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9060" yWindow="300" windowWidth="10890" windowHeight="5940" tabRatio="795" activeTab="1"/>
  </bookViews>
  <sheets>
    <sheet name="K1a" sheetId="1" r:id="rId1"/>
    <sheet name="K1b" sheetId="13" r:id="rId2"/>
    <sheet name="K2" sheetId="2" r:id="rId3"/>
    <sheet name="K3" sheetId="12" r:id="rId4"/>
    <sheet name="K4" sheetId="11" r:id="rId5"/>
    <sheet name="K5" sheetId="10" r:id="rId6"/>
    <sheet name="K6" sheetId="9" r:id="rId7"/>
    <sheet name="K7a" sheetId="8" r:id="rId8"/>
    <sheet name="K7b" sheetId="20" r:id="rId9"/>
    <sheet name="K7c" sheetId="21" r:id="rId10"/>
    <sheet name="K8a" sheetId="7" r:id="rId11"/>
    <sheet name="K8b" sheetId="6" r:id="rId12"/>
    <sheet name="K8c" sheetId="3" r:id="rId13"/>
    <sheet name="K9a" sheetId="5" r:id="rId14"/>
    <sheet name="K9a1" sheetId="23" r:id="rId15"/>
    <sheet name="K9a2" sheetId="24" r:id="rId16"/>
    <sheet name="K9a3" sheetId="25" r:id="rId17"/>
    <sheet name="K9b" sheetId="4" r:id="rId18"/>
    <sheet name="K9b1" sheetId="27" r:id="rId19"/>
    <sheet name="K9b2" sheetId="28" r:id="rId20"/>
    <sheet name="K9b3" sheetId="29" r:id="rId21"/>
    <sheet name="K9c" sheetId="14" r:id="rId22"/>
    <sheet name="K9c 1" sheetId="30" r:id="rId23"/>
    <sheet name="K9c2" sheetId="31" r:id="rId24"/>
    <sheet name="K9c3" sheetId="32" r:id="rId25"/>
    <sheet name="K10" sheetId="15" r:id="rId26"/>
    <sheet name="BAP" sheetId="33" r:id="rId27"/>
    <sheet name="Sheet1" sheetId="34" r:id="rId28"/>
    <sheet name="Sheet2" sheetId="35" r:id="rId29"/>
    <sheet name="Sheet3" sheetId="36" r:id="rId30"/>
    <sheet name="A 11" sheetId="37" r:id="rId31"/>
    <sheet name="A 12" sheetId="38" r:id="rId32"/>
    <sheet name="A 13" sheetId="39" r:id="rId33"/>
    <sheet name="A 14" sheetId="40" r:id="rId34"/>
    <sheet name="Kewarganegaraan" sheetId="41" r:id="rId35"/>
    <sheet name="Permodalan" sheetId="42" r:id="rId36"/>
    <sheet name="TK" sheetId="43" r:id="rId37"/>
    <sheet name="Jamsostek" sheetId="44" r:id="rId38"/>
    <sheet name="Sheet4" sheetId="45" r:id="rId39"/>
  </sheets>
  <externalReferences>
    <externalReference r:id="rId40"/>
    <externalReference r:id="rId41"/>
    <externalReference r:id="rId42"/>
  </externalReferences>
  <definedNames>
    <definedName name="_xlnm.Print_Area" localSheetId="30">'A 11'!$A$1:$AJ$21</definedName>
    <definedName name="_xlnm.Print_Area" localSheetId="31">'A 12'!$A$174:$L$192</definedName>
    <definedName name="_xlnm.Print_Area" localSheetId="32">'A 13'!$A$331:$G$360</definedName>
    <definedName name="_xlnm.Print_Area" localSheetId="33">'A 14'!$B$1:$V$23</definedName>
    <definedName name="_xlnm.Print_Area" localSheetId="26">BAP!$B$1:$J$49</definedName>
    <definedName name="_xlnm.Print_Area" localSheetId="25">'K10'!$C$257:$L$279</definedName>
    <definedName name="_xlnm.Print_Area" localSheetId="0">K1a!$A$392:$S$428</definedName>
    <definedName name="_xlnm.Print_Area" localSheetId="1">K1b!$A$312:$V$340</definedName>
    <definedName name="_xlnm.Print_Area" localSheetId="2">'K2'!$A$1:$V$30</definedName>
    <definedName name="_xlnm.Print_Area" localSheetId="3">'K3'!$B$1:$T$23</definedName>
    <definedName name="_xlnm.Print_Area" localSheetId="4">'K4'!$B$1:$T$34</definedName>
    <definedName name="_xlnm.Print_Area" localSheetId="5">'K5'!$B$251:$L$273</definedName>
    <definedName name="_xlnm.Print_Area" localSheetId="6">'K6'!$B$245:$AU$266</definedName>
    <definedName name="_xlnm.Print_Area" localSheetId="7">K7a!$S$362:$AI$393</definedName>
    <definedName name="_xlnm.Print_Area" localSheetId="8">K7b!$S$353:$AI$384</definedName>
    <definedName name="_xlnm.Print_Area" localSheetId="9">K7c!$S$367:$AI$398</definedName>
    <definedName name="_xlnm.Print_Area" localSheetId="10">K8a!$A$413:$R$451</definedName>
    <definedName name="_xlnm.Print_Area" localSheetId="11">K8b!$A$407:$V$445</definedName>
    <definedName name="_xlnm.Print_Area" localSheetId="12">K8c!$A$338:$P$369</definedName>
    <definedName name="_xlnm.Print_Area" localSheetId="13">K9a!$B$319:$Y$348</definedName>
    <definedName name="_xlnm.Print_Area" localSheetId="14">K9a1!$D$297:$AA$327</definedName>
    <definedName name="_xlnm.Print_Area" localSheetId="15">K9a2!$B$330:$Y$360</definedName>
    <definedName name="_xlnm.Print_Area" localSheetId="16">K9a3!$A$329:$X$359</definedName>
    <definedName name="_xlnm.Print_Area" localSheetId="17">K9b!$C$2:$U$23</definedName>
    <definedName name="_xlnm.Print_Area" localSheetId="18">K9b1!$C$2:$U$23</definedName>
    <definedName name="_xlnm.Print_Area" localSheetId="19">K9b2!$C$2:$U$23</definedName>
    <definedName name="_xlnm.Print_Area" localSheetId="20">K9b3!$C$2:$U$23</definedName>
    <definedName name="_xlnm.Print_Area" localSheetId="21">K9c!$C$262:$Q$284</definedName>
    <definedName name="_xlnm.Print_Area" localSheetId="22">'K9c 1'!$C$262:$Q$286</definedName>
    <definedName name="_xlnm.Print_Area" localSheetId="23">K9c2!$C$261:$Q$285</definedName>
    <definedName name="_xlnm.Print_Area" localSheetId="24">K9c3!$C$262:$Q$285</definedName>
    <definedName name="_xlnm.Print_Area" localSheetId="34">Kewarganegaraan!$P$1:$AC$17</definedName>
    <definedName name="_xlnm.Print_Area" localSheetId="27">Sheet1!$B$1:$X$27</definedName>
    <definedName name="_xlnm.Print_Area" localSheetId="28">Sheet2!$B$1:$X$28</definedName>
    <definedName name="_xlnm.Print_Area" localSheetId="29">Sheet3!$B$1:$S$27</definedName>
  </definedNames>
  <calcPr calcId="144525"/>
</workbook>
</file>

<file path=xl/calcChain.xml><?xml version="1.0" encoding="utf-8"?>
<calcChain xmlns="http://schemas.openxmlformats.org/spreadsheetml/2006/main">
  <c r="AG16" i="41" l="1"/>
  <c r="R16" i="41" s="1"/>
  <c r="W375" i="25"/>
  <c r="V375" i="25"/>
  <c r="U375" i="25"/>
  <c r="T375" i="25"/>
  <c r="S375" i="25"/>
  <c r="R375" i="25"/>
  <c r="Q375" i="25"/>
  <c r="P375" i="25"/>
  <c r="O375" i="25"/>
  <c r="N375" i="25"/>
  <c r="M375" i="25"/>
  <c r="L375" i="25"/>
  <c r="K375" i="25"/>
  <c r="J375" i="25"/>
  <c r="I375" i="25"/>
  <c r="H375" i="25"/>
  <c r="G375" i="25"/>
  <c r="F375" i="25"/>
  <c r="E375" i="25"/>
  <c r="X376" i="24"/>
  <c r="W376" i="24"/>
  <c r="V376" i="24"/>
  <c r="U376" i="24"/>
  <c r="T376" i="24"/>
  <c r="S376" i="24"/>
  <c r="R376" i="24"/>
  <c r="Q376" i="24"/>
  <c r="P376" i="24"/>
  <c r="O376" i="24"/>
  <c r="N376" i="24"/>
  <c r="M376" i="24"/>
  <c r="L376" i="24"/>
  <c r="K376" i="24"/>
  <c r="J376" i="24"/>
  <c r="I376" i="24"/>
  <c r="H376" i="24"/>
  <c r="G376" i="24"/>
  <c r="F376" i="24"/>
  <c r="Z343" i="23"/>
  <c r="Y343" i="23"/>
  <c r="X343" i="23"/>
  <c r="W343" i="23"/>
  <c r="V343" i="23"/>
  <c r="U343" i="23"/>
  <c r="T343" i="23"/>
  <c r="S343" i="23"/>
  <c r="R343" i="23"/>
  <c r="Q343" i="23"/>
  <c r="P343" i="23"/>
  <c r="O343" i="23"/>
  <c r="N343" i="23"/>
  <c r="M343" i="23"/>
  <c r="L343" i="23"/>
  <c r="K343" i="23"/>
  <c r="J343" i="23"/>
  <c r="I343" i="23"/>
  <c r="H343" i="23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T355" i="13"/>
  <c r="S355" i="13"/>
  <c r="L355" i="13"/>
  <c r="J355" i="13"/>
  <c r="H355" i="13"/>
  <c r="I355" i="13" s="1"/>
  <c r="W343" i="25"/>
  <c r="V343" i="25"/>
  <c r="U343" i="25"/>
  <c r="T343" i="25"/>
  <c r="S343" i="25"/>
  <c r="R343" i="25"/>
  <c r="Q343" i="25"/>
  <c r="P343" i="25"/>
  <c r="O343" i="25"/>
  <c r="N343" i="25"/>
  <c r="M343" i="25"/>
  <c r="L343" i="25"/>
  <c r="K343" i="25"/>
  <c r="J343" i="25"/>
  <c r="I343" i="25"/>
  <c r="H343" i="25"/>
  <c r="G343" i="25"/>
  <c r="F343" i="25"/>
  <c r="E343" i="25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Z311" i="23"/>
  <c r="Y311" i="23"/>
  <c r="X311" i="23"/>
  <c r="W311" i="23"/>
  <c r="V311" i="23"/>
  <c r="U311" i="23"/>
  <c r="T311" i="23"/>
  <c r="S311" i="23"/>
  <c r="R311" i="23"/>
  <c r="Q311" i="23"/>
  <c r="P311" i="23"/>
  <c r="O311" i="23"/>
  <c r="N311" i="23"/>
  <c r="M311" i="23"/>
  <c r="L311" i="23"/>
  <c r="K311" i="23"/>
  <c r="J311" i="23"/>
  <c r="I311" i="23"/>
  <c r="H311" i="23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AI377" i="21"/>
  <c r="AG378" i="21"/>
  <c r="AH379" i="21"/>
  <c r="AI379" i="21"/>
  <c r="AG382" i="21"/>
  <c r="AG384" i="21"/>
  <c r="AG386" i="21"/>
  <c r="AF337" i="21"/>
  <c r="AF377" i="21" s="1"/>
  <c r="AG337" i="21"/>
  <c r="AG377" i="21" s="1"/>
  <c r="AH337" i="21"/>
  <c r="AH377" i="21" s="1"/>
  <c r="AI337" i="21"/>
  <c r="AF338" i="21"/>
  <c r="AF378" i="21" s="1"/>
  <c r="AG338" i="21"/>
  <c r="AH338" i="21"/>
  <c r="AH378" i="21" s="1"/>
  <c r="AI338" i="21"/>
  <c r="AI378" i="21" s="1"/>
  <c r="AF339" i="21"/>
  <c r="AF379" i="21" s="1"/>
  <c r="AG339" i="21"/>
  <c r="AG379" i="21" s="1"/>
  <c r="AH339" i="21"/>
  <c r="AI339" i="21"/>
  <c r="AF340" i="21"/>
  <c r="AF380" i="21" s="1"/>
  <c r="AG340" i="21"/>
  <c r="AG380" i="21" s="1"/>
  <c r="AH340" i="21"/>
  <c r="AH380" i="21" s="1"/>
  <c r="AI340" i="21"/>
  <c r="AI380" i="21" s="1"/>
  <c r="AF341" i="21"/>
  <c r="AF381" i="21" s="1"/>
  <c r="AG341" i="21"/>
  <c r="AG381" i="21" s="1"/>
  <c r="AH341" i="21"/>
  <c r="AH381" i="21" s="1"/>
  <c r="AI341" i="21"/>
  <c r="AI381" i="21" s="1"/>
  <c r="AF342" i="21"/>
  <c r="AF382" i="21" s="1"/>
  <c r="AG342" i="21"/>
  <c r="AH342" i="21"/>
  <c r="AH382" i="21" s="1"/>
  <c r="AI342" i="21"/>
  <c r="AI382" i="21" s="1"/>
  <c r="AF343" i="21"/>
  <c r="AF383" i="21" s="1"/>
  <c r="AG343" i="21"/>
  <c r="AG383" i="21" s="1"/>
  <c r="AH343" i="21"/>
  <c r="AH383" i="21" s="1"/>
  <c r="AI343" i="21"/>
  <c r="AI383" i="21" s="1"/>
  <c r="AF344" i="21"/>
  <c r="AF384" i="21" s="1"/>
  <c r="AG344" i="21"/>
  <c r="AH344" i="21"/>
  <c r="AH384" i="21" s="1"/>
  <c r="AI344" i="21"/>
  <c r="AI384" i="21" s="1"/>
  <c r="AF345" i="21"/>
  <c r="AF385" i="21" s="1"/>
  <c r="AG345" i="21"/>
  <c r="AG385" i="21" s="1"/>
  <c r="AH345" i="21"/>
  <c r="AH385" i="21" s="1"/>
  <c r="AI345" i="21"/>
  <c r="AI385" i="21" s="1"/>
  <c r="AF346" i="21"/>
  <c r="AF386" i="21" s="1"/>
  <c r="AG346" i="21"/>
  <c r="AH346" i="21"/>
  <c r="AH386" i="21" s="1"/>
  <c r="AI346" i="21"/>
  <c r="AI386" i="21" s="1"/>
  <c r="AI328" i="20"/>
  <c r="AI363" i="20" s="1"/>
  <c r="AI329" i="20"/>
  <c r="AI364" i="20" s="1"/>
  <c r="AI330" i="20"/>
  <c r="AI365" i="20" s="1"/>
  <c r="AI331" i="20"/>
  <c r="AI366" i="20" s="1"/>
  <c r="AI332" i="20"/>
  <c r="AI367" i="20" s="1"/>
  <c r="AI333" i="20"/>
  <c r="AI368" i="20" s="1"/>
  <c r="AI334" i="20"/>
  <c r="AI369" i="20" s="1"/>
  <c r="AI335" i="20"/>
  <c r="AI370" i="20" s="1"/>
  <c r="AI336" i="20"/>
  <c r="AI371" i="20" s="1"/>
  <c r="AI337" i="20"/>
  <c r="AI372" i="20" s="1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J343" i="8"/>
  <c r="I343" i="8"/>
  <c r="H343" i="8"/>
  <c r="G343" i="8"/>
  <c r="F343" i="8"/>
  <c r="E343" i="8"/>
  <c r="D343" i="8"/>
  <c r="U212" i="8"/>
  <c r="U251" i="8" s="1"/>
  <c r="U293" i="8" s="1"/>
  <c r="U333" i="8" s="1"/>
  <c r="U372" i="8" s="1"/>
  <c r="J373" i="20"/>
  <c r="I373" i="20"/>
  <c r="H373" i="20"/>
  <c r="G373" i="20"/>
  <c r="F373" i="20"/>
  <c r="E373" i="20"/>
  <c r="D373" i="20"/>
  <c r="C373" i="20"/>
  <c r="J338" i="20"/>
  <c r="I338" i="20"/>
  <c r="H338" i="20"/>
  <c r="G338" i="20"/>
  <c r="F338" i="20"/>
  <c r="E338" i="20"/>
  <c r="D338" i="20"/>
  <c r="C338" i="20"/>
  <c r="J392" i="3" l="1"/>
  <c r="I392" i="3"/>
  <c r="H392" i="3"/>
  <c r="G392" i="3"/>
  <c r="F392" i="3"/>
  <c r="E392" i="3"/>
  <c r="J359" i="3"/>
  <c r="I359" i="3"/>
  <c r="H359" i="3"/>
  <c r="G359" i="3"/>
  <c r="F359" i="3"/>
  <c r="E359" i="3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E1" i="45" l="1"/>
  <c r="D1" i="45"/>
  <c r="C1" i="45"/>
  <c r="B1" i="45"/>
  <c r="A1" i="45"/>
  <c r="BT12" i="37"/>
  <c r="BS12" i="37"/>
  <c r="BR12" i="37"/>
  <c r="BQ12" i="37"/>
  <c r="BM12" i="37"/>
  <c r="BI12" i="37"/>
  <c r="BO12" i="37" s="1"/>
  <c r="BH12" i="37"/>
  <c r="BN12" i="37" s="1"/>
  <c r="BG12" i="37"/>
  <c r="AK19" i="36"/>
  <c r="AJ19" i="36"/>
  <c r="AI19" i="36"/>
  <c r="AH19" i="36"/>
  <c r="AG19" i="36"/>
  <c r="AF19" i="36"/>
  <c r="AE19" i="36"/>
  <c r="AD19" i="36"/>
  <c r="AC19" i="36"/>
  <c r="Z11" i="40" s="1"/>
  <c r="Z13" i="40" s="1"/>
  <c r="AB19" i="36"/>
  <c r="X19" i="36"/>
  <c r="V19" i="36"/>
  <c r="AK20" i="35"/>
  <c r="AJ20" i="35"/>
  <c r="AI20" i="35"/>
  <c r="AH20" i="35"/>
  <c r="AG20" i="35"/>
  <c r="AF20" i="35"/>
  <c r="AQ22" i="2"/>
  <c r="AP22" i="2"/>
  <c r="AO22" i="2"/>
  <c r="AN22" i="2"/>
  <c r="AM18" i="2"/>
  <c r="AM16" i="2"/>
  <c r="AM14" i="2"/>
  <c r="AM13" i="2"/>
  <c r="AM12" i="2"/>
  <c r="AM22" i="2" s="1"/>
  <c r="AD22" i="2"/>
  <c r="AC22" i="2"/>
  <c r="AB22" i="2"/>
  <c r="AA22" i="2"/>
  <c r="I297" i="15"/>
  <c r="H297" i="15"/>
  <c r="G297" i="15"/>
  <c r="I271" i="15"/>
  <c r="H271" i="15"/>
  <c r="G271" i="15"/>
  <c r="BU12" i="37" l="1"/>
  <c r="AB20" i="36"/>
  <c r="BP12" i="37"/>
  <c r="BJ12" i="37"/>
  <c r="AT282" i="9"/>
  <c r="AS282" i="9"/>
  <c r="AR282" i="9"/>
  <c r="AQ282" i="9"/>
  <c r="AP282" i="9"/>
  <c r="AO282" i="9"/>
  <c r="AN282" i="9"/>
  <c r="AM282" i="9"/>
  <c r="AL282" i="9"/>
  <c r="AK282" i="9"/>
  <c r="AJ282" i="9"/>
  <c r="AI282" i="9"/>
  <c r="AH282" i="9"/>
  <c r="AG282" i="9"/>
  <c r="AF282" i="9"/>
  <c r="AE282" i="9"/>
  <c r="AD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AT258" i="9"/>
  <c r="AS258" i="9"/>
  <c r="AR258" i="9"/>
  <c r="AQ258" i="9"/>
  <c r="AP258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L289" i="10"/>
  <c r="K289" i="10"/>
  <c r="J289" i="10"/>
  <c r="I289" i="10"/>
  <c r="H289" i="10"/>
  <c r="G289" i="10"/>
  <c r="F289" i="10"/>
  <c r="E289" i="10"/>
  <c r="D289" i="10"/>
  <c r="L264" i="10"/>
  <c r="K264" i="10"/>
  <c r="J264" i="10"/>
  <c r="I264" i="10"/>
  <c r="H264" i="10"/>
  <c r="G264" i="10"/>
  <c r="F264" i="10"/>
  <c r="E264" i="10"/>
  <c r="D264" i="10"/>
  <c r="U357" i="13"/>
  <c r="R357" i="13"/>
  <c r="Q357" i="13"/>
  <c r="P357" i="13"/>
  <c r="O357" i="13"/>
  <c r="N357" i="13"/>
  <c r="M357" i="13"/>
  <c r="K357" i="13"/>
  <c r="G357" i="13"/>
  <c r="F357" i="13"/>
  <c r="E357" i="13"/>
  <c r="D357" i="13"/>
  <c r="C357" i="13"/>
  <c r="T357" i="13"/>
  <c r="S357" i="13"/>
  <c r="L357" i="13"/>
  <c r="J357" i="13"/>
  <c r="H357" i="13"/>
  <c r="U326" i="13"/>
  <c r="R326" i="13"/>
  <c r="Q326" i="13"/>
  <c r="P326" i="13"/>
  <c r="O326" i="13"/>
  <c r="N326" i="13"/>
  <c r="M326" i="13"/>
  <c r="K326" i="13"/>
  <c r="G326" i="13"/>
  <c r="F326" i="13"/>
  <c r="E326" i="13"/>
  <c r="D326" i="13"/>
  <c r="C326" i="13"/>
  <c r="T324" i="13"/>
  <c r="T326" i="13" s="1"/>
  <c r="S324" i="13"/>
  <c r="S326" i="13" s="1"/>
  <c r="L324" i="13"/>
  <c r="L326" i="13" s="1"/>
  <c r="J324" i="13"/>
  <c r="J326" i="13" s="1"/>
  <c r="H324" i="13"/>
  <c r="H326" i="13" s="1"/>
  <c r="I245" i="15"/>
  <c r="H245" i="15"/>
  <c r="G245" i="15"/>
  <c r="W311" i="25"/>
  <c r="V311" i="25"/>
  <c r="U311" i="25"/>
  <c r="T311" i="25"/>
  <c r="S311" i="25"/>
  <c r="R311" i="25"/>
  <c r="Q311" i="25"/>
  <c r="P311" i="25"/>
  <c r="O311" i="25"/>
  <c r="N311" i="25"/>
  <c r="M311" i="25"/>
  <c r="L311" i="25"/>
  <c r="K311" i="25"/>
  <c r="J311" i="25"/>
  <c r="I311" i="25"/>
  <c r="H311" i="25"/>
  <c r="G311" i="25"/>
  <c r="F311" i="25"/>
  <c r="E311" i="25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Z279" i="23"/>
  <c r="Y279" i="23"/>
  <c r="X279" i="23"/>
  <c r="W279" i="23"/>
  <c r="V279" i="23"/>
  <c r="U279" i="23"/>
  <c r="T279" i="23"/>
  <c r="S279" i="23"/>
  <c r="R279" i="23"/>
  <c r="Q279" i="23"/>
  <c r="P279" i="23"/>
  <c r="O279" i="23"/>
  <c r="N279" i="23"/>
  <c r="M279" i="23"/>
  <c r="L279" i="23"/>
  <c r="K279" i="23"/>
  <c r="J279" i="23"/>
  <c r="I279" i="23"/>
  <c r="H279" i="23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AT234" i="9"/>
  <c r="AS234" i="9"/>
  <c r="AR234" i="9"/>
  <c r="AQ234" i="9"/>
  <c r="AP234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L239" i="10"/>
  <c r="K239" i="10"/>
  <c r="J239" i="10"/>
  <c r="I239" i="10"/>
  <c r="H239" i="10"/>
  <c r="G239" i="10"/>
  <c r="F239" i="10"/>
  <c r="E239" i="10"/>
  <c r="D239" i="10"/>
  <c r="D178" i="42"/>
  <c r="F178" i="42" s="1"/>
  <c r="F177" i="42"/>
  <c r="D177" i="41"/>
  <c r="W178" i="43"/>
  <c r="W179" i="43"/>
  <c r="W180" i="43"/>
  <c r="W181" i="43"/>
  <c r="W182" i="43"/>
  <c r="W183" i="43"/>
  <c r="W184" i="43"/>
  <c r="W185" i="43"/>
  <c r="W177" i="43"/>
  <c r="U295" i="13"/>
  <c r="R295" i="13"/>
  <c r="Q295" i="13"/>
  <c r="P295" i="13"/>
  <c r="O295" i="13"/>
  <c r="N295" i="13"/>
  <c r="M295" i="13"/>
  <c r="K295" i="13"/>
  <c r="G295" i="13"/>
  <c r="F295" i="13"/>
  <c r="E295" i="13"/>
  <c r="D295" i="13"/>
  <c r="C295" i="13"/>
  <c r="T293" i="13"/>
  <c r="T295" i="13" s="1"/>
  <c r="S293" i="13"/>
  <c r="S295" i="13" s="1"/>
  <c r="L293" i="13"/>
  <c r="L295" i="13" s="1"/>
  <c r="J293" i="13"/>
  <c r="J295" i="13" s="1"/>
  <c r="H293" i="13"/>
  <c r="I293" i="13" s="1"/>
  <c r="I295" i="13" s="1"/>
  <c r="AC298" i="21"/>
  <c r="AC338" i="21" s="1"/>
  <c r="AC378" i="21" s="1"/>
  <c r="AD298" i="21"/>
  <c r="AD338" i="21" s="1"/>
  <c r="AD378" i="21" s="1"/>
  <c r="AE298" i="21"/>
  <c r="AE338" i="21" s="1"/>
  <c r="AE378" i="21" s="1"/>
  <c r="AC299" i="21"/>
  <c r="AC339" i="21" s="1"/>
  <c r="AC379" i="21" s="1"/>
  <c r="AD299" i="21"/>
  <c r="AD339" i="21" s="1"/>
  <c r="AD379" i="21" s="1"/>
  <c r="AE299" i="21"/>
  <c r="AE339" i="21" s="1"/>
  <c r="AE379" i="21" s="1"/>
  <c r="AC300" i="21"/>
  <c r="AC340" i="21" s="1"/>
  <c r="AC380" i="21" s="1"/>
  <c r="AD300" i="21"/>
  <c r="AD340" i="21" s="1"/>
  <c r="AD380" i="21" s="1"/>
  <c r="AE300" i="21"/>
  <c r="AE340" i="21" s="1"/>
  <c r="AE380" i="21" s="1"/>
  <c r="AC301" i="21"/>
  <c r="AC341" i="21" s="1"/>
  <c r="AC381" i="21" s="1"/>
  <c r="AD301" i="21"/>
  <c r="AD341" i="21" s="1"/>
  <c r="AD381" i="21" s="1"/>
  <c r="AE301" i="21"/>
  <c r="AE341" i="21" s="1"/>
  <c r="AE381" i="21" s="1"/>
  <c r="AC302" i="21"/>
  <c r="AC342" i="21" s="1"/>
  <c r="AC382" i="21" s="1"/>
  <c r="AD302" i="21"/>
  <c r="AD342" i="21" s="1"/>
  <c r="AD382" i="21" s="1"/>
  <c r="AE302" i="21"/>
  <c r="AE342" i="21" s="1"/>
  <c r="AE382" i="21" s="1"/>
  <c r="AC303" i="21"/>
  <c r="AC343" i="21" s="1"/>
  <c r="AC383" i="21" s="1"/>
  <c r="AD303" i="21"/>
  <c r="AD343" i="21" s="1"/>
  <c r="AD383" i="21" s="1"/>
  <c r="AE303" i="21"/>
  <c r="AE343" i="21" s="1"/>
  <c r="AE383" i="21" s="1"/>
  <c r="AC304" i="21"/>
  <c r="AC344" i="21" s="1"/>
  <c r="AC384" i="21" s="1"/>
  <c r="AD304" i="21"/>
  <c r="AD344" i="21" s="1"/>
  <c r="AD384" i="21" s="1"/>
  <c r="AE304" i="21"/>
  <c r="AE344" i="21" s="1"/>
  <c r="AE384" i="21" s="1"/>
  <c r="AC305" i="21"/>
  <c r="AC345" i="21" s="1"/>
  <c r="AC385" i="21" s="1"/>
  <c r="AD305" i="21"/>
  <c r="AD345" i="21" s="1"/>
  <c r="AD385" i="21" s="1"/>
  <c r="AE305" i="21"/>
  <c r="AE345" i="21" s="1"/>
  <c r="AE385" i="21" s="1"/>
  <c r="AC306" i="21"/>
  <c r="AC346" i="21" s="1"/>
  <c r="AC386" i="21" s="1"/>
  <c r="AD306" i="21"/>
  <c r="AD346" i="21" s="1"/>
  <c r="AD386" i="21" s="1"/>
  <c r="AE306" i="21"/>
  <c r="AE346" i="21" s="1"/>
  <c r="AE386" i="21" s="1"/>
  <c r="AC297" i="21"/>
  <c r="AC337" i="21" s="1"/>
  <c r="AC377" i="21" s="1"/>
  <c r="AD297" i="21"/>
  <c r="AD337" i="21" s="1"/>
  <c r="AD377" i="21" s="1"/>
  <c r="AE297" i="21"/>
  <c r="AE337" i="21" s="1"/>
  <c r="AE377" i="21" s="1"/>
  <c r="AH290" i="20"/>
  <c r="AH328" i="20" s="1"/>
  <c r="AH363" i="20" s="1"/>
  <c r="AH291" i="20"/>
  <c r="AH329" i="20" s="1"/>
  <c r="AH364" i="20" s="1"/>
  <c r="AH292" i="20"/>
  <c r="AH330" i="20" s="1"/>
  <c r="AH365" i="20" s="1"/>
  <c r="AH293" i="20"/>
  <c r="AH331" i="20" s="1"/>
  <c r="AH366" i="20" s="1"/>
  <c r="AH294" i="20"/>
  <c r="AH332" i="20" s="1"/>
  <c r="AH367" i="20" s="1"/>
  <c r="AH295" i="20"/>
  <c r="AH333" i="20" s="1"/>
  <c r="AH368" i="20" s="1"/>
  <c r="AH296" i="20"/>
  <c r="AH334" i="20" s="1"/>
  <c r="AH369" i="20" s="1"/>
  <c r="AH297" i="20"/>
  <c r="AH335" i="20" s="1"/>
  <c r="AH370" i="20" s="1"/>
  <c r="AH298" i="20"/>
  <c r="AH336" i="20" s="1"/>
  <c r="AH371" i="20" s="1"/>
  <c r="AH299" i="20"/>
  <c r="AH337" i="20" s="1"/>
  <c r="AH372" i="20" s="1"/>
  <c r="E315" i="39"/>
  <c r="D315" i="39"/>
  <c r="G314" i="39"/>
  <c r="G313" i="39"/>
  <c r="G312" i="39"/>
  <c r="G311" i="39"/>
  <c r="G310" i="39"/>
  <c r="G309" i="39"/>
  <c r="G308" i="39"/>
  <c r="G307" i="39"/>
  <c r="G306" i="39"/>
  <c r="G305" i="39"/>
  <c r="E282" i="39"/>
  <c r="D282" i="39"/>
  <c r="G281" i="39"/>
  <c r="G280" i="39"/>
  <c r="G279" i="39"/>
  <c r="G278" i="39"/>
  <c r="G277" i="39"/>
  <c r="G276" i="39"/>
  <c r="G275" i="39"/>
  <c r="G274" i="39"/>
  <c r="G273" i="39"/>
  <c r="G272" i="39"/>
  <c r="I324" i="13" l="1"/>
  <c r="I326" i="13" s="1"/>
  <c r="G282" i="39"/>
  <c r="G315" i="39"/>
  <c r="H295" i="13"/>
  <c r="I357" i="13"/>
  <c r="J327" i="3"/>
  <c r="I327" i="3"/>
  <c r="H327" i="3"/>
  <c r="G327" i="3"/>
  <c r="F327" i="3"/>
  <c r="E327" i="3"/>
  <c r="J293" i="3"/>
  <c r="I293" i="3"/>
  <c r="H293" i="3"/>
  <c r="G293" i="3"/>
  <c r="F293" i="3"/>
  <c r="E293" i="3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AH301" i="8" l="1"/>
  <c r="AH341" i="8" s="1"/>
  <c r="AH380" i="8" s="1"/>
  <c r="AH302" i="8"/>
  <c r="AH342" i="8" s="1"/>
  <c r="AH381" i="8" s="1"/>
  <c r="AI302" i="8"/>
  <c r="AI342" i="8" s="1"/>
  <c r="AI381" i="8" s="1"/>
  <c r="AI301" i="8"/>
  <c r="AI341" i="8" s="1"/>
  <c r="AI380" i="8" s="1"/>
  <c r="G303" i="8"/>
  <c r="H210" i="9" l="1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G210" i="9"/>
  <c r="S9" i="38"/>
  <c r="T9" i="38"/>
  <c r="U9" i="38"/>
  <c r="R9" i="38"/>
  <c r="I219" i="15"/>
  <c r="H219" i="15"/>
  <c r="G219" i="15"/>
  <c r="W279" i="25"/>
  <c r="V279" i="25"/>
  <c r="U279" i="25"/>
  <c r="T279" i="25"/>
  <c r="S279" i="25"/>
  <c r="R279" i="25"/>
  <c r="Q279" i="25"/>
  <c r="P279" i="25"/>
  <c r="O279" i="25"/>
  <c r="N279" i="25"/>
  <c r="M279" i="25"/>
  <c r="L279" i="25"/>
  <c r="K279" i="25"/>
  <c r="J279" i="25"/>
  <c r="I279" i="25"/>
  <c r="H279" i="25"/>
  <c r="G279" i="25"/>
  <c r="F279" i="25"/>
  <c r="E279" i="25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Z247" i="23"/>
  <c r="Y247" i="23"/>
  <c r="X247" i="23"/>
  <c r="W247" i="23"/>
  <c r="V247" i="23"/>
  <c r="U247" i="23"/>
  <c r="T247" i="23"/>
  <c r="S247" i="23"/>
  <c r="R247" i="23"/>
  <c r="Q247" i="23"/>
  <c r="P247" i="23"/>
  <c r="O247" i="23"/>
  <c r="N247" i="23"/>
  <c r="M247" i="23"/>
  <c r="L247" i="23"/>
  <c r="K247" i="23"/>
  <c r="J247" i="23"/>
  <c r="I247" i="23"/>
  <c r="H247" i="23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F210" i="9"/>
  <c r="L215" i="10"/>
  <c r="K215" i="10"/>
  <c r="J215" i="10"/>
  <c r="I215" i="10"/>
  <c r="H215" i="10"/>
  <c r="G215" i="10"/>
  <c r="F215" i="10"/>
  <c r="E215" i="10"/>
  <c r="D215" i="10"/>
  <c r="U264" i="13"/>
  <c r="R264" i="13"/>
  <c r="Q264" i="13"/>
  <c r="P264" i="13"/>
  <c r="O264" i="13"/>
  <c r="N264" i="13"/>
  <c r="M264" i="13"/>
  <c r="K264" i="13"/>
  <c r="G264" i="13"/>
  <c r="F264" i="13"/>
  <c r="E264" i="13"/>
  <c r="D264" i="13"/>
  <c r="C264" i="13"/>
  <c r="T262" i="13"/>
  <c r="T264" i="13" s="1"/>
  <c r="S262" i="13"/>
  <c r="S264" i="13" s="1"/>
  <c r="L262" i="13"/>
  <c r="L264" i="13" s="1"/>
  <c r="J262" i="13"/>
  <c r="J264" i="13" s="1"/>
  <c r="H262" i="13"/>
  <c r="H264" i="13" s="1"/>
  <c r="AM10" i="41"/>
  <c r="AM11" i="41"/>
  <c r="AM12" i="41"/>
  <c r="AM13" i="41"/>
  <c r="AM14" i="41"/>
  <c r="AM15" i="41"/>
  <c r="AM16" i="41"/>
  <c r="AL9" i="41"/>
  <c r="AL10" i="41"/>
  <c r="AL11" i="41"/>
  <c r="AL12" i="41"/>
  <c r="AL13" i="41"/>
  <c r="AL14" i="41"/>
  <c r="AL15" i="41"/>
  <c r="AL16" i="41"/>
  <c r="AK12" i="41"/>
  <c r="AK13" i="41"/>
  <c r="AK14" i="41"/>
  <c r="AK15" i="41"/>
  <c r="AK16" i="41"/>
  <c r="D223" i="44"/>
  <c r="T206" i="43"/>
  <c r="L206" i="43"/>
  <c r="I206" i="43"/>
  <c r="H206" i="43"/>
  <c r="Q159" i="42"/>
  <c r="P159" i="42"/>
  <c r="O159" i="42"/>
  <c r="J155" i="42"/>
  <c r="J156" i="42"/>
  <c r="J157" i="42"/>
  <c r="J158" i="42"/>
  <c r="J159" i="42"/>
  <c r="J160" i="42"/>
  <c r="J161" i="42"/>
  <c r="J162" i="42"/>
  <c r="R162" i="42"/>
  <c r="M151" i="41"/>
  <c r="M152" i="41"/>
  <c r="M153" i="41"/>
  <c r="M154" i="41"/>
  <c r="M155" i="41"/>
  <c r="M156" i="41"/>
  <c r="M157" i="41"/>
  <c r="M158" i="41"/>
  <c r="M150" i="41"/>
  <c r="L151" i="41"/>
  <c r="L152" i="41"/>
  <c r="L153" i="41"/>
  <c r="L154" i="41"/>
  <c r="L155" i="41"/>
  <c r="L156" i="41"/>
  <c r="L157" i="41"/>
  <c r="L158" i="41"/>
  <c r="L150" i="41"/>
  <c r="K151" i="41"/>
  <c r="K152" i="41"/>
  <c r="K153" i="41"/>
  <c r="K154" i="41"/>
  <c r="K155" i="41"/>
  <c r="K156" i="41"/>
  <c r="K157" i="41"/>
  <c r="K158" i="41"/>
  <c r="K150" i="41"/>
  <c r="F153" i="41"/>
  <c r="F154" i="41"/>
  <c r="F155" i="41"/>
  <c r="F156" i="41"/>
  <c r="F157" i="41"/>
  <c r="F158" i="41"/>
  <c r="F152" i="41"/>
  <c r="J154" i="41"/>
  <c r="J155" i="41"/>
  <c r="J156" i="41"/>
  <c r="J157" i="41"/>
  <c r="J158" i="41"/>
  <c r="P185" i="43"/>
  <c r="Q185" i="43"/>
  <c r="I262" i="13" l="1"/>
  <c r="I264" i="13" s="1"/>
  <c r="N156" i="41"/>
  <c r="N158" i="41"/>
  <c r="N154" i="41"/>
  <c r="N157" i="41"/>
  <c r="N155" i="41"/>
  <c r="I214" i="23"/>
  <c r="J214" i="23"/>
  <c r="K214" i="23"/>
  <c r="L214" i="23"/>
  <c r="M214" i="23"/>
  <c r="N214" i="23"/>
  <c r="O214" i="23"/>
  <c r="P214" i="23"/>
  <c r="Q214" i="23"/>
  <c r="R214" i="23"/>
  <c r="S214" i="23"/>
  <c r="T214" i="23"/>
  <c r="U214" i="23"/>
  <c r="V214" i="23"/>
  <c r="W214" i="23"/>
  <c r="X214" i="23"/>
  <c r="Y214" i="23"/>
  <c r="Z214" i="23"/>
  <c r="AT183" i="9"/>
  <c r="AS183" i="9"/>
  <c r="U264" i="21"/>
  <c r="U298" i="21" s="1"/>
  <c r="U338" i="21" s="1"/>
  <c r="U378" i="21" s="1"/>
  <c r="V264" i="21"/>
  <c r="V298" i="21" s="1"/>
  <c r="V338" i="21" s="1"/>
  <c r="V378" i="21" s="1"/>
  <c r="W264" i="21"/>
  <c r="W298" i="21" s="1"/>
  <c r="W338" i="21" s="1"/>
  <c r="W378" i="21" s="1"/>
  <c r="X264" i="21"/>
  <c r="X298" i="21" s="1"/>
  <c r="X338" i="21" s="1"/>
  <c r="X378" i="21" s="1"/>
  <c r="Y264" i="21"/>
  <c r="Y298" i="21" s="1"/>
  <c r="Y338" i="21" s="1"/>
  <c r="Y378" i="21" s="1"/>
  <c r="Z264" i="21"/>
  <c r="Z298" i="21" s="1"/>
  <c r="Z338" i="21" s="1"/>
  <c r="Z378" i="21" s="1"/>
  <c r="AA264" i="21"/>
  <c r="AA298" i="21" s="1"/>
  <c r="AA338" i="21" s="1"/>
  <c r="AA378" i="21" s="1"/>
  <c r="AB264" i="21"/>
  <c r="AB298" i="21" s="1"/>
  <c r="AB338" i="21" s="1"/>
  <c r="AB378" i="21" s="1"/>
  <c r="U265" i="21"/>
  <c r="U299" i="21" s="1"/>
  <c r="U339" i="21" s="1"/>
  <c r="U379" i="21" s="1"/>
  <c r="V265" i="21"/>
  <c r="V299" i="21" s="1"/>
  <c r="V339" i="21" s="1"/>
  <c r="V379" i="21" s="1"/>
  <c r="W265" i="21"/>
  <c r="W299" i="21" s="1"/>
  <c r="W339" i="21" s="1"/>
  <c r="W379" i="21" s="1"/>
  <c r="X265" i="21"/>
  <c r="X299" i="21" s="1"/>
  <c r="X339" i="21" s="1"/>
  <c r="X379" i="21" s="1"/>
  <c r="Y265" i="21"/>
  <c r="Y299" i="21" s="1"/>
  <c r="Y339" i="21" s="1"/>
  <c r="Y379" i="21" s="1"/>
  <c r="Z265" i="21"/>
  <c r="Z299" i="21" s="1"/>
  <c r="Z339" i="21" s="1"/>
  <c r="Z379" i="21" s="1"/>
  <c r="AA265" i="21"/>
  <c r="AA299" i="21" s="1"/>
  <c r="AA339" i="21" s="1"/>
  <c r="AA379" i="21" s="1"/>
  <c r="AB265" i="21"/>
  <c r="AB299" i="21" s="1"/>
  <c r="AB339" i="21" s="1"/>
  <c r="AB379" i="21" s="1"/>
  <c r="U266" i="21"/>
  <c r="U300" i="21" s="1"/>
  <c r="U340" i="21" s="1"/>
  <c r="U380" i="21" s="1"/>
  <c r="V266" i="21"/>
  <c r="V300" i="21" s="1"/>
  <c r="V340" i="21" s="1"/>
  <c r="V380" i="21" s="1"/>
  <c r="W266" i="21"/>
  <c r="W300" i="21" s="1"/>
  <c r="W340" i="21" s="1"/>
  <c r="W380" i="21" s="1"/>
  <c r="X266" i="21"/>
  <c r="X300" i="21" s="1"/>
  <c r="X340" i="21" s="1"/>
  <c r="X380" i="21" s="1"/>
  <c r="Y266" i="21"/>
  <c r="Y300" i="21" s="1"/>
  <c r="Y340" i="21" s="1"/>
  <c r="Y380" i="21" s="1"/>
  <c r="Z266" i="21"/>
  <c r="Z300" i="21" s="1"/>
  <c r="Z340" i="21" s="1"/>
  <c r="Z380" i="21" s="1"/>
  <c r="AA266" i="21"/>
  <c r="AA300" i="21" s="1"/>
  <c r="AA340" i="21" s="1"/>
  <c r="AA380" i="21" s="1"/>
  <c r="AB266" i="21"/>
  <c r="AB300" i="21" s="1"/>
  <c r="AB340" i="21" s="1"/>
  <c r="AB380" i="21" s="1"/>
  <c r="U267" i="21"/>
  <c r="U301" i="21" s="1"/>
  <c r="U341" i="21" s="1"/>
  <c r="U381" i="21" s="1"/>
  <c r="V267" i="21"/>
  <c r="V301" i="21" s="1"/>
  <c r="V341" i="21" s="1"/>
  <c r="V381" i="21" s="1"/>
  <c r="W267" i="21"/>
  <c r="W301" i="21" s="1"/>
  <c r="W341" i="21" s="1"/>
  <c r="W381" i="21" s="1"/>
  <c r="X267" i="21"/>
  <c r="X301" i="21" s="1"/>
  <c r="X341" i="21" s="1"/>
  <c r="X381" i="21" s="1"/>
  <c r="Y267" i="21"/>
  <c r="Y301" i="21" s="1"/>
  <c r="Y341" i="21" s="1"/>
  <c r="Y381" i="21" s="1"/>
  <c r="Z267" i="21"/>
  <c r="Z301" i="21" s="1"/>
  <c r="Z341" i="21" s="1"/>
  <c r="Z381" i="21" s="1"/>
  <c r="AA267" i="21"/>
  <c r="AA301" i="21" s="1"/>
  <c r="AA341" i="21" s="1"/>
  <c r="AA381" i="21" s="1"/>
  <c r="AB267" i="21"/>
  <c r="AB301" i="21" s="1"/>
  <c r="AB341" i="21" s="1"/>
  <c r="AB381" i="21" s="1"/>
  <c r="U268" i="21"/>
  <c r="U302" i="21" s="1"/>
  <c r="U342" i="21" s="1"/>
  <c r="U382" i="21" s="1"/>
  <c r="V268" i="21"/>
  <c r="V302" i="21" s="1"/>
  <c r="V342" i="21" s="1"/>
  <c r="V382" i="21" s="1"/>
  <c r="W268" i="21"/>
  <c r="W302" i="21" s="1"/>
  <c r="W342" i="21" s="1"/>
  <c r="W382" i="21" s="1"/>
  <c r="X268" i="21"/>
  <c r="X302" i="21" s="1"/>
  <c r="X342" i="21" s="1"/>
  <c r="X382" i="21" s="1"/>
  <c r="Y268" i="21"/>
  <c r="Y302" i="21" s="1"/>
  <c r="Y342" i="21" s="1"/>
  <c r="Y382" i="21" s="1"/>
  <c r="Z268" i="21"/>
  <c r="Z302" i="21" s="1"/>
  <c r="Z342" i="21" s="1"/>
  <c r="Z382" i="21" s="1"/>
  <c r="AA268" i="21"/>
  <c r="AA302" i="21" s="1"/>
  <c r="AA342" i="21" s="1"/>
  <c r="AA382" i="21" s="1"/>
  <c r="AB268" i="21"/>
  <c r="AB302" i="21" s="1"/>
  <c r="AB342" i="21" s="1"/>
  <c r="AB382" i="21" s="1"/>
  <c r="U269" i="21"/>
  <c r="U303" i="21" s="1"/>
  <c r="U343" i="21" s="1"/>
  <c r="U383" i="21" s="1"/>
  <c r="V269" i="21"/>
  <c r="V303" i="21" s="1"/>
  <c r="V343" i="21" s="1"/>
  <c r="V383" i="21" s="1"/>
  <c r="W269" i="21"/>
  <c r="W303" i="21" s="1"/>
  <c r="W343" i="21" s="1"/>
  <c r="W383" i="21" s="1"/>
  <c r="X269" i="21"/>
  <c r="X303" i="21" s="1"/>
  <c r="X343" i="21" s="1"/>
  <c r="X383" i="21" s="1"/>
  <c r="Y269" i="21"/>
  <c r="Y303" i="21" s="1"/>
  <c r="Y343" i="21" s="1"/>
  <c r="Y383" i="21" s="1"/>
  <c r="Z269" i="21"/>
  <c r="Z303" i="21" s="1"/>
  <c r="Z343" i="21" s="1"/>
  <c r="Z383" i="21" s="1"/>
  <c r="AA269" i="21"/>
  <c r="AA303" i="21" s="1"/>
  <c r="AA343" i="21" s="1"/>
  <c r="AA383" i="21" s="1"/>
  <c r="AB269" i="21"/>
  <c r="AB303" i="21" s="1"/>
  <c r="AB343" i="21" s="1"/>
  <c r="AB383" i="21" s="1"/>
  <c r="U270" i="21"/>
  <c r="U304" i="21" s="1"/>
  <c r="U344" i="21" s="1"/>
  <c r="U384" i="21" s="1"/>
  <c r="V270" i="21"/>
  <c r="V304" i="21" s="1"/>
  <c r="V344" i="21" s="1"/>
  <c r="V384" i="21" s="1"/>
  <c r="W270" i="21"/>
  <c r="W304" i="21" s="1"/>
  <c r="W344" i="21" s="1"/>
  <c r="W384" i="21" s="1"/>
  <c r="X270" i="21"/>
  <c r="X304" i="21" s="1"/>
  <c r="X344" i="21" s="1"/>
  <c r="X384" i="21" s="1"/>
  <c r="Y270" i="21"/>
  <c r="Y304" i="21" s="1"/>
  <c r="Y344" i="21" s="1"/>
  <c r="Y384" i="21" s="1"/>
  <c r="Z270" i="21"/>
  <c r="Z304" i="21" s="1"/>
  <c r="Z344" i="21" s="1"/>
  <c r="Z384" i="21" s="1"/>
  <c r="AA270" i="21"/>
  <c r="AA304" i="21" s="1"/>
  <c r="AA344" i="21" s="1"/>
  <c r="AA384" i="21" s="1"/>
  <c r="AB270" i="21"/>
  <c r="AB304" i="21" s="1"/>
  <c r="AB344" i="21" s="1"/>
  <c r="AB384" i="21" s="1"/>
  <c r="U271" i="21"/>
  <c r="U305" i="21" s="1"/>
  <c r="U345" i="21" s="1"/>
  <c r="U385" i="21" s="1"/>
  <c r="V271" i="21"/>
  <c r="V305" i="21" s="1"/>
  <c r="V345" i="21" s="1"/>
  <c r="V385" i="21" s="1"/>
  <c r="W271" i="21"/>
  <c r="W305" i="21" s="1"/>
  <c r="W345" i="21" s="1"/>
  <c r="W385" i="21" s="1"/>
  <c r="X271" i="21"/>
  <c r="X305" i="21" s="1"/>
  <c r="X345" i="21" s="1"/>
  <c r="X385" i="21" s="1"/>
  <c r="Y271" i="21"/>
  <c r="Y305" i="21" s="1"/>
  <c r="Y345" i="21" s="1"/>
  <c r="Y385" i="21" s="1"/>
  <c r="Z271" i="21"/>
  <c r="Z305" i="21" s="1"/>
  <c r="Z345" i="21" s="1"/>
  <c r="Z385" i="21" s="1"/>
  <c r="AA271" i="21"/>
  <c r="AA305" i="21" s="1"/>
  <c r="AA345" i="21" s="1"/>
  <c r="AA385" i="21" s="1"/>
  <c r="AB271" i="21"/>
  <c r="AB305" i="21" s="1"/>
  <c r="AB345" i="21" s="1"/>
  <c r="AB385" i="21" s="1"/>
  <c r="U272" i="21"/>
  <c r="U306" i="21" s="1"/>
  <c r="U346" i="21" s="1"/>
  <c r="U386" i="21" s="1"/>
  <c r="V272" i="21"/>
  <c r="V306" i="21" s="1"/>
  <c r="V346" i="21" s="1"/>
  <c r="V386" i="21" s="1"/>
  <c r="W272" i="21"/>
  <c r="W306" i="21" s="1"/>
  <c r="W346" i="21" s="1"/>
  <c r="W386" i="21" s="1"/>
  <c r="X272" i="21"/>
  <c r="X306" i="21" s="1"/>
  <c r="X346" i="21" s="1"/>
  <c r="X386" i="21" s="1"/>
  <c r="Y272" i="21"/>
  <c r="Y306" i="21" s="1"/>
  <c r="Y346" i="21" s="1"/>
  <c r="Y386" i="21" s="1"/>
  <c r="Z272" i="21"/>
  <c r="Z306" i="21" s="1"/>
  <c r="Z346" i="21" s="1"/>
  <c r="Z386" i="21" s="1"/>
  <c r="AA272" i="21"/>
  <c r="AA306" i="21" s="1"/>
  <c r="AA346" i="21" s="1"/>
  <c r="AA386" i="21" s="1"/>
  <c r="AB272" i="21"/>
  <c r="AB306" i="21" s="1"/>
  <c r="AB346" i="21" s="1"/>
  <c r="AB386" i="21" s="1"/>
  <c r="V263" i="21"/>
  <c r="W263" i="21"/>
  <c r="X263" i="21"/>
  <c r="Y263" i="21"/>
  <c r="Z263" i="21"/>
  <c r="AA263" i="21"/>
  <c r="AB263" i="21"/>
  <c r="U263" i="21"/>
  <c r="U297" i="21" s="1"/>
  <c r="U337" i="21" s="1"/>
  <c r="V254" i="20"/>
  <c r="V290" i="20" s="1"/>
  <c r="V328" i="20" s="1"/>
  <c r="W254" i="20"/>
  <c r="W290" i="20" s="1"/>
  <c r="W328" i="20" s="1"/>
  <c r="X254" i="20"/>
  <c r="X290" i="20" s="1"/>
  <c r="X328" i="20" s="1"/>
  <c r="Y254" i="20"/>
  <c r="Y290" i="20" s="1"/>
  <c r="Y328" i="20" s="1"/>
  <c r="Z254" i="20"/>
  <c r="Z290" i="20" s="1"/>
  <c r="Z328" i="20" s="1"/>
  <c r="AA254" i="20"/>
  <c r="AA290" i="20" s="1"/>
  <c r="AA328" i="20" s="1"/>
  <c r="AB254" i="20"/>
  <c r="AB290" i="20" s="1"/>
  <c r="AB328" i="20" s="1"/>
  <c r="V255" i="20"/>
  <c r="V291" i="20" s="1"/>
  <c r="V329" i="20" s="1"/>
  <c r="V364" i="20" s="1"/>
  <c r="W255" i="20"/>
  <c r="X255" i="20"/>
  <c r="X291" i="20" s="1"/>
  <c r="X329" i="20" s="1"/>
  <c r="X364" i="20" s="1"/>
  <c r="Y255" i="20"/>
  <c r="Z255" i="20"/>
  <c r="Z291" i="20" s="1"/>
  <c r="Z329" i="20" s="1"/>
  <c r="Z364" i="20" s="1"/>
  <c r="AA255" i="20"/>
  <c r="AB255" i="20"/>
  <c r="AB291" i="20" s="1"/>
  <c r="AB329" i="20" s="1"/>
  <c r="AB364" i="20" s="1"/>
  <c r="V256" i="20"/>
  <c r="V292" i="20" s="1"/>
  <c r="V330" i="20" s="1"/>
  <c r="V365" i="20" s="1"/>
  <c r="W256" i="20"/>
  <c r="W292" i="20" s="1"/>
  <c r="W330" i="20" s="1"/>
  <c r="W365" i="20" s="1"/>
  <c r="X256" i="20"/>
  <c r="X292" i="20" s="1"/>
  <c r="X330" i="20" s="1"/>
  <c r="X365" i="20" s="1"/>
  <c r="Y256" i="20"/>
  <c r="Y292" i="20" s="1"/>
  <c r="Y330" i="20" s="1"/>
  <c r="Y365" i="20" s="1"/>
  <c r="Z256" i="20"/>
  <c r="Z292" i="20" s="1"/>
  <c r="Z330" i="20" s="1"/>
  <c r="Z365" i="20" s="1"/>
  <c r="AA256" i="20"/>
  <c r="AA292" i="20" s="1"/>
  <c r="AA330" i="20" s="1"/>
  <c r="AA365" i="20" s="1"/>
  <c r="AB256" i="20"/>
  <c r="AB292" i="20" s="1"/>
  <c r="AB330" i="20" s="1"/>
  <c r="AB365" i="20" s="1"/>
  <c r="V257" i="20"/>
  <c r="V293" i="20" s="1"/>
  <c r="V331" i="20" s="1"/>
  <c r="V366" i="20" s="1"/>
  <c r="W257" i="20"/>
  <c r="W293" i="20" s="1"/>
  <c r="W331" i="20" s="1"/>
  <c r="W366" i="20" s="1"/>
  <c r="X257" i="20"/>
  <c r="X293" i="20" s="1"/>
  <c r="X331" i="20" s="1"/>
  <c r="X366" i="20" s="1"/>
  <c r="Y257" i="20"/>
  <c r="Y293" i="20" s="1"/>
  <c r="Y331" i="20" s="1"/>
  <c r="Y366" i="20" s="1"/>
  <c r="Z257" i="20"/>
  <c r="Z293" i="20" s="1"/>
  <c r="Z331" i="20" s="1"/>
  <c r="Z366" i="20" s="1"/>
  <c r="AA257" i="20"/>
  <c r="AA293" i="20" s="1"/>
  <c r="AA331" i="20" s="1"/>
  <c r="AA366" i="20" s="1"/>
  <c r="AB257" i="20"/>
  <c r="AB293" i="20" s="1"/>
  <c r="AB331" i="20" s="1"/>
  <c r="AB366" i="20" s="1"/>
  <c r="V258" i="20"/>
  <c r="V294" i="20" s="1"/>
  <c r="V332" i="20" s="1"/>
  <c r="V367" i="20" s="1"/>
  <c r="W258" i="20"/>
  <c r="W294" i="20" s="1"/>
  <c r="W332" i="20" s="1"/>
  <c r="W367" i="20" s="1"/>
  <c r="X258" i="20"/>
  <c r="X294" i="20" s="1"/>
  <c r="X332" i="20" s="1"/>
  <c r="X367" i="20" s="1"/>
  <c r="Y258" i="20"/>
  <c r="Y294" i="20" s="1"/>
  <c r="Y332" i="20" s="1"/>
  <c r="Y367" i="20" s="1"/>
  <c r="Z258" i="20"/>
  <c r="Z294" i="20" s="1"/>
  <c r="Z332" i="20" s="1"/>
  <c r="Z367" i="20" s="1"/>
  <c r="AA258" i="20"/>
  <c r="AA294" i="20" s="1"/>
  <c r="AA332" i="20" s="1"/>
  <c r="AA367" i="20" s="1"/>
  <c r="AB258" i="20"/>
  <c r="AB294" i="20" s="1"/>
  <c r="AB332" i="20" s="1"/>
  <c r="AB367" i="20" s="1"/>
  <c r="V259" i="20"/>
  <c r="V295" i="20" s="1"/>
  <c r="V333" i="20" s="1"/>
  <c r="V368" i="20" s="1"/>
  <c r="W259" i="20"/>
  <c r="W295" i="20" s="1"/>
  <c r="W333" i="20" s="1"/>
  <c r="W368" i="20" s="1"/>
  <c r="X259" i="20"/>
  <c r="X295" i="20" s="1"/>
  <c r="X333" i="20" s="1"/>
  <c r="X368" i="20" s="1"/>
  <c r="Y259" i="20"/>
  <c r="Y295" i="20" s="1"/>
  <c r="Y333" i="20" s="1"/>
  <c r="Y368" i="20" s="1"/>
  <c r="Z259" i="20"/>
  <c r="Z295" i="20" s="1"/>
  <c r="Z333" i="20" s="1"/>
  <c r="Z368" i="20" s="1"/>
  <c r="AA259" i="20"/>
  <c r="AA295" i="20" s="1"/>
  <c r="AA333" i="20" s="1"/>
  <c r="AA368" i="20" s="1"/>
  <c r="AB259" i="20"/>
  <c r="AB295" i="20" s="1"/>
  <c r="AB333" i="20" s="1"/>
  <c r="AB368" i="20" s="1"/>
  <c r="V260" i="20"/>
  <c r="W260" i="20"/>
  <c r="W296" i="20" s="1"/>
  <c r="W334" i="20" s="1"/>
  <c r="W369" i="20" s="1"/>
  <c r="X260" i="20"/>
  <c r="X296" i="20" s="1"/>
  <c r="X334" i="20" s="1"/>
  <c r="X369" i="20" s="1"/>
  <c r="Y260" i="20"/>
  <c r="Y296" i="20" s="1"/>
  <c r="Y334" i="20" s="1"/>
  <c r="Y369" i="20" s="1"/>
  <c r="Z260" i="20"/>
  <c r="AA260" i="20"/>
  <c r="AA296" i="20" s="1"/>
  <c r="AA334" i="20" s="1"/>
  <c r="AA369" i="20" s="1"/>
  <c r="AB260" i="20"/>
  <c r="AB296" i="20" s="1"/>
  <c r="AB334" i="20" s="1"/>
  <c r="AB369" i="20" s="1"/>
  <c r="V261" i="20"/>
  <c r="V297" i="20" s="1"/>
  <c r="V335" i="20" s="1"/>
  <c r="V370" i="20" s="1"/>
  <c r="W261" i="20"/>
  <c r="W297" i="20" s="1"/>
  <c r="W335" i="20" s="1"/>
  <c r="W370" i="20" s="1"/>
  <c r="X261" i="20"/>
  <c r="X297" i="20" s="1"/>
  <c r="X335" i="20" s="1"/>
  <c r="X370" i="20" s="1"/>
  <c r="Y261" i="20"/>
  <c r="Y297" i="20" s="1"/>
  <c r="Y335" i="20" s="1"/>
  <c r="Y370" i="20" s="1"/>
  <c r="Z261" i="20"/>
  <c r="Z297" i="20" s="1"/>
  <c r="Z335" i="20" s="1"/>
  <c r="Z370" i="20" s="1"/>
  <c r="AA261" i="20"/>
  <c r="AA297" i="20" s="1"/>
  <c r="AA335" i="20" s="1"/>
  <c r="AA370" i="20" s="1"/>
  <c r="AB261" i="20"/>
  <c r="AB297" i="20" s="1"/>
  <c r="AB335" i="20" s="1"/>
  <c r="AB370" i="20" s="1"/>
  <c r="V262" i="20"/>
  <c r="V298" i="20" s="1"/>
  <c r="V336" i="20" s="1"/>
  <c r="V371" i="20" s="1"/>
  <c r="W262" i="20"/>
  <c r="W298" i="20" s="1"/>
  <c r="W336" i="20" s="1"/>
  <c r="W371" i="20" s="1"/>
  <c r="X262" i="20"/>
  <c r="X298" i="20" s="1"/>
  <c r="X336" i="20" s="1"/>
  <c r="X371" i="20" s="1"/>
  <c r="Y262" i="20"/>
  <c r="Y298" i="20" s="1"/>
  <c r="Y336" i="20" s="1"/>
  <c r="Y371" i="20" s="1"/>
  <c r="Z262" i="20"/>
  <c r="Z298" i="20" s="1"/>
  <c r="Z336" i="20" s="1"/>
  <c r="Z371" i="20" s="1"/>
  <c r="AA262" i="20"/>
  <c r="AA298" i="20" s="1"/>
  <c r="AA336" i="20" s="1"/>
  <c r="AA371" i="20" s="1"/>
  <c r="AB262" i="20"/>
  <c r="AB298" i="20" s="1"/>
  <c r="AB336" i="20" s="1"/>
  <c r="AB371" i="20" s="1"/>
  <c r="V263" i="20"/>
  <c r="V299" i="20" s="1"/>
  <c r="V337" i="20" s="1"/>
  <c r="V372" i="20" s="1"/>
  <c r="W263" i="20"/>
  <c r="W299" i="20" s="1"/>
  <c r="W337" i="20" s="1"/>
  <c r="W372" i="20" s="1"/>
  <c r="X263" i="20"/>
  <c r="X299" i="20" s="1"/>
  <c r="X337" i="20" s="1"/>
  <c r="X372" i="20" s="1"/>
  <c r="Y263" i="20"/>
  <c r="Y299" i="20" s="1"/>
  <c r="Y337" i="20" s="1"/>
  <c r="Y372" i="20" s="1"/>
  <c r="Z263" i="20"/>
  <c r="Z299" i="20" s="1"/>
  <c r="Z337" i="20" s="1"/>
  <c r="Z372" i="20" s="1"/>
  <c r="AA263" i="20"/>
  <c r="AA299" i="20" s="1"/>
  <c r="AA337" i="20" s="1"/>
  <c r="AA372" i="20" s="1"/>
  <c r="AB263" i="20"/>
  <c r="AB299" i="20" s="1"/>
  <c r="AB337" i="20" s="1"/>
  <c r="AB372" i="20" s="1"/>
  <c r="U255" i="20"/>
  <c r="U291" i="20" s="1"/>
  <c r="U329" i="20" s="1"/>
  <c r="U364" i="20" s="1"/>
  <c r="U256" i="20"/>
  <c r="U292" i="20" s="1"/>
  <c r="U330" i="20" s="1"/>
  <c r="U365" i="20" s="1"/>
  <c r="U257" i="20"/>
  <c r="U293" i="20" s="1"/>
  <c r="U331" i="20" s="1"/>
  <c r="U366" i="20" s="1"/>
  <c r="U258" i="20"/>
  <c r="U294" i="20" s="1"/>
  <c r="U332" i="20" s="1"/>
  <c r="U367" i="20" s="1"/>
  <c r="U259" i="20"/>
  <c r="U295" i="20" s="1"/>
  <c r="U333" i="20" s="1"/>
  <c r="U368" i="20" s="1"/>
  <c r="U260" i="20"/>
  <c r="U296" i="20" s="1"/>
  <c r="U334" i="20" s="1"/>
  <c r="U369" i="20" s="1"/>
  <c r="U261" i="20"/>
  <c r="U297" i="20" s="1"/>
  <c r="U335" i="20" s="1"/>
  <c r="U370" i="20" s="1"/>
  <c r="U262" i="20"/>
  <c r="U298" i="20" s="1"/>
  <c r="U336" i="20" s="1"/>
  <c r="U371" i="20" s="1"/>
  <c r="U263" i="20"/>
  <c r="U254" i="20"/>
  <c r="U290" i="20" s="1"/>
  <c r="U328" i="20" s="1"/>
  <c r="AC255" i="20"/>
  <c r="AC291" i="20" s="1"/>
  <c r="AC329" i="20" s="1"/>
  <c r="AC364" i="20" s="1"/>
  <c r="AD255" i="20"/>
  <c r="AD291" i="20" s="1"/>
  <c r="AD329" i="20" s="1"/>
  <c r="AD364" i="20" s="1"/>
  <c r="AE255" i="20"/>
  <c r="AE291" i="20" s="1"/>
  <c r="AE329" i="20" s="1"/>
  <c r="AE364" i="20" s="1"/>
  <c r="AF255" i="20"/>
  <c r="AF291" i="20" s="1"/>
  <c r="AF329" i="20" s="1"/>
  <c r="AF364" i="20" s="1"/>
  <c r="AG255" i="20"/>
  <c r="AG291" i="20" s="1"/>
  <c r="AG329" i="20" s="1"/>
  <c r="AG364" i="20" s="1"/>
  <c r="AC256" i="20"/>
  <c r="AC292" i="20" s="1"/>
  <c r="AC330" i="20" s="1"/>
  <c r="AC365" i="20" s="1"/>
  <c r="AD256" i="20"/>
  <c r="AD292" i="20" s="1"/>
  <c r="AD330" i="20" s="1"/>
  <c r="AD365" i="20" s="1"/>
  <c r="AE256" i="20"/>
  <c r="AE292" i="20" s="1"/>
  <c r="AE330" i="20" s="1"/>
  <c r="AE365" i="20" s="1"/>
  <c r="AF256" i="20"/>
  <c r="AF292" i="20" s="1"/>
  <c r="AF330" i="20" s="1"/>
  <c r="AF365" i="20" s="1"/>
  <c r="AG256" i="20"/>
  <c r="AG292" i="20" s="1"/>
  <c r="AG330" i="20" s="1"/>
  <c r="AG365" i="20" s="1"/>
  <c r="AC257" i="20"/>
  <c r="AC293" i="20" s="1"/>
  <c r="AC331" i="20" s="1"/>
  <c r="AC366" i="20" s="1"/>
  <c r="AD257" i="20"/>
  <c r="AD293" i="20" s="1"/>
  <c r="AD331" i="20" s="1"/>
  <c r="AD366" i="20" s="1"/>
  <c r="AE257" i="20"/>
  <c r="AE293" i="20" s="1"/>
  <c r="AE331" i="20" s="1"/>
  <c r="AE366" i="20" s="1"/>
  <c r="AF257" i="20"/>
  <c r="AF293" i="20" s="1"/>
  <c r="AF331" i="20" s="1"/>
  <c r="AF366" i="20" s="1"/>
  <c r="AG257" i="20"/>
  <c r="AG293" i="20" s="1"/>
  <c r="AG331" i="20" s="1"/>
  <c r="AG366" i="20" s="1"/>
  <c r="AC258" i="20"/>
  <c r="AC294" i="20" s="1"/>
  <c r="AC332" i="20" s="1"/>
  <c r="AC367" i="20" s="1"/>
  <c r="AD258" i="20"/>
  <c r="AD294" i="20" s="1"/>
  <c r="AD332" i="20" s="1"/>
  <c r="AD367" i="20" s="1"/>
  <c r="AE258" i="20"/>
  <c r="AE294" i="20" s="1"/>
  <c r="AE332" i="20" s="1"/>
  <c r="AE367" i="20" s="1"/>
  <c r="AF258" i="20"/>
  <c r="AF294" i="20" s="1"/>
  <c r="AF332" i="20" s="1"/>
  <c r="AF367" i="20" s="1"/>
  <c r="AG258" i="20"/>
  <c r="AG294" i="20" s="1"/>
  <c r="AG332" i="20" s="1"/>
  <c r="AG367" i="20" s="1"/>
  <c r="AC259" i="20"/>
  <c r="AC295" i="20" s="1"/>
  <c r="AC333" i="20" s="1"/>
  <c r="AC368" i="20" s="1"/>
  <c r="AD259" i="20"/>
  <c r="AD295" i="20" s="1"/>
  <c r="AD333" i="20" s="1"/>
  <c r="AD368" i="20" s="1"/>
  <c r="AE259" i="20"/>
  <c r="AE295" i="20" s="1"/>
  <c r="AE333" i="20" s="1"/>
  <c r="AE368" i="20" s="1"/>
  <c r="AF259" i="20"/>
  <c r="AF295" i="20" s="1"/>
  <c r="AF333" i="20" s="1"/>
  <c r="AF368" i="20" s="1"/>
  <c r="AG259" i="20"/>
  <c r="AG295" i="20" s="1"/>
  <c r="AG333" i="20" s="1"/>
  <c r="AG368" i="20" s="1"/>
  <c r="AC260" i="20"/>
  <c r="AC296" i="20" s="1"/>
  <c r="AC334" i="20" s="1"/>
  <c r="AC369" i="20" s="1"/>
  <c r="AD260" i="20"/>
  <c r="AD296" i="20" s="1"/>
  <c r="AD334" i="20" s="1"/>
  <c r="AD369" i="20" s="1"/>
  <c r="AE260" i="20"/>
  <c r="AE296" i="20" s="1"/>
  <c r="AE334" i="20" s="1"/>
  <c r="AE369" i="20" s="1"/>
  <c r="AF260" i="20"/>
  <c r="AF296" i="20" s="1"/>
  <c r="AF334" i="20" s="1"/>
  <c r="AF369" i="20" s="1"/>
  <c r="AG260" i="20"/>
  <c r="AG296" i="20" s="1"/>
  <c r="AG334" i="20" s="1"/>
  <c r="AG369" i="20" s="1"/>
  <c r="AC261" i="20"/>
  <c r="AC297" i="20" s="1"/>
  <c r="AC335" i="20" s="1"/>
  <c r="AC370" i="20" s="1"/>
  <c r="AD261" i="20"/>
  <c r="AD297" i="20" s="1"/>
  <c r="AD335" i="20" s="1"/>
  <c r="AD370" i="20" s="1"/>
  <c r="AE261" i="20"/>
  <c r="AE297" i="20" s="1"/>
  <c r="AE335" i="20" s="1"/>
  <c r="AE370" i="20" s="1"/>
  <c r="AF261" i="20"/>
  <c r="AF297" i="20" s="1"/>
  <c r="AF335" i="20" s="1"/>
  <c r="AF370" i="20" s="1"/>
  <c r="AG261" i="20"/>
  <c r="AG297" i="20" s="1"/>
  <c r="AG335" i="20" s="1"/>
  <c r="AG370" i="20" s="1"/>
  <c r="AC262" i="20"/>
  <c r="AC298" i="20" s="1"/>
  <c r="AC336" i="20" s="1"/>
  <c r="AC371" i="20" s="1"/>
  <c r="AD262" i="20"/>
  <c r="AD298" i="20" s="1"/>
  <c r="AD336" i="20" s="1"/>
  <c r="AD371" i="20" s="1"/>
  <c r="AE262" i="20"/>
  <c r="AE298" i="20" s="1"/>
  <c r="AE336" i="20" s="1"/>
  <c r="AE371" i="20" s="1"/>
  <c r="AF262" i="20"/>
  <c r="AF298" i="20" s="1"/>
  <c r="AF336" i="20" s="1"/>
  <c r="AF371" i="20" s="1"/>
  <c r="AG262" i="20"/>
  <c r="AG298" i="20" s="1"/>
  <c r="AG336" i="20" s="1"/>
  <c r="AG371" i="20" s="1"/>
  <c r="AC263" i="20"/>
  <c r="AC299" i="20" s="1"/>
  <c r="AC337" i="20" s="1"/>
  <c r="AC372" i="20" s="1"/>
  <c r="AD263" i="20"/>
  <c r="AD299" i="20" s="1"/>
  <c r="AD337" i="20" s="1"/>
  <c r="AD372" i="20" s="1"/>
  <c r="AE263" i="20"/>
  <c r="AE299" i="20" s="1"/>
  <c r="AE337" i="20" s="1"/>
  <c r="AE372" i="20" s="1"/>
  <c r="AF263" i="20"/>
  <c r="AF299" i="20" s="1"/>
  <c r="AF337" i="20" s="1"/>
  <c r="AF372" i="20" s="1"/>
  <c r="AG263" i="20"/>
  <c r="AG299" i="20" s="1"/>
  <c r="AG337" i="20" s="1"/>
  <c r="AG372" i="20" s="1"/>
  <c r="AC254" i="20"/>
  <c r="AC290" i="20" s="1"/>
  <c r="AC328" i="20" s="1"/>
  <c r="AC363" i="20" s="1"/>
  <c r="AD254" i="20"/>
  <c r="AD290" i="20" s="1"/>
  <c r="AD328" i="20" s="1"/>
  <c r="AD363" i="20" s="1"/>
  <c r="AE254" i="20"/>
  <c r="AE290" i="20" s="1"/>
  <c r="AE328" i="20" s="1"/>
  <c r="AE363" i="20" s="1"/>
  <c r="AF254" i="20"/>
  <c r="AF290" i="20" s="1"/>
  <c r="AF328" i="20" s="1"/>
  <c r="AF363" i="20" s="1"/>
  <c r="AG254" i="20"/>
  <c r="AG290" i="20" s="1"/>
  <c r="AG328" i="20" s="1"/>
  <c r="AG363" i="20" s="1"/>
  <c r="AA251" i="8"/>
  <c r="AB251" i="8"/>
  <c r="AB293" i="8" s="1"/>
  <c r="AB333" i="8" s="1"/>
  <c r="AH251" i="8"/>
  <c r="AI251" i="8"/>
  <c r="AA252" i="8"/>
  <c r="AA294" i="8" s="1"/>
  <c r="AA334" i="8" s="1"/>
  <c r="AA373" i="8" s="1"/>
  <c r="AB252" i="8"/>
  <c r="AB294" i="8" s="1"/>
  <c r="AB334" i="8" s="1"/>
  <c r="AB373" i="8" s="1"/>
  <c r="AH252" i="8"/>
  <c r="AI252" i="8"/>
  <c r="AA253" i="8"/>
  <c r="AA295" i="8" s="1"/>
  <c r="AA335" i="8" s="1"/>
  <c r="AA374" i="8" s="1"/>
  <c r="AB253" i="8"/>
  <c r="AB295" i="8" s="1"/>
  <c r="AB335" i="8" s="1"/>
  <c r="AB374" i="8" s="1"/>
  <c r="AG253" i="8"/>
  <c r="AG295" i="8" s="1"/>
  <c r="AG335" i="8" s="1"/>
  <c r="AG374" i="8" s="1"/>
  <c r="AH253" i="8"/>
  <c r="AI253" i="8"/>
  <c r="AA254" i="8"/>
  <c r="AA296" i="8" s="1"/>
  <c r="AA336" i="8" s="1"/>
  <c r="AA375" i="8" s="1"/>
  <c r="AB254" i="8"/>
  <c r="AB296" i="8" s="1"/>
  <c r="AB336" i="8" s="1"/>
  <c r="AB375" i="8" s="1"/>
  <c r="AG254" i="8"/>
  <c r="AG296" i="8" s="1"/>
  <c r="AG336" i="8" s="1"/>
  <c r="AG375" i="8" s="1"/>
  <c r="AH254" i="8"/>
  <c r="AH293" i="8" s="1"/>
  <c r="AH333" i="8" s="1"/>
  <c r="AH372" i="8" s="1"/>
  <c r="AI254" i="8"/>
  <c r="AI293" i="8" s="1"/>
  <c r="AI333" i="8" s="1"/>
  <c r="AI372" i="8" s="1"/>
  <c r="AA255" i="8"/>
  <c r="AA297" i="8" s="1"/>
  <c r="AA337" i="8" s="1"/>
  <c r="AA376" i="8" s="1"/>
  <c r="AB255" i="8"/>
  <c r="AB297" i="8" s="1"/>
  <c r="AB337" i="8" s="1"/>
  <c r="AB376" i="8" s="1"/>
  <c r="AG255" i="8"/>
  <c r="AG297" i="8" s="1"/>
  <c r="AG337" i="8" s="1"/>
  <c r="AG376" i="8" s="1"/>
  <c r="AH255" i="8"/>
  <c r="AH294" i="8" s="1"/>
  <c r="AH334" i="8" s="1"/>
  <c r="AH373" i="8" s="1"/>
  <c r="AI255" i="8"/>
  <c r="AI294" i="8" s="1"/>
  <c r="AI334" i="8" s="1"/>
  <c r="AI373" i="8" s="1"/>
  <c r="AA256" i="8"/>
  <c r="AA298" i="8" s="1"/>
  <c r="AA338" i="8" s="1"/>
  <c r="AA377" i="8" s="1"/>
  <c r="AB256" i="8"/>
  <c r="AB298" i="8" s="1"/>
  <c r="AB338" i="8" s="1"/>
  <c r="AB377" i="8" s="1"/>
  <c r="AG256" i="8"/>
  <c r="AG298" i="8" s="1"/>
  <c r="AG338" i="8" s="1"/>
  <c r="AG377" i="8" s="1"/>
  <c r="AH256" i="8"/>
  <c r="AH295" i="8" s="1"/>
  <c r="AH335" i="8" s="1"/>
  <c r="AH374" i="8" s="1"/>
  <c r="AI256" i="8"/>
  <c r="AI295" i="8" s="1"/>
  <c r="AI335" i="8" s="1"/>
  <c r="AI374" i="8" s="1"/>
  <c r="AA257" i="8"/>
  <c r="AA299" i="8" s="1"/>
  <c r="AA339" i="8" s="1"/>
  <c r="AA378" i="8" s="1"/>
  <c r="AB257" i="8"/>
  <c r="AB299" i="8" s="1"/>
  <c r="AB339" i="8" s="1"/>
  <c r="AB378" i="8" s="1"/>
  <c r="AG257" i="8"/>
  <c r="AG299" i="8" s="1"/>
  <c r="AG339" i="8" s="1"/>
  <c r="AG378" i="8" s="1"/>
  <c r="AH257" i="8"/>
  <c r="AH296" i="8" s="1"/>
  <c r="AH336" i="8" s="1"/>
  <c r="AH375" i="8" s="1"/>
  <c r="AI257" i="8"/>
  <c r="AI296" i="8" s="1"/>
  <c r="AI336" i="8" s="1"/>
  <c r="AI375" i="8" s="1"/>
  <c r="AA258" i="8"/>
  <c r="AA300" i="8" s="1"/>
  <c r="AA340" i="8" s="1"/>
  <c r="AA379" i="8" s="1"/>
  <c r="AB258" i="8"/>
  <c r="AB300" i="8" s="1"/>
  <c r="AB340" i="8" s="1"/>
  <c r="AB379" i="8" s="1"/>
  <c r="AG258" i="8"/>
  <c r="AG300" i="8" s="1"/>
  <c r="AG340" i="8" s="1"/>
  <c r="AG379" i="8" s="1"/>
  <c r="AH258" i="8"/>
  <c r="AH297" i="8" s="1"/>
  <c r="AH337" i="8" s="1"/>
  <c r="AH376" i="8" s="1"/>
  <c r="AI258" i="8"/>
  <c r="AI297" i="8" s="1"/>
  <c r="AI337" i="8" s="1"/>
  <c r="AI376" i="8" s="1"/>
  <c r="AA259" i="8"/>
  <c r="AA301" i="8" s="1"/>
  <c r="AA341" i="8" s="1"/>
  <c r="AA380" i="8" s="1"/>
  <c r="AB259" i="8"/>
  <c r="AB301" i="8" s="1"/>
  <c r="AB341" i="8" s="1"/>
  <c r="AB380" i="8" s="1"/>
  <c r="AG259" i="8"/>
  <c r="AG301" i="8" s="1"/>
  <c r="AG341" i="8" s="1"/>
  <c r="AG380" i="8" s="1"/>
  <c r="AH259" i="8"/>
  <c r="AH298" i="8" s="1"/>
  <c r="AH338" i="8" s="1"/>
  <c r="AH377" i="8" s="1"/>
  <c r="AI259" i="8"/>
  <c r="AI298" i="8" s="1"/>
  <c r="AI338" i="8" s="1"/>
  <c r="AI377" i="8" s="1"/>
  <c r="AA260" i="8"/>
  <c r="AA302" i="8" s="1"/>
  <c r="AA342" i="8" s="1"/>
  <c r="AA381" i="8" s="1"/>
  <c r="AB260" i="8"/>
  <c r="AB302" i="8" s="1"/>
  <c r="AB342" i="8" s="1"/>
  <c r="AB381" i="8" s="1"/>
  <c r="AG260" i="8"/>
  <c r="AG302" i="8" s="1"/>
  <c r="AG342" i="8" s="1"/>
  <c r="AG381" i="8" s="1"/>
  <c r="AH260" i="8"/>
  <c r="AH299" i="8" s="1"/>
  <c r="AH339" i="8" s="1"/>
  <c r="AH378" i="8" s="1"/>
  <c r="AI260" i="8"/>
  <c r="AI299" i="8" s="1"/>
  <c r="AI339" i="8" s="1"/>
  <c r="AI378" i="8" s="1"/>
  <c r="AA363" i="20" l="1"/>
  <c r="Z363" i="20"/>
  <c r="AB372" i="8"/>
  <c r="AB382" i="8" s="1"/>
  <c r="AB343" i="8"/>
  <c r="U363" i="20"/>
  <c r="Y363" i="20"/>
  <c r="U377" i="21"/>
  <c r="U387" i="21" s="1"/>
  <c r="U347" i="21"/>
  <c r="W363" i="20"/>
  <c r="V363" i="20"/>
  <c r="AB363" i="20"/>
  <c r="AB373" i="20" s="1"/>
  <c r="AB338" i="20"/>
  <c r="X363" i="20"/>
  <c r="X373" i="20" s="1"/>
  <c r="X338" i="20"/>
  <c r="AA261" i="8"/>
  <c r="AA293" i="8"/>
  <c r="AA333" i="8" s="1"/>
  <c r="AB303" i="8"/>
  <c r="AI261" i="8"/>
  <c r="AI300" i="8" s="1"/>
  <c r="Z264" i="20"/>
  <c r="Z296" i="20"/>
  <c r="V264" i="20"/>
  <c r="V296" i="20"/>
  <c r="V334" i="20" s="1"/>
  <c r="V369" i="20" s="1"/>
  <c r="AB300" i="20"/>
  <c r="AB273" i="21"/>
  <c r="AB297" i="21"/>
  <c r="AA273" i="21"/>
  <c r="AA297" i="21"/>
  <c r="AH261" i="8"/>
  <c r="AH300" i="8" s="1"/>
  <c r="X264" i="20"/>
  <c r="AA264" i="20"/>
  <c r="AA291" i="20"/>
  <c r="W264" i="20"/>
  <c r="W291" i="20"/>
  <c r="W329" i="20" s="1"/>
  <c r="W364" i="20" s="1"/>
  <c r="V300" i="20"/>
  <c r="Z273" i="21"/>
  <c r="Z297" i="21"/>
  <c r="V273" i="21"/>
  <c r="V297" i="21"/>
  <c r="U264" i="20"/>
  <c r="U299" i="20"/>
  <c r="U337" i="20" s="1"/>
  <c r="U372" i="20" s="1"/>
  <c r="Y264" i="20"/>
  <c r="Y291" i="20"/>
  <c r="X300" i="20"/>
  <c r="X273" i="21"/>
  <c r="X297" i="21"/>
  <c r="AB264" i="20"/>
  <c r="W273" i="21"/>
  <c r="W297" i="21"/>
  <c r="AI303" i="8"/>
  <c r="AB261" i="8"/>
  <c r="U300" i="20"/>
  <c r="U273" i="21"/>
  <c r="U307" i="21"/>
  <c r="Y273" i="21"/>
  <c r="Y297" i="21"/>
  <c r="I193" i="15"/>
  <c r="H193" i="15"/>
  <c r="G193" i="15"/>
  <c r="W246" i="25"/>
  <c r="V246" i="25"/>
  <c r="U246" i="25"/>
  <c r="T246" i="25"/>
  <c r="S246" i="25"/>
  <c r="R246" i="25"/>
  <c r="Q246" i="25"/>
  <c r="P246" i="25"/>
  <c r="O246" i="25"/>
  <c r="N246" i="25"/>
  <c r="M246" i="25"/>
  <c r="L246" i="25"/>
  <c r="K246" i="25"/>
  <c r="J246" i="25"/>
  <c r="I246" i="25"/>
  <c r="H246" i="25"/>
  <c r="G246" i="25"/>
  <c r="F246" i="25"/>
  <c r="E246" i="25"/>
  <c r="X247" i="24"/>
  <c r="W247" i="24"/>
  <c r="V247" i="24"/>
  <c r="U247" i="24"/>
  <c r="T247" i="24"/>
  <c r="S247" i="24"/>
  <c r="R247" i="24"/>
  <c r="Q247" i="24"/>
  <c r="P247" i="24"/>
  <c r="O247" i="24"/>
  <c r="N247" i="24"/>
  <c r="M247" i="24"/>
  <c r="L247" i="24"/>
  <c r="K247" i="24"/>
  <c r="J247" i="24"/>
  <c r="I247" i="24"/>
  <c r="H247" i="24"/>
  <c r="G247" i="24"/>
  <c r="F247" i="24"/>
  <c r="AG186" i="9"/>
  <c r="AF186" i="9"/>
  <c r="AD186" i="9"/>
  <c r="AC186" i="9"/>
  <c r="AB186" i="9"/>
  <c r="AA186" i="9"/>
  <c r="O186" i="9"/>
  <c r="N186" i="9"/>
  <c r="M186" i="9"/>
  <c r="L186" i="9"/>
  <c r="K186" i="9"/>
  <c r="I186" i="9"/>
  <c r="F186" i="9"/>
  <c r="AT185" i="9"/>
  <c r="AS185" i="9"/>
  <c r="AT184" i="9"/>
  <c r="AS184" i="9"/>
  <c r="L190" i="10"/>
  <c r="K190" i="10"/>
  <c r="J190" i="10"/>
  <c r="I190" i="10"/>
  <c r="H190" i="10"/>
  <c r="G190" i="10"/>
  <c r="F190" i="10"/>
  <c r="E190" i="10"/>
  <c r="D190" i="10"/>
  <c r="Q143" i="42"/>
  <c r="P143" i="42"/>
  <c r="Q140" i="42"/>
  <c r="P140" i="42"/>
  <c r="O140" i="42"/>
  <c r="U233" i="13"/>
  <c r="R233" i="13"/>
  <c r="Q233" i="13"/>
  <c r="P233" i="13"/>
  <c r="O233" i="13"/>
  <c r="N233" i="13"/>
  <c r="M233" i="13"/>
  <c r="K233" i="13"/>
  <c r="G233" i="13"/>
  <c r="F233" i="13"/>
  <c r="E233" i="13"/>
  <c r="D233" i="13"/>
  <c r="C233" i="13"/>
  <c r="T231" i="13"/>
  <c r="T233" i="13" s="1"/>
  <c r="S231" i="13"/>
  <c r="S233" i="13" s="1"/>
  <c r="L231" i="13"/>
  <c r="L233" i="13" s="1"/>
  <c r="J231" i="13"/>
  <c r="J233" i="13" s="1"/>
  <c r="H231" i="13"/>
  <c r="H233" i="13" s="1"/>
  <c r="I168" i="15"/>
  <c r="H168" i="15"/>
  <c r="G168" i="15"/>
  <c r="J258" i="3"/>
  <c r="I258" i="3"/>
  <c r="H258" i="3"/>
  <c r="G258" i="3"/>
  <c r="F258" i="3"/>
  <c r="E258" i="3"/>
  <c r="J224" i="3"/>
  <c r="I224" i="3"/>
  <c r="H224" i="3"/>
  <c r="G224" i="3"/>
  <c r="F224" i="3"/>
  <c r="E224" i="3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289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C223" i="8"/>
  <c r="P18" i="2"/>
  <c r="H173" i="44"/>
  <c r="H174" i="44"/>
  <c r="S119" i="42"/>
  <c r="S120" i="42"/>
  <c r="Q121" i="42"/>
  <c r="P121" i="42"/>
  <c r="O121" i="42"/>
  <c r="U202" i="13"/>
  <c r="R202" i="13"/>
  <c r="Q202" i="13"/>
  <c r="P202" i="13"/>
  <c r="O202" i="13"/>
  <c r="N202" i="13"/>
  <c r="M202" i="13"/>
  <c r="K202" i="13"/>
  <c r="G202" i="13"/>
  <c r="F202" i="13"/>
  <c r="E202" i="13"/>
  <c r="D202" i="13"/>
  <c r="C202" i="13"/>
  <c r="T200" i="13"/>
  <c r="T202" i="13" s="1"/>
  <c r="S200" i="13"/>
  <c r="S202" i="13" s="1"/>
  <c r="L200" i="13"/>
  <c r="L202" i="13" s="1"/>
  <c r="J200" i="13"/>
  <c r="J202" i="13" s="1"/>
  <c r="H200" i="13"/>
  <c r="H202" i="13" s="1"/>
  <c r="AA222" i="8"/>
  <c r="V212" i="8"/>
  <c r="W212" i="8"/>
  <c r="X212" i="8"/>
  <c r="Y212" i="8"/>
  <c r="Z212" i="8"/>
  <c r="AC212" i="8"/>
  <c r="AD212" i="8"/>
  <c r="AE212" i="8"/>
  <c r="AF212" i="8"/>
  <c r="AG212" i="8"/>
  <c r="V213" i="8"/>
  <c r="W213" i="8"/>
  <c r="X213" i="8"/>
  <c r="Y213" i="8"/>
  <c r="Z213" i="8"/>
  <c r="AC213" i="8"/>
  <c r="AD213" i="8"/>
  <c r="AE213" i="8"/>
  <c r="AF213" i="8"/>
  <c r="AG213" i="8"/>
  <c r="V214" i="8"/>
  <c r="W214" i="8"/>
  <c r="X214" i="8"/>
  <c r="Y214" i="8"/>
  <c r="Z214" i="8"/>
  <c r="AC214" i="8"/>
  <c r="AD214" i="8"/>
  <c r="AE214" i="8"/>
  <c r="AF214" i="8"/>
  <c r="V215" i="8"/>
  <c r="W215" i="8"/>
  <c r="X215" i="8"/>
  <c r="Y215" i="8"/>
  <c r="Z215" i="8"/>
  <c r="AC215" i="8"/>
  <c r="AD215" i="8"/>
  <c r="AE215" i="8"/>
  <c r="AF215" i="8"/>
  <c r="V216" i="8"/>
  <c r="W216" i="8"/>
  <c r="X216" i="8"/>
  <c r="Y216" i="8"/>
  <c r="Z216" i="8"/>
  <c r="AC216" i="8"/>
  <c r="AD216" i="8"/>
  <c r="AE216" i="8"/>
  <c r="AF216" i="8"/>
  <c r="V217" i="8"/>
  <c r="W217" i="8"/>
  <c r="X217" i="8"/>
  <c r="Y217" i="8"/>
  <c r="Z217" i="8"/>
  <c r="AC217" i="8"/>
  <c r="AD217" i="8"/>
  <c r="AE217" i="8"/>
  <c r="AF217" i="8"/>
  <c r="V218" i="8"/>
  <c r="W218" i="8"/>
  <c r="X218" i="8"/>
  <c r="Y218" i="8"/>
  <c r="Z218" i="8"/>
  <c r="AC218" i="8"/>
  <c r="AD218" i="8"/>
  <c r="AE218" i="8"/>
  <c r="AF218" i="8"/>
  <c r="V219" i="8"/>
  <c r="W219" i="8"/>
  <c r="X219" i="8"/>
  <c r="Y219" i="8"/>
  <c r="Z219" i="8"/>
  <c r="AC219" i="8"/>
  <c r="AD219" i="8"/>
  <c r="AE219" i="8"/>
  <c r="AF219" i="8"/>
  <c r="V220" i="8"/>
  <c r="W220" i="8"/>
  <c r="X220" i="8"/>
  <c r="Y220" i="8"/>
  <c r="Z220" i="8"/>
  <c r="AC220" i="8"/>
  <c r="AD220" i="8"/>
  <c r="AE220" i="8"/>
  <c r="AF220" i="8"/>
  <c r="V221" i="8"/>
  <c r="W221" i="8"/>
  <c r="X221" i="8"/>
  <c r="Y221" i="8"/>
  <c r="Z221" i="8"/>
  <c r="AC221" i="8"/>
  <c r="AD221" i="8"/>
  <c r="AE221" i="8"/>
  <c r="AF221" i="8"/>
  <c r="U213" i="8"/>
  <c r="U214" i="8"/>
  <c r="U215" i="8"/>
  <c r="U216" i="8"/>
  <c r="U217" i="8"/>
  <c r="U218" i="8"/>
  <c r="U219" i="8"/>
  <c r="U220" i="8"/>
  <c r="U221" i="8"/>
  <c r="W213" i="25"/>
  <c r="V213" i="25"/>
  <c r="U213" i="25"/>
  <c r="T213" i="25"/>
  <c r="S213" i="25"/>
  <c r="R213" i="25"/>
  <c r="Q213" i="25"/>
  <c r="P213" i="25"/>
  <c r="O213" i="25"/>
  <c r="N213" i="25"/>
  <c r="M213" i="25"/>
  <c r="L213" i="25"/>
  <c r="K213" i="25"/>
  <c r="J213" i="25"/>
  <c r="I213" i="25"/>
  <c r="H213" i="25"/>
  <c r="G213" i="25"/>
  <c r="F213" i="25"/>
  <c r="E213" i="25"/>
  <c r="X214" i="24"/>
  <c r="W214" i="24"/>
  <c r="V214" i="24"/>
  <c r="U214" i="24"/>
  <c r="T214" i="24"/>
  <c r="S214" i="24"/>
  <c r="R214" i="24"/>
  <c r="Q214" i="24"/>
  <c r="P214" i="24"/>
  <c r="O214" i="24"/>
  <c r="N214" i="24"/>
  <c r="M214" i="24"/>
  <c r="L214" i="24"/>
  <c r="K214" i="24"/>
  <c r="J214" i="24"/>
  <c r="I214" i="24"/>
  <c r="H214" i="24"/>
  <c r="G214" i="24"/>
  <c r="F214" i="24"/>
  <c r="H214" i="23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AT159" i="9"/>
  <c r="AS159" i="9"/>
  <c r="AT160" i="9"/>
  <c r="AS160" i="9"/>
  <c r="AG161" i="9"/>
  <c r="AF161" i="9"/>
  <c r="AD161" i="9"/>
  <c r="AC161" i="9"/>
  <c r="AB161" i="9"/>
  <c r="AA161" i="9"/>
  <c r="O161" i="9"/>
  <c r="N161" i="9"/>
  <c r="M161" i="9"/>
  <c r="L161" i="9"/>
  <c r="K161" i="9"/>
  <c r="I161" i="9"/>
  <c r="F161" i="9"/>
  <c r="L165" i="10"/>
  <c r="K165" i="10"/>
  <c r="J165" i="10"/>
  <c r="I165" i="10"/>
  <c r="H165" i="10"/>
  <c r="G165" i="10"/>
  <c r="F165" i="10"/>
  <c r="E165" i="10"/>
  <c r="D165" i="10"/>
  <c r="C185" i="8"/>
  <c r="E184" i="39"/>
  <c r="D184" i="39"/>
  <c r="G183" i="39"/>
  <c r="G182" i="39"/>
  <c r="G181" i="39"/>
  <c r="G180" i="39"/>
  <c r="G179" i="39"/>
  <c r="G178" i="39"/>
  <c r="G177" i="39"/>
  <c r="G176" i="39"/>
  <c r="G175" i="39"/>
  <c r="G174" i="39"/>
  <c r="V338" i="20" l="1"/>
  <c r="AT161" i="9"/>
  <c r="W338" i="20"/>
  <c r="V373" i="20"/>
  <c r="W300" i="20"/>
  <c r="Y307" i="21"/>
  <c r="Y337" i="21"/>
  <c r="Z307" i="21"/>
  <c r="Z337" i="21"/>
  <c r="AH340" i="8"/>
  <c r="AH379" i="8" s="1"/>
  <c r="AH382" i="8" s="1"/>
  <c r="Z300" i="20"/>
  <c r="Z334" i="20"/>
  <c r="AA300" i="20"/>
  <c r="AA329" i="20"/>
  <c r="AA307" i="21"/>
  <c r="AA337" i="21"/>
  <c r="Y300" i="20"/>
  <c r="Y329" i="20"/>
  <c r="V307" i="21"/>
  <c r="V337" i="21"/>
  <c r="AI340" i="8"/>
  <c r="AI379" i="8" s="1"/>
  <c r="AI382" i="8" s="1"/>
  <c r="W373" i="20"/>
  <c r="AA372" i="8"/>
  <c r="AA382" i="8" s="1"/>
  <c r="AA343" i="8"/>
  <c r="U373" i="20"/>
  <c r="AS161" i="9"/>
  <c r="AT186" i="9"/>
  <c r="W307" i="21"/>
  <c r="W337" i="21"/>
  <c r="X307" i="21"/>
  <c r="X337" i="21"/>
  <c r="AB307" i="21"/>
  <c r="AB337" i="21"/>
  <c r="U338" i="20"/>
  <c r="AA303" i="8"/>
  <c r="AH303" i="8"/>
  <c r="U260" i="8"/>
  <c r="U302" i="8" s="1"/>
  <c r="U342" i="8" s="1"/>
  <c r="U381" i="8" s="1"/>
  <c r="U256" i="8"/>
  <c r="U298" i="8" s="1"/>
  <c r="U338" i="8" s="1"/>
  <c r="U377" i="8" s="1"/>
  <c r="U252" i="8"/>
  <c r="U294" i="8" s="1"/>
  <c r="U334" i="8" s="1"/>
  <c r="AC260" i="8"/>
  <c r="AC302" i="8" s="1"/>
  <c r="AC342" i="8" s="1"/>
  <c r="AC381" i="8" s="1"/>
  <c r="W260" i="8"/>
  <c r="W302" i="8" s="1"/>
  <c r="W342" i="8" s="1"/>
  <c r="W381" i="8" s="1"/>
  <c r="AD259" i="8"/>
  <c r="AD301" i="8" s="1"/>
  <c r="AD341" i="8" s="1"/>
  <c r="AD380" i="8" s="1"/>
  <c r="X259" i="8"/>
  <c r="X301" i="8" s="1"/>
  <c r="X341" i="8" s="1"/>
  <c r="X380" i="8" s="1"/>
  <c r="AE258" i="8"/>
  <c r="AE300" i="8" s="1"/>
  <c r="AE340" i="8" s="1"/>
  <c r="AE379" i="8" s="1"/>
  <c r="Y258" i="8"/>
  <c r="Y300" i="8" s="1"/>
  <c r="Y340" i="8" s="1"/>
  <c r="Y379" i="8" s="1"/>
  <c r="AF257" i="8"/>
  <c r="AF299" i="8" s="1"/>
  <c r="AF339" i="8" s="1"/>
  <c r="AF378" i="8" s="1"/>
  <c r="Z257" i="8"/>
  <c r="Z299" i="8" s="1"/>
  <c r="Z339" i="8" s="1"/>
  <c r="Z378" i="8" s="1"/>
  <c r="V257" i="8"/>
  <c r="V299" i="8" s="1"/>
  <c r="V339" i="8" s="1"/>
  <c r="V378" i="8" s="1"/>
  <c r="AC256" i="8"/>
  <c r="AC298" i="8" s="1"/>
  <c r="AC338" i="8" s="1"/>
  <c r="AC377" i="8" s="1"/>
  <c r="W256" i="8"/>
  <c r="W298" i="8" s="1"/>
  <c r="W338" i="8" s="1"/>
  <c r="W377" i="8" s="1"/>
  <c r="AD255" i="8"/>
  <c r="AD297" i="8" s="1"/>
  <c r="AD337" i="8" s="1"/>
  <c r="AD376" i="8" s="1"/>
  <c r="X255" i="8"/>
  <c r="X297" i="8" s="1"/>
  <c r="X337" i="8" s="1"/>
  <c r="X376" i="8" s="1"/>
  <c r="AE254" i="8"/>
  <c r="AE296" i="8" s="1"/>
  <c r="AE336" i="8" s="1"/>
  <c r="AE375" i="8" s="1"/>
  <c r="Y254" i="8"/>
  <c r="Y296" i="8" s="1"/>
  <c r="Y336" i="8" s="1"/>
  <c r="Y375" i="8" s="1"/>
  <c r="AF253" i="8"/>
  <c r="AF295" i="8" s="1"/>
  <c r="AF335" i="8" s="1"/>
  <c r="AF374" i="8" s="1"/>
  <c r="Z253" i="8"/>
  <c r="Z295" i="8" s="1"/>
  <c r="Z335" i="8" s="1"/>
  <c r="Z374" i="8" s="1"/>
  <c r="V253" i="8"/>
  <c r="V295" i="8" s="1"/>
  <c r="V335" i="8" s="1"/>
  <c r="V374" i="8" s="1"/>
  <c r="AD252" i="8"/>
  <c r="AD294" i="8" s="1"/>
  <c r="AD334" i="8" s="1"/>
  <c r="AD373" i="8" s="1"/>
  <c r="X252" i="8"/>
  <c r="X294" i="8" s="1"/>
  <c r="X334" i="8" s="1"/>
  <c r="X373" i="8" s="1"/>
  <c r="AF251" i="8"/>
  <c r="AF293" i="8" s="1"/>
  <c r="AF333" i="8" s="1"/>
  <c r="Z251" i="8"/>
  <c r="V251" i="8"/>
  <c r="V293" i="8" s="1"/>
  <c r="V333" i="8" s="1"/>
  <c r="U258" i="8"/>
  <c r="U300" i="8" s="1"/>
  <c r="U340" i="8" s="1"/>
  <c r="U379" i="8" s="1"/>
  <c r="U254" i="8"/>
  <c r="U296" i="8" s="1"/>
  <c r="U336" i="8" s="1"/>
  <c r="U375" i="8" s="1"/>
  <c r="AE260" i="8"/>
  <c r="AE302" i="8" s="1"/>
  <c r="AE342" i="8" s="1"/>
  <c r="AE381" i="8" s="1"/>
  <c r="Y260" i="8"/>
  <c r="Y302" i="8" s="1"/>
  <c r="Y342" i="8" s="1"/>
  <c r="Y381" i="8" s="1"/>
  <c r="AF259" i="8"/>
  <c r="AF301" i="8" s="1"/>
  <c r="AF341" i="8" s="1"/>
  <c r="AF380" i="8" s="1"/>
  <c r="Z259" i="8"/>
  <c r="Z301" i="8" s="1"/>
  <c r="Z341" i="8" s="1"/>
  <c r="Z380" i="8" s="1"/>
  <c r="V259" i="8"/>
  <c r="V301" i="8" s="1"/>
  <c r="V341" i="8" s="1"/>
  <c r="V380" i="8" s="1"/>
  <c r="AC258" i="8"/>
  <c r="AC300" i="8" s="1"/>
  <c r="AC340" i="8" s="1"/>
  <c r="AC379" i="8" s="1"/>
  <c r="W258" i="8"/>
  <c r="W300" i="8" s="1"/>
  <c r="W340" i="8" s="1"/>
  <c r="W379" i="8" s="1"/>
  <c r="AD257" i="8"/>
  <c r="AD299" i="8" s="1"/>
  <c r="AD339" i="8" s="1"/>
  <c r="AD378" i="8" s="1"/>
  <c r="X257" i="8"/>
  <c r="X299" i="8" s="1"/>
  <c r="X339" i="8" s="1"/>
  <c r="X378" i="8" s="1"/>
  <c r="AE256" i="8"/>
  <c r="AE298" i="8" s="1"/>
  <c r="AE338" i="8" s="1"/>
  <c r="AE377" i="8" s="1"/>
  <c r="Y256" i="8"/>
  <c r="Y298" i="8" s="1"/>
  <c r="Y338" i="8" s="1"/>
  <c r="Y377" i="8" s="1"/>
  <c r="AF255" i="8"/>
  <c r="AF297" i="8" s="1"/>
  <c r="AF337" i="8" s="1"/>
  <c r="AF376" i="8" s="1"/>
  <c r="Z255" i="8"/>
  <c r="Z297" i="8" s="1"/>
  <c r="Z337" i="8" s="1"/>
  <c r="Z376" i="8" s="1"/>
  <c r="V255" i="8"/>
  <c r="V297" i="8" s="1"/>
  <c r="V337" i="8" s="1"/>
  <c r="V376" i="8" s="1"/>
  <c r="AC254" i="8"/>
  <c r="AC296" i="8" s="1"/>
  <c r="AC336" i="8" s="1"/>
  <c r="AC375" i="8" s="1"/>
  <c r="W254" i="8"/>
  <c r="W296" i="8" s="1"/>
  <c r="W336" i="8" s="1"/>
  <c r="W375" i="8" s="1"/>
  <c r="AD253" i="8"/>
  <c r="AD295" i="8" s="1"/>
  <c r="AD335" i="8" s="1"/>
  <c r="AD374" i="8" s="1"/>
  <c r="X253" i="8"/>
  <c r="X295" i="8" s="1"/>
  <c r="X335" i="8" s="1"/>
  <c r="X374" i="8" s="1"/>
  <c r="AF252" i="8"/>
  <c r="AF294" i="8" s="1"/>
  <c r="AF334" i="8" s="1"/>
  <c r="AF373" i="8" s="1"/>
  <c r="Z252" i="8"/>
  <c r="Z294" i="8" s="1"/>
  <c r="Z334" i="8" s="1"/>
  <c r="Z373" i="8" s="1"/>
  <c r="V252" i="8"/>
  <c r="AD251" i="8"/>
  <c r="AD293" i="8" s="1"/>
  <c r="AD333" i="8" s="1"/>
  <c r="X251" i="8"/>
  <c r="U257" i="8"/>
  <c r="U299" i="8" s="1"/>
  <c r="U339" i="8" s="1"/>
  <c r="U378" i="8" s="1"/>
  <c r="U253" i="8"/>
  <c r="U295" i="8" s="1"/>
  <c r="U335" i="8" s="1"/>
  <c r="U374" i="8" s="1"/>
  <c r="AD260" i="8"/>
  <c r="AD302" i="8" s="1"/>
  <c r="AD342" i="8" s="1"/>
  <c r="AD381" i="8" s="1"/>
  <c r="X260" i="8"/>
  <c r="X302" i="8" s="1"/>
  <c r="X342" i="8" s="1"/>
  <c r="X381" i="8" s="1"/>
  <c r="AE259" i="8"/>
  <c r="AE301" i="8" s="1"/>
  <c r="AE341" i="8" s="1"/>
  <c r="AE380" i="8" s="1"/>
  <c r="Y259" i="8"/>
  <c r="Y301" i="8" s="1"/>
  <c r="Y341" i="8" s="1"/>
  <c r="Y380" i="8" s="1"/>
  <c r="AF258" i="8"/>
  <c r="AF300" i="8" s="1"/>
  <c r="AF340" i="8" s="1"/>
  <c r="AF379" i="8" s="1"/>
  <c r="Z258" i="8"/>
  <c r="Z300" i="8" s="1"/>
  <c r="Z340" i="8" s="1"/>
  <c r="Z379" i="8" s="1"/>
  <c r="V258" i="8"/>
  <c r="V300" i="8" s="1"/>
  <c r="V340" i="8" s="1"/>
  <c r="V379" i="8" s="1"/>
  <c r="AC257" i="8"/>
  <c r="AC299" i="8" s="1"/>
  <c r="AC339" i="8" s="1"/>
  <c r="AC378" i="8" s="1"/>
  <c r="W257" i="8"/>
  <c r="W299" i="8" s="1"/>
  <c r="W339" i="8" s="1"/>
  <c r="W378" i="8" s="1"/>
  <c r="AD256" i="8"/>
  <c r="AD298" i="8" s="1"/>
  <c r="AD338" i="8" s="1"/>
  <c r="AD377" i="8" s="1"/>
  <c r="X256" i="8"/>
  <c r="X298" i="8" s="1"/>
  <c r="X338" i="8" s="1"/>
  <c r="X377" i="8" s="1"/>
  <c r="AE255" i="8"/>
  <c r="AE297" i="8" s="1"/>
  <c r="AE337" i="8" s="1"/>
  <c r="AE376" i="8" s="1"/>
  <c r="Y255" i="8"/>
  <c r="Y297" i="8" s="1"/>
  <c r="Y337" i="8" s="1"/>
  <c r="Y376" i="8" s="1"/>
  <c r="AF254" i="8"/>
  <c r="AF296" i="8" s="1"/>
  <c r="AF336" i="8" s="1"/>
  <c r="AF375" i="8" s="1"/>
  <c r="Z254" i="8"/>
  <c r="Z296" i="8" s="1"/>
  <c r="Z336" i="8" s="1"/>
  <c r="Z375" i="8" s="1"/>
  <c r="V254" i="8"/>
  <c r="V296" i="8" s="1"/>
  <c r="V336" i="8" s="1"/>
  <c r="V375" i="8" s="1"/>
  <c r="AC253" i="8"/>
  <c r="AC295" i="8" s="1"/>
  <c r="AC335" i="8" s="1"/>
  <c r="AC374" i="8" s="1"/>
  <c r="W253" i="8"/>
  <c r="W295" i="8" s="1"/>
  <c r="W335" i="8" s="1"/>
  <c r="W374" i="8" s="1"/>
  <c r="AE252" i="8"/>
  <c r="AE294" i="8" s="1"/>
  <c r="AE334" i="8" s="1"/>
  <c r="AE373" i="8" s="1"/>
  <c r="Y252" i="8"/>
  <c r="AG251" i="8"/>
  <c r="AC251" i="8"/>
  <c r="W251" i="8"/>
  <c r="W293" i="8" s="1"/>
  <c r="W333" i="8" s="1"/>
  <c r="G184" i="39"/>
  <c r="U259" i="8"/>
  <c r="U301" i="8" s="1"/>
  <c r="U341" i="8" s="1"/>
  <c r="U380" i="8" s="1"/>
  <c r="U255" i="8"/>
  <c r="U297" i="8" s="1"/>
  <c r="U337" i="8" s="1"/>
  <c r="U376" i="8" s="1"/>
  <c r="AF260" i="8"/>
  <c r="AF302" i="8" s="1"/>
  <c r="AF342" i="8" s="1"/>
  <c r="AF381" i="8" s="1"/>
  <c r="Z260" i="8"/>
  <c r="Z302" i="8" s="1"/>
  <c r="Z342" i="8" s="1"/>
  <c r="Z381" i="8" s="1"/>
  <c r="V260" i="8"/>
  <c r="V302" i="8" s="1"/>
  <c r="V342" i="8" s="1"/>
  <c r="V381" i="8" s="1"/>
  <c r="AC259" i="8"/>
  <c r="AC301" i="8" s="1"/>
  <c r="AC341" i="8" s="1"/>
  <c r="AC380" i="8" s="1"/>
  <c r="W259" i="8"/>
  <c r="W301" i="8" s="1"/>
  <c r="W341" i="8" s="1"/>
  <c r="W380" i="8" s="1"/>
  <c r="AD258" i="8"/>
  <c r="X258" i="8"/>
  <c r="X300" i="8" s="1"/>
  <c r="X340" i="8" s="1"/>
  <c r="X379" i="8" s="1"/>
  <c r="AE257" i="8"/>
  <c r="AE299" i="8" s="1"/>
  <c r="AE339" i="8" s="1"/>
  <c r="AE378" i="8" s="1"/>
  <c r="Y257" i="8"/>
  <c r="Y299" i="8" s="1"/>
  <c r="Y339" i="8" s="1"/>
  <c r="Y378" i="8" s="1"/>
  <c r="AF256" i="8"/>
  <c r="Z256" i="8"/>
  <c r="Z298" i="8" s="1"/>
  <c r="Z338" i="8" s="1"/>
  <c r="Z377" i="8" s="1"/>
  <c r="V256" i="8"/>
  <c r="V298" i="8" s="1"/>
  <c r="V338" i="8" s="1"/>
  <c r="V377" i="8" s="1"/>
  <c r="AC255" i="8"/>
  <c r="AC297" i="8" s="1"/>
  <c r="AC337" i="8" s="1"/>
  <c r="AC376" i="8" s="1"/>
  <c r="W255" i="8"/>
  <c r="W297" i="8" s="1"/>
  <c r="W337" i="8" s="1"/>
  <c r="W376" i="8" s="1"/>
  <c r="AD254" i="8"/>
  <c r="AD296" i="8" s="1"/>
  <c r="AD336" i="8" s="1"/>
  <c r="AD375" i="8" s="1"/>
  <c r="X254" i="8"/>
  <c r="X296" i="8" s="1"/>
  <c r="X336" i="8" s="1"/>
  <c r="X375" i="8" s="1"/>
  <c r="AE253" i="8"/>
  <c r="AE295" i="8" s="1"/>
  <c r="AE335" i="8" s="1"/>
  <c r="AE374" i="8" s="1"/>
  <c r="Y253" i="8"/>
  <c r="Y295" i="8" s="1"/>
  <c r="Y335" i="8" s="1"/>
  <c r="Y374" i="8" s="1"/>
  <c r="AG252" i="8"/>
  <c r="AG294" i="8" s="1"/>
  <c r="AG334" i="8" s="1"/>
  <c r="AG373" i="8" s="1"/>
  <c r="AC252" i="8"/>
  <c r="AC294" i="8" s="1"/>
  <c r="AC334" i="8" s="1"/>
  <c r="AC373" i="8" s="1"/>
  <c r="W252" i="8"/>
  <c r="W294" i="8" s="1"/>
  <c r="W334" i="8" s="1"/>
  <c r="W373" i="8" s="1"/>
  <c r="AE251" i="8"/>
  <c r="Y251" i="8"/>
  <c r="Y293" i="8" s="1"/>
  <c r="Y333" i="8" s="1"/>
  <c r="U303" i="8"/>
  <c r="AF222" i="8"/>
  <c r="W222" i="8"/>
  <c r="AE222" i="8"/>
  <c r="Z222" i="8"/>
  <c r="V222" i="8"/>
  <c r="AD222" i="8"/>
  <c r="Y222" i="8"/>
  <c r="U222" i="8"/>
  <c r="AS186" i="9"/>
  <c r="AC222" i="8"/>
  <c r="X222" i="8"/>
  <c r="I231" i="13"/>
  <c r="I233" i="13" s="1"/>
  <c r="I200" i="13"/>
  <c r="I202" i="13" s="1"/>
  <c r="I143" i="15"/>
  <c r="H143" i="15"/>
  <c r="G143" i="15"/>
  <c r="W180" i="25"/>
  <c r="V180" i="25"/>
  <c r="U180" i="25"/>
  <c r="T180" i="25"/>
  <c r="S180" i="25"/>
  <c r="R180" i="25"/>
  <c r="Q180" i="25"/>
  <c r="P180" i="25"/>
  <c r="O180" i="25"/>
  <c r="N180" i="25"/>
  <c r="M180" i="25"/>
  <c r="L180" i="25"/>
  <c r="K180" i="25"/>
  <c r="J180" i="25"/>
  <c r="I180" i="25"/>
  <c r="H180" i="25"/>
  <c r="G180" i="25"/>
  <c r="F180" i="25"/>
  <c r="E180" i="25"/>
  <c r="X180" i="24"/>
  <c r="W180" i="24"/>
  <c r="V180" i="24"/>
  <c r="U180" i="24"/>
  <c r="T180" i="24"/>
  <c r="S180" i="24"/>
  <c r="R180" i="24"/>
  <c r="Q180" i="24"/>
  <c r="P180" i="24"/>
  <c r="O180" i="24"/>
  <c r="N180" i="24"/>
  <c r="M180" i="24"/>
  <c r="L180" i="24"/>
  <c r="K180" i="24"/>
  <c r="J180" i="24"/>
  <c r="I180" i="24"/>
  <c r="H180" i="24"/>
  <c r="G180" i="24"/>
  <c r="F180" i="24"/>
  <c r="Z181" i="23"/>
  <c r="Y181" i="23"/>
  <c r="X181" i="23"/>
  <c r="W181" i="23"/>
  <c r="V181" i="23"/>
  <c r="U181" i="23"/>
  <c r="T181" i="23"/>
  <c r="S181" i="23"/>
  <c r="R181" i="23"/>
  <c r="Q181" i="23"/>
  <c r="P181" i="23"/>
  <c r="O181" i="23"/>
  <c r="N181" i="23"/>
  <c r="M181" i="23"/>
  <c r="L181" i="23"/>
  <c r="K181" i="23"/>
  <c r="J181" i="23"/>
  <c r="I181" i="23"/>
  <c r="H181" i="23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AT136" i="9"/>
  <c r="AS136" i="9"/>
  <c r="AG136" i="9"/>
  <c r="AF136" i="9"/>
  <c r="AD136" i="9"/>
  <c r="AC136" i="9"/>
  <c r="AB136" i="9"/>
  <c r="AA136" i="9"/>
  <c r="O136" i="9"/>
  <c r="N136" i="9"/>
  <c r="M136" i="9"/>
  <c r="L136" i="9"/>
  <c r="K136" i="9"/>
  <c r="I136" i="9"/>
  <c r="F136" i="9"/>
  <c r="L140" i="10"/>
  <c r="K140" i="10"/>
  <c r="J140" i="10"/>
  <c r="I140" i="10"/>
  <c r="H140" i="10"/>
  <c r="G140" i="10"/>
  <c r="F140" i="10"/>
  <c r="E140" i="10"/>
  <c r="D140" i="10"/>
  <c r="M127" i="10"/>
  <c r="H137" i="43"/>
  <c r="T134" i="43"/>
  <c r="H134" i="43"/>
  <c r="Q106" i="42"/>
  <c r="P106" i="42"/>
  <c r="P103" i="42"/>
  <c r="Q103" i="42"/>
  <c r="H103" i="42"/>
  <c r="D103" i="42"/>
  <c r="U170" i="13"/>
  <c r="R170" i="13"/>
  <c r="Q170" i="13"/>
  <c r="P170" i="13"/>
  <c r="O170" i="13"/>
  <c r="N170" i="13"/>
  <c r="M170" i="13"/>
  <c r="K170" i="13"/>
  <c r="G170" i="13"/>
  <c r="F170" i="13"/>
  <c r="E170" i="13"/>
  <c r="D170" i="13"/>
  <c r="C170" i="13"/>
  <c r="T168" i="13"/>
  <c r="T170" i="13" s="1"/>
  <c r="S168" i="13"/>
  <c r="S170" i="13" s="1"/>
  <c r="L168" i="13"/>
  <c r="L170" i="13" s="1"/>
  <c r="J168" i="13"/>
  <c r="J170" i="13" s="1"/>
  <c r="H168" i="13"/>
  <c r="H170" i="13" s="1"/>
  <c r="D154" i="20"/>
  <c r="E154" i="20"/>
  <c r="F154" i="20"/>
  <c r="G154" i="20"/>
  <c r="H154" i="20"/>
  <c r="I154" i="20"/>
  <c r="J154" i="20"/>
  <c r="K154" i="20"/>
  <c r="C154" i="20"/>
  <c r="D153" i="21"/>
  <c r="E153" i="21"/>
  <c r="F153" i="21"/>
  <c r="G153" i="21"/>
  <c r="H153" i="21"/>
  <c r="I153" i="21"/>
  <c r="J153" i="21"/>
  <c r="C153" i="21"/>
  <c r="O152" i="8"/>
  <c r="D152" i="8"/>
  <c r="E152" i="8"/>
  <c r="F152" i="8"/>
  <c r="G152" i="8"/>
  <c r="H152" i="8"/>
  <c r="I152" i="8"/>
  <c r="J152" i="8"/>
  <c r="C152" i="8"/>
  <c r="AF111" i="9"/>
  <c r="F142" i="5"/>
  <c r="E115" i="10"/>
  <c r="F115" i="10"/>
  <c r="G115" i="10"/>
  <c r="H115" i="10"/>
  <c r="I115" i="10"/>
  <c r="J115" i="10"/>
  <c r="K115" i="10"/>
  <c r="F79" i="41"/>
  <c r="J79" i="41"/>
  <c r="K79" i="41"/>
  <c r="L79" i="41"/>
  <c r="M79" i="41"/>
  <c r="F80" i="41"/>
  <c r="J80" i="41"/>
  <c r="K80" i="41"/>
  <c r="L80" i="41"/>
  <c r="M80" i="41"/>
  <c r="F81" i="41"/>
  <c r="J81" i="41"/>
  <c r="K81" i="41"/>
  <c r="L81" i="41"/>
  <c r="M81" i="41"/>
  <c r="F82" i="41"/>
  <c r="J82" i="41"/>
  <c r="K82" i="41"/>
  <c r="L82" i="41"/>
  <c r="M82" i="41"/>
  <c r="F83" i="41"/>
  <c r="J83" i="41"/>
  <c r="K83" i="41"/>
  <c r="L83" i="41"/>
  <c r="M83" i="41"/>
  <c r="F84" i="41"/>
  <c r="J84" i="41"/>
  <c r="K84" i="41"/>
  <c r="L84" i="41"/>
  <c r="M84" i="41"/>
  <c r="F85" i="41"/>
  <c r="J85" i="41"/>
  <c r="K85" i="41"/>
  <c r="L85" i="41"/>
  <c r="M85" i="41"/>
  <c r="F86" i="41"/>
  <c r="J86" i="41"/>
  <c r="K86" i="41"/>
  <c r="L86" i="41"/>
  <c r="M86" i="41"/>
  <c r="F87" i="41"/>
  <c r="J87" i="41"/>
  <c r="K87" i="41"/>
  <c r="L87" i="41"/>
  <c r="M87" i="41"/>
  <c r="F88" i="41"/>
  <c r="J88" i="41"/>
  <c r="K88" i="41"/>
  <c r="L88" i="41"/>
  <c r="M88" i="41"/>
  <c r="F79" i="42"/>
  <c r="J79" i="42"/>
  <c r="N79" i="42"/>
  <c r="R79" i="42"/>
  <c r="S79" i="42"/>
  <c r="T79" i="42"/>
  <c r="U79" i="42"/>
  <c r="F80" i="42"/>
  <c r="J80" i="42"/>
  <c r="N80" i="42"/>
  <c r="R80" i="42"/>
  <c r="S80" i="42"/>
  <c r="T80" i="42"/>
  <c r="U80" i="42"/>
  <c r="F81" i="42"/>
  <c r="J81" i="42"/>
  <c r="N81" i="42"/>
  <c r="R81" i="42"/>
  <c r="S81" i="42"/>
  <c r="T81" i="42"/>
  <c r="U81" i="42"/>
  <c r="F82" i="42"/>
  <c r="J82" i="42"/>
  <c r="N82" i="42"/>
  <c r="R82" i="42"/>
  <c r="S82" i="42"/>
  <c r="T82" i="42"/>
  <c r="U82" i="42"/>
  <c r="F83" i="42"/>
  <c r="J83" i="42"/>
  <c r="N83" i="42"/>
  <c r="R83" i="42"/>
  <c r="S83" i="42"/>
  <c r="T83" i="42"/>
  <c r="U83" i="42"/>
  <c r="V83" i="42" s="1"/>
  <c r="F84" i="42"/>
  <c r="J84" i="42"/>
  <c r="N84" i="42"/>
  <c r="R84" i="42"/>
  <c r="S84" i="42"/>
  <c r="T84" i="42"/>
  <c r="U84" i="42"/>
  <c r="F85" i="42"/>
  <c r="J85" i="42"/>
  <c r="N85" i="42"/>
  <c r="R85" i="42"/>
  <c r="S85" i="42"/>
  <c r="T85" i="42"/>
  <c r="U85" i="42"/>
  <c r="F86" i="42"/>
  <c r="J86" i="42"/>
  <c r="N86" i="42"/>
  <c r="R86" i="42"/>
  <c r="S86" i="42"/>
  <c r="T86" i="42"/>
  <c r="U86" i="42"/>
  <c r="D87" i="42"/>
  <c r="D89" i="42" s="1"/>
  <c r="E87" i="42"/>
  <c r="E89" i="42" s="1"/>
  <c r="J87" i="42"/>
  <c r="N87" i="42"/>
  <c r="P87" i="42"/>
  <c r="Q87" i="42"/>
  <c r="S87" i="42"/>
  <c r="T87" i="42"/>
  <c r="F88" i="42"/>
  <c r="J88" i="42"/>
  <c r="N88" i="42"/>
  <c r="P88" i="42"/>
  <c r="P89" i="42" s="1"/>
  <c r="Q88" i="42"/>
  <c r="S88" i="42"/>
  <c r="C89" i="42"/>
  <c r="G89" i="42"/>
  <c r="H89" i="42"/>
  <c r="I89" i="42"/>
  <c r="K89" i="42"/>
  <c r="L89" i="42"/>
  <c r="M89" i="42"/>
  <c r="O89" i="42"/>
  <c r="F104" i="43"/>
  <c r="J104" i="43"/>
  <c r="N104" i="43"/>
  <c r="R104" i="43"/>
  <c r="V104" i="43"/>
  <c r="W104" i="43"/>
  <c r="X104" i="43"/>
  <c r="Y104" i="43"/>
  <c r="F105" i="43"/>
  <c r="J105" i="43"/>
  <c r="N105" i="43"/>
  <c r="R105" i="43"/>
  <c r="V105" i="43"/>
  <c r="W105" i="43"/>
  <c r="X105" i="43"/>
  <c r="Y105" i="43"/>
  <c r="F106" i="43"/>
  <c r="J106" i="43"/>
  <c r="N106" i="43"/>
  <c r="R106" i="43"/>
  <c r="V106" i="43"/>
  <c r="W106" i="43"/>
  <c r="X106" i="43"/>
  <c r="Y106" i="43"/>
  <c r="Z106" i="43" s="1"/>
  <c r="F107" i="43"/>
  <c r="J107" i="43"/>
  <c r="N107" i="43"/>
  <c r="R107" i="43"/>
  <c r="V107" i="43"/>
  <c r="W107" i="43"/>
  <c r="X107" i="43"/>
  <c r="Y107" i="43"/>
  <c r="F108" i="43"/>
  <c r="J108" i="43"/>
  <c r="N108" i="43"/>
  <c r="R108" i="43"/>
  <c r="V108" i="43"/>
  <c r="W108" i="43"/>
  <c r="X108" i="43"/>
  <c r="Y108" i="43"/>
  <c r="F109" i="43"/>
  <c r="J109" i="43"/>
  <c r="N109" i="43"/>
  <c r="R109" i="43"/>
  <c r="V109" i="43"/>
  <c r="W109" i="43"/>
  <c r="X109" i="43"/>
  <c r="Y109" i="43"/>
  <c r="F110" i="43"/>
  <c r="H110" i="43"/>
  <c r="I110" i="43"/>
  <c r="Y110" i="43" s="1"/>
  <c r="N110" i="43"/>
  <c r="R110" i="43"/>
  <c r="V110" i="43"/>
  <c r="W110" i="43"/>
  <c r="X110" i="43"/>
  <c r="F111" i="43"/>
  <c r="J111" i="43"/>
  <c r="N111" i="43"/>
  <c r="R111" i="43"/>
  <c r="V111" i="43"/>
  <c r="W111" i="43"/>
  <c r="X111" i="43"/>
  <c r="Y111" i="43"/>
  <c r="D112" i="43"/>
  <c r="D114" i="43" s="1"/>
  <c r="E112" i="43"/>
  <c r="H112" i="43"/>
  <c r="J112" i="43" s="1"/>
  <c r="N112" i="43"/>
  <c r="R112" i="43"/>
  <c r="V112" i="43"/>
  <c r="W112" i="43"/>
  <c r="F113" i="43"/>
  <c r="J113" i="43"/>
  <c r="N113" i="43"/>
  <c r="R113" i="43"/>
  <c r="V113" i="43"/>
  <c r="W113" i="43"/>
  <c r="X113" i="43"/>
  <c r="Y113" i="43"/>
  <c r="Z113" i="43" s="1"/>
  <c r="C114" i="43"/>
  <c r="C116" i="43" s="1"/>
  <c r="G114" i="43"/>
  <c r="K114" i="43"/>
  <c r="L114" i="43"/>
  <c r="M114" i="43"/>
  <c r="O114" i="43"/>
  <c r="P114" i="43"/>
  <c r="Q114" i="43"/>
  <c r="S114" i="43"/>
  <c r="T114" i="43"/>
  <c r="U114" i="43"/>
  <c r="F61" i="41"/>
  <c r="J61" i="41"/>
  <c r="K61" i="41"/>
  <c r="L61" i="41"/>
  <c r="M61" i="41"/>
  <c r="F62" i="41"/>
  <c r="J62" i="41"/>
  <c r="K62" i="41"/>
  <c r="L62" i="41"/>
  <c r="M62" i="41"/>
  <c r="F63" i="41"/>
  <c r="J63" i="41"/>
  <c r="K63" i="41"/>
  <c r="L63" i="41"/>
  <c r="M63" i="41"/>
  <c r="F64" i="41"/>
  <c r="J64" i="41"/>
  <c r="K64" i="41"/>
  <c r="L64" i="41"/>
  <c r="M64" i="41"/>
  <c r="F65" i="41"/>
  <c r="J65" i="41"/>
  <c r="K65" i="41"/>
  <c r="L65" i="41"/>
  <c r="M65" i="41"/>
  <c r="F66" i="41"/>
  <c r="J66" i="41"/>
  <c r="K66" i="41"/>
  <c r="L66" i="41"/>
  <c r="M66" i="41"/>
  <c r="F67" i="41"/>
  <c r="J67" i="41"/>
  <c r="K67" i="41"/>
  <c r="L67" i="41"/>
  <c r="M67" i="41"/>
  <c r="F68" i="41"/>
  <c r="J68" i="41"/>
  <c r="K68" i="41"/>
  <c r="L68" i="41"/>
  <c r="M68" i="41"/>
  <c r="F69" i="41"/>
  <c r="J69" i="41"/>
  <c r="K69" i="41"/>
  <c r="L69" i="41"/>
  <c r="M69" i="41"/>
  <c r="F70" i="41"/>
  <c r="J70" i="41"/>
  <c r="K70" i="41"/>
  <c r="L70" i="41"/>
  <c r="M70" i="41"/>
  <c r="C71" i="41"/>
  <c r="D71" i="41"/>
  <c r="E71" i="41"/>
  <c r="G71" i="41"/>
  <c r="H71" i="41"/>
  <c r="I71" i="41"/>
  <c r="M102" i="10"/>
  <c r="N95" i="10"/>
  <c r="N94" i="10"/>
  <c r="I118" i="15"/>
  <c r="H118" i="15"/>
  <c r="G118" i="15"/>
  <c r="U139" i="13"/>
  <c r="R139" i="13"/>
  <c r="Q139" i="13"/>
  <c r="P139" i="13"/>
  <c r="O139" i="13"/>
  <c r="N139" i="13"/>
  <c r="M139" i="13"/>
  <c r="K139" i="13"/>
  <c r="G139" i="13"/>
  <c r="F139" i="13"/>
  <c r="E139" i="13"/>
  <c r="D139" i="13"/>
  <c r="C139" i="13"/>
  <c r="T137" i="13"/>
  <c r="T139" i="13" s="1"/>
  <c r="S137" i="13"/>
  <c r="S139" i="13" s="1"/>
  <c r="L137" i="13"/>
  <c r="L139" i="13" s="1"/>
  <c r="J137" i="13"/>
  <c r="J139" i="13" s="1"/>
  <c r="H137" i="13"/>
  <c r="H139" i="13" s="1"/>
  <c r="E151" i="39"/>
  <c r="D151" i="39"/>
  <c r="G150" i="39"/>
  <c r="G149" i="39"/>
  <c r="G148" i="39"/>
  <c r="G147" i="39"/>
  <c r="G146" i="39"/>
  <c r="G145" i="39"/>
  <c r="G144" i="39"/>
  <c r="G143" i="39"/>
  <c r="G142" i="39"/>
  <c r="G141" i="39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X147" i="24"/>
  <c r="W147" i="24"/>
  <c r="V147" i="24"/>
  <c r="U147" i="24"/>
  <c r="T147" i="24"/>
  <c r="S147" i="24"/>
  <c r="R147" i="24"/>
  <c r="Q147" i="24"/>
  <c r="P147" i="24"/>
  <c r="O147" i="24"/>
  <c r="N147" i="24"/>
  <c r="M147" i="24"/>
  <c r="L147" i="24"/>
  <c r="K147" i="24"/>
  <c r="J147" i="24"/>
  <c r="I147" i="24"/>
  <c r="H147" i="24"/>
  <c r="G147" i="24"/>
  <c r="F147" i="24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AT111" i="9"/>
  <c r="AS111" i="9"/>
  <c r="AG111" i="9"/>
  <c r="AD111" i="9"/>
  <c r="AC111" i="9"/>
  <c r="AB111" i="9"/>
  <c r="AA111" i="9"/>
  <c r="O111" i="9"/>
  <c r="N111" i="9"/>
  <c r="M111" i="9"/>
  <c r="L111" i="9"/>
  <c r="K111" i="9"/>
  <c r="I111" i="9"/>
  <c r="F111" i="9"/>
  <c r="L115" i="10"/>
  <c r="D115" i="10"/>
  <c r="C121" i="8"/>
  <c r="E118" i="39"/>
  <c r="D118" i="39"/>
  <c r="G117" i="39"/>
  <c r="G116" i="39"/>
  <c r="G115" i="39"/>
  <c r="G114" i="39"/>
  <c r="G113" i="39"/>
  <c r="G112" i="39"/>
  <c r="G111" i="39"/>
  <c r="G110" i="39"/>
  <c r="G109" i="39"/>
  <c r="G108" i="39"/>
  <c r="M86" i="9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X114" i="24"/>
  <c r="W114" i="24"/>
  <c r="V114" i="24"/>
  <c r="U114" i="24"/>
  <c r="T114" i="24"/>
  <c r="S114" i="24"/>
  <c r="R114" i="24"/>
  <c r="Q114" i="24"/>
  <c r="P114" i="24"/>
  <c r="O114" i="24"/>
  <c r="N114" i="24"/>
  <c r="M114" i="24"/>
  <c r="L114" i="24"/>
  <c r="K114" i="24"/>
  <c r="J114" i="24"/>
  <c r="I114" i="24"/>
  <c r="H114" i="24"/>
  <c r="G114" i="24"/>
  <c r="F114" i="24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AT86" i="9"/>
  <c r="AS86" i="9"/>
  <c r="AG86" i="9"/>
  <c r="AD86" i="9"/>
  <c r="AC86" i="9"/>
  <c r="AB86" i="9"/>
  <c r="AA86" i="9"/>
  <c r="O86" i="9"/>
  <c r="N86" i="9"/>
  <c r="L86" i="9"/>
  <c r="K86" i="9"/>
  <c r="I86" i="9"/>
  <c r="F86" i="9"/>
  <c r="L90" i="10"/>
  <c r="K90" i="10"/>
  <c r="J90" i="10"/>
  <c r="I90" i="10"/>
  <c r="H90" i="10"/>
  <c r="G90" i="10"/>
  <c r="F90" i="10"/>
  <c r="E90" i="10"/>
  <c r="D90" i="10"/>
  <c r="I93" i="15"/>
  <c r="H93" i="15"/>
  <c r="G93" i="15"/>
  <c r="U108" i="13"/>
  <c r="R108" i="13"/>
  <c r="Q108" i="13"/>
  <c r="P108" i="13"/>
  <c r="O108" i="13"/>
  <c r="N108" i="13"/>
  <c r="M108" i="13"/>
  <c r="K108" i="13"/>
  <c r="G108" i="13"/>
  <c r="F108" i="13"/>
  <c r="E108" i="13"/>
  <c r="D108" i="13"/>
  <c r="C108" i="13"/>
  <c r="T106" i="13"/>
  <c r="T108" i="13" s="1"/>
  <c r="S106" i="13"/>
  <c r="S108" i="13" s="1"/>
  <c r="L106" i="13"/>
  <c r="L108" i="13" s="1"/>
  <c r="J106" i="13"/>
  <c r="J108" i="13" s="1"/>
  <c r="H106" i="13"/>
  <c r="H108" i="13" s="1"/>
  <c r="F64" i="42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DY13" i="8"/>
  <c r="DZ13" i="8"/>
  <c r="EA13" i="8"/>
  <c r="EB13" i="8"/>
  <c r="EC13" i="8"/>
  <c r="ED13" i="8"/>
  <c r="EE13" i="8"/>
  <c r="EF13" i="8"/>
  <c r="EG13" i="8"/>
  <c r="EH13" i="8"/>
  <c r="EI13" i="8"/>
  <c r="EJ13" i="8"/>
  <c r="EK13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11" i="8"/>
  <c r="EL12" i="8"/>
  <c r="EL13" i="8"/>
  <c r="EL14" i="8"/>
  <c r="EL15" i="8"/>
  <c r="EL16" i="8"/>
  <c r="EL17" i="8"/>
  <c r="EL18" i="8"/>
  <c r="EL19" i="8"/>
  <c r="EL20" i="8"/>
  <c r="EK55" i="8"/>
  <c r="EF55" i="8"/>
  <c r="EE55" i="8"/>
  <c r="ED55" i="8"/>
  <c r="EC55" i="8"/>
  <c r="EB55" i="8"/>
  <c r="EA55" i="8"/>
  <c r="DZ55" i="8"/>
  <c r="DY55" i="8"/>
  <c r="AG87" i="21"/>
  <c r="AF87" i="21"/>
  <c r="AE87" i="21"/>
  <c r="AD87" i="21"/>
  <c r="AC87" i="21"/>
  <c r="AB86" i="21"/>
  <c r="AA86" i="21"/>
  <c r="Z86" i="21"/>
  <c r="Y86" i="21"/>
  <c r="X86" i="21"/>
  <c r="W86" i="21"/>
  <c r="V86" i="21"/>
  <c r="U86" i="21"/>
  <c r="AB85" i="21"/>
  <c r="AA85" i="21"/>
  <c r="Z85" i="21"/>
  <c r="Y85" i="21"/>
  <c r="X85" i="21"/>
  <c r="W85" i="21"/>
  <c r="V85" i="21"/>
  <c r="U85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AB84" i="21"/>
  <c r="AA84" i="21"/>
  <c r="Z84" i="21"/>
  <c r="Y84" i="21"/>
  <c r="X84" i="21"/>
  <c r="W84" i="21"/>
  <c r="V84" i="21"/>
  <c r="U84" i="21"/>
  <c r="AB83" i="21"/>
  <c r="AA83" i="21"/>
  <c r="Z83" i="21"/>
  <c r="Y83" i="21"/>
  <c r="X83" i="21"/>
  <c r="W83" i="21"/>
  <c r="V83" i="21"/>
  <c r="U83" i="21"/>
  <c r="AB82" i="21"/>
  <c r="AA82" i="21"/>
  <c r="Z82" i="21"/>
  <c r="Y82" i="21"/>
  <c r="X82" i="21"/>
  <c r="W82" i="21"/>
  <c r="V82" i="21"/>
  <c r="U82" i="21"/>
  <c r="AB81" i="21"/>
  <c r="AA81" i="21"/>
  <c r="Z81" i="21"/>
  <c r="Y81" i="21"/>
  <c r="X81" i="21"/>
  <c r="W81" i="21"/>
  <c r="V81" i="21"/>
  <c r="U81" i="21"/>
  <c r="AB80" i="21"/>
  <c r="AA80" i="21"/>
  <c r="Z80" i="21"/>
  <c r="Y80" i="21"/>
  <c r="X80" i="21"/>
  <c r="W80" i="21"/>
  <c r="V80" i="21"/>
  <c r="U80" i="21"/>
  <c r="AB79" i="21"/>
  <c r="AA79" i="21"/>
  <c r="Z79" i="21"/>
  <c r="Y79" i="21"/>
  <c r="X79" i="21"/>
  <c r="W79" i="21"/>
  <c r="V79" i="21"/>
  <c r="U79" i="21"/>
  <c r="AB78" i="21"/>
  <c r="AA78" i="21"/>
  <c r="Z78" i="21"/>
  <c r="Y78" i="21"/>
  <c r="X78" i="21"/>
  <c r="W78" i="21"/>
  <c r="V78" i="21"/>
  <c r="U78" i="21"/>
  <c r="AB77" i="21"/>
  <c r="AA77" i="21"/>
  <c r="Z77" i="21"/>
  <c r="Y77" i="21"/>
  <c r="X77" i="21"/>
  <c r="W77" i="21"/>
  <c r="V77" i="21"/>
  <c r="U77" i="21"/>
  <c r="U55" i="21"/>
  <c r="AG54" i="21"/>
  <c r="AF54" i="21"/>
  <c r="AE54" i="21"/>
  <c r="AD54" i="21"/>
  <c r="AC54" i="21"/>
  <c r="J52" i="21"/>
  <c r="I52" i="21"/>
  <c r="H52" i="21"/>
  <c r="G52" i="21"/>
  <c r="F52" i="21"/>
  <c r="U22" i="21"/>
  <c r="AG21" i="21"/>
  <c r="AF21" i="21"/>
  <c r="AE21" i="21"/>
  <c r="AD21" i="21"/>
  <c r="AC21" i="21"/>
  <c r="AG88" i="20"/>
  <c r="AI87" i="20"/>
  <c r="AH87" i="20"/>
  <c r="AF87" i="20"/>
  <c r="AE87" i="20"/>
  <c r="AD87" i="20"/>
  <c r="AI86" i="20"/>
  <c r="AH86" i="20"/>
  <c r="AF86" i="20"/>
  <c r="AE86" i="20"/>
  <c r="AD86" i="20"/>
  <c r="J88" i="20"/>
  <c r="I88" i="20"/>
  <c r="H88" i="20"/>
  <c r="G88" i="20"/>
  <c r="F88" i="20"/>
  <c r="E88" i="20"/>
  <c r="D88" i="20"/>
  <c r="C88" i="20"/>
  <c r="AI85" i="20"/>
  <c r="AH85" i="20"/>
  <c r="AF85" i="20"/>
  <c r="AE85" i="20"/>
  <c r="AD85" i="20"/>
  <c r="Q87" i="20"/>
  <c r="P87" i="20"/>
  <c r="O87" i="20"/>
  <c r="N87" i="20"/>
  <c r="M87" i="20"/>
  <c r="L87" i="20"/>
  <c r="AI84" i="20"/>
  <c r="AH84" i="20"/>
  <c r="AF84" i="20"/>
  <c r="AE84" i="20"/>
  <c r="AD84" i="20"/>
  <c r="Q86" i="20"/>
  <c r="P86" i="20"/>
  <c r="O86" i="20"/>
  <c r="N86" i="20"/>
  <c r="M86" i="20"/>
  <c r="L86" i="20"/>
  <c r="AI83" i="20"/>
  <c r="AH83" i="20"/>
  <c r="AF83" i="20"/>
  <c r="AE83" i="20"/>
  <c r="AD83" i="20"/>
  <c r="Q85" i="20"/>
  <c r="P85" i="20"/>
  <c r="O85" i="20"/>
  <c r="N85" i="20"/>
  <c r="M85" i="20"/>
  <c r="L85" i="20"/>
  <c r="AI82" i="20"/>
  <c r="AH82" i="20"/>
  <c r="AF82" i="20"/>
  <c r="AE82" i="20"/>
  <c r="AD82" i="20"/>
  <c r="AI81" i="20"/>
  <c r="AH81" i="20"/>
  <c r="AF81" i="20"/>
  <c r="AE81" i="20"/>
  <c r="AD81" i="20"/>
  <c r="AI80" i="20"/>
  <c r="AH80" i="20"/>
  <c r="AF80" i="20"/>
  <c r="AE80" i="20"/>
  <c r="AD80" i="20"/>
  <c r="AI79" i="20"/>
  <c r="AH79" i="20"/>
  <c r="AF79" i="20"/>
  <c r="AE79" i="20"/>
  <c r="AD79" i="20"/>
  <c r="AI78" i="20"/>
  <c r="AH78" i="20"/>
  <c r="AF78" i="20"/>
  <c r="AE78" i="20"/>
  <c r="AD78" i="20"/>
  <c r="AG54" i="20"/>
  <c r="AI53" i="20"/>
  <c r="AH53" i="20"/>
  <c r="AF53" i="20"/>
  <c r="AE53" i="20"/>
  <c r="AD53" i="20"/>
  <c r="AB53" i="20"/>
  <c r="AB86" i="20" s="1"/>
  <c r="AA53" i="20"/>
  <c r="AA86" i="20" s="1"/>
  <c r="Z53" i="20"/>
  <c r="Z86" i="20" s="1"/>
  <c r="X53" i="20"/>
  <c r="X86" i="20" s="1"/>
  <c r="W53" i="20"/>
  <c r="W86" i="20" s="1"/>
  <c r="V53" i="20"/>
  <c r="V86" i="20" s="1"/>
  <c r="U53" i="20"/>
  <c r="U86" i="20" s="1"/>
  <c r="AI52" i="20"/>
  <c r="AH52" i="20"/>
  <c r="AF52" i="20"/>
  <c r="AE52" i="20"/>
  <c r="AD52" i="20"/>
  <c r="AB52" i="20"/>
  <c r="AB85" i="20" s="1"/>
  <c r="AA52" i="20"/>
  <c r="AA85" i="20" s="1"/>
  <c r="Z52" i="20"/>
  <c r="Z85" i="20" s="1"/>
  <c r="X52" i="20"/>
  <c r="X85" i="20" s="1"/>
  <c r="W52" i="20"/>
  <c r="W85" i="20" s="1"/>
  <c r="V52" i="20"/>
  <c r="V85" i="20" s="1"/>
  <c r="U52" i="20"/>
  <c r="U85" i="20" s="1"/>
  <c r="J52" i="20"/>
  <c r="I52" i="20"/>
  <c r="H52" i="20"/>
  <c r="G52" i="20"/>
  <c r="F52" i="20"/>
  <c r="E52" i="20"/>
  <c r="D52" i="20"/>
  <c r="C52" i="20"/>
  <c r="AI51" i="20"/>
  <c r="AH51" i="20"/>
  <c r="AF51" i="20"/>
  <c r="AE51" i="20"/>
  <c r="AD51" i="20"/>
  <c r="AB51" i="20"/>
  <c r="AB84" i="20" s="1"/>
  <c r="AA51" i="20"/>
  <c r="AA84" i="20" s="1"/>
  <c r="Z51" i="20"/>
  <c r="Z84" i="20" s="1"/>
  <c r="Y51" i="20"/>
  <c r="Y84" i="20" s="1"/>
  <c r="X51" i="20"/>
  <c r="X84" i="20" s="1"/>
  <c r="W51" i="20"/>
  <c r="W84" i="20" s="1"/>
  <c r="V51" i="20"/>
  <c r="V84" i="20" s="1"/>
  <c r="U51" i="20"/>
  <c r="U84" i="20" s="1"/>
  <c r="Q51" i="20"/>
  <c r="Q84" i="20" s="1"/>
  <c r="P51" i="20"/>
  <c r="P84" i="20" s="1"/>
  <c r="O51" i="20"/>
  <c r="O84" i="20" s="1"/>
  <c r="N51" i="20"/>
  <c r="N84" i="20" s="1"/>
  <c r="M51" i="20"/>
  <c r="M84" i="20" s="1"/>
  <c r="L51" i="20"/>
  <c r="L84" i="20" s="1"/>
  <c r="AI50" i="20"/>
  <c r="AH50" i="20"/>
  <c r="AF50" i="20"/>
  <c r="AE50" i="20"/>
  <c r="AD50" i="20"/>
  <c r="AB50" i="20"/>
  <c r="AB83" i="20" s="1"/>
  <c r="AA50" i="20"/>
  <c r="AA83" i="20" s="1"/>
  <c r="Z50" i="20"/>
  <c r="Z83" i="20" s="1"/>
  <c r="X50" i="20"/>
  <c r="X83" i="20" s="1"/>
  <c r="W50" i="20"/>
  <c r="W83" i="20" s="1"/>
  <c r="V50" i="20"/>
  <c r="V83" i="20" s="1"/>
  <c r="U50" i="20"/>
  <c r="U83" i="20" s="1"/>
  <c r="Q50" i="20"/>
  <c r="Q83" i="20" s="1"/>
  <c r="P50" i="20"/>
  <c r="P83" i="20" s="1"/>
  <c r="O50" i="20"/>
  <c r="O83" i="20" s="1"/>
  <c r="N50" i="20"/>
  <c r="N83" i="20" s="1"/>
  <c r="M50" i="20"/>
  <c r="M83" i="20" s="1"/>
  <c r="L50" i="20"/>
  <c r="L83" i="20" s="1"/>
  <c r="AI49" i="20"/>
  <c r="AH49" i="20"/>
  <c r="AF49" i="20"/>
  <c r="AE49" i="20"/>
  <c r="AD49" i="20"/>
  <c r="AB49" i="20"/>
  <c r="AB82" i="20" s="1"/>
  <c r="AA49" i="20"/>
  <c r="AA82" i="20" s="1"/>
  <c r="Z49" i="20"/>
  <c r="Z82" i="20" s="1"/>
  <c r="X49" i="20"/>
  <c r="X82" i="20" s="1"/>
  <c r="W49" i="20"/>
  <c r="W82" i="20" s="1"/>
  <c r="V49" i="20"/>
  <c r="V82" i="20" s="1"/>
  <c r="U49" i="20"/>
  <c r="U82" i="20" s="1"/>
  <c r="Q49" i="20"/>
  <c r="Q82" i="20" s="1"/>
  <c r="P49" i="20"/>
  <c r="P82" i="20" s="1"/>
  <c r="O49" i="20"/>
  <c r="O82" i="20" s="1"/>
  <c r="N49" i="20"/>
  <c r="N82" i="20" s="1"/>
  <c r="M49" i="20"/>
  <c r="M82" i="20" s="1"/>
  <c r="L49" i="20"/>
  <c r="L82" i="20" s="1"/>
  <c r="AI48" i="20"/>
  <c r="AH48" i="20"/>
  <c r="AF48" i="20"/>
  <c r="AE48" i="20"/>
  <c r="AD48" i="20"/>
  <c r="AB48" i="20"/>
  <c r="AB81" i="20" s="1"/>
  <c r="AA48" i="20"/>
  <c r="AA81" i="20" s="1"/>
  <c r="Z48" i="20"/>
  <c r="Z81" i="20" s="1"/>
  <c r="X48" i="20"/>
  <c r="X81" i="20" s="1"/>
  <c r="W48" i="20"/>
  <c r="W81" i="20" s="1"/>
  <c r="V48" i="20"/>
  <c r="V81" i="20" s="1"/>
  <c r="U48" i="20"/>
  <c r="U81" i="20" s="1"/>
  <c r="Q48" i="20"/>
  <c r="Q81" i="20" s="1"/>
  <c r="P48" i="20"/>
  <c r="P81" i="20" s="1"/>
  <c r="O48" i="20"/>
  <c r="O81" i="20" s="1"/>
  <c r="N48" i="20"/>
  <c r="N81" i="20" s="1"/>
  <c r="M48" i="20"/>
  <c r="M81" i="20" s="1"/>
  <c r="L48" i="20"/>
  <c r="L81" i="20" s="1"/>
  <c r="AI47" i="20"/>
  <c r="AH47" i="20"/>
  <c r="AF47" i="20"/>
  <c r="AE47" i="20"/>
  <c r="AD47" i="20"/>
  <c r="AB47" i="20"/>
  <c r="AB80" i="20" s="1"/>
  <c r="AA47" i="20"/>
  <c r="AA80" i="20" s="1"/>
  <c r="Z47" i="20"/>
  <c r="Z80" i="20" s="1"/>
  <c r="Y47" i="20"/>
  <c r="Y80" i="20" s="1"/>
  <c r="X47" i="20"/>
  <c r="X80" i="20" s="1"/>
  <c r="W47" i="20"/>
  <c r="W80" i="20" s="1"/>
  <c r="V47" i="20"/>
  <c r="V80" i="20" s="1"/>
  <c r="U47" i="20"/>
  <c r="U80" i="20" s="1"/>
  <c r="Q47" i="20"/>
  <c r="Q80" i="20" s="1"/>
  <c r="P47" i="20"/>
  <c r="P80" i="20" s="1"/>
  <c r="O47" i="20"/>
  <c r="O80" i="20" s="1"/>
  <c r="N47" i="20"/>
  <c r="N80" i="20" s="1"/>
  <c r="M47" i="20"/>
  <c r="M80" i="20" s="1"/>
  <c r="L47" i="20"/>
  <c r="L80" i="20" s="1"/>
  <c r="AI46" i="20"/>
  <c r="AH46" i="20"/>
  <c r="AF46" i="20"/>
  <c r="AE46" i="20"/>
  <c r="AD46" i="20"/>
  <c r="AB46" i="20"/>
  <c r="AB79" i="20" s="1"/>
  <c r="AA46" i="20"/>
  <c r="AA79" i="20" s="1"/>
  <c r="Z46" i="20"/>
  <c r="Z79" i="20" s="1"/>
  <c r="Y46" i="20"/>
  <c r="Y79" i="20" s="1"/>
  <c r="X46" i="20"/>
  <c r="X79" i="20" s="1"/>
  <c r="W46" i="20"/>
  <c r="W79" i="20" s="1"/>
  <c r="V46" i="20"/>
  <c r="V79" i="20" s="1"/>
  <c r="U46" i="20"/>
  <c r="U79" i="20" s="1"/>
  <c r="Q46" i="20"/>
  <c r="Q79" i="20" s="1"/>
  <c r="P46" i="20"/>
  <c r="P79" i="20" s="1"/>
  <c r="O46" i="20"/>
  <c r="O79" i="20" s="1"/>
  <c r="N46" i="20"/>
  <c r="N79" i="20" s="1"/>
  <c r="M46" i="20"/>
  <c r="M79" i="20" s="1"/>
  <c r="L46" i="20"/>
  <c r="L79" i="20" s="1"/>
  <c r="AI45" i="20"/>
  <c r="AH45" i="20"/>
  <c r="AF45" i="20"/>
  <c r="AE45" i="20"/>
  <c r="AD45" i="20"/>
  <c r="AB45" i="20"/>
  <c r="AB78" i="20" s="1"/>
  <c r="AA45" i="20"/>
  <c r="AA78" i="20" s="1"/>
  <c r="Z45" i="20"/>
  <c r="Z78" i="20" s="1"/>
  <c r="Y45" i="20"/>
  <c r="Y78" i="20" s="1"/>
  <c r="X45" i="20"/>
  <c r="X78" i="20" s="1"/>
  <c r="W45" i="20"/>
  <c r="W78" i="20" s="1"/>
  <c r="V45" i="20"/>
  <c r="V78" i="20" s="1"/>
  <c r="U45" i="20"/>
  <c r="U78" i="20" s="1"/>
  <c r="Q45" i="20"/>
  <c r="Q78" i="20" s="1"/>
  <c r="P45" i="20"/>
  <c r="P78" i="20" s="1"/>
  <c r="O45" i="20"/>
  <c r="O78" i="20" s="1"/>
  <c r="N45" i="20"/>
  <c r="N78" i="20" s="1"/>
  <c r="M45" i="20"/>
  <c r="M78" i="20" s="1"/>
  <c r="L45" i="20"/>
  <c r="L78" i="20" s="1"/>
  <c r="AI44" i="20"/>
  <c r="AH44" i="20"/>
  <c r="AF44" i="20"/>
  <c r="AE44" i="20"/>
  <c r="AD44" i="20"/>
  <c r="Z44" i="20"/>
  <c r="Y44" i="20"/>
  <c r="X44" i="20"/>
  <c r="W44" i="20"/>
  <c r="V44" i="20"/>
  <c r="U44" i="20"/>
  <c r="Q44" i="20"/>
  <c r="P44" i="20"/>
  <c r="O44" i="20"/>
  <c r="N44" i="20"/>
  <c r="M44" i="20"/>
  <c r="L44" i="20"/>
  <c r="Q43" i="20"/>
  <c r="P43" i="20"/>
  <c r="O43" i="20"/>
  <c r="N43" i="20"/>
  <c r="M43" i="20"/>
  <c r="L43" i="20"/>
  <c r="Q42" i="20"/>
  <c r="P42" i="20"/>
  <c r="O42" i="20"/>
  <c r="N42" i="20"/>
  <c r="M42" i="20"/>
  <c r="L42" i="20"/>
  <c r="AG21" i="20"/>
  <c r="Z21" i="20"/>
  <c r="X21" i="20"/>
  <c r="W21" i="20"/>
  <c r="V21" i="20"/>
  <c r="U21" i="20"/>
  <c r="I21" i="20"/>
  <c r="H21" i="20"/>
  <c r="G21" i="20"/>
  <c r="F21" i="20"/>
  <c r="AI20" i="20"/>
  <c r="AH20" i="20"/>
  <c r="AF20" i="20"/>
  <c r="AE20" i="20"/>
  <c r="AD20" i="20"/>
  <c r="AC20" i="20"/>
  <c r="AC53" i="20" s="1"/>
  <c r="AC86" i="20" s="1"/>
  <c r="Y20" i="20"/>
  <c r="Y53" i="20" s="1"/>
  <c r="Y86" i="20" s="1"/>
  <c r="AI19" i="20"/>
  <c r="AH19" i="20"/>
  <c r="AF19" i="20"/>
  <c r="AE19" i="20"/>
  <c r="AD19" i="20"/>
  <c r="AC19" i="20"/>
  <c r="AC52" i="20" s="1"/>
  <c r="AC85" i="20" s="1"/>
  <c r="Y19" i="20"/>
  <c r="Y52" i="20" s="1"/>
  <c r="Y85" i="20" s="1"/>
  <c r="AI18" i="20"/>
  <c r="AH18" i="20"/>
  <c r="AF18" i="20"/>
  <c r="AE18" i="20"/>
  <c r="AD18" i="20"/>
  <c r="AC18" i="20"/>
  <c r="AC51" i="20" s="1"/>
  <c r="AC84" i="20" s="1"/>
  <c r="AI17" i="20"/>
  <c r="AH17" i="20"/>
  <c r="AF17" i="20"/>
  <c r="AE17" i="20"/>
  <c r="AD17" i="20"/>
  <c r="AC17" i="20"/>
  <c r="AC50" i="20" s="1"/>
  <c r="AC83" i="20" s="1"/>
  <c r="Y17" i="20"/>
  <c r="Y50" i="20" s="1"/>
  <c r="Y83" i="20" s="1"/>
  <c r="AI16" i="20"/>
  <c r="AH16" i="20"/>
  <c r="AF16" i="20"/>
  <c r="AE16" i="20"/>
  <c r="AD16" i="20"/>
  <c r="AC16" i="20"/>
  <c r="AC49" i="20" s="1"/>
  <c r="AC82" i="20" s="1"/>
  <c r="Y16" i="20"/>
  <c r="Y49" i="20" s="1"/>
  <c r="Y82" i="20" s="1"/>
  <c r="AI15" i="20"/>
  <c r="AH15" i="20"/>
  <c r="AF15" i="20"/>
  <c r="AE15" i="20"/>
  <c r="AD15" i="20"/>
  <c r="AC15" i="20"/>
  <c r="AC48" i="20" s="1"/>
  <c r="AC81" i="20" s="1"/>
  <c r="Y15" i="20"/>
  <c r="Y48" i="20" s="1"/>
  <c r="Y81" i="20" s="1"/>
  <c r="E15" i="20"/>
  <c r="AI14" i="20"/>
  <c r="AH14" i="20"/>
  <c r="AF14" i="20"/>
  <c r="AE14" i="20"/>
  <c r="AD14" i="20"/>
  <c r="AC14" i="20"/>
  <c r="AC47" i="20" s="1"/>
  <c r="AC80" i="20" s="1"/>
  <c r="AI13" i="20"/>
  <c r="AH13" i="20"/>
  <c r="AF13" i="20"/>
  <c r="AE13" i="20"/>
  <c r="AD13" i="20"/>
  <c r="AC13" i="20"/>
  <c r="AC46" i="20" s="1"/>
  <c r="AC79" i="20" s="1"/>
  <c r="AI12" i="20"/>
  <c r="AH12" i="20"/>
  <c r="AF12" i="20"/>
  <c r="AE12" i="20"/>
  <c r="AD12" i="20"/>
  <c r="AC12" i="20"/>
  <c r="AC45" i="20" s="1"/>
  <c r="AC78" i="20" s="1"/>
  <c r="J12" i="20"/>
  <c r="J21" i="20" s="1"/>
  <c r="E12" i="20"/>
  <c r="AI11" i="20"/>
  <c r="AH11" i="20"/>
  <c r="AF11" i="20"/>
  <c r="AE11" i="20"/>
  <c r="AD11" i="20"/>
  <c r="AC11" i="20"/>
  <c r="AC44" i="20" s="1"/>
  <c r="AB11" i="20"/>
  <c r="AB44" i="20" s="1"/>
  <c r="AA11" i="20"/>
  <c r="AA44" i="20" s="1"/>
  <c r="E11" i="20"/>
  <c r="O88" i="8"/>
  <c r="J88" i="8"/>
  <c r="I88" i="8"/>
  <c r="H88" i="8"/>
  <c r="G88" i="8"/>
  <c r="F88" i="8"/>
  <c r="E88" i="8"/>
  <c r="D88" i="8"/>
  <c r="C88" i="8"/>
  <c r="J55" i="8"/>
  <c r="I55" i="8"/>
  <c r="H55" i="8"/>
  <c r="G55" i="8"/>
  <c r="F55" i="8"/>
  <c r="E55" i="8"/>
  <c r="D55" i="8"/>
  <c r="C55" i="8"/>
  <c r="CO22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C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AY21" i="8"/>
  <c r="AT21" i="8"/>
  <c r="AR21" i="8"/>
  <c r="AQ21" i="8"/>
  <c r="AP21" i="8"/>
  <c r="AO21" i="8"/>
  <c r="AN21" i="8"/>
  <c r="O21" i="8"/>
  <c r="J21" i="8"/>
  <c r="I21" i="8"/>
  <c r="H21" i="8"/>
  <c r="G21" i="8"/>
  <c r="F21" i="8"/>
  <c r="E21" i="8"/>
  <c r="D21" i="8"/>
  <c r="BR20" i="8"/>
  <c r="BQ20" i="8"/>
  <c r="BP20" i="8"/>
  <c r="BO20" i="8"/>
  <c r="BN20" i="8"/>
  <c r="BM20" i="8"/>
  <c r="BH20" i="8"/>
  <c r="BG20" i="8"/>
  <c r="BE20" i="8"/>
  <c r="BR19" i="8"/>
  <c r="BQ19" i="8"/>
  <c r="BP19" i="8"/>
  <c r="BO19" i="8"/>
  <c r="BN19" i="8"/>
  <c r="BM19" i="8"/>
  <c r="BE19" i="8"/>
  <c r="BR18" i="8"/>
  <c r="BQ18" i="8"/>
  <c r="BP18" i="8"/>
  <c r="BO18" i="8"/>
  <c r="BN18" i="8"/>
  <c r="BM18" i="8"/>
  <c r="BE18" i="8"/>
  <c r="BR17" i="8"/>
  <c r="BQ17" i="8"/>
  <c r="BP17" i="8"/>
  <c r="BO17" i="8"/>
  <c r="BN17" i="8"/>
  <c r="BM17" i="8"/>
  <c r="BR16" i="8"/>
  <c r="BQ16" i="8"/>
  <c r="BP16" i="8"/>
  <c r="BO16" i="8"/>
  <c r="BN16" i="8"/>
  <c r="BM16" i="8"/>
  <c r="BE16" i="8"/>
  <c r="BR15" i="8"/>
  <c r="BQ15" i="8"/>
  <c r="BP15" i="8"/>
  <c r="BO15" i="8"/>
  <c r="BN15" i="8"/>
  <c r="BM15" i="8"/>
  <c r="BL15" i="8"/>
  <c r="BK15" i="8"/>
  <c r="BG15" i="8"/>
  <c r="BF15" i="8"/>
  <c r="BE15" i="8"/>
  <c r="BR14" i="8"/>
  <c r="BQ14" i="8"/>
  <c r="BP14" i="8"/>
  <c r="BO14" i="8"/>
  <c r="BN14" i="8"/>
  <c r="BM14" i="8"/>
  <c r="BR13" i="8"/>
  <c r="BQ13" i="8"/>
  <c r="BP13" i="8"/>
  <c r="BO13" i="8"/>
  <c r="BN13" i="8"/>
  <c r="BM13" i="8"/>
  <c r="BL13" i="8"/>
  <c r="BJ13" i="8"/>
  <c r="BI13" i="8"/>
  <c r="BH13" i="8"/>
  <c r="BG13" i="8"/>
  <c r="BF13" i="8"/>
  <c r="BE13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R11" i="8"/>
  <c r="BQ11" i="8"/>
  <c r="BP11" i="8"/>
  <c r="BO11" i="8"/>
  <c r="BN11" i="8"/>
  <c r="BM11" i="8"/>
  <c r="BH11" i="8"/>
  <c r="BG11" i="8"/>
  <c r="BE11" i="8"/>
  <c r="Q89" i="42" l="1"/>
  <c r="AH343" i="8"/>
  <c r="N61" i="41"/>
  <c r="Z111" i="43"/>
  <c r="N114" i="43"/>
  <c r="Z108" i="43"/>
  <c r="Z107" i="43"/>
  <c r="R114" i="43"/>
  <c r="V114" i="43"/>
  <c r="W372" i="8"/>
  <c r="W382" i="8" s="1"/>
  <c r="W343" i="8"/>
  <c r="AF372" i="8"/>
  <c r="AB347" i="21"/>
  <c r="AB377" i="21"/>
  <c r="AB387" i="21" s="1"/>
  <c r="W347" i="21"/>
  <c r="W377" i="21"/>
  <c r="W387" i="21" s="1"/>
  <c r="AA377" i="21"/>
  <c r="AA387" i="21" s="1"/>
  <c r="AA347" i="21"/>
  <c r="Z369" i="20"/>
  <c r="Z373" i="20" s="1"/>
  <c r="Z338" i="20"/>
  <c r="Z347" i="21"/>
  <c r="Z377" i="21"/>
  <c r="Z387" i="21" s="1"/>
  <c r="U373" i="8"/>
  <c r="U382" i="8" s="1"/>
  <c r="U343" i="8"/>
  <c r="Y364" i="20"/>
  <c r="Y373" i="20" s="1"/>
  <c r="Y338" i="20"/>
  <c r="BK21" i="8"/>
  <c r="J110" i="43"/>
  <c r="J114" i="43" s="1"/>
  <c r="V79" i="42"/>
  <c r="Y372" i="8"/>
  <c r="AD372" i="8"/>
  <c r="V372" i="8"/>
  <c r="X377" i="21"/>
  <c r="X387" i="21" s="1"/>
  <c r="X347" i="21"/>
  <c r="AI343" i="8"/>
  <c r="AA364" i="20"/>
  <c r="AA373" i="20" s="1"/>
  <c r="AA338" i="20"/>
  <c r="Y377" i="21"/>
  <c r="Y387" i="21" s="1"/>
  <c r="Y347" i="21"/>
  <c r="DG22" i="8"/>
  <c r="U54" i="20"/>
  <c r="U87" i="20" s="1"/>
  <c r="U88" i="20" s="1"/>
  <c r="V347" i="21"/>
  <c r="V377" i="21"/>
  <c r="V387" i="21" s="1"/>
  <c r="AC261" i="8"/>
  <c r="AC293" i="8"/>
  <c r="AC333" i="8" s="1"/>
  <c r="AG261" i="8"/>
  <c r="AG293" i="8"/>
  <c r="AG333" i="8" s="1"/>
  <c r="EH21" i="8"/>
  <c r="W303" i="8"/>
  <c r="AE261" i="8"/>
  <c r="AE293" i="8"/>
  <c r="AE333" i="8" s="1"/>
  <c r="AF261" i="8"/>
  <c r="AF298" i="8"/>
  <c r="AF338" i="8" s="1"/>
  <c r="AF377" i="8" s="1"/>
  <c r="AD261" i="8"/>
  <c r="AD300" i="8"/>
  <c r="AD340" i="8" s="1"/>
  <c r="AD379" i="8" s="1"/>
  <c r="Y261" i="8"/>
  <c r="Y294" i="8"/>
  <c r="Y334" i="8" s="1"/>
  <c r="Y373" i="8" s="1"/>
  <c r="X261" i="8"/>
  <c r="X293" i="8"/>
  <c r="X333" i="8" s="1"/>
  <c r="V261" i="8"/>
  <c r="V294" i="8"/>
  <c r="V334" i="8" s="1"/>
  <c r="V373" i="8" s="1"/>
  <c r="Z261" i="8"/>
  <c r="Z293" i="8"/>
  <c r="Z333" i="8" s="1"/>
  <c r="W261" i="8"/>
  <c r="BE21" i="8"/>
  <c r="BR21" i="8"/>
  <c r="BL21" i="8"/>
  <c r="V303" i="8"/>
  <c r="BN21" i="8"/>
  <c r="BI21" i="8"/>
  <c r="ED21" i="8"/>
  <c r="I106" i="13"/>
  <c r="I108" i="13" s="1"/>
  <c r="M71" i="41"/>
  <c r="Z110" i="43"/>
  <c r="Z109" i="43"/>
  <c r="T88" i="42"/>
  <c r="T89" i="42" s="1"/>
  <c r="AA54" i="20"/>
  <c r="AA87" i="20" s="1"/>
  <c r="AF88" i="20"/>
  <c r="K71" i="41"/>
  <c r="F112" i="43"/>
  <c r="F114" i="43" s="1"/>
  <c r="W114" i="43"/>
  <c r="R87" i="42"/>
  <c r="R89" i="42" s="1"/>
  <c r="J89" i="42"/>
  <c r="Z303" i="8"/>
  <c r="EL21" i="8"/>
  <c r="R88" i="42"/>
  <c r="V85" i="42"/>
  <c r="V81" i="42"/>
  <c r="N89" i="42"/>
  <c r="S89" i="42"/>
  <c r="U261" i="8"/>
  <c r="BH21" i="8"/>
  <c r="BP21" i="8"/>
  <c r="BF21" i="8"/>
  <c r="BJ21" i="8"/>
  <c r="AE21" i="20"/>
  <c r="AD54" i="20"/>
  <c r="G118" i="39"/>
  <c r="G151" i="39"/>
  <c r="H114" i="43"/>
  <c r="D116" i="43" s="1"/>
  <c r="X112" i="43"/>
  <c r="X114" i="43" s="1"/>
  <c r="F87" i="42"/>
  <c r="F89" i="42" s="1"/>
  <c r="AB54" i="20"/>
  <c r="AB87" i="20" s="1"/>
  <c r="AB88" i="20" s="1"/>
  <c r="X87" i="21"/>
  <c r="AB87" i="21"/>
  <c r="EJ21" i="8"/>
  <c r="EF21" i="8"/>
  <c r="EB21" i="8"/>
  <c r="N69" i="41"/>
  <c r="N65" i="41"/>
  <c r="U88" i="42"/>
  <c r="V88" i="42" s="1"/>
  <c r="U87" i="42"/>
  <c r="V87" i="42" s="1"/>
  <c r="V84" i="42"/>
  <c r="V80" i="42"/>
  <c r="N87" i="41"/>
  <c r="N83" i="41"/>
  <c r="N79" i="41"/>
  <c r="C89" i="8"/>
  <c r="V54" i="20"/>
  <c r="V87" i="20" s="1"/>
  <c r="V88" i="20" s="1"/>
  <c r="Z54" i="20"/>
  <c r="Z87" i="20" s="1"/>
  <c r="Z88" i="20" s="1"/>
  <c r="W87" i="21"/>
  <c r="AA87" i="21"/>
  <c r="DZ21" i="8"/>
  <c r="N67" i="41"/>
  <c r="N63" i="41"/>
  <c r="Y114" i="43"/>
  <c r="I114" i="43"/>
  <c r="E114" i="43"/>
  <c r="Y112" i="43"/>
  <c r="Z112" i="43" s="1"/>
  <c r="Z105" i="43"/>
  <c r="Z104" i="43"/>
  <c r="V86" i="42"/>
  <c r="V82" i="42"/>
  <c r="N85" i="41"/>
  <c r="N81" i="41"/>
  <c r="C153" i="8"/>
  <c r="I168" i="13"/>
  <c r="I170" i="13" s="1"/>
  <c r="L71" i="41"/>
  <c r="J71" i="41"/>
  <c r="N70" i="41"/>
  <c r="N68" i="41"/>
  <c r="N66" i="41"/>
  <c r="N64" i="41"/>
  <c r="N88" i="41"/>
  <c r="N86" i="41"/>
  <c r="N84" i="41"/>
  <c r="N82" i="41"/>
  <c r="N80" i="41"/>
  <c r="E21" i="20"/>
  <c r="AD21" i="20"/>
  <c r="AE88" i="20"/>
  <c r="F71" i="41"/>
  <c r="N62" i="41"/>
  <c r="I137" i="13"/>
  <c r="I139" i="13" s="1"/>
  <c r="AB21" i="20"/>
  <c r="AE54" i="20"/>
  <c r="AF21" i="20"/>
  <c r="AF54" i="20"/>
  <c r="AD88" i="20"/>
  <c r="EK21" i="8"/>
  <c r="EI21" i="8"/>
  <c r="EG21" i="8"/>
  <c r="EE21" i="8"/>
  <c r="EC21" i="8"/>
  <c r="EA21" i="8"/>
  <c r="DY21" i="8"/>
  <c r="BG21" i="8"/>
  <c r="BM21" i="8"/>
  <c r="BO21" i="8"/>
  <c r="BQ21" i="8"/>
  <c r="AM22" i="8"/>
  <c r="BW22" i="8"/>
  <c r="U87" i="21"/>
  <c r="Y87" i="21"/>
  <c r="V87" i="21"/>
  <c r="Z87" i="21"/>
  <c r="Y54" i="20"/>
  <c r="Y87" i="20" s="1"/>
  <c r="Y88" i="20" s="1"/>
  <c r="AA88" i="20"/>
  <c r="AC54" i="20"/>
  <c r="AC87" i="20" s="1"/>
  <c r="AC88" i="20" s="1"/>
  <c r="AC21" i="20"/>
  <c r="X54" i="20"/>
  <c r="X87" i="20" s="1"/>
  <c r="X88" i="20" s="1"/>
  <c r="W54" i="20"/>
  <c r="W87" i="20" s="1"/>
  <c r="W88" i="20" s="1"/>
  <c r="AA21" i="20"/>
  <c r="Y21" i="20"/>
  <c r="AD343" i="8" l="1"/>
  <c r="X303" i="8"/>
  <c r="AD382" i="8"/>
  <c r="AD303" i="8"/>
  <c r="AE303" i="8"/>
  <c r="U89" i="42"/>
  <c r="E116" i="43"/>
  <c r="AC372" i="8"/>
  <c r="AC382" i="8" s="1"/>
  <c r="AC343" i="8"/>
  <c r="AF343" i="8"/>
  <c r="AC303" i="8"/>
  <c r="Y303" i="8"/>
  <c r="AF303" i="8"/>
  <c r="Z372" i="8"/>
  <c r="Z382" i="8" s="1"/>
  <c r="Z343" i="8"/>
  <c r="X372" i="8"/>
  <c r="X382" i="8" s="1"/>
  <c r="X343" i="8"/>
  <c r="AE372" i="8"/>
  <c r="AE382" i="8" s="1"/>
  <c r="AE343" i="8"/>
  <c r="AG372" i="8"/>
  <c r="AG382" i="8" s="1"/>
  <c r="AG343" i="8"/>
  <c r="V382" i="8"/>
  <c r="Y382" i="8"/>
  <c r="F116" i="43"/>
  <c r="V343" i="8"/>
  <c r="Y343" i="8"/>
  <c r="AF382" i="8"/>
  <c r="AG303" i="8"/>
  <c r="N71" i="41"/>
  <c r="V89" i="42"/>
  <c r="Z114" i="43"/>
  <c r="BE22" i="8"/>
  <c r="BG22" i="8" s="1"/>
  <c r="U88" i="21"/>
  <c r="U89" i="20"/>
  <c r="U55" i="20"/>
  <c r="G13" i="12" l="1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F13" i="12"/>
  <c r="AP202" i="12"/>
  <c r="AO202" i="12"/>
  <c r="AN202" i="12"/>
  <c r="AM202" i="12"/>
  <c r="AL202" i="12"/>
  <c r="AK202" i="12"/>
  <c r="AJ202" i="12"/>
  <c r="AI202" i="12"/>
  <c r="AH202" i="12"/>
  <c r="AG202" i="12"/>
  <c r="AF202" i="12"/>
  <c r="AE202" i="12"/>
  <c r="AD202" i="12"/>
  <c r="AC202" i="12"/>
  <c r="AB202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U13" i="12"/>
  <c r="E85" i="39" l="1"/>
  <c r="D85" i="39"/>
  <c r="G84" i="39"/>
  <c r="G83" i="39"/>
  <c r="G82" i="39"/>
  <c r="G81" i="39"/>
  <c r="G80" i="39"/>
  <c r="G79" i="39"/>
  <c r="G78" i="39"/>
  <c r="G77" i="39"/>
  <c r="G76" i="39"/>
  <c r="G75" i="39"/>
  <c r="I68" i="15"/>
  <c r="H68" i="15"/>
  <c r="G68" i="15"/>
  <c r="U77" i="13"/>
  <c r="R77" i="13"/>
  <c r="Q77" i="13"/>
  <c r="P77" i="13"/>
  <c r="O77" i="13"/>
  <c r="N77" i="13"/>
  <c r="M77" i="13"/>
  <c r="K77" i="13"/>
  <c r="G77" i="13"/>
  <c r="F77" i="13"/>
  <c r="E77" i="13"/>
  <c r="D77" i="13"/>
  <c r="C77" i="13"/>
  <c r="T75" i="13"/>
  <c r="T77" i="13" s="1"/>
  <c r="S75" i="13"/>
  <c r="S77" i="13" s="1"/>
  <c r="L75" i="13"/>
  <c r="L77" i="13" s="1"/>
  <c r="J75" i="13"/>
  <c r="J77" i="13" s="1"/>
  <c r="H75" i="13"/>
  <c r="H77" i="13" s="1"/>
  <c r="R61" i="43"/>
  <c r="C53" i="41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E48" i="25"/>
  <c r="F48" i="25"/>
  <c r="G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X81" i="24"/>
  <c r="W81" i="24"/>
  <c r="V81" i="24"/>
  <c r="U81" i="24"/>
  <c r="T81" i="24"/>
  <c r="S81" i="24"/>
  <c r="R81" i="24"/>
  <c r="Q81" i="24"/>
  <c r="P81" i="24"/>
  <c r="O81" i="24"/>
  <c r="N81" i="24"/>
  <c r="M81" i="24"/>
  <c r="L81" i="24"/>
  <c r="K81" i="24"/>
  <c r="J81" i="24"/>
  <c r="I81" i="24"/>
  <c r="H81" i="24"/>
  <c r="G81" i="24"/>
  <c r="F81" i="24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T44" i="13"/>
  <c r="S44" i="13"/>
  <c r="L44" i="13"/>
  <c r="J44" i="13"/>
  <c r="AT62" i="9"/>
  <c r="AS62" i="9"/>
  <c r="AG62" i="9"/>
  <c r="AD62" i="9"/>
  <c r="AC62" i="9"/>
  <c r="AB62" i="9"/>
  <c r="AA62" i="9"/>
  <c r="O62" i="9"/>
  <c r="N62" i="9"/>
  <c r="L62" i="9"/>
  <c r="K62" i="9"/>
  <c r="I62" i="9"/>
  <c r="F62" i="9"/>
  <c r="L65" i="10"/>
  <c r="K65" i="10"/>
  <c r="J65" i="10"/>
  <c r="I65" i="10"/>
  <c r="H65" i="10"/>
  <c r="G65" i="10"/>
  <c r="F65" i="10"/>
  <c r="E65" i="10"/>
  <c r="D65" i="10"/>
  <c r="G85" i="39" l="1"/>
  <c r="I75" i="13"/>
  <c r="I77" i="13" s="1"/>
  <c r="J57" i="3"/>
  <c r="I57" i="3"/>
  <c r="H57" i="3"/>
  <c r="G57" i="3"/>
  <c r="F57" i="3"/>
  <c r="E57" i="3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J157" i="3"/>
  <c r="I157" i="3"/>
  <c r="H157" i="3"/>
  <c r="G157" i="3"/>
  <c r="F157" i="3"/>
  <c r="E157" i="3"/>
  <c r="F91" i="3"/>
  <c r="E91" i="3"/>
  <c r="Q56" i="3"/>
  <c r="Q55" i="3"/>
  <c r="Q54" i="3"/>
  <c r="Q53" i="3"/>
  <c r="Q52" i="3"/>
  <c r="Q51" i="3"/>
  <c r="Q50" i="3"/>
  <c r="Q49" i="3"/>
  <c r="Q48" i="3"/>
  <c r="Q47" i="3"/>
  <c r="J22" i="3"/>
  <c r="I22" i="3"/>
  <c r="H22" i="3"/>
  <c r="G22" i="3"/>
  <c r="F22" i="3"/>
  <c r="E22" i="3"/>
  <c r="D4" i="3"/>
  <c r="D3" i="3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E470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W59" i="6"/>
  <c r="W58" i="6"/>
  <c r="W57" i="6"/>
  <c r="W56" i="6"/>
  <c r="W55" i="6"/>
  <c r="W54" i="6"/>
  <c r="W53" i="6"/>
  <c r="W52" i="6"/>
  <c r="W51" i="6"/>
  <c r="W50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5" i="6"/>
  <c r="D4" i="6"/>
  <c r="D3" i="6"/>
  <c r="R476" i="7"/>
  <c r="Q476" i="7"/>
  <c r="P476" i="7"/>
  <c r="O476" i="7"/>
  <c r="N476" i="7"/>
  <c r="M476" i="7"/>
  <c r="L476" i="7"/>
  <c r="K476" i="7"/>
  <c r="J476" i="7"/>
  <c r="I476" i="7"/>
  <c r="H476" i="7"/>
  <c r="G476" i="7"/>
  <c r="F476" i="7"/>
  <c r="E476" i="7"/>
  <c r="D458" i="7"/>
  <c r="D416" i="7"/>
  <c r="D372" i="7"/>
  <c r="D330" i="7"/>
  <c r="D248" i="7"/>
  <c r="D207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65" i="7"/>
  <c r="D125" i="7"/>
  <c r="D85" i="7"/>
  <c r="S61" i="7"/>
  <c r="S60" i="7"/>
  <c r="S59" i="7"/>
  <c r="S58" i="7"/>
  <c r="S57" i="7"/>
  <c r="S56" i="7"/>
  <c r="S55" i="7"/>
  <c r="S54" i="7"/>
  <c r="S53" i="7"/>
  <c r="S52" i="7"/>
  <c r="D44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3" i="7"/>
  <c r="E16" i="32"/>
  <c r="E302" i="32"/>
  <c r="E276" i="32"/>
  <c r="E250" i="32"/>
  <c r="E224" i="32"/>
  <c r="E198" i="32"/>
  <c r="E172" i="32"/>
  <c r="E146" i="32"/>
  <c r="E120" i="32"/>
  <c r="E94" i="32"/>
  <c r="E68" i="32"/>
  <c r="E42" i="32"/>
  <c r="E301" i="31"/>
  <c r="E275" i="31"/>
  <c r="E249" i="31"/>
  <c r="E223" i="31"/>
  <c r="E197" i="31"/>
  <c r="E171" i="31"/>
  <c r="E145" i="31"/>
  <c r="E119" i="31"/>
  <c r="E93" i="31"/>
  <c r="E67" i="31"/>
  <c r="E41" i="31"/>
  <c r="E302" i="30"/>
  <c r="E276" i="30"/>
  <c r="E250" i="30"/>
  <c r="E224" i="30"/>
  <c r="E198" i="30"/>
  <c r="E172" i="30"/>
  <c r="E146" i="30"/>
  <c r="E120" i="30"/>
  <c r="E94" i="30"/>
  <c r="E68" i="30"/>
  <c r="E42" i="30"/>
  <c r="E302" i="14"/>
  <c r="E276" i="14"/>
  <c r="E250" i="14"/>
  <c r="E224" i="14"/>
  <c r="E198" i="14"/>
  <c r="E172" i="14"/>
  <c r="E146" i="14"/>
  <c r="E120" i="14"/>
  <c r="E94" i="14"/>
  <c r="E68" i="14"/>
  <c r="E42" i="14"/>
  <c r="I43" i="15"/>
  <c r="H43" i="15"/>
  <c r="G43" i="15"/>
  <c r="H17" i="15"/>
  <c r="I17" i="15"/>
  <c r="G17" i="15"/>
  <c r="H9" i="44" l="1"/>
  <c r="M9" i="44"/>
  <c r="AE9" i="44"/>
  <c r="Q9" i="44" s="1"/>
  <c r="AF9" i="44"/>
  <c r="AG9" i="44"/>
  <c r="AH9" i="44"/>
  <c r="T9" i="44" s="1"/>
  <c r="AI9" i="44"/>
  <c r="U9" i="44" s="1"/>
  <c r="AK9" i="44"/>
  <c r="W9" i="44" s="1"/>
  <c r="AL9" i="44"/>
  <c r="X9" i="44" s="1"/>
  <c r="AM9" i="44"/>
  <c r="Y9" i="44" s="1"/>
  <c r="AN9" i="44"/>
  <c r="AT9" i="44"/>
  <c r="AU9" i="44"/>
  <c r="H10" i="44"/>
  <c r="M10" i="44"/>
  <c r="AE10" i="44"/>
  <c r="Q10" i="44" s="1"/>
  <c r="AF10" i="44"/>
  <c r="AG10" i="44"/>
  <c r="AH10" i="44"/>
  <c r="T10" i="44" s="1"/>
  <c r="AI10" i="44"/>
  <c r="U10" i="44" s="1"/>
  <c r="AK10" i="44"/>
  <c r="W10" i="44" s="1"/>
  <c r="AL10" i="44"/>
  <c r="X10" i="44" s="1"/>
  <c r="AM10" i="44"/>
  <c r="Y10" i="44" s="1"/>
  <c r="AN10" i="44"/>
  <c r="AT10" i="44"/>
  <c r="AU10" i="44"/>
  <c r="H11" i="44"/>
  <c r="M11" i="44"/>
  <c r="AE11" i="44"/>
  <c r="Q11" i="44" s="1"/>
  <c r="AF11" i="44"/>
  <c r="AG11" i="44"/>
  <c r="AH11" i="44"/>
  <c r="T11" i="44" s="1"/>
  <c r="AI11" i="44"/>
  <c r="U11" i="44" s="1"/>
  <c r="AK11" i="44"/>
  <c r="W11" i="44" s="1"/>
  <c r="AL11" i="44"/>
  <c r="X11" i="44" s="1"/>
  <c r="AM11" i="44"/>
  <c r="Y11" i="44" s="1"/>
  <c r="AN11" i="44"/>
  <c r="AT11" i="44"/>
  <c r="AU11" i="44"/>
  <c r="H12" i="44"/>
  <c r="M12" i="44"/>
  <c r="AE12" i="44"/>
  <c r="Q12" i="44" s="1"/>
  <c r="AF12" i="44"/>
  <c r="AG12" i="44"/>
  <c r="AH12" i="44"/>
  <c r="T12" i="44" s="1"/>
  <c r="AI12" i="44"/>
  <c r="U12" i="44" s="1"/>
  <c r="AK12" i="44"/>
  <c r="W12" i="44" s="1"/>
  <c r="AL12" i="44"/>
  <c r="X12" i="44" s="1"/>
  <c r="AM12" i="44"/>
  <c r="Y12" i="44" s="1"/>
  <c r="AN12" i="44"/>
  <c r="AT12" i="44"/>
  <c r="AU12" i="44"/>
  <c r="H13" i="44"/>
  <c r="M13" i="44"/>
  <c r="AE13" i="44"/>
  <c r="Q13" i="44" s="1"/>
  <c r="AF13" i="44"/>
  <c r="AG13" i="44"/>
  <c r="AH13" i="44"/>
  <c r="T13" i="44" s="1"/>
  <c r="AI13" i="44"/>
  <c r="U13" i="44" s="1"/>
  <c r="AK13" i="44"/>
  <c r="W13" i="44" s="1"/>
  <c r="AL13" i="44"/>
  <c r="X13" i="44" s="1"/>
  <c r="AM13" i="44"/>
  <c r="Y13" i="44" s="1"/>
  <c r="AN13" i="44"/>
  <c r="AT13" i="44"/>
  <c r="AU13" i="44"/>
  <c r="H14" i="44"/>
  <c r="M14" i="44"/>
  <c r="AE14" i="44"/>
  <c r="Q14" i="44" s="1"/>
  <c r="AF14" i="44"/>
  <c r="AG14" i="44"/>
  <c r="AH14" i="44"/>
  <c r="T14" i="44" s="1"/>
  <c r="AI14" i="44"/>
  <c r="U14" i="44" s="1"/>
  <c r="AK14" i="44"/>
  <c r="W14" i="44" s="1"/>
  <c r="AL14" i="44"/>
  <c r="X14" i="44" s="1"/>
  <c r="AM14" i="44"/>
  <c r="Y14" i="44" s="1"/>
  <c r="AN14" i="44"/>
  <c r="AT14" i="44"/>
  <c r="AU14" i="44"/>
  <c r="H15" i="44"/>
  <c r="M15" i="44"/>
  <c r="AE15" i="44"/>
  <c r="Q15" i="44" s="1"/>
  <c r="AF15" i="44"/>
  <c r="AG15" i="44"/>
  <c r="AH15" i="44"/>
  <c r="T15" i="44" s="1"/>
  <c r="AI15" i="44"/>
  <c r="U15" i="44" s="1"/>
  <c r="AK15" i="44"/>
  <c r="W15" i="44" s="1"/>
  <c r="AL15" i="44"/>
  <c r="X15" i="44" s="1"/>
  <c r="AM15" i="44"/>
  <c r="Y15" i="44" s="1"/>
  <c r="AN15" i="44"/>
  <c r="AT15" i="44"/>
  <c r="AU15" i="44"/>
  <c r="H16" i="44"/>
  <c r="M16" i="44"/>
  <c r="AE16" i="44"/>
  <c r="Q16" i="44" s="1"/>
  <c r="AF16" i="44"/>
  <c r="AG16" i="44"/>
  <c r="AH16" i="44"/>
  <c r="T16" i="44" s="1"/>
  <c r="AI16" i="44"/>
  <c r="U16" i="44" s="1"/>
  <c r="AK16" i="44"/>
  <c r="W16" i="44" s="1"/>
  <c r="AL16" i="44"/>
  <c r="X16" i="44" s="1"/>
  <c r="AM16" i="44"/>
  <c r="Y16" i="44" s="1"/>
  <c r="AN16" i="44"/>
  <c r="AT16" i="44"/>
  <c r="AU16" i="44"/>
  <c r="H17" i="44"/>
  <c r="M17" i="44"/>
  <c r="AE17" i="44"/>
  <c r="Q17" i="44" s="1"/>
  <c r="AF17" i="44"/>
  <c r="AG17" i="44"/>
  <c r="AH17" i="44"/>
  <c r="T17" i="44" s="1"/>
  <c r="AI17" i="44"/>
  <c r="U17" i="44" s="1"/>
  <c r="AK17" i="44"/>
  <c r="W17" i="44" s="1"/>
  <c r="AL17" i="44"/>
  <c r="X17" i="44" s="1"/>
  <c r="AM17" i="44"/>
  <c r="Y17" i="44" s="1"/>
  <c r="AN17" i="44"/>
  <c r="AT17" i="44"/>
  <c r="AU17" i="44"/>
  <c r="H18" i="44"/>
  <c r="M18" i="44"/>
  <c r="AE18" i="44"/>
  <c r="Q18" i="44" s="1"/>
  <c r="AF18" i="44"/>
  <c r="AG18" i="44"/>
  <c r="AH18" i="44"/>
  <c r="T18" i="44" s="1"/>
  <c r="AI18" i="44"/>
  <c r="U18" i="44" s="1"/>
  <c r="AK18" i="44"/>
  <c r="W18" i="44" s="1"/>
  <c r="AL18" i="44"/>
  <c r="X18" i="44" s="1"/>
  <c r="AM18" i="44"/>
  <c r="Y18" i="44" s="1"/>
  <c r="AN18" i="44"/>
  <c r="AT18" i="44"/>
  <c r="AU18" i="44"/>
  <c r="C19" i="44"/>
  <c r="D19" i="44"/>
  <c r="E19" i="44"/>
  <c r="F19" i="44"/>
  <c r="G19" i="44"/>
  <c r="I19" i="44"/>
  <c r="J19" i="44"/>
  <c r="K19" i="44"/>
  <c r="L19" i="44"/>
  <c r="AV19" i="44"/>
  <c r="AW19" i="44"/>
  <c r="AY19" i="44"/>
  <c r="AZ19" i="44"/>
  <c r="BA19" i="44"/>
  <c r="H35" i="44"/>
  <c r="M35" i="44"/>
  <c r="H36" i="44"/>
  <c r="M36" i="44"/>
  <c r="M45" i="44" s="1"/>
  <c r="H37" i="44"/>
  <c r="M37" i="44"/>
  <c r="H38" i="44"/>
  <c r="M38" i="44"/>
  <c r="H39" i="44"/>
  <c r="M39" i="44"/>
  <c r="H40" i="44"/>
  <c r="M40" i="44"/>
  <c r="H41" i="44"/>
  <c r="M41" i="44"/>
  <c r="H42" i="44"/>
  <c r="M42" i="44"/>
  <c r="H43" i="44"/>
  <c r="M43" i="44"/>
  <c r="H44" i="44"/>
  <c r="M44" i="44"/>
  <c r="C45" i="44"/>
  <c r="D45" i="44"/>
  <c r="E45" i="44"/>
  <c r="F45" i="44"/>
  <c r="G45" i="44"/>
  <c r="I45" i="44"/>
  <c r="J45" i="44"/>
  <c r="K45" i="44"/>
  <c r="L45" i="44"/>
  <c r="H61" i="44"/>
  <c r="M61" i="44"/>
  <c r="H62" i="44"/>
  <c r="M62" i="44"/>
  <c r="H63" i="44"/>
  <c r="M63" i="44"/>
  <c r="H64" i="44"/>
  <c r="M64" i="44"/>
  <c r="H65" i="44"/>
  <c r="M65" i="44"/>
  <c r="H66" i="44"/>
  <c r="M66" i="44"/>
  <c r="H67" i="44"/>
  <c r="M67" i="44"/>
  <c r="H68" i="44"/>
  <c r="M68" i="44"/>
  <c r="H69" i="44"/>
  <c r="M69" i="44"/>
  <c r="H70" i="44"/>
  <c r="M70" i="44"/>
  <c r="C71" i="44"/>
  <c r="D71" i="44"/>
  <c r="E71" i="44"/>
  <c r="F71" i="44"/>
  <c r="G71" i="44"/>
  <c r="I71" i="44"/>
  <c r="J71" i="44"/>
  <c r="K71" i="44"/>
  <c r="L71" i="44"/>
  <c r="H87" i="44"/>
  <c r="M87" i="44"/>
  <c r="H88" i="44"/>
  <c r="M88" i="44"/>
  <c r="H89" i="44"/>
  <c r="M89" i="44"/>
  <c r="H90" i="44"/>
  <c r="M90" i="44"/>
  <c r="H91" i="44"/>
  <c r="M91" i="44"/>
  <c r="H92" i="44"/>
  <c r="M92" i="44"/>
  <c r="H93" i="44"/>
  <c r="M93" i="44"/>
  <c r="H94" i="44"/>
  <c r="M94" i="44"/>
  <c r="H95" i="44"/>
  <c r="M95" i="44"/>
  <c r="H96" i="44"/>
  <c r="M96" i="44"/>
  <c r="C97" i="44"/>
  <c r="D97" i="44"/>
  <c r="E97" i="44"/>
  <c r="F97" i="44"/>
  <c r="G97" i="44"/>
  <c r="I97" i="44"/>
  <c r="J97" i="44"/>
  <c r="K97" i="44"/>
  <c r="L97" i="44"/>
  <c r="H113" i="44"/>
  <c r="M113" i="44"/>
  <c r="H114" i="44"/>
  <c r="M114" i="44"/>
  <c r="H115" i="44"/>
  <c r="M115" i="44"/>
  <c r="H116" i="44"/>
  <c r="M116" i="44"/>
  <c r="H117" i="44"/>
  <c r="M117" i="44"/>
  <c r="H118" i="44"/>
  <c r="M118" i="44"/>
  <c r="H119" i="44"/>
  <c r="M119" i="44"/>
  <c r="H120" i="44"/>
  <c r="M120" i="44"/>
  <c r="H121" i="44"/>
  <c r="M121" i="44"/>
  <c r="H122" i="44"/>
  <c r="M122" i="44"/>
  <c r="C123" i="44"/>
  <c r="D123" i="44"/>
  <c r="E123" i="44"/>
  <c r="F123" i="44"/>
  <c r="G123" i="44"/>
  <c r="I123" i="44"/>
  <c r="J123" i="44"/>
  <c r="K123" i="44"/>
  <c r="L123" i="44"/>
  <c r="H139" i="44"/>
  <c r="M139" i="44"/>
  <c r="H140" i="44"/>
  <c r="M140" i="44"/>
  <c r="H141" i="44"/>
  <c r="M141" i="44"/>
  <c r="H142" i="44"/>
  <c r="M142" i="44"/>
  <c r="H143" i="44"/>
  <c r="M143" i="44"/>
  <c r="H144" i="44"/>
  <c r="M144" i="44"/>
  <c r="H145" i="44"/>
  <c r="M145" i="44"/>
  <c r="H146" i="44"/>
  <c r="M146" i="44"/>
  <c r="H147" i="44"/>
  <c r="M147" i="44"/>
  <c r="H148" i="44"/>
  <c r="M148" i="44"/>
  <c r="C149" i="44"/>
  <c r="D149" i="44"/>
  <c r="E149" i="44"/>
  <c r="F149" i="44"/>
  <c r="G149" i="44"/>
  <c r="I149" i="44"/>
  <c r="J149" i="44"/>
  <c r="K149" i="44"/>
  <c r="L149" i="44"/>
  <c r="H165" i="44"/>
  <c r="M165" i="44"/>
  <c r="H166" i="44"/>
  <c r="M166" i="44"/>
  <c r="H167" i="44"/>
  <c r="M167" i="44"/>
  <c r="H168" i="44"/>
  <c r="M168" i="44"/>
  <c r="H169" i="44"/>
  <c r="M169" i="44"/>
  <c r="H170" i="44"/>
  <c r="H171" i="44"/>
  <c r="M171" i="44"/>
  <c r="H172" i="44"/>
  <c r="M172" i="44"/>
  <c r="M173" i="44"/>
  <c r="M174" i="44"/>
  <c r="C175" i="44"/>
  <c r="D175" i="44"/>
  <c r="E175" i="44"/>
  <c r="F175" i="44"/>
  <c r="G175" i="44"/>
  <c r="I175" i="44"/>
  <c r="J175" i="44"/>
  <c r="K175" i="44"/>
  <c r="L175" i="44"/>
  <c r="H191" i="44"/>
  <c r="M191" i="44"/>
  <c r="H192" i="44"/>
  <c r="M192" i="44"/>
  <c r="H193" i="44"/>
  <c r="M193" i="44"/>
  <c r="H194" i="44"/>
  <c r="M194" i="44"/>
  <c r="H195" i="44"/>
  <c r="M195" i="44"/>
  <c r="H196" i="44"/>
  <c r="M196" i="44"/>
  <c r="H197" i="44"/>
  <c r="M197" i="44"/>
  <c r="H198" i="44"/>
  <c r="M198" i="44"/>
  <c r="H199" i="44"/>
  <c r="M199" i="44"/>
  <c r="H200" i="44"/>
  <c r="M200" i="44"/>
  <c r="C201" i="44"/>
  <c r="D201" i="44"/>
  <c r="E201" i="44"/>
  <c r="F201" i="44"/>
  <c r="G201" i="44"/>
  <c r="I201" i="44"/>
  <c r="J201" i="44"/>
  <c r="K201" i="44"/>
  <c r="L201" i="44"/>
  <c r="H217" i="44"/>
  <c r="M217" i="44"/>
  <c r="H218" i="44"/>
  <c r="M218" i="44"/>
  <c r="H219" i="44"/>
  <c r="M219" i="44"/>
  <c r="H220" i="44"/>
  <c r="M220" i="44"/>
  <c r="H221" i="44"/>
  <c r="M221" i="44"/>
  <c r="H222" i="44"/>
  <c r="M222" i="44"/>
  <c r="H223" i="44"/>
  <c r="M223" i="44"/>
  <c r="H224" i="44"/>
  <c r="M224" i="44"/>
  <c r="H225" i="44"/>
  <c r="M225" i="44"/>
  <c r="H226" i="44"/>
  <c r="M226" i="44"/>
  <c r="C227" i="44"/>
  <c r="D227" i="44"/>
  <c r="E227" i="44"/>
  <c r="F227" i="44"/>
  <c r="G227" i="44"/>
  <c r="I227" i="44"/>
  <c r="J227" i="44"/>
  <c r="K227" i="44"/>
  <c r="L227" i="44"/>
  <c r="M227" i="44"/>
  <c r="H243" i="44"/>
  <c r="M243" i="44"/>
  <c r="H244" i="44"/>
  <c r="M244" i="44"/>
  <c r="H245" i="44"/>
  <c r="M245" i="44"/>
  <c r="H246" i="44"/>
  <c r="M246" i="44"/>
  <c r="H247" i="44"/>
  <c r="M247" i="44"/>
  <c r="H248" i="44"/>
  <c r="M248" i="44"/>
  <c r="H249" i="44"/>
  <c r="M249" i="44"/>
  <c r="H250" i="44"/>
  <c r="M250" i="44"/>
  <c r="H251" i="44"/>
  <c r="M251" i="44"/>
  <c r="H252" i="44"/>
  <c r="M252" i="44"/>
  <c r="C253" i="44"/>
  <c r="D253" i="44"/>
  <c r="E253" i="44"/>
  <c r="F253" i="44"/>
  <c r="G253" i="44"/>
  <c r="I253" i="44"/>
  <c r="J253" i="44"/>
  <c r="K253" i="44"/>
  <c r="L253" i="44"/>
  <c r="H269" i="44"/>
  <c r="M269" i="44"/>
  <c r="H270" i="44"/>
  <c r="M270" i="44"/>
  <c r="H271" i="44"/>
  <c r="M271" i="44"/>
  <c r="H272" i="44"/>
  <c r="M272" i="44"/>
  <c r="H273" i="44"/>
  <c r="M273" i="44"/>
  <c r="H274" i="44"/>
  <c r="M274" i="44"/>
  <c r="H275" i="44"/>
  <c r="M275" i="44"/>
  <c r="H276" i="44"/>
  <c r="M276" i="44"/>
  <c r="H277" i="44"/>
  <c r="M277" i="44"/>
  <c r="H278" i="44"/>
  <c r="M278" i="44"/>
  <c r="C279" i="44"/>
  <c r="D279" i="44"/>
  <c r="E279" i="44"/>
  <c r="F279" i="44"/>
  <c r="G279" i="44"/>
  <c r="I279" i="44"/>
  <c r="J279" i="44"/>
  <c r="K279" i="44"/>
  <c r="L279" i="44"/>
  <c r="H295" i="44"/>
  <c r="M295" i="44"/>
  <c r="H296" i="44"/>
  <c r="M296" i="44"/>
  <c r="H297" i="44"/>
  <c r="M297" i="44"/>
  <c r="H298" i="44"/>
  <c r="M298" i="44"/>
  <c r="H299" i="44"/>
  <c r="M299" i="44"/>
  <c r="H300" i="44"/>
  <c r="M300" i="44"/>
  <c r="H301" i="44"/>
  <c r="M301" i="44"/>
  <c r="H302" i="44"/>
  <c r="M302" i="44"/>
  <c r="H303" i="44"/>
  <c r="M303" i="44"/>
  <c r="H304" i="44"/>
  <c r="M304" i="44"/>
  <c r="C305" i="44"/>
  <c r="D305" i="44"/>
  <c r="E305" i="44"/>
  <c r="F305" i="44"/>
  <c r="G305" i="44"/>
  <c r="I305" i="44"/>
  <c r="J305" i="44"/>
  <c r="K305" i="44"/>
  <c r="L305" i="44"/>
  <c r="F7" i="42"/>
  <c r="J7" i="42"/>
  <c r="N7" i="42"/>
  <c r="R7" i="42"/>
  <c r="S7" i="42"/>
  <c r="T7" i="42"/>
  <c r="U7" i="42"/>
  <c r="AW7" i="42"/>
  <c r="Z7" i="42" s="1"/>
  <c r="AL12" i="2" s="1"/>
  <c r="AX7" i="42"/>
  <c r="AA7" i="42" s="1"/>
  <c r="AY7" i="42"/>
  <c r="AB7" i="42" s="1"/>
  <c r="BA7" i="42"/>
  <c r="AD7" i="42" s="1"/>
  <c r="AK12" i="2" s="1"/>
  <c r="BB7" i="42"/>
  <c r="AE7" i="42" s="1"/>
  <c r="BC7" i="42"/>
  <c r="AF7" i="42" s="1"/>
  <c r="BE7" i="42"/>
  <c r="AH7" i="42" s="1"/>
  <c r="BF7" i="42"/>
  <c r="AI7" i="42" s="1"/>
  <c r="BG7" i="42"/>
  <c r="AJ7" i="42" s="1"/>
  <c r="BI7" i="42"/>
  <c r="AL7" i="42" s="1"/>
  <c r="BJ7" i="42"/>
  <c r="AM7" i="42" s="1"/>
  <c r="BK7" i="42"/>
  <c r="AN7" i="42" s="1"/>
  <c r="F8" i="42"/>
  <c r="J8" i="42"/>
  <c r="N8" i="42"/>
  <c r="R8" i="42"/>
  <c r="S8" i="42"/>
  <c r="T8" i="42"/>
  <c r="U8" i="42"/>
  <c r="AW8" i="42"/>
  <c r="Z8" i="42" s="1"/>
  <c r="AL13" i="2" s="1"/>
  <c r="AX8" i="42"/>
  <c r="AA8" i="42" s="1"/>
  <c r="AY8" i="42"/>
  <c r="AB8" i="42" s="1"/>
  <c r="BA8" i="42"/>
  <c r="AD8" i="42" s="1"/>
  <c r="AK13" i="2" s="1"/>
  <c r="BB8" i="42"/>
  <c r="AE8" i="42" s="1"/>
  <c r="BC8" i="42"/>
  <c r="AF8" i="42" s="1"/>
  <c r="BE8" i="42"/>
  <c r="AH8" i="42" s="1"/>
  <c r="AJ13" i="2" s="1"/>
  <c r="BF8" i="42"/>
  <c r="AI8" i="42" s="1"/>
  <c r="BG8" i="42"/>
  <c r="AJ8" i="42" s="1"/>
  <c r="BI8" i="42"/>
  <c r="AL8" i="42" s="1"/>
  <c r="BJ8" i="42"/>
  <c r="AM8" i="42" s="1"/>
  <c r="BK8" i="42"/>
  <c r="AN8" i="42" s="1"/>
  <c r="F9" i="42"/>
  <c r="J9" i="42"/>
  <c r="N9" i="42"/>
  <c r="R9" i="42"/>
  <c r="S9" i="42"/>
  <c r="T9" i="42"/>
  <c r="U9" i="42"/>
  <c r="AW9" i="42"/>
  <c r="Z9" i="42" s="1"/>
  <c r="AL14" i="2" s="1"/>
  <c r="AX9" i="42"/>
  <c r="AA9" i="42" s="1"/>
  <c r="AY9" i="42"/>
  <c r="AB9" i="42" s="1"/>
  <c r="BA9" i="42"/>
  <c r="AD9" i="42" s="1"/>
  <c r="AK14" i="2" s="1"/>
  <c r="BB9" i="42"/>
  <c r="AE9" i="42" s="1"/>
  <c r="BC9" i="42"/>
  <c r="AF9" i="42" s="1"/>
  <c r="BE9" i="42"/>
  <c r="AH9" i="42" s="1"/>
  <c r="BF9" i="42"/>
  <c r="AI9" i="42" s="1"/>
  <c r="BG9" i="42"/>
  <c r="AJ9" i="42" s="1"/>
  <c r="BI9" i="42"/>
  <c r="AL9" i="42" s="1"/>
  <c r="BJ9" i="42"/>
  <c r="AM9" i="42" s="1"/>
  <c r="BK9" i="42"/>
  <c r="AN9" i="42" s="1"/>
  <c r="F10" i="42"/>
  <c r="J10" i="42"/>
  <c r="N10" i="42"/>
  <c r="R10" i="42"/>
  <c r="S10" i="42"/>
  <c r="T10" i="42"/>
  <c r="U10" i="42"/>
  <c r="AW10" i="42"/>
  <c r="Z10" i="42" s="1"/>
  <c r="AL15" i="2" s="1"/>
  <c r="AX10" i="42"/>
  <c r="AA10" i="42" s="1"/>
  <c r="AY10" i="42"/>
  <c r="AB10" i="42" s="1"/>
  <c r="BA10" i="42"/>
  <c r="AD10" i="42" s="1"/>
  <c r="AK15" i="2" s="1"/>
  <c r="BB10" i="42"/>
  <c r="AE10" i="42" s="1"/>
  <c r="BC10" i="42"/>
  <c r="AF10" i="42" s="1"/>
  <c r="BE10" i="42"/>
  <c r="AH10" i="42" s="1"/>
  <c r="BF10" i="42"/>
  <c r="AI10" i="42" s="1"/>
  <c r="BG10" i="42"/>
  <c r="AJ10" i="42" s="1"/>
  <c r="BI10" i="42"/>
  <c r="AL10" i="42" s="1"/>
  <c r="BJ10" i="42"/>
  <c r="AM10" i="42" s="1"/>
  <c r="BK10" i="42"/>
  <c r="AN10" i="42" s="1"/>
  <c r="F11" i="42"/>
  <c r="J11" i="42"/>
  <c r="N11" i="42"/>
  <c r="R11" i="42"/>
  <c r="S11" i="42"/>
  <c r="T11" i="42"/>
  <c r="U11" i="42"/>
  <c r="AW11" i="42"/>
  <c r="Z11" i="42" s="1"/>
  <c r="AL16" i="2" s="1"/>
  <c r="AX11" i="42"/>
  <c r="AA11" i="42" s="1"/>
  <c r="AY11" i="42"/>
  <c r="AB11" i="42" s="1"/>
  <c r="BA11" i="42"/>
  <c r="AD11" i="42" s="1"/>
  <c r="AK16" i="2" s="1"/>
  <c r="BB11" i="42"/>
  <c r="AE11" i="42" s="1"/>
  <c r="BC11" i="42"/>
  <c r="AF11" i="42" s="1"/>
  <c r="BE11" i="42"/>
  <c r="AH11" i="42" s="1"/>
  <c r="BF11" i="42"/>
  <c r="AI11" i="42" s="1"/>
  <c r="BG11" i="42"/>
  <c r="AJ11" i="42" s="1"/>
  <c r="BI11" i="42"/>
  <c r="AL11" i="42" s="1"/>
  <c r="BJ11" i="42"/>
  <c r="AM11" i="42" s="1"/>
  <c r="BK11" i="42"/>
  <c r="AN11" i="42" s="1"/>
  <c r="F12" i="42"/>
  <c r="J12" i="42"/>
  <c r="N12" i="42"/>
  <c r="R12" i="42"/>
  <c r="S12" i="42"/>
  <c r="T12" i="42"/>
  <c r="U12" i="42"/>
  <c r="AW12" i="42"/>
  <c r="Z12" i="42" s="1"/>
  <c r="AL17" i="2" s="1"/>
  <c r="AX12" i="42"/>
  <c r="AA12" i="42" s="1"/>
  <c r="AY12" i="42"/>
  <c r="AB12" i="42" s="1"/>
  <c r="BA12" i="42"/>
  <c r="AD12" i="42" s="1"/>
  <c r="AK17" i="2" s="1"/>
  <c r="BB12" i="42"/>
  <c r="AE12" i="42" s="1"/>
  <c r="BC12" i="42"/>
  <c r="AF12" i="42" s="1"/>
  <c r="BE12" i="42"/>
  <c r="AH12" i="42" s="1"/>
  <c r="BF12" i="42"/>
  <c r="AI12" i="42" s="1"/>
  <c r="BG12" i="42"/>
  <c r="AJ12" i="42" s="1"/>
  <c r="BI12" i="42"/>
  <c r="AL12" i="42" s="1"/>
  <c r="BJ12" i="42"/>
  <c r="AM12" i="42" s="1"/>
  <c r="BK12" i="42"/>
  <c r="AN12" i="42" s="1"/>
  <c r="F13" i="42"/>
  <c r="J13" i="42"/>
  <c r="N13" i="42"/>
  <c r="R13" i="42"/>
  <c r="S13" i="42"/>
  <c r="T13" i="42"/>
  <c r="U13" i="42"/>
  <c r="V13" i="42" s="1"/>
  <c r="AW13" i="42"/>
  <c r="Z13" i="42" s="1"/>
  <c r="AL18" i="2" s="1"/>
  <c r="AX13" i="42"/>
  <c r="AA13" i="42" s="1"/>
  <c r="AY13" i="42"/>
  <c r="AB13" i="42" s="1"/>
  <c r="BA13" i="42"/>
  <c r="AD13" i="42" s="1"/>
  <c r="AK18" i="2" s="1"/>
  <c r="BB13" i="42"/>
  <c r="AE13" i="42" s="1"/>
  <c r="BC13" i="42"/>
  <c r="AF13" i="42" s="1"/>
  <c r="BE13" i="42"/>
  <c r="AH13" i="42" s="1"/>
  <c r="BF13" i="42"/>
  <c r="AI13" i="42" s="1"/>
  <c r="BG13" i="42"/>
  <c r="AJ13" i="42" s="1"/>
  <c r="BI13" i="42"/>
  <c r="AL13" i="42" s="1"/>
  <c r="BJ13" i="42"/>
  <c r="AM13" i="42" s="1"/>
  <c r="BK13" i="42"/>
  <c r="AN13" i="42" s="1"/>
  <c r="F14" i="42"/>
  <c r="J14" i="42"/>
  <c r="N14" i="42"/>
  <c r="R14" i="42"/>
  <c r="S14" i="42"/>
  <c r="T14" i="42"/>
  <c r="U14" i="42"/>
  <c r="AW14" i="42"/>
  <c r="Z14" i="42" s="1"/>
  <c r="AL19" i="2" s="1"/>
  <c r="AX14" i="42"/>
  <c r="AA14" i="42" s="1"/>
  <c r="AY14" i="42"/>
  <c r="AB14" i="42" s="1"/>
  <c r="BA14" i="42"/>
  <c r="AD14" i="42" s="1"/>
  <c r="AK19" i="2" s="1"/>
  <c r="BB14" i="42"/>
  <c r="AE14" i="42" s="1"/>
  <c r="BC14" i="42"/>
  <c r="AF14" i="42" s="1"/>
  <c r="BE14" i="42"/>
  <c r="AH14" i="42" s="1"/>
  <c r="BF14" i="42"/>
  <c r="AI14" i="42" s="1"/>
  <c r="BG14" i="42"/>
  <c r="AJ14" i="42" s="1"/>
  <c r="BI14" i="42"/>
  <c r="AL14" i="42" s="1"/>
  <c r="BJ14" i="42"/>
  <c r="AM14" i="42" s="1"/>
  <c r="BK14" i="42"/>
  <c r="AN14" i="42" s="1"/>
  <c r="F15" i="42"/>
  <c r="J15" i="42"/>
  <c r="N15" i="42"/>
  <c r="R15" i="42"/>
  <c r="S15" i="42"/>
  <c r="T15" i="42"/>
  <c r="U15" i="42"/>
  <c r="AW15" i="42"/>
  <c r="Z15" i="42" s="1"/>
  <c r="AL20" i="2" s="1"/>
  <c r="AX15" i="42"/>
  <c r="AA15" i="42" s="1"/>
  <c r="AY15" i="42"/>
  <c r="AB15" i="42" s="1"/>
  <c r="BA15" i="42"/>
  <c r="AD15" i="42" s="1"/>
  <c r="AK20" i="2" s="1"/>
  <c r="BB15" i="42"/>
  <c r="AE15" i="42" s="1"/>
  <c r="BC15" i="42"/>
  <c r="AF15" i="42" s="1"/>
  <c r="BE15" i="42"/>
  <c r="AH15" i="42" s="1"/>
  <c r="BF15" i="42"/>
  <c r="AI15" i="42" s="1"/>
  <c r="BG15" i="42"/>
  <c r="AJ15" i="42" s="1"/>
  <c r="BI15" i="42"/>
  <c r="AL15" i="42" s="1"/>
  <c r="BK15" i="42"/>
  <c r="AN15" i="42" s="1"/>
  <c r="F16" i="42"/>
  <c r="J16" i="42"/>
  <c r="N16" i="42"/>
  <c r="P16" i="42"/>
  <c r="P17" i="42" s="1"/>
  <c r="Q16" i="42"/>
  <c r="S16" i="42"/>
  <c r="AW16" i="42"/>
  <c r="Z16" i="42" s="1"/>
  <c r="AL21" i="2" s="1"/>
  <c r="AX16" i="42"/>
  <c r="AA16" i="42" s="1"/>
  <c r="AY16" i="42"/>
  <c r="AB16" i="42" s="1"/>
  <c r="BA16" i="42"/>
  <c r="AD16" i="42" s="1"/>
  <c r="AK21" i="2" s="1"/>
  <c r="BB16" i="42"/>
  <c r="AE16" i="42" s="1"/>
  <c r="BC16" i="42"/>
  <c r="AF16" i="42" s="1"/>
  <c r="BE16" i="42"/>
  <c r="AH16" i="42" s="1"/>
  <c r="BF16" i="42"/>
  <c r="AI16" i="42" s="1"/>
  <c r="BG16" i="42"/>
  <c r="AJ16" i="42" s="1"/>
  <c r="BI16" i="42"/>
  <c r="AL16" i="42" s="1"/>
  <c r="C17" i="42"/>
  <c r="D17" i="42"/>
  <c r="E17" i="42"/>
  <c r="G17" i="42"/>
  <c r="H17" i="42"/>
  <c r="I17" i="42"/>
  <c r="K17" i="42"/>
  <c r="L17" i="42"/>
  <c r="M17" i="42"/>
  <c r="O17" i="42"/>
  <c r="Q17" i="42"/>
  <c r="F25" i="42"/>
  <c r="J25" i="42"/>
  <c r="N25" i="42"/>
  <c r="R25" i="42"/>
  <c r="S25" i="42"/>
  <c r="T25" i="42"/>
  <c r="U25" i="42"/>
  <c r="F26" i="42"/>
  <c r="J26" i="42"/>
  <c r="N26" i="42"/>
  <c r="R26" i="42"/>
  <c r="S26" i="42"/>
  <c r="T26" i="42"/>
  <c r="U26" i="42"/>
  <c r="F27" i="42"/>
  <c r="J27" i="42"/>
  <c r="N27" i="42"/>
  <c r="R27" i="42"/>
  <c r="S27" i="42"/>
  <c r="T27" i="42"/>
  <c r="U27" i="42"/>
  <c r="F28" i="42"/>
  <c r="J28" i="42"/>
  <c r="N28" i="42"/>
  <c r="R28" i="42"/>
  <c r="S28" i="42"/>
  <c r="T28" i="42"/>
  <c r="U28" i="42"/>
  <c r="F29" i="42"/>
  <c r="J29" i="42"/>
  <c r="N29" i="42"/>
  <c r="R29" i="42"/>
  <c r="S29" i="42"/>
  <c r="T29" i="42"/>
  <c r="U29" i="42"/>
  <c r="F30" i="42"/>
  <c r="J30" i="42"/>
  <c r="N30" i="42"/>
  <c r="R30" i="42"/>
  <c r="S30" i="42"/>
  <c r="T30" i="42"/>
  <c r="U30" i="42"/>
  <c r="F31" i="42"/>
  <c r="J31" i="42"/>
  <c r="N31" i="42"/>
  <c r="R31" i="42"/>
  <c r="S31" i="42"/>
  <c r="T31" i="42"/>
  <c r="U31" i="42"/>
  <c r="F32" i="42"/>
  <c r="J32" i="42"/>
  <c r="N32" i="42"/>
  <c r="R32" i="42"/>
  <c r="S32" i="42"/>
  <c r="T32" i="42"/>
  <c r="U32" i="42"/>
  <c r="F33" i="42"/>
  <c r="J33" i="42"/>
  <c r="N33" i="42"/>
  <c r="P33" i="42"/>
  <c r="BJ15" i="42" s="1"/>
  <c r="S33" i="42"/>
  <c r="U33" i="42"/>
  <c r="F34" i="42"/>
  <c r="J34" i="42"/>
  <c r="N34" i="42"/>
  <c r="R34" i="42"/>
  <c r="S34" i="42"/>
  <c r="T34" i="42"/>
  <c r="U34" i="42"/>
  <c r="C35" i="42"/>
  <c r="D35" i="42"/>
  <c r="E35" i="42"/>
  <c r="G35" i="42"/>
  <c r="H35" i="42"/>
  <c r="I35" i="42"/>
  <c r="K35" i="42"/>
  <c r="L35" i="42"/>
  <c r="M35" i="42"/>
  <c r="O35" i="42"/>
  <c r="Q35" i="42"/>
  <c r="F43" i="42"/>
  <c r="J43" i="42"/>
  <c r="N43" i="42"/>
  <c r="R43" i="42"/>
  <c r="S43" i="42"/>
  <c r="T43" i="42"/>
  <c r="U43" i="42"/>
  <c r="F44" i="42"/>
  <c r="J44" i="42"/>
  <c r="N44" i="42"/>
  <c r="R44" i="42"/>
  <c r="S44" i="42"/>
  <c r="T44" i="42"/>
  <c r="U44" i="42"/>
  <c r="F45" i="42"/>
  <c r="J45" i="42"/>
  <c r="N45" i="42"/>
  <c r="R45" i="42"/>
  <c r="S45" i="42"/>
  <c r="T45" i="42"/>
  <c r="U45" i="42"/>
  <c r="F46" i="42"/>
  <c r="J46" i="42"/>
  <c r="N46" i="42"/>
  <c r="R46" i="42"/>
  <c r="S46" i="42"/>
  <c r="T46" i="42"/>
  <c r="U46" i="42"/>
  <c r="F47" i="42"/>
  <c r="J47" i="42"/>
  <c r="N47" i="42"/>
  <c r="R47" i="42"/>
  <c r="S47" i="42"/>
  <c r="T47" i="42"/>
  <c r="U47" i="42"/>
  <c r="F48" i="42"/>
  <c r="J48" i="42"/>
  <c r="N48" i="42"/>
  <c r="R48" i="42"/>
  <c r="S48" i="42"/>
  <c r="T48" i="42"/>
  <c r="U48" i="42"/>
  <c r="F49" i="42"/>
  <c r="J49" i="42"/>
  <c r="N49" i="42"/>
  <c r="R49" i="42"/>
  <c r="S49" i="42"/>
  <c r="T49" i="42"/>
  <c r="U49" i="42"/>
  <c r="F50" i="42"/>
  <c r="J50" i="42"/>
  <c r="N50" i="42"/>
  <c r="R50" i="42"/>
  <c r="S50" i="42"/>
  <c r="T50" i="42"/>
  <c r="U50" i="42"/>
  <c r="F51" i="42"/>
  <c r="J51" i="42"/>
  <c r="N51" i="42"/>
  <c r="R51" i="42"/>
  <c r="S51" i="42"/>
  <c r="T51" i="42"/>
  <c r="U51" i="42"/>
  <c r="F52" i="42"/>
  <c r="J52" i="42"/>
  <c r="N52" i="42"/>
  <c r="R52" i="42"/>
  <c r="S52" i="42"/>
  <c r="T52" i="42"/>
  <c r="U52" i="42"/>
  <c r="C53" i="42"/>
  <c r="D53" i="42"/>
  <c r="E53" i="42"/>
  <c r="G53" i="42"/>
  <c r="H53" i="42"/>
  <c r="I53" i="42"/>
  <c r="K53" i="42"/>
  <c r="L53" i="42"/>
  <c r="M53" i="42"/>
  <c r="O53" i="42"/>
  <c r="P53" i="42"/>
  <c r="Q53" i="42"/>
  <c r="F61" i="42"/>
  <c r="J61" i="42"/>
  <c r="N61" i="42"/>
  <c r="R61" i="42"/>
  <c r="S61" i="42"/>
  <c r="T61" i="42"/>
  <c r="U61" i="42"/>
  <c r="F62" i="42"/>
  <c r="J62" i="42"/>
  <c r="N62" i="42"/>
  <c r="R62" i="42"/>
  <c r="S62" i="42"/>
  <c r="T62" i="42"/>
  <c r="U62" i="42"/>
  <c r="F63" i="42"/>
  <c r="J63" i="42"/>
  <c r="N63" i="42"/>
  <c r="R63" i="42"/>
  <c r="S63" i="42"/>
  <c r="T63" i="42"/>
  <c r="U63" i="42"/>
  <c r="J64" i="42"/>
  <c r="N64" i="42"/>
  <c r="R64" i="42"/>
  <c r="S64" i="42"/>
  <c r="T64" i="42"/>
  <c r="U64" i="42"/>
  <c r="F65" i="42"/>
  <c r="J65" i="42"/>
  <c r="N65" i="42"/>
  <c r="R65" i="42"/>
  <c r="S65" i="42"/>
  <c r="T65" i="42"/>
  <c r="U65" i="42"/>
  <c r="F66" i="42"/>
  <c r="J66" i="42"/>
  <c r="N66" i="42"/>
  <c r="R66" i="42"/>
  <c r="S66" i="42"/>
  <c r="T66" i="42"/>
  <c r="U66" i="42"/>
  <c r="F67" i="42"/>
  <c r="J67" i="42"/>
  <c r="N67" i="42"/>
  <c r="R67" i="42"/>
  <c r="S67" i="42"/>
  <c r="T67" i="42"/>
  <c r="U67" i="42"/>
  <c r="F68" i="42"/>
  <c r="J68" i="42"/>
  <c r="N68" i="42"/>
  <c r="R68" i="42"/>
  <c r="S68" i="42"/>
  <c r="T68" i="42"/>
  <c r="U68" i="42"/>
  <c r="F69" i="42"/>
  <c r="J69" i="42"/>
  <c r="N69" i="42"/>
  <c r="R69" i="42"/>
  <c r="S69" i="42"/>
  <c r="T69" i="42"/>
  <c r="U69" i="42"/>
  <c r="F70" i="42"/>
  <c r="J70" i="42"/>
  <c r="N70" i="42"/>
  <c r="R70" i="42"/>
  <c r="S70" i="42"/>
  <c r="T70" i="42"/>
  <c r="U70" i="42"/>
  <c r="V70" i="42" s="1"/>
  <c r="C71" i="42"/>
  <c r="D71" i="42"/>
  <c r="E71" i="42"/>
  <c r="G71" i="42"/>
  <c r="H71" i="42"/>
  <c r="I71" i="42"/>
  <c r="K71" i="42"/>
  <c r="L71" i="42"/>
  <c r="M71" i="42"/>
  <c r="O71" i="42"/>
  <c r="P71" i="42"/>
  <c r="Q71" i="42"/>
  <c r="F97" i="42"/>
  <c r="J97" i="42"/>
  <c r="N97" i="42"/>
  <c r="R97" i="42"/>
  <c r="S97" i="42"/>
  <c r="T97" i="42"/>
  <c r="U97" i="42"/>
  <c r="F98" i="42"/>
  <c r="J98" i="42"/>
  <c r="N98" i="42"/>
  <c r="R98" i="42"/>
  <c r="S98" i="42"/>
  <c r="T98" i="42"/>
  <c r="U98" i="42"/>
  <c r="F99" i="42"/>
  <c r="J99" i="42"/>
  <c r="N99" i="42"/>
  <c r="R99" i="42"/>
  <c r="S99" i="42"/>
  <c r="T99" i="42"/>
  <c r="U99" i="42"/>
  <c r="F100" i="42"/>
  <c r="J100" i="42"/>
  <c r="N100" i="42"/>
  <c r="R100" i="42"/>
  <c r="S100" i="42"/>
  <c r="T100" i="42"/>
  <c r="U100" i="42"/>
  <c r="F101" i="42"/>
  <c r="J101" i="42"/>
  <c r="N101" i="42"/>
  <c r="R101" i="42"/>
  <c r="S101" i="42"/>
  <c r="T101" i="42"/>
  <c r="U101" i="42"/>
  <c r="F102" i="42"/>
  <c r="J102" i="42"/>
  <c r="N102" i="42"/>
  <c r="R102" i="42"/>
  <c r="S102" i="42"/>
  <c r="T102" i="42"/>
  <c r="U102" i="42"/>
  <c r="F103" i="42"/>
  <c r="J103" i="42"/>
  <c r="N103" i="42"/>
  <c r="R103" i="42"/>
  <c r="S103" i="42"/>
  <c r="T103" i="42"/>
  <c r="U103" i="42"/>
  <c r="F104" i="42"/>
  <c r="J104" i="42"/>
  <c r="N104" i="42"/>
  <c r="R104" i="42"/>
  <c r="S104" i="42"/>
  <c r="T104" i="42"/>
  <c r="U104" i="42"/>
  <c r="F105" i="42"/>
  <c r="J105" i="42"/>
  <c r="N105" i="42"/>
  <c r="R105" i="42"/>
  <c r="S105" i="42"/>
  <c r="T105" i="42"/>
  <c r="U105" i="42"/>
  <c r="F106" i="42"/>
  <c r="J106" i="42"/>
  <c r="N106" i="42"/>
  <c r="R106" i="42"/>
  <c r="S106" i="42"/>
  <c r="T106" i="42"/>
  <c r="U106" i="42"/>
  <c r="C107" i="42"/>
  <c r="D107" i="42"/>
  <c r="E107" i="42"/>
  <c r="G107" i="42"/>
  <c r="H107" i="42"/>
  <c r="I107" i="42"/>
  <c r="K107" i="42"/>
  <c r="L107" i="42"/>
  <c r="M107" i="42"/>
  <c r="O107" i="42"/>
  <c r="P107" i="42"/>
  <c r="Q107" i="42"/>
  <c r="F115" i="42"/>
  <c r="J115" i="42"/>
  <c r="N115" i="42"/>
  <c r="R115" i="42"/>
  <c r="S115" i="42"/>
  <c r="T115" i="42"/>
  <c r="U115" i="42"/>
  <c r="F116" i="42"/>
  <c r="J116" i="42"/>
  <c r="N116" i="42"/>
  <c r="R116" i="42"/>
  <c r="S116" i="42"/>
  <c r="T116" i="42"/>
  <c r="U116" i="42"/>
  <c r="F117" i="42"/>
  <c r="J117" i="42"/>
  <c r="N117" i="42"/>
  <c r="R117" i="42"/>
  <c r="S117" i="42"/>
  <c r="T117" i="42"/>
  <c r="U117" i="42"/>
  <c r="F118" i="42"/>
  <c r="J118" i="42"/>
  <c r="N118" i="42"/>
  <c r="R118" i="42"/>
  <c r="S118" i="42"/>
  <c r="T118" i="42"/>
  <c r="U118" i="42"/>
  <c r="F119" i="42"/>
  <c r="J119" i="42"/>
  <c r="N119" i="42"/>
  <c r="R119" i="42"/>
  <c r="T119" i="42"/>
  <c r="U119" i="42"/>
  <c r="F120" i="42"/>
  <c r="J120" i="42"/>
  <c r="N120" i="42"/>
  <c r="R120" i="42"/>
  <c r="T120" i="42"/>
  <c r="U120" i="42"/>
  <c r="F121" i="42"/>
  <c r="J121" i="42"/>
  <c r="N121" i="42"/>
  <c r="R121" i="42"/>
  <c r="S121" i="42"/>
  <c r="T121" i="42"/>
  <c r="U121" i="42"/>
  <c r="F122" i="42"/>
  <c r="J122" i="42"/>
  <c r="N122" i="42"/>
  <c r="R122" i="42"/>
  <c r="S122" i="42"/>
  <c r="T122" i="42"/>
  <c r="U122" i="42"/>
  <c r="F123" i="42"/>
  <c r="J123" i="42"/>
  <c r="N123" i="42"/>
  <c r="R123" i="42"/>
  <c r="S123" i="42"/>
  <c r="T123" i="42"/>
  <c r="U123" i="42"/>
  <c r="F124" i="42"/>
  <c r="J124" i="42"/>
  <c r="N124" i="42"/>
  <c r="R124" i="42"/>
  <c r="S124" i="42"/>
  <c r="T124" i="42"/>
  <c r="U124" i="42"/>
  <c r="C125" i="42"/>
  <c r="D125" i="42"/>
  <c r="E125" i="42"/>
  <c r="G125" i="42"/>
  <c r="H125" i="42"/>
  <c r="I125" i="42"/>
  <c r="K125" i="42"/>
  <c r="L125" i="42"/>
  <c r="M125" i="42"/>
  <c r="O125" i="42"/>
  <c r="P125" i="42"/>
  <c r="Q125" i="42"/>
  <c r="F134" i="42"/>
  <c r="J134" i="42"/>
  <c r="N134" i="42"/>
  <c r="R134" i="42"/>
  <c r="S134" i="42"/>
  <c r="T134" i="42"/>
  <c r="U134" i="42"/>
  <c r="F135" i="42"/>
  <c r="J135" i="42"/>
  <c r="N135" i="42"/>
  <c r="R135" i="42"/>
  <c r="S135" i="42"/>
  <c r="T135" i="42"/>
  <c r="U135" i="42"/>
  <c r="F136" i="42"/>
  <c r="J136" i="42"/>
  <c r="N136" i="42"/>
  <c r="R136" i="42"/>
  <c r="S136" i="42"/>
  <c r="T136" i="42"/>
  <c r="U136" i="42"/>
  <c r="F137" i="42"/>
  <c r="J137" i="42"/>
  <c r="N137" i="42"/>
  <c r="R137" i="42"/>
  <c r="S137" i="42"/>
  <c r="T137" i="42"/>
  <c r="U137" i="42"/>
  <c r="F138" i="42"/>
  <c r="J138" i="42"/>
  <c r="N138" i="42"/>
  <c r="R138" i="42"/>
  <c r="S138" i="42"/>
  <c r="T138" i="42"/>
  <c r="U138" i="42"/>
  <c r="F139" i="42"/>
  <c r="J139" i="42"/>
  <c r="N139" i="42"/>
  <c r="R139" i="42"/>
  <c r="S139" i="42"/>
  <c r="T139" i="42"/>
  <c r="U139" i="42"/>
  <c r="F140" i="42"/>
  <c r="J140" i="42"/>
  <c r="N140" i="42"/>
  <c r="R140" i="42"/>
  <c r="S140" i="42"/>
  <c r="T140" i="42"/>
  <c r="U140" i="42"/>
  <c r="F141" i="42"/>
  <c r="J141" i="42"/>
  <c r="N141" i="42"/>
  <c r="R141" i="42"/>
  <c r="S141" i="42"/>
  <c r="T141" i="42"/>
  <c r="U141" i="42"/>
  <c r="F142" i="42"/>
  <c r="J142" i="42"/>
  <c r="N142" i="42"/>
  <c r="R142" i="42"/>
  <c r="S142" i="42"/>
  <c r="T142" i="42"/>
  <c r="U142" i="42"/>
  <c r="F143" i="42"/>
  <c r="J143" i="42"/>
  <c r="N143" i="42"/>
  <c r="R143" i="42"/>
  <c r="S143" i="42"/>
  <c r="T143" i="42"/>
  <c r="U143" i="42"/>
  <c r="C144" i="42"/>
  <c r="D144" i="42"/>
  <c r="E144" i="42"/>
  <c r="G144" i="42"/>
  <c r="H144" i="42"/>
  <c r="I144" i="42"/>
  <c r="K144" i="42"/>
  <c r="L144" i="42"/>
  <c r="M144" i="42"/>
  <c r="O144" i="42"/>
  <c r="P144" i="42"/>
  <c r="Q144" i="42"/>
  <c r="F153" i="42"/>
  <c r="J153" i="42"/>
  <c r="N153" i="42"/>
  <c r="R153" i="42"/>
  <c r="S153" i="42"/>
  <c r="T153" i="42"/>
  <c r="U153" i="42"/>
  <c r="F154" i="42"/>
  <c r="J154" i="42"/>
  <c r="N154" i="42"/>
  <c r="R154" i="42"/>
  <c r="S154" i="42"/>
  <c r="T154" i="42"/>
  <c r="U154" i="42"/>
  <c r="F155" i="42"/>
  <c r="N155" i="42"/>
  <c r="R155" i="42"/>
  <c r="S155" i="42"/>
  <c r="T155" i="42"/>
  <c r="U155" i="42"/>
  <c r="F156" i="42"/>
  <c r="N156" i="42"/>
  <c r="R156" i="42"/>
  <c r="S156" i="42"/>
  <c r="T156" i="42"/>
  <c r="U156" i="42"/>
  <c r="F157" i="42"/>
  <c r="N157" i="42"/>
  <c r="R157" i="42"/>
  <c r="S157" i="42"/>
  <c r="T157" i="42"/>
  <c r="U157" i="42"/>
  <c r="F158" i="42"/>
  <c r="N158" i="42"/>
  <c r="R158" i="42"/>
  <c r="S158" i="42"/>
  <c r="T158" i="42"/>
  <c r="U158" i="42"/>
  <c r="F159" i="42"/>
  <c r="N159" i="42"/>
  <c r="R159" i="42"/>
  <c r="S159" i="42"/>
  <c r="T159" i="42"/>
  <c r="U159" i="42"/>
  <c r="F160" i="42"/>
  <c r="N160" i="42"/>
  <c r="R160" i="42"/>
  <c r="S160" i="42"/>
  <c r="T160" i="42"/>
  <c r="U160" i="42"/>
  <c r="F161" i="42"/>
  <c r="N161" i="42"/>
  <c r="R161" i="42"/>
  <c r="S161" i="42"/>
  <c r="T161" i="42"/>
  <c r="U161" i="42"/>
  <c r="F162" i="42"/>
  <c r="N162" i="42"/>
  <c r="S162" i="42"/>
  <c r="T162" i="42"/>
  <c r="U162" i="42"/>
  <c r="C163" i="42"/>
  <c r="D163" i="42"/>
  <c r="E163" i="42"/>
  <c r="G163" i="42"/>
  <c r="H163" i="42"/>
  <c r="I163" i="42"/>
  <c r="K163" i="42"/>
  <c r="L163" i="42"/>
  <c r="M163" i="42"/>
  <c r="O163" i="42"/>
  <c r="P163" i="42"/>
  <c r="Q163" i="42"/>
  <c r="F172" i="42"/>
  <c r="J172" i="42"/>
  <c r="N172" i="42"/>
  <c r="R172" i="42"/>
  <c r="S172" i="42"/>
  <c r="T172" i="42"/>
  <c r="U172" i="42"/>
  <c r="F173" i="42"/>
  <c r="J173" i="42"/>
  <c r="N173" i="42"/>
  <c r="R173" i="42"/>
  <c r="S173" i="42"/>
  <c r="T173" i="42"/>
  <c r="U173" i="42"/>
  <c r="F174" i="42"/>
  <c r="J174" i="42"/>
  <c r="N174" i="42"/>
  <c r="R174" i="42"/>
  <c r="S174" i="42"/>
  <c r="T174" i="42"/>
  <c r="U174" i="42"/>
  <c r="F175" i="42"/>
  <c r="J175" i="42"/>
  <c r="N175" i="42"/>
  <c r="R175" i="42"/>
  <c r="S175" i="42"/>
  <c r="T175" i="42"/>
  <c r="U175" i="42"/>
  <c r="F176" i="42"/>
  <c r="J176" i="42"/>
  <c r="N176" i="42"/>
  <c r="R176" i="42"/>
  <c r="S176" i="42"/>
  <c r="T176" i="42"/>
  <c r="U176" i="42"/>
  <c r="J177" i="42"/>
  <c r="N177" i="42"/>
  <c r="R177" i="42"/>
  <c r="S177" i="42"/>
  <c r="T177" i="42"/>
  <c r="U177" i="42"/>
  <c r="J178" i="42"/>
  <c r="N178" i="42"/>
  <c r="R178" i="42"/>
  <c r="S178" i="42"/>
  <c r="T178" i="42"/>
  <c r="U178" i="42"/>
  <c r="F179" i="42"/>
  <c r="J179" i="42"/>
  <c r="N179" i="42"/>
  <c r="R179" i="42"/>
  <c r="S179" i="42"/>
  <c r="T179" i="42"/>
  <c r="U179" i="42"/>
  <c r="F180" i="42"/>
  <c r="J180" i="42"/>
  <c r="N180" i="42"/>
  <c r="R180" i="42"/>
  <c r="S180" i="42"/>
  <c r="T180" i="42"/>
  <c r="U180" i="42"/>
  <c r="F181" i="42"/>
  <c r="J181" i="42"/>
  <c r="N181" i="42"/>
  <c r="R181" i="42"/>
  <c r="S181" i="42"/>
  <c r="T181" i="42"/>
  <c r="U181" i="42"/>
  <c r="C182" i="42"/>
  <c r="D182" i="42"/>
  <c r="E182" i="42"/>
  <c r="G182" i="42"/>
  <c r="H182" i="42"/>
  <c r="I182" i="42"/>
  <c r="K182" i="42"/>
  <c r="L182" i="42"/>
  <c r="M182" i="42"/>
  <c r="O182" i="42"/>
  <c r="P182" i="42"/>
  <c r="Q182" i="42"/>
  <c r="F191" i="42"/>
  <c r="J191" i="42"/>
  <c r="N191" i="42"/>
  <c r="R191" i="42"/>
  <c r="S191" i="42"/>
  <c r="T191" i="42"/>
  <c r="U191" i="42"/>
  <c r="F192" i="42"/>
  <c r="J192" i="42"/>
  <c r="N192" i="42"/>
  <c r="R192" i="42"/>
  <c r="S192" i="42"/>
  <c r="T192" i="42"/>
  <c r="U192" i="42"/>
  <c r="F193" i="42"/>
  <c r="J193" i="42"/>
  <c r="N193" i="42"/>
  <c r="R193" i="42"/>
  <c r="S193" i="42"/>
  <c r="T193" i="42"/>
  <c r="U193" i="42"/>
  <c r="F194" i="42"/>
  <c r="J194" i="42"/>
  <c r="N194" i="42"/>
  <c r="R194" i="42"/>
  <c r="S194" i="42"/>
  <c r="T194" i="42"/>
  <c r="U194" i="42"/>
  <c r="F195" i="42"/>
  <c r="J195" i="42"/>
  <c r="N195" i="42"/>
  <c r="R195" i="42"/>
  <c r="S195" i="42"/>
  <c r="T195" i="42"/>
  <c r="U195" i="42"/>
  <c r="F196" i="42"/>
  <c r="J196" i="42"/>
  <c r="N196" i="42"/>
  <c r="R196" i="42"/>
  <c r="S196" i="42"/>
  <c r="T196" i="42"/>
  <c r="U196" i="42"/>
  <c r="F197" i="42"/>
  <c r="J197" i="42"/>
  <c r="N197" i="42"/>
  <c r="R197" i="42"/>
  <c r="S197" i="42"/>
  <c r="T197" i="42"/>
  <c r="U197" i="42"/>
  <c r="F198" i="42"/>
  <c r="J198" i="42"/>
  <c r="N198" i="42"/>
  <c r="R198" i="42"/>
  <c r="S198" i="42"/>
  <c r="T198" i="42"/>
  <c r="U198" i="42"/>
  <c r="F199" i="42"/>
  <c r="J199" i="42"/>
  <c r="N199" i="42"/>
  <c r="R199" i="42"/>
  <c r="S199" i="42"/>
  <c r="T199" i="42"/>
  <c r="U199" i="42"/>
  <c r="F200" i="42"/>
  <c r="J200" i="42"/>
  <c r="N200" i="42"/>
  <c r="R200" i="42"/>
  <c r="S200" i="42"/>
  <c r="T200" i="42"/>
  <c r="U200" i="42"/>
  <c r="C201" i="42"/>
  <c r="D201" i="42"/>
  <c r="E201" i="42"/>
  <c r="G201" i="42"/>
  <c r="H201" i="42"/>
  <c r="I201" i="42"/>
  <c r="K201" i="42"/>
  <c r="L201" i="42"/>
  <c r="M201" i="42"/>
  <c r="O201" i="42"/>
  <c r="P201" i="42"/>
  <c r="Q201" i="42"/>
  <c r="F210" i="42"/>
  <c r="J210" i="42"/>
  <c r="N210" i="42"/>
  <c r="R210" i="42"/>
  <c r="S210" i="42"/>
  <c r="T210" i="42"/>
  <c r="U210" i="42"/>
  <c r="F211" i="42"/>
  <c r="J211" i="42"/>
  <c r="N211" i="42"/>
  <c r="R211" i="42"/>
  <c r="S211" i="42"/>
  <c r="T211" i="42"/>
  <c r="U211" i="42"/>
  <c r="F212" i="42"/>
  <c r="J212" i="42"/>
  <c r="N212" i="42"/>
  <c r="R212" i="42"/>
  <c r="S212" i="42"/>
  <c r="T212" i="42"/>
  <c r="U212" i="42"/>
  <c r="F213" i="42"/>
  <c r="J213" i="42"/>
  <c r="N213" i="42"/>
  <c r="R213" i="42"/>
  <c r="S213" i="42"/>
  <c r="T213" i="42"/>
  <c r="U213" i="42"/>
  <c r="F214" i="42"/>
  <c r="J214" i="42"/>
  <c r="N214" i="42"/>
  <c r="R214" i="42"/>
  <c r="S214" i="42"/>
  <c r="T214" i="42"/>
  <c r="U214" i="42"/>
  <c r="F215" i="42"/>
  <c r="J215" i="42"/>
  <c r="N215" i="42"/>
  <c r="R215" i="42"/>
  <c r="S215" i="42"/>
  <c r="T215" i="42"/>
  <c r="U215" i="42"/>
  <c r="V215" i="42" s="1"/>
  <c r="F216" i="42"/>
  <c r="J216" i="42"/>
  <c r="N216" i="42"/>
  <c r="R216" i="42"/>
  <c r="S216" i="42"/>
  <c r="T216" i="42"/>
  <c r="U216" i="42"/>
  <c r="F217" i="42"/>
  <c r="J217" i="42"/>
  <c r="N217" i="42"/>
  <c r="R217" i="42"/>
  <c r="S217" i="42"/>
  <c r="T217" i="42"/>
  <c r="U217" i="42"/>
  <c r="F218" i="42"/>
  <c r="J218" i="42"/>
  <c r="N218" i="42"/>
  <c r="R218" i="42"/>
  <c r="S218" i="42"/>
  <c r="T218" i="42"/>
  <c r="U218" i="42"/>
  <c r="F219" i="42"/>
  <c r="J219" i="42"/>
  <c r="N219" i="42"/>
  <c r="R219" i="42"/>
  <c r="S219" i="42"/>
  <c r="T219" i="42"/>
  <c r="U219" i="42"/>
  <c r="V219" i="42" s="1"/>
  <c r="C220" i="42"/>
  <c r="D220" i="42"/>
  <c r="E220" i="42"/>
  <c r="G220" i="42"/>
  <c r="H220" i="42"/>
  <c r="I220" i="42"/>
  <c r="K220" i="42"/>
  <c r="L220" i="42"/>
  <c r="M220" i="42"/>
  <c r="O220" i="42"/>
  <c r="P220" i="42"/>
  <c r="Q220" i="42"/>
  <c r="F8" i="43"/>
  <c r="J8" i="43"/>
  <c r="N8" i="43"/>
  <c r="R8" i="43"/>
  <c r="V8" i="43"/>
  <c r="W8" i="43"/>
  <c r="X8" i="43"/>
  <c r="Y8" i="43"/>
  <c r="BE8" i="43"/>
  <c r="BF8" i="43"/>
  <c r="AE8" i="43" s="1"/>
  <c r="BG8" i="43"/>
  <c r="AF8" i="43" s="1"/>
  <c r="BI8" i="43"/>
  <c r="BJ8" i="43"/>
  <c r="AI8" i="43" s="1"/>
  <c r="BK8" i="43"/>
  <c r="AJ8" i="43" s="1"/>
  <c r="BM8" i="43"/>
  <c r="BN8" i="43"/>
  <c r="AM8" i="43" s="1"/>
  <c r="BO8" i="43"/>
  <c r="AN8" i="43" s="1"/>
  <c r="BQ8" i="43"/>
  <c r="BR8" i="43"/>
  <c r="AQ8" i="43" s="1"/>
  <c r="BS8" i="43"/>
  <c r="AR8" i="43" s="1"/>
  <c r="BU8" i="43"/>
  <c r="BV8" i="43"/>
  <c r="AU8" i="43" s="1"/>
  <c r="BW8" i="43"/>
  <c r="AV8" i="43" s="1"/>
  <c r="F9" i="43"/>
  <c r="J9" i="43"/>
  <c r="N9" i="43"/>
  <c r="R9" i="43"/>
  <c r="V9" i="43"/>
  <c r="W9" i="43"/>
  <c r="X9" i="43"/>
  <c r="Y9" i="43"/>
  <c r="BE9" i="43"/>
  <c r="BF9" i="43"/>
  <c r="AE9" i="43" s="1"/>
  <c r="BG9" i="43"/>
  <c r="AF9" i="43" s="1"/>
  <c r="BI9" i="43"/>
  <c r="BJ9" i="43"/>
  <c r="AI9" i="43" s="1"/>
  <c r="BK9" i="43"/>
  <c r="AJ9" i="43" s="1"/>
  <c r="BM9" i="43"/>
  <c r="BN9" i="43"/>
  <c r="AM9" i="43" s="1"/>
  <c r="BO9" i="43"/>
  <c r="AN9" i="43" s="1"/>
  <c r="BQ9" i="43"/>
  <c r="BR9" i="43"/>
  <c r="AQ9" i="43" s="1"/>
  <c r="BS9" i="43"/>
  <c r="AR9" i="43" s="1"/>
  <c r="BU9" i="43"/>
  <c r="BV9" i="43"/>
  <c r="AU9" i="43" s="1"/>
  <c r="BW9" i="43"/>
  <c r="AV9" i="43" s="1"/>
  <c r="F10" i="43"/>
  <c r="J10" i="43"/>
  <c r="N10" i="43"/>
  <c r="R10" i="43"/>
  <c r="V10" i="43"/>
  <c r="W10" i="43"/>
  <c r="X10" i="43"/>
  <c r="Y10" i="43"/>
  <c r="BE10" i="43"/>
  <c r="BF10" i="43"/>
  <c r="AE10" i="43" s="1"/>
  <c r="BG10" i="43"/>
  <c r="AF10" i="43" s="1"/>
  <c r="BI10" i="43"/>
  <c r="BJ10" i="43"/>
  <c r="AI10" i="43" s="1"/>
  <c r="BK10" i="43"/>
  <c r="AJ10" i="43" s="1"/>
  <c r="BM10" i="43"/>
  <c r="BN10" i="43"/>
  <c r="AM10" i="43" s="1"/>
  <c r="BO10" i="43"/>
  <c r="AN10" i="43" s="1"/>
  <c r="BQ10" i="43"/>
  <c r="BR10" i="43"/>
  <c r="AQ10" i="43" s="1"/>
  <c r="BS10" i="43"/>
  <c r="AR10" i="43" s="1"/>
  <c r="BU10" i="43"/>
  <c r="BV10" i="43"/>
  <c r="AU10" i="43" s="1"/>
  <c r="BW10" i="43"/>
  <c r="AV10" i="43" s="1"/>
  <c r="F11" i="43"/>
  <c r="J11" i="43"/>
  <c r="N11" i="43"/>
  <c r="R11" i="43"/>
  <c r="V11" i="43"/>
  <c r="W11" i="43"/>
  <c r="X11" i="43"/>
  <c r="Y11" i="43"/>
  <c r="BE11" i="43"/>
  <c r="BF11" i="43"/>
  <c r="AE11" i="43" s="1"/>
  <c r="BG11" i="43"/>
  <c r="AF11" i="43" s="1"/>
  <c r="BI11" i="43"/>
  <c r="BJ11" i="43"/>
  <c r="AI11" i="43" s="1"/>
  <c r="BK11" i="43"/>
  <c r="AJ11" i="43" s="1"/>
  <c r="BM11" i="43"/>
  <c r="BN11" i="43"/>
  <c r="AM11" i="43" s="1"/>
  <c r="BO11" i="43"/>
  <c r="AN11" i="43" s="1"/>
  <c r="BQ11" i="43"/>
  <c r="BR11" i="43"/>
  <c r="AQ11" i="43" s="1"/>
  <c r="BS11" i="43"/>
  <c r="AR11" i="43" s="1"/>
  <c r="BU11" i="43"/>
  <c r="BV11" i="43"/>
  <c r="AU11" i="43" s="1"/>
  <c r="BW11" i="43"/>
  <c r="AV11" i="43" s="1"/>
  <c r="F12" i="43"/>
  <c r="J12" i="43"/>
  <c r="N12" i="43"/>
  <c r="R12" i="43"/>
  <c r="V12" i="43"/>
  <c r="W12" i="43"/>
  <c r="X12" i="43"/>
  <c r="Y12" i="43"/>
  <c r="BE12" i="43"/>
  <c r="BF12" i="43"/>
  <c r="AE12" i="43" s="1"/>
  <c r="BG12" i="43"/>
  <c r="AF12" i="43" s="1"/>
  <c r="BI12" i="43"/>
  <c r="BJ12" i="43"/>
  <c r="AI12" i="43" s="1"/>
  <c r="BK12" i="43"/>
  <c r="AJ12" i="43" s="1"/>
  <c r="BM12" i="43"/>
  <c r="BN12" i="43"/>
  <c r="AM12" i="43" s="1"/>
  <c r="BO12" i="43"/>
  <c r="AN12" i="43" s="1"/>
  <c r="BQ12" i="43"/>
  <c r="BR12" i="43"/>
  <c r="AQ12" i="43" s="1"/>
  <c r="BS12" i="43"/>
  <c r="AR12" i="43" s="1"/>
  <c r="BU12" i="43"/>
  <c r="BV12" i="43"/>
  <c r="AU12" i="43" s="1"/>
  <c r="BW12" i="43"/>
  <c r="AV12" i="43" s="1"/>
  <c r="F13" i="43"/>
  <c r="J13" i="43"/>
  <c r="N13" i="43"/>
  <c r="R13" i="43"/>
  <c r="V13" i="43"/>
  <c r="W13" i="43"/>
  <c r="X13" i="43"/>
  <c r="Y13" i="43"/>
  <c r="Z13" i="43" s="1"/>
  <c r="BE13" i="43"/>
  <c r="BF13" i="43"/>
  <c r="AE13" i="43" s="1"/>
  <c r="BG13" i="43"/>
  <c r="AF13" i="43" s="1"/>
  <c r="BI13" i="43"/>
  <c r="BJ13" i="43"/>
  <c r="AI13" i="43" s="1"/>
  <c r="BK13" i="43"/>
  <c r="AJ13" i="43" s="1"/>
  <c r="BM13" i="43"/>
  <c r="BN13" i="43"/>
  <c r="AM13" i="43" s="1"/>
  <c r="BO13" i="43"/>
  <c r="AN13" i="43" s="1"/>
  <c r="BQ13" i="43"/>
  <c r="BR13" i="43"/>
  <c r="AQ13" i="43" s="1"/>
  <c r="BS13" i="43"/>
  <c r="AR13" i="43" s="1"/>
  <c r="BU13" i="43"/>
  <c r="BV13" i="43"/>
  <c r="AU13" i="43" s="1"/>
  <c r="BW13" i="43"/>
  <c r="AV13" i="43" s="1"/>
  <c r="F14" i="43"/>
  <c r="J14" i="43"/>
  <c r="N14" i="43"/>
  <c r="R14" i="43"/>
  <c r="V14" i="43"/>
  <c r="W14" i="43"/>
  <c r="X14" i="43"/>
  <c r="Y14" i="43"/>
  <c r="BE14" i="43"/>
  <c r="BF14" i="43"/>
  <c r="AE14" i="43" s="1"/>
  <c r="BG14" i="43"/>
  <c r="AF14" i="43" s="1"/>
  <c r="BI14" i="43"/>
  <c r="BJ14" i="43"/>
  <c r="AI14" i="43" s="1"/>
  <c r="BK14" i="43"/>
  <c r="AJ14" i="43" s="1"/>
  <c r="BM14" i="43"/>
  <c r="BN14" i="43"/>
  <c r="AM14" i="43" s="1"/>
  <c r="BO14" i="43"/>
  <c r="AN14" i="43" s="1"/>
  <c r="BQ14" i="43"/>
  <c r="BR14" i="43"/>
  <c r="AQ14" i="43" s="1"/>
  <c r="BS14" i="43"/>
  <c r="AR14" i="43" s="1"/>
  <c r="BU14" i="43"/>
  <c r="BV14" i="43"/>
  <c r="AU14" i="43" s="1"/>
  <c r="BW14" i="43"/>
  <c r="AV14" i="43" s="1"/>
  <c r="F15" i="43"/>
  <c r="J15" i="43"/>
  <c r="N15" i="43"/>
  <c r="R15" i="43"/>
  <c r="V15" i="43"/>
  <c r="W15" i="43"/>
  <c r="X15" i="43"/>
  <c r="Y15" i="43"/>
  <c r="BE15" i="43"/>
  <c r="BF15" i="43"/>
  <c r="AE15" i="43" s="1"/>
  <c r="BG15" i="43"/>
  <c r="AF15" i="43" s="1"/>
  <c r="BI15" i="43"/>
  <c r="BJ15" i="43"/>
  <c r="AI15" i="43" s="1"/>
  <c r="BK15" i="43"/>
  <c r="AJ15" i="43" s="1"/>
  <c r="BM15" i="43"/>
  <c r="BN15" i="43"/>
  <c r="AM15" i="43" s="1"/>
  <c r="BO15" i="43"/>
  <c r="AN15" i="43" s="1"/>
  <c r="BQ15" i="43"/>
  <c r="BR15" i="43"/>
  <c r="AQ15" i="43" s="1"/>
  <c r="BS15" i="43"/>
  <c r="AR15" i="43" s="1"/>
  <c r="BU15" i="43"/>
  <c r="BV15" i="43"/>
  <c r="AU15" i="43" s="1"/>
  <c r="BW15" i="43"/>
  <c r="AV15" i="43" s="1"/>
  <c r="F16" i="43"/>
  <c r="J16" i="43"/>
  <c r="N16" i="43"/>
  <c r="R16" i="43"/>
  <c r="V16" i="43"/>
  <c r="W16" i="43"/>
  <c r="X16" i="43"/>
  <c r="Y16" i="43"/>
  <c r="BE16" i="43"/>
  <c r="BF16" i="43"/>
  <c r="AE16" i="43" s="1"/>
  <c r="BG16" i="43"/>
  <c r="AF16" i="43" s="1"/>
  <c r="BI16" i="43"/>
  <c r="BJ16" i="43"/>
  <c r="AI16" i="43" s="1"/>
  <c r="BK16" i="43"/>
  <c r="AJ16" i="43" s="1"/>
  <c r="BM16" i="43"/>
  <c r="BN16" i="43"/>
  <c r="AM16" i="43" s="1"/>
  <c r="BO16" i="43"/>
  <c r="AN16" i="43" s="1"/>
  <c r="BQ16" i="43"/>
  <c r="BR16" i="43"/>
  <c r="AQ16" i="43" s="1"/>
  <c r="BS16" i="43"/>
  <c r="AR16" i="43" s="1"/>
  <c r="BU16" i="43"/>
  <c r="BV16" i="43"/>
  <c r="AU16" i="43" s="1"/>
  <c r="BW16" i="43"/>
  <c r="AV16" i="43" s="1"/>
  <c r="F17" i="43"/>
  <c r="J17" i="43"/>
  <c r="N17" i="43"/>
  <c r="R17" i="43"/>
  <c r="V17" i="43"/>
  <c r="W17" i="43"/>
  <c r="X17" i="43"/>
  <c r="Y17" i="43"/>
  <c r="BE17" i="43"/>
  <c r="BF17" i="43"/>
  <c r="AE17" i="43" s="1"/>
  <c r="BG17" i="43"/>
  <c r="AF17" i="43" s="1"/>
  <c r="BI17" i="43"/>
  <c r="BJ17" i="43"/>
  <c r="AI17" i="43" s="1"/>
  <c r="BK17" i="43"/>
  <c r="AJ17" i="43" s="1"/>
  <c r="BM17" i="43"/>
  <c r="BN17" i="43"/>
  <c r="AM17" i="43" s="1"/>
  <c r="BO17" i="43"/>
  <c r="AN17" i="43" s="1"/>
  <c r="BQ17" i="43"/>
  <c r="BR17" i="43"/>
  <c r="AQ17" i="43" s="1"/>
  <c r="BS17" i="43"/>
  <c r="AR17" i="43" s="1"/>
  <c r="BU17" i="43"/>
  <c r="BV17" i="43"/>
  <c r="AU17" i="43" s="1"/>
  <c r="BW17" i="43"/>
  <c r="AV17" i="43" s="1"/>
  <c r="C18" i="43"/>
  <c r="D18" i="43"/>
  <c r="E18" i="43"/>
  <c r="G18" i="43"/>
  <c r="H18" i="43"/>
  <c r="I18" i="43"/>
  <c r="K18" i="43"/>
  <c r="L18" i="43"/>
  <c r="M18" i="43"/>
  <c r="O18" i="43"/>
  <c r="P18" i="43"/>
  <c r="Q18" i="43"/>
  <c r="S18" i="43"/>
  <c r="T18" i="43"/>
  <c r="U18" i="43"/>
  <c r="F32" i="43"/>
  <c r="J32" i="43"/>
  <c r="N32" i="43"/>
  <c r="R32" i="43"/>
  <c r="V32" i="43"/>
  <c r="W32" i="43"/>
  <c r="X32" i="43"/>
  <c r="Y32" i="43"/>
  <c r="F33" i="43"/>
  <c r="J33" i="43"/>
  <c r="N33" i="43"/>
  <c r="R33" i="43"/>
  <c r="V33" i="43"/>
  <c r="W33" i="43"/>
  <c r="X33" i="43"/>
  <c r="Y33" i="43"/>
  <c r="F34" i="43"/>
  <c r="J34" i="43"/>
  <c r="N34" i="43"/>
  <c r="R34" i="43"/>
  <c r="V34" i="43"/>
  <c r="W34" i="43"/>
  <c r="X34" i="43"/>
  <c r="Y34" i="43"/>
  <c r="F35" i="43"/>
  <c r="J35" i="43"/>
  <c r="N35" i="43"/>
  <c r="R35" i="43"/>
  <c r="V35" i="43"/>
  <c r="W35" i="43"/>
  <c r="X35" i="43"/>
  <c r="Y35" i="43"/>
  <c r="F36" i="43"/>
  <c r="J36" i="43"/>
  <c r="N36" i="43"/>
  <c r="R36" i="43"/>
  <c r="V36" i="43"/>
  <c r="W36" i="43"/>
  <c r="X36" i="43"/>
  <c r="Y36" i="43"/>
  <c r="F37" i="43"/>
  <c r="J37" i="43"/>
  <c r="N37" i="43"/>
  <c r="R37" i="43"/>
  <c r="V37" i="43"/>
  <c r="W37" i="43"/>
  <c r="X37" i="43"/>
  <c r="Y37" i="43"/>
  <c r="F38" i="43"/>
  <c r="J38" i="43"/>
  <c r="N38" i="43"/>
  <c r="R38" i="43"/>
  <c r="V38" i="43"/>
  <c r="W38" i="43"/>
  <c r="X38" i="43"/>
  <c r="Y38" i="43"/>
  <c r="F39" i="43"/>
  <c r="J39" i="43"/>
  <c r="N39" i="43"/>
  <c r="R39" i="43"/>
  <c r="V39" i="43"/>
  <c r="W39" i="43"/>
  <c r="X39" i="43"/>
  <c r="Y39" i="43"/>
  <c r="F40" i="43"/>
  <c r="J40" i="43"/>
  <c r="N40" i="43"/>
  <c r="R40" i="43"/>
  <c r="V40" i="43"/>
  <c r="W40" i="43"/>
  <c r="X40" i="43"/>
  <c r="Y40" i="43"/>
  <c r="F41" i="43"/>
  <c r="J41" i="43"/>
  <c r="N41" i="43"/>
  <c r="R41" i="43"/>
  <c r="V41" i="43"/>
  <c r="W41" i="43"/>
  <c r="X41" i="43"/>
  <c r="Y41" i="43"/>
  <c r="C42" i="43"/>
  <c r="D42" i="43"/>
  <c r="E42" i="43"/>
  <c r="E44" i="43" s="1"/>
  <c r="G42" i="43"/>
  <c r="H42" i="43"/>
  <c r="I42" i="43"/>
  <c r="J42" i="43"/>
  <c r="K42" i="43"/>
  <c r="L42" i="43"/>
  <c r="M42" i="43"/>
  <c r="M44" i="43" s="1"/>
  <c r="O42" i="43"/>
  <c r="P42" i="43"/>
  <c r="Q42" i="43"/>
  <c r="S42" i="43"/>
  <c r="T42" i="43"/>
  <c r="U42" i="43"/>
  <c r="F56" i="43"/>
  <c r="J56" i="43"/>
  <c r="N56" i="43"/>
  <c r="R56" i="43"/>
  <c r="V56" i="43"/>
  <c r="W56" i="43"/>
  <c r="X56" i="43"/>
  <c r="Y56" i="43"/>
  <c r="F57" i="43"/>
  <c r="J57" i="43"/>
  <c r="N57" i="43"/>
  <c r="R57" i="43"/>
  <c r="V57" i="43"/>
  <c r="W57" i="43"/>
  <c r="X57" i="43"/>
  <c r="Y57" i="43"/>
  <c r="F58" i="43"/>
  <c r="J58" i="43"/>
  <c r="N58" i="43"/>
  <c r="R58" i="43"/>
  <c r="V58" i="43"/>
  <c r="W58" i="43"/>
  <c r="X58" i="43"/>
  <c r="Y58" i="43"/>
  <c r="F59" i="43"/>
  <c r="J59" i="43"/>
  <c r="N59" i="43"/>
  <c r="R59" i="43"/>
  <c r="V59" i="43"/>
  <c r="W59" i="43"/>
  <c r="X59" i="43"/>
  <c r="Y59" i="43"/>
  <c r="F60" i="43"/>
  <c r="J60" i="43"/>
  <c r="N60" i="43"/>
  <c r="R60" i="43"/>
  <c r="V60" i="43"/>
  <c r="W60" i="43"/>
  <c r="X60" i="43"/>
  <c r="Y60" i="43"/>
  <c r="F61" i="43"/>
  <c r="J61" i="43"/>
  <c r="N61" i="43"/>
  <c r="V61" i="43"/>
  <c r="W61" i="43"/>
  <c r="X61" i="43"/>
  <c r="Y61" i="43"/>
  <c r="F62" i="43"/>
  <c r="J62" i="43"/>
  <c r="N62" i="43"/>
  <c r="R62" i="43"/>
  <c r="V62" i="43"/>
  <c r="W62" i="43"/>
  <c r="X62" i="43"/>
  <c r="Y62" i="43"/>
  <c r="F63" i="43"/>
  <c r="J63" i="43"/>
  <c r="N63" i="43"/>
  <c r="R63" i="43"/>
  <c r="V63" i="43"/>
  <c r="W63" i="43"/>
  <c r="X63" i="43"/>
  <c r="Y63" i="43"/>
  <c r="F64" i="43"/>
  <c r="J64" i="43"/>
  <c r="N64" i="43"/>
  <c r="R64" i="43"/>
  <c r="V64" i="43"/>
  <c r="W64" i="43"/>
  <c r="X64" i="43"/>
  <c r="Y64" i="43"/>
  <c r="F65" i="43"/>
  <c r="J65" i="43"/>
  <c r="N65" i="43"/>
  <c r="R65" i="43"/>
  <c r="V65" i="43"/>
  <c r="W65" i="43"/>
  <c r="X65" i="43"/>
  <c r="Y65" i="43"/>
  <c r="C66" i="43"/>
  <c r="D66" i="43"/>
  <c r="E66" i="43"/>
  <c r="G66" i="43"/>
  <c r="H66" i="43"/>
  <c r="I66" i="43"/>
  <c r="K66" i="43"/>
  <c r="L66" i="43"/>
  <c r="M66" i="43"/>
  <c r="O66" i="43"/>
  <c r="P66" i="43"/>
  <c r="Q66" i="43"/>
  <c r="S66" i="43"/>
  <c r="T66" i="43"/>
  <c r="U66" i="43"/>
  <c r="F80" i="43"/>
  <c r="J80" i="43"/>
  <c r="N80" i="43"/>
  <c r="R80" i="43"/>
  <c r="V80" i="43"/>
  <c r="W80" i="43"/>
  <c r="X80" i="43"/>
  <c r="Y80" i="43"/>
  <c r="F81" i="43"/>
  <c r="J81" i="43"/>
  <c r="N81" i="43"/>
  <c r="R81" i="43"/>
  <c r="V81" i="43"/>
  <c r="W81" i="43"/>
  <c r="X81" i="43"/>
  <c r="Y81" i="43"/>
  <c r="F82" i="43"/>
  <c r="J82" i="43"/>
  <c r="N82" i="43"/>
  <c r="R82" i="43"/>
  <c r="V82" i="43"/>
  <c r="W82" i="43"/>
  <c r="X82" i="43"/>
  <c r="Y82" i="43"/>
  <c r="F83" i="43"/>
  <c r="J83" i="43"/>
  <c r="N83" i="43"/>
  <c r="R83" i="43"/>
  <c r="V83" i="43"/>
  <c r="W83" i="43"/>
  <c r="X83" i="43"/>
  <c r="Y83" i="43"/>
  <c r="F84" i="43"/>
  <c r="J84" i="43"/>
  <c r="N84" i="43"/>
  <c r="R84" i="43"/>
  <c r="V84" i="43"/>
  <c r="W84" i="43"/>
  <c r="X84" i="43"/>
  <c r="Y84" i="43"/>
  <c r="F85" i="43"/>
  <c r="J85" i="43"/>
  <c r="N85" i="43"/>
  <c r="R85" i="43"/>
  <c r="V85" i="43"/>
  <c r="W85" i="43"/>
  <c r="X85" i="43"/>
  <c r="Y85" i="43"/>
  <c r="F86" i="43"/>
  <c r="J86" i="43"/>
  <c r="N86" i="43"/>
  <c r="R86" i="43"/>
  <c r="V86" i="43"/>
  <c r="W86" i="43"/>
  <c r="X86" i="43"/>
  <c r="Y86" i="43"/>
  <c r="F87" i="43"/>
  <c r="J87" i="43"/>
  <c r="N87" i="43"/>
  <c r="R87" i="43"/>
  <c r="V87" i="43"/>
  <c r="W87" i="43"/>
  <c r="X87" i="43"/>
  <c r="Y87" i="43"/>
  <c r="F88" i="43"/>
  <c r="J88" i="43"/>
  <c r="N88" i="43"/>
  <c r="R88" i="43"/>
  <c r="V88" i="43"/>
  <c r="W88" i="43"/>
  <c r="X88" i="43"/>
  <c r="Y88" i="43"/>
  <c r="F89" i="43"/>
  <c r="J89" i="43"/>
  <c r="N89" i="43"/>
  <c r="R89" i="43"/>
  <c r="V89" i="43"/>
  <c r="W89" i="43"/>
  <c r="X89" i="43"/>
  <c r="Y89" i="43"/>
  <c r="C90" i="43"/>
  <c r="D90" i="43"/>
  <c r="E90" i="43"/>
  <c r="G90" i="43"/>
  <c r="H90" i="43"/>
  <c r="I90" i="43"/>
  <c r="K90" i="43"/>
  <c r="L90" i="43"/>
  <c r="M90" i="43"/>
  <c r="O90" i="43"/>
  <c r="P90" i="43"/>
  <c r="Q90" i="43"/>
  <c r="S90" i="43"/>
  <c r="T90" i="43"/>
  <c r="U90" i="43"/>
  <c r="F128" i="43"/>
  <c r="J128" i="43"/>
  <c r="N128" i="43"/>
  <c r="R128" i="43"/>
  <c r="V128" i="43"/>
  <c r="W128" i="43"/>
  <c r="X128" i="43"/>
  <c r="Y128" i="43"/>
  <c r="F129" i="43"/>
  <c r="J129" i="43"/>
  <c r="N129" i="43"/>
  <c r="R129" i="43"/>
  <c r="V129" i="43"/>
  <c r="W129" i="43"/>
  <c r="X129" i="43"/>
  <c r="Y129" i="43"/>
  <c r="F130" i="43"/>
  <c r="J130" i="43"/>
  <c r="N130" i="43"/>
  <c r="R130" i="43"/>
  <c r="V130" i="43"/>
  <c r="W130" i="43"/>
  <c r="X130" i="43"/>
  <c r="Y130" i="43"/>
  <c r="F131" i="43"/>
  <c r="J131" i="43"/>
  <c r="N131" i="43"/>
  <c r="R131" i="43"/>
  <c r="V131" i="43"/>
  <c r="W131" i="43"/>
  <c r="X131" i="43"/>
  <c r="Y131" i="43"/>
  <c r="F132" i="43"/>
  <c r="J132" i="43"/>
  <c r="N132" i="43"/>
  <c r="R132" i="43"/>
  <c r="V132" i="43"/>
  <c r="W132" i="43"/>
  <c r="X132" i="43"/>
  <c r="Y132" i="43"/>
  <c r="Z132" i="43" s="1"/>
  <c r="F133" i="43"/>
  <c r="J133" i="43"/>
  <c r="N133" i="43"/>
  <c r="R133" i="43"/>
  <c r="V133" i="43"/>
  <c r="W133" i="43"/>
  <c r="X133" i="43"/>
  <c r="Y133" i="43"/>
  <c r="Z133" i="43" s="1"/>
  <c r="F134" i="43"/>
  <c r="J134" i="43"/>
  <c r="N134" i="43"/>
  <c r="R134" i="43"/>
  <c r="V134" i="43"/>
  <c r="W134" i="43"/>
  <c r="X134" i="43"/>
  <c r="Y134" i="43"/>
  <c r="F135" i="43"/>
  <c r="J135" i="43"/>
  <c r="N135" i="43"/>
  <c r="R135" i="43"/>
  <c r="V135" i="43"/>
  <c r="W135" i="43"/>
  <c r="X135" i="43"/>
  <c r="Y135" i="43"/>
  <c r="F136" i="43"/>
  <c r="J136" i="43"/>
  <c r="N136" i="43"/>
  <c r="R136" i="43"/>
  <c r="V136" i="43"/>
  <c r="W136" i="43"/>
  <c r="X136" i="43"/>
  <c r="Y136" i="43"/>
  <c r="F137" i="43"/>
  <c r="J137" i="43"/>
  <c r="N137" i="43"/>
  <c r="R137" i="43"/>
  <c r="V137" i="43"/>
  <c r="W137" i="43"/>
  <c r="X137" i="43"/>
  <c r="Y137" i="43"/>
  <c r="C138" i="43"/>
  <c r="C140" i="43" s="1"/>
  <c r="D138" i="43"/>
  <c r="E138" i="43"/>
  <c r="G138" i="43"/>
  <c r="H138" i="43"/>
  <c r="I138" i="43"/>
  <c r="K138" i="43"/>
  <c r="L138" i="43"/>
  <c r="M138" i="43"/>
  <c r="O138" i="43"/>
  <c r="P138" i="43"/>
  <c r="Q138" i="43"/>
  <c r="S138" i="43"/>
  <c r="T138" i="43"/>
  <c r="U138" i="43"/>
  <c r="C141" i="43"/>
  <c r="F152" i="43"/>
  <c r="J152" i="43"/>
  <c r="N152" i="43"/>
  <c r="R152" i="43"/>
  <c r="V152" i="43"/>
  <c r="W152" i="43"/>
  <c r="X152" i="43"/>
  <c r="Y152" i="43"/>
  <c r="F153" i="43"/>
  <c r="J153" i="43"/>
  <c r="N153" i="43"/>
  <c r="R153" i="43"/>
  <c r="V153" i="43"/>
  <c r="W153" i="43"/>
  <c r="X153" i="43"/>
  <c r="Y153" i="43"/>
  <c r="Z153" i="43" s="1"/>
  <c r="F154" i="43"/>
  <c r="J154" i="43"/>
  <c r="N154" i="43"/>
  <c r="R154" i="43"/>
  <c r="V154" i="43"/>
  <c r="W154" i="43"/>
  <c r="X154" i="43"/>
  <c r="Y154" i="43"/>
  <c r="F155" i="43"/>
  <c r="J155" i="43"/>
  <c r="N155" i="43"/>
  <c r="R155" i="43"/>
  <c r="V155" i="43"/>
  <c r="W155" i="43"/>
  <c r="X155" i="43"/>
  <c r="Y155" i="43"/>
  <c r="F156" i="43"/>
  <c r="J156" i="43"/>
  <c r="N156" i="43"/>
  <c r="R156" i="43"/>
  <c r="V156" i="43"/>
  <c r="W156" i="43"/>
  <c r="X156" i="43"/>
  <c r="Y156" i="43"/>
  <c r="F157" i="43"/>
  <c r="J157" i="43"/>
  <c r="N157" i="43"/>
  <c r="R157" i="43"/>
  <c r="V157" i="43"/>
  <c r="W157" i="43"/>
  <c r="X157" i="43"/>
  <c r="Y157" i="43"/>
  <c r="F158" i="43"/>
  <c r="J158" i="43"/>
  <c r="N158" i="43"/>
  <c r="R158" i="43"/>
  <c r="V158" i="43"/>
  <c r="W158" i="43"/>
  <c r="X158" i="43"/>
  <c r="Y158" i="43"/>
  <c r="F159" i="43"/>
  <c r="J159" i="43"/>
  <c r="N159" i="43"/>
  <c r="R159" i="43"/>
  <c r="V159" i="43"/>
  <c r="W159" i="43"/>
  <c r="X159" i="43"/>
  <c r="Y159" i="43"/>
  <c r="F160" i="43"/>
  <c r="J160" i="43"/>
  <c r="N160" i="43"/>
  <c r="R160" i="43"/>
  <c r="V160" i="43"/>
  <c r="W160" i="43"/>
  <c r="X160" i="43"/>
  <c r="Y160" i="43"/>
  <c r="F161" i="43"/>
  <c r="J161" i="43"/>
  <c r="N161" i="43"/>
  <c r="R161" i="43"/>
  <c r="V161" i="43"/>
  <c r="W161" i="43"/>
  <c r="X161" i="43"/>
  <c r="Y161" i="43"/>
  <c r="C162" i="43"/>
  <c r="C164" i="43" s="1"/>
  <c r="D162" i="43"/>
  <c r="E162" i="43"/>
  <c r="G162" i="43"/>
  <c r="H162" i="43"/>
  <c r="I162" i="43"/>
  <c r="K162" i="43"/>
  <c r="L162" i="43"/>
  <c r="M162" i="43"/>
  <c r="O162" i="43"/>
  <c r="P162" i="43"/>
  <c r="Q162" i="43"/>
  <c r="S162" i="43"/>
  <c r="T162" i="43"/>
  <c r="U162" i="43"/>
  <c r="F176" i="43"/>
  <c r="J176" i="43"/>
  <c r="N176" i="43"/>
  <c r="R176" i="43"/>
  <c r="V176" i="43"/>
  <c r="W176" i="43"/>
  <c r="W186" i="43" s="1"/>
  <c r="X176" i="43"/>
  <c r="Y176" i="43"/>
  <c r="F177" i="43"/>
  <c r="J177" i="43"/>
  <c r="N177" i="43"/>
  <c r="R177" i="43"/>
  <c r="V177" i="43"/>
  <c r="X177" i="43"/>
  <c r="Y177" i="43"/>
  <c r="F178" i="43"/>
  <c r="J178" i="43"/>
  <c r="N178" i="43"/>
  <c r="R178" i="43"/>
  <c r="V178" i="43"/>
  <c r="X178" i="43"/>
  <c r="Y178" i="43"/>
  <c r="F179" i="43"/>
  <c r="J179" i="43"/>
  <c r="N179" i="43"/>
  <c r="R179" i="43"/>
  <c r="V179" i="43"/>
  <c r="X179" i="43"/>
  <c r="Y179" i="43"/>
  <c r="F180" i="43"/>
  <c r="J180" i="43"/>
  <c r="N180" i="43"/>
  <c r="R180" i="43"/>
  <c r="V180" i="43"/>
  <c r="X180" i="43"/>
  <c r="Y180" i="43"/>
  <c r="F181" i="43"/>
  <c r="J181" i="43"/>
  <c r="N181" i="43"/>
  <c r="R181" i="43"/>
  <c r="V181" i="43"/>
  <c r="X181" i="43"/>
  <c r="Y181" i="43"/>
  <c r="F182" i="43"/>
  <c r="J182" i="43"/>
  <c r="N182" i="43"/>
  <c r="R182" i="43"/>
  <c r="V182" i="43"/>
  <c r="X182" i="43"/>
  <c r="Y182" i="43"/>
  <c r="F183" i="43"/>
  <c r="J183" i="43"/>
  <c r="N183" i="43"/>
  <c r="R183" i="43"/>
  <c r="V183" i="43"/>
  <c r="X183" i="43"/>
  <c r="Y183" i="43"/>
  <c r="F184" i="43"/>
  <c r="J184" i="43"/>
  <c r="N184" i="43"/>
  <c r="R184" i="43"/>
  <c r="V184" i="43"/>
  <c r="X184" i="43"/>
  <c r="Y184" i="43"/>
  <c r="F185" i="43"/>
  <c r="J185" i="43"/>
  <c r="N185" i="43"/>
  <c r="R185" i="43"/>
  <c r="V185" i="43"/>
  <c r="X185" i="43"/>
  <c r="Y185" i="43"/>
  <c r="C186" i="43"/>
  <c r="D186" i="43"/>
  <c r="D188" i="43" s="1"/>
  <c r="E186" i="43"/>
  <c r="E188" i="43" s="1"/>
  <c r="G186" i="43"/>
  <c r="H186" i="43"/>
  <c r="I186" i="43"/>
  <c r="K186" i="43"/>
  <c r="L186" i="43"/>
  <c r="M186" i="43"/>
  <c r="O186" i="43"/>
  <c r="P186" i="43"/>
  <c r="Q186" i="43"/>
  <c r="S186" i="43"/>
  <c r="T186" i="43"/>
  <c r="U186" i="43"/>
  <c r="F200" i="43"/>
  <c r="J200" i="43"/>
  <c r="N200" i="43"/>
  <c r="R200" i="43"/>
  <c r="V200" i="43"/>
  <c r="W200" i="43"/>
  <c r="X200" i="43"/>
  <c r="Y200" i="43"/>
  <c r="F201" i="43"/>
  <c r="J201" i="43"/>
  <c r="N201" i="43"/>
  <c r="R201" i="43"/>
  <c r="V201" i="43"/>
  <c r="W201" i="43"/>
  <c r="X201" i="43"/>
  <c r="Y201" i="43"/>
  <c r="Z201" i="43" s="1"/>
  <c r="F202" i="43"/>
  <c r="J202" i="43"/>
  <c r="N202" i="43"/>
  <c r="R202" i="43"/>
  <c r="V202" i="43"/>
  <c r="W202" i="43"/>
  <c r="X202" i="43"/>
  <c r="Y202" i="43"/>
  <c r="Z202" i="43" s="1"/>
  <c r="F203" i="43"/>
  <c r="J203" i="43"/>
  <c r="N203" i="43"/>
  <c r="R203" i="43"/>
  <c r="V203" i="43"/>
  <c r="W203" i="43"/>
  <c r="X203" i="43"/>
  <c r="Y203" i="43"/>
  <c r="F204" i="43"/>
  <c r="J204" i="43"/>
  <c r="N204" i="43"/>
  <c r="R204" i="43"/>
  <c r="V204" i="43"/>
  <c r="W204" i="43"/>
  <c r="X204" i="43"/>
  <c r="Y204" i="43"/>
  <c r="F205" i="43"/>
  <c r="J205" i="43"/>
  <c r="N205" i="43"/>
  <c r="R205" i="43"/>
  <c r="V205" i="43"/>
  <c r="W205" i="43"/>
  <c r="X205" i="43"/>
  <c r="Y205" i="43"/>
  <c r="F206" i="43"/>
  <c r="J206" i="43"/>
  <c r="N206" i="43"/>
  <c r="R206" i="43"/>
  <c r="V206" i="43"/>
  <c r="W206" i="43"/>
  <c r="X206" i="43"/>
  <c r="Y206" i="43"/>
  <c r="F207" i="43"/>
  <c r="J207" i="43"/>
  <c r="N207" i="43"/>
  <c r="R207" i="43"/>
  <c r="V207" i="43"/>
  <c r="W207" i="43"/>
  <c r="X207" i="43"/>
  <c r="Y207" i="43"/>
  <c r="F208" i="43"/>
  <c r="J208" i="43"/>
  <c r="N208" i="43"/>
  <c r="R208" i="43"/>
  <c r="V208" i="43"/>
  <c r="W208" i="43"/>
  <c r="X208" i="43"/>
  <c r="Y208" i="43"/>
  <c r="F209" i="43"/>
  <c r="J209" i="43"/>
  <c r="N209" i="43"/>
  <c r="R209" i="43"/>
  <c r="V209" i="43"/>
  <c r="W209" i="43"/>
  <c r="X209" i="43"/>
  <c r="Y209" i="43"/>
  <c r="C210" i="43"/>
  <c r="D210" i="43"/>
  <c r="E210" i="43"/>
  <c r="E212" i="43" s="1"/>
  <c r="G210" i="43"/>
  <c r="H210" i="43"/>
  <c r="I210" i="43"/>
  <c r="K210" i="43"/>
  <c r="L210" i="43"/>
  <c r="M210" i="43"/>
  <c r="O210" i="43"/>
  <c r="P210" i="43"/>
  <c r="Q210" i="43"/>
  <c r="S210" i="43"/>
  <c r="T210" i="43"/>
  <c r="U210" i="43"/>
  <c r="F224" i="43"/>
  <c r="J224" i="43"/>
  <c r="N224" i="43"/>
  <c r="R224" i="43"/>
  <c r="V224" i="43"/>
  <c r="W224" i="43"/>
  <c r="X224" i="43"/>
  <c r="Y224" i="43"/>
  <c r="F225" i="43"/>
  <c r="J225" i="43"/>
  <c r="N225" i="43"/>
  <c r="R225" i="43"/>
  <c r="V225" i="43"/>
  <c r="W225" i="43"/>
  <c r="X225" i="43"/>
  <c r="Y225" i="43"/>
  <c r="F226" i="43"/>
  <c r="J226" i="43"/>
  <c r="N226" i="43"/>
  <c r="R226" i="43"/>
  <c r="V226" i="43"/>
  <c r="W226" i="43"/>
  <c r="X226" i="43"/>
  <c r="Y226" i="43"/>
  <c r="F227" i="43"/>
  <c r="J227" i="43"/>
  <c r="N227" i="43"/>
  <c r="R227" i="43"/>
  <c r="V227" i="43"/>
  <c r="W227" i="43"/>
  <c r="X227" i="43"/>
  <c r="Y227" i="43"/>
  <c r="F228" i="43"/>
  <c r="J228" i="43"/>
  <c r="N228" i="43"/>
  <c r="R228" i="43"/>
  <c r="V228" i="43"/>
  <c r="W228" i="43"/>
  <c r="X228" i="43"/>
  <c r="Y228" i="43"/>
  <c r="F229" i="43"/>
  <c r="J229" i="43"/>
  <c r="N229" i="43"/>
  <c r="R229" i="43"/>
  <c r="V229" i="43"/>
  <c r="W229" i="43"/>
  <c r="X229" i="43"/>
  <c r="Y229" i="43"/>
  <c r="Z229" i="43" s="1"/>
  <c r="F230" i="43"/>
  <c r="J230" i="43"/>
  <c r="N230" i="43"/>
  <c r="R230" i="43"/>
  <c r="V230" i="43"/>
  <c r="W230" i="43"/>
  <c r="X230" i="43"/>
  <c r="Y230" i="43"/>
  <c r="F231" i="43"/>
  <c r="J231" i="43"/>
  <c r="N231" i="43"/>
  <c r="R231" i="43"/>
  <c r="V231" i="43"/>
  <c r="W231" i="43"/>
  <c r="X231" i="43"/>
  <c r="Y231" i="43"/>
  <c r="F232" i="43"/>
  <c r="J232" i="43"/>
  <c r="N232" i="43"/>
  <c r="R232" i="43"/>
  <c r="V232" i="43"/>
  <c r="W232" i="43"/>
  <c r="X232" i="43"/>
  <c r="Y232" i="43"/>
  <c r="Z232" i="43"/>
  <c r="F233" i="43"/>
  <c r="J233" i="43"/>
  <c r="N233" i="43"/>
  <c r="R233" i="43"/>
  <c r="V233" i="43"/>
  <c r="W233" i="43"/>
  <c r="X233" i="43"/>
  <c r="Y233" i="43"/>
  <c r="C234" i="43"/>
  <c r="D234" i="43"/>
  <c r="E234" i="43"/>
  <c r="G234" i="43"/>
  <c r="H234" i="43"/>
  <c r="I234" i="43"/>
  <c r="K234" i="43"/>
  <c r="K236" i="43" s="1"/>
  <c r="L234" i="43"/>
  <c r="M234" i="43"/>
  <c r="O234" i="43"/>
  <c r="P234" i="43"/>
  <c r="Q234" i="43"/>
  <c r="S234" i="43"/>
  <c r="S236" i="43" s="1"/>
  <c r="T234" i="43"/>
  <c r="T236" i="43" s="1"/>
  <c r="U234" i="43"/>
  <c r="U236" i="43" s="1"/>
  <c r="F248" i="43"/>
  <c r="J248" i="43"/>
  <c r="N248" i="43"/>
  <c r="R248" i="43"/>
  <c r="V248" i="43"/>
  <c r="W248" i="43"/>
  <c r="X248" i="43"/>
  <c r="Y248" i="43"/>
  <c r="Z248" i="43" s="1"/>
  <c r="F249" i="43"/>
  <c r="J249" i="43"/>
  <c r="N249" i="43"/>
  <c r="R249" i="43"/>
  <c r="V249" i="43"/>
  <c r="W249" i="43"/>
  <c r="X249" i="43"/>
  <c r="Y249" i="43"/>
  <c r="F250" i="43"/>
  <c r="J250" i="43"/>
  <c r="N250" i="43"/>
  <c r="R250" i="43"/>
  <c r="V250" i="43"/>
  <c r="W250" i="43"/>
  <c r="X250" i="43"/>
  <c r="Y250" i="43"/>
  <c r="F251" i="43"/>
  <c r="J251" i="43"/>
  <c r="N251" i="43"/>
  <c r="R251" i="43"/>
  <c r="V251" i="43"/>
  <c r="W251" i="43"/>
  <c r="X251" i="43"/>
  <c r="Y251" i="43"/>
  <c r="F252" i="43"/>
  <c r="J252" i="43"/>
  <c r="N252" i="43"/>
  <c r="R252" i="43"/>
  <c r="V252" i="43"/>
  <c r="W252" i="43"/>
  <c r="X252" i="43"/>
  <c r="Y252" i="43"/>
  <c r="F253" i="43"/>
  <c r="J253" i="43"/>
  <c r="N253" i="43"/>
  <c r="R253" i="43"/>
  <c r="V253" i="43"/>
  <c r="W253" i="43"/>
  <c r="X253" i="43"/>
  <c r="Y253" i="43"/>
  <c r="F254" i="43"/>
  <c r="J254" i="43"/>
  <c r="N254" i="43"/>
  <c r="R254" i="43"/>
  <c r="V254" i="43"/>
  <c r="W254" i="43"/>
  <c r="X254" i="43"/>
  <c r="Y254" i="43"/>
  <c r="F255" i="43"/>
  <c r="J255" i="43"/>
  <c r="N255" i="43"/>
  <c r="R255" i="43"/>
  <c r="V255" i="43"/>
  <c r="W255" i="43"/>
  <c r="X255" i="43"/>
  <c r="Y255" i="43"/>
  <c r="F256" i="43"/>
  <c r="J256" i="43"/>
  <c r="N256" i="43"/>
  <c r="R256" i="43"/>
  <c r="V256" i="43"/>
  <c r="W256" i="43"/>
  <c r="X256" i="43"/>
  <c r="Y256" i="43"/>
  <c r="F257" i="43"/>
  <c r="J257" i="43"/>
  <c r="N257" i="43"/>
  <c r="R257" i="43"/>
  <c r="V257" i="43"/>
  <c r="W257" i="43"/>
  <c r="X257" i="43"/>
  <c r="Y257" i="43"/>
  <c r="C258" i="43"/>
  <c r="D258" i="43"/>
  <c r="E258" i="43"/>
  <c r="G258" i="43"/>
  <c r="H258" i="43"/>
  <c r="I258" i="43"/>
  <c r="K258" i="43"/>
  <c r="L258" i="43"/>
  <c r="M258" i="43"/>
  <c r="O258" i="43"/>
  <c r="P258" i="43"/>
  <c r="Q258" i="43"/>
  <c r="S258" i="43"/>
  <c r="S260" i="43" s="1"/>
  <c r="T258" i="43"/>
  <c r="T260" i="43" s="1"/>
  <c r="U258" i="43"/>
  <c r="U260" i="43" s="1"/>
  <c r="F272" i="43"/>
  <c r="J272" i="43"/>
  <c r="N272" i="43"/>
  <c r="R272" i="43"/>
  <c r="V272" i="43"/>
  <c r="W272" i="43"/>
  <c r="X272" i="43"/>
  <c r="Y272" i="43"/>
  <c r="F273" i="43"/>
  <c r="J273" i="43"/>
  <c r="N273" i="43"/>
  <c r="R273" i="43"/>
  <c r="V273" i="43"/>
  <c r="W273" i="43"/>
  <c r="X273" i="43"/>
  <c r="Y273" i="43"/>
  <c r="F274" i="43"/>
  <c r="J274" i="43"/>
  <c r="N274" i="43"/>
  <c r="R274" i="43"/>
  <c r="V274" i="43"/>
  <c r="W274" i="43"/>
  <c r="X274" i="43"/>
  <c r="Y274" i="43"/>
  <c r="F275" i="43"/>
  <c r="J275" i="43"/>
  <c r="N275" i="43"/>
  <c r="R275" i="43"/>
  <c r="V275" i="43"/>
  <c r="W275" i="43"/>
  <c r="X275" i="43"/>
  <c r="Y275" i="43"/>
  <c r="F276" i="43"/>
  <c r="J276" i="43"/>
  <c r="N276" i="43"/>
  <c r="R276" i="43"/>
  <c r="V276" i="43"/>
  <c r="W276" i="43"/>
  <c r="X276" i="43"/>
  <c r="Z276" i="43" s="1"/>
  <c r="Y276" i="43"/>
  <c r="F277" i="43"/>
  <c r="J277" i="43"/>
  <c r="N277" i="43"/>
  <c r="R277" i="43"/>
  <c r="V277" i="43"/>
  <c r="W277" i="43"/>
  <c r="X277" i="43"/>
  <c r="Y277" i="43"/>
  <c r="Z277" i="43" s="1"/>
  <c r="F278" i="43"/>
  <c r="J278" i="43"/>
  <c r="N278" i="43"/>
  <c r="R278" i="43"/>
  <c r="V278" i="43"/>
  <c r="W278" i="43"/>
  <c r="X278" i="43"/>
  <c r="Y278" i="43"/>
  <c r="F279" i="43"/>
  <c r="J279" i="43"/>
  <c r="N279" i="43"/>
  <c r="R279" i="43"/>
  <c r="V279" i="43"/>
  <c r="W279" i="43"/>
  <c r="X279" i="43"/>
  <c r="Y279" i="43"/>
  <c r="F280" i="43"/>
  <c r="J280" i="43"/>
  <c r="N280" i="43"/>
  <c r="R280" i="43"/>
  <c r="V280" i="43"/>
  <c r="W280" i="43"/>
  <c r="X280" i="43"/>
  <c r="Y280" i="43"/>
  <c r="F281" i="43"/>
  <c r="J281" i="43"/>
  <c r="N281" i="43"/>
  <c r="R281" i="43"/>
  <c r="V281" i="43"/>
  <c r="W281" i="43"/>
  <c r="X281" i="43"/>
  <c r="Y281" i="43"/>
  <c r="Z281" i="43" s="1"/>
  <c r="C282" i="43"/>
  <c r="C284" i="43" s="1"/>
  <c r="D282" i="43"/>
  <c r="E282" i="43"/>
  <c r="G282" i="43"/>
  <c r="H282" i="43"/>
  <c r="I282" i="43"/>
  <c r="E284" i="43" s="1"/>
  <c r="K282" i="43"/>
  <c r="L282" i="43"/>
  <c r="L284" i="43" s="1"/>
  <c r="M282" i="43"/>
  <c r="M284" i="43" s="1"/>
  <c r="O282" i="43"/>
  <c r="P282" i="43"/>
  <c r="Q282" i="43"/>
  <c r="S282" i="43"/>
  <c r="S284" i="43" s="1"/>
  <c r="T282" i="43"/>
  <c r="T284" i="43" s="1"/>
  <c r="U282" i="43"/>
  <c r="U284" i="43"/>
  <c r="F7" i="41"/>
  <c r="J7" i="41"/>
  <c r="K7" i="41"/>
  <c r="L7" i="41"/>
  <c r="M7" i="41"/>
  <c r="AG7" i="41"/>
  <c r="R7" i="41" s="1"/>
  <c r="AH7" i="41"/>
  <c r="S7" i="41" s="1"/>
  <c r="AA10" i="35" s="1"/>
  <c r="AI7" i="41"/>
  <c r="T7" i="41" s="1"/>
  <c r="AK7" i="41"/>
  <c r="V7" i="41" s="1"/>
  <c r="AL7" i="41"/>
  <c r="W7" i="41" s="1"/>
  <c r="AC10" i="35" s="1"/>
  <c r="AM7" i="41"/>
  <c r="X7" i="41" s="1"/>
  <c r="F8" i="41"/>
  <c r="J8" i="41"/>
  <c r="K8" i="41"/>
  <c r="L8" i="41"/>
  <c r="M8" i="41"/>
  <c r="AG8" i="41"/>
  <c r="R8" i="41" s="1"/>
  <c r="AH8" i="41"/>
  <c r="S8" i="41" s="1"/>
  <c r="AI8" i="41"/>
  <c r="T8" i="41" s="1"/>
  <c r="AK8" i="41"/>
  <c r="V8" i="41" s="1"/>
  <c r="AL8" i="41"/>
  <c r="W8" i="41" s="1"/>
  <c r="AC11" i="35" s="1"/>
  <c r="AM8" i="41"/>
  <c r="X8" i="41" s="1"/>
  <c r="F9" i="41"/>
  <c r="J9" i="41"/>
  <c r="K9" i="41"/>
  <c r="L9" i="41"/>
  <c r="M9" i="41"/>
  <c r="AG9" i="41"/>
  <c r="R9" i="41" s="1"/>
  <c r="AH9" i="41"/>
  <c r="S9" i="41" s="1"/>
  <c r="AA12" i="35" s="1"/>
  <c r="AI9" i="41"/>
  <c r="T9" i="41" s="1"/>
  <c r="AK9" i="41"/>
  <c r="V9" i="41" s="1"/>
  <c r="W9" i="41"/>
  <c r="AM9" i="41"/>
  <c r="X9" i="41" s="1"/>
  <c r="F10" i="41"/>
  <c r="J10" i="41"/>
  <c r="K10" i="41"/>
  <c r="L10" i="41"/>
  <c r="M10" i="41"/>
  <c r="AG10" i="41"/>
  <c r="R10" i="41" s="1"/>
  <c r="AH10" i="41"/>
  <c r="S10" i="41" s="1"/>
  <c r="AI10" i="41"/>
  <c r="T10" i="41" s="1"/>
  <c r="AK10" i="41"/>
  <c r="V10" i="41" s="1"/>
  <c r="W10" i="41"/>
  <c r="X10" i="41"/>
  <c r="F11" i="41"/>
  <c r="J11" i="41"/>
  <c r="K11" i="41"/>
  <c r="L11" i="41"/>
  <c r="M11" i="41"/>
  <c r="AG11" i="41"/>
  <c r="R11" i="41" s="1"/>
  <c r="AH11" i="41"/>
  <c r="S11" i="41" s="1"/>
  <c r="AI11" i="41"/>
  <c r="T11" i="41" s="1"/>
  <c r="AK11" i="41"/>
  <c r="V11" i="41" s="1"/>
  <c r="W11" i="41"/>
  <c r="X11" i="41"/>
  <c r="F12" i="41"/>
  <c r="J12" i="41"/>
  <c r="K12" i="41"/>
  <c r="L12" i="41"/>
  <c r="M12" i="41"/>
  <c r="AG12" i="41"/>
  <c r="R12" i="41" s="1"/>
  <c r="AH12" i="41"/>
  <c r="S12" i="41" s="1"/>
  <c r="AI12" i="41"/>
  <c r="T12" i="41" s="1"/>
  <c r="V12" i="41"/>
  <c r="W12" i="41"/>
  <c r="AC15" i="35" s="1"/>
  <c r="X12" i="41"/>
  <c r="F13" i="41"/>
  <c r="J13" i="41"/>
  <c r="K13" i="41"/>
  <c r="L13" i="41"/>
  <c r="M13" i="41"/>
  <c r="AG13" i="41"/>
  <c r="R13" i="41" s="1"/>
  <c r="AH13" i="41"/>
  <c r="S13" i="41" s="1"/>
  <c r="AI13" i="41"/>
  <c r="T13" i="41" s="1"/>
  <c r="V13" i="41"/>
  <c r="W13" i="41"/>
  <c r="X13" i="41"/>
  <c r="F14" i="41"/>
  <c r="J14" i="41"/>
  <c r="K14" i="41"/>
  <c r="L14" i="41"/>
  <c r="M14" i="41"/>
  <c r="AG14" i="41"/>
  <c r="R14" i="41" s="1"/>
  <c r="AH14" i="41"/>
  <c r="S14" i="41" s="1"/>
  <c r="AI14" i="41"/>
  <c r="T14" i="41" s="1"/>
  <c r="V14" i="41"/>
  <c r="W14" i="41"/>
  <c r="X14" i="41"/>
  <c r="F15" i="41"/>
  <c r="J15" i="41"/>
  <c r="K15" i="41"/>
  <c r="L15" i="41"/>
  <c r="M15" i="41"/>
  <c r="AG15" i="41"/>
  <c r="R15" i="41" s="1"/>
  <c r="AH15" i="41"/>
  <c r="S15" i="41" s="1"/>
  <c r="AI15" i="41"/>
  <c r="T15" i="41" s="1"/>
  <c r="V15" i="41"/>
  <c r="W15" i="41"/>
  <c r="X15" i="41"/>
  <c r="F16" i="41"/>
  <c r="J16" i="41"/>
  <c r="K16" i="41"/>
  <c r="L16" i="41"/>
  <c r="M16" i="41"/>
  <c r="AH16" i="41"/>
  <c r="S16" i="41" s="1"/>
  <c r="AI16" i="41"/>
  <c r="T16" i="41" s="1"/>
  <c r="V16" i="41"/>
  <c r="W16" i="41"/>
  <c r="AC19" i="35" s="1"/>
  <c r="X16" i="41"/>
  <c r="C17" i="41"/>
  <c r="D17" i="41"/>
  <c r="E17" i="41"/>
  <c r="G17" i="41"/>
  <c r="H17" i="41"/>
  <c r="I17" i="41"/>
  <c r="F25" i="41"/>
  <c r="J25" i="41"/>
  <c r="K25" i="41"/>
  <c r="L25" i="41"/>
  <c r="M25" i="41"/>
  <c r="F26" i="41"/>
  <c r="J26" i="41"/>
  <c r="K26" i="41"/>
  <c r="L26" i="41"/>
  <c r="M26" i="41"/>
  <c r="F27" i="41"/>
  <c r="J27" i="41"/>
  <c r="K27" i="41"/>
  <c r="L27" i="41"/>
  <c r="M27" i="41"/>
  <c r="F28" i="41"/>
  <c r="J28" i="41"/>
  <c r="K28" i="41"/>
  <c r="L28" i="41"/>
  <c r="M28" i="41"/>
  <c r="F29" i="41"/>
  <c r="J29" i="41"/>
  <c r="K29" i="41"/>
  <c r="L29" i="41"/>
  <c r="M29" i="41"/>
  <c r="F30" i="41"/>
  <c r="J30" i="41"/>
  <c r="K30" i="41"/>
  <c r="L30" i="41"/>
  <c r="M30" i="41"/>
  <c r="F31" i="41"/>
  <c r="J31" i="41"/>
  <c r="K31" i="41"/>
  <c r="L31" i="41"/>
  <c r="M31" i="41"/>
  <c r="F32" i="41"/>
  <c r="J32" i="41"/>
  <c r="K32" i="41"/>
  <c r="L32" i="41"/>
  <c r="M32" i="41"/>
  <c r="F33" i="41"/>
  <c r="J33" i="41"/>
  <c r="K33" i="41"/>
  <c r="L33" i="41"/>
  <c r="M33" i="41"/>
  <c r="F34" i="41"/>
  <c r="J34" i="41"/>
  <c r="K34" i="41"/>
  <c r="L34" i="41"/>
  <c r="M34" i="41"/>
  <c r="C35" i="41"/>
  <c r="D35" i="41"/>
  <c r="E35" i="41"/>
  <c r="G35" i="41"/>
  <c r="H35" i="41"/>
  <c r="I35" i="41"/>
  <c r="F43" i="41"/>
  <c r="J43" i="41"/>
  <c r="K43" i="41"/>
  <c r="L43" i="41"/>
  <c r="M43" i="41"/>
  <c r="F44" i="41"/>
  <c r="J44" i="41"/>
  <c r="K44" i="41"/>
  <c r="L44" i="41"/>
  <c r="M44" i="41"/>
  <c r="F45" i="41"/>
  <c r="J45" i="41"/>
  <c r="K45" i="41"/>
  <c r="L45" i="41"/>
  <c r="M45" i="41"/>
  <c r="F46" i="41"/>
  <c r="J46" i="41"/>
  <c r="K46" i="41"/>
  <c r="L46" i="41"/>
  <c r="M46" i="41"/>
  <c r="F47" i="41"/>
  <c r="J47" i="41"/>
  <c r="K47" i="41"/>
  <c r="L47" i="41"/>
  <c r="M47" i="41"/>
  <c r="F48" i="41"/>
  <c r="J48" i="41"/>
  <c r="K48" i="41"/>
  <c r="L48" i="41"/>
  <c r="M48" i="41"/>
  <c r="F49" i="41"/>
  <c r="J49" i="41"/>
  <c r="K49" i="41"/>
  <c r="L49" i="41"/>
  <c r="M49" i="41"/>
  <c r="F50" i="41"/>
  <c r="J50" i="41"/>
  <c r="K50" i="41"/>
  <c r="L50" i="41"/>
  <c r="M50" i="41"/>
  <c r="F51" i="41"/>
  <c r="J51" i="41"/>
  <c r="K51" i="41"/>
  <c r="L51" i="41"/>
  <c r="M51" i="41"/>
  <c r="F52" i="41"/>
  <c r="J52" i="41"/>
  <c r="K52" i="41"/>
  <c r="L52" i="41"/>
  <c r="M52" i="41"/>
  <c r="D53" i="41"/>
  <c r="E53" i="41"/>
  <c r="G53" i="41"/>
  <c r="H53" i="41"/>
  <c r="I53" i="41"/>
  <c r="J89" i="41"/>
  <c r="K89" i="41"/>
  <c r="C89" i="41"/>
  <c r="D89" i="41"/>
  <c r="E89" i="41"/>
  <c r="G89" i="41"/>
  <c r="H89" i="41"/>
  <c r="I89" i="41"/>
  <c r="L89" i="41"/>
  <c r="F96" i="41"/>
  <c r="J96" i="41"/>
  <c r="K96" i="41"/>
  <c r="L96" i="41"/>
  <c r="M96" i="41"/>
  <c r="F97" i="41"/>
  <c r="J97" i="41"/>
  <c r="K97" i="41"/>
  <c r="L97" i="41"/>
  <c r="M97" i="41"/>
  <c r="F98" i="41"/>
  <c r="J98" i="41"/>
  <c r="K98" i="41"/>
  <c r="L98" i="41"/>
  <c r="M98" i="41"/>
  <c r="F99" i="41"/>
  <c r="J99" i="41"/>
  <c r="K99" i="41"/>
  <c r="L99" i="41"/>
  <c r="M99" i="41"/>
  <c r="F100" i="41"/>
  <c r="J100" i="41"/>
  <c r="K100" i="41"/>
  <c r="L100" i="41"/>
  <c r="M100" i="41"/>
  <c r="F101" i="41"/>
  <c r="J101" i="41"/>
  <c r="K101" i="41"/>
  <c r="L101" i="41"/>
  <c r="M101" i="41"/>
  <c r="F102" i="41"/>
  <c r="J102" i="41"/>
  <c r="K102" i="41"/>
  <c r="L102" i="41"/>
  <c r="M102" i="41"/>
  <c r="F103" i="41"/>
  <c r="J103" i="41"/>
  <c r="K103" i="41"/>
  <c r="L103" i="41"/>
  <c r="M103" i="41"/>
  <c r="F104" i="41"/>
  <c r="J104" i="41"/>
  <c r="K104" i="41"/>
  <c r="L104" i="41"/>
  <c r="M104" i="41"/>
  <c r="F105" i="41"/>
  <c r="J105" i="41"/>
  <c r="K105" i="41"/>
  <c r="L105" i="41"/>
  <c r="M105" i="41"/>
  <c r="C106" i="41"/>
  <c r="D106" i="41"/>
  <c r="E106" i="41"/>
  <c r="G106" i="41"/>
  <c r="H106" i="41"/>
  <c r="I106" i="41"/>
  <c r="F114" i="41"/>
  <c r="J114" i="41"/>
  <c r="K114" i="41"/>
  <c r="L114" i="41"/>
  <c r="M114" i="41"/>
  <c r="F115" i="41"/>
  <c r="J115" i="41"/>
  <c r="K115" i="41"/>
  <c r="L115" i="41"/>
  <c r="M115" i="41"/>
  <c r="F116" i="41"/>
  <c r="J116" i="41"/>
  <c r="K116" i="41"/>
  <c r="L116" i="41"/>
  <c r="M116" i="41"/>
  <c r="F117" i="41"/>
  <c r="J117" i="41"/>
  <c r="K117" i="41"/>
  <c r="L117" i="41"/>
  <c r="M117" i="41"/>
  <c r="F118" i="41"/>
  <c r="J118" i="41"/>
  <c r="K118" i="41"/>
  <c r="L118" i="41"/>
  <c r="M118" i="41"/>
  <c r="F119" i="41"/>
  <c r="J119" i="41"/>
  <c r="K119" i="41"/>
  <c r="L119" i="41"/>
  <c r="M119" i="41"/>
  <c r="F120" i="41"/>
  <c r="J120" i="41"/>
  <c r="K120" i="41"/>
  <c r="L120" i="41"/>
  <c r="M120" i="41"/>
  <c r="F121" i="41"/>
  <c r="J121" i="41"/>
  <c r="K121" i="41"/>
  <c r="L121" i="41"/>
  <c r="M121" i="41"/>
  <c r="F122" i="41"/>
  <c r="J122" i="41"/>
  <c r="K122" i="41"/>
  <c r="L122" i="41"/>
  <c r="M122" i="41"/>
  <c r="F123" i="41"/>
  <c r="J123" i="41"/>
  <c r="K123" i="41"/>
  <c r="L123" i="41"/>
  <c r="M123" i="41"/>
  <c r="C124" i="41"/>
  <c r="D124" i="41"/>
  <c r="E124" i="41"/>
  <c r="G124" i="41"/>
  <c r="H124" i="41"/>
  <c r="I124" i="41"/>
  <c r="F131" i="41"/>
  <c r="J131" i="41"/>
  <c r="K131" i="41"/>
  <c r="L131" i="41"/>
  <c r="M131" i="41"/>
  <c r="F132" i="41"/>
  <c r="J132" i="41"/>
  <c r="K132" i="41"/>
  <c r="L132" i="41"/>
  <c r="M132" i="41"/>
  <c r="F133" i="41"/>
  <c r="J133" i="41"/>
  <c r="K133" i="41"/>
  <c r="L133" i="41"/>
  <c r="M133" i="41"/>
  <c r="F134" i="41"/>
  <c r="J134" i="41"/>
  <c r="K134" i="41"/>
  <c r="L134" i="41"/>
  <c r="M134" i="41"/>
  <c r="F135" i="41"/>
  <c r="J135" i="41"/>
  <c r="K135" i="41"/>
  <c r="L135" i="41"/>
  <c r="M135" i="41"/>
  <c r="F136" i="41"/>
  <c r="J136" i="41"/>
  <c r="K136" i="41"/>
  <c r="L136" i="41"/>
  <c r="M136" i="41"/>
  <c r="F137" i="41"/>
  <c r="J137" i="41"/>
  <c r="K137" i="41"/>
  <c r="L137" i="41"/>
  <c r="M137" i="41"/>
  <c r="F138" i="41"/>
  <c r="J138" i="41"/>
  <c r="K138" i="41"/>
  <c r="L138" i="41"/>
  <c r="M138" i="41"/>
  <c r="F139" i="41"/>
  <c r="J139" i="41"/>
  <c r="K139" i="41"/>
  <c r="L139" i="41"/>
  <c r="M139" i="41"/>
  <c r="F140" i="41"/>
  <c r="J140" i="41"/>
  <c r="K140" i="41"/>
  <c r="L140" i="41"/>
  <c r="M140" i="41"/>
  <c r="C141" i="41"/>
  <c r="D141" i="41"/>
  <c r="E141" i="41"/>
  <c r="G141" i="41"/>
  <c r="H141" i="41"/>
  <c r="I141" i="41"/>
  <c r="F149" i="41"/>
  <c r="J149" i="41"/>
  <c r="K149" i="41"/>
  <c r="L149" i="41"/>
  <c r="L159" i="41" s="1"/>
  <c r="M149" i="41"/>
  <c r="M159" i="41" s="1"/>
  <c r="F150" i="41"/>
  <c r="J150" i="41"/>
  <c r="F151" i="41"/>
  <c r="J151" i="41"/>
  <c r="J152" i="41"/>
  <c r="N152" i="41" s="1"/>
  <c r="J153" i="41"/>
  <c r="N153" i="41" s="1"/>
  <c r="C159" i="41"/>
  <c r="D159" i="41"/>
  <c r="E159" i="41"/>
  <c r="G159" i="41"/>
  <c r="H159" i="41"/>
  <c r="I159" i="41"/>
  <c r="F167" i="41"/>
  <c r="J167" i="41"/>
  <c r="K167" i="41"/>
  <c r="L167" i="41"/>
  <c r="M167" i="41"/>
  <c r="F168" i="41"/>
  <c r="J168" i="41"/>
  <c r="K168" i="41"/>
  <c r="L168" i="41"/>
  <c r="M168" i="41"/>
  <c r="F169" i="41"/>
  <c r="J169" i="41"/>
  <c r="K169" i="41"/>
  <c r="L169" i="41"/>
  <c r="M169" i="41"/>
  <c r="F170" i="41"/>
  <c r="J170" i="41"/>
  <c r="K170" i="41"/>
  <c r="L170" i="41"/>
  <c r="M170" i="41"/>
  <c r="F171" i="41"/>
  <c r="J171" i="41"/>
  <c r="K171" i="41"/>
  <c r="L171" i="41"/>
  <c r="M171" i="41"/>
  <c r="F172" i="41"/>
  <c r="J172" i="41"/>
  <c r="K172" i="41"/>
  <c r="L172" i="41"/>
  <c r="M172" i="41"/>
  <c r="F173" i="41"/>
  <c r="J173" i="41"/>
  <c r="K173" i="41"/>
  <c r="L173" i="41"/>
  <c r="M173" i="41"/>
  <c r="F174" i="41"/>
  <c r="J174" i="41"/>
  <c r="K174" i="41"/>
  <c r="L174" i="41"/>
  <c r="M174" i="41"/>
  <c r="F175" i="41"/>
  <c r="J175" i="41"/>
  <c r="K175" i="41"/>
  <c r="L175" i="41"/>
  <c r="M175" i="41"/>
  <c r="F176" i="41"/>
  <c r="J176" i="41"/>
  <c r="K176" i="41"/>
  <c r="L176" i="41"/>
  <c r="M176" i="41"/>
  <c r="C177" i="41"/>
  <c r="E177" i="41"/>
  <c r="G177" i="41"/>
  <c r="H177" i="41"/>
  <c r="I177" i="41"/>
  <c r="F185" i="41"/>
  <c r="J185" i="41"/>
  <c r="K185" i="41"/>
  <c r="L185" i="41"/>
  <c r="M185" i="41"/>
  <c r="F186" i="41"/>
  <c r="J186" i="41"/>
  <c r="K186" i="41"/>
  <c r="L186" i="41"/>
  <c r="M186" i="41"/>
  <c r="F187" i="41"/>
  <c r="J187" i="41"/>
  <c r="K187" i="41"/>
  <c r="L187" i="41"/>
  <c r="M187" i="41"/>
  <c r="F188" i="41"/>
  <c r="J188" i="41"/>
  <c r="K188" i="41"/>
  <c r="L188" i="41"/>
  <c r="M188" i="41"/>
  <c r="F189" i="41"/>
  <c r="J189" i="41"/>
  <c r="K189" i="41"/>
  <c r="L189" i="41"/>
  <c r="M189" i="41"/>
  <c r="F190" i="41"/>
  <c r="J190" i="41"/>
  <c r="K190" i="41"/>
  <c r="L190" i="41"/>
  <c r="M190" i="41"/>
  <c r="F191" i="41"/>
  <c r="J191" i="41"/>
  <c r="K191" i="41"/>
  <c r="L191" i="41"/>
  <c r="M191" i="41"/>
  <c r="F192" i="41"/>
  <c r="J192" i="41"/>
  <c r="K192" i="41"/>
  <c r="L192" i="41"/>
  <c r="M192" i="41"/>
  <c r="F193" i="41"/>
  <c r="J193" i="41"/>
  <c r="K193" i="41"/>
  <c r="L193" i="41"/>
  <c r="M193" i="41"/>
  <c r="F194" i="41"/>
  <c r="J194" i="41"/>
  <c r="K194" i="41"/>
  <c r="L194" i="41"/>
  <c r="M194" i="41"/>
  <c r="C195" i="41"/>
  <c r="D195" i="41"/>
  <c r="E195" i="41"/>
  <c r="G195" i="41"/>
  <c r="H195" i="41"/>
  <c r="I195" i="41"/>
  <c r="F203" i="41"/>
  <c r="J203" i="41"/>
  <c r="K203" i="41"/>
  <c r="L203" i="41"/>
  <c r="M203" i="41"/>
  <c r="F204" i="41"/>
  <c r="J204" i="41"/>
  <c r="K204" i="41"/>
  <c r="L204" i="41"/>
  <c r="M204" i="41"/>
  <c r="F205" i="41"/>
  <c r="J205" i="41"/>
  <c r="K205" i="41"/>
  <c r="L205" i="41"/>
  <c r="M205" i="41"/>
  <c r="F206" i="41"/>
  <c r="J206" i="41"/>
  <c r="K206" i="41"/>
  <c r="L206" i="41"/>
  <c r="M206" i="41"/>
  <c r="F207" i="41"/>
  <c r="J207" i="41"/>
  <c r="K207" i="41"/>
  <c r="L207" i="41"/>
  <c r="M207" i="41"/>
  <c r="F208" i="41"/>
  <c r="J208" i="41"/>
  <c r="K208" i="41"/>
  <c r="L208" i="41"/>
  <c r="M208" i="41"/>
  <c r="F209" i="41"/>
  <c r="N209" i="41" s="1"/>
  <c r="J209" i="41"/>
  <c r="K209" i="41"/>
  <c r="L209" i="41"/>
  <c r="M209" i="41"/>
  <c r="F210" i="41"/>
  <c r="J210" i="41"/>
  <c r="K210" i="41"/>
  <c r="L210" i="41"/>
  <c r="M210" i="41"/>
  <c r="F211" i="41"/>
  <c r="J211" i="41"/>
  <c r="K211" i="41"/>
  <c r="L211" i="41"/>
  <c r="M211" i="41"/>
  <c r="F212" i="41"/>
  <c r="J212" i="41"/>
  <c r="K212" i="41"/>
  <c r="L212" i="41"/>
  <c r="M212" i="41"/>
  <c r="C213" i="41"/>
  <c r="D213" i="41"/>
  <c r="E213" i="41"/>
  <c r="G213" i="41"/>
  <c r="H213" i="41"/>
  <c r="I213" i="41"/>
  <c r="AB12" i="37"/>
  <c r="E19" i="36"/>
  <c r="I19" i="36"/>
  <c r="J19" i="36"/>
  <c r="K19" i="36"/>
  <c r="L19" i="36"/>
  <c r="M19" i="36"/>
  <c r="N19" i="36"/>
  <c r="O19" i="36"/>
  <c r="P19" i="36"/>
  <c r="Q19" i="36"/>
  <c r="R19" i="36"/>
  <c r="G8" i="39"/>
  <c r="O8" i="39"/>
  <c r="P8" i="39"/>
  <c r="G9" i="39"/>
  <c r="O9" i="39"/>
  <c r="P9" i="39"/>
  <c r="G10" i="39"/>
  <c r="O10" i="39"/>
  <c r="P10" i="39"/>
  <c r="G11" i="39"/>
  <c r="O11" i="39"/>
  <c r="P11" i="39"/>
  <c r="G12" i="39"/>
  <c r="O12" i="39"/>
  <c r="P12" i="39"/>
  <c r="G13" i="39"/>
  <c r="O13" i="39"/>
  <c r="P13" i="39"/>
  <c r="G14" i="39"/>
  <c r="O14" i="39"/>
  <c r="P14" i="39"/>
  <c r="G15" i="39"/>
  <c r="O15" i="39"/>
  <c r="P15" i="39"/>
  <c r="G16" i="39"/>
  <c r="O16" i="39"/>
  <c r="P16" i="39"/>
  <c r="G17" i="39"/>
  <c r="O17" i="39"/>
  <c r="P17" i="39"/>
  <c r="D18" i="39"/>
  <c r="E18" i="39"/>
  <c r="G371" i="39"/>
  <c r="G372" i="39"/>
  <c r="G373" i="39"/>
  <c r="G374" i="39"/>
  <c r="G375" i="39"/>
  <c r="G376" i="39"/>
  <c r="G377" i="39"/>
  <c r="G378" i="39"/>
  <c r="G379" i="39"/>
  <c r="G380" i="39"/>
  <c r="D381" i="39"/>
  <c r="E381" i="39"/>
  <c r="C19" i="36"/>
  <c r="C10" i="35"/>
  <c r="E10" i="35"/>
  <c r="F16" i="35"/>
  <c r="F18" i="35"/>
  <c r="H20" i="35"/>
  <c r="I20" i="35"/>
  <c r="J20" i="35"/>
  <c r="K20" i="35"/>
  <c r="L20" i="35"/>
  <c r="M20" i="35"/>
  <c r="L40" i="10"/>
  <c r="K40" i="10"/>
  <c r="J40" i="10"/>
  <c r="I40" i="10"/>
  <c r="H40" i="10"/>
  <c r="G40" i="10"/>
  <c r="F40" i="10"/>
  <c r="E40" i="10"/>
  <c r="D40" i="10"/>
  <c r="AG38" i="9"/>
  <c r="AD38" i="9"/>
  <c r="AC38" i="9"/>
  <c r="AB38" i="9"/>
  <c r="AA38" i="9"/>
  <c r="O38" i="9"/>
  <c r="N38" i="9"/>
  <c r="L38" i="9"/>
  <c r="K38" i="9"/>
  <c r="I38" i="9"/>
  <c r="F38" i="9"/>
  <c r="AT38" i="9"/>
  <c r="AS38" i="9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U46" i="13"/>
  <c r="G46" i="13"/>
  <c r="F46" i="13"/>
  <c r="E46" i="13"/>
  <c r="D46" i="13"/>
  <c r="C46" i="13"/>
  <c r="T46" i="13"/>
  <c r="S46" i="13"/>
  <c r="R46" i="13"/>
  <c r="Q46" i="13"/>
  <c r="P46" i="13"/>
  <c r="O46" i="13"/>
  <c r="N46" i="13"/>
  <c r="M46" i="13"/>
  <c r="L46" i="13"/>
  <c r="K46" i="13"/>
  <c r="J46" i="13"/>
  <c r="H44" i="13"/>
  <c r="H46" i="13" s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15" i="35" l="1"/>
  <c r="Z41" i="43"/>
  <c r="AJ20" i="2"/>
  <c r="AJ16" i="2"/>
  <c r="E19" i="35"/>
  <c r="C12" i="35"/>
  <c r="Z89" i="43"/>
  <c r="Z81" i="43"/>
  <c r="T71" i="42"/>
  <c r="U35" i="42"/>
  <c r="AJ14" i="2"/>
  <c r="N8" i="41"/>
  <c r="K44" i="43"/>
  <c r="Z37" i="43"/>
  <c r="N205" i="41"/>
  <c r="Z274" i="43"/>
  <c r="Z131" i="43"/>
  <c r="Z56" i="43"/>
  <c r="T220" i="42"/>
  <c r="V179" i="42"/>
  <c r="V153" i="42"/>
  <c r="V136" i="42"/>
  <c r="V117" i="42"/>
  <c r="V97" i="42"/>
  <c r="V48" i="42"/>
  <c r="V44" i="42"/>
  <c r="AJ15" i="2"/>
  <c r="AX17" i="44"/>
  <c r="BB17" i="44" s="1"/>
  <c r="BC17" i="44" s="1"/>
  <c r="AP9" i="43"/>
  <c r="AO11" i="35"/>
  <c r="AT8" i="43"/>
  <c r="AM10" i="35"/>
  <c r="M253" i="44"/>
  <c r="M97" i="44"/>
  <c r="G9" i="36"/>
  <c r="Z9" i="36"/>
  <c r="J213" i="41"/>
  <c r="Z15" i="43"/>
  <c r="Z11" i="43"/>
  <c r="AT9" i="43"/>
  <c r="AM11" i="35"/>
  <c r="V18" i="43"/>
  <c r="F18" i="43"/>
  <c r="R18" i="43"/>
  <c r="AJ17" i="2"/>
  <c r="N173" i="41"/>
  <c r="N169" i="41"/>
  <c r="N7" i="41"/>
  <c r="Z272" i="43"/>
  <c r="D212" i="43"/>
  <c r="E164" i="43"/>
  <c r="E140" i="43"/>
  <c r="Z129" i="43"/>
  <c r="Z128" i="43"/>
  <c r="Z85" i="43"/>
  <c r="Z84" i="43"/>
  <c r="Z83" i="43"/>
  <c r="Z39" i="43"/>
  <c r="V42" i="43"/>
  <c r="F42" i="43"/>
  <c r="F44" i="43" s="1"/>
  <c r="Z14" i="43"/>
  <c r="AD11" i="43"/>
  <c r="AU13" i="35"/>
  <c r="AH10" i="43"/>
  <c r="AS12" i="35"/>
  <c r="Z10" i="43"/>
  <c r="AL9" i="43"/>
  <c r="AQ11" i="35"/>
  <c r="AP8" i="43"/>
  <c r="AO10" i="35"/>
  <c r="V191" i="42"/>
  <c r="V26" i="42"/>
  <c r="AJ21" i="2"/>
  <c r="AJ19" i="2"/>
  <c r="AJ12" i="2"/>
  <c r="V7" i="42"/>
  <c r="BP7" i="42" s="1"/>
  <c r="M201" i="44"/>
  <c r="AV20" i="44"/>
  <c r="G10" i="36"/>
  <c r="Z10" i="36"/>
  <c r="J124" i="41"/>
  <c r="N42" i="43"/>
  <c r="R42" i="43"/>
  <c r="AH11" i="43"/>
  <c r="AS13" i="35"/>
  <c r="AL10" i="43"/>
  <c r="AQ12" i="35"/>
  <c r="AD8" i="43"/>
  <c r="AU10" i="35"/>
  <c r="H175" i="44"/>
  <c r="N18" i="43"/>
  <c r="AP10" i="43"/>
  <c r="AP18" i="43" s="1"/>
  <c r="AP20" i="43" s="1"/>
  <c r="AO12" i="35"/>
  <c r="J18" i="43"/>
  <c r="AD9" i="43"/>
  <c r="AU11" i="35"/>
  <c r="AH8" i="43"/>
  <c r="AS10" i="35"/>
  <c r="G12" i="36"/>
  <c r="Z12" i="36"/>
  <c r="N122" i="41"/>
  <c r="N118" i="41"/>
  <c r="N114" i="41"/>
  <c r="N47" i="41"/>
  <c r="AT10" i="43"/>
  <c r="AM12" i="35"/>
  <c r="AD10" i="43"/>
  <c r="AU12" i="35"/>
  <c r="AH9" i="43"/>
  <c r="AS11" i="35"/>
  <c r="AL8" i="43"/>
  <c r="AQ10" i="35"/>
  <c r="V29" i="42"/>
  <c r="V25" i="42"/>
  <c r="AJ18" i="2"/>
  <c r="M305" i="44"/>
  <c r="M149" i="44"/>
  <c r="G11" i="36"/>
  <c r="Z11" i="36"/>
  <c r="AT19" i="44"/>
  <c r="G13" i="36"/>
  <c r="Z13" i="36"/>
  <c r="G14" i="36"/>
  <c r="Z14" i="36"/>
  <c r="AT16" i="43"/>
  <c r="AM18" i="35"/>
  <c r="AT14" i="43"/>
  <c r="AM16" i="35"/>
  <c r="AT12" i="43"/>
  <c r="AM14" i="35"/>
  <c r="AT13" i="43"/>
  <c r="AM15" i="35"/>
  <c r="AT11" i="43"/>
  <c r="AM13" i="35"/>
  <c r="AP15" i="43"/>
  <c r="AO17" i="35"/>
  <c r="AP13" i="43"/>
  <c r="AO15" i="35"/>
  <c r="AP11" i="43"/>
  <c r="AO13" i="35"/>
  <c r="AP16" i="43"/>
  <c r="AO18" i="35"/>
  <c r="AP14" i="43"/>
  <c r="AO16" i="35"/>
  <c r="AP12" i="43"/>
  <c r="AO14" i="35"/>
  <c r="AL16" i="43"/>
  <c r="AQ18" i="35"/>
  <c r="AL12" i="43"/>
  <c r="AQ14" i="35"/>
  <c r="Z251" i="43"/>
  <c r="AL15" i="43"/>
  <c r="AQ17" i="35"/>
  <c r="AL13" i="43"/>
  <c r="AQ15" i="35"/>
  <c r="AL11" i="43"/>
  <c r="AQ13" i="35"/>
  <c r="AH15" i="43"/>
  <c r="AS17" i="35"/>
  <c r="AH13" i="43"/>
  <c r="AS15" i="35"/>
  <c r="AH12" i="43"/>
  <c r="AS14" i="35"/>
  <c r="AD12" i="43"/>
  <c r="AU14" i="35"/>
  <c r="AD13" i="43"/>
  <c r="AU15" i="35"/>
  <c r="V193" i="42"/>
  <c r="V195" i="42"/>
  <c r="E11" i="35"/>
  <c r="G18" i="36"/>
  <c r="Z18" i="36"/>
  <c r="G17" i="36"/>
  <c r="Z17" i="36"/>
  <c r="H279" i="44"/>
  <c r="G16" i="36"/>
  <c r="Z16" i="36"/>
  <c r="G15" i="36"/>
  <c r="Z15" i="36"/>
  <c r="AT15" i="43"/>
  <c r="AM17" i="35"/>
  <c r="AT17" i="43"/>
  <c r="AM19" i="35"/>
  <c r="M260" i="43"/>
  <c r="L260" i="43"/>
  <c r="K260" i="43"/>
  <c r="AP17" i="43"/>
  <c r="AO19" i="35"/>
  <c r="AO20" i="35" s="1"/>
  <c r="AL17" i="43"/>
  <c r="AQ19" i="35"/>
  <c r="AH17" i="43"/>
  <c r="AS19" i="35"/>
  <c r="AD17" i="43"/>
  <c r="AU19" i="35"/>
  <c r="AH16" i="43"/>
  <c r="AS18" i="35"/>
  <c r="Z256" i="43"/>
  <c r="AD16" i="43"/>
  <c r="AU18" i="35"/>
  <c r="D260" i="43"/>
  <c r="Z255" i="43"/>
  <c r="AD15" i="43"/>
  <c r="AU17" i="35"/>
  <c r="AL14" i="43"/>
  <c r="AQ16" i="35"/>
  <c r="E260" i="43"/>
  <c r="AH14" i="43"/>
  <c r="AS16" i="35"/>
  <c r="AS20" i="35" s="1"/>
  <c r="C260" i="43"/>
  <c r="AD14" i="43"/>
  <c r="AU16" i="35"/>
  <c r="AJ22" i="2"/>
  <c r="V199" i="42"/>
  <c r="AK22" i="2"/>
  <c r="AL22" i="2"/>
  <c r="V197" i="42"/>
  <c r="J201" i="42"/>
  <c r="AE20" i="2"/>
  <c r="AD18" i="35"/>
  <c r="E17" i="35"/>
  <c r="AC17" i="35"/>
  <c r="AD16" i="35"/>
  <c r="AE18" i="2"/>
  <c r="F14" i="35"/>
  <c r="AE16" i="2"/>
  <c r="AD14" i="35"/>
  <c r="E13" i="35"/>
  <c r="AC13" i="35"/>
  <c r="F12" i="35"/>
  <c r="AD12" i="35"/>
  <c r="AE14" i="2"/>
  <c r="F19" i="35"/>
  <c r="AE21" i="2"/>
  <c r="AD19" i="35"/>
  <c r="E18" i="35"/>
  <c r="AC18" i="35"/>
  <c r="F17" i="35"/>
  <c r="AE19" i="2"/>
  <c r="AD17" i="35"/>
  <c r="E16" i="35"/>
  <c r="AC16" i="35"/>
  <c r="F15" i="35"/>
  <c r="AD15" i="35"/>
  <c r="AE17" i="2"/>
  <c r="E14" i="35"/>
  <c r="AC14" i="35"/>
  <c r="F13" i="35"/>
  <c r="AE15" i="2"/>
  <c r="AD13" i="35"/>
  <c r="E12" i="35"/>
  <c r="AC12" i="35"/>
  <c r="F11" i="35"/>
  <c r="F20" i="35" s="1"/>
  <c r="AE13" i="2"/>
  <c r="AD11" i="35"/>
  <c r="F10" i="35"/>
  <c r="G10" i="35" s="1"/>
  <c r="AD10" i="35"/>
  <c r="AE12" i="2"/>
  <c r="D19" i="35"/>
  <c r="AB19" i="35"/>
  <c r="C18" i="35"/>
  <c r="AA18" i="35"/>
  <c r="D17" i="35"/>
  <c r="AB17" i="35"/>
  <c r="C16" i="35"/>
  <c r="AA16" i="35"/>
  <c r="D15" i="35"/>
  <c r="AB15" i="35"/>
  <c r="C14" i="35"/>
  <c r="AA14" i="35"/>
  <c r="D13" i="35"/>
  <c r="AB13" i="35"/>
  <c r="D11" i="35"/>
  <c r="D20" i="35" s="1"/>
  <c r="AB11" i="35"/>
  <c r="D10" i="35"/>
  <c r="AB10" i="35"/>
  <c r="C19" i="35"/>
  <c r="AA19" i="35"/>
  <c r="D18" i="35"/>
  <c r="AB18" i="35"/>
  <c r="C17" i="35"/>
  <c r="AA17" i="35"/>
  <c r="D16" i="35"/>
  <c r="AB16" i="35"/>
  <c r="C15" i="35"/>
  <c r="AA15" i="35"/>
  <c r="D14" i="35"/>
  <c r="AB14" i="35"/>
  <c r="C13" i="35"/>
  <c r="AA13" i="35"/>
  <c r="D12" i="35"/>
  <c r="AB12" i="35"/>
  <c r="C11" i="35"/>
  <c r="C20" i="35" s="1"/>
  <c r="AA11" i="35"/>
  <c r="M17" i="41"/>
  <c r="H19" i="44"/>
  <c r="J195" i="41"/>
  <c r="N175" i="41"/>
  <c r="N45" i="41"/>
  <c r="Z200" i="43"/>
  <c r="Z57" i="43"/>
  <c r="L44" i="43"/>
  <c r="D44" i="43"/>
  <c r="Z17" i="43"/>
  <c r="M71" i="44"/>
  <c r="G18" i="39"/>
  <c r="I20" i="36"/>
  <c r="N211" i="41"/>
  <c r="N207" i="41"/>
  <c r="N151" i="41"/>
  <c r="K17" i="41"/>
  <c r="Z280" i="43"/>
  <c r="Z254" i="43"/>
  <c r="Z252" i="43"/>
  <c r="Z250" i="43"/>
  <c r="Z228" i="43"/>
  <c r="Z226" i="43"/>
  <c r="Z224" i="43"/>
  <c r="C188" i="43"/>
  <c r="Z152" i="43"/>
  <c r="Z33" i="43"/>
  <c r="Z9" i="43"/>
  <c r="S201" i="42"/>
  <c r="BJ16" i="42"/>
  <c r="AM16" i="42" s="1"/>
  <c r="M123" i="44"/>
  <c r="N171" i="41"/>
  <c r="N120" i="41"/>
  <c r="N116" i="41"/>
  <c r="R66" i="43"/>
  <c r="X18" i="43"/>
  <c r="V31" i="42"/>
  <c r="V27" i="42"/>
  <c r="T17" i="42"/>
  <c r="T16" i="42"/>
  <c r="J17" i="42"/>
  <c r="AX13" i="44"/>
  <c r="BB13" i="44" s="1"/>
  <c r="BC13" i="44" s="1"/>
  <c r="N43" i="41"/>
  <c r="K284" i="43"/>
  <c r="W284" i="43" s="1"/>
  <c r="D284" i="43"/>
  <c r="X284" i="43" s="1"/>
  <c r="W282" i="43"/>
  <c r="C236" i="43"/>
  <c r="C212" i="43"/>
  <c r="Z177" i="43"/>
  <c r="Z176" i="43"/>
  <c r="D164" i="43"/>
  <c r="D140" i="43"/>
  <c r="D92" i="43"/>
  <c r="N90" i="43"/>
  <c r="D68" i="43"/>
  <c r="V217" i="42"/>
  <c r="V213" i="42"/>
  <c r="R220" i="42"/>
  <c r="U201" i="42"/>
  <c r="V138" i="42"/>
  <c r="V134" i="42"/>
  <c r="V115" i="42"/>
  <c r="V99" i="42"/>
  <c r="V68" i="42"/>
  <c r="V30" i="42"/>
  <c r="V15" i="42"/>
  <c r="V11" i="42"/>
  <c r="AX18" i="44"/>
  <c r="BB18" i="44" s="1"/>
  <c r="BC18" i="44" s="1"/>
  <c r="AX15" i="44"/>
  <c r="BB15" i="44" s="1"/>
  <c r="BC15" i="44" s="1"/>
  <c r="AX14" i="44"/>
  <c r="BB14" i="44" s="1"/>
  <c r="BC14" i="44" s="1"/>
  <c r="AX11" i="44"/>
  <c r="BB11" i="44" s="1"/>
  <c r="BC11" i="44" s="1"/>
  <c r="AX10" i="44"/>
  <c r="E236" i="43"/>
  <c r="Z233" i="43"/>
  <c r="Z230" i="43"/>
  <c r="D236" i="43"/>
  <c r="W234" i="43"/>
  <c r="L236" i="43"/>
  <c r="M236" i="43"/>
  <c r="Y234" i="43"/>
  <c r="Z225" i="43"/>
  <c r="V181" i="42"/>
  <c r="T182" i="42"/>
  <c r="R182" i="42"/>
  <c r="V177" i="42"/>
  <c r="M17" i="2"/>
  <c r="V175" i="42"/>
  <c r="J177" i="41"/>
  <c r="L17" i="41"/>
  <c r="Y258" i="43"/>
  <c r="W258" i="43"/>
  <c r="V211" i="42"/>
  <c r="U220" i="42"/>
  <c r="J220" i="42"/>
  <c r="R201" i="42"/>
  <c r="N201" i="42"/>
  <c r="R16" i="44"/>
  <c r="AX9" i="44"/>
  <c r="BB9" i="44" s="1"/>
  <c r="Z9" i="44" s="1"/>
  <c r="AA9" i="44" s="1"/>
  <c r="AU19" i="44"/>
  <c r="S9" i="44"/>
  <c r="N191" i="41"/>
  <c r="N187" i="41"/>
  <c r="J159" i="41"/>
  <c r="J141" i="41"/>
  <c r="J282" i="43"/>
  <c r="F284" i="43" s="1"/>
  <c r="X282" i="43"/>
  <c r="N282" i="43"/>
  <c r="R234" i="43"/>
  <c r="V234" i="43"/>
  <c r="V236" i="43" s="1"/>
  <c r="F234" i="43"/>
  <c r="J138" i="43"/>
  <c r="Z87" i="43"/>
  <c r="Z35" i="43"/>
  <c r="W18" i="43"/>
  <c r="V173" i="42"/>
  <c r="U182" i="42"/>
  <c r="J182" i="42"/>
  <c r="J71" i="42"/>
  <c r="V34" i="42"/>
  <c r="S35" i="42"/>
  <c r="BF17" i="42"/>
  <c r="AI17" i="42" s="1"/>
  <c r="R16" i="42"/>
  <c r="BL16" i="42" s="1"/>
  <c r="AO16" i="42" s="1"/>
  <c r="U16" i="42"/>
  <c r="V16" i="42" s="1"/>
  <c r="BK16" i="42"/>
  <c r="AN16" i="42" s="1"/>
  <c r="S17" i="42"/>
  <c r="AJ10" i="44"/>
  <c r="S18" i="44"/>
  <c r="R12" i="44"/>
  <c r="M19" i="44"/>
  <c r="L213" i="41"/>
  <c r="J35" i="41"/>
  <c r="J17" i="41"/>
  <c r="F138" i="43"/>
  <c r="X42" i="43"/>
  <c r="S220" i="42"/>
  <c r="T201" i="42"/>
  <c r="F201" i="42"/>
  <c r="T53" i="42"/>
  <c r="H305" i="44"/>
  <c r="H253" i="44"/>
  <c r="S17" i="44"/>
  <c r="R15" i="44"/>
  <c r="S14" i="44"/>
  <c r="N193" i="41"/>
  <c r="N189" i="41"/>
  <c r="L195" i="41"/>
  <c r="M53" i="41"/>
  <c r="Y284" i="43"/>
  <c r="Z278" i="43"/>
  <c r="Z273" i="43"/>
  <c r="Y282" i="43"/>
  <c r="R282" i="43"/>
  <c r="V282" i="43"/>
  <c r="V284" i="43" s="1"/>
  <c r="F282" i="43"/>
  <c r="J234" i="43"/>
  <c r="X234" i="43"/>
  <c r="N234" i="43"/>
  <c r="Z135" i="43"/>
  <c r="Y18" i="43"/>
  <c r="S182" i="42"/>
  <c r="N144" i="42"/>
  <c r="N125" i="42"/>
  <c r="V61" i="42"/>
  <c r="U71" i="42"/>
  <c r="N71" i="42"/>
  <c r="V9" i="42"/>
  <c r="M279" i="44"/>
  <c r="AJ9" i="44"/>
  <c r="H45" i="44"/>
  <c r="S13" i="44"/>
  <c r="R11" i="44"/>
  <c r="S10" i="44"/>
  <c r="V10" i="44" s="1"/>
  <c r="L177" i="41"/>
  <c r="N33" i="41"/>
  <c r="N29" i="41"/>
  <c r="N15" i="41"/>
  <c r="N11" i="41"/>
  <c r="Z279" i="43"/>
  <c r="Z253" i="43"/>
  <c r="J258" i="43"/>
  <c r="X258" i="43"/>
  <c r="N258" i="43"/>
  <c r="Z227" i="43"/>
  <c r="E92" i="43"/>
  <c r="R90" i="43"/>
  <c r="V90" i="43"/>
  <c r="Z60" i="43"/>
  <c r="Z59" i="43"/>
  <c r="Z58" i="43"/>
  <c r="C44" i="43"/>
  <c r="Z16" i="43"/>
  <c r="Z8" i="43"/>
  <c r="V218" i="42"/>
  <c r="V214" i="42"/>
  <c r="V210" i="42"/>
  <c r="N220" i="42"/>
  <c r="V200" i="42"/>
  <c r="V196" i="42"/>
  <c r="V192" i="42"/>
  <c r="V178" i="42"/>
  <c r="V174" i="42"/>
  <c r="F182" i="42"/>
  <c r="V154" i="42"/>
  <c r="V141" i="42"/>
  <c r="V124" i="42"/>
  <c r="V98" i="42"/>
  <c r="N107" i="42"/>
  <c r="V69" i="42"/>
  <c r="V65" i="42"/>
  <c r="V62" i="42"/>
  <c r="V45" i="42"/>
  <c r="V32" i="42"/>
  <c r="BD12" i="42"/>
  <c r="AG12" i="42" s="1"/>
  <c r="F35" i="42"/>
  <c r="V14" i="42"/>
  <c r="V10" i="42"/>
  <c r="AO10" i="44"/>
  <c r="R17" i="44"/>
  <c r="AX16" i="44"/>
  <c r="BB16" i="44" s="1"/>
  <c r="BC16" i="44" s="1"/>
  <c r="S16" i="44"/>
  <c r="R14" i="44"/>
  <c r="S11" i="44"/>
  <c r="R9" i="44"/>
  <c r="V9" i="44" s="1"/>
  <c r="J106" i="41"/>
  <c r="N31" i="41"/>
  <c r="L35" i="41"/>
  <c r="N13" i="41"/>
  <c r="Z275" i="43"/>
  <c r="Z257" i="43"/>
  <c r="Z249" i="43"/>
  <c r="R258" i="43"/>
  <c r="N260" i="43" s="1"/>
  <c r="V258" i="43"/>
  <c r="V260" i="43" s="1"/>
  <c r="F258" i="43"/>
  <c r="Z231" i="43"/>
  <c r="Z130" i="43"/>
  <c r="C92" i="43"/>
  <c r="Z80" i="43"/>
  <c r="Z12" i="43"/>
  <c r="V216" i="42"/>
  <c r="V212" i="42"/>
  <c r="F220" i="42"/>
  <c r="V198" i="42"/>
  <c r="V194" i="42"/>
  <c r="V180" i="42"/>
  <c r="V176" i="42"/>
  <c r="V172" i="42"/>
  <c r="N182" i="42"/>
  <c r="V139" i="42"/>
  <c r="V135" i="42"/>
  <c r="V122" i="42"/>
  <c r="V119" i="42"/>
  <c r="V116" i="42"/>
  <c r="S107" i="42"/>
  <c r="V104" i="42"/>
  <c r="V100" i="42"/>
  <c r="V51" i="42"/>
  <c r="V47" i="42"/>
  <c r="V43" i="42"/>
  <c r="N53" i="42"/>
  <c r="V28" i="42"/>
  <c r="V12" i="42"/>
  <c r="M15" i="2"/>
  <c r="V8" i="42"/>
  <c r="AO9" i="44"/>
  <c r="R18" i="44"/>
  <c r="V18" i="44" s="1"/>
  <c r="S15" i="44"/>
  <c r="R13" i="44"/>
  <c r="V13" i="44" s="1"/>
  <c r="AX12" i="44"/>
  <c r="BB12" i="44" s="1"/>
  <c r="BC12" i="44" s="1"/>
  <c r="S12" i="44"/>
  <c r="R10" i="44"/>
  <c r="AO13" i="44"/>
  <c r="AI19" i="44"/>
  <c r="U19" i="44" s="1"/>
  <c r="AJ13" i="44"/>
  <c r="AH19" i="44"/>
  <c r="T19" i="44" s="1"/>
  <c r="Z204" i="43"/>
  <c r="Z208" i="43"/>
  <c r="Z207" i="43"/>
  <c r="Z205" i="43"/>
  <c r="BL11" i="42"/>
  <c r="AO11" i="42" s="1"/>
  <c r="V160" i="42"/>
  <c r="V155" i="42"/>
  <c r="V157" i="42"/>
  <c r="V158" i="42"/>
  <c r="N149" i="41"/>
  <c r="H227" i="44"/>
  <c r="Z209" i="43"/>
  <c r="W210" i="43"/>
  <c r="V210" i="43"/>
  <c r="Z206" i="43"/>
  <c r="Y210" i="43"/>
  <c r="Z203" i="43"/>
  <c r="X210" i="43"/>
  <c r="V162" i="42"/>
  <c r="T163" i="42"/>
  <c r="J163" i="42"/>
  <c r="V161" i="42"/>
  <c r="N163" i="42"/>
  <c r="M18" i="2"/>
  <c r="F163" i="42"/>
  <c r="U163" i="42"/>
  <c r="V159" i="42"/>
  <c r="R163" i="42"/>
  <c r="S163" i="42"/>
  <c r="V156" i="42"/>
  <c r="Z180" i="43"/>
  <c r="Z156" i="43"/>
  <c r="Z154" i="43"/>
  <c r="Z159" i="43"/>
  <c r="Z158" i="43"/>
  <c r="Z155" i="43"/>
  <c r="Z183" i="43"/>
  <c r="Z181" i="43"/>
  <c r="Z178" i="43"/>
  <c r="Z182" i="43"/>
  <c r="H201" i="44"/>
  <c r="Z185" i="43"/>
  <c r="Z184" i="43"/>
  <c r="F186" i="43"/>
  <c r="Z179" i="43"/>
  <c r="V143" i="42"/>
  <c r="R144" i="42"/>
  <c r="U144" i="42"/>
  <c r="V142" i="42"/>
  <c r="T144" i="42"/>
  <c r="J144" i="42"/>
  <c r="V140" i="42"/>
  <c r="S144" i="42"/>
  <c r="F144" i="42"/>
  <c r="V137" i="42"/>
  <c r="M213" i="41"/>
  <c r="K213" i="41"/>
  <c r="M195" i="41"/>
  <c r="K195" i="41"/>
  <c r="M177" i="41"/>
  <c r="K177" i="41"/>
  <c r="K159" i="41"/>
  <c r="J53" i="41"/>
  <c r="M35" i="41"/>
  <c r="K35" i="41"/>
  <c r="N9" i="41"/>
  <c r="N139" i="41"/>
  <c r="N137" i="41"/>
  <c r="N135" i="41"/>
  <c r="N133" i="41"/>
  <c r="N131" i="41"/>
  <c r="N104" i="41"/>
  <c r="N102" i="41"/>
  <c r="N98" i="41"/>
  <c r="N96" i="41"/>
  <c r="L141" i="41"/>
  <c r="M141" i="41"/>
  <c r="K141" i="41"/>
  <c r="R17" i="39"/>
  <c r="R13" i="39"/>
  <c r="M175" i="44"/>
  <c r="Z161" i="43"/>
  <c r="W162" i="43"/>
  <c r="Z160" i="43"/>
  <c r="R162" i="43"/>
  <c r="J162" i="43"/>
  <c r="Z157" i="43"/>
  <c r="V162" i="43"/>
  <c r="Y162" i="43"/>
  <c r="F162" i="43"/>
  <c r="F164" i="43" s="1"/>
  <c r="X162" i="43"/>
  <c r="N162" i="43"/>
  <c r="T125" i="42"/>
  <c r="V120" i="42"/>
  <c r="V123" i="42"/>
  <c r="J125" i="42"/>
  <c r="R125" i="42"/>
  <c r="V121" i="42"/>
  <c r="U125" i="42"/>
  <c r="S125" i="42"/>
  <c r="V118" i="42"/>
  <c r="F125" i="42"/>
  <c r="L124" i="41"/>
  <c r="M124" i="41"/>
  <c r="K124" i="41"/>
  <c r="H149" i="44"/>
  <c r="Z137" i="43"/>
  <c r="N138" i="43"/>
  <c r="Z136" i="43"/>
  <c r="V138" i="43"/>
  <c r="R138" i="43"/>
  <c r="X138" i="43"/>
  <c r="Z134" i="43"/>
  <c r="BS18" i="43"/>
  <c r="W138" i="43"/>
  <c r="V106" i="42"/>
  <c r="BD16" i="42"/>
  <c r="AG16" i="42" s="1"/>
  <c r="V105" i="42"/>
  <c r="R107" i="42"/>
  <c r="V103" i="42"/>
  <c r="J107" i="42"/>
  <c r="U107" i="42"/>
  <c r="V102" i="42"/>
  <c r="T107" i="42"/>
  <c r="V101" i="42"/>
  <c r="BN11" i="42"/>
  <c r="AQ11" i="42" s="1"/>
  <c r="BD11" i="42"/>
  <c r="AG11" i="42" s="1"/>
  <c r="F107" i="42"/>
  <c r="N100" i="41"/>
  <c r="L106" i="41"/>
  <c r="M106" i="41"/>
  <c r="K106" i="41"/>
  <c r="N212" i="41"/>
  <c r="N210" i="41"/>
  <c r="N208" i="41"/>
  <c r="N206" i="41"/>
  <c r="N204" i="41"/>
  <c r="N194" i="41"/>
  <c r="N192" i="41"/>
  <c r="N190" i="41"/>
  <c r="N188" i="41"/>
  <c r="N186" i="41"/>
  <c r="N176" i="41"/>
  <c r="N174" i="41"/>
  <c r="N172" i="41"/>
  <c r="N170" i="41"/>
  <c r="N168" i="41"/>
  <c r="N150" i="41"/>
  <c r="N140" i="41"/>
  <c r="N138" i="41"/>
  <c r="N136" i="41"/>
  <c r="N134" i="41"/>
  <c r="N132" i="41"/>
  <c r="N123" i="41"/>
  <c r="N121" i="41"/>
  <c r="N119" i="41"/>
  <c r="N117" i="41"/>
  <c r="N115" i="41"/>
  <c r="N105" i="41"/>
  <c r="N103" i="41"/>
  <c r="N101" i="41"/>
  <c r="N99" i="41"/>
  <c r="N97" i="41"/>
  <c r="N52" i="41"/>
  <c r="N50" i="41"/>
  <c r="N48" i="41"/>
  <c r="N46" i="41"/>
  <c r="N44" i="41"/>
  <c r="N34" i="41"/>
  <c r="N32" i="41"/>
  <c r="N30" i="41"/>
  <c r="N16" i="41"/>
  <c r="N14" i="41"/>
  <c r="N12" i="41"/>
  <c r="N10" i="41"/>
  <c r="AL17" i="41"/>
  <c r="W17" i="41" s="1"/>
  <c r="BG17" i="42"/>
  <c r="AJ17" i="42" s="1"/>
  <c r="BC17" i="42"/>
  <c r="AF17" i="42" s="1"/>
  <c r="BW18" i="43"/>
  <c r="BV18" i="43"/>
  <c r="AK17" i="41"/>
  <c r="V17" i="41" s="1"/>
  <c r="BE17" i="42"/>
  <c r="AH17" i="42" s="1"/>
  <c r="H123" i="44"/>
  <c r="BU18" i="43"/>
  <c r="BO18" i="43"/>
  <c r="BD15" i="42"/>
  <c r="AG15" i="42" s="1"/>
  <c r="BB17" i="42"/>
  <c r="AE17" i="42" s="1"/>
  <c r="M89" i="41"/>
  <c r="N89" i="41"/>
  <c r="AM17" i="41"/>
  <c r="X17" i="41" s="1"/>
  <c r="R14" i="39"/>
  <c r="R10" i="39"/>
  <c r="R9" i="39"/>
  <c r="R16" i="39"/>
  <c r="R8" i="39"/>
  <c r="H97" i="44"/>
  <c r="AO11" i="44"/>
  <c r="AJ11" i="44"/>
  <c r="BR18" i="43"/>
  <c r="J90" i="43"/>
  <c r="Z88" i="43"/>
  <c r="X90" i="43"/>
  <c r="F90" i="43"/>
  <c r="BQ18" i="43"/>
  <c r="AO12" i="37" s="1"/>
  <c r="AU12" i="37" s="1"/>
  <c r="Z86" i="43"/>
  <c r="W90" i="43"/>
  <c r="Z82" i="43"/>
  <c r="R71" i="42"/>
  <c r="V67" i="42"/>
  <c r="V66" i="42"/>
  <c r="S71" i="42"/>
  <c r="BA17" i="42"/>
  <c r="AD17" i="42" s="1"/>
  <c r="V64" i="42"/>
  <c r="V63" i="42"/>
  <c r="F71" i="42"/>
  <c r="AN16" i="41"/>
  <c r="Y16" i="41" s="1"/>
  <c r="AN14" i="41"/>
  <c r="Y14" i="41" s="1"/>
  <c r="AN12" i="41"/>
  <c r="Y12" i="41" s="1"/>
  <c r="AN10" i="41"/>
  <c r="Y10" i="41" s="1"/>
  <c r="AN8" i="41"/>
  <c r="Y8" i="41" s="1"/>
  <c r="AN11" i="41"/>
  <c r="Y11" i="41" s="1"/>
  <c r="AN9" i="41"/>
  <c r="Y9" i="41" s="1"/>
  <c r="AN7" i="41"/>
  <c r="Y7" i="41" s="1"/>
  <c r="AP8" i="41"/>
  <c r="AA8" i="41" s="1"/>
  <c r="AP11" i="41"/>
  <c r="AA11" i="41" s="1"/>
  <c r="AP9" i="41"/>
  <c r="AA9" i="41" s="1"/>
  <c r="AP7" i="41"/>
  <c r="AA7" i="41" s="1"/>
  <c r="R12" i="39"/>
  <c r="R15" i="39"/>
  <c r="R11" i="39"/>
  <c r="P18" i="39"/>
  <c r="AO18" i="44"/>
  <c r="AJ18" i="44"/>
  <c r="AO17" i="44"/>
  <c r="AJ17" i="44"/>
  <c r="H71" i="44"/>
  <c r="AO16" i="44"/>
  <c r="AJ16" i="44"/>
  <c r="AO15" i="44"/>
  <c r="AJ15" i="44"/>
  <c r="AJ14" i="44"/>
  <c r="AO14" i="44"/>
  <c r="AN19" i="44"/>
  <c r="AM19" i="44"/>
  <c r="Y19" i="44" s="1"/>
  <c r="AL19" i="44"/>
  <c r="X19" i="44" s="1"/>
  <c r="AK19" i="44"/>
  <c r="W19" i="44" s="1"/>
  <c r="AO12" i="44"/>
  <c r="AG19" i="44"/>
  <c r="S19" i="44" s="1"/>
  <c r="AJ12" i="44"/>
  <c r="AF19" i="44"/>
  <c r="AE19" i="44"/>
  <c r="Q19" i="44" s="1"/>
  <c r="E68" i="43"/>
  <c r="BN18" i="43"/>
  <c r="BK18" i="43"/>
  <c r="BI18" i="43"/>
  <c r="BF18" i="43"/>
  <c r="V66" i="43"/>
  <c r="Z65" i="43"/>
  <c r="BM18" i="43"/>
  <c r="BG18" i="43"/>
  <c r="K68" i="43"/>
  <c r="M68" i="43"/>
  <c r="BJ18" i="43"/>
  <c r="C68" i="43"/>
  <c r="Z64" i="43"/>
  <c r="Z63" i="43"/>
  <c r="N66" i="43"/>
  <c r="J66" i="43"/>
  <c r="Z62" i="43"/>
  <c r="F66" i="43"/>
  <c r="X66" i="43"/>
  <c r="BE18" i="43"/>
  <c r="Z61" i="43"/>
  <c r="L68" i="43"/>
  <c r="W66" i="43"/>
  <c r="V52" i="42"/>
  <c r="BN16" i="42"/>
  <c r="AQ16" i="42" s="1"/>
  <c r="BI17" i="42"/>
  <c r="AL17" i="42" s="1"/>
  <c r="U53" i="42"/>
  <c r="AW17" i="42"/>
  <c r="Z17" i="42" s="1"/>
  <c r="J53" i="42"/>
  <c r="AY17" i="42"/>
  <c r="AB17" i="42" s="1"/>
  <c r="V50" i="42"/>
  <c r="V49" i="42"/>
  <c r="AX17" i="42"/>
  <c r="AA17" i="42" s="1"/>
  <c r="F53" i="42"/>
  <c r="R53" i="42"/>
  <c r="BN12" i="42"/>
  <c r="AQ12" i="42" s="1"/>
  <c r="BL12" i="42"/>
  <c r="AO12" i="42" s="1"/>
  <c r="S53" i="42"/>
  <c r="V46" i="42"/>
  <c r="AN15" i="41"/>
  <c r="Y15" i="41" s="1"/>
  <c r="N51" i="41"/>
  <c r="AP16" i="41"/>
  <c r="AA16" i="41" s="1"/>
  <c r="AP15" i="41"/>
  <c r="AA15" i="41" s="1"/>
  <c r="AP14" i="41"/>
  <c r="AA14" i="41" s="1"/>
  <c r="L53" i="41"/>
  <c r="N49" i="41"/>
  <c r="AN13" i="41"/>
  <c r="Y13" i="41" s="1"/>
  <c r="AI17" i="41"/>
  <c r="T17" i="41" s="1"/>
  <c r="AP13" i="41"/>
  <c r="AA13" i="41" s="1"/>
  <c r="AP12" i="41"/>
  <c r="AA12" i="41" s="1"/>
  <c r="AP10" i="41"/>
  <c r="AA10" i="41" s="1"/>
  <c r="AH17" i="41"/>
  <c r="S17" i="41" s="1"/>
  <c r="K53" i="41"/>
  <c r="AG17" i="41"/>
  <c r="R17" i="41" s="1"/>
  <c r="O18" i="39"/>
  <c r="G381" i="39"/>
  <c r="I44" i="13"/>
  <c r="I46" i="13" s="1"/>
  <c r="BB10" i="44"/>
  <c r="BC10" i="44" s="1"/>
  <c r="Z18" i="44"/>
  <c r="AA18" i="44" s="1"/>
  <c r="H11" i="40"/>
  <c r="Z15" i="44"/>
  <c r="AA15" i="44" s="1"/>
  <c r="Z12" i="44"/>
  <c r="AA12" i="44" s="1"/>
  <c r="AM15" i="42"/>
  <c r="R17" i="42"/>
  <c r="BO15" i="42"/>
  <c r="AR15" i="42" s="1"/>
  <c r="BM14" i="42"/>
  <c r="AP14" i="42" s="1"/>
  <c r="BO13" i="42"/>
  <c r="AR13" i="42" s="1"/>
  <c r="BM13" i="42"/>
  <c r="AP13" i="42" s="1"/>
  <c r="BM10" i="42"/>
  <c r="AP10" i="42" s="1"/>
  <c r="BH10" i="42"/>
  <c r="AK10" i="42" s="1"/>
  <c r="BO9" i="42"/>
  <c r="AR9" i="42" s="1"/>
  <c r="BM9" i="42"/>
  <c r="AP9" i="42" s="1"/>
  <c r="BH9" i="42"/>
  <c r="AK9" i="42" s="1"/>
  <c r="AZ9" i="42"/>
  <c r="AC9" i="42" s="1"/>
  <c r="BO8" i="42"/>
  <c r="AR8" i="42" s="1"/>
  <c r="BM8" i="42"/>
  <c r="AP8" i="42" s="1"/>
  <c r="BH8" i="42"/>
  <c r="AK8" i="42" s="1"/>
  <c r="AZ8" i="42"/>
  <c r="AC8" i="42" s="1"/>
  <c r="BO7" i="42"/>
  <c r="BM7" i="42"/>
  <c r="BH7" i="42"/>
  <c r="AZ7" i="42"/>
  <c r="BH14" i="42"/>
  <c r="AK14" i="42" s="1"/>
  <c r="AZ14" i="42"/>
  <c r="AC14" i="42" s="1"/>
  <c r="BH12" i="42"/>
  <c r="AK12" i="42" s="1"/>
  <c r="AZ12" i="42"/>
  <c r="AC12" i="42" s="1"/>
  <c r="AZ10" i="42"/>
  <c r="AC10" i="42" s="1"/>
  <c r="BO16" i="42"/>
  <c r="AR16" i="42" s="1"/>
  <c r="BM16" i="42"/>
  <c r="AP16" i="42" s="1"/>
  <c r="BM15" i="42"/>
  <c r="AP15" i="42" s="1"/>
  <c r="BN14" i="42"/>
  <c r="AQ14" i="42" s="1"/>
  <c r="BL14" i="42"/>
  <c r="AO14" i="42" s="1"/>
  <c r="BD14" i="42"/>
  <c r="AG14" i="42" s="1"/>
  <c r="BN13" i="42"/>
  <c r="AQ13" i="42" s="1"/>
  <c r="BL13" i="42"/>
  <c r="AO13" i="42" s="1"/>
  <c r="BD13" i="42"/>
  <c r="AG13" i="42" s="1"/>
  <c r="BM12" i="42"/>
  <c r="AP12" i="42" s="1"/>
  <c r="BO11" i="42"/>
  <c r="AR11" i="42" s="1"/>
  <c r="BM11" i="42"/>
  <c r="AP11" i="42" s="1"/>
  <c r="BH11" i="42"/>
  <c r="AK11" i="42" s="1"/>
  <c r="BN10" i="42"/>
  <c r="AQ10" i="42" s="1"/>
  <c r="BL10" i="42"/>
  <c r="AO10" i="42" s="1"/>
  <c r="BD10" i="42"/>
  <c r="AG10" i="42" s="1"/>
  <c r="BN9" i="42"/>
  <c r="AQ9" i="42" s="1"/>
  <c r="BL9" i="42"/>
  <c r="AO9" i="42" s="1"/>
  <c r="BD9" i="42"/>
  <c r="AG9" i="42" s="1"/>
  <c r="BN8" i="42"/>
  <c r="AQ8" i="42" s="1"/>
  <c r="BL8" i="42"/>
  <c r="AO8" i="42" s="1"/>
  <c r="BD8" i="42"/>
  <c r="AG8" i="42" s="1"/>
  <c r="BN7" i="42"/>
  <c r="BL7" i="42"/>
  <c r="BD7" i="42"/>
  <c r="BH16" i="42"/>
  <c r="AK16" i="42" s="1"/>
  <c r="AZ16" i="42"/>
  <c r="AC16" i="42" s="1"/>
  <c r="BH15" i="42"/>
  <c r="AK15" i="42" s="1"/>
  <c r="AZ15" i="42"/>
  <c r="AC15" i="42" s="1"/>
  <c r="BH13" i="42"/>
  <c r="AK13" i="42" s="1"/>
  <c r="AZ13" i="42"/>
  <c r="AC13" i="42" s="1"/>
  <c r="AZ11" i="42"/>
  <c r="AC11" i="42" s="1"/>
  <c r="BO14" i="42"/>
  <c r="AR14" i="42" s="1"/>
  <c r="BO12" i="42"/>
  <c r="AR12" i="42" s="1"/>
  <c r="BO10" i="42"/>
  <c r="AR10" i="42" s="1"/>
  <c r="P35" i="42"/>
  <c r="N35" i="42"/>
  <c r="J35" i="42"/>
  <c r="T33" i="42"/>
  <c r="T35" i="42" s="1"/>
  <c r="R33" i="42"/>
  <c r="BL15" i="42" s="1"/>
  <c r="AO15" i="42" s="1"/>
  <c r="N17" i="42"/>
  <c r="F17" i="42"/>
  <c r="R186" i="43"/>
  <c r="J186" i="43"/>
  <c r="X186" i="43"/>
  <c r="V186" i="43"/>
  <c r="N186" i="43"/>
  <c r="CA17" i="43"/>
  <c r="AZ17" i="43" s="1"/>
  <c r="BY17" i="43"/>
  <c r="AX17" i="43" s="1"/>
  <c r="BT17" i="43"/>
  <c r="AS17" i="43" s="1"/>
  <c r="Q19" i="35" s="1"/>
  <c r="BL17" i="43"/>
  <c r="AK17" i="43" s="1"/>
  <c r="U19" i="35" s="1"/>
  <c r="CA16" i="43"/>
  <c r="AZ16" i="43" s="1"/>
  <c r="BY16" i="43"/>
  <c r="AX16" i="43" s="1"/>
  <c r="BT16" i="43"/>
  <c r="AS16" i="43" s="1"/>
  <c r="Q18" i="35" s="1"/>
  <c r="BZ15" i="43"/>
  <c r="AY15" i="43" s="1"/>
  <c r="BX15" i="43"/>
  <c r="AW15" i="43" s="1"/>
  <c r="O17" i="35" s="1"/>
  <c r="BP15" i="43"/>
  <c r="AO15" i="43" s="1"/>
  <c r="S17" i="35" s="1"/>
  <c r="BH15" i="43"/>
  <c r="AG15" i="43" s="1"/>
  <c r="W17" i="35" s="1"/>
  <c r="BZ14" i="43"/>
  <c r="AY14" i="43" s="1"/>
  <c r="BX14" i="43"/>
  <c r="AW14" i="43" s="1"/>
  <c r="O16" i="35" s="1"/>
  <c r="BP14" i="43"/>
  <c r="AO14" i="43" s="1"/>
  <c r="S16" i="35" s="1"/>
  <c r="BH14" i="43"/>
  <c r="AG14" i="43" s="1"/>
  <c r="W16" i="35" s="1"/>
  <c r="CA13" i="43"/>
  <c r="AZ13" i="43" s="1"/>
  <c r="BY13" i="43"/>
  <c r="AX13" i="43" s="1"/>
  <c r="BT13" i="43"/>
  <c r="AS13" i="43" s="1"/>
  <c r="Q15" i="35" s="1"/>
  <c r="BL13" i="43"/>
  <c r="AK13" i="43" s="1"/>
  <c r="U15" i="35" s="1"/>
  <c r="CA12" i="43"/>
  <c r="AZ12" i="43" s="1"/>
  <c r="BY12" i="43"/>
  <c r="AX12" i="43" s="1"/>
  <c r="BT12" i="43"/>
  <c r="AS12" i="43" s="1"/>
  <c r="Q14" i="35" s="1"/>
  <c r="BL12" i="43"/>
  <c r="AK12" i="43" s="1"/>
  <c r="U14" i="35" s="1"/>
  <c r="BZ11" i="43"/>
  <c r="AY11" i="43" s="1"/>
  <c r="BX11" i="43"/>
  <c r="AW11" i="43" s="1"/>
  <c r="O13" i="35" s="1"/>
  <c r="BP11" i="43"/>
  <c r="AO11" i="43" s="1"/>
  <c r="S13" i="35" s="1"/>
  <c r="BH11" i="43"/>
  <c r="AG11" i="43" s="1"/>
  <c r="W13" i="35" s="1"/>
  <c r="BZ10" i="43"/>
  <c r="AY10" i="43" s="1"/>
  <c r="BX10" i="43"/>
  <c r="AW10" i="43" s="1"/>
  <c r="O12" i="35" s="1"/>
  <c r="BP10" i="43"/>
  <c r="AO10" i="43" s="1"/>
  <c r="S12" i="35" s="1"/>
  <c r="BH10" i="43"/>
  <c r="AG10" i="43" s="1"/>
  <c r="W12" i="35" s="1"/>
  <c r="CA9" i="43"/>
  <c r="AZ9" i="43" s="1"/>
  <c r="BY9" i="43"/>
  <c r="AX9" i="43" s="1"/>
  <c r="BT9" i="43"/>
  <c r="AS9" i="43" s="1"/>
  <c r="Q11" i="35" s="1"/>
  <c r="BL9" i="43"/>
  <c r="AK9" i="43" s="1"/>
  <c r="U11" i="35" s="1"/>
  <c r="CA8" i="43"/>
  <c r="BY8" i="43"/>
  <c r="BT8" i="43"/>
  <c r="BL8" i="43"/>
  <c r="BT14" i="43"/>
  <c r="AS14" i="43" s="1"/>
  <c r="Q16" i="35" s="1"/>
  <c r="BL14" i="43"/>
  <c r="AK14" i="43" s="1"/>
  <c r="U16" i="35" s="1"/>
  <c r="AV18" i="43"/>
  <c r="AQ18" i="43"/>
  <c r="AN18" i="43"/>
  <c r="AL18" i="43"/>
  <c r="AI18" i="43"/>
  <c r="AF18" i="43"/>
  <c r="R210" i="43"/>
  <c r="J210" i="43"/>
  <c r="N210" i="43"/>
  <c r="F210" i="43"/>
  <c r="Y186" i="43"/>
  <c r="BZ17" i="43"/>
  <c r="AY17" i="43" s="1"/>
  <c r="BX17" i="43"/>
  <c r="AW17" i="43" s="1"/>
  <c r="O19" i="35" s="1"/>
  <c r="BP17" i="43"/>
  <c r="AO17" i="43" s="1"/>
  <c r="S19" i="35" s="1"/>
  <c r="BH17" i="43"/>
  <c r="AG17" i="43" s="1"/>
  <c r="W19" i="35" s="1"/>
  <c r="BZ16" i="43"/>
  <c r="AY16" i="43" s="1"/>
  <c r="BX16" i="43"/>
  <c r="AW16" i="43" s="1"/>
  <c r="O18" i="35" s="1"/>
  <c r="BP16" i="43"/>
  <c r="AO16" i="43" s="1"/>
  <c r="S18" i="35" s="1"/>
  <c r="BH16" i="43"/>
  <c r="AG16" i="43" s="1"/>
  <c r="W18" i="35" s="1"/>
  <c r="CA15" i="43"/>
  <c r="AZ15" i="43" s="1"/>
  <c r="BY15" i="43"/>
  <c r="AX15" i="43" s="1"/>
  <c r="BT15" i="43"/>
  <c r="AS15" i="43" s="1"/>
  <c r="Q17" i="35" s="1"/>
  <c r="BL15" i="43"/>
  <c r="AK15" i="43" s="1"/>
  <c r="U17" i="35" s="1"/>
  <c r="CA14" i="43"/>
  <c r="AZ14" i="43" s="1"/>
  <c r="BY14" i="43"/>
  <c r="AX14" i="43" s="1"/>
  <c r="BZ13" i="43"/>
  <c r="AY13" i="43" s="1"/>
  <c r="BX13" i="43"/>
  <c r="AW13" i="43" s="1"/>
  <c r="O15" i="35" s="1"/>
  <c r="BP13" i="43"/>
  <c r="AO13" i="43" s="1"/>
  <c r="S15" i="35" s="1"/>
  <c r="BH13" i="43"/>
  <c r="AG13" i="43" s="1"/>
  <c r="W15" i="35" s="1"/>
  <c r="BZ12" i="43"/>
  <c r="AY12" i="43" s="1"/>
  <c r="BX12" i="43"/>
  <c r="AW12" i="43" s="1"/>
  <c r="O14" i="35" s="1"/>
  <c r="BP12" i="43"/>
  <c r="AO12" i="43" s="1"/>
  <c r="S14" i="35" s="1"/>
  <c r="BH12" i="43"/>
  <c r="AG12" i="43" s="1"/>
  <c r="W14" i="35" s="1"/>
  <c r="CA11" i="43"/>
  <c r="AZ11" i="43" s="1"/>
  <c r="BY11" i="43"/>
  <c r="AX11" i="43" s="1"/>
  <c r="BT11" i="43"/>
  <c r="AS11" i="43" s="1"/>
  <c r="Q13" i="35" s="1"/>
  <c r="BL11" i="43"/>
  <c r="AK11" i="43" s="1"/>
  <c r="U13" i="35" s="1"/>
  <c r="CA10" i="43"/>
  <c r="AZ10" i="43" s="1"/>
  <c r="BY10" i="43"/>
  <c r="AX10" i="43" s="1"/>
  <c r="BT10" i="43"/>
  <c r="AS10" i="43" s="1"/>
  <c r="Q12" i="35" s="1"/>
  <c r="BL10" i="43"/>
  <c r="AK10" i="43" s="1"/>
  <c r="U12" i="35" s="1"/>
  <c r="BZ9" i="43"/>
  <c r="AY9" i="43" s="1"/>
  <c r="BX9" i="43"/>
  <c r="AW9" i="43" s="1"/>
  <c r="O11" i="35" s="1"/>
  <c r="BP9" i="43"/>
  <c r="AO9" i="43" s="1"/>
  <c r="S11" i="35" s="1"/>
  <c r="BH9" i="43"/>
  <c r="AG9" i="43" s="1"/>
  <c r="W11" i="35" s="1"/>
  <c r="BZ8" i="43"/>
  <c r="BX8" i="43"/>
  <c r="BP8" i="43"/>
  <c r="BH8" i="43"/>
  <c r="BL16" i="43"/>
  <c r="AK16" i="43" s="1"/>
  <c r="U18" i="35" s="1"/>
  <c r="AU18" i="43"/>
  <c r="AR18" i="43"/>
  <c r="AM18" i="43"/>
  <c r="AJ18" i="43"/>
  <c r="AE18" i="43"/>
  <c r="Y138" i="43"/>
  <c r="Y90" i="43"/>
  <c r="Y66" i="43"/>
  <c r="Y42" i="43"/>
  <c r="W42" i="43"/>
  <c r="Z40" i="43"/>
  <c r="Z38" i="43"/>
  <c r="Z36" i="43"/>
  <c r="Z34" i="43"/>
  <c r="Z32" i="43"/>
  <c r="N203" i="41"/>
  <c r="F213" i="41"/>
  <c r="N185" i="41"/>
  <c r="F195" i="41"/>
  <c r="N167" i="41"/>
  <c r="F177" i="41"/>
  <c r="G18" i="35"/>
  <c r="G12" i="35"/>
  <c r="AQ15" i="41"/>
  <c r="AB15" i="41" s="1"/>
  <c r="AO15" i="41"/>
  <c r="Z15" i="41" s="1"/>
  <c r="AQ13" i="41"/>
  <c r="AB13" i="41" s="1"/>
  <c r="AO13" i="41"/>
  <c r="Z13" i="41" s="1"/>
  <c r="AQ11" i="41"/>
  <c r="AB11" i="41" s="1"/>
  <c r="AO11" i="41"/>
  <c r="Z11" i="41" s="1"/>
  <c r="AQ9" i="41"/>
  <c r="AB9" i="41" s="1"/>
  <c r="AO9" i="41"/>
  <c r="Z9" i="41" s="1"/>
  <c r="AJ9" i="41"/>
  <c r="U9" i="41" s="1"/>
  <c r="AQ7" i="41"/>
  <c r="AO7" i="41"/>
  <c r="AJ7" i="41"/>
  <c r="AQ16" i="41"/>
  <c r="AB16" i="41" s="1"/>
  <c r="AO16" i="41"/>
  <c r="Z16" i="41" s="1"/>
  <c r="AQ14" i="41"/>
  <c r="AB14" i="41" s="1"/>
  <c r="AO14" i="41"/>
  <c r="Z14" i="41" s="1"/>
  <c r="AQ12" i="41"/>
  <c r="AB12" i="41" s="1"/>
  <c r="AO12" i="41"/>
  <c r="Z12" i="41" s="1"/>
  <c r="AQ10" i="41"/>
  <c r="AB10" i="41" s="1"/>
  <c r="AO10" i="41"/>
  <c r="Z10" i="41" s="1"/>
  <c r="AJ10" i="41"/>
  <c r="U10" i="41" s="1"/>
  <c r="AQ8" i="41"/>
  <c r="AB8" i="41" s="1"/>
  <c r="AO8" i="41"/>
  <c r="Z8" i="41" s="1"/>
  <c r="AJ8" i="41"/>
  <c r="U8" i="41" s="1"/>
  <c r="F159" i="41"/>
  <c r="F141" i="41"/>
  <c r="F124" i="41"/>
  <c r="F106" i="41"/>
  <c r="F89" i="41"/>
  <c r="F53" i="41"/>
  <c r="F35" i="41"/>
  <c r="N28" i="41"/>
  <c r="N27" i="41"/>
  <c r="N26" i="41"/>
  <c r="N25" i="41"/>
  <c r="F17" i="41"/>
  <c r="AJ16" i="41"/>
  <c r="U16" i="41" s="1"/>
  <c r="AJ15" i="41"/>
  <c r="U15" i="41" s="1"/>
  <c r="AJ14" i="41"/>
  <c r="U14" i="41" s="1"/>
  <c r="AJ13" i="41"/>
  <c r="U13" i="41" s="1"/>
  <c r="AJ12" i="41"/>
  <c r="U12" i="41" s="1"/>
  <c r="AJ11" i="41"/>
  <c r="U11" i="41" s="1"/>
  <c r="F14" i="9"/>
  <c r="F6" i="4"/>
  <c r="F5" i="4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E16" i="25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G16" i="24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G16" i="23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F15" i="5"/>
  <c r="AT13" i="9"/>
  <c r="AT12" i="9"/>
  <c r="AS12" i="9"/>
  <c r="AS13" i="9"/>
  <c r="AS11" i="9"/>
  <c r="AG14" i="9"/>
  <c r="AD14" i="9"/>
  <c r="AC14" i="9"/>
  <c r="AB14" i="9"/>
  <c r="AA14" i="9"/>
  <c r="O14" i="9"/>
  <c r="N14" i="9"/>
  <c r="L14" i="9"/>
  <c r="K14" i="9"/>
  <c r="I14" i="9"/>
  <c r="G19" i="35" l="1"/>
  <c r="Z90" i="43"/>
  <c r="Z282" i="43"/>
  <c r="G19" i="36"/>
  <c r="D11" i="40" s="1"/>
  <c r="D13" i="40" s="1"/>
  <c r="BC9" i="44"/>
  <c r="BC19" i="44" s="1"/>
  <c r="AM12" i="37"/>
  <c r="AR12" i="41"/>
  <c r="AC12" i="41" s="1"/>
  <c r="AL14" i="34" s="1"/>
  <c r="Z186" i="43"/>
  <c r="Z162" i="43"/>
  <c r="V17" i="42"/>
  <c r="V220" i="42"/>
  <c r="Z18" i="43"/>
  <c r="V11" i="44"/>
  <c r="Z17" i="44"/>
  <c r="AA17" i="44" s="1"/>
  <c r="BP13" i="42"/>
  <c r="AS13" i="42" s="1"/>
  <c r="G16" i="35"/>
  <c r="G20" i="35" s="1"/>
  <c r="AT14" i="9"/>
  <c r="G13" i="35"/>
  <c r="AS14" i="9"/>
  <c r="N159" i="41"/>
  <c r="F188" i="43"/>
  <c r="V15" i="44"/>
  <c r="AF12" i="2"/>
  <c r="AT10" i="35"/>
  <c r="V10" i="35"/>
  <c r="T13" i="35"/>
  <c r="AR13" i="35"/>
  <c r="T12" i="35"/>
  <c r="AR12" i="35"/>
  <c r="AD18" i="43"/>
  <c r="Z16" i="44"/>
  <c r="AA16" i="44" s="1"/>
  <c r="V53" i="42"/>
  <c r="Z13" i="44"/>
  <c r="AA13" i="44" s="1"/>
  <c r="AU20" i="35"/>
  <c r="Z19" i="36"/>
  <c r="AP10" i="35"/>
  <c r="AG12" i="2"/>
  <c r="R10" i="35"/>
  <c r="V11" i="35"/>
  <c r="AF13" i="2"/>
  <c r="AT11" i="35"/>
  <c r="R11" i="35"/>
  <c r="AP11" i="35"/>
  <c r="AG13" i="2"/>
  <c r="AI12" i="2"/>
  <c r="AL10" i="35"/>
  <c r="N10" i="35"/>
  <c r="BK17" i="42"/>
  <c r="AN17" i="42" s="1"/>
  <c r="F260" i="43"/>
  <c r="N284" i="43"/>
  <c r="AT20" i="44"/>
  <c r="AT21" i="44" s="1"/>
  <c r="AG14" i="2"/>
  <c r="AP12" i="35"/>
  <c r="R12" i="35"/>
  <c r="N44" i="43"/>
  <c r="AT13" i="35"/>
  <c r="AF15" i="2"/>
  <c r="V13" i="35"/>
  <c r="P12" i="35"/>
  <c r="AN12" i="35"/>
  <c r="AH14" i="2"/>
  <c r="N11" i="35"/>
  <c r="AI13" i="2"/>
  <c r="AL11" i="35"/>
  <c r="Z10" i="44"/>
  <c r="AA10" i="44" s="1"/>
  <c r="AM20" i="35"/>
  <c r="V12" i="35"/>
  <c r="AT12" i="35"/>
  <c r="AF14" i="2"/>
  <c r="AR8" i="41"/>
  <c r="AC8" i="41" s="1"/>
  <c r="AH18" i="43"/>
  <c r="AT18" i="43"/>
  <c r="V12" i="37" s="1"/>
  <c r="BJ17" i="42"/>
  <c r="AM17" i="42" s="1"/>
  <c r="R19" i="44"/>
  <c r="N53" i="41"/>
  <c r="CB9" i="43"/>
  <c r="BA9" i="43" s="1"/>
  <c r="AQ20" i="35"/>
  <c r="AN21" i="35" s="1"/>
  <c r="CB15" i="43"/>
  <c r="BA15" i="43" s="1"/>
  <c r="T11" i="35"/>
  <c r="AR11" i="35"/>
  <c r="AI14" i="2"/>
  <c r="AL12" i="35"/>
  <c r="N12" i="35"/>
  <c r="T10" i="35"/>
  <c r="AR10" i="35"/>
  <c r="AN10" i="35"/>
  <c r="AH12" i="2"/>
  <c r="P10" i="35"/>
  <c r="AN11" i="35"/>
  <c r="AH13" i="2"/>
  <c r="P11" i="35"/>
  <c r="AA20" i="35"/>
  <c r="G11" i="35"/>
  <c r="G15" i="35"/>
  <c r="G14" i="35"/>
  <c r="G17" i="35"/>
  <c r="V14" i="44"/>
  <c r="T20" i="44"/>
  <c r="AD11" i="40"/>
  <c r="I11" i="40"/>
  <c r="I13" i="40" s="1"/>
  <c r="AE11" i="40"/>
  <c r="AE13" i="40" s="1"/>
  <c r="V12" i="44"/>
  <c r="AL13" i="35"/>
  <c r="AI15" i="2"/>
  <c r="N13" i="35"/>
  <c r="N15" i="35"/>
  <c r="AL15" i="35"/>
  <c r="AI17" i="2"/>
  <c r="AL14" i="35"/>
  <c r="AI16" i="2"/>
  <c r="N14" i="35"/>
  <c r="N16" i="35"/>
  <c r="AL16" i="35"/>
  <c r="AI18" i="2"/>
  <c r="N18" i="35"/>
  <c r="AL18" i="35"/>
  <c r="AI20" i="2"/>
  <c r="AN14" i="35"/>
  <c r="AH16" i="2"/>
  <c r="P14" i="35"/>
  <c r="P16" i="35"/>
  <c r="AN16" i="35"/>
  <c r="AH18" i="2"/>
  <c r="P18" i="35"/>
  <c r="AN18" i="35"/>
  <c r="AH20" i="2"/>
  <c r="P13" i="35"/>
  <c r="AN13" i="35"/>
  <c r="AH15" i="2"/>
  <c r="AN15" i="35"/>
  <c r="AH17" i="2"/>
  <c r="P15" i="35"/>
  <c r="AN17" i="35"/>
  <c r="AH19" i="2"/>
  <c r="P17" i="35"/>
  <c r="R14" i="35"/>
  <c r="AP14" i="35"/>
  <c r="AG16" i="2"/>
  <c r="R18" i="35"/>
  <c r="AP18" i="35"/>
  <c r="AG20" i="2"/>
  <c r="R13" i="35"/>
  <c r="AP13" i="35"/>
  <c r="AG15" i="2"/>
  <c r="R15" i="35"/>
  <c r="AP15" i="35"/>
  <c r="AG17" i="2"/>
  <c r="AP17" i="35"/>
  <c r="AG19" i="2"/>
  <c r="R17" i="35"/>
  <c r="T14" i="35"/>
  <c r="AR14" i="35"/>
  <c r="AR15" i="35"/>
  <c r="T15" i="35"/>
  <c r="AR17" i="35"/>
  <c r="T17" i="35"/>
  <c r="V15" i="35"/>
  <c r="AT15" i="35"/>
  <c r="AF17" i="2"/>
  <c r="AF16" i="2"/>
  <c r="AT14" i="35"/>
  <c r="V14" i="35"/>
  <c r="E20" i="35"/>
  <c r="AE12" i="35"/>
  <c r="AE14" i="35"/>
  <c r="AE16" i="35"/>
  <c r="AE18" i="35"/>
  <c r="AE22" i="2"/>
  <c r="AB23" i="2" s="1"/>
  <c r="AC20" i="35"/>
  <c r="F11" i="40"/>
  <c r="AB11" i="40"/>
  <c r="E11" i="40"/>
  <c r="E13" i="40" s="1"/>
  <c r="AA11" i="40"/>
  <c r="AL17" i="35"/>
  <c r="AI19" i="2"/>
  <c r="N17" i="35"/>
  <c r="N19" i="35"/>
  <c r="AL19" i="35"/>
  <c r="AI21" i="2"/>
  <c r="AN19" i="35"/>
  <c r="AN20" i="35" s="1"/>
  <c r="AH21" i="2"/>
  <c r="P19" i="35"/>
  <c r="R19" i="35"/>
  <c r="AG21" i="2"/>
  <c r="AP19" i="35"/>
  <c r="T19" i="35"/>
  <c r="AR19" i="35"/>
  <c r="Z258" i="43"/>
  <c r="V19" i="35"/>
  <c r="AT19" i="35"/>
  <c r="AF21" i="2"/>
  <c r="AR18" i="35"/>
  <c r="T18" i="35"/>
  <c r="V18" i="35"/>
  <c r="AF20" i="2"/>
  <c r="AT18" i="35"/>
  <c r="AT17" i="35"/>
  <c r="AF19" i="2"/>
  <c r="V17" i="35"/>
  <c r="AP16" i="35"/>
  <c r="AG18" i="2"/>
  <c r="R16" i="35"/>
  <c r="AR16" i="35"/>
  <c r="T16" i="35"/>
  <c r="V16" i="35"/>
  <c r="AT16" i="35"/>
  <c r="AF18" i="2"/>
  <c r="AJ23" i="2"/>
  <c r="V201" i="42"/>
  <c r="AD20" i="35"/>
  <c r="F10" i="34"/>
  <c r="F19" i="34" s="1"/>
  <c r="AD10" i="34"/>
  <c r="N14" i="34"/>
  <c r="AB20" i="35"/>
  <c r="AE10" i="35"/>
  <c r="AE11" i="35"/>
  <c r="AE13" i="35"/>
  <c r="AE15" i="35"/>
  <c r="AE17" i="35"/>
  <c r="AE19" i="35"/>
  <c r="Y12" i="36"/>
  <c r="AA12" i="36" s="1"/>
  <c r="AG12" i="34"/>
  <c r="Y16" i="36"/>
  <c r="AA16" i="36" s="1"/>
  <c r="AO16" i="34"/>
  <c r="Y18" i="36"/>
  <c r="AA18" i="36" s="1"/>
  <c r="AS18" i="34"/>
  <c r="Y11" i="36"/>
  <c r="AA11" i="36" s="1"/>
  <c r="AE11" i="34"/>
  <c r="Y13" i="36"/>
  <c r="AA13" i="36" s="1"/>
  <c r="AI13" i="34"/>
  <c r="Y15" i="36"/>
  <c r="AA15" i="36" s="1"/>
  <c r="AM15" i="34"/>
  <c r="D20" i="2"/>
  <c r="Y17" i="36"/>
  <c r="AA17" i="36" s="1"/>
  <c r="AQ17" i="34"/>
  <c r="Y14" i="36"/>
  <c r="AA14" i="36" s="1"/>
  <c r="AK14" i="34"/>
  <c r="Y10" i="36"/>
  <c r="AA10" i="36" s="1"/>
  <c r="AC10" i="34"/>
  <c r="V125" i="42"/>
  <c r="BP14" i="42"/>
  <c r="AS14" i="42" s="1"/>
  <c r="BP9" i="42"/>
  <c r="AS9" i="42" s="1"/>
  <c r="V71" i="42"/>
  <c r="F92" i="43"/>
  <c r="BP11" i="42"/>
  <c r="AS11" i="42" s="1"/>
  <c r="AR11" i="41"/>
  <c r="AC11" i="41" s="1"/>
  <c r="N236" i="43"/>
  <c r="Z138" i="43"/>
  <c r="BP8" i="42"/>
  <c r="AS8" i="42" s="1"/>
  <c r="CB12" i="43"/>
  <c r="BA12" i="43" s="1"/>
  <c r="F212" i="43"/>
  <c r="Z11" i="44"/>
  <c r="AA11" i="44" s="1"/>
  <c r="Z14" i="44"/>
  <c r="AA14" i="44" s="1"/>
  <c r="AX19" i="44"/>
  <c r="N68" i="43"/>
  <c r="N124" i="41"/>
  <c r="CB13" i="43"/>
  <c r="BA13" i="43" s="1"/>
  <c r="V182" i="42"/>
  <c r="F140" i="43"/>
  <c r="V17" i="44"/>
  <c r="V16" i="44"/>
  <c r="Z234" i="43"/>
  <c r="F236" i="43"/>
  <c r="BP16" i="42"/>
  <c r="AS16" i="42" s="1"/>
  <c r="V107" i="42"/>
  <c r="CB10" i="43"/>
  <c r="BA10" i="43" s="1"/>
  <c r="AR15" i="41"/>
  <c r="AC15" i="41" s="1"/>
  <c r="BP12" i="42"/>
  <c r="AS12" i="42" s="1"/>
  <c r="AR16" i="41"/>
  <c r="AC16" i="41" s="1"/>
  <c r="AO19" i="44"/>
  <c r="U17" i="42"/>
  <c r="Z284" i="43"/>
  <c r="CB17" i="43"/>
  <c r="BA17" i="43" s="1"/>
  <c r="BB19" i="44"/>
  <c r="Z19" i="44" s="1"/>
  <c r="N17" i="41"/>
  <c r="N106" i="41"/>
  <c r="N141" i="41"/>
  <c r="AJ19" i="44"/>
  <c r="Z210" i="43"/>
  <c r="V163" i="42"/>
  <c r="BP10" i="42"/>
  <c r="AS10" i="42" s="1"/>
  <c r="AR10" i="41"/>
  <c r="AC10" i="41" s="1"/>
  <c r="W12" i="37"/>
  <c r="AC12" i="37" s="1"/>
  <c r="X12" i="37"/>
  <c r="AD12" i="37" s="1"/>
  <c r="V144" i="42"/>
  <c r="N177" i="41"/>
  <c r="N195" i="41"/>
  <c r="N213" i="41"/>
  <c r="AR13" i="41"/>
  <c r="AC13" i="41" s="1"/>
  <c r="AR14" i="41"/>
  <c r="AC14" i="41" s="1"/>
  <c r="CB14" i="43"/>
  <c r="BA14" i="43" s="1"/>
  <c r="AH18" i="42"/>
  <c r="AP17" i="41"/>
  <c r="AA17" i="41" s="1"/>
  <c r="AN17" i="41"/>
  <c r="Y17" i="41" s="1"/>
  <c r="CB11" i="43"/>
  <c r="BA11" i="43" s="1"/>
  <c r="AR9" i="41"/>
  <c r="AC9" i="41" s="1"/>
  <c r="R18" i="39"/>
  <c r="R20" i="44"/>
  <c r="R21" i="44" s="1"/>
  <c r="M12" i="37"/>
  <c r="S12" i="37" s="1"/>
  <c r="CB16" i="43"/>
  <c r="BA16" i="43" s="1"/>
  <c r="Z66" i="43"/>
  <c r="F68" i="43"/>
  <c r="D12" i="37"/>
  <c r="J12" i="37" s="1"/>
  <c r="C12" i="37"/>
  <c r="I12" i="37" s="1"/>
  <c r="B12" i="37"/>
  <c r="N12" i="37"/>
  <c r="T12" i="37" s="1"/>
  <c r="AL20" i="43"/>
  <c r="L12" i="37"/>
  <c r="H13" i="40"/>
  <c r="AC7" i="42"/>
  <c r="AZ17" i="42"/>
  <c r="AC17" i="42" s="1"/>
  <c r="AP7" i="42"/>
  <c r="BM17" i="42"/>
  <c r="AP17" i="42" s="1"/>
  <c r="AG7" i="42"/>
  <c r="BD17" i="42"/>
  <c r="AG17" i="42" s="1"/>
  <c r="AQ7" i="42"/>
  <c r="BN15" i="42"/>
  <c r="AQ15" i="42" s="1"/>
  <c r="V33" i="42"/>
  <c r="AO7" i="42"/>
  <c r="BL17" i="42"/>
  <c r="AO17" i="42" s="1"/>
  <c r="AS7" i="42"/>
  <c r="AK7" i="42"/>
  <c r="BH17" i="42"/>
  <c r="AK17" i="42" s="1"/>
  <c r="AR7" i="42"/>
  <c r="BO17" i="42"/>
  <c r="AR17" i="42" s="1"/>
  <c r="R35" i="42"/>
  <c r="BP18" i="43"/>
  <c r="AO8" i="43"/>
  <c r="S10" i="35" s="1"/>
  <c r="BZ18" i="43"/>
  <c r="AY8" i="43"/>
  <c r="AY18" i="43" s="1"/>
  <c r="BT18" i="43"/>
  <c r="AS8" i="43"/>
  <c r="Q10" i="35" s="1"/>
  <c r="AZ8" i="43"/>
  <c r="AZ18" i="43" s="1"/>
  <c r="CA18" i="43"/>
  <c r="AW12" i="37" s="1"/>
  <c r="Z42" i="43"/>
  <c r="BH18" i="43"/>
  <c r="AG8" i="43"/>
  <c r="W10" i="35" s="1"/>
  <c r="BX18" i="43"/>
  <c r="AW8" i="43"/>
  <c r="O10" i="35" s="1"/>
  <c r="O20" i="35" s="1"/>
  <c r="BL18" i="43"/>
  <c r="AK8" i="43"/>
  <c r="U10" i="35" s="1"/>
  <c r="AX8" i="43"/>
  <c r="AX18" i="43" s="1"/>
  <c r="BY18" i="43"/>
  <c r="AY12" i="37" s="1"/>
  <c r="CB8" i="43"/>
  <c r="AD20" i="43"/>
  <c r="AR7" i="41"/>
  <c r="N35" i="41"/>
  <c r="F12" i="36"/>
  <c r="H12" i="36" s="1"/>
  <c r="I12" i="34"/>
  <c r="M14" i="34"/>
  <c r="F14" i="36"/>
  <c r="H14" i="36" s="1"/>
  <c r="F16" i="36"/>
  <c r="H16" i="36" s="1"/>
  <c r="Q16" i="34"/>
  <c r="U18" i="34"/>
  <c r="F18" i="36"/>
  <c r="H18" i="36" s="1"/>
  <c r="U7" i="41"/>
  <c r="AJ17" i="41"/>
  <c r="U17" i="41" s="1"/>
  <c r="AB7" i="41"/>
  <c r="AQ17" i="41"/>
  <c r="AB17" i="41" s="1"/>
  <c r="F11" i="36"/>
  <c r="H11" i="36" s="1"/>
  <c r="G11" i="34"/>
  <c r="K13" i="34"/>
  <c r="F13" i="36"/>
  <c r="H13" i="36" s="1"/>
  <c r="F15" i="36"/>
  <c r="H15" i="36" s="1"/>
  <c r="O15" i="34"/>
  <c r="S17" i="34"/>
  <c r="F17" i="36"/>
  <c r="H17" i="36" s="1"/>
  <c r="X14" i="34"/>
  <c r="N19" i="34"/>
  <c r="E10" i="34"/>
  <c r="F10" i="36"/>
  <c r="H10" i="36" s="1"/>
  <c r="Z7" i="41"/>
  <c r="F12" i="11" s="1"/>
  <c r="AO17" i="41"/>
  <c r="Z17" i="41" s="1"/>
  <c r="E4" i="11"/>
  <c r="O21" i="11"/>
  <c r="O20" i="11"/>
  <c r="O19" i="11"/>
  <c r="O18" i="11"/>
  <c r="O15" i="11"/>
  <c r="O14" i="11"/>
  <c r="O12" i="11"/>
  <c r="N21" i="11"/>
  <c r="N20" i="11"/>
  <c r="N19" i="11"/>
  <c r="N18" i="11"/>
  <c r="N17" i="11"/>
  <c r="N16" i="11"/>
  <c r="N15" i="11"/>
  <c r="N14" i="11"/>
  <c r="N13" i="11"/>
  <c r="N12" i="11"/>
  <c r="M21" i="11"/>
  <c r="M20" i="11"/>
  <c r="M19" i="11"/>
  <c r="M18" i="11"/>
  <c r="M17" i="11"/>
  <c r="M16" i="11"/>
  <c r="M15" i="11"/>
  <c r="M14" i="11"/>
  <c r="M13" i="11"/>
  <c r="M12" i="11"/>
  <c r="L21" i="11"/>
  <c r="L20" i="11"/>
  <c r="L19" i="11"/>
  <c r="L18" i="11"/>
  <c r="L17" i="11"/>
  <c r="L16" i="11"/>
  <c r="L15" i="11"/>
  <c r="L14" i="11"/>
  <c r="L13" i="11"/>
  <c r="L12" i="11"/>
  <c r="K21" i="11"/>
  <c r="K20" i="11"/>
  <c r="K19" i="11"/>
  <c r="K18" i="11"/>
  <c r="K17" i="11"/>
  <c r="K16" i="11"/>
  <c r="K15" i="11"/>
  <c r="K14" i="11"/>
  <c r="K13" i="11"/>
  <c r="K12" i="11"/>
  <c r="J21" i="11"/>
  <c r="J20" i="11"/>
  <c r="J19" i="11"/>
  <c r="J18" i="11"/>
  <c r="J17" i="11"/>
  <c r="J16" i="11"/>
  <c r="J15" i="11"/>
  <c r="J14" i="11"/>
  <c r="J13" i="11"/>
  <c r="J12" i="11"/>
  <c r="I21" i="11"/>
  <c r="I20" i="11"/>
  <c r="I19" i="11"/>
  <c r="I18" i="11"/>
  <c r="I17" i="11"/>
  <c r="I16" i="11"/>
  <c r="I15" i="11"/>
  <c r="I14" i="11"/>
  <c r="I13" i="11"/>
  <c r="I12" i="11"/>
  <c r="H21" i="11"/>
  <c r="H20" i="11"/>
  <c r="H19" i="11"/>
  <c r="H18" i="11"/>
  <c r="H17" i="11"/>
  <c r="H16" i="11"/>
  <c r="H15" i="11"/>
  <c r="H14" i="11"/>
  <c r="H13" i="11"/>
  <c r="H12" i="11"/>
  <c r="G21" i="11"/>
  <c r="G20" i="11"/>
  <c r="G19" i="11"/>
  <c r="G18" i="11"/>
  <c r="G17" i="11"/>
  <c r="G16" i="11"/>
  <c r="G15" i="11"/>
  <c r="G14" i="11"/>
  <c r="G13" i="11"/>
  <c r="G12" i="11"/>
  <c r="F21" i="11"/>
  <c r="F20" i="11"/>
  <c r="F19" i="11"/>
  <c r="F18" i="11"/>
  <c r="F17" i="11"/>
  <c r="F16" i="11"/>
  <c r="F15" i="11"/>
  <c r="F14" i="11"/>
  <c r="F13" i="11"/>
  <c r="AF22" i="2" l="1"/>
  <c r="AF23" i="2" s="1"/>
  <c r="X17" i="35"/>
  <c r="X10" i="34"/>
  <c r="G11" i="40"/>
  <c r="G13" i="40" s="1"/>
  <c r="AX20" i="43"/>
  <c r="V19" i="44"/>
  <c r="AA19" i="44"/>
  <c r="R20" i="35"/>
  <c r="AI22" i="2"/>
  <c r="O16" i="11"/>
  <c r="O13" i="11"/>
  <c r="O17" i="11"/>
  <c r="K11" i="40"/>
  <c r="Q11" i="40" s="1"/>
  <c r="Q13" i="40" s="1"/>
  <c r="AT20" i="43"/>
  <c r="AD21" i="43" s="1"/>
  <c r="T20" i="35"/>
  <c r="AP20" i="35"/>
  <c r="AV18" i="35"/>
  <c r="N20" i="35"/>
  <c r="J11" i="40"/>
  <c r="J13" i="40" s="1"/>
  <c r="AV12" i="35"/>
  <c r="X11" i="35"/>
  <c r="AV10" i="35"/>
  <c r="AV11" i="35"/>
  <c r="E14" i="40"/>
  <c r="AG22" i="2"/>
  <c r="AV17" i="35"/>
  <c r="P20" i="35"/>
  <c r="AL20" i="35"/>
  <c r="X14" i="35"/>
  <c r="AV15" i="35"/>
  <c r="X13" i="35"/>
  <c r="X12" i="35"/>
  <c r="X10" i="35"/>
  <c r="X18" i="35"/>
  <c r="AH22" i="2"/>
  <c r="AV14" i="35"/>
  <c r="X15" i="35"/>
  <c r="AD13" i="40"/>
  <c r="AF11" i="40"/>
  <c r="AF13" i="40" s="1"/>
  <c r="Y12" i="37"/>
  <c r="AV13" i="35"/>
  <c r="F13" i="40"/>
  <c r="F14" i="40" s="1"/>
  <c r="L11" i="40"/>
  <c r="M11" i="40" s="1"/>
  <c r="AB13" i="40"/>
  <c r="AB14" i="40" s="1"/>
  <c r="AH11" i="40"/>
  <c r="AA13" i="40"/>
  <c r="AG11" i="40"/>
  <c r="AC11" i="40"/>
  <c r="AN12" i="37"/>
  <c r="AP12" i="37" s="1"/>
  <c r="AV19" i="35"/>
  <c r="X19" i="35"/>
  <c r="AR20" i="35"/>
  <c r="AT12" i="37"/>
  <c r="AV12" i="37" s="1"/>
  <c r="BE12" i="37"/>
  <c r="AO14" i="37"/>
  <c r="V20" i="35"/>
  <c r="X16" i="35"/>
  <c r="AT20" i="35"/>
  <c r="AV16" i="35"/>
  <c r="R16" i="34"/>
  <c r="R19" i="34" s="1"/>
  <c r="AP16" i="34"/>
  <c r="J12" i="34"/>
  <c r="AH12" i="34"/>
  <c r="V18" i="34"/>
  <c r="AT18" i="34"/>
  <c r="T17" i="34"/>
  <c r="X17" i="34" s="1"/>
  <c r="AR17" i="34"/>
  <c r="L13" i="34"/>
  <c r="AJ13" i="34"/>
  <c r="H11" i="34"/>
  <c r="X11" i="34" s="1"/>
  <c r="AF11" i="34"/>
  <c r="P15" i="34"/>
  <c r="AN15" i="34"/>
  <c r="AL19" i="34"/>
  <c r="AV14" i="34"/>
  <c r="AD19" i="34"/>
  <c r="AV10" i="34"/>
  <c r="AE20" i="35"/>
  <c r="AC19" i="34"/>
  <c r="AU10" i="34"/>
  <c r="AK19" i="34"/>
  <c r="AU14" i="34"/>
  <c r="AQ19" i="34"/>
  <c r="AU17" i="34"/>
  <c r="Y9" i="36"/>
  <c r="AA9" i="34"/>
  <c r="AM19" i="34"/>
  <c r="AU15" i="34"/>
  <c r="AI19" i="34"/>
  <c r="AU13" i="34"/>
  <c r="AE19" i="34"/>
  <c r="AU11" i="34"/>
  <c r="AS19" i="34"/>
  <c r="AU18" i="34"/>
  <c r="AO19" i="34"/>
  <c r="AU16" i="34"/>
  <c r="AG19" i="34"/>
  <c r="AU12" i="34"/>
  <c r="AE12" i="37"/>
  <c r="C14" i="37"/>
  <c r="O12" i="37"/>
  <c r="D14" i="37"/>
  <c r="E12" i="37"/>
  <c r="K12" i="37"/>
  <c r="U12" i="37"/>
  <c r="BN17" i="42"/>
  <c r="AQ17" i="42" s="1"/>
  <c r="N11" i="40"/>
  <c r="N13" i="40" s="1"/>
  <c r="J19" i="40"/>
  <c r="BP15" i="42"/>
  <c r="V35" i="42"/>
  <c r="CB18" i="43"/>
  <c r="AX12" i="37" s="1"/>
  <c r="BA8" i="43"/>
  <c r="BA18" i="43" s="1"/>
  <c r="AK18" i="43"/>
  <c r="U20" i="35"/>
  <c r="AW18" i="43"/>
  <c r="AG18" i="43"/>
  <c r="W20" i="35"/>
  <c r="AS18" i="43"/>
  <c r="Q20" i="35"/>
  <c r="AO18" i="43"/>
  <c r="S20" i="35"/>
  <c r="C9" i="34"/>
  <c r="F9" i="36"/>
  <c r="W10" i="34"/>
  <c r="E19" i="34"/>
  <c r="W17" i="34"/>
  <c r="S19" i="34"/>
  <c r="W13" i="34"/>
  <c r="K19" i="34"/>
  <c r="W18" i="34"/>
  <c r="U19" i="34"/>
  <c r="W14" i="34"/>
  <c r="M19" i="34"/>
  <c r="AC7" i="41"/>
  <c r="AR17" i="41"/>
  <c r="AC17" i="41" s="1"/>
  <c r="W15" i="34"/>
  <c r="O19" i="34"/>
  <c r="W11" i="34"/>
  <c r="G19" i="34"/>
  <c r="W16" i="34"/>
  <c r="Q19" i="34"/>
  <c r="W12" i="34"/>
  <c r="I19" i="34"/>
  <c r="M21" i="2"/>
  <c r="M20" i="2"/>
  <c r="M19" i="2"/>
  <c r="M16" i="2"/>
  <c r="M14" i="2"/>
  <c r="M13" i="2"/>
  <c r="M12" i="2"/>
  <c r="V11" i="40" l="1"/>
  <c r="V13" i="40" s="1"/>
  <c r="M13" i="40"/>
  <c r="T11" i="40"/>
  <c r="T13" i="40" s="1"/>
  <c r="P11" i="40"/>
  <c r="P13" i="40" s="1"/>
  <c r="K13" i="40"/>
  <c r="S11" i="40"/>
  <c r="S13" i="40" s="1"/>
  <c r="AV20" i="35"/>
  <c r="X20" i="35"/>
  <c r="AA14" i="40"/>
  <c r="X16" i="34"/>
  <c r="H19" i="34"/>
  <c r="T19" i="34"/>
  <c r="AQ11" i="40"/>
  <c r="AQ13" i="40" s="1"/>
  <c r="AN11" i="40"/>
  <c r="AN13" i="40" s="1"/>
  <c r="AH13" i="40"/>
  <c r="AK11" i="40"/>
  <c r="AK13" i="40" s="1"/>
  <c r="U11" i="40"/>
  <c r="U13" i="40" s="1"/>
  <c r="R11" i="40"/>
  <c r="R13" i="40" s="1"/>
  <c r="O11" i="40"/>
  <c r="O13" i="40" s="1"/>
  <c r="L13" i="40"/>
  <c r="AC13" i="40"/>
  <c r="AF19" i="40"/>
  <c r="AG13" i="40"/>
  <c r="AJ11" i="40"/>
  <c r="AJ13" i="40" s="1"/>
  <c r="AI11" i="40"/>
  <c r="AM11" i="40"/>
  <c r="AM13" i="40" s="1"/>
  <c r="AP11" i="40"/>
  <c r="AP13" i="40" s="1"/>
  <c r="BD12" i="37"/>
  <c r="BF12" i="37" s="1"/>
  <c r="AN14" i="37"/>
  <c r="AZ12" i="37"/>
  <c r="AP14" i="37" s="1"/>
  <c r="D9" i="34"/>
  <c r="X9" i="34" s="1"/>
  <c r="AB9" i="34"/>
  <c r="X15" i="34"/>
  <c r="P19" i="34"/>
  <c r="L19" i="34"/>
  <c r="X13" i="34"/>
  <c r="X18" i="34"/>
  <c r="V19" i="34"/>
  <c r="X12" i="34"/>
  <c r="J19" i="34"/>
  <c r="AN19" i="34"/>
  <c r="AV15" i="34"/>
  <c r="AF19" i="34"/>
  <c r="AV11" i="34"/>
  <c r="AJ19" i="34"/>
  <c r="AV13" i="34"/>
  <c r="AR19" i="34"/>
  <c r="AV17" i="34"/>
  <c r="AT19" i="34"/>
  <c r="AV18" i="34"/>
  <c r="AH19" i="34"/>
  <c r="AV12" i="34"/>
  <c r="AP19" i="34"/>
  <c r="AV16" i="34"/>
  <c r="Y19" i="36"/>
  <c r="AA9" i="36"/>
  <c r="AA19" i="36" s="1"/>
  <c r="Z20" i="36" s="1"/>
  <c r="AA19" i="34"/>
  <c r="AU9" i="34"/>
  <c r="AU19" i="34" s="1"/>
  <c r="E14" i="37"/>
  <c r="P21" i="35"/>
  <c r="G16" i="40"/>
  <c r="G14" i="40"/>
  <c r="J15" i="40"/>
  <c r="J16" i="40" s="1"/>
  <c r="AS15" i="42"/>
  <c r="BP17" i="42"/>
  <c r="AS17" i="42" s="1"/>
  <c r="D19" i="34"/>
  <c r="W9" i="34"/>
  <c r="W19" i="34" s="1"/>
  <c r="C19" i="34"/>
  <c r="F19" i="36"/>
  <c r="H9" i="36"/>
  <c r="H19" i="36" s="1"/>
  <c r="G20" i="36" s="1"/>
  <c r="L21" i="2"/>
  <c r="L20" i="2"/>
  <c r="L19" i="2"/>
  <c r="L18" i="2"/>
  <c r="L17" i="2"/>
  <c r="L16" i="2"/>
  <c r="L15" i="2"/>
  <c r="L14" i="2"/>
  <c r="L13" i="2"/>
  <c r="L12" i="2"/>
  <c r="I21" i="2"/>
  <c r="I20" i="2"/>
  <c r="I19" i="2"/>
  <c r="I18" i="2"/>
  <c r="I17" i="2"/>
  <c r="I16" i="2"/>
  <c r="I15" i="2"/>
  <c r="I14" i="2"/>
  <c r="I13" i="2"/>
  <c r="I12" i="2"/>
  <c r="K21" i="2"/>
  <c r="K20" i="2"/>
  <c r="K19" i="2"/>
  <c r="K18" i="2"/>
  <c r="K17" i="2"/>
  <c r="K16" i="2"/>
  <c r="K15" i="2"/>
  <c r="K14" i="2"/>
  <c r="K13" i="2"/>
  <c r="K12" i="2"/>
  <c r="J21" i="2"/>
  <c r="J20" i="2"/>
  <c r="J19" i="2"/>
  <c r="J18" i="2"/>
  <c r="J17" i="2"/>
  <c r="J16" i="2"/>
  <c r="J15" i="2"/>
  <c r="J14" i="2"/>
  <c r="J13" i="2"/>
  <c r="J12" i="2"/>
  <c r="H21" i="2"/>
  <c r="H20" i="2"/>
  <c r="H19" i="2"/>
  <c r="H18" i="2"/>
  <c r="H17" i="2"/>
  <c r="H16" i="2"/>
  <c r="H15" i="2"/>
  <c r="H14" i="2"/>
  <c r="H13" i="2"/>
  <c r="H12" i="2"/>
  <c r="G21" i="2"/>
  <c r="G20" i="2"/>
  <c r="G19" i="2"/>
  <c r="G18" i="2"/>
  <c r="G17" i="2"/>
  <c r="G16" i="2"/>
  <c r="G15" i="2"/>
  <c r="G14" i="2"/>
  <c r="G13" i="2"/>
  <c r="G12" i="2"/>
  <c r="F21" i="2"/>
  <c r="F20" i="2"/>
  <c r="F19" i="2"/>
  <c r="F18" i="2"/>
  <c r="F17" i="2"/>
  <c r="F16" i="2"/>
  <c r="F15" i="2"/>
  <c r="F14" i="2"/>
  <c r="F13" i="2"/>
  <c r="F12" i="2"/>
  <c r="E21" i="2"/>
  <c r="E20" i="2"/>
  <c r="E19" i="2"/>
  <c r="E18" i="2"/>
  <c r="E17" i="2"/>
  <c r="E16" i="2"/>
  <c r="E15" i="2"/>
  <c r="E14" i="2"/>
  <c r="E13" i="2"/>
  <c r="E12" i="2"/>
  <c r="D21" i="2"/>
  <c r="D19" i="2"/>
  <c r="D18" i="2"/>
  <c r="D17" i="2"/>
  <c r="D16" i="2"/>
  <c r="D15" i="2"/>
  <c r="D14" i="2"/>
  <c r="D13" i="2"/>
  <c r="X19" i="34" l="1"/>
  <c r="AI13" i="40"/>
  <c r="AL11" i="40"/>
  <c r="AL13" i="40" s="1"/>
  <c r="AO11" i="40"/>
  <c r="AO13" i="40" s="1"/>
  <c r="AR11" i="40"/>
  <c r="AR13" i="40" s="1"/>
  <c r="AC16" i="40"/>
  <c r="AF15" i="40"/>
  <c r="AF16" i="40" s="1"/>
  <c r="AC14" i="40"/>
  <c r="AB19" i="34"/>
  <c r="AV9" i="34"/>
  <c r="AV19" i="34" s="1"/>
  <c r="J22" i="2"/>
  <c r="K22" i="2"/>
  <c r="L22" i="2"/>
  <c r="I22" i="2"/>
  <c r="O12" i="2" l="1"/>
  <c r="O13" i="2"/>
  <c r="N13" i="2"/>
  <c r="O14" i="2"/>
  <c r="N14" i="2"/>
  <c r="O15" i="2"/>
  <c r="N15" i="2"/>
  <c r="O16" i="2"/>
  <c r="N16" i="2"/>
  <c r="O17" i="2"/>
  <c r="N17" i="2"/>
  <c r="O18" i="2"/>
  <c r="N18" i="2"/>
  <c r="O19" i="2"/>
  <c r="N19" i="2"/>
  <c r="O20" i="2"/>
  <c r="N20" i="2"/>
  <c r="O21" i="2"/>
  <c r="N21" i="2"/>
  <c r="N12" i="2"/>
  <c r="D12" i="2" l="1"/>
  <c r="D22" i="2" s="1"/>
  <c r="E14" i="10" l="1"/>
  <c r="F14" i="10"/>
  <c r="G14" i="10"/>
  <c r="H14" i="10"/>
  <c r="I14" i="10"/>
  <c r="J14" i="10"/>
  <c r="K14" i="10"/>
  <c r="L14" i="10"/>
  <c r="D14" i="10"/>
  <c r="K15" i="12"/>
  <c r="O15" i="12"/>
  <c r="S15" i="12"/>
  <c r="AP15" i="12"/>
  <c r="AO15" i="12"/>
  <c r="AN15" i="12"/>
  <c r="AM15" i="12"/>
  <c r="AL15" i="12"/>
  <c r="AK15" i="12"/>
  <c r="AJ15" i="12"/>
  <c r="AG15" i="12"/>
  <c r="AH15" i="12"/>
  <c r="AE15" i="12"/>
  <c r="AI15" i="12"/>
  <c r="AF15" i="12"/>
  <c r="AD15" i="12"/>
  <c r="AC15" i="12"/>
  <c r="AB15" i="12"/>
  <c r="P22" i="11"/>
  <c r="L22" i="11"/>
  <c r="Q15" i="12" l="1"/>
  <c r="F15" i="12"/>
  <c r="M15" i="12"/>
  <c r="T15" i="12"/>
  <c r="P15" i="12"/>
  <c r="J15" i="12"/>
  <c r="R15" i="12"/>
  <c r="N15" i="12"/>
  <c r="L15" i="12"/>
  <c r="G15" i="12"/>
  <c r="H15" i="12"/>
  <c r="I15" i="12"/>
  <c r="O22" i="11"/>
  <c r="N22" i="11"/>
  <c r="M22" i="11"/>
  <c r="J22" i="11"/>
  <c r="K22" i="11"/>
  <c r="F22" i="11"/>
  <c r="P16" i="2"/>
  <c r="P14" i="2"/>
  <c r="P13" i="2"/>
  <c r="P12" i="2"/>
  <c r="L23" i="11" l="1"/>
  <c r="O22" i="2"/>
  <c r="AH12" i="37" s="1"/>
  <c r="P22" i="2"/>
  <c r="AI12" i="37" s="1"/>
  <c r="I22" i="11"/>
  <c r="H22" i="11"/>
  <c r="J23" i="11"/>
  <c r="H23" i="11" l="1"/>
  <c r="I23" i="2"/>
  <c r="M22" i="2"/>
  <c r="N22" i="2"/>
  <c r="AG12" i="37" s="1"/>
  <c r="Q22" i="2"/>
  <c r="R22" i="2"/>
  <c r="S22" i="2"/>
  <c r="T22" i="2"/>
  <c r="M23" i="2" l="1"/>
  <c r="AF12" i="37"/>
  <c r="AJ12" i="37" s="1"/>
  <c r="H22" i="2"/>
  <c r="G22" i="2"/>
  <c r="F22" i="2"/>
  <c r="E22" i="2"/>
  <c r="D15" i="13"/>
  <c r="E15" i="13"/>
  <c r="F15" i="13"/>
  <c r="G15" i="13"/>
  <c r="U15" i="13"/>
  <c r="C15" i="13"/>
  <c r="H13" i="13"/>
  <c r="I13" i="13" s="1"/>
  <c r="I15" i="13" s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F24" i="1"/>
  <c r="J13" i="13" s="1"/>
  <c r="J15" i="13" s="1"/>
  <c r="G24" i="1"/>
  <c r="K13" i="13" s="1"/>
  <c r="K15" i="13" s="1"/>
  <c r="H24" i="1"/>
  <c r="L13" i="13" s="1"/>
  <c r="L15" i="13" s="1"/>
  <c r="I24" i="1"/>
  <c r="M13" i="13" s="1"/>
  <c r="M15" i="13" s="1"/>
  <c r="J24" i="1"/>
  <c r="N13" i="13" s="1"/>
  <c r="N15" i="13" s="1"/>
  <c r="K24" i="1"/>
  <c r="O13" i="13" s="1"/>
  <c r="O15" i="13" s="1"/>
  <c r="L24" i="1"/>
  <c r="P13" i="13" s="1"/>
  <c r="P15" i="13" s="1"/>
  <c r="M24" i="1"/>
  <c r="Q13" i="13" s="1"/>
  <c r="Q15" i="13" s="1"/>
  <c r="N24" i="1"/>
  <c r="R13" i="13" s="1"/>
  <c r="R15" i="13" s="1"/>
  <c r="O24" i="1"/>
  <c r="S13" i="13" s="1"/>
  <c r="S15" i="13" s="1"/>
  <c r="P24" i="1"/>
  <c r="T13" i="13" s="1"/>
  <c r="T15" i="13" s="1"/>
  <c r="Q24" i="1"/>
  <c r="R24" i="1"/>
  <c r="E24" i="1"/>
  <c r="H15" i="13" l="1"/>
  <c r="E23" i="2"/>
  <c r="F5" i="29"/>
  <c r="F6" i="27"/>
  <c r="F5" i="27"/>
  <c r="D4" i="2"/>
  <c r="E3" i="11"/>
  <c r="F5" i="15" l="1"/>
  <c r="F6" i="15"/>
  <c r="F7" i="15"/>
  <c r="E3" i="9"/>
  <c r="E4" i="9"/>
  <c r="G22" i="11" l="1"/>
</calcChain>
</file>

<file path=xl/sharedStrings.xml><?xml version="1.0" encoding="utf-8"?>
<sst xmlns="http://schemas.openxmlformats.org/spreadsheetml/2006/main" count="18256" uniqueCount="904">
  <si>
    <t>No.</t>
  </si>
  <si>
    <t>UMUM</t>
  </si>
  <si>
    <t>PPNS</t>
  </si>
  <si>
    <t>JUMLAH</t>
  </si>
  <si>
    <t>KETERANGAN</t>
  </si>
  <si>
    <t>S P E S I A L I S</t>
  </si>
  <si>
    <t>J  U  M  L  A  H</t>
  </si>
  <si>
    <t>JABATAN  PENGAWAS  KETENAGAKERJAAN</t>
  </si>
  <si>
    <t>1.</t>
  </si>
  <si>
    <t>Terampil</t>
  </si>
  <si>
    <t>Pelaksana</t>
  </si>
  <si>
    <t>2.</t>
  </si>
  <si>
    <t>Pelaksana Lanjutan</t>
  </si>
  <si>
    <t>3.</t>
  </si>
  <si>
    <t>Penyelia</t>
  </si>
  <si>
    <t>Ahli</t>
  </si>
  <si>
    <t>Pertama</t>
  </si>
  <si>
    <t>Muda</t>
  </si>
  <si>
    <t>Madya</t>
  </si>
  <si>
    <t>Keterangan Kolom Spesialis</t>
  </si>
  <si>
    <t>=</t>
  </si>
  <si>
    <t>Pesawat Uap / Bejana Tekan</t>
  </si>
  <si>
    <t>Pesawat Angkat-Angkut</t>
  </si>
  <si>
    <t>Pesawat Tenaga dan Produksi</t>
  </si>
  <si>
    <t>DATA PEGAWAI PENGAWAS KETENAGAKERJAAN</t>
  </si>
  <si>
    <t>Tahun</t>
  </si>
  <si>
    <t>Kode</t>
  </si>
  <si>
    <t>:</t>
  </si>
  <si>
    <t>K1</t>
  </si>
  <si>
    <t>Instalasi Listrik, Lift</t>
  </si>
  <si>
    <t>Penanggulangan Kebakaran</t>
  </si>
  <si>
    <t>Konstruksi Bangunan</t>
  </si>
  <si>
    <t>Kesehatan Kerja</t>
  </si>
  <si>
    <t>Lingkungan Kerja</t>
  </si>
  <si>
    <t>Jamsostek</t>
  </si>
  <si>
    <t>Pengupahan dan Waktu Kerja</t>
  </si>
  <si>
    <t>Keselamatan Kerja Kimia</t>
  </si>
  <si>
    <t>DATA OBYEK PENGAWASAN</t>
  </si>
  <si>
    <t>WNA</t>
  </si>
  <si>
    <t>WNI</t>
  </si>
  <si>
    <t>KECIL</t>
  </si>
  <si>
    <t>SEDANG</t>
  </si>
  <si>
    <t>BESAR</t>
  </si>
  <si>
    <t>PMDN</t>
  </si>
  <si>
    <t>PMA</t>
  </si>
  <si>
    <t>STATUS PERUSAHAAN</t>
  </si>
  <si>
    <t>PP</t>
  </si>
  <si>
    <t>PKB</t>
  </si>
  <si>
    <t>SP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</si>
  <si>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</si>
  <si>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</si>
  <si>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</si>
  <si>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</si>
  <si>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</si>
  <si>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</si>
  <si>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</si>
  <si>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</si>
  <si>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</si>
  <si>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OBYEK PENGAWASAN KESELAMATAN DAN KESEHATAN KERJA</t>
  </si>
  <si>
    <t>Pesawat Uap</t>
  </si>
  <si>
    <t>Bejana Bertekanan</t>
  </si>
  <si>
    <t>Pesawat Angkat Angkut</t>
  </si>
  <si>
    <t>Pesawat Tenaga &amp; Produksi</t>
  </si>
  <si>
    <t>Kelistrikan</t>
  </si>
  <si>
    <t>Sarana K-3</t>
  </si>
  <si>
    <t>Operator/Teknisi/  Petugas</t>
  </si>
  <si>
    <t>Keterangan</t>
  </si>
  <si>
    <t>DATA    J A M S O S T E K</t>
  </si>
  <si>
    <t>WAJIB</t>
  </si>
  <si>
    <t>TERDAFTAR</t>
  </si>
  <si>
    <t>JUMLAH  TENAGA  KERJA</t>
  </si>
  <si>
    <t>PROGRAM  TERDAFTAR</t>
  </si>
  <si>
    <t>JPK</t>
  </si>
  <si>
    <t>LAJANG</t>
  </si>
  <si>
    <t>KELG</t>
  </si>
  <si>
    <t>JPK  LEBIH  BAIK</t>
  </si>
  <si>
    <t>JKK</t>
  </si>
  <si>
    <t>JKM</t>
  </si>
  <si>
    <t>JHT</t>
  </si>
  <si>
    <t>Keterangan  :</t>
  </si>
  <si>
    <t>KEGIATAN  PEMERIKSAAN</t>
  </si>
  <si>
    <t>PERTAMA</t>
  </si>
  <si>
    <t>BERKALA</t>
  </si>
  <si>
    <t>ULANG</t>
  </si>
  <si>
    <t>KHUSUS</t>
  </si>
  <si>
    <t>KEGIATAN PEMBINAAN</t>
  </si>
  <si>
    <t>NP-I</t>
  </si>
  <si>
    <t>NP-II</t>
  </si>
  <si>
    <t>JABATAN PENGAWAS</t>
  </si>
  <si>
    <t>N. KET</t>
  </si>
  <si>
    <t>N. K3</t>
  </si>
  <si>
    <t>NP - II</t>
  </si>
  <si>
    <t>NP - I</t>
  </si>
  <si>
    <t>PAA</t>
  </si>
  <si>
    <t>PTP</t>
  </si>
  <si>
    <t>KB</t>
  </si>
  <si>
    <t>PETIR</t>
  </si>
  <si>
    <t>Lain-lain</t>
  </si>
  <si>
    <t>DATA KECELAKAAN KERJA dan PENYAKIT AKIBAT KERJA</t>
  </si>
  <si>
    <t>Jml. Korban</t>
  </si>
  <si>
    <t>Keracunan</t>
  </si>
  <si>
    <t>PAK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</si>
  <si>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</si>
  <si>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</si>
  <si>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</si>
  <si>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</si>
  <si>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</si>
  <si>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</si>
  <si>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</si>
  <si>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</si>
  <si>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</si>
  <si>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</si>
  <si>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Terbentur (pada umumnya menunjukkan kontak atau persinggungan dengan benda tajam</t>
  </si>
  <si>
    <t>atau benda keras yang mengakibatkan tergores, terpotong, tertusu dll.</t>
  </si>
  <si>
    <t>Terpukul (pada umumnya karena jatuh, meluncur, melayang, bergerak, dll.</t>
  </si>
  <si>
    <t>Tertangkap pada, dalam dan diantara benda (terjepit, tergigit, tertimbun, tenggelam dll.)</t>
  </si>
  <si>
    <t>Jatuh karena ketinggian yang berbeda</t>
  </si>
  <si>
    <t>Jatuh karena ketinggian yang sama</t>
  </si>
  <si>
    <t>Tergelincir</t>
  </si>
  <si>
    <t xml:space="preserve">Terpapar (pada umumnya berhubungan dengan temperatur, tekanan udara, getaran </t>
  </si>
  <si>
    <t>radiasi suar, cahaya, dll.)</t>
  </si>
  <si>
    <t>Penghisapan, penyerapan (menunjukkan proses masuknya bahan atau zat berbahaya</t>
  </si>
  <si>
    <t>kedalam tubuh baik memlalui pernafasan ataupun kulit dan yang pada umumnya berakibat</t>
  </si>
  <si>
    <t>sesak nafas, keracunan, mati lemas, dll.)</t>
  </si>
  <si>
    <t>Tersentuh Aliran Listrik</t>
  </si>
  <si>
    <t>Dan lain-lain.</t>
  </si>
  <si>
    <t>K</t>
  </si>
  <si>
    <t>L</t>
  </si>
  <si>
    <t>M</t>
  </si>
  <si>
    <t>N</t>
  </si>
  <si>
    <t>O</t>
  </si>
  <si>
    <t>P</t>
  </si>
  <si>
    <t>Q</t>
  </si>
  <si>
    <t>R</t>
  </si>
  <si>
    <t>Mesin  ( mesin pons, mesin pres, gergaji, mesin bor, mesin tenun dll.)</t>
  </si>
  <si>
    <t>Penggerak mula dan pompa ( motor bakar, pompa angin kompresor, pompa air, kipas angin, penghisap udara, dll.</t>
  </si>
  <si>
    <t>Lift</t>
  </si>
  <si>
    <t>Pesawat Angkat</t>
  </si>
  <si>
    <t>Conveyor</t>
  </si>
  <si>
    <t>Pesawat Angkut</t>
  </si>
  <si>
    <t>Alat Transmisi mekanik ( lantai poles, dll )</t>
  </si>
  <si>
    <t>Perkakas Kerja Tangan</t>
  </si>
  <si>
    <t>Pesawat Uap dan Bejana Tekan</t>
  </si>
  <si>
    <t>Peralatan Listrik</t>
  </si>
  <si>
    <t>Bahan Kimia</t>
  </si>
  <si>
    <t>Debu Berbahaya</t>
  </si>
  <si>
    <t>Radiasi dan bahan Radio Aktif</t>
  </si>
  <si>
    <t>Faktor Lingkungan ( Iklim Kerja, Tekana Uadara,</t>
  </si>
  <si>
    <t>Getaran, Bising, Cahaya dll.)</t>
  </si>
  <si>
    <t>Bahan mudah terbakar dan benda panas</t>
  </si>
  <si>
    <t>( Lak, Lilin, Minyak, Kertas, Kapuk, Uap, dll.)</t>
  </si>
  <si>
    <t>Binatang</t>
  </si>
  <si>
    <t>Permukaan Lantai Kerja</t>
  </si>
  <si>
    <t>Lain-lain.</t>
  </si>
  <si>
    <t>Lain2</t>
  </si>
  <si>
    <t>Hr Hlg</t>
  </si>
  <si>
    <t>Santunan Yang Dibayarkan</t>
  </si>
  <si>
    <t>Berkala</t>
  </si>
  <si>
    <t>Sekaligus</t>
  </si>
  <si>
    <t>Sembuh</t>
  </si>
  <si>
    <t>STMB</t>
  </si>
  <si>
    <t>Cacad</t>
  </si>
  <si>
    <t>MD</t>
  </si>
  <si>
    <t>KK</t>
  </si>
  <si>
    <t xml:space="preserve"> Kecelakaan Kerja</t>
  </si>
  <si>
    <t xml:space="preserve"> Penyakit Akibat Kerja</t>
  </si>
  <si>
    <t xml:space="preserve"> Sementara Tidak Mampu Bekerja</t>
  </si>
  <si>
    <t xml:space="preserve"> Meninggal Dunia</t>
  </si>
  <si>
    <t>DATA PELANGGARAN NORMA KERJA</t>
  </si>
  <si>
    <t>Jml Prsh    di Nota</t>
  </si>
  <si>
    <t>JENIS PELANGGARAN NORMA KETENAGAKERJAAN</t>
  </si>
  <si>
    <t>WLK</t>
  </si>
  <si>
    <t>WKWI</t>
  </si>
  <si>
    <t>TKA</t>
  </si>
  <si>
    <t>TKI</t>
  </si>
  <si>
    <t>UMP</t>
  </si>
  <si>
    <t>Upah Lemb</t>
  </si>
  <si>
    <t>THR</t>
  </si>
  <si>
    <t>Cuti Tahun</t>
  </si>
  <si>
    <t>PP/PKB</t>
  </si>
  <si>
    <t>PWDB</t>
  </si>
  <si>
    <t>PDS    TK</t>
  </si>
  <si>
    <t>Cuti   Haid</t>
  </si>
  <si>
    <t>PDS Upah</t>
  </si>
  <si>
    <t>Pers Mn.gak Iuran</t>
  </si>
  <si>
    <t>Provinsi</t>
  </si>
  <si>
    <t>Pesawat Uap, Bejana Tekan</t>
  </si>
  <si>
    <t>JML. PERUSAHAAN</t>
  </si>
  <si>
    <t>Kab./ Kota</t>
  </si>
  <si>
    <t>DATA  PENGAWAS  KETENAGAKERJAAN</t>
  </si>
  <si>
    <t>Jml. Keclkn</t>
  </si>
  <si>
    <t>P4D/P4P</t>
  </si>
  <si>
    <t>PDSTK</t>
  </si>
  <si>
    <t>PDS Prog</t>
  </si>
  <si>
    <t>Jml. Pers Mlgar</t>
  </si>
  <si>
    <t xml:space="preserve"> Wajib Lapor Ketenagakerjaan</t>
  </si>
  <si>
    <t xml:space="preserve"> Waktu Kerja Waktu Istirahat</t>
  </si>
  <si>
    <t xml:space="preserve"> Tenaga Kerja Asing</t>
  </si>
  <si>
    <t xml:space="preserve"> Tenaga Kerja Indonesia</t>
  </si>
  <si>
    <t xml:space="preserve"> Upah Minimum Propinsi</t>
  </si>
  <si>
    <t xml:space="preserve"> Tunjangan Hari Raya</t>
  </si>
  <si>
    <t xml:space="preserve"> Peraturan Perusahaan / Perjanjian Kerja Bersama</t>
  </si>
  <si>
    <t xml:space="preserve"> Pelaksanaan Putusan P4D / P4P</t>
  </si>
  <si>
    <t xml:space="preserve"> Perusahaan Daftar Sebagian Tenaga Kerja</t>
  </si>
  <si>
    <t xml:space="preserve"> Perusahaan Daftar Sebagian Program</t>
  </si>
  <si>
    <t xml:space="preserve"> Perusahaan Daftar Sebagian Upah</t>
  </si>
  <si>
    <t xml:space="preserve"> Perusahaan Wajb Daftar</t>
  </si>
  <si>
    <t>DATA PELANGGARAN NORMA K-3</t>
  </si>
  <si>
    <t>P2K3</t>
  </si>
  <si>
    <t>Ahli K3</t>
  </si>
  <si>
    <t>PJK3</t>
  </si>
  <si>
    <t>Klinik Prsh/Pely. Kes. K3</t>
  </si>
  <si>
    <t>Pemeriksaan Kesehatan TK</t>
  </si>
  <si>
    <t>Katering Pengelola Makanan</t>
  </si>
  <si>
    <t>Pengl. Pestisida</t>
  </si>
  <si>
    <t>Operator/ Teknisi/ Petugas</t>
  </si>
  <si>
    <t>Dokter Perusahaan</t>
  </si>
  <si>
    <t>Paramedis Perusahaan</t>
  </si>
  <si>
    <t>Dokter PKTK</t>
  </si>
  <si>
    <t>Awal</t>
  </si>
  <si>
    <t>Khusus</t>
  </si>
  <si>
    <t>NO.</t>
  </si>
  <si>
    <t>DATA PELANGGARAN NORMA KETENAGAKERJAAN</t>
  </si>
  <si>
    <t>DATA PELAKSANAAN PENYIDIKAN NORMA KETENAGAKERJAAN</t>
  </si>
  <si>
    <t>JML. PERUSAHAAN MELANGGAR</t>
  </si>
  <si>
    <t>JML. PERUSAHAAN DIAJUKAN  BAP</t>
  </si>
  <si>
    <t>PENGHENTIAN PENYIDIKAN</t>
  </si>
  <si>
    <t>P U T U S A N</t>
  </si>
  <si>
    <t>DENDA</t>
  </si>
  <si>
    <t>KURUNGAN</t>
  </si>
  <si>
    <t>KETENAGAKERJAAN</t>
  </si>
  <si>
    <t>Plks. Ljt</t>
  </si>
  <si>
    <t>J  U  M  L  A H</t>
  </si>
  <si>
    <t xml:space="preserve">:  </t>
  </si>
  <si>
    <t>Keterangan Kolom Spesialis  ( 10 s/d 20 ) :</t>
  </si>
  <si>
    <t>Joint Venture</t>
  </si>
  <si>
    <t>Wajib</t>
  </si>
  <si>
    <t>Terdaftar</t>
  </si>
  <si>
    <t>U N S U R   P E N Y E B A B   K E C E L AK A A N</t>
  </si>
  <si>
    <r>
      <t>Pencegahan</t>
    </r>
    <r>
      <rPr>
        <sz val="8"/>
        <rFont val="Arial"/>
        <family val="2"/>
      </rPr>
      <t xml:space="preserve"> Kebakaran</t>
    </r>
  </si>
  <si>
    <t>Persh. Jasa    K-3</t>
  </si>
  <si>
    <t>UMK</t>
  </si>
  <si>
    <t>JENIS PELANGGARAN NORMA K-3</t>
  </si>
  <si>
    <t>Jumlah  Pelanggaran</t>
  </si>
  <si>
    <t>NORMA</t>
  </si>
  <si>
    <t>K-10</t>
  </si>
  <si>
    <t>Kerugian Materi</t>
  </si>
  <si>
    <t>TIPE  KECELAKAAN  KERJA</t>
  </si>
  <si>
    <t>KEGIATAN PEMERIKSAAN KETENAGAKERJAAN</t>
  </si>
  <si>
    <t xml:space="preserve">Jmlh. Kasus </t>
  </si>
  <si>
    <t>Akibat  Kecelakaan  Kerja</t>
  </si>
  <si>
    <t>LKS</t>
  </si>
  <si>
    <t>JUMLAH PEMERIKSAAN</t>
  </si>
  <si>
    <t>JUMLAH TENAGA KERJA</t>
  </si>
  <si>
    <t>KATEGORI PERUSAHAAN</t>
  </si>
  <si>
    <t>SWASTA</t>
  </si>
  <si>
    <t>PERANGKAT HUB. INDUSTRIAL</t>
  </si>
  <si>
    <t>PENGHARGAAN YANG DIMLIKI PERUSAHAAN</t>
  </si>
  <si>
    <t xml:space="preserve">Zero Accident </t>
  </si>
  <si>
    <t>DATA PENGADUAN PELANGGARAN NORMA KERJA YANG MASUK</t>
  </si>
  <si>
    <t>DATA PENGADUAN PELANGGARAN NORMA KERJA YANG DITANGANI</t>
  </si>
  <si>
    <t>DATA PENGADUAN PELANGGARAN NORMA KERJA YANG TERSELESAIKAN</t>
  </si>
  <si>
    <t>DATA PENGADUAN PELANGGARAN NORMA K-3 YANG MASUK</t>
  </si>
  <si>
    <t>DATA PENGADUAN PELANGGARAN NORMA K-3 YANG DITANGANI</t>
  </si>
  <si>
    <t>DATA PENGADUAN PELANGGARAN NORMA K-3 YANG TERSELESAIKAN</t>
  </si>
  <si>
    <t>DATA PENGADUAN PELANGGARAN NORMA KETENAGAKERJAAN YANG MASUK</t>
  </si>
  <si>
    <t>DATA PENGADUAN PELANGGARAN NORMA KETENAGAKERJAAN YANG DITANGANI</t>
  </si>
  <si>
    <t>DATA PENGADUAN PELANGGARAN NORMA KETENAGAKERJAAN YANG TERSELESAIKAN</t>
  </si>
  <si>
    <t>DATA PERALATAN K-3 YANG JATUH TEMPO REKSA UJI DALAM 1 (SATU) TAHUN</t>
  </si>
  <si>
    <t xml:space="preserve">DATA PERALATAN K-3 YANG TELAH DIRIKSA UJI DALAM 1 (SATU) TAHUN </t>
  </si>
  <si>
    <t>Hub. Krj</t>
  </si>
  <si>
    <t>2014</t>
  </si>
  <si>
    <t>Kota</t>
  </si>
  <si>
    <t>Bulan</t>
  </si>
  <si>
    <t>Januari</t>
  </si>
  <si>
    <t>Surabaya</t>
  </si>
  <si>
    <t>Jumlah</t>
  </si>
  <si>
    <r>
      <rPr>
        <sz val="8"/>
        <rFont val="Arial"/>
        <family val="2"/>
      </rPr>
      <t>M</t>
    </r>
    <r>
      <rPr>
        <b/>
        <sz val="8"/>
        <rFont val="Arial"/>
        <family val="2"/>
      </rPr>
      <t xml:space="preserve"> :</t>
    </r>
  </si>
  <si>
    <r>
      <rPr>
        <sz val="8"/>
        <rFont val="Arial"/>
        <family val="2"/>
      </rPr>
      <t>N</t>
    </r>
    <r>
      <rPr>
        <b/>
        <sz val="8"/>
        <rFont val="Arial"/>
        <family val="2"/>
      </rPr>
      <t xml:space="preserve"> :</t>
    </r>
  </si>
  <si>
    <r>
      <rPr>
        <sz val="8"/>
        <rFont val="Arial"/>
        <family val="2"/>
      </rPr>
      <t>O</t>
    </r>
    <r>
      <rPr>
        <b/>
        <sz val="8"/>
        <rFont val="Arial"/>
        <family val="2"/>
      </rPr>
      <t xml:space="preserve"> :</t>
    </r>
  </si>
  <si>
    <r>
      <rPr>
        <sz val="8"/>
        <rFont val="Arial"/>
        <family val="2"/>
      </rPr>
      <t>P</t>
    </r>
    <r>
      <rPr>
        <b/>
        <sz val="8"/>
        <rFont val="Arial"/>
        <family val="2"/>
      </rPr>
      <t xml:space="preserve"> :</t>
    </r>
  </si>
  <si>
    <r>
      <rPr>
        <sz val="8"/>
        <rFont val="Arial"/>
        <family val="2"/>
      </rPr>
      <t>Q</t>
    </r>
    <r>
      <rPr>
        <b/>
        <sz val="8"/>
        <rFont val="Arial"/>
        <family val="2"/>
      </rPr>
      <t xml:space="preserve"> :</t>
    </r>
  </si>
  <si>
    <r>
      <rPr>
        <sz val="8"/>
        <rFont val="Arial"/>
        <family val="2"/>
      </rPr>
      <t>R</t>
    </r>
    <r>
      <rPr>
        <b/>
        <sz val="8"/>
        <rFont val="Arial"/>
        <family val="2"/>
      </rPr>
      <t xml:space="preserve"> :</t>
    </r>
  </si>
  <si>
    <t xml:space="preserve">Februari 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</si>
  <si>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</si>
  <si>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</si>
  <si>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</si>
  <si>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</si>
  <si>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</si>
  <si>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</si>
  <si>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</si>
  <si>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</si>
  <si>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</si>
  <si>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</si>
  <si>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 xml:space="preserve">  Surabaya</t>
  </si>
  <si>
    <t>Jawa Timur</t>
  </si>
  <si>
    <t>Sektor/ KLUI</t>
  </si>
  <si>
    <t>MENENGAH</t>
  </si>
  <si>
    <t>Bipartite</t>
  </si>
  <si>
    <t>SEKTOR / KLUI</t>
  </si>
  <si>
    <t>LIFT</t>
  </si>
  <si>
    <t>Februari</t>
  </si>
  <si>
    <t xml:space="preserve"> </t>
  </si>
  <si>
    <t>=  Nota Pemeriksaan  I</t>
  </si>
  <si>
    <t>=  Nota Pemeriksaan  II</t>
  </si>
  <si>
    <t>:  Januari</t>
  </si>
  <si>
    <t>:  2014</t>
  </si>
  <si>
    <t>:  Surabaya</t>
  </si>
  <si>
    <t>J U M L A H</t>
  </si>
  <si>
    <t>KET</t>
  </si>
  <si>
    <t xml:space="preserve">Bulan </t>
  </si>
  <si>
    <t>Propinsi</t>
  </si>
  <si>
    <t>K9a</t>
  </si>
  <si>
    <t>K9a1</t>
  </si>
  <si>
    <t>K9a2</t>
  </si>
  <si>
    <t>K9a3</t>
  </si>
  <si>
    <t>K9c</t>
  </si>
  <si>
    <t>OBYEK PENGAWASAN KESELAMATAN DAN KESEHATAN KERJA ( K-3 )</t>
  </si>
  <si>
    <t>PERUSAHAAN BARU</t>
  </si>
  <si>
    <t>DATA PENYIDIKAN NORMA KETENAGAKERJAAN</t>
  </si>
  <si>
    <t>Prsh yg
Melanggar</t>
  </si>
  <si>
    <t>Jenis Pelanggaran</t>
  </si>
  <si>
    <t>Jmlh Prsh
Diajukan BAP</t>
  </si>
  <si>
    <t>Penghentian
Penyidikan</t>
  </si>
  <si>
    <t>Putusan</t>
  </si>
  <si>
    <t>Denda</t>
  </si>
  <si>
    <t>Kurung</t>
  </si>
  <si>
    <t xml:space="preserve">  UMK, Jamsostek</t>
  </si>
  <si>
    <t xml:space="preserve">  PT. Bamboe Indonesia</t>
  </si>
  <si>
    <t>Kirim bekas ke Polres ( P 19 )</t>
  </si>
  <si>
    <t xml:space="preserve">  PT. Preshion Engineering Plastec</t>
  </si>
  <si>
    <t xml:space="preserve">  Upah Lembur</t>
  </si>
  <si>
    <t xml:space="preserve">  PT. Asahan Food</t>
  </si>
  <si>
    <t xml:space="preserve">  UMK, Jamsostek, Lembur, WL </t>
  </si>
  <si>
    <t xml:space="preserve">  PT. Primarasa</t>
  </si>
  <si>
    <t xml:space="preserve">  UMK</t>
  </si>
  <si>
    <t xml:space="preserve">  UD. Kali Brantas</t>
  </si>
  <si>
    <t xml:space="preserve">  PT. Corin Buana Antar Nusa</t>
  </si>
  <si>
    <t xml:space="preserve">  PT. Duta Cipta Pakarperkasa</t>
  </si>
  <si>
    <t xml:space="preserve">  Jamsostek, Kecelakaan Kerja</t>
  </si>
  <si>
    <t xml:space="preserve">  UD. Dutama Diesel</t>
  </si>
  <si>
    <t xml:space="preserve">  UD. Sentosa Seal</t>
  </si>
  <si>
    <t xml:space="preserve">  UMK, Jamsostek, PP</t>
  </si>
  <si>
    <t xml:space="preserve">  PT. Sukolilo Surya Indah </t>
  </si>
  <si>
    <t xml:space="preserve">  Jamsostek, Lock Out, Upah Lembur</t>
  </si>
  <si>
    <t xml:space="preserve">  PT. Sama Jaya Box</t>
  </si>
  <si>
    <t xml:space="preserve">  UD. Tirta Brantas</t>
  </si>
  <si>
    <t xml:space="preserve">  Bima Jaya</t>
  </si>
  <si>
    <t xml:space="preserve">  PT. Multi Duta Adi Perkasa</t>
  </si>
  <si>
    <t xml:space="preserve">  Pertamina Training &amp; Consulting</t>
  </si>
  <si>
    <t xml:space="preserve">  PT. Surya Rukma Internusa</t>
  </si>
  <si>
    <t xml:space="preserve">  Jamsostek</t>
  </si>
  <si>
    <t xml:space="preserve">  CV. Kawan Kita</t>
  </si>
  <si>
    <t xml:space="preserve">  CV. Saksi Motor </t>
  </si>
  <si>
    <t xml:space="preserve">  UMK, Lembur, Jamsostek, PP</t>
  </si>
  <si>
    <t xml:space="preserve">  CV. Buana Mas</t>
  </si>
  <si>
    <t xml:space="preserve">  UMK, Lembur</t>
  </si>
  <si>
    <t xml:space="preserve">  PT. Sari Puri Permai</t>
  </si>
  <si>
    <t xml:space="preserve">  UMK, Jamsostek, PKWT</t>
  </si>
  <si>
    <t xml:space="preserve">  PPU. Sumber Karya</t>
  </si>
  <si>
    <t xml:space="preserve">  PT. Huawei Tech Investment</t>
  </si>
  <si>
    <t xml:space="preserve">  PP, Wajib Lapor</t>
  </si>
  <si>
    <t xml:space="preserve">  Consultan Management J-Tanzil</t>
  </si>
  <si>
    <t xml:space="preserve">  UMK, PP, Jamsostek</t>
  </si>
  <si>
    <t xml:space="preserve">  PT. Zuper Jaya Makmur</t>
  </si>
  <si>
    <t xml:space="preserve">  RS. Husada Utama</t>
  </si>
  <si>
    <t xml:space="preserve">  Undang - undang pasal 9 ayat 2 f</t>
  </si>
  <si>
    <t xml:space="preserve">  Univ. Merdeka Surabaya</t>
  </si>
  <si>
    <t xml:space="preserve">  CV. Alfa Wijaya</t>
  </si>
  <si>
    <t>-</t>
  </si>
  <si>
    <t>Kepala Dinas</t>
  </si>
  <si>
    <t>Dwi Purnomo SH, MH</t>
  </si>
  <si>
    <t>Pembina Tk. I</t>
  </si>
  <si>
    <t>NIP. 19650609 198603 1 015</t>
  </si>
  <si>
    <t>Pengawas</t>
  </si>
  <si>
    <t xml:space="preserve">  UMK, Jamsostek, PP, WL</t>
  </si>
  <si>
    <t xml:space="preserve">Pertama </t>
  </si>
  <si>
    <t>WLK, UMK, Upah Lembur, Cuti tahunan, Jamsostek</t>
  </si>
  <si>
    <t xml:space="preserve">    WLK, UMK, Upah Lembur, Cuti tahunan, Jamsostek</t>
  </si>
  <si>
    <t>N  I  H  I  L</t>
  </si>
  <si>
    <t>K2</t>
  </si>
  <si>
    <t>JUMLAH PRSH</t>
  </si>
  <si>
    <t xml:space="preserve">Kode </t>
  </si>
  <si>
    <t>K4</t>
  </si>
  <si>
    <t>:  K5</t>
  </si>
  <si>
    <t>K6</t>
  </si>
  <si>
    <t>K8a</t>
  </si>
  <si>
    <t>Klui</t>
  </si>
  <si>
    <t>K8c</t>
  </si>
  <si>
    <t>K9b</t>
  </si>
  <si>
    <t>K9b1</t>
  </si>
  <si>
    <t>K9b2</t>
  </si>
  <si>
    <t>:  Februari</t>
  </si>
  <si>
    <t>WAJIB LAPOR KETENAGAKERJAAN KOTA SURABAYA</t>
  </si>
  <si>
    <t>JUMLAH PERUSAHAAN DAN TENAGA KERJA BERDASARKAN KLASIFIKASI</t>
  </si>
  <si>
    <t>GOL.</t>
  </si>
  <si>
    <t>JML</t>
  </si>
  <si>
    <t>T.K</t>
  </si>
  <si>
    <t>Persh</t>
  </si>
  <si>
    <t>TK</t>
  </si>
  <si>
    <t>Persh.</t>
  </si>
  <si>
    <t>WNT</t>
  </si>
  <si>
    <r>
      <t>LAKI</t>
    </r>
    <r>
      <rPr>
        <sz val="11"/>
        <color theme="1"/>
        <rFont val="Calibri"/>
        <family val="2"/>
      </rPr>
      <t>²</t>
    </r>
  </si>
  <si>
    <t>&lt; 10</t>
  </si>
  <si>
    <r>
      <rPr>
        <sz val="11"/>
        <color theme="0"/>
        <rFont val="Calibri"/>
        <family val="2"/>
        <scheme val="minor"/>
      </rPr>
      <t>.</t>
    </r>
    <r>
      <rPr>
        <sz val="10"/>
        <rFont val="Arial"/>
        <family val="2"/>
      </rPr>
      <t>10-24</t>
    </r>
  </si>
  <si>
    <t>25-49</t>
  </si>
  <si>
    <t>50-100</t>
  </si>
  <si>
    <t>&gt; 100</t>
  </si>
  <si>
    <t>12-14 TAHUN</t>
  </si>
  <si>
    <t>10-12 TAHUN</t>
  </si>
  <si>
    <t>ANAK UMUR</t>
  </si>
  <si>
    <t>ORANG MUDA</t>
  </si>
  <si>
    <t>JMLH PERS</t>
  </si>
  <si>
    <t>JUMLAH TENAGA KERJA ANAK</t>
  </si>
  <si>
    <t>DATA PPK</t>
  </si>
  <si>
    <t>JAM KERJA</t>
  </si>
  <si>
    <t>KEAHLIAN &amp; KEJUJURAN</t>
  </si>
  <si>
    <t>RENCANA KEBUTUHAN TK Y.A.D</t>
  </si>
  <si>
    <t xml:space="preserve">LAPORAN TERAKHIR (Bln)
</t>
  </si>
  <si>
    <t>KKB</t>
  </si>
  <si>
    <t>JAMSOSTEK</t>
  </si>
  <si>
    <t>7/40
JAM</t>
  </si>
  <si>
    <t>8/40
JAM</t>
  </si>
  <si>
    <t>&gt;
A &amp; B</t>
  </si>
  <si>
    <t>FAS.
LATIH</t>
  </si>
  <si>
    <t>LATIH
TK.</t>
  </si>
  <si>
    <t>Peng Ind. TK</t>
  </si>
  <si>
    <t xml:space="preserve">NAMA JABATAN </t>
  </si>
  <si>
    <t xml:space="preserve">SYART² PDDK
</t>
  </si>
  <si>
    <t>KAPAN DIPERLUKAN</t>
  </si>
  <si>
    <t>JMLH</t>
  </si>
  <si>
    <t>MASUK</t>
  </si>
  <si>
    <t>BELUM</t>
  </si>
  <si>
    <t>KOTA : SURABAYA</t>
  </si>
  <si>
    <t>NO</t>
  </si>
  <si>
    <t>KLASIFIKASI PERUSAHAAN</t>
  </si>
  <si>
    <t>KECIL (Jumlah TK &lt;25)</t>
  </si>
  <si>
    <t>SEDANG (Jumlah TK 26-99 orang)</t>
  </si>
  <si>
    <t>BESAR (Jumlah TK ≥100 orang)</t>
  </si>
  <si>
    <t>JML PRSH</t>
  </si>
  <si>
    <t>TENAGA KERJA</t>
  </si>
  <si>
    <t>JOIN
VENTURA</t>
  </si>
  <si>
    <t>SURABAYA</t>
  </si>
  <si>
    <t>(Bulan)</t>
  </si>
  <si>
    <t>(Rp.)</t>
  </si>
  <si>
    <t>( Kasus )</t>
  </si>
  <si>
    <t>( Prsh )</t>
  </si>
  <si>
    <t>(Kali)</t>
  </si>
  <si>
    <t>(Orang)</t>
  </si>
  <si>
    <t>PENGUJIAN</t>
  </si>
  <si>
    <t>PEMERIKSAAN</t>
  </si>
  <si>
    <t>PEREMPUAN</t>
  </si>
  <si>
    <t>LAKI-LAKI</t>
  </si>
  <si>
    <t>PUTUSAN</t>
  </si>
  <si>
    <t>PENGHENTIAN PENYIDIKAN             ( prsh )</t>
  </si>
  <si>
    <t>JUMLAH PERUSAHAAN YANG DIAJUKAN BAP                         ( prsh )</t>
  </si>
  <si>
    <t>JUMLAH PELANGGARAN</t>
  </si>
  <si>
    <t>KEGIATAN PENGAWASAN</t>
  </si>
  <si>
    <t>JML PENGAWAS
KETENAGAKERJAAN</t>
  </si>
  <si>
    <t>KOTA</t>
  </si>
  <si>
    <t>PROVINSI :  JAWA TIMUR</t>
  </si>
  <si>
    <t>BULAN FEBRUARI TAHUN 2014</t>
  </si>
  <si>
    <t>PEMERIKSAAN, PENGUJIAN DAN PENYIDIKAN</t>
  </si>
  <si>
    <t>BULAN JANUARI TAHUN 2014</t>
  </si>
  <si>
    <t>9 Jasa Kemasyarakatan, Sosial dan Perorangan</t>
  </si>
  <si>
    <t>8 Keuangan, Asuransi, Usaha Persewaan Bangunan, Tanah dan Jasa Perusahaan</t>
  </si>
  <si>
    <t>7 Angkutan, Pergudangan dan Komunikasi</t>
  </si>
  <si>
    <t>6 Perdagangan Besar, Eceran dan Rumah Makan serta Hotel</t>
  </si>
  <si>
    <t>5 Bangunan</t>
  </si>
  <si>
    <t>4 Listrik, Gas dan Air</t>
  </si>
  <si>
    <t>MD : meninggal dunia</t>
  </si>
  <si>
    <t>3 Industri Pengolahan</t>
  </si>
  <si>
    <t>CC : cacat</t>
  </si>
  <si>
    <t>2 Pertambangan dan Penggalian</t>
  </si>
  <si>
    <t>STMB : sementara tidak mampu bekerja</t>
  </si>
  <si>
    <t>1 Pertanian, Peternakan, Kehutanan, Perburuan &amp; Perikanan</t>
  </si>
  <si>
    <t>S : sembuh</t>
  </si>
  <si>
    <t>0 Kegiatan yang belum jelas batasannya</t>
  </si>
  <si>
    <t>Keterangan Akibat Kecelakaan :</t>
  </si>
  <si>
    <t>Keterangan KLUI :</t>
  </si>
  <si>
    <t>PENYAKIT AKIBAT KERJA</t>
  </si>
  <si>
    <t>KECELAKAAN KERJA</t>
  </si>
  <si>
    <t>AKIBAT KECELAKAAN KERJA</t>
  </si>
  <si>
    <t>JUMLAH KASUS ( ORANG )</t>
  </si>
  <si>
    <t xml:space="preserve">BIDANG USAHA 
PERUSAHAAN / KLUI </t>
  </si>
  <si>
    <t>KABUPATEN / KOTA</t>
  </si>
  <si>
    <t xml:space="preserve">BULAN  :  DESEMBER  TAHUN  :  2014 </t>
  </si>
  <si>
    <t>MONITORING JUMLAH KASUS DAN KECELAKAAN DI TEMPAT KERJA</t>
  </si>
  <si>
    <t>FORM : A. 13</t>
  </si>
  <si>
    <t xml:space="preserve">BULAN  :  NOPEMBER  TAHUN  :  2014 </t>
  </si>
  <si>
    <t xml:space="preserve">BULAN  :  OKTOBER  TAHUN  :  2014 </t>
  </si>
  <si>
    <t xml:space="preserve">BULAN  :  SEPTEMBER  TAHUN  :  2014 </t>
  </si>
  <si>
    <t xml:space="preserve">BULAN  :  AGUSTUS  TAHUN  :  2014 </t>
  </si>
  <si>
    <t xml:space="preserve">BULAN  :  JULI  TAHUN  :  2014 </t>
  </si>
  <si>
    <t xml:space="preserve">BULAN  :  JUNI  TAHUN  :  2014 </t>
  </si>
  <si>
    <t xml:space="preserve">BULAN  :  MEI  TAHUN  :  2014 </t>
  </si>
  <si>
    <t xml:space="preserve">BULAN  :  APRIL  TAHUN  :  2014 </t>
  </si>
  <si>
    <t xml:space="preserve">BULAN  :  MARET  TAHUN  :  2014 </t>
  </si>
  <si>
    <t xml:space="preserve">BULAN  :  PEBRUARI  TAHUN  :  2014 </t>
  </si>
  <si>
    <t>S (16); STMB (22); CC (); MD ()</t>
  </si>
  <si>
    <t>S (); STMB (1); CC (); MD ()</t>
  </si>
  <si>
    <t>S (3); STMB (1); CC (); MD ()</t>
  </si>
  <si>
    <t>S (); STMB (3); CC (); MD ()</t>
  </si>
  <si>
    <t>S (13); STMB (17); CC (); MD ()</t>
  </si>
  <si>
    <t xml:space="preserve">JANUARI S/D JANUARI 2014 </t>
  </si>
  <si>
    <t xml:space="preserve">BULAN  :  JANUARI  TAHUN  :  2014 </t>
  </si>
  <si>
    <t>KOMULATIF MONITORING JUMLAH KASUS DAN KECELAKAAN DI TEMPAT KERJA</t>
  </si>
  <si>
    <t>JMH</t>
  </si>
  <si>
    <t>JAMINAN PEMELIHARAAN KESEHATAN (JPK)</t>
  </si>
  <si>
    <t>JAMINAN HARI TUA (JHT)</t>
  </si>
  <si>
    <t>JAMINAN KEMATIAN (JKM)</t>
  </si>
  <si>
    <t>JAMINAN KECELAKAAN KERJA (JKK)</t>
  </si>
  <si>
    <t>( WNA )</t>
  </si>
  <si>
    <t>( WNI )</t>
  </si>
  <si>
    <t>KEPESERTAAN PROGRAM ( ORANG )</t>
  </si>
  <si>
    <t>TK TERDAFTAR</t>
  </si>
  <si>
    <t>JUMLAH PRSH TERDAFTAR</t>
  </si>
  <si>
    <t xml:space="preserve">KUMULATIF KEPERSERTAAN ROGRAM JAMINAN SOSIAL TENAGA KERJA </t>
  </si>
  <si>
    <t>Jasa</t>
  </si>
  <si>
    <t>Keuangan</t>
  </si>
  <si>
    <t>Angkutan</t>
  </si>
  <si>
    <t>Perdagangan</t>
  </si>
  <si>
    <t>Bangunan</t>
  </si>
  <si>
    <t>Listrik, Gas &amp; air</t>
  </si>
  <si>
    <t>Industri</t>
  </si>
  <si>
    <t>Pertambangan</t>
  </si>
  <si>
    <t>Pertanian</t>
  </si>
  <si>
    <t>PERS</t>
  </si>
  <si>
    <t>JUMLH</t>
  </si>
  <si>
    <t>NO. KLUI</t>
  </si>
  <si>
    <t xml:space="preserve"> BULAN DESEMBER 2014</t>
  </si>
  <si>
    <t>DATA  PERUSAHAAN - TENAGA KERJA DIRINCI MENURUT KEWARGANEGARAAN</t>
  </si>
  <si>
    <t xml:space="preserve"> BULAN NOVEMBER 2014</t>
  </si>
  <si>
    <t xml:space="preserve"> BULAN OKTOBER 2014</t>
  </si>
  <si>
    <t xml:space="preserve"> BULAN SEPTEMBER 2014</t>
  </si>
  <si>
    <t xml:space="preserve"> BULAN AGUSTUS 2014</t>
  </si>
  <si>
    <t xml:space="preserve"> BULAN JULI 2014</t>
  </si>
  <si>
    <t xml:space="preserve"> BULAN JUNI 2014</t>
  </si>
  <si>
    <t xml:space="preserve"> BULAN MEI 2014</t>
  </si>
  <si>
    <t xml:space="preserve"> BULAN APRIL 2014</t>
  </si>
  <si>
    <t xml:space="preserve"> BULAN MARET 2014</t>
  </si>
  <si>
    <t xml:space="preserve"> BULAN FEBRUARI 2014</t>
  </si>
  <si>
    <t>SAMPAI DENGAN BULAN DESEMBER 2013</t>
  </si>
  <si>
    <t>JANUARI s/d ... TAHUN 2014 ( TAHUNAN )</t>
  </si>
  <si>
    <t xml:space="preserve"> BULAN JANUARI 2014</t>
  </si>
  <si>
    <t>DATA KOMULATIF PERUSAHAAN - TENAGA KERJA DIRINCI MENURUT KEWARGANEGARAAN</t>
  </si>
  <si>
    <t>DATA PERUSAHAAN - TENAGA KERJA DIRINCI MENURUT KEWARGANEGARAAN</t>
  </si>
  <si>
    <t>DATA  PERUSAHAAN - TENAGA KERJA DIRINCI MENURUT STATUS PERMODALAN</t>
  </si>
  <si>
    <t>DATA KUMULATIF PERUSAHAAN - TENAGA KERJA DIRINCI MENURUT STATUS PERMODALAN</t>
  </si>
  <si>
    <t>KOMULATIF DATA  PERUSAHAAN - TENAGA KERJA DIRINCI MENURUT STATUS PERMODALAN</t>
  </si>
  <si>
    <t xml:space="preserve">  BULAN JANUARI 2014</t>
  </si>
  <si>
    <t xml:space="preserve"> SAMPAI DENGAN  BULAN FEBRUARI 2014</t>
  </si>
  <si>
    <t>SAMPAI DENGAN  BULAN DESEMBER 2013</t>
  </si>
  <si>
    <t>SEKTOR</t>
  </si>
  <si>
    <t>PERORANGAN</t>
  </si>
  <si>
    <t>LAIN - LAIN</t>
  </si>
  <si>
    <t>PERS.</t>
  </si>
  <si>
    <t>Lain - lain</t>
  </si>
  <si>
    <t>Listrik, Gas &amp; Air</t>
  </si>
  <si>
    <t xml:space="preserve">  BULAN FEBRUARI 2014</t>
  </si>
  <si>
    <t xml:space="preserve">  BULAN MARET 2014</t>
  </si>
  <si>
    <t xml:space="preserve">  BULAN APRIL 2014</t>
  </si>
  <si>
    <t xml:space="preserve">  BULAN MEI 2014</t>
  </si>
  <si>
    <t xml:space="preserve">  BULAN JUNI 2014</t>
  </si>
  <si>
    <t xml:space="preserve">  BULAN JULI 2014</t>
  </si>
  <si>
    <t xml:space="preserve">  BULAN AGUSTUS 2014</t>
  </si>
  <si>
    <t xml:space="preserve">  BULAN SEPTEMBER 2014</t>
  </si>
  <si>
    <t xml:space="preserve">  BULAN OKTOBER 2014</t>
  </si>
  <si>
    <t xml:space="preserve">  BULAN NOVEMBER 2014</t>
  </si>
  <si>
    <t xml:space="preserve">  BULAN DESEMBER 2014</t>
  </si>
  <si>
    <t>Listrik,Gas &amp; air</t>
  </si>
  <si>
    <t>TK &gt; 100 ORANG</t>
  </si>
  <si>
    <t>TK 50-100 ORANG</t>
  </si>
  <si>
    <t>TK  25-49 ORANG</t>
  </si>
  <si>
    <t>TK 10-24 ORANG</t>
  </si>
  <si>
    <t>TK&lt;10 ORANG</t>
  </si>
  <si>
    <t>KOTA SURABAYA BULAN DESEMBER 2014</t>
  </si>
  <si>
    <t>DATA  PERUSAHAAN  TENAGA KERJA DIRINCI MENURUT BESAR KECIL PERUSAHAAN</t>
  </si>
  <si>
    <t>KOTA SURABAYA BULAN NOVEMBER 2014</t>
  </si>
  <si>
    <t>KOTA SURABAYA BULAN OKTOBER 2014</t>
  </si>
  <si>
    <t>KOTA SURABAYA BULAN SEPTEMBER 2014</t>
  </si>
  <si>
    <t>KOTA SURABAYA BULAN AGUSTUS 2014</t>
  </si>
  <si>
    <t>KOTA SURABAYA BULAN JULI 2014</t>
  </si>
  <si>
    <t>KOTA SURABAYA BULAN JUNI 2014</t>
  </si>
  <si>
    <t>KOTA SURABAYA BULAN MEI 2014</t>
  </si>
  <si>
    <t>KOTA SURABAYA BULAN APRIL 2014</t>
  </si>
  <si>
    <t>KOTA SURABAYA BULAN MARET 2014</t>
  </si>
  <si>
    <t>KOTA SURABAYA BULAN FEBRUARI 2014</t>
  </si>
  <si>
    <t>KLUI</t>
  </si>
  <si>
    <t xml:space="preserve">NO. </t>
  </si>
  <si>
    <t>TAHUN  2013</t>
  </si>
  <si>
    <t>KOTA SURABAYA BULAN JANUARI 2014</t>
  </si>
  <si>
    <t>DATA REKAPITULASI KOMULATIF PERUSAHAAN - TENAGA KERJA DIRINCI MENURUT BESAR KECIL PERUSAHAAN</t>
  </si>
  <si>
    <t xml:space="preserve">=   Jaminan Pemeliharaan Kesehatan Tenaga Kerja </t>
  </si>
  <si>
    <t>JPK TK</t>
  </si>
  <si>
    <t>=   Jaminan Hari Tua</t>
  </si>
  <si>
    <t>=   Jaminan Kematian</t>
  </si>
  <si>
    <t>=   Jaminan Kecelakaan Kerja</t>
  </si>
  <si>
    <t>Keterangan :</t>
  </si>
  <si>
    <t xml:space="preserve"> Jasa</t>
  </si>
  <si>
    <t xml:space="preserve"> Keuangan</t>
  </si>
  <si>
    <t xml:space="preserve"> Angkutan</t>
  </si>
  <si>
    <t xml:space="preserve"> Perdagangan</t>
  </si>
  <si>
    <t xml:space="preserve"> Bangunan</t>
  </si>
  <si>
    <t xml:space="preserve"> Listrik, Gas &amp; Air</t>
  </si>
  <si>
    <t xml:space="preserve"> Industri</t>
  </si>
  <si>
    <t xml:space="preserve"> Pertambangan</t>
  </si>
  <si>
    <t xml:space="preserve"> Pertanian</t>
  </si>
  <si>
    <t xml:space="preserve"> Lain - lain</t>
  </si>
  <si>
    <t>JMLH  TK</t>
  </si>
  <si>
    <t xml:space="preserve">JENIS SANTUNAN </t>
  </si>
  <si>
    <t>PESERTA  JAMSOSTEK</t>
  </si>
  <si>
    <t>BULAN DESEMBER 2014</t>
  </si>
  <si>
    <t xml:space="preserve">DAN JENIS SANTUNAN YANG DIBERIKAN </t>
  </si>
  <si>
    <t xml:space="preserve">DATA  PERUSAHAAN - TENAGA KERJA DIRINCI MENURUT SEKTOR </t>
  </si>
  <si>
    <t>BULAN NOVEMBER 2014</t>
  </si>
  <si>
    <t>BULAN OKTOBER 2014</t>
  </si>
  <si>
    <t>BULAN SEPTEMBER 2014</t>
  </si>
  <si>
    <t>BULAN AGUSTUS 2014</t>
  </si>
  <si>
    <t>BULAN JULI 2014</t>
  </si>
  <si>
    <t>BULAN JUNI 2014</t>
  </si>
  <si>
    <t>BULAN MEI 2014</t>
  </si>
  <si>
    <t>BULAN APRIL 2014</t>
  </si>
  <si>
    <t>BULAN MARET 2014</t>
  </si>
  <si>
    <t>BULAN FEBRUARI 2014</t>
  </si>
  <si>
    <t xml:space="preserve">     Kesehatan Tenaga Kerja</t>
  </si>
  <si>
    <t xml:space="preserve">     </t>
  </si>
  <si>
    <t xml:space="preserve">=   Jaminan Pemeliharaan </t>
  </si>
  <si>
    <t xml:space="preserve"> SAMPAI DENGAN DESEMBER 2013</t>
  </si>
  <si>
    <t xml:space="preserve"> JANUARI s/d ... 2014 ( TAHUNAN )</t>
  </si>
  <si>
    <t xml:space="preserve"> SAMPAI DENGAN FEBRUARI 2014</t>
  </si>
  <si>
    <t>BULAN JANUARI 2014</t>
  </si>
  <si>
    <t xml:space="preserve">DATA KOMULATIF  PERUSAHAAN - TENAGA KERJA DIRINCI MENURUT SEKTOR </t>
  </si>
  <si>
    <t>:  Jawa Timur</t>
  </si>
  <si>
    <t>NB  :</t>
  </si>
  <si>
    <t>JKK  =  Jaminan Kecelakaan Kerja</t>
  </si>
  <si>
    <t>JKM  = Jaminan Kematian</t>
  </si>
  <si>
    <t>JPK  =  Jaminan Pemeliharaan Kesehatan</t>
  </si>
  <si>
    <t>JHT  =  Jaminan Hari Tua</t>
  </si>
  <si>
    <t>NP I   =  Nota Pemeriksaan  I</t>
  </si>
  <si>
    <t>NP II  =  Nota Pemeriksaan  II</t>
  </si>
  <si>
    <t xml:space="preserve">NB =  </t>
  </si>
  <si>
    <t xml:space="preserve"> Data mulai Januari 2014 s/d Februari 2014</t>
  </si>
  <si>
    <t>13.</t>
  </si>
  <si>
    <t xml:space="preserve">NB = </t>
  </si>
  <si>
    <t>K9</t>
  </si>
  <si>
    <t>K9c1</t>
  </si>
  <si>
    <t>K9c2</t>
  </si>
  <si>
    <t>K9c3</t>
  </si>
  <si>
    <t xml:space="preserve">NB </t>
  </si>
  <si>
    <t>= Data mulai Januari 2014 a/d Februari 2014</t>
  </si>
  <si>
    <t xml:space="preserve">Kirim bekas ke Polres ( P 19 ), pemanggilan tsk, </t>
  </si>
  <si>
    <t>Diah</t>
  </si>
  <si>
    <t>leli</t>
  </si>
  <si>
    <t>yayak, soni</t>
  </si>
  <si>
    <t>diah, sri , pulung</t>
  </si>
  <si>
    <t>selesai</t>
  </si>
  <si>
    <t>pulung, yayak, kuntoro, khafidz</t>
  </si>
  <si>
    <t>boing</t>
  </si>
  <si>
    <t>tdk ada kabar dari pekerja / SP</t>
  </si>
  <si>
    <t>diah</t>
  </si>
  <si>
    <t>selesai prsh tutup</t>
  </si>
  <si>
    <t>amsar, khafidz</t>
  </si>
  <si>
    <t>pemanggilan tsk</t>
  </si>
  <si>
    <t>cipto, khafidz</t>
  </si>
  <si>
    <t>pemanggilan saksi</t>
  </si>
  <si>
    <t>CV. Kimling</t>
  </si>
  <si>
    <t>PT. Multiplast Indojaya</t>
  </si>
  <si>
    <t>PT. Wijaya Metalindo Work</t>
  </si>
  <si>
    <t>NB :</t>
  </si>
  <si>
    <t xml:space="preserve">  ada 2 yg satu p cipto &amp; khafidz</t>
  </si>
  <si>
    <t>K9b3</t>
  </si>
  <si>
    <t>Nopermber</t>
  </si>
  <si>
    <t>Nopember</t>
  </si>
  <si>
    <t>Data Per Bulan</t>
  </si>
  <si>
    <t>Pengisian data per bulan</t>
  </si>
  <si>
    <t xml:space="preserve">   </t>
  </si>
  <si>
    <t xml:space="preserve">NB : Pengisian data per bulan   </t>
  </si>
  <si>
    <t>NB : Pengisian data per bulan</t>
  </si>
  <si>
    <t xml:space="preserve">Pengisian data per bulan   </t>
  </si>
  <si>
    <t>0 =  Kegiatan yang belum jelas batasannya</t>
  </si>
  <si>
    <t>1 =  Pertanian, Peternakan, Kehutanan, Perburuan &amp; Perikanan</t>
  </si>
  <si>
    <t>2 = Pertambangan dan Penggalian</t>
  </si>
  <si>
    <t>3 = Industri Pengolahan</t>
  </si>
  <si>
    <t>4 = Listrik, Gas dan Air</t>
  </si>
  <si>
    <t>5 = Bangunan</t>
  </si>
  <si>
    <t>6 =  Perdagangan Besar, Eceran dan Rumah Makan serta Hotel</t>
  </si>
  <si>
    <t>7 = Angkutan, Pergudangan dan Komunikasi</t>
  </si>
  <si>
    <t>8 = Keuangan, Asuransi, Usaha Persewaan Bangunan, Tanah dan Jasa Perusahaan</t>
  </si>
  <si>
    <t>9 = Jasa Kemasyarakatan, Sosial dan Perorangan</t>
  </si>
  <si>
    <t>S (24); STMB (29); CC (); MD ()</t>
  </si>
  <si>
    <t>S (3); STMB (0); CC (); MD ()</t>
  </si>
  <si>
    <t>S (2); STMB (0); CC (); MD ()</t>
  </si>
  <si>
    <t>S (1); STMB (0); CC (); MD ()</t>
  </si>
  <si>
    <t xml:space="preserve">Pengisian data komulatif (Januari - Februari) </t>
  </si>
  <si>
    <t>S (33); STMB (29); CC (); MD ()</t>
  </si>
  <si>
    <t>DATA PENERBITAN PENGESAHAN K3</t>
  </si>
  <si>
    <t>KOMULATIF DATA PENERBITAN PENGESAHAN K3</t>
  </si>
  <si>
    <t>KUMULATIF DATA PENERBITAN PENGESAHAN K3</t>
  </si>
  <si>
    <t>: Januari</t>
  </si>
  <si>
    <t>MULAI TAHUN 2001 SAMPAI DENGAN  FEBRUARI TAHUN 2014</t>
  </si>
  <si>
    <t>MULAI TAHUN 2001 SAMPAI DENGAN DESEMBER TAHUN 2013</t>
  </si>
  <si>
    <t>JANUARI - DESEMBER TAHUN 2012</t>
  </si>
  <si>
    <t>JANUARI - DESEMBER TAHUN 2011</t>
  </si>
  <si>
    <t>JANUARI - DESEMBER TAHUN 2010</t>
  </si>
  <si>
    <t>TAHUN 2001 - 2009</t>
  </si>
  <si>
    <t>: 2014</t>
  </si>
  <si>
    <t>: 2013</t>
  </si>
  <si>
    <t>: 2012</t>
  </si>
  <si>
    <t>: 2011</t>
  </si>
  <si>
    <t>: 2010</t>
  </si>
  <si>
    <t>Kab./Kota</t>
  </si>
  <si>
    <t>: Surabaya</t>
  </si>
  <si>
    <t>: K7a</t>
  </si>
  <si>
    <t>: K7</t>
  </si>
  <si>
    <t>Sektor/
KLUI</t>
  </si>
  <si>
    <t>Jumlah Penerbitan Pengesahan K3</t>
  </si>
  <si>
    <t>Bejana
Tekan</t>
  </si>
  <si>
    <t>Kebakaran</t>
  </si>
  <si>
    <t>Listrik</t>
  </si>
  <si>
    <t>Petir</t>
  </si>
  <si>
    <t>Klinik
Perushn/ Pelayanan
Kesehatan Keluarga</t>
  </si>
  <si>
    <t>Pengdl.
Pestidisa</t>
  </si>
  <si>
    <t>Catering
Makanan
TK</t>
  </si>
  <si>
    <t>Pesawat
Uap</t>
  </si>
  <si>
    <t>Klinik
Perushn</t>
  </si>
  <si>
    <t>Catering
Makanan</t>
  </si>
  <si>
    <t>kebakaran</t>
  </si>
  <si>
    <t xml:space="preserve">= Pertanian, Peternakan, Kehutanan </t>
  </si>
  <si>
    <t>= Keuangan, Asuransi, &amp; Jasa Perusahaan</t>
  </si>
  <si>
    <t>=  Keuangan, Asuransi, &amp; Jasa Perusahaan</t>
  </si>
  <si>
    <t>= Pertambangan &amp; Penggalian</t>
  </si>
  <si>
    <t>= Jasa Kemasyarakatan, Sosial, &amp; Perorangan</t>
  </si>
  <si>
    <t>=  Jasa Kemasyarakatan, Sosial, &amp; Perorangan</t>
  </si>
  <si>
    <t>= Industri Pengolahan</t>
  </si>
  <si>
    <t>= Kegiatan yang belum Jelas Batasannya</t>
  </si>
  <si>
    <t>=  Kegiatan yang belum Jelas Batasannya</t>
  </si>
  <si>
    <t>= Listrik, Gas &amp; Air</t>
  </si>
  <si>
    <t xml:space="preserve">Pes. Uap                  </t>
  </si>
  <si>
    <t>=  Pesawat Uap</t>
  </si>
  <si>
    <t>= Bangunan</t>
  </si>
  <si>
    <t xml:space="preserve">PAA                          </t>
  </si>
  <si>
    <t>=   Pesawat Angkat Angkut</t>
  </si>
  <si>
    <t>= Perdagangan Besar, Eceran, Rumah Makan</t>
  </si>
  <si>
    <t xml:space="preserve">PTP                          </t>
  </si>
  <si>
    <t>=   Pesawat Tenaga &amp; Produksi</t>
  </si>
  <si>
    <t>= Angkutan, Pergudangan &amp; Komunikasi</t>
  </si>
  <si>
    <t xml:space="preserve">KB                             </t>
  </si>
  <si>
    <t>=   Konstruksi Bangunan</t>
  </si>
  <si>
    <t xml:space="preserve">    NIP. 19650609 198603 1 015</t>
  </si>
  <si>
    <t xml:space="preserve">Catatan = Data mulai tahun 2001 s/d Desember 2013 </t>
  </si>
  <si>
    <t>: Februari</t>
  </si>
  <si>
    <t xml:space="preserve">DATA PERALATAN K-3 YANG JATUH TEMPO REKSA UJI </t>
  </si>
  <si>
    <t>MULAI TAHUN 2001 SAMPAI DENGAN  JANUARI TAHUN 2014</t>
  </si>
  <si>
    <t>: K7b</t>
  </si>
  <si>
    <t>: K7c</t>
  </si>
  <si>
    <t>DATA PERUSAHAAN BERDASARKAN</t>
  </si>
  <si>
    <t>DATA PERUSAHAAN  BERDASARKAN</t>
  </si>
  <si>
    <t>DATA PERUSAHAAN WAJIB LAPOR KETENAGAKERJAAN DI PERUSAHAAN</t>
  </si>
  <si>
    <t>K8b</t>
  </si>
  <si>
    <t>K3</t>
  </si>
  <si>
    <t>:  K1b</t>
  </si>
  <si>
    <t>:  Maret</t>
  </si>
  <si>
    <t>data per bulan</t>
  </si>
  <si>
    <t>BULAN MARET TAHUN 2014</t>
  </si>
  <si>
    <t>S (17); STMB (16); CC (); MD ()</t>
  </si>
  <si>
    <t>S (1); STMB (); CC (); MD (1)</t>
  </si>
  <si>
    <t>S (); STMB (); CC (); MD ()</t>
  </si>
  <si>
    <t>S (); STMB (); CC (); MD (1)</t>
  </si>
  <si>
    <t>S (17); STMB (18); CC (); MD (2)</t>
  </si>
  <si>
    <t>Prop.</t>
  </si>
  <si>
    <t>MULAI TAHUN 2001 SAMPAI DENGAN  MARET TAHUN 2014</t>
  </si>
  <si>
    <t>: Maret</t>
  </si>
  <si>
    <t>Jumlah  Pengesahan K3 yang jatuh tempo</t>
  </si>
  <si>
    <t>MULAI TAHUN 2001 SAMPAI DENGAN FEBRUARI TAHUN 2014</t>
  </si>
  <si>
    <t>MULAI TAHUN 2001 SAMPAI DENGAN MARET TAHUN 2014</t>
  </si>
  <si>
    <t>1 Pertanian, Peternakan, Kehutanan, Perburuan</t>
  </si>
  <si>
    <t>BULAN APRIL TAHUN 2014</t>
  </si>
  <si>
    <t xml:space="preserve">Pesawat Uap
</t>
  </si>
  <si>
    <t>=   Pesawat Uap</t>
  </si>
  <si>
    <t>=   Kegiatan yang belum Jelas Batasannya</t>
  </si>
  <si>
    <t>=   Jasa Kemasyarakatan, Sosial, &amp; Perorangan</t>
  </si>
  <si>
    <t>=   Keuangan, Asuransi, &amp; Jasa Perusahaan</t>
  </si>
  <si>
    <t>=  Angkutan, Pergudangan &amp; Komunikasi</t>
  </si>
  <si>
    <t>=  Perdagangan Besar, Eceran, Rumah Makan</t>
  </si>
  <si>
    <t>=  Bangunan</t>
  </si>
  <si>
    <t>=  Listrik, Gas &amp; Air</t>
  </si>
  <si>
    <t>=  Industri Pengolahan</t>
  </si>
  <si>
    <t>=  Pertambangan &amp; Penggalian</t>
  </si>
  <si>
    <t xml:space="preserve">=  Pertanian, Peternakan, Kehutanan </t>
  </si>
  <si>
    <t>KUMULATIF DATA PENERBITAN PENGESAHAN K3 BULAN JANUARI - MARET TAHUN 2014</t>
  </si>
  <si>
    <t>:  April</t>
  </si>
  <si>
    <t>Data komulatif sampai dengan April 2014</t>
  </si>
  <si>
    <t xml:space="preserve"> Data mulai Januari 2014 s/d April 2014</t>
  </si>
  <si>
    <t>S (21); STMB (21); CC (); MD ()</t>
  </si>
  <si>
    <t>S (2); STMB (2); CC (); MD ()</t>
  </si>
  <si>
    <t>S (8); STMB (6); CC (); MD ()</t>
  </si>
  <si>
    <t>S (); STMB (4); CC (); MD (1)</t>
  </si>
  <si>
    <t>S (); STMB (2); CC (); MD ()</t>
  </si>
  <si>
    <t>S (4); STMB (5); CC (); MD (1)</t>
  </si>
  <si>
    <t>S (35); STMB (40); CC (); MD (2)</t>
  </si>
  <si>
    <t>: April</t>
  </si>
  <si>
    <t>Pesawat Uap
Uap</t>
  </si>
  <si>
    <t>SAMPAI DENGAN  BULAN APRIL TAHUN 2014</t>
  </si>
  <si>
    <t>DATA PERALATAN K-3 YANG TELAH DIRIKSA UJI</t>
  </si>
  <si>
    <t>SAMPAI DENGAN BULAN APRIL TAHUN 2014</t>
  </si>
  <si>
    <t>Catatan = Data mulai tahun 2001 s/d April 2014</t>
  </si>
  <si>
    <t>MULAI TAHUN 2001 SAMPAI DENGAN  APRIL TAHUN 2014</t>
  </si>
  <si>
    <t>:  Mei</t>
  </si>
  <si>
    <t>BULAN MEI TAHUN 2014</t>
  </si>
  <si>
    <t>S (9); STMB (4); CC (); MD ()</t>
  </si>
  <si>
    <t>S (12); STMB (7); CC (); MD (1)</t>
  </si>
  <si>
    <t>: Mei</t>
  </si>
  <si>
    <t>SAMPAI DENGAN  BULAN MEI TAHUN 2014</t>
  </si>
  <si>
    <t>Catatan = Data mulai tahun 2001 s/d Mei 2014</t>
  </si>
  <si>
    <t>SAMPAI DENGAN BULAN MEI TAHUN 2014</t>
  </si>
  <si>
    <t>klui</t>
  </si>
  <si>
    <t>: Juni</t>
  </si>
  <si>
    <t>:  Juni</t>
  </si>
  <si>
    <t>BULAN JUNI TAHUN 2014</t>
  </si>
  <si>
    <t>SAMPAI DENGAN  BULAN JUNI TAHUN 2014</t>
  </si>
  <si>
    <t>SAMPAI DENGAN BULAN JUNI TAHUN 2014</t>
  </si>
  <si>
    <t>S (0); STMB (1); CC (); MD ()</t>
  </si>
  <si>
    <t>S (14); STMB (15); CC (); MD ()</t>
  </si>
  <si>
    <t>S (2); STMB (1); CC (); MD ()</t>
  </si>
  <si>
    <t>S (4); STMB (10); CC (); MD ()</t>
  </si>
  <si>
    <t>S (23); STMB (29); CC (); MD ()</t>
  </si>
  <si>
    <t>SAMPAI DENGAN BULAN JUNI 2014</t>
  </si>
  <si>
    <t>Catatan = Data mulai tahun 2001 s/d Juni 2014</t>
  </si>
  <si>
    <t xml:space="preserve">                                                                               </t>
  </si>
  <si>
    <t>: Juli</t>
  </si>
  <si>
    <t>:  Juli</t>
  </si>
  <si>
    <t>SAMPAI DENGAN  BULAN JULI TAHUN 2014</t>
  </si>
  <si>
    <t>SAMPAI DENGAN BULAN JULI TAHUN 2014</t>
  </si>
  <si>
    <t>Catatan = Data mulai tahun 2001 s/d Juli 2014</t>
  </si>
  <si>
    <t>BULAN JULI TAHUN 2014</t>
  </si>
  <si>
    <t>S (17); STMB (17); CC (); MD ()</t>
  </si>
  <si>
    <t>S (0); STMB (2); CC (); MD ()</t>
  </si>
  <si>
    <t>S (3); STMB (2); CC (); MD ()</t>
  </si>
  <si>
    <t>S (1); STMB (2); CC (); MD (1)</t>
  </si>
  <si>
    <t>S (5); STMB (6); CC (); MD ()</t>
  </si>
  <si>
    <t>S (26); STMB (29); CC (); MD (1)</t>
  </si>
  <si>
    <t>S (10; STMB (13); CC (); MD ()</t>
  </si>
  <si>
    <t>S (2); STMB (11); CC (); MD ()</t>
  </si>
  <si>
    <t>:  Agustus</t>
  </si>
  <si>
    <t>BULAN AGUSTUS TAHUN 2014</t>
  </si>
  <si>
    <t>K3/SMK3</t>
  </si>
  <si>
    <t>NB :  Data mulai Januari 2014 s/d ... 2014</t>
  </si>
  <si>
    <t>SAMPAI DENGAN  BULAN AGUSTUS TAHUN 2014</t>
  </si>
  <si>
    <t>SAMPAI DENGAN BULAN AGUSTUS TAHUN 2014</t>
  </si>
  <si>
    <t>: Agustus</t>
  </si>
  <si>
    <t>Catatan = Data mulai tahun 2001 s/d Agustus 2014</t>
  </si>
  <si>
    <t>BULAN SEPTEMBER TAHUN 2014</t>
  </si>
  <si>
    <t>:  September</t>
  </si>
  <si>
    <t>BULAN OKTOBER TAHUN 2014</t>
  </si>
  <si>
    <t>BULAN NOVEMBER TAHUN 2014</t>
  </si>
  <si>
    <t>BULAN DESEMBER TAHUN 2014</t>
  </si>
  <si>
    <t>SEPTEMBER</t>
  </si>
  <si>
    <t>SAMPAI DENGAN  BULAN SEPTEMBER TAHUN 2014</t>
  </si>
  <si>
    <t>Catatan = Data mulai tahun 2001 s/d September 2014</t>
  </si>
  <si>
    <t>:  SEPTEMBER</t>
  </si>
  <si>
    <t>S (22); STMB (15); CC (); MD ()</t>
  </si>
  <si>
    <t>S (4); STMB (5); CC (); MD ()</t>
  </si>
  <si>
    <t>S (9); STMB (12); CC (); MD ()</t>
  </si>
  <si>
    <t>S (3); STMB (5); CC (); MD (1)</t>
  </si>
  <si>
    <t>S (5); STMB (3); CC (); MD ()</t>
  </si>
  <si>
    <t>S (17); STMB (20); CC (); MD (1)</t>
  </si>
  <si>
    <t>:  K7c</t>
  </si>
  <si>
    <t>PT. SUKOLILO SURYA INDAH</t>
  </si>
  <si>
    <t>CV. ANGKASA RAYA</t>
  </si>
  <si>
    <t>CV. KIMLING</t>
  </si>
  <si>
    <t>ESTATE MANAGEMENT</t>
  </si>
  <si>
    <t>PT. ANEKA BANGUNAN MULIA</t>
  </si>
  <si>
    <t>PT. NITEKSINDO MULTITECH PERKASA</t>
  </si>
  <si>
    <t>CV. ALFA WIJAYA</t>
  </si>
  <si>
    <t>UD. MULYA STILE</t>
  </si>
  <si>
    <t>PT. BAMBOE INDONESIA</t>
  </si>
  <si>
    <t>SAMPAI DENGAN BULAN SEPTEMBER TAHUN 2014</t>
  </si>
  <si>
    <t>:  Oktober</t>
  </si>
  <si>
    <t>Data kumulatif sampai dengan Oktober 2014</t>
  </si>
  <si>
    <t>SAMPAI DENGAN BULAN OKTOBER 2014</t>
  </si>
  <si>
    <t>SAMPAI BULAN OKTOBER 2014</t>
  </si>
  <si>
    <t>SAMPAI DENGAN OKTOBER TAHUN 2013</t>
  </si>
  <si>
    <t>BULAN OKTOBER TAHUN 2013</t>
  </si>
  <si>
    <t>SAMPAI DENGAN BULAN OKTOBER TAHUN  2014</t>
  </si>
  <si>
    <t>:  November</t>
  </si>
  <si>
    <t>:  Desember</t>
  </si>
  <si>
    <t>S (29); STMB (28); CC (); MD (2)</t>
  </si>
  <si>
    <t>S (1); STMB (); CC (); MD ()</t>
  </si>
  <si>
    <t>S (6); STMB (1); CC (); MD ()</t>
  </si>
  <si>
    <t>BULAN NOVEMBER TAHUN 2013</t>
  </si>
  <si>
    <t>Data kumulatif sampai dengan November 2014</t>
  </si>
  <si>
    <t>SAMPAI DENGAN BULAN NOVEMBER TAHUN  2014</t>
  </si>
  <si>
    <t>OKTOBER</t>
  </si>
  <si>
    <t>NOPEMBER</t>
  </si>
  <si>
    <t>SAMPAI DENGAN  BULAN OKTOBER TAHUN 2014</t>
  </si>
  <si>
    <t>SAMPAI DENGAN  BULAN NOPEMBER TAHUN 2014</t>
  </si>
  <si>
    <t>SAMPAI DENGAN BULAN OKTOBER  TAHUN 2014</t>
  </si>
  <si>
    <t>SAMPAI DENGAN BULAN NOPEMBER TAHUN 2014</t>
  </si>
  <si>
    <t>Catatan = Data mulai tahun 2001 s/d Oktober 2014</t>
  </si>
  <si>
    <t>SAMPAI DENGAN NOVEMBER TAHUN 2013</t>
  </si>
  <si>
    <t>SAMPAI BULAN NOVEMBER 2014</t>
  </si>
  <si>
    <t>SAMPAI DENGAN BULAN NOVEMBER 2014</t>
  </si>
  <si>
    <t>Catatan = Data mulai tahun 2001 s/d November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</si>
</sst>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&quot;$&quot;* #,##0_);_(&quot;$&quot;* \(#,##0\);_(&quot;$&quot;* &quot;-&quot;_);_(@_)"/>
    <numFmt numFmtId="165" formatCode="_(* #,##0_);_(* \(#,##0\);_(* &quot;-&quot;??_);_(@_)"/>
    <numFmt numFmtId="166" formatCode="#,##0;[Red]#,##0"/>
  </numFmts>
  <fonts count="141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b/>
      <u/>
      <sz val="10"/>
      <name val="Arial"/>
      <family val="2"/>
    </font>
    <font>
      <i/>
      <sz val="8"/>
      <name val="Arial"/>
      <family val="2"/>
    </font>
    <font>
      <b/>
      <sz val="12"/>
      <name val="Arial"/>
      <family val="2"/>
    </font>
    <font>
      <sz val="7"/>
      <name val="Arial"/>
      <family val="2"/>
    </font>
    <font>
      <i/>
      <sz val="7"/>
      <name val="Arial"/>
      <family val="2"/>
    </font>
    <font>
      <i/>
      <sz val="7"/>
      <name val="Arial"/>
      <family val="2"/>
    </font>
    <font>
      <b/>
      <sz val="9"/>
      <name val="Arial"/>
      <family val="2"/>
    </font>
    <font>
      <sz val="6"/>
      <name val="Arial"/>
      <family val="2"/>
    </font>
    <font>
      <i/>
      <sz val="6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u/>
      <sz val="9"/>
      <name val="Arial"/>
      <family val="2"/>
    </font>
    <font>
      <sz val="7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6"/>
      <name val="Arial"/>
      <family val="2"/>
    </font>
    <font>
      <sz val="11"/>
      <name val="Arial"/>
      <family val="2"/>
    </font>
    <font>
      <sz val="9"/>
      <name val="Bodoni MT Condensed"/>
      <family val="1"/>
    </font>
    <font>
      <sz val="11"/>
      <name val="Arial"/>
      <family val="2"/>
    </font>
    <font>
      <sz val="10"/>
      <name val="Algerian"/>
      <family val="5"/>
    </font>
    <font>
      <b/>
      <sz val="8"/>
      <name val="Algerian"/>
      <family val="5"/>
    </font>
    <font>
      <b/>
      <sz val="12"/>
      <name val="Arial Rounded MT Bold"/>
      <family val="2"/>
    </font>
    <font>
      <sz val="10"/>
      <name val="Bodoni MT Condensed"/>
      <family val="1"/>
    </font>
    <font>
      <b/>
      <i/>
      <sz val="10"/>
      <name val="Arial"/>
      <family val="2"/>
    </font>
    <font>
      <sz val="8"/>
      <name val="Agency FB"/>
      <family val="2"/>
    </font>
    <font>
      <sz val="9"/>
      <name val="Agency FB"/>
      <family val="2"/>
    </font>
    <font>
      <sz val="10"/>
      <name val="Arial"/>
      <family val="2"/>
    </font>
    <font>
      <b/>
      <sz val="14"/>
      <name val="Berlin Sans FB Demi"/>
      <family val="2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10"/>
      <color rgb="FFC00000"/>
      <name val="Arial"/>
      <family val="2"/>
    </font>
    <font>
      <sz val="10"/>
      <color rgb="FF0070C0"/>
      <name val="Arial"/>
      <family val="2"/>
    </font>
    <font>
      <b/>
      <sz val="13"/>
      <name val="Arial"/>
      <family val="2"/>
    </font>
    <font>
      <sz val="7"/>
      <color theme="0"/>
      <name val="Arial"/>
      <family val="2"/>
    </font>
    <font>
      <sz val="10"/>
      <color theme="0"/>
      <name val="Arial"/>
      <family val="2"/>
    </font>
    <font>
      <sz val="10"/>
      <color theme="0"/>
      <name val="Algerian"/>
      <family val="5"/>
    </font>
    <font>
      <sz val="8"/>
      <color theme="0"/>
      <name val="Arial"/>
      <family val="2"/>
    </font>
    <font>
      <sz val="6"/>
      <color theme="0"/>
      <name val="Arial"/>
      <family val="2"/>
    </font>
    <font>
      <sz val="8"/>
      <color theme="0"/>
      <name val="Agency FB"/>
      <family val="2"/>
    </font>
    <font>
      <sz val="10"/>
      <color theme="0"/>
      <name val="Bodoni MT Condensed"/>
      <family val="1"/>
    </font>
    <font>
      <i/>
      <sz val="6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4"/>
      <name val="Arial Rounded MT Bold"/>
      <family val="2"/>
    </font>
    <font>
      <sz val="10"/>
      <color rgb="FFFF0000"/>
      <name val="Arial"/>
      <family val="2"/>
    </font>
    <font>
      <sz val="11"/>
      <color rgb="FFFF0000"/>
      <name val="Calibri"/>
      <family val="2"/>
      <charset val="1"/>
      <scheme val="minor"/>
    </font>
    <font>
      <i/>
      <sz val="7"/>
      <color theme="0"/>
      <name val="Arial"/>
      <family val="2"/>
    </font>
    <font>
      <i/>
      <sz val="8"/>
      <color theme="1"/>
      <name val="Calibri"/>
      <family val="2"/>
      <charset val="1"/>
      <scheme val="minor"/>
    </font>
    <font>
      <sz val="14"/>
      <name val="Arial"/>
      <family val="2"/>
    </font>
    <font>
      <sz val="8"/>
      <color rgb="FFFF0000"/>
      <name val="Arial"/>
      <family val="2"/>
    </font>
    <font>
      <sz val="11"/>
      <color theme="0"/>
      <name val="Calibri"/>
      <family val="2"/>
      <charset val="1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u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  <font>
      <sz val="12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8"/>
      <name val="Calibri"/>
      <family val="2"/>
      <charset val="1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sz val="11"/>
      <color theme="1"/>
      <name val="Calibri"/>
      <family val="2"/>
    </font>
    <font>
      <sz val="11"/>
      <color theme="0"/>
      <name val="Calibri"/>
      <family val="2"/>
      <scheme val="minor"/>
    </font>
    <font>
      <u/>
      <sz val="10"/>
      <color theme="1"/>
      <name val="Arial"/>
      <family val="2"/>
    </font>
    <font>
      <b/>
      <sz val="9"/>
      <color theme="1"/>
      <name val="Arial"/>
      <family val="2"/>
    </font>
    <font>
      <u/>
      <sz val="9"/>
      <color theme="1"/>
      <name val="Arial"/>
      <family val="2"/>
    </font>
    <font>
      <sz val="9"/>
      <color theme="1"/>
      <name val="Calibri"/>
      <family val="2"/>
      <charset val="1"/>
      <scheme val="minor"/>
    </font>
    <font>
      <b/>
      <sz val="14"/>
      <color theme="1"/>
      <name val="Calibri"/>
      <family val="2"/>
      <scheme val="minor"/>
    </font>
    <font>
      <b/>
      <sz val="14"/>
      <name val="Arial"/>
      <family val="2"/>
    </font>
    <font>
      <sz val="8"/>
      <color rgb="FFFF0000"/>
      <name val="Calibri"/>
      <family val="2"/>
      <charset val="1"/>
      <scheme val="minor"/>
    </font>
    <font>
      <sz val="8"/>
      <color theme="0"/>
      <name val="Calibri"/>
      <family val="2"/>
      <charset val="1"/>
      <scheme val="minor"/>
    </font>
    <font>
      <sz val="11"/>
      <color rgb="FF0070C0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u/>
      <sz val="11"/>
      <color theme="1"/>
      <name val="Calibri"/>
      <family val="2"/>
      <charset val="1"/>
      <scheme val="minor"/>
    </font>
    <font>
      <sz val="14"/>
      <name val="Berlin Sans FB Demi"/>
      <family val="2"/>
    </font>
    <font>
      <sz val="10"/>
      <name val="Arial"/>
      <family val="2"/>
    </font>
    <font>
      <sz val="9"/>
      <color theme="0"/>
      <name val="Bodoni MT Condensed"/>
      <family val="1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5E9EB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4376">
    <xf numFmtId="0" fontId="0" fillId="0" borderId="0"/>
    <xf numFmtId="43" fontId="33" fillId="0" borderId="0" applyFont="0" applyFill="0" applyBorder="0" applyAlignment="0" applyProtection="0"/>
    <xf numFmtId="41" fontId="80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119" fillId="0" borderId="0" applyNumberFormat="0" applyFill="0" applyBorder="0" applyAlignment="0" applyProtection="0"/>
    <xf numFmtId="0" fontId="120" fillId="0" borderId="116" applyNumberFormat="0" applyFill="0" applyAlignment="0" applyProtection="0"/>
    <xf numFmtId="0" fontId="121" fillId="0" borderId="117" applyNumberFormat="0" applyFill="0" applyAlignment="0" applyProtection="0"/>
    <xf numFmtId="0" fontId="122" fillId="0" borderId="118" applyNumberFormat="0" applyFill="0" applyAlignment="0" applyProtection="0"/>
    <xf numFmtId="0" fontId="122" fillId="0" borderId="0" applyNumberFormat="0" applyFill="0" applyBorder="0" applyAlignment="0" applyProtection="0"/>
    <xf numFmtId="0" fontId="123" fillId="6" borderId="0" applyNumberFormat="0" applyBorder="0" applyAlignment="0" applyProtection="0"/>
    <xf numFmtId="0" fontId="124" fillId="7" borderId="0" applyNumberFormat="0" applyBorder="0" applyAlignment="0" applyProtection="0"/>
    <xf numFmtId="0" fontId="125" fillId="8" borderId="0" applyNumberFormat="0" applyBorder="0" applyAlignment="0" applyProtection="0"/>
    <xf numFmtId="0" fontId="126" fillId="9" borderId="119" applyNumberFormat="0" applyAlignment="0" applyProtection="0"/>
    <xf numFmtId="0" fontId="127" fillId="10" borderId="120" applyNumberFormat="0" applyAlignment="0" applyProtection="0"/>
    <xf numFmtId="0" fontId="128" fillId="10" borderId="119" applyNumberFormat="0" applyAlignment="0" applyProtection="0"/>
    <xf numFmtId="0" fontId="129" fillId="0" borderId="121" applyNumberFormat="0" applyFill="0" applyAlignment="0" applyProtection="0"/>
    <xf numFmtId="0" fontId="130" fillId="11" borderId="122" applyNumberFormat="0" applyAlignment="0" applyProtection="0"/>
    <xf numFmtId="0" fontId="84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2" fillId="0" borderId="124" applyNumberFormat="0" applyFill="0" applyAlignment="0" applyProtection="0"/>
    <xf numFmtId="0" fontId="8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89" fillId="16" borderId="0" applyNumberFormat="0" applyBorder="0" applyAlignment="0" applyProtection="0"/>
    <xf numFmtId="0" fontId="8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89" fillId="20" borderId="0" applyNumberFormat="0" applyBorder="0" applyAlignment="0" applyProtection="0"/>
    <xf numFmtId="0" fontId="89" fillId="21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89" fillId="24" borderId="0" applyNumberFormat="0" applyBorder="0" applyAlignment="0" applyProtection="0"/>
    <xf numFmtId="0" fontId="8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89" fillId="28" borderId="0" applyNumberFormat="0" applyBorder="0" applyAlignment="0" applyProtection="0"/>
    <xf numFmtId="0" fontId="89" fillId="29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89" fillId="32" borderId="0" applyNumberFormat="0" applyBorder="0" applyAlignment="0" applyProtection="0"/>
    <xf numFmtId="0" fontId="89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89" fillId="36" borderId="0" applyNumberFormat="0" applyBorder="0" applyAlignment="0" applyProtection="0"/>
    <xf numFmtId="0" fontId="29" fillId="0" borderId="0"/>
    <xf numFmtId="41" fontId="2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43" fontId="33" fillId="0" borderId="0" applyFont="0" applyFill="0" applyBorder="0" applyAlignment="0" applyProtection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3" fontId="33" fillId="0" borderId="0" applyFont="0" applyFill="0" applyBorder="0" applyAlignment="0" applyProtection="0"/>
    <xf numFmtId="0" fontId="29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43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102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29" fillId="0" borderId="0"/>
    <xf numFmtId="43" fontId="3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41" fontId="1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102" fillId="0" borderId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1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41" fontId="33" fillId="0" borderId="0" applyFont="0" applyFill="0" applyBorder="0" applyAlignment="0" applyProtection="0"/>
    <xf numFmtId="0" fontId="102" fillId="0" borderId="0"/>
    <xf numFmtId="0" fontId="102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102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102" fillId="0" borderId="0"/>
    <xf numFmtId="0" fontId="33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12" borderId="123" applyNumberFormat="0" applyFont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102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102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29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29" fillId="0" borderId="0"/>
    <xf numFmtId="0" fontId="10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0" fontId="102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102" fillId="0" borderId="0"/>
    <xf numFmtId="0" fontId="33" fillId="0" borderId="0"/>
    <xf numFmtId="0" fontId="29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29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02" fillId="0" borderId="0"/>
    <xf numFmtId="0" fontId="29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9" fillId="0" borderId="0"/>
    <xf numFmtId="0" fontId="29" fillId="0" borderId="0"/>
    <xf numFmtId="0" fontId="136" fillId="0" borderId="0"/>
    <xf numFmtId="43" fontId="136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136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136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8" fillId="0" borderId="0"/>
    <xf numFmtId="0" fontId="28" fillId="0" borderId="0"/>
    <xf numFmtId="0" fontId="13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41" fontId="136" fillId="0" borderId="0" applyFont="0" applyFill="0" applyBorder="0" applyAlignment="0" applyProtection="0"/>
    <xf numFmtId="0" fontId="28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6" fillId="0" borderId="0"/>
    <xf numFmtId="0" fontId="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3" fillId="0" borderId="0"/>
    <xf numFmtId="164" fontId="3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3" fillId="0" borderId="0"/>
    <xf numFmtId="0" fontId="33" fillId="0" borderId="0"/>
    <xf numFmtId="0" fontId="26" fillId="0" borderId="0"/>
    <xf numFmtId="0" fontId="33" fillId="0" borderId="0"/>
    <xf numFmtId="0" fontId="26" fillId="0" borderId="0"/>
    <xf numFmtId="0" fontId="26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1" fontId="26" fillId="0" borderId="0" applyFont="0" applyFill="0" applyBorder="0" applyAlignment="0" applyProtection="0"/>
    <xf numFmtId="0" fontId="26" fillId="0" borderId="0"/>
    <xf numFmtId="0" fontId="26" fillId="0" borderId="0"/>
    <xf numFmtId="0" fontId="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1" fontId="26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25" fillId="0" borderId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15" borderId="0" applyNumberFormat="0" applyBorder="0" applyAlignment="0" applyProtection="0"/>
    <xf numFmtId="0" fontId="25" fillId="19" borderId="0" applyNumberFormat="0" applyBorder="0" applyAlignment="0" applyProtection="0"/>
    <xf numFmtId="0" fontId="25" fillId="23" borderId="0" applyNumberFormat="0" applyBorder="0" applyAlignment="0" applyProtection="0"/>
    <xf numFmtId="0" fontId="25" fillId="27" borderId="0" applyNumberFormat="0" applyBorder="0" applyAlignment="0" applyProtection="0"/>
    <xf numFmtId="0" fontId="25" fillId="31" borderId="0" applyNumberFormat="0" applyBorder="0" applyAlignment="0" applyProtection="0"/>
    <xf numFmtId="0" fontId="25" fillId="3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102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5" borderId="0" applyNumberFormat="0" applyBorder="0" applyAlignment="0" applyProtection="0"/>
    <xf numFmtId="0" fontId="25" fillId="31" borderId="0" applyNumberFormat="0" applyBorder="0" applyAlignment="0" applyProtection="0"/>
    <xf numFmtId="0" fontId="25" fillId="27" borderId="0" applyNumberFormat="0" applyBorder="0" applyAlignment="0" applyProtection="0"/>
    <xf numFmtId="0" fontId="25" fillId="23" borderId="0" applyNumberFormat="0" applyBorder="0" applyAlignment="0" applyProtection="0"/>
    <xf numFmtId="0" fontId="25" fillId="19" borderId="0" applyNumberFormat="0" applyBorder="0" applyAlignment="0" applyProtection="0"/>
    <xf numFmtId="0" fontId="25" fillId="15" borderId="0" applyNumberFormat="0" applyBorder="0" applyAlignment="0" applyProtection="0"/>
    <xf numFmtId="0" fontId="25" fillId="34" borderId="0" applyNumberFormat="0" applyBorder="0" applyAlignment="0" applyProtection="0"/>
    <xf numFmtId="0" fontId="25" fillId="30" borderId="0" applyNumberFormat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2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4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5" borderId="0" applyNumberFormat="0" applyBorder="0" applyAlignment="0" applyProtection="0"/>
    <xf numFmtId="0" fontId="25" fillId="31" borderId="0" applyNumberFormat="0" applyBorder="0" applyAlignment="0" applyProtection="0"/>
    <xf numFmtId="0" fontId="25" fillId="0" borderId="0"/>
    <xf numFmtId="0" fontId="25" fillId="2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3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9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4" borderId="0" applyNumberFormat="0" applyBorder="0" applyAlignment="0" applyProtection="0"/>
    <xf numFmtId="0" fontId="25" fillId="30" borderId="0" applyNumberFormat="0" applyBorder="0" applyAlignment="0" applyProtection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0" borderId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33" fillId="0" borderId="0"/>
    <xf numFmtId="0" fontId="25" fillId="0" borderId="0"/>
    <xf numFmtId="0" fontId="33" fillId="0" borderId="0"/>
    <xf numFmtId="0" fontId="2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1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3" borderId="0" applyNumberFormat="0" applyBorder="0" applyAlignment="0" applyProtection="0"/>
    <xf numFmtId="0" fontId="25" fillId="19" borderId="0" applyNumberFormat="0" applyBorder="0" applyAlignment="0" applyProtection="0"/>
    <xf numFmtId="0" fontId="25" fillId="15" borderId="0" applyNumberFormat="0" applyBorder="0" applyAlignment="0" applyProtection="0"/>
    <xf numFmtId="0" fontId="25" fillId="34" borderId="0" applyNumberFormat="0" applyBorder="0" applyAlignment="0" applyProtection="0"/>
    <xf numFmtId="0" fontId="25" fillId="30" borderId="0" applyNumberFormat="0" applyBorder="0" applyAlignment="0" applyProtection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33" fillId="0" borderId="0"/>
    <xf numFmtId="0" fontId="25" fillId="0" borderId="0"/>
    <xf numFmtId="0" fontId="33" fillId="0" borderId="0"/>
    <xf numFmtId="0" fontId="2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1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5" borderId="0" applyNumberFormat="0" applyBorder="0" applyAlignment="0" applyProtection="0"/>
    <xf numFmtId="0" fontId="25" fillId="31" borderId="0" applyNumberFormat="0" applyBorder="0" applyAlignment="0" applyProtection="0"/>
    <xf numFmtId="0" fontId="25" fillId="0" borderId="0"/>
    <xf numFmtId="0" fontId="25" fillId="2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3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9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4" borderId="0" applyNumberFormat="0" applyBorder="0" applyAlignment="0" applyProtection="0"/>
    <xf numFmtId="0" fontId="25" fillId="30" borderId="0" applyNumberFormat="0" applyBorder="0" applyAlignment="0" applyProtection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0" borderId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25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5" fillId="35" borderId="0" applyNumberFormat="0" applyBorder="0" applyAlignment="0" applyProtection="0"/>
    <xf numFmtId="0" fontId="25" fillId="31" borderId="0" applyNumberFormat="0" applyBorder="0" applyAlignment="0" applyProtection="0"/>
    <xf numFmtId="0" fontId="25" fillId="0" borderId="0"/>
    <xf numFmtId="0" fontId="25" fillId="2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3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9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4" borderId="0" applyNumberFormat="0" applyBorder="0" applyAlignment="0" applyProtection="0"/>
    <xf numFmtId="0" fontId="25" fillId="30" borderId="0" applyNumberFormat="0" applyBorder="0" applyAlignment="0" applyProtection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0" borderId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0" fontId="25" fillId="35" borderId="0" applyNumberFormat="0" applyBorder="0" applyAlignment="0" applyProtection="0"/>
    <xf numFmtId="0" fontId="25" fillId="31" borderId="0" applyNumberFormat="0" applyBorder="0" applyAlignment="0" applyProtection="0"/>
    <xf numFmtId="0" fontId="25" fillId="27" borderId="0" applyNumberFormat="0" applyBorder="0" applyAlignment="0" applyProtection="0"/>
    <xf numFmtId="0" fontId="25" fillId="23" borderId="0" applyNumberFormat="0" applyBorder="0" applyAlignment="0" applyProtection="0"/>
    <xf numFmtId="0" fontId="25" fillId="0" borderId="0"/>
    <xf numFmtId="0" fontId="25" fillId="19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4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0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133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5" fillId="35" borderId="0" applyNumberFormat="0" applyBorder="0" applyAlignment="0" applyProtection="0"/>
    <xf numFmtId="0" fontId="25" fillId="31" borderId="0" applyNumberFormat="0" applyBorder="0" applyAlignment="0" applyProtection="0"/>
    <xf numFmtId="0" fontId="25" fillId="0" borderId="0"/>
    <xf numFmtId="0" fontId="25" fillId="2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23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9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4" borderId="0" applyNumberFormat="0" applyBorder="0" applyAlignment="0" applyProtection="0"/>
    <xf numFmtId="0" fontId="25" fillId="30" borderId="0" applyNumberFormat="0" applyBorder="0" applyAlignment="0" applyProtection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0" borderId="0"/>
    <xf numFmtId="0" fontId="25" fillId="12" borderId="12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2" borderId="123" applyNumberFormat="0" applyFont="0" applyAlignment="0" applyProtection="0"/>
    <xf numFmtId="0" fontId="33" fillId="0" borderId="0"/>
    <xf numFmtId="0" fontId="33" fillId="0" borderId="0"/>
    <xf numFmtId="41" fontId="24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3" fillId="0" borderId="0"/>
    <xf numFmtId="0" fontId="23" fillId="14" borderId="0" applyNumberFormat="0" applyBorder="0" applyAlignment="0" applyProtection="0"/>
    <xf numFmtId="0" fontId="23" fillId="18" borderId="0" applyNumberFormat="0" applyBorder="0" applyAlignment="0" applyProtection="0"/>
    <xf numFmtId="0" fontId="23" fillId="22" borderId="0" applyNumberFormat="0" applyBorder="0" applyAlignment="0" applyProtection="0"/>
    <xf numFmtId="0" fontId="23" fillId="26" borderId="0" applyNumberFormat="0" applyBorder="0" applyAlignment="0" applyProtection="0"/>
    <xf numFmtId="0" fontId="23" fillId="30" borderId="0" applyNumberFormat="0" applyBorder="0" applyAlignment="0" applyProtection="0"/>
    <xf numFmtId="0" fontId="23" fillId="34" borderId="0" applyNumberFormat="0" applyBorder="0" applyAlignment="0" applyProtection="0"/>
    <xf numFmtId="0" fontId="23" fillId="15" borderId="0" applyNumberFormat="0" applyBorder="0" applyAlignment="0" applyProtection="0"/>
    <xf numFmtId="0" fontId="23" fillId="19" borderId="0" applyNumberFormat="0" applyBorder="0" applyAlignment="0" applyProtection="0"/>
    <xf numFmtId="0" fontId="23" fillId="23" borderId="0" applyNumberFormat="0" applyBorder="0" applyAlignment="0" applyProtection="0"/>
    <xf numFmtId="0" fontId="23" fillId="27" borderId="0" applyNumberFormat="0" applyBorder="0" applyAlignment="0" applyProtection="0"/>
    <xf numFmtId="0" fontId="23" fillId="31" borderId="0" applyNumberFormat="0" applyBorder="0" applyAlignment="0" applyProtection="0"/>
    <xf numFmtId="0" fontId="23" fillId="35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1" fontId="13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33" fillId="0" borderId="0"/>
    <xf numFmtId="0" fontId="23" fillId="0" borderId="0"/>
    <xf numFmtId="0" fontId="33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1" fontId="13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35" borderId="0" applyNumberFormat="0" applyBorder="0" applyAlignment="0" applyProtection="0"/>
    <xf numFmtId="0" fontId="23" fillId="31" borderId="0" applyNumberFormat="0" applyBorder="0" applyAlignment="0" applyProtection="0"/>
    <xf numFmtId="0" fontId="23" fillId="27" borderId="0" applyNumberFormat="0" applyBorder="0" applyAlignment="0" applyProtection="0"/>
    <xf numFmtId="0" fontId="23" fillId="23" borderId="0" applyNumberFormat="0" applyBorder="0" applyAlignment="0" applyProtection="0"/>
    <xf numFmtId="0" fontId="23" fillId="19" borderId="0" applyNumberFormat="0" applyBorder="0" applyAlignment="0" applyProtection="0"/>
    <xf numFmtId="0" fontId="23" fillId="15" borderId="0" applyNumberFormat="0" applyBorder="0" applyAlignment="0" applyProtection="0"/>
    <xf numFmtId="0" fontId="23" fillId="34" borderId="0" applyNumberFormat="0" applyBorder="0" applyAlignment="0" applyProtection="0"/>
    <xf numFmtId="0" fontId="23" fillId="30" borderId="0" applyNumberFormat="0" applyBorder="0" applyAlignment="0" applyProtection="0"/>
    <xf numFmtId="0" fontId="23" fillId="26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123" applyNumberFormat="0" applyFont="0" applyAlignment="0" applyProtection="0"/>
    <xf numFmtId="0" fontId="23" fillId="18" borderId="0" applyNumberFormat="0" applyBorder="0" applyAlignment="0" applyProtection="0"/>
    <xf numFmtId="0" fontId="23" fillId="14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3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1" fontId="13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35" borderId="0" applyNumberFormat="0" applyBorder="0" applyAlignment="0" applyProtection="0"/>
    <xf numFmtId="0" fontId="23" fillId="31" borderId="0" applyNumberFormat="0" applyBorder="0" applyAlignment="0" applyProtection="0"/>
    <xf numFmtId="0" fontId="23" fillId="27" borderId="0" applyNumberFormat="0" applyBorder="0" applyAlignment="0" applyProtection="0"/>
    <xf numFmtId="0" fontId="23" fillId="23" borderId="0" applyNumberFormat="0" applyBorder="0" applyAlignment="0" applyProtection="0"/>
    <xf numFmtId="0" fontId="23" fillId="19" borderId="0" applyNumberFormat="0" applyBorder="0" applyAlignment="0" applyProtection="0"/>
    <xf numFmtId="0" fontId="23" fillId="15" borderId="0" applyNumberFormat="0" applyBorder="0" applyAlignment="0" applyProtection="0"/>
    <xf numFmtId="0" fontId="23" fillId="0" borderId="0"/>
    <xf numFmtId="0" fontId="23" fillId="34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30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26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22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18" borderId="0" applyNumberFormat="0" applyBorder="0" applyAlignment="0" applyProtection="0"/>
    <xf numFmtId="0" fontId="23" fillId="14" borderId="0" applyNumberFormat="0" applyBorder="0" applyAlignment="0" applyProtection="0"/>
    <xf numFmtId="0" fontId="23" fillId="0" borderId="0"/>
    <xf numFmtId="0" fontId="23" fillId="12" borderId="12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102" fillId="0" borderId="0"/>
    <xf numFmtId="0" fontId="33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1" fontId="13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35" borderId="0" applyNumberFormat="0" applyBorder="0" applyAlignment="0" applyProtection="0"/>
    <xf numFmtId="0" fontId="23" fillId="0" borderId="0"/>
    <xf numFmtId="0" fontId="23" fillId="31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27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2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1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15" borderId="0" applyNumberFormat="0" applyBorder="0" applyAlignment="0" applyProtection="0"/>
    <xf numFmtId="0" fontId="23" fillId="34" borderId="0" applyNumberFormat="0" applyBorder="0" applyAlignment="0" applyProtection="0"/>
    <xf numFmtId="0" fontId="23" fillId="30" borderId="0" applyNumberFormat="0" applyBorder="0" applyAlignment="0" applyProtection="0"/>
    <xf numFmtId="0" fontId="23" fillId="26" borderId="0" applyNumberFormat="0" applyBorder="0" applyAlignment="0" applyProtection="0"/>
    <xf numFmtId="0" fontId="23" fillId="22" borderId="0" applyNumberFormat="0" applyBorder="0" applyAlignment="0" applyProtection="0"/>
    <xf numFmtId="0" fontId="23" fillId="18" borderId="0" applyNumberFormat="0" applyBorder="0" applyAlignment="0" applyProtection="0"/>
    <xf numFmtId="0" fontId="23" fillId="14" borderId="0" applyNumberFormat="0" applyBorder="0" applyAlignment="0" applyProtection="0"/>
    <xf numFmtId="0" fontId="23" fillId="0" borderId="0"/>
    <xf numFmtId="0" fontId="23" fillId="12" borderId="12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1" fontId="13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35" borderId="0" applyNumberFormat="0" applyBorder="0" applyAlignment="0" applyProtection="0"/>
    <xf numFmtId="0" fontId="23" fillId="31" borderId="0" applyNumberFormat="0" applyBorder="0" applyAlignment="0" applyProtection="0"/>
    <xf numFmtId="0" fontId="23" fillId="0" borderId="0"/>
    <xf numFmtId="0" fontId="23" fillId="27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2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1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15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34" borderId="0" applyNumberFormat="0" applyBorder="0" applyAlignment="0" applyProtection="0"/>
    <xf numFmtId="0" fontId="23" fillId="30" borderId="0" applyNumberFormat="0" applyBorder="0" applyAlignment="0" applyProtection="0"/>
    <xf numFmtId="0" fontId="23" fillId="26" borderId="0" applyNumberFormat="0" applyBorder="0" applyAlignment="0" applyProtection="0"/>
    <xf numFmtId="0" fontId="23" fillId="22" borderId="0" applyNumberFormat="0" applyBorder="0" applyAlignment="0" applyProtection="0"/>
    <xf numFmtId="0" fontId="23" fillId="18" borderId="0" applyNumberFormat="0" applyBorder="0" applyAlignment="0" applyProtection="0"/>
    <xf numFmtId="0" fontId="23" fillId="14" borderId="0" applyNumberFormat="0" applyBorder="0" applyAlignment="0" applyProtection="0"/>
    <xf numFmtId="0" fontId="23" fillId="0" borderId="0"/>
    <xf numFmtId="0" fontId="23" fillId="12" borderId="12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1" fontId="13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35" borderId="0" applyNumberFormat="0" applyBorder="0" applyAlignment="0" applyProtection="0"/>
    <xf numFmtId="0" fontId="23" fillId="31" borderId="0" applyNumberFormat="0" applyBorder="0" applyAlignment="0" applyProtection="0"/>
    <xf numFmtId="0" fontId="23" fillId="27" borderId="0" applyNumberFormat="0" applyBorder="0" applyAlignment="0" applyProtection="0"/>
    <xf numFmtId="0" fontId="23" fillId="23" borderId="0" applyNumberFormat="0" applyBorder="0" applyAlignment="0" applyProtection="0"/>
    <xf numFmtId="0" fontId="23" fillId="19" borderId="0" applyNumberFormat="0" applyBorder="0" applyAlignment="0" applyProtection="0"/>
    <xf numFmtId="0" fontId="23" fillId="15" borderId="0" applyNumberFormat="0" applyBorder="0" applyAlignment="0" applyProtection="0"/>
    <xf numFmtId="0" fontId="23" fillId="34" borderId="0" applyNumberFormat="0" applyBorder="0" applyAlignment="0" applyProtection="0"/>
    <xf numFmtId="0" fontId="23" fillId="30" borderId="0" applyNumberFormat="0" applyBorder="0" applyAlignment="0" applyProtection="0"/>
    <xf numFmtId="0" fontId="23" fillId="26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123" applyNumberFormat="0" applyFont="0" applyAlignment="0" applyProtection="0"/>
    <xf numFmtId="0" fontId="23" fillId="18" borderId="0" applyNumberFormat="0" applyBorder="0" applyAlignment="0" applyProtection="0"/>
    <xf numFmtId="0" fontId="23" fillId="14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12" borderId="123" applyNumberFormat="0" applyFont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0" fontId="22" fillId="0" borderId="0"/>
    <xf numFmtId="0" fontId="22" fillId="0" borderId="0"/>
    <xf numFmtId="41" fontId="33" fillId="0" borderId="0" applyFont="0" applyFill="0" applyBorder="0" applyAlignment="0" applyProtection="0"/>
    <xf numFmtId="0" fontId="33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164" fontId="33" fillId="0" borderId="0" applyFont="0" applyFill="0" applyBorder="0" applyAlignment="0" applyProtection="0"/>
    <xf numFmtId="0" fontId="22" fillId="0" borderId="0"/>
    <xf numFmtId="0" fontId="22" fillId="0" borderId="0"/>
    <xf numFmtId="0" fontId="138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164" fontId="3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138" fillId="0" borderId="0"/>
    <xf numFmtId="0" fontId="22" fillId="0" borderId="0"/>
    <xf numFmtId="0" fontId="22" fillId="0" borderId="0"/>
    <xf numFmtId="164" fontId="3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33" fillId="0" borderId="0"/>
    <xf numFmtId="0" fontId="138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22" fillId="0" borderId="0"/>
    <xf numFmtId="0" fontId="22" fillId="0" borderId="0"/>
    <xf numFmtId="0" fontId="33" fillId="0" borderId="0"/>
    <xf numFmtId="41" fontId="3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1" fontId="138" fillId="0" borderId="0" applyFont="0" applyFill="0" applyBorder="0" applyAlignment="0" applyProtection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1" fontId="138" fillId="0" borderId="0" applyFont="0" applyFill="0" applyBorder="0" applyAlignment="0" applyProtection="0"/>
    <xf numFmtId="0" fontId="138" fillId="0" borderId="0"/>
    <xf numFmtId="41" fontId="33" fillId="0" borderId="0" applyFont="0" applyFill="0" applyBorder="0" applyAlignment="0" applyProtection="0"/>
    <xf numFmtId="0" fontId="33" fillId="0" borderId="0"/>
    <xf numFmtId="0" fontId="22" fillId="0" borderId="0"/>
    <xf numFmtId="0" fontId="22" fillId="0" borderId="0"/>
    <xf numFmtId="0" fontId="33" fillId="0" borderId="0"/>
    <xf numFmtId="41" fontId="3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1" fontId="138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1" fontId="138" fillId="0" borderId="0" applyFont="0" applyFill="0" applyBorder="0" applyAlignment="0" applyProtection="0"/>
    <xf numFmtId="0" fontId="138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1" fontId="138" fillId="0" borderId="0" applyFont="0" applyFill="0" applyBorder="0" applyAlignment="0" applyProtection="0"/>
    <xf numFmtId="0" fontId="22" fillId="0" borderId="0"/>
    <xf numFmtId="0" fontId="22" fillId="0" borderId="0"/>
    <xf numFmtId="164" fontId="33" fillId="0" borderId="0" applyFont="0" applyFill="0" applyBorder="0" applyAlignment="0" applyProtection="0"/>
    <xf numFmtId="0" fontId="22" fillId="0" borderId="0"/>
    <xf numFmtId="41" fontId="138" fillId="0" borderId="0" applyFont="0" applyFill="0" applyBorder="0" applyAlignment="0" applyProtection="0"/>
    <xf numFmtId="0" fontId="138" fillId="0" borderId="0"/>
    <xf numFmtId="41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1" fontId="22" fillId="0" borderId="0" applyFont="0" applyFill="0" applyBorder="0" applyAlignment="0" applyProtection="0"/>
    <xf numFmtId="0" fontId="21" fillId="0" borderId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1" fillId="34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21" fillId="3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1" fontId="133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1" fontId="133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1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27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23" borderId="0" applyNumberFormat="0" applyBorder="0" applyAlignment="0" applyProtection="0"/>
    <xf numFmtId="0" fontId="21" fillId="19" borderId="0" applyNumberFormat="0" applyBorder="0" applyAlignment="0" applyProtection="0"/>
    <xf numFmtId="0" fontId="21" fillId="15" borderId="0" applyNumberFormat="0" applyBorder="0" applyAlignment="0" applyProtection="0"/>
    <xf numFmtId="0" fontId="21" fillId="34" borderId="0" applyNumberFormat="0" applyBorder="0" applyAlignment="0" applyProtection="0"/>
    <xf numFmtId="0" fontId="21" fillId="30" borderId="0" applyNumberFormat="0" applyBorder="0" applyAlignment="0" applyProtection="0"/>
    <xf numFmtId="0" fontId="21" fillId="26" borderId="0" applyNumberFormat="0" applyBorder="0" applyAlignment="0" applyProtection="0"/>
    <xf numFmtId="0" fontId="21" fillId="22" borderId="0" applyNumberFormat="0" applyBorder="0" applyAlignment="0" applyProtection="0"/>
    <xf numFmtId="0" fontId="21" fillId="18" borderId="0" applyNumberFormat="0" applyBorder="0" applyAlignment="0" applyProtection="0"/>
    <xf numFmtId="0" fontId="21" fillId="14" borderId="0" applyNumberFormat="0" applyBorder="0" applyAlignment="0" applyProtection="0"/>
    <xf numFmtId="0" fontId="21" fillId="0" borderId="0"/>
    <xf numFmtId="0" fontId="21" fillId="12" borderId="123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33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1" fontId="133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5" borderId="0" applyNumberFormat="0" applyBorder="0" applyAlignment="0" applyProtection="0"/>
    <xf numFmtId="0" fontId="21" fillId="31" borderId="0" applyNumberFormat="0" applyBorder="0" applyAlignment="0" applyProtection="0"/>
    <xf numFmtId="0" fontId="21" fillId="0" borderId="0"/>
    <xf numFmtId="0" fontId="21" fillId="27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23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19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1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4" borderId="0" applyNumberFormat="0" applyBorder="0" applyAlignment="0" applyProtection="0"/>
    <xf numFmtId="0" fontId="21" fillId="30" borderId="0" applyNumberFormat="0" applyBorder="0" applyAlignment="0" applyProtection="0"/>
    <xf numFmtId="0" fontId="21" fillId="26" borderId="0" applyNumberFormat="0" applyBorder="0" applyAlignment="0" applyProtection="0"/>
    <xf numFmtId="0" fontId="21" fillId="22" borderId="0" applyNumberFormat="0" applyBorder="0" applyAlignment="0" applyProtection="0"/>
    <xf numFmtId="0" fontId="21" fillId="18" borderId="0" applyNumberFormat="0" applyBorder="0" applyAlignment="0" applyProtection="0"/>
    <xf numFmtId="0" fontId="21" fillId="14" borderId="0" applyNumberFormat="0" applyBorder="0" applyAlignment="0" applyProtection="0"/>
    <xf numFmtId="0" fontId="21" fillId="0" borderId="0"/>
    <xf numFmtId="0" fontId="21" fillId="12" borderId="123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21" fillId="0" borderId="0"/>
    <xf numFmtId="0" fontId="21" fillId="0" borderId="0"/>
    <xf numFmtId="0" fontId="102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1" fontId="133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1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27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23" borderId="0" applyNumberFormat="0" applyBorder="0" applyAlignment="0" applyProtection="0"/>
    <xf numFmtId="0" fontId="21" fillId="19" borderId="0" applyNumberFormat="0" applyBorder="0" applyAlignment="0" applyProtection="0"/>
    <xf numFmtId="0" fontId="21" fillId="15" borderId="0" applyNumberFormat="0" applyBorder="0" applyAlignment="0" applyProtection="0"/>
    <xf numFmtId="0" fontId="21" fillId="34" borderId="0" applyNumberFormat="0" applyBorder="0" applyAlignment="0" applyProtection="0"/>
    <xf numFmtId="0" fontId="21" fillId="30" borderId="0" applyNumberFormat="0" applyBorder="0" applyAlignment="0" applyProtection="0"/>
    <xf numFmtId="0" fontId="21" fillId="26" borderId="0" applyNumberFormat="0" applyBorder="0" applyAlignment="0" applyProtection="0"/>
    <xf numFmtId="0" fontId="21" fillId="22" borderId="0" applyNumberFormat="0" applyBorder="0" applyAlignment="0" applyProtection="0"/>
    <xf numFmtId="0" fontId="21" fillId="18" borderId="0" applyNumberFormat="0" applyBorder="0" applyAlignment="0" applyProtection="0"/>
    <xf numFmtId="0" fontId="21" fillId="14" borderId="0" applyNumberFormat="0" applyBorder="0" applyAlignment="0" applyProtection="0"/>
    <xf numFmtId="0" fontId="21" fillId="0" borderId="0"/>
    <xf numFmtId="0" fontId="21" fillId="12" borderId="123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1" fontId="133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35" borderId="0" applyNumberFormat="0" applyBorder="0" applyAlignment="0" applyProtection="0"/>
    <xf numFmtId="0" fontId="21" fillId="31" borderId="0" applyNumberFormat="0" applyBorder="0" applyAlignment="0" applyProtection="0"/>
    <xf numFmtId="0" fontId="21" fillId="27" borderId="0" applyNumberFormat="0" applyBorder="0" applyAlignment="0" applyProtection="0"/>
    <xf numFmtId="0" fontId="21" fillId="0" borderId="0"/>
    <xf numFmtId="0" fontId="21" fillId="23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19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1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4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0" borderId="0" applyNumberFormat="0" applyBorder="0" applyAlignment="0" applyProtection="0"/>
    <xf numFmtId="0" fontId="21" fillId="26" borderId="0" applyNumberFormat="0" applyBorder="0" applyAlignment="0" applyProtection="0"/>
    <xf numFmtId="0" fontId="21" fillId="22" borderId="0" applyNumberFormat="0" applyBorder="0" applyAlignment="0" applyProtection="0"/>
    <xf numFmtId="0" fontId="21" fillId="18" borderId="0" applyNumberFormat="0" applyBorder="0" applyAlignment="0" applyProtection="0"/>
    <xf numFmtId="0" fontId="21" fillId="14" borderId="0" applyNumberFormat="0" applyBorder="0" applyAlignment="0" applyProtection="0"/>
    <xf numFmtId="0" fontId="21" fillId="0" borderId="0"/>
    <xf numFmtId="0" fontId="21" fillId="12" borderId="123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1" fontId="133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1" borderId="0" applyNumberFormat="0" applyBorder="0" applyAlignment="0" applyProtection="0"/>
    <xf numFmtId="0" fontId="21" fillId="27" borderId="0" applyNumberFormat="0" applyBorder="0" applyAlignment="0" applyProtection="0"/>
    <xf numFmtId="0" fontId="21" fillId="23" borderId="0" applyNumberFormat="0" applyBorder="0" applyAlignment="0" applyProtection="0"/>
    <xf numFmtId="0" fontId="21" fillId="19" borderId="0" applyNumberFormat="0" applyBorder="0" applyAlignment="0" applyProtection="0"/>
    <xf numFmtId="0" fontId="21" fillId="15" borderId="0" applyNumberFormat="0" applyBorder="0" applyAlignment="0" applyProtection="0"/>
    <xf numFmtId="0" fontId="21" fillId="34" borderId="0" applyNumberFormat="0" applyBorder="0" applyAlignment="0" applyProtection="0"/>
    <xf numFmtId="0" fontId="21" fillId="30" borderId="0" applyNumberFormat="0" applyBorder="0" applyAlignment="0" applyProtection="0"/>
    <xf numFmtId="0" fontId="21" fillId="26" borderId="0" applyNumberFormat="0" applyBorder="0" applyAlignment="0" applyProtection="0"/>
    <xf numFmtId="0" fontId="21" fillId="22" borderId="0" applyNumberFormat="0" applyBorder="0" applyAlignment="0" applyProtection="0"/>
    <xf numFmtId="0" fontId="21" fillId="18" borderId="0" applyNumberFormat="0" applyBorder="0" applyAlignment="0" applyProtection="0"/>
    <xf numFmtId="0" fontId="21" fillId="12" borderId="123" applyNumberFormat="0" applyFont="0" applyAlignment="0" applyProtection="0"/>
    <xf numFmtId="0" fontId="21" fillId="14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12" borderId="123" applyNumberFormat="0" applyFont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5" fillId="0" borderId="0"/>
    <xf numFmtId="41" fontId="15" fillId="0" borderId="0" applyFont="0" applyFill="0" applyBorder="0" applyAlignment="0" applyProtection="0"/>
    <xf numFmtId="0" fontId="3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1" fontId="133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12" borderId="123" applyNumberFormat="0" applyFont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1" fontId="14" fillId="0" borderId="0" applyFont="0" applyFill="0" applyBorder="0" applyAlignment="0" applyProtection="0"/>
    <xf numFmtId="0" fontId="139" fillId="0" borderId="0"/>
    <xf numFmtId="41" fontId="139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4" fillId="0" borderId="0"/>
    <xf numFmtId="0" fontId="3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3" fillId="0" borderId="0"/>
    <xf numFmtId="0" fontId="14" fillId="0" borderId="0"/>
    <xf numFmtId="0" fontId="33" fillId="0" borderId="0"/>
    <xf numFmtId="0" fontId="33" fillId="0" borderId="0"/>
    <xf numFmtId="0" fontId="14" fillId="0" borderId="0"/>
    <xf numFmtId="0" fontId="14" fillId="0" borderId="0"/>
    <xf numFmtId="0" fontId="33" fillId="0" borderId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41" fontId="139" fillId="0" borderId="0" applyFont="0" applyFill="0" applyBorder="0" applyAlignment="0" applyProtection="0"/>
    <xf numFmtId="0" fontId="139" fillId="0" borderId="0"/>
    <xf numFmtId="41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3" fillId="0" borderId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39" fillId="0" borderId="0" applyFont="0" applyFill="0" applyBorder="0" applyAlignment="0" applyProtection="0"/>
    <xf numFmtId="0" fontId="139" fillId="0" borderId="0"/>
    <xf numFmtId="41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1" fontId="11" fillId="0" borderId="0" applyFont="0" applyFill="0" applyBorder="0" applyAlignment="0" applyProtection="0"/>
    <xf numFmtId="0" fontId="139" fillId="0" borderId="0"/>
    <xf numFmtId="41" fontId="139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33" fillId="0" borderId="0" applyFont="0" applyFill="0" applyBorder="0" applyAlignment="0" applyProtection="0"/>
    <xf numFmtId="0" fontId="11" fillId="0" borderId="0"/>
    <xf numFmtId="0" fontId="3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11" fillId="0" borderId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11" fillId="0" borderId="0"/>
    <xf numFmtId="0" fontId="11" fillId="0" borderId="0"/>
    <xf numFmtId="0" fontId="33" fillId="0" borderId="0"/>
    <xf numFmtId="41" fontId="33" fillId="0" borderId="0" applyFont="0" applyFill="0" applyBorder="0" applyAlignment="0" applyProtection="0"/>
    <xf numFmtId="41" fontId="139" fillId="0" borderId="0" applyFont="0" applyFill="0" applyBorder="0" applyAlignment="0" applyProtection="0"/>
    <xf numFmtId="0" fontId="139" fillId="0" borderId="0"/>
    <xf numFmtId="4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11" fillId="0" borderId="0"/>
    <xf numFmtId="0" fontId="11" fillId="0" borderId="0"/>
    <xf numFmtId="0" fontId="3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1" fontId="10" fillId="0" borderId="0" applyFont="0" applyFill="0" applyBorder="0" applyAlignment="0" applyProtection="0"/>
    <xf numFmtId="0" fontId="139" fillId="0" borderId="0"/>
    <xf numFmtId="41" fontId="139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41" fontId="10" fillId="0" borderId="0" applyFont="0" applyFill="0" applyBorder="0" applyAlignment="0" applyProtection="0"/>
    <xf numFmtId="0" fontId="139" fillId="0" borderId="0"/>
    <xf numFmtId="0" fontId="33" fillId="0" borderId="0"/>
    <xf numFmtId="41" fontId="33" fillId="0" borderId="0" applyFont="0" applyFill="0" applyBorder="0" applyAlignment="0" applyProtection="0"/>
    <xf numFmtId="41" fontId="139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10" fillId="0" borderId="0"/>
    <xf numFmtId="0" fontId="139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3" fillId="0" borderId="0"/>
    <xf numFmtId="0" fontId="139" fillId="0" borderId="0"/>
    <xf numFmtId="41" fontId="33" fillId="0" borderId="0" applyFont="0" applyFill="0" applyBorder="0" applyAlignment="0" applyProtection="0"/>
    <xf numFmtId="0" fontId="10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33" fillId="0" borderId="0"/>
    <xf numFmtId="41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3" fillId="0" borderId="0"/>
    <xf numFmtId="41" fontId="33" fillId="0" borderId="0" applyFont="0" applyFill="0" applyBorder="0" applyAlignment="0" applyProtection="0"/>
    <xf numFmtId="41" fontId="139" fillId="0" borderId="0" applyFont="0" applyFill="0" applyBorder="0" applyAlignment="0" applyProtection="0"/>
    <xf numFmtId="0" fontId="139" fillId="0" borderId="0"/>
    <xf numFmtId="41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1" fontId="139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1" fontId="139" fillId="0" borderId="0" applyFont="0" applyFill="0" applyBorder="0" applyAlignment="0" applyProtection="0"/>
    <xf numFmtId="0" fontId="10" fillId="0" borderId="0"/>
    <xf numFmtId="0" fontId="139" fillId="0" borderId="0"/>
    <xf numFmtId="0" fontId="10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1" fontId="139" fillId="0" borderId="0" applyFont="0" applyFill="0" applyBorder="0" applyAlignment="0" applyProtection="0"/>
    <xf numFmtId="0" fontId="10" fillId="0" borderId="0"/>
    <xf numFmtId="0" fontId="6" fillId="0" borderId="0"/>
    <xf numFmtId="41" fontId="6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0" fontId="5" fillId="0" borderId="0"/>
    <xf numFmtId="41" fontId="5" fillId="0" borderId="0" applyFont="0" applyFill="0" applyBorder="0" applyAlignment="0" applyProtection="0"/>
    <xf numFmtId="0" fontId="3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1" fontId="13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2" borderId="123" applyNumberFormat="0" applyFont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1" fontId="4" fillId="0" borderId="0" applyFont="0" applyFill="0" applyBorder="0" applyAlignment="0" applyProtection="0"/>
    <xf numFmtId="0" fontId="140" fillId="0" borderId="0"/>
    <xf numFmtId="41" fontId="140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33" fillId="0" borderId="0"/>
    <xf numFmtId="0" fontId="33" fillId="0" borderId="0"/>
    <xf numFmtId="41" fontId="33" fillId="0" borderId="0" applyFont="0" applyFill="0" applyBorder="0" applyAlignment="0" applyProtection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164" fontId="3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4" fillId="0" borderId="0"/>
    <xf numFmtId="0" fontId="33" fillId="0" borderId="0"/>
    <xf numFmtId="0" fontId="4" fillId="35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33" fillId="0" borderId="0"/>
    <xf numFmtId="0" fontId="4" fillId="27" borderId="0" applyNumberFormat="0" applyBorder="0" applyAlignment="0" applyProtection="0"/>
    <xf numFmtId="0" fontId="4" fillId="23" borderId="0" applyNumberFormat="0" applyBorder="0" applyAlignment="0" applyProtection="0"/>
    <xf numFmtId="41" fontId="33" fillId="0" borderId="0" applyFont="0" applyFill="0" applyBorder="0" applyAlignment="0" applyProtection="0"/>
    <xf numFmtId="0" fontId="4" fillId="19" borderId="0" applyNumberFormat="0" applyBorder="0" applyAlignment="0" applyProtection="0"/>
    <xf numFmtId="0" fontId="33" fillId="0" borderId="0"/>
    <xf numFmtId="0" fontId="4" fillId="15" borderId="0" applyNumberFormat="0" applyBorder="0" applyAlignment="0" applyProtection="0"/>
    <xf numFmtId="0" fontId="4" fillId="34" borderId="0" applyNumberFormat="0" applyBorder="0" applyAlignment="0" applyProtection="0"/>
    <xf numFmtId="0" fontId="4" fillId="30" borderId="0" applyNumberFormat="0" applyBorder="0" applyAlignment="0" applyProtection="0"/>
    <xf numFmtId="0" fontId="33" fillId="0" borderId="0"/>
    <xf numFmtId="0" fontId="4" fillId="26" borderId="0" applyNumberFormat="0" applyBorder="0" applyAlignment="0" applyProtection="0"/>
    <xf numFmtId="0" fontId="4" fillId="22" borderId="0" applyNumberFormat="0" applyBorder="0" applyAlignment="0" applyProtection="0"/>
    <xf numFmtId="41" fontId="33" fillId="0" borderId="0" applyFont="0" applyFill="0" applyBorder="0" applyAlignment="0" applyProtection="0"/>
    <xf numFmtId="41" fontId="140" fillId="0" borderId="0" applyFont="0" applyFill="0" applyBorder="0" applyAlignment="0" applyProtection="0"/>
    <xf numFmtId="0" fontId="140" fillId="0" borderId="0"/>
    <xf numFmtId="4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41" fontId="33" fillId="0" borderId="0" applyFont="0" applyFill="0" applyBorder="0" applyAlignment="0" applyProtection="0"/>
    <xf numFmtId="41" fontId="1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40" fillId="0" borderId="0" applyFont="0" applyFill="0" applyBorder="0" applyAlignment="0" applyProtection="0"/>
    <xf numFmtId="0" fontId="140" fillId="0" borderId="0"/>
    <xf numFmtId="4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8" borderId="0" applyNumberFormat="0" applyBorder="0" applyAlignment="0" applyProtection="0"/>
    <xf numFmtId="0" fontId="4" fillId="0" borderId="0"/>
    <xf numFmtId="0" fontId="4" fillId="0" borderId="0"/>
    <xf numFmtId="0" fontId="33" fillId="0" borderId="0"/>
    <xf numFmtId="0" fontId="4" fillId="1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3" fillId="0" borderId="0"/>
    <xf numFmtId="0" fontId="102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102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102" fillId="0" borderId="0"/>
    <xf numFmtId="0" fontId="33" fillId="0" borderId="0"/>
    <xf numFmtId="0" fontId="4" fillId="0" borderId="0"/>
    <xf numFmtId="0" fontId="33" fillId="0" borderId="0"/>
    <xf numFmtId="0" fontId="4" fillId="0" borderId="0"/>
    <xf numFmtId="0" fontId="33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1" fontId="133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9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4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4" fillId="22" borderId="0" applyNumberFormat="0" applyBorder="0" applyAlignment="0" applyProtection="0"/>
    <xf numFmtId="0" fontId="4" fillId="18" borderId="0" applyNumberFormat="0" applyBorder="0" applyAlignment="0" applyProtection="0"/>
    <xf numFmtId="0" fontId="4" fillId="14" borderId="0" applyNumberFormat="0" applyBorder="0" applyAlignment="0" applyProtection="0"/>
    <xf numFmtId="0" fontId="4" fillId="12" borderId="123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1" fontId="13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15" borderId="0" applyNumberFormat="0" applyBorder="0" applyAlignment="0" applyProtection="0"/>
    <xf numFmtId="0" fontId="4" fillId="34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4" fillId="22" borderId="0" applyNumberFormat="0" applyBorder="0" applyAlignment="0" applyProtection="0"/>
    <xf numFmtId="0" fontId="4" fillId="18" borderId="0" applyNumberFormat="0" applyBorder="0" applyAlignment="0" applyProtection="0"/>
    <xf numFmtId="0" fontId="4" fillId="14" borderId="0" applyNumberFormat="0" applyBorder="0" applyAlignment="0" applyProtection="0"/>
    <xf numFmtId="0" fontId="4" fillId="12" borderId="123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2" borderId="123" applyNumberFormat="0" applyFont="0" applyAlignment="0" applyProtection="0"/>
  </cellStyleXfs>
  <cellXfs count="318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14" fontId="34" fillId="0" borderId="0" xfId="0" applyNumberFormat="1" applyFont="1" applyAlignment="1">
      <alignment horizontal="right"/>
    </xf>
    <xf numFmtId="0" fontId="0" fillId="0" borderId="0" xfId="0" applyBorder="1"/>
    <xf numFmtId="0" fontId="0" fillId="0" borderId="7" xfId="0" applyBorder="1" applyAlignment="1">
      <alignment vertical="center"/>
    </xf>
    <xf numFmtId="0" fontId="34" fillId="0" borderId="0" xfId="0" applyFont="1"/>
    <xf numFmtId="0" fontId="35" fillId="0" borderId="0" xfId="0" applyFont="1" applyAlignment="1">
      <alignment horizontal="center" vertical="center"/>
    </xf>
    <xf numFmtId="0" fontId="35" fillId="0" borderId="0" xfId="0" applyFont="1"/>
    <xf numFmtId="0" fontId="38" fillId="0" borderId="0" xfId="0" applyFont="1"/>
    <xf numFmtId="0" fontId="0" fillId="0" borderId="12" xfId="0" applyBorder="1"/>
    <xf numFmtId="0" fontId="0" fillId="0" borderId="5" xfId="0" applyBorder="1"/>
    <xf numFmtId="0" fontId="41" fillId="0" borderId="0" xfId="0" applyFont="1"/>
    <xf numFmtId="0" fontId="35" fillId="0" borderId="0" xfId="0" applyFont="1" applyAlignment="1">
      <alignment horizontal="left"/>
    </xf>
    <xf numFmtId="0" fontId="47" fillId="0" borderId="0" xfId="0" applyFont="1" applyAlignment="1">
      <alignment horizontal="center"/>
    </xf>
    <xf numFmtId="0" fontId="35" fillId="0" borderId="0" xfId="0" applyFont="1" applyAlignment="1">
      <alignment horizontal="left" vertical="top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horizontal="center"/>
    </xf>
    <xf numFmtId="0" fontId="47" fillId="0" borderId="0" xfId="0" quotePrefix="1" applyFont="1" applyAlignment="1">
      <alignment horizontal="center"/>
    </xf>
    <xf numFmtId="0" fontId="36" fillId="0" borderId="0" xfId="0" applyFont="1"/>
    <xf numFmtId="0" fontId="35" fillId="0" borderId="26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49" fillId="0" borderId="0" xfId="0" applyFont="1"/>
    <xf numFmtId="0" fontId="35" fillId="0" borderId="35" xfId="0" applyFont="1" applyBorder="1" applyAlignment="1">
      <alignment horizontal="center" vertical="center"/>
    </xf>
    <xf numFmtId="0" fontId="35" fillId="0" borderId="2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5" fillId="0" borderId="40" xfId="0" applyFont="1" applyBorder="1" applyAlignment="1">
      <alignment horizontal="center" vertical="center"/>
    </xf>
    <xf numFmtId="0" fontId="49" fillId="0" borderId="0" xfId="0" applyFont="1" applyAlignment="1">
      <alignment horizontal="right"/>
    </xf>
    <xf numFmtId="0" fontId="52" fillId="0" borderId="0" xfId="0" applyFont="1" applyAlignment="1">
      <alignment horizontal="left"/>
    </xf>
    <xf numFmtId="0" fontId="53" fillId="0" borderId="0" xfId="0" quotePrefix="1" applyFont="1" applyAlignment="1">
      <alignment horizontal="center"/>
    </xf>
    <xf numFmtId="0" fontId="53" fillId="0" borderId="0" xfId="0" applyFont="1" applyAlignment="1">
      <alignment horizontal="left"/>
    </xf>
    <xf numFmtId="0" fontId="52" fillId="0" borderId="0" xfId="0" applyFont="1"/>
    <xf numFmtId="0" fontId="34" fillId="0" borderId="5" xfId="0" applyFont="1" applyBorder="1"/>
    <xf numFmtId="0" fontId="35" fillId="0" borderId="0" xfId="0" applyFont="1" applyBorder="1"/>
    <xf numFmtId="0" fontId="35" fillId="0" borderId="24" xfId="0" applyFont="1" applyBorder="1" applyAlignment="1">
      <alignment horizontal="center" vertical="center" shrinkToFit="1"/>
    </xf>
    <xf numFmtId="0" fontId="35" fillId="0" borderId="25" xfId="0" applyFont="1" applyBorder="1" applyAlignment="1">
      <alignment horizontal="center" vertical="center" shrinkToFit="1"/>
    </xf>
    <xf numFmtId="0" fontId="35" fillId="0" borderId="35" xfId="0" applyFont="1" applyBorder="1" applyAlignment="1">
      <alignment horizontal="center" vertical="center" shrinkToFit="1"/>
    </xf>
    <xf numFmtId="0" fontId="34" fillId="0" borderId="0" xfId="0" applyFont="1" applyAlignment="1">
      <alignment horizontal="right"/>
    </xf>
    <xf numFmtId="0" fontId="41" fillId="0" borderId="0" xfId="0" applyFont="1" applyAlignment="1">
      <alignment vertical="center"/>
    </xf>
    <xf numFmtId="0" fontId="42" fillId="2" borderId="59" xfId="0" applyFont="1" applyFill="1" applyBorder="1" applyAlignment="1">
      <alignment horizontal="center" vertical="center"/>
    </xf>
    <xf numFmtId="0" fontId="42" fillId="2" borderId="56" xfId="0" applyFont="1" applyFill="1" applyBorder="1" applyAlignment="1">
      <alignment horizontal="center" vertical="center"/>
    </xf>
    <xf numFmtId="0" fontId="42" fillId="2" borderId="6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2" fillId="2" borderId="66" xfId="0" applyFont="1" applyFill="1" applyBorder="1" applyAlignment="1">
      <alignment horizontal="center" vertical="center"/>
    </xf>
    <xf numFmtId="0" fontId="45" fillId="0" borderId="0" xfId="0" applyFont="1" applyAlignment="1">
      <alignment vertical="center"/>
    </xf>
    <xf numFmtId="0" fontId="0" fillId="0" borderId="0" xfId="0" applyFill="1"/>
    <xf numFmtId="0" fontId="35" fillId="0" borderId="0" xfId="0" applyFont="1" applyFill="1"/>
    <xf numFmtId="0" fontId="40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49" fontId="34" fillId="0" borderId="0" xfId="0" applyNumberFormat="1" applyFont="1"/>
    <xf numFmtId="0" fontId="42" fillId="3" borderId="59" xfId="0" applyFont="1" applyFill="1" applyBorder="1" applyAlignment="1">
      <alignment horizontal="center" vertical="center"/>
    </xf>
    <xf numFmtId="0" fontId="42" fillId="3" borderId="61" xfId="0" applyFont="1" applyFill="1" applyBorder="1" applyAlignment="1">
      <alignment horizontal="center" vertical="center"/>
    </xf>
    <xf numFmtId="0" fontId="46" fillId="3" borderId="59" xfId="0" applyFont="1" applyFill="1" applyBorder="1" applyAlignment="1">
      <alignment horizontal="center" vertical="center"/>
    </xf>
    <xf numFmtId="0" fontId="46" fillId="3" borderId="61" xfId="0" applyFont="1" applyFill="1" applyBorder="1" applyAlignment="1">
      <alignment horizontal="center" vertical="center"/>
    </xf>
    <xf numFmtId="0" fontId="46" fillId="3" borderId="62" xfId="0" applyFont="1" applyFill="1" applyBorder="1" applyAlignment="1">
      <alignment horizontal="center" vertical="center"/>
    </xf>
    <xf numFmtId="0" fontId="42" fillId="3" borderId="65" xfId="0" applyFont="1" applyFill="1" applyBorder="1" applyAlignment="1">
      <alignment horizontal="center" vertical="center"/>
    </xf>
    <xf numFmtId="0" fontId="49" fillId="0" borderId="0" xfId="0" applyFont="1" applyFill="1" applyAlignment="1">
      <alignment horizontal="left"/>
    </xf>
    <xf numFmtId="0" fontId="36" fillId="0" borderId="0" xfId="0" applyFont="1" applyAlignment="1">
      <alignment horizontal="right"/>
    </xf>
    <xf numFmtId="0" fontId="36" fillId="0" borderId="0" xfId="0" quotePrefix="1" applyFont="1" applyAlignment="1">
      <alignment horizontal="center"/>
    </xf>
    <xf numFmtId="0" fontId="36" fillId="0" borderId="0" xfId="0" quotePrefix="1" applyFont="1"/>
    <xf numFmtId="0" fontId="49" fillId="0" borderId="0" xfId="0" applyFont="1" applyFill="1"/>
    <xf numFmtId="165" fontId="0" fillId="0" borderId="78" xfId="1" applyNumberFormat="1" applyFont="1" applyFill="1" applyBorder="1" applyAlignment="1">
      <alignment vertical="center" shrinkToFit="1"/>
    </xf>
    <xf numFmtId="0" fontId="0" fillId="0" borderId="0" xfId="0" applyFill="1" applyBorder="1"/>
    <xf numFmtId="0" fontId="38" fillId="0" borderId="0" xfId="0" applyFont="1" applyFill="1"/>
    <xf numFmtId="0" fontId="0" fillId="0" borderId="0" xfId="0" applyFill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22" xfId="0" applyFill="1" applyBorder="1" applyAlignment="1">
      <alignment horizontal="right"/>
    </xf>
    <xf numFmtId="0" fontId="0" fillId="0" borderId="0" xfId="0" applyFill="1" applyBorder="1" applyAlignment="1">
      <alignment vertical="center"/>
    </xf>
    <xf numFmtId="0" fontId="0" fillId="0" borderId="19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35" fillId="0" borderId="0" xfId="0" applyFont="1" applyFill="1" applyAlignment="1">
      <alignment horizontal="center"/>
    </xf>
    <xf numFmtId="0" fontId="47" fillId="0" borderId="0" xfId="0" quotePrefix="1" applyFont="1" applyFill="1" applyAlignment="1">
      <alignment horizontal="center"/>
    </xf>
    <xf numFmtId="0" fontId="35" fillId="0" borderId="0" xfId="0" applyFont="1" applyFill="1" applyAlignment="1">
      <alignment horizontal="left"/>
    </xf>
    <xf numFmtId="0" fontId="35" fillId="0" borderId="0" xfId="0" applyFont="1" applyFill="1" applyAlignment="1">
      <alignment horizontal="left" vertical="top"/>
    </xf>
    <xf numFmtId="0" fontId="35" fillId="0" borderId="0" xfId="0" applyFont="1" applyFill="1" applyAlignment="1">
      <alignment horizontal="left" vertical="center"/>
    </xf>
    <xf numFmtId="0" fontId="47" fillId="0" borderId="0" xfId="0" applyFont="1" applyFill="1" applyAlignment="1">
      <alignment horizontal="center"/>
    </xf>
    <xf numFmtId="0" fontId="47" fillId="0" borderId="0" xfId="0" applyFont="1" applyFill="1" applyAlignment="1">
      <alignment horizontal="left"/>
    </xf>
    <xf numFmtId="49" fontId="34" fillId="0" borderId="0" xfId="0" applyNumberFormat="1" applyFont="1" applyAlignment="1"/>
    <xf numFmtId="0" fontId="0" fillId="0" borderId="0" xfId="0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vertical="center" shrinkToFit="1"/>
    </xf>
    <xf numFmtId="0" fontId="42" fillId="5" borderId="62" xfId="0" applyFont="1" applyFill="1" applyBorder="1" applyAlignment="1">
      <alignment horizontal="center" vertical="center"/>
    </xf>
    <xf numFmtId="0" fontId="42" fillId="5" borderId="61" xfId="0" applyFont="1" applyFill="1" applyBorder="1" applyAlignment="1">
      <alignment horizontal="center" vertical="center"/>
    </xf>
    <xf numFmtId="0" fontId="42" fillId="5" borderId="60" xfId="0" applyFont="1" applyFill="1" applyBorder="1" applyAlignment="1">
      <alignment horizontal="center" vertical="center"/>
    </xf>
    <xf numFmtId="0" fontId="67" fillId="0" borderId="0" xfId="0" applyFont="1"/>
    <xf numFmtId="0" fontId="33" fillId="0" borderId="0" xfId="0" applyFont="1" applyFill="1"/>
    <xf numFmtId="0" fontId="0" fillId="0" borderId="0" xfId="0" applyFill="1"/>
    <xf numFmtId="165" fontId="0" fillId="0" borderId="29" xfId="1" applyNumberFormat="1" applyFont="1" applyFill="1" applyBorder="1" applyAlignment="1">
      <alignment horizontal="right" shrinkToFit="1"/>
    </xf>
    <xf numFmtId="0" fontId="68" fillId="0" borderId="34" xfId="0" applyFont="1" applyBorder="1"/>
    <xf numFmtId="165" fontId="0" fillId="0" borderId="67" xfId="1" applyNumberFormat="1" applyFont="1" applyFill="1" applyBorder="1" applyAlignment="1">
      <alignment horizontal="right" shrinkToFit="1"/>
    </xf>
    <xf numFmtId="0" fontId="0" fillId="0" borderId="34" xfId="0" applyBorder="1"/>
    <xf numFmtId="0" fontId="0" fillId="0" borderId="28" xfId="0" applyFill="1" applyBorder="1" applyAlignment="1">
      <alignment horizontal="center"/>
    </xf>
    <xf numFmtId="0" fontId="0" fillId="0" borderId="0" xfId="0"/>
    <xf numFmtId="0" fontId="0" fillId="0" borderId="84" xfId="0" applyFill="1" applyBorder="1" applyAlignment="1">
      <alignment horizontal="center"/>
    </xf>
    <xf numFmtId="0" fontId="0" fillId="0" borderId="21" xfId="0" applyFill="1" applyBorder="1" applyAlignment="1">
      <alignment horizontal="right"/>
    </xf>
    <xf numFmtId="0" fontId="0" fillId="0" borderId="67" xfId="0" applyFill="1" applyBorder="1" applyAlignment="1">
      <alignment horizontal="right"/>
    </xf>
    <xf numFmtId="0" fontId="0" fillId="0" borderId="30" xfId="0" applyFill="1" applyBorder="1" applyAlignment="1">
      <alignment horizontal="right"/>
    </xf>
    <xf numFmtId="0" fontId="0" fillId="0" borderId="32" xfId="0" applyFill="1" applyBorder="1" applyAlignment="1">
      <alignment horizontal="right"/>
    </xf>
    <xf numFmtId="0" fontId="0" fillId="0" borderId="29" xfId="0" applyFill="1" applyBorder="1" applyAlignment="1">
      <alignment horizontal="right"/>
    </xf>
    <xf numFmtId="0" fontId="0" fillId="0" borderId="32" xfId="0" applyBorder="1"/>
    <xf numFmtId="0" fontId="34" fillId="0" borderId="0" xfId="0" applyFont="1"/>
    <xf numFmtId="165" fontId="0" fillId="0" borderId="20" xfId="1" applyNumberFormat="1" applyFont="1" applyFill="1" applyBorder="1" applyAlignment="1">
      <alignment horizontal="right" shrinkToFit="1"/>
    </xf>
    <xf numFmtId="165" fontId="0" fillId="0" borderId="21" xfId="1" applyNumberFormat="1" applyFont="1" applyFill="1" applyBorder="1" applyAlignment="1">
      <alignment horizontal="right" shrinkToFit="1"/>
    </xf>
    <xf numFmtId="0" fontId="36" fillId="0" borderId="0" xfId="0" applyFont="1" applyAlignment="1"/>
    <xf numFmtId="0" fontId="69" fillId="0" borderId="67" xfId="0" applyFont="1" applyFill="1" applyBorder="1" applyAlignment="1">
      <alignment horizontal="right"/>
    </xf>
    <xf numFmtId="0" fontId="73" fillId="0" borderId="0" xfId="0" applyFont="1"/>
    <xf numFmtId="0" fontId="72" fillId="0" borderId="0" xfId="0" applyFont="1" applyAlignment="1">
      <alignment vertical="center"/>
    </xf>
    <xf numFmtId="165" fontId="74" fillId="0" borderId="0" xfId="1" applyNumberFormat="1" applyFont="1" applyFill="1" applyBorder="1" applyAlignment="1">
      <alignment vertical="center" shrinkToFit="1"/>
    </xf>
    <xf numFmtId="165" fontId="58" fillId="0" borderId="0" xfId="1" applyNumberFormat="1" applyFont="1" applyFill="1" applyBorder="1" applyAlignment="1">
      <alignment vertical="center" shrinkToFit="1"/>
    </xf>
    <xf numFmtId="0" fontId="33" fillId="0" borderId="0" xfId="0" applyFont="1"/>
    <xf numFmtId="165" fontId="33" fillId="0" borderId="0" xfId="0" applyNumberFormat="1" applyFont="1"/>
    <xf numFmtId="165" fontId="33" fillId="0" borderId="0" xfId="0" applyNumberFormat="1" applyFont="1" applyFill="1"/>
    <xf numFmtId="0" fontId="33" fillId="0" borderId="0" xfId="0" quotePrefix="1" applyFont="1"/>
    <xf numFmtId="0" fontId="44" fillId="0" borderId="0" xfId="0" applyFont="1" applyAlignment="1"/>
    <xf numFmtId="0" fontId="33" fillId="0" borderId="0" xfId="0" applyFont="1" applyAlignment="1">
      <alignment vertical="center"/>
    </xf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right"/>
    </xf>
    <xf numFmtId="0" fontId="36" fillId="0" borderId="0" xfId="0" applyFont="1" applyAlignment="1">
      <alignment horizontal="center" vertical="center"/>
    </xf>
    <xf numFmtId="49" fontId="33" fillId="0" borderId="0" xfId="0" applyNumberFormat="1" applyFont="1" applyAlignment="1">
      <alignment horizontal="right"/>
    </xf>
    <xf numFmtId="0" fontId="75" fillId="0" borderId="0" xfId="0" applyFont="1" applyAlignment="1">
      <alignment horizontal="center" vertical="center"/>
    </xf>
    <xf numFmtId="0" fontId="75" fillId="0" borderId="0" xfId="0" applyFont="1"/>
    <xf numFmtId="0" fontId="72" fillId="0" borderId="0" xfId="0" applyFont="1"/>
    <xf numFmtId="0" fontId="73" fillId="0" borderId="0" xfId="0" applyFont="1" applyFill="1"/>
    <xf numFmtId="0" fontId="73" fillId="0" borderId="0" xfId="0" applyFont="1" applyAlignment="1">
      <alignment vertical="center"/>
    </xf>
    <xf numFmtId="0" fontId="73" fillId="0" borderId="0" xfId="0" applyFont="1" applyBorder="1"/>
    <xf numFmtId="0" fontId="77" fillId="0" borderId="0" xfId="0" applyFont="1"/>
    <xf numFmtId="0" fontId="36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42" fillId="3" borderId="62" xfId="0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35" fillId="0" borderId="25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36" xfId="0" applyFont="1" applyBorder="1" applyAlignment="1">
      <alignment horizontal="center" vertical="center" wrapText="1"/>
    </xf>
    <xf numFmtId="0" fontId="60" fillId="0" borderId="0" xfId="0" applyFont="1" applyAlignment="1">
      <alignment horizontal="center"/>
    </xf>
    <xf numFmtId="165" fontId="73" fillId="0" borderId="0" xfId="0" applyNumberFormat="1" applyFont="1"/>
    <xf numFmtId="0" fontId="73" fillId="0" borderId="0" xfId="0" applyFont="1" applyAlignment="1">
      <alignment horizontal="center" vertical="center"/>
    </xf>
    <xf numFmtId="0" fontId="73" fillId="0" borderId="0" xfId="0" applyFont="1" applyFill="1" applyAlignment="1">
      <alignment horizontal="left"/>
    </xf>
    <xf numFmtId="0" fontId="73" fillId="0" borderId="0" xfId="0" applyFont="1" applyAlignment="1">
      <alignment horizontal="left"/>
    </xf>
    <xf numFmtId="0" fontId="72" fillId="0" borderId="0" xfId="0" applyFont="1" applyFill="1"/>
    <xf numFmtId="0" fontId="73" fillId="0" borderId="38" xfId="0" applyFont="1" applyFill="1" applyBorder="1"/>
    <xf numFmtId="0" fontId="76" fillId="0" borderId="0" xfId="0" applyFont="1" applyAlignment="1">
      <alignment vertical="center"/>
    </xf>
    <xf numFmtId="0" fontId="78" fillId="0" borderId="0" xfId="0" applyFont="1" applyFill="1"/>
    <xf numFmtId="165" fontId="74" fillId="0" borderId="38" xfId="1" applyNumberFormat="1" applyFont="1" applyFill="1" applyBorder="1" applyAlignment="1">
      <alignment vertical="center" shrinkToFit="1"/>
    </xf>
    <xf numFmtId="0" fontId="73" fillId="0" borderId="32" xfId="0" applyFont="1" applyBorder="1"/>
    <xf numFmtId="0" fontId="73" fillId="0" borderId="39" xfId="0" applyFont="1" applyBorder="1"/>
    <xf numFmtId="0" fontId="73" fillId="0" borderId="34" xfId="0" applyFont="1" applyBorder="1"/>
    <xf numFmtId="0" fontId="34" fillId="0" borderId="0" xfId="0" applyFont="1" applyAlignment="1"/>
    <xf numFmtId="0" fontId="60" fillId="0" borderId="0" xfId="0" applyFont="1" applyAlignment="1"/>
    <xf numFmtId="0" fontId="42" fillId="5" borderId="64" xfId="0" applyFont="1" applyFill="1" applyBorder="1" applyAlignment="1">
      <alignment horizontal="center" vertical="center"/>
    </xf>
    <xf numFmtId="0" fontId="46" fillId="3" borderId="60" xfId="0" applyFont="1" applyFill="1" applyBorder="1" applyAlignment="1">
      <alignment horizontal="center" vertical="center"/>
    </xf>
    <xf numFmtId="0" fontId="48" fillId="0" borderId="0" xfId="0" applyFont="1" applyAlignment="1"/>
    <xf numFmtId="0" fontId="0" fillId="0" borderId="0" xfId="0" applyAlignment="1"/>
    <xf numFmtId="0" fontId="0" fillId="0" borderId="20" xfId="0" applyFill="1" applyBorder="1" applyAlignment="1">
      <alignment horizontal="right"/>
    </xf>
    <xf numFmtId="0" fontId="0" fillId="0" borderId="69" xfId="0" applyFill="1" applyBorder="1" applyAlignment="1">
      <alignment horizontal="right"/>
    </xf>
    <xf numFmtId="0" fontId="0" fillId="0" borderId="102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4" borderId="33" xfId="0" applyFill="1" applyBorder="1" applyAlignment="1">
      <alignment horizontal="right"/>
    </xf>
    <xf numFmtId="0" fontId="35" fillId="0" borderId="0" xfId="0" applyFont="1" applyAlignment="1">
      <alignment horizontal="right"/>
    </xf>
    <xf numFmtId="0" fontId="35" fillId="0" borderId="0" xfId="0" applyFont="1" applyAlignment="1">
      <alignment horizontal="right" vertical="center"/>
    </xf>
    <xf numFmtId="0" fontId="45" fillId="3" borderId="59" xfId="0" applyFont="1" applyFill="1" applyBorder="1" applyAlignment="1">
      <alignment horizontal="center" vertical="center" wrapText="1"/>
    </xf>
    <xf numFmtId="0" fontId="46" fillId="3" borderId="66" xfId="0" applyFont="1" applyFill="1" applyBorder="1" applyAlignment="1">
      <alignment horizontal="center" vertical="center"/>
    </xf>
    <xf numFmtId="43" fontId="0" fillId="0" borderId="29" xfId="1" applyNumberFormat="1" applyFont="1" applyFill="1" applyBorder="1" applyAlignment="1">
      <alignment horizontal="right" shrinkToFit="1"/>
    </xf>
    <xf numFmtId="165" fontId="0" fillId="0" borderId="78" xfId="1" applyNumberFormat="1" applyFont="1" applyBorder="1" applyAlignment="1">
      <alignment horizontal="right" vertical="center" shrinkToFit="1"/>
    </xf>
    <xf numFmtId="0" fontId="0" fillId="0" borderId="79" xfId="0" applyBorder="1" applyAlignment="1">
      <alignment horizontal="right" vertical="center"/>
    </xf>
    <xf numFmtId="165" fontId="0" fillId="0" borderId="75" xfId="1" applyNumberFormat="1" applyFont="1" applyBorder="1" applyAlignment="1">
      <alignment horizontal="right" vertical="center" shrinkToFit="1"/>
    </xf>
    <xf numFmtId="165" fontId="0" fillId="0" borderId="77" xfId="1" applyNumberFormat="1" applyFont="1" applyBorder="1" applyAlignment="1">
      <alignment horizontal="right" vertical="center" shrinkToFit="1"/>
    </xf>
    <xf numFmtId="165" fontId="0" fillId="0" borderId="79" xfId="1" applyNumberFormat="1" applyFont="1" applyBorder="1" applyAlignment="1">
      <alignment horizontal="right" vertical="center" shrinkToFit="1"/>
    </xf>
    <xf numFmtId="43" fontId="0" fillId="0" borderId="79" xfId="1" applyNumberFormat="1" applyFont="1" applyBorder="1" applyAlignment="1">
      <alignment horizontal="right" vertical="center" shrinkToFit="1"/>
    </xf>
    <xf numFmtId="0" fontId="41" fillId="3" borderId="64" xfId="0" applyFont="1" applyFill="1" applyBorder="1" applyAlignment="1">
      <alignment horizontal="center" vertical="center"/>
    </xf>
    <xf numFmtId="0" fontId="0" fillId="4" borderId="102" xfId="0" applyFill="1" applyBorder="1" applyAlignment="1">
      <alignment horizontal="right"/>
    </xf>
    <xf numFmtId="0" fontId="47" fillId="0" borderId="0" xfId="0" applyFont="1" applyAlignment="1">
      <alignment horizontal="right"/>
    </xf>
    <xf numFmtId="0" fontId="3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/>
    <xf numFmtId="0" fontId="36" fillId="0" borderId="50" xfId="0" applyFont="1" applyBorder="1" applyAlignment="1">
      <alignment horizontal="center" vertical="center"/>
    </xf>
    <xf numFmtId="0" fontId="0" fillId="0" borderId="40" xfId="0" applyBorder="1"/>
    <xf numFmtId="0" fontId="0" fillId="0" borderId="35" xfId="0" applyBorder="1"/>
    <xf numFmtId="0" fontId="0" fillId="0" borderId="40" xfId="0" quotePrefix="1" applyBorder="1" applyAlignment="1">
      <alignment horizontal="right"/>
    </xf>
    <xf numFmtId="0" fontId="0" fillId="0" borderId="99" xfId="0" applyBorder="1"/>
    <xf numFmtId="0" fontId="0" fillId="0" borderId="99" xfId="0" quotePrefix="1" applyBorder="1"/>
    <xf numFmtId="41" fontId="0" fillId="0" borderId="25" xfId="2" applyFont="1" applyBorder="1"/>
    <xf numFmtId="41" fontId="0" fillId="0" borderId="6" xfId="2" applyFont="1" applyBorder="1" applyAlignment="1">
      <alignment vertical="center"/>
    </xf>
    <xf numFmtId="0" fontId="0" fillId="0" borderId="70" xfId="0" applyBorder="1" applyAlignment="1">
      <alignment horizontal="center"/>
    </xf>
    <xf numFmtId="0" fontId="0" fillId="0" borderId="71" xfId="0" applyBorder="1"/>
    <xf numFmtId="0" fontId="0" fillId="0" borderId="72" xfId="0" applyBorder="1"/>
    <xf numFmtId="0" fontId="0" fillId="0" borderId="93" xfId="0" applyBorder="1"/>
    <xf numFmtId="0" fontId="0" fillId="0" borderId="73" xfId="0" applyBorder="1"/>
    <xf numFmtId="0" fontId="0" fillId="0" borderId="58" xfId="0" applyBorder="1"/>
    <xf numFmtId="0" fontId="0" fillId="0" borderId="24" xfId="0" quotePrefix="1" applyBorder="1" applyAlignment="1">
      <alignment horizontal="center"/>
    </xf>
    <xf numFmtId="0" fontId="0" fillId="0" borderId="26" xfId="0" applyBorder="1"/>
    <xf numFmtId="0" fontId="0" fillId="0" borderId="24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/>
    <xf numFmtId="0" fontId="0" fillId="0" borderId="90" xfId="0" applyBorder="1"/>
    <xf numFmtId="0" fontId="0" fillId="0" borderId="64" xfId="0" applyBorder="1"/>
    <xf numFmtId="41" fontId="0" fillId="0" borderId="61" xfId="2" applyFont="1" applyBorder="1"/>
    <xf numFmtId="0" fontId="0" fillId="0" borderId="61" xfId="0" applyBorder="1"/>
    <xf numFmtId="0" fontId="0" fillId="0" borderId="62" xfId="0" applyBorder="1"/>
    <xf numFmtId="41" fontId="36" fillId="0" borderId="74" xfId="2" applyFont="1" applyBorder="1" applyAlignment="1">
      <alignment horizontal="center" vertical="center"/>
    </xf>
    <xf numFmtId="0" fontId="33" fillId="0" borderId="28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41" fontId="36" fillId="0" borderId="10" xfId="2" quotePrefix="1" applyFont="1" applyFill="1" applyBorder="1" applyAlignment="1">
      <alignment horizontal="right"/>
    </xf>
    <xf numFmtId="41" fontId="36" fillId="0" borderId="2" xfId="2" quotePrefix="1" applyFont="1" applyFill="1" applyBorder="1" applyAlignment="1">
      <alignment horizontal="right"/>
    </xf>
    <xf numFmtId="41" fontId="36" fillId="0" borderId="2" xfId="2" applyFont="1" applyFill="1" applyBorder="1" applyAlignment="1">
      <alignment horizontal="right"/>
    </xf>
    <xf numFmtId="41" fontId="36" fillId="0" borderId="4" xfId="2" applyFont="1" applyFill="1" applyBorder="1" applyAlignment="1">
      <alignment horizontal="right"/>
    </xf>
    <xf numFmtId="41" fontId="36" fillId="0" borderId="12" xfId="2" applyFont="1" applyFill="1" applyBorder="1" applyAlignment="1">
      <alignment horizontal="right"/>
    </xf>
    <xf numFmtId="41" fontId="36" fillId="0" borderId="28" xfId="2" applyFont="1" applyFill="1" applyBorder="1" applyAlignment="1">
      <alignment horizontal="right"/>
    </xf>
    <xf numFmtId="41" fontId="36" fillId="0" borderId="10" xfId="2" applyFont="1" applyFill="1" applyBorder="1" applyAlignment="1">
      <alignment horizontal="right"/>
    </xf>
    <xf numFmtId="41" fontId="61" fillId="0" borderId="28" xfId="2" applyFont="1" applyFill="1" applyBorder="1" applyAlignment="1">
      <alignment horizontal="left"/>
    </xf>
    <xf numFmtId="0" fontId="0" fillId="4" borderId="68" xfId="0" applyFill="1" applyBorder="1" applyAlignment="1">
      <alignment horizontal="center"/>
    </xf>
    <xf numFmtId="0" fontId="36" fillId="4" borderId="5" xfId="0" applyFont="1" applyFill="1" applyBorder="1" applyAlignment="1">
      <alignment horizontal="left"/>
    </xf>
    <xf numFmtId="41" fontId="36" fillId="4" borderId="69" xfId="2" quotePrefix="1" applyFont="1" applyFill="1" applyBorder="1" applyAlignment="1">
      <alignment horizontal="right"/>
    </xf>
    <xf numFmtId="41" fontId="36" fillId="4" borderId="6" xfId="2" quotePrefix="1" applyFont="1" applyFill="1" applyBorder="1" applyAlignment="1">
      <alignment horizontal="right"/>
    </xf>
    <xf numFmtId="41" fontId="36" fillId="4" borderId="7" xfId="2" quotePrefix="1" applyFont="1" applyFill="1" applyBorder="1" applyAlignment="1">
      <alignment horizontal="right"/>
    </xf>
    <xf numFmtId="41" fontId="36" fillId="4" borderId="13" xfId="2" applyFont="1" applyFill="1" applyBorder="1" applyAlignment="1">
      <alignment horizontal="right"/>
    </xf>
    <xf numFmtId="41" fontId="36" fillId="4" borderId="68" xfId="2" applyFont="1" applyFill="1" applyBorder="1" applyAlignment="1">
      <alignment horizontal="right"/>
    </xf>
    <xf numFmtId="41" fontId="36" fillId="4" borderId="69" xfId="2" applyFont="1" applyFill="1" applyBorder="1" applyAlignment="1">
      <alignment horizontal="right"/>
    </xf>
    <xf numFmtId="41" fontId="36" fillId="4" borderId="6" xfId="2" applyFont="1" applyFill="1" applyBorder="1" applyAlignment="1">
      <alignment horizontal="right"/>
    </xf>
    <xf numFmtId="41" fontId="61" fillId="4" borderId="68" xfId="2" applyFont="1" applyFill="1" applyBorder="1"/>
    <xf numFmtId="0" fontId="35" fillId="0" borderId="19" xfId="0" applyFont="1" applyBorder="1" applyAlignment="1">
      <alignment horizontal="center" vertical="center"/>
    </xf>
    <xf numFmtId="41" fontId="36" fillId="0" borderId="19" xfId="2" applyFont="1" applyFill="1" applyBorder="1" applyAlignment="1">
      <alignment horizontal="right"/>
    </xf>
    <xf numFmtId="41" fontId="36" fillId="4" borderId="33" xfId="2" applyFont="1" applyFill="1" applyBorder="1" applyAlignment="1">
      <alignment horizontal="right"/>
    </xf>
    <xf numFmtId="41" fontId="36" fillId="0" borderId="77" xfId="2" applyFont="1" applyBorder="1" applyAlignment="1">
      <alignment horizontal="right" vertical="center"/>
    </xf>
    <xf numFmtId="41" fontId="36" fillId="0" borderId="78" xfId="2" applyFont="1" applyBorder="1" applyAlignment="1">
      <alignment horizontal="right" vertical="center"/>
    </xf>
    <xf numFmtId="41" fontId="36" fillId="0" borderId="79" xfId="2" applyFont="1" applyBorder="1" applyAlignment="1">
      <alignment horizontal="right" vertical="center"/>
    </xf>
    <xf numFmtId="0" fontId="33" fillId="0" borderId="0" xfId="0" applyNumberFormat="1" applyFont="1" applyAlignment="1">
      <alignment horizontal="left"/>
    </xf>
    <xf numFmtId="0" fontId="33" fillId="0" borderId="0" xfId="0" quotePrefix="1" applyFont="1" applyFill="1" applyAlignment="1">
      <alignment horizontal="center"/>
    </xf>
    <xf numFmtId="0" fontId="33" fillId="0" borderId="0" xfId="0" quotePrefix="1" applyNumberFormat="1" applyFont="1" applyFill="1" applyAlignment="1">
      <alignment horizontal="left"/>
    </xf>
    <xf numFmtId="0" fontId="33" fillId="0" borderId="98" xfId="0" applyFont="1" applyFill="1" applyBorder="1" applyAlignment="1">
      <alignment vertical="center"/>
    </xf>
    <xf numFmtId="165" fontId="33" fillId="0" borderId="70" xfId="1" applyNumberFormat="1" applyFont="1" applyFill="1" applyBorder="1" applyAlignment="1">
      <alignment horizontal="right" vertical="center" shrinkToFit="1"/>
    </xf>
    <xf numFmtId="165" fontId="33" fillId="0" borderId="72" xfId="1" applyNumberFormat="1" applyFont="1" applyFill="1" applyBorder="1" applyAlignment="1">
      <alignment horizontal="right" vertical="center" shrinkToFit="1"/>
    </xf>
    <xf numFmtId="165" fontId="33" fillId="0" borderId="73" xfId="1" applyNumberFormat="1" applyFont="1" applyFill="1" applyBorder="1" applyAlignment="1">
      <alignment horizontal="right" vertical="center" shrinkToFit="1"/>
    </xf>
    <xf numFmtId="165" fontId="33" fillId="0" borderId="58" xfId="1" applyNumberFormat="1" applyFont="1" applyFill="1" applyBorder="1" applyAlignment="1">
      <alignment horizontal="right" vertical="center" shrinkToFit="1"/>
    </xf>
    <xf numFmtId="0" fontId="33" fillId="0" borderId="94" xfId="0" applyFont="1" applyFill="1" applyBorder="1" applyAlignment="1">
      <alignment horizontal="right" vertical="center" indent="1"/>
    </xf>
    <xf numFmtId="0" fontId="33" fillId="0" borderId="58" xfId="0" applyFont="1" applyFill="1" applyBorder="1" applyAlignment="1">
      <alignment horizontal="right" vertical="center" indent="1"/>
    </xf>
    <xf numFmtId="0" fontId="33" fillId="0" borderId="82" xfId="0" applyFont="1" applyFill="1" applyBorder="1" applyAlignment="1">
      <alignment vertical="center"/>
    </xf>
    <xf numFmtId="165" fontId="33" fillId="0" borderId="24" xfId="1" applyNumberFormat="1" applyFont="1" applyFill="1" applyBorder="1" applyAlignment="1">
      <alignment horizontal="right" vertical="center" shrinkToFit="1"/>
    </xf>
    <xf numFmtId="165" fontId="33" fillId="0" borderId="99" xfId="1" applyNumberFormat="1" applyFont="1" applyFill="1" applyBorder="1" applyAlignment="1">
      <alignment horizontal="right" vertical="center" shrinkToFit="1"/>
    </xf>
    <xf numFmtId="165" fontId="33" fillId="0" borderId="25" xfId="1" applyNumberFormat="1" applyFont="1" applyFill="1" applyBorder="1" applyAlignment="1">
      <alignment horizontal="right" vertical="center" shrinkToFit="1"/>
    </xf>
    <xf numFmtId="165" fontId="33" fillId="0" borderId="26" xfId="1" applyNumberFormat="1" applyFont="1" applyFill="1" applyBorder="1" applyAlignment="1">
      <alignment horizontal="right" vertical="center" shrinkToFit="1"/>
    </xf>
    <xf numFmtId="0" fontId="33" fillId="0" borderId="81" xfId="0" applyFont="1" applyFill="1" applyBorder="1" applyAlignment="1">
      <alignment horizontal="right" vertical="center" indent="1"/>
    </xf>
    <xf numFmtId="0" fontId="33" fillId="0" borderId="26" xfId="0" applyFont="1" applyFill="1" applyBorder="1" applyAlignment="1">
      <alignment horizontal="right" vertical="center" indent="1"/>
    </xf>
    <xf numFmtId="0" fontId="0" fillId="0" borderId="91" xfId="0" applyBorder="1" applyAlignment="1">
      <alignment horizontal="center"/>
    </xf>
    <xf numFmtId="0" fontId="33" fillId="0" borderId="106" xfId="0" applyFont="1" applyFill="1" applyBorder="1" applyAlignment="1">
      <alignment vertical="center"/>
    </xf>
    <xf numFmtId="165" fontId="33" fillId="0" borderId="54" xfId="1" applyNumberFormat="1" applyFont="1" applyFill="1" applyBorder="1" applyAlignment="1">
      <alignment horizontal="right" vertical="center" shrinkToFit="1"/>
    </xf>
    <xf numFmtId="165" fontId="33" fillId="0" borderId="100" xfId="1" applyNumberFormat="1" applyFont="1" applyFill="1" applyBorder="1" applyAlignment="1">
      <alignment horizontal="right" vertical="center" shrinkToFit="1"/>
    </xf>
    <xf numFmtId="165" fontId="33" fillId="0" borderId="50" xfId="1" applyNumberFormat="1" applyFont="1" applyFill="1" applyBorder="1" applyAlignment="1">
      <alignment horizontal="right" vertical="center" shrinkToFit="1"/>
    </xf>
    <xf numFmtId="165" fontId="33" fillId="0" borderId="51" xfId="1" applyNumberFormat="1" applyFont="1" applyFill="1" applyBorder="1" applyAlignment="1">
      <alignment horizontal="right" vertical="center" shrinkToFit="1"/>
    </xf>
    <xf numFmtId="0" fontId="33" fillId="0" borderId="95" xfId="0" applyFont="1" applyFill="1" applyBorder="1" applyAlignment="1">
      <alignment horizontal="right" vertical="center" indent="1"/>
    </xf>
    <xf numFmtId="0" fontId="33" fillId="0" borderId="51" xfId="0" applyFont="1" applyFill="1" applyBorder="1" applyAlignment="1">
      <alignment horizontal="right" vertical="center" indent="1"/>
    </xf>
    <xf numFmtId="0" fontId="33" fillId="0" borderId="79" xfId="0" applyFont="1" applyBorder="1" applyAlignment="1">
      <alignment horizontal="right" vertical="center"/>
    </xf>
    <xf numFmtId="41" fontId="33" fillId="0" borderId="98" xfId="0" applyNumberFormat="1" applyFont="1" applyFill="1" applyBorder="1" applyAlignment="1">
      <alignment vertical="center"/>
    </xf>
    <xf numFmtId="41" fontId="33" fillId="0" borderId="82" xfId="0" applyNumberFormat="1" applyFont="1" applyFill="1" applyBorder="1" applyAlignment="1">
      <alignment vertical="center"/>
    </xf>
    <xf numFmtId="41" fontId="33" fillId="0" borderId="106" xfId="0" applyNumberFormat="1" applyFont="1" applyFill="1" applyBorder="1" applyAlignment="1">
      <alignment vertical="center"/>
    </xf>
    <xf numFmtId="0" fontId="71" fillId="0" borderId="0" xfId="0" applyFont="1" applyAlignment="1">
      <alignment vertical="center"/>
    </xf>
    <xf numFmtId="41" fontId="33" fillId="0" borderId="46" xfId="0" applyNumberFormat="1" applyFont="1" applyBorder="1" applyAlignment="1">
      <alignment horizontal="center" vertical="center"/>
    </xf>
    <xf numFmtId="0" fontId="33" fillId="0" borderId="46" xfId="0" applyFont="1" applyBorder="1" applyAlignment="1">
      <alignment horizontal="right" vertical="center"/>
    </xf>
    <xf numFmtId="165" fontId="71" fillId="0" borderId="0" xfId="0" applyNumberFormat="1" applyFont="1" applyAlignment="1">
      <alignment vertical="center"/>
    </xf>
    <xf numFmtId="165" fontId="33" fillId="0" borderId="69" xfId="1" applyNumberFormat="1" applyFont="1" applyBorder="1" applyAlignment="1">
      <alignment horizontal="right" vertical="center" shrinkToFit="1"/>
    </xf>
    <xf numFmtId="165" fontId="33" fillId="0" borderId="6" xfId="1" applyNumberFormat="1" applyFont="1" applyBorder="1" applyAlignment="1">
      <alignment horizontal="right" vertical="center" shrinkToFit="1"/>
    </xf>
    <xf numFmtId="165" fontId="33" fillId="0" borderId="7" xfId="1" applyNumberFormat="1" applyFont="1" applyBorder="1" applyAlignment="1">
      <alignment horizontal="right" vertical="center" shrinkToFit="1"/>
    </xf>
    <xf numFmtId="165" fontId="33" fillId="0" borderId="59" xfId="1" applyNumberFormat="1" applyFont="1" applyFill="1" applyBorder="1" applyAlignment="1">
      <alignment horizontal="right" vertical="center" shrinkToFit="1"/>
    </xf>
    <xf numFmtId="165" fontId="33" fillId="0" borderId="61" xfId="1" applyNumberFormat="1" applyFont="1" applyFill="1" applyBorder="1" applyAlignment="1">
      <alignment horizontal="right" vertical="center" shrinkToFit="1"/>
    </xf>
    <xf numFmtId="0" fontId="0" fillId="0" borderId="94" xfId="0" applyFill="1" applyBorder="1" applyAlignment="1">
      <alignment horizontal="center"/>
    </xf>
    <xf numFmtId="165" fontId="65" fillId="0" borderId="70" xfId="1" applyNumberFormat="1" applyFont="1" applyFill="1" applyBorder="1" applyAlignment="1">
      <alignment horizontal="right" shrinkToFit="1"/>
    </xf>
    <xf numFmtId="165" fontId="65" fillId="0" borderId="58" xfId="1" applyNumberFormat="1" applyFont="1" applyFill="1" applyBorder="1" applyAlignment="1">
      <alignment horizontal="right" shrinkToFit="1"/>
    </xf>
    <xf numFmtId="165" fontId="65" fillId="0" borderId="73" xfId="1" applyNumberFormat="1" applyFont="1" applyFill="1" applyBorder="1" applyAlignment="1">
      <alignment horizontal="right" shrinkToFit="1"/>
    </xf>
    <xf numFmtId="165" fontId="65" fillId="0" borderId="71" xfId="1" applyNumberFormat="1" applyFont="1" applyFill="1" applyBorder="1" applyAlignment="1">
      <alignment horizontal="right" shrinkToFit="1"/>
    </xf>
    <xf numFmtId="165" fontId="65" fillId="0" borderId="94" xfId="1" applyNumberFormat="1" applyFont="1" applyFill="1" applyBorder="1" applyAlignment="1">
      <alignment horizontal="right" shrinkToFit="1"/>
    </xf>
    <xf numFmtId="165" fontId="49" fillId="0" borderId="73" xfId="1" quotePrefix="1" applyNumberFormat="1" applyFont="1" applyFill="1" applyBorder="1" applyAlignment="1">
      <alignment horizontal="right" shrinkToFit="1"/>
    </xf>
    <xf numFmtId="165" fontId="49" fillId="0" borderId="98" xfId="1" quotePrefix="1" applyNumberFormat="1" applyFont="1" applyFill="1" applyBorder="1" applyAlignment="1">
      <alignment horizontal="right" shrinkToFit="1"/>
    </xf>
    <xf numFmtId="165" fontId="57" fillId="0" borderId="93" xfId="1" applyNumberFormat="1" applyFont="1" applyFill="1" applyBorder="1" applyAlignment="1">
      <alignment horizontal="right" shrinkToFit="1"/>
    </xf>
    <xf numFmtId="165" fontId="57" fillId="0" borderId="71" xfId="1" applyNumberFormat="1" applyFont="1" applyFill="1" applyBorder="1" applyAlignment="1">
      <alignment horizontal="right" shrinkToFit="1"/>
    </xf>
    <xf numFmtId="0" fontId="0" fillId="0" borderId="91" xfId="0" applyFill="1" applyBorder="1"/>
    <xf numFmtId="0" fontId="0" fillId="0" borderId="81" xfId="0" applyFill="1" applyBorder="1" applyAlignment="1">
      <alignment horizontal="center"/>
    </xf>
    <xf numFmtId="165" fontId="0" fillId="0" borderId="24" xfId="1" applyNumberFormat="1" applyFont="1" applyFill="1" applyBorder="1" applyAlignment="1">
      <alignment horizontal="right" shrinkToFit="1"/>
    </xf>
    <xf numFmtId="165" fontId="0" fillId="0" borderId="26" xfId="1" applyNumberFormat="1" applyFont="1" applyFill="1" applyBorder="1" applyAlignment="1">
      <alignment horizontal="right" shrinkToFit="1"/>
    </xf>
    <xf numFmtId="165" fontId="0" fillId="0" borderId="25" xfId="1" applyNumberFormat="1" applyFont="1" applyFill="1" applyBorder="1" applyAlignment="1">
      <alignment horizontal="right" shrinkToFit="1"/>
    </xf>
    <xf numFmtId="165" fontId="0" fillId="0" borderId="40" xfId="1" applyNumberFormat="1" applyFont="1" applyFill="1" applyBorder="1" applyAlignment="1">
      <alignment horizontal="right" shrinkToFit="1"/>
    </xf>
    <xf numFmtId="165" fontId="0" fillId="0" borderId="81" xfId="1" applyNumberFormat="1" applyFont="1" applyFill="1" applyBorder="1" applyAlignment="1">
      <alignment horizontal="right" shrinkToFit="1"/>
    </xf>
    <xf numFmtId="165" fontId="0" fillId="0" borderId="82" xfId="1" applyNumberFormat="1" applyFont="1" applyFill="1" applyBorder="1" applyAlignment="1">
      <alignment horizontal="right" shrinkToFit="1"/>
    </xf>
    <xf numFmtId="165" fontId="55" fillId="0" borderId="35" xfId="1" applyNumberFormat="1" applyFont="1" applyFill="1" applyBorder="1" applyAlignment="1">
      <alignment horizontal="right" shrinkToFit="1"/>
    </xf>
    <xf numFmtId="165" fontId="55" fillId="0" borderId="40" xfId="1" applyNumberFormat="1" applyFont="1" applyFill="1" applyBorder="1" applyAlignment="1">
      <alignment horizontal="right" shrinkToFit="1"/>
    </xf>
    <xf numFmtId="0" fontId="0" fillId="0" borderId="80" xfId="0" applyFill="1" applyBorder="1"/>
    <xf numFmtId="165" fontId="65" fillId="0" borderId="24" xfId="1" applyNumberFormat="1" applyFont="1" applyFill="1" applyBorder="1" applyAlignment="1">
      <alignment horizontal="right" shrinkToFit="1"/>
    </xf>
    <xf numFmtId="165" fontId="65" fillId="0" borderId="26" xfId="1" applyNumberFormat="1" applyFont="1" applyFill="1" applyBorder="1" applyAlignment="1">
      <alignment horizontal="right" shrinkToFit="1"/>
    </xf>
    <xf numFmtId="165" fontId="65" fillId="0" borderId="35" xfId="1" applyNumberFormat="1" applyFont="1" applyFill="1" applyBorder="1" applyAlignment="1">
      <alignment horizontal="right" shrinkToFit="1"/>
    </xf>
    <xf numFmtId="165" fontId="65" fillId="0" borderId="25" xfId="1" applyNumberFormat="1" applyFont="1" applyFill="1" applyBorder="1" applyAlignment="1">
      <alignment horizontal="right" shrinkToFit="1"/>
    </xf>
    <xf numFmtId="165" fontId="65" fillId="0" borderId="40" xfId="1" applyNumberFormat="1" applyFont="1" applyFill="1" applyBorder="1" applyAlignment="1">
      <alignment horizontal="right" shrinkToFit="1"/>
    </xf>
    <xf numFmtId="165" fontId="65" fillId="0" borderId="81" xfId="1" applyNumberFormat="1" applyFont="1" applyFill="1" applyBorder="1" applyAlignment="1">
      <alignment horizontal="right" shrinkToFit="1"/>
    </xf>
    <xf numFmtId="165" fontId="65" fillId="0" borderId="82" xfId="1" applyNumberFormat="1" applyFont="1" applyFill="1" applyBorder="1" applyAlignment="1">
      <alignment horizontal="right" shrinkToFit="1"/>
    </xf>
    <xf numFmtId="0" fontId="0" fillId="0" borderId="82" xfId="0" applyFill="1" applyBorder="1"/>
    <xf numFmtId="165" fontId="0" fillId="0" borderId="35" xfId="1" applyNumberFormat="1" applyFont="1" applyFill="1" applyBorder="1" applyAlignment="1">
      <alignment horizontal="right" shrinkToFit="1"/>
    </xf>
    <xf numFmtId="0" fontId="63" fillId="0" borderId="80" xfId="0" applyFont="1" applyFill="1" applyBorder="1"/>
    <xf numFmtId="0" fontId="0" fillId="0" borderId="95" xfId="0" applyFill="1" applyBorder="1" applyAlignment="1">
      <alignment horizontal="center"/>
    </xf>
    <xf numFmtId="165" fontId="0" fillId="0" borderId="54" xfId="1" applyNumberFormat="1" applyFont="1" applyFill="1" applyBorder="1" applyAlignment="1">
      <alignment horizontal="right" shrinkToFit="1"/>
    </xf>
    <xf numFmtId="165" fontId="0" fillId="0" borderId="51" xfId="1" applyNumberFormat="1" applyFont="1" applyFill="1" applyBorder="1" applyAlignment="1">
      <alignment horizontal="right" shrinkToFit="1"/>
    </xf>
    <xf numFmtId="165" fontId="0" fillId="0" borderId="50" xfId="1" applyNumberFormat="1" applyFont="1" applyFill="1" applyBorder="1" applyAlignment="1">
      <alignment horizontal="right" shrinkToFit="1"/>
    </xf>
    <xf numFmtId="165" fontId="0" fillId="0" borderId="100" xfId="1" applyNumberFormat="1" applyFont="1" applyFill="1" applyBorder="1" applyAlignment="1">
      <alignment horizontal="right" shrinkToFit="1"/>
    </xf>
    <xf numFmtId="165" fontId="0" fillId="0" borderId="106" xfId="1" applyNumberFormat="1" applyFont="1" applyFill="1" applyBorder="1" applyAlignment="1">
      <alignment horizontal="right" shrinkToFit="1"/>
    </xf>
    <xf numFmtId="165" fontId="70" fillId="0" borderId="53" xfId="1" applyNumberFormat="1" applyFont="1" applyFill="1" applyBorder="1" applyAlignment="1">
      <alignment horizontal="right" shrinkToFit="1"/>
    </xf>
    <xf numFmtId="165" fontId="0" fillId="0" borderId="53" xfId="1" applyNumberFormat="1" applyFont="1" applyFill="1" applyBorder="1" applyAlignment="1">
      <alignment horizontal="right" shrinkToFit="1"/>
    </xf>
    <xf numFmtId="0" fontId="0" fillId="0" borderId="92" xfId="0" applyFill="1" applyBorder="1"/>
    <xf numFmtId="165" fontId="0" fillId="0" borderId="77" xfId="1" applyNumberFormat="1" applyFont="1" applyFill="1" applyBorder="1" applyAlignment="1">
      <alignment horizontal="right" vertical="center" shrinkToFit="1"/>
    </xf>
    <xf numFmtId="165" fontId="0" fillId="0" borderId="79" xfId="1" applyNumberFormat="1" applyFont="1" applyFill="1" applyBorder="1" applyAlignment="1">
      <alignment horizontal="right" vertical="center" shrinkToFit="1"/>
    </xf>
    <xf numFmtId="165" fontId="0" fillId="0" borderId="78" xfId="1" applyNumberFormat="1" applyFont="1" applyFill="1" applyBorder="1" applyAlignment="1">
      <alignment horizontal="right" vertical="center" shrinkToFit="1"/>
    </xf>
    <xf numFmtId="0" fontId="0" fillId="0" borderId="74" xfId="0" applyFill="1" applyBorder="1" applyAlignment="1">
      <alignment horizontal="center" vertical="center"/>
    </xf>
    <xf numFmtId="165" fontId="0" fillId="0" borderId="76" xfId="1" applyNumberFormat="1" applyFont="1" applyFill="1" applyBorder="1" applyAlignment="1">
      <alignment horizontal="right" vertical="center" shrinkToFit="1"/>
    </xf>
    <xf numFmtId="165" fontId="0" fillId="0" borderId="75" xfId="1" applyNumberFormat="1" applyFont="1" applyFill="1" applyBorder="1" applyAlignment="1">
      <alignment horizontal="right" vertical="center" shrinkToFit="1"/>
    </xf>
    <xf numFmtId="41" fontId="32" fillId="0" borderId="25" xfId="2" applyFont="1" applyBorder="1"/>
    <xf numFmtId="0" fontId="75" fillId="0" borderId="0" xfId="0" applyFont="1" applyFill="1" applyAlignment="1">
      <alignment horizontal="center" vertical="center"/>
    </xf>
    <xf numFmtId="165" fontId="0" fillId="0" borderId="79" xfId="1" applyNumberFormat="1" applyFont="1" applyFill="1" applyBorder="1" applyAlignment="1">
      <alignment vertical="center" shrinkToFit="1"/>
    </xf>
    <xf numFmtId="41" fontId="32" fillId="0" borderId="35" xfId="2" applyFont="1" applyBorder="1"/>
    <xf numFmtId="41" fontId="32" fillId="0" borderId="73" xfId="2" applyFont="1" applyBorder="1"/>
    <xf numFmtId="41" fontId="32" fillId="0" borderId="58" xfId="2" applyFont="1" applyBorder="1"/>
    <xf numFmtId="41" fontId="32" fillId="0" borderId="26" xfId="2" applyFont="1" applyBorder="1"/>
    <xf numFmtId="41" fontId="32" fillId="0" borderId="61" xfId="2" applyFont="1" applyBorder="1"/>
    <xf numFmtId="41" fontId="32" fillId="0" borderId="62" xfId="2" applyFont="1" applyBorder="1"/>
    <xf numFmtId="0" fontId="0" fillId="0" borderId="54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41" fontId="56" fillId="0" borderId="48" xfId="2" applyFont="1" applyFill="1" applyBorder="1"/>
    <xf numFmtId="41" fontId="56" fillId="0" borderId="92" xfId="2" applyFont="1" applyFill="1" applyBorder="1"/>
    <xf numFmtId="41" fontId="0" fillId="0" borderId="45" xfId="2" applyFont="1" applyBorder="1" applyAlignment="1">
      <alignment horizontal="right" vertical="center"/>
    </xf>
    <xf numFmtId="41" fontId="0" fillId="0" borderId="77" xfId="2" applyFont="1" applyBorder="1" applyAlignment="1">
      <alignment horizontal="right" vertical="center"/>
    </xf>
    <xf numFmtId="41" fontId="65" fillId="0" borderId="9" xfId="2" applyFont="1" applyFill="1" applyBorder="1" applyAlignment="1">
      <alignment horizontal="right" shrinkToFit="1"/>
    </xf>
    <xf numFmtId="41" fontId="65" fillId="0" borderId="8" xfId="2" applyFont="1" applyFill="1" applyBorder="1" applyAlignment="1">
      <alignment horizontal="right" shrinkToFit="1"/>
    </xf>
    <xf numFmtId="41" fontId="49" fillId="0" borderId="3" xfId="2" quotePrefix="1" applyFont="1" applyFill="1" applyBorder="1" applyAlignment="1">
      <alignment horizontal="right" shrinkToFit="1"/>
    </xf>
    <xf numFmtId="41" fontId="65" fillId="0" borderId="3" xfId="2" applyFont="1" applyFill="1" applyBorder="1" applyAlignment="1">
      <alignment horizontal="right" shrinkToFit="1"/>
    </xf>
    <xf numFmtId="41" fontId="65" fillId="0" borderId="48" xfId="2" applyFont="1" applyFill="1" applyBorder="1" applyAlignment="1">
      <alignment horizontal="right" shrinkToFit="1"/>
    </xf>
    <xf numFmtId="41" fontId="65" fillId="0" borderId="51" xfId="2" applyFont="1" applyFill="1" applyBorder="1" applyAlignment="1">
      <alignment horizontal="right" shrinkToFit="1"/>
    </xf>
    <xf numFmtId="41" fontId="33" fillId="0" borderId="54" xfId="2" applyFont="1" applyFill="1" applyBorder="1" applyAlignment="1">
      <alignment horizontal="right" shrinkToFit="1"/>
    </xf>
    <xf numFmtId="41" fontId="33" fillId="0" borderId="50" xfId="2" applyFont="1" applyFill="1" applyBorder="1" applyAlignment="1">
      <alignment horizontal="right" shrinkToFit="1"/>
    </xf>
    <xf numFmtId="41" fontId="33" fillId="0" borderId="51" xfId="2" applyFont="1" applyFill="1" applyBorder="1" applyAlignment="1">
      <alignment horizontal="right" shrinkToFit="1"/>
    </xf>
    <xf numFmtId="41" fontId="65" fillId="0" borderId="92" xfId="2" applyFont="1" applyFill="1" applyBorder="1" applyAlignment="1">
      <alignment horizontal="right" shrinkToFit="1"/>
    </xf>
    <xf numFmtId="0" fontId="0" fillId="0" borderId="45" xfId="0" applyFill="1" applyBorder="1"/>
    <xf numFmtId="165" fontId="65" fillId="0" borderId="73" xfId="1" applyNumberFormat="1" applyFont="1" applyFill="1" applyBorder="1" applyAlignment="1">
      <alignment horizontal="right" vertical="center" shrinkToFit="1"/>
    </xf>
    <xf numFmtId="165" fontId="65" fillId="0" borderId="93" xfId="1" applyNumberFormat="1" applyFont="1" applyFill="1" applyBorder="1" applyAlignment="1">
      <alignment horizontal="right" vertical="center" shrinkToFit="1"/>
    </xf>
    <xf numFmtId="165" fontId="65" fillId="0" borderId="71" xfId="1" applyNumberFormat="1" applyFont="1" applyFill="1" applyBorder="1" applyAlignment="1">
      <alignment horizontal="right" vertical="center" shrinkToFit="1"/>
    </xf>
    <xf numFmtId="165" fontId="65" fillId="0" borderId="58" xfId="1" applyNumberFormat="1" applyFont="1" applyFill="1" applyBorder="1" applyAlignment="1">
      <alignment horizontal="right" vertical="center" shrinkToFit="1"/>
    </xf>
    <xf numFmtId="165" fontId="0" fillId="0" borderId="25" xfId="1" applyNumberFormat="1" applyFont="1" applyFill="1" applyBorder="1" applyAlignment="1">
      <alignment horizontal="right" vertical="center" shrinkToFit="1"/>
    </xf>
    <xf numFmtId="165" fontId="0" fillId="0" borderId="35" xfId="1" applyNumberFormat="1" applyFont="1" applyFill="1" applyBorder="1" applyAlignment="1">
      <alignment horizontal="right" vertical="center" shrinkToFit="1"/>
    </xf>
    <xf numFmtId="165" fontId="0" fillId="0" borderId="40" xfId="1" applyNumberFormat="1" applyFont="1" applyFill="1" applyBorder="1" applyAlignment="1">
      <alignment horizontal="right" vertical="center" shrinkToFit="1"/>
    </xf>
    <xf numFmtId="165" fontId="0" fillId="0" borderId="26" xfId="1" applyNumberFormat="1" applyFont="1" applyFill="1" applyBorder="1" applyAlignment="1">
      <alignment horizontal="right" vertical="center" shrinkToFit="1"/>
    </xf>
    <xf numFmtId="0" fontId="0" fillId="0" borderId="45" xfId="0" applyBorder="1" applyAlignment="1">
      <alignment vertical="center"/>
    </xf>
    <xf numFmtId="0" fontId="0" fillId="0" borderId="91" xfId="0" applyFill="1" applyBorder="1" applyAlignment="1">
      <alignment horizontal="center"/>
    </xf>
    <xf numFmtId="0" fontId="0" fillId="0" borderId="80" xfId="0" applyFill="1" applyBorder="1" applyAlignment="1">
      <alignment horizontal="center"/>
    </xf>
    <xf numFmtId="0" fontId="64" fillId="0" borderId="98" xfId="0" applyFont="1" applyFill="1" applyBorder="1"/>
    <xf numFmtId="0" fontId="33" fillId="0" borderId="0" xfId="0" applyFont="1" applyBorder="1"/>
    <xf numFmtId="41" fontId="33" fillId="0" borderId="58" xfId="0" applyNumberFormat="1" applyFont="1" applyBorder="1"/>
    <xf numFmtId="41" fontId="33" fillId="0" borderId="26" xfId="0" applyNumberFormat="1" applyFont="1" applyBorder="1"/>
    <xf numFmtId="41" fontId="33" fillId="0" borderId="62" xfId="0" applyNumberFormat="1" applyFont="1" applyBorder="1"/>
    <xf numFmtId="165" fontId="55" fillId="0" borderId="93" xfId="1" applyNumberFormat="1" applyFont="1" applyFill="1" applyBorder="1" applyAlignment="1">
      <alignment horizontal="right" shrinkToFit="1"/>
    </xf>
    <xf numFmtId="165" fontId="55" fillId="0" borderId="73" xfId="1" applyNumberFormat="1" applyFont="1" applyFill="1" applyBorder="1" applyAlignment="1">
      <alignment horizontal="right" shrinkToFit="1"/>
    </xf>
    <xf numFmtId="165" fontId="55" fillId="0" borderId="71" xfId="1" applyNumberFormat="1" applyFont="1" applyFill="1" applyBorder="1" applyAlignment="1">
      <alignment horizontal="right" shrinkToFit="1"/>
    </xf>
    <xf numFmtId="165" fontId="55" fillId="0" borderId="25" xfId="1" applyNumberFormat="1" applyFont="1" applyFill="1" applyBorder="1" applyAlignment="1">
      <alignment horizontal="right" shrinkToFit="1"/>
    </xf>
    <xf numFmtId="165" fontId="55" fillId="0" borderId="52" xfId="1" applyNumberFormat="1" applyFont="1" applyFill="1" applyBorder="1" applyAlignment="1">
      <alignment horizontal="right" shrinkToFit="1"/>
    </xf>
    <xf numFmtId="165" fontId="55" fillId="0" borderId="50" xfId="1" applyNumberFormat="1" applyFont="1" applyFill="1" applyBorder="1" applyAlignment="1">
      <alignment horizontal="right" shrinkToFit="1"/>
    </xf>
    <xf numFmtId="165" fontId="55" fillId="0" borderId="51" xfId="1" applyNumberFormat="1" applyFont="1" applyFill="1" applyBorder="1" applyAlignment="1">
      <alignment horizontal="right" shrinkToFit="1"/>
    </xf>
    <xf numFmtId="165" fontId="55" fillId="0" borderId="77" xfId="1" applyNumberFormat="1" applyFont="1" applyFill="1" applyBorder="1" applyAlignment="1">
      <alignment horizontal="right" vertical="center" shrinkToFit="1"/>
    </xf>
    <xf numFmtId="165" fontId="55" fillId="0" borderId="78" xfId="1" applyNumberFormat="1" applyFont="1" applyFill="1" applyBorder="1" applyAlignment="1">
      <alignment horizontal="right" vertical="center" shrinkToFit="1"/>
    </xf>
    <xf numFmtId="165" fontId="55" fillId="0" borderId="76" xfId="1" applyNumberFormat="1" applyFont="1" applyFill="1" applyBorder="1" applyAlignment="1">
      <alignment horizontal="right" vertical="center" shrinkToFit="1"/>
    </xf>
    <xf numFmtId="0" fontId="83" fillId="0" borderId="0" xfId="0" applyFont="1" applyFill="1"/>
    <xf numFmtId="165" fontId="0" fillId="0" borderId="76" xfId="1" applyNumberFormat="1" applyFont="1" applyBorder="1" applyAlignment="1">
      <alignment horizontal="right" vertical="center" shrinkToFit="1"/>
    </xf>
    <xf numFmtId="165" fontId="0" fillId="0" borderId="74" xfId="1" applyNumberFormat="1" applyFont="1" applyBorder="1" applyAlignment="1">
      <alignment horizontal="right" vertical="center" shrinkToFit="1"/>
    </xf>
    <xf numFmtId="0" fontId="33" fillId="0" borderId="0" xfId="0" applyFont="1" applyAlignment="1">
      <alignment horizontal="left"/>
    </xf>
    <xf numFmtId="0" fontId="41" fillId="0" borderId="0" xfId="0" applyFont="1" applyFill="1" applyAlignment="1">
      <alignment vertical="center"/>
    </xf>
    <xf numFmtId="0" fontId="72" fillId="0" borderId="0" xfId="0" applyFont="1" applyFill="1" applyAlignment="1">
      <alignment vertical="center"/>
    </xf>
    <xf numFmtId="0" fontId="42" fillId="0" borderId="66" xfId="0" applyFont="1" applyFill="1" applyBorder="1" applyAlignment="1">
      <alignment horizontal="center" vertical="center"/>
    </xf>
    <xf numFmtId="0" fontId="42" fillId="0" borderId="59" xfId="0" applyFont="1" applyFill="1" applyBorder="1" applyAlignment="1">
      <alignment horizontal="center" vertical="center"/>
    </xf>
    <xf numFmtId="0" fontId="42" fillId="0" borderId="62" xfId="0" applyFont="1" applyFill="1" applyBorder="1" applyAlignment="1">
      <alignment horizontal="center" vertical="center"/>
    </xf>
    <xf numFmtId="0" fontId="42" fillId="0" borderId="64" xfId="0" applyFont="1" applyFill="1" applyBorder="1" applyAlignment="1">
      <alignment horizontal="center" vertical="center"/>
    </xf>
    <xf numFmtId="0" fontId="42" fillId="0" borderId="61" xfId="0" applyFont="1" applyFill="1" applyBorder="1" applyAlignment="1">
      <alignment horizontal="center" vertical="center"/>
    </xf>
    <xf numFmtId="0" fontId="42" fillId="0" borderId="60" xfId="0" applyFont="1" applyFill="1" applyBorder="1" applyAlignment="1">
      <alignment horizontal="center" vertical="center"/>
    </xf>
    <xf numFmtId="0" fontId="42" fillId="0" borderId="65" xfId="0" applyFont="1" applyFill="1" applyBorder="1" applyAlignment="1">
      <alignment horizontal="center" vertical="center"/>
    </xf>
    <xf numFmtId="0" fontId="39" fillId="0" borderId="59" xfId="0" applyFont="1" applyFill="1" applyBorder="1" applyAlignment="1">
      <alignment horizontal="center"/>
    </xf>
    <xf numFmtId="0" fontId="39" fillId="0" borderId="61" xfId="0" applyFont="1" applyFill="1" applyBorder="1" applyAlignment="1">
      <alignment horizontal="center"/>
    </xf>
    <xf numFmtId="0" fontId="76" fillId="0" borderId="0" xfId="0" applyFont="1" applyFill="1" applyAlignment="1">
      <alignment horizontal="center" vertical="center"/>
    </xf>
    <xf numFmtId="0" fontId="76" fillId="0" borderId="0" xfId="0" applyFont="1" applyFill="1"/>
    <xf numFmtId="0" fontId="45" fillId="0" borderId="0" xfId="0" applyFont="1" applyFill="1"/>
    <xf numFmtId="0" fontId="0" fillId="0" borderId="28" xfId="0" applyBorder="1" applyAlignment="1">
      <alignment horizontal="center"/>
    </xf>
    <xf numFmtId="0" fontId="33" fillId="0" borderId="10" xfId="0" applyFont="1" applyBorder="1"/>
    <xf numFmtId="0" fontId="33" fillId="0" borderId="2" xfId="0" applyFont="1" applyBorder="1"/>
    <xf numFmtId="0" fontId="33" fillId="0" borderId="4" xfId="0" applyFont="1" applyBorder="1"/>
    <xf numFmtId="0" fontId="33" fillId="0" borderId="38" xfId="0" applyFont="1" applyBorder="1"/>
    <xf numFmtId="0" fontId="33" fillId="0" borderId="19" xfId="0" applyFont="1" applyBorder="1"/>
    <xf numFmtId="0" fontId="33" fillId="0" borderId="28" xfId="0" applyFont="1" applyBorder="1"/>
    <xf numFmtId="0" fontId="46" fillId="0" borderId="65" xfId="0" applyFont="1" applyFill="1" applyBorder="1" applyAlignment="1">
      <alignment horizontal="center" vertical="center"/>
    </xf>
    <xf numFmtId="0" fontId="46" fillId="0" borderId="59" xfId="0" applyFont="1" applyFill="1" applyBorder="1" applyAlignment="1">
      <alignment horizontal="center" vertical="center" wrapText="1"/>
    </xf>
    <xf numFmtId="0" fontId="46" fillId="0" borderId="61" xfId="0" applyFont="1" applyFill="1" applyBorder="1" applyAlignment="1">
      <alignment horizontal="center" vertical="center" wrapText="1"/>
    </xf>
    <xf numFmtId="0" fontId="46" fillId="0" borderId="62" xfId="0" applyFont="1" applyFill="1" applyBorder="1" applyAlignment="1">
      <alignment horizontal="center" vertical="center" wrapText="1"/>
    </xf>
    <xf numFmtId="0" fontId="45" fillId="0" borderId="65" xfId="0" applyFont="1" applyFill="1" applyBorder="1" applyAlignment="1">
      <alignment horizontal="center" vertical="center"/>
    </xf>
    <xf numFmtId="0" fontId="45" fillId="0" borderId="66" xfId="0" applyFont="1" applyFill="1" applyBorder="1" applyAlignment="1">
      <alignment horizontal="center" vertical="center"/>
    </xf>
    <xf numFmtId="0" fontId="45" fillId="0" borderId="59" xfId="0" applyFont="1" applyFill="1" applyBorder="1" applyAlignment="1">
      <alignment horizontal="center" vertical="center"/>
    </xf>
    <xf numFmtId="0" fontId="45" fillId="0" borderId="61" xfId="0" applyFont="1" applyFill="1" applyBorder="1" applyAlignment="1">
      <alignment horizontal="center" vertical="center"/>
    </xf>
    <xf numFmtId="0" fontId="45" fillId="0" borderId="60" xfId="0" applyFont="1" applyFill="1" applyBorder="1" applyAlignment="1">
      <alignment horizontal="center" vertical="center"/>
    </xf>
    <xf numFmtId="0" fontId="45" fillId="0" borderId="56" xfId="0" applyFont="1" applyFill="1" applyBorder="1" applyAlignment="1">
      <alignment horizontal="center" vertical="center"/>
    </xf>
    <xf numFmtId="0" fontId="35" fillId="0" borderId="99" xfId="0" applyFont="1" applyFill="1" applyBorder="1" applyAlignment="1">
      <alignment horizontal="center" vertical="center"/>
    </xf>
    <xf numFmtId="0" fontId="36" fillId="0" borderId="26" xfId="0" applyFont="1" applyFill="1" applyBorder="1" applyAlignment="1">
      <alignment horizontal="center" vertical="center"/>
    </xf>
    <xf numFmtId="0" fontId="42" fillId="0" borderId="65" xfId="0" applyFont="1" applyFill="1" applyBorder="1" applyAlignment="1">
      <alignment horizontal="center" vertical="center" wrapText="1"/>
    </xf>
    <xf numFmtId="0" fontId="42" fillId="0" borderId="59" xfId="0" applyFont="1" applyFill="1" applyBorder="1" applyAlignment="1">
      <alignment horizontal="center" vertical="center" wrapText="1"/>
    </xf>
    <xf numFmtId="0" fontId="42" fillId="0" borderId="6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34" fillId="0" borderId="0" xfId="0" quotePrefix="1" applyNumberFormat="1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165" fontId="0" fillId="0" borderId="0" xfId="1" applyNumberFormat="1" applyFont="1" applyBorder="1" applyAlignment="1">
      <alignment horizontal="right" vertical="center" shrinkToFit="1"/>
    </xf>
    <xf numFmtId="0" fontId="0" fillId="0" borderId="0" xfId="0" applyBorder="1" applyAlignment="1">
      <alignment vertical="center"/>
    </xf>
    <xf numFmtId="0" fontId="73" fillId="0" borderId="47" xfId="0" applyFont="1" applyBorder="1" applyAlignment="1">
      <alignment vertical="center"/>
    </xf>
    <xf numFmtId="0" fontId="73" fillId="0" borderId="46" xfId="0" applyFont="1" applyBorder="1" applyAlignment="1">
      <alignment vertical="center"/>
    </xf>
    <xf numFmtId="0" fontId="0" fillId="0" borderId="46" xfId="0" applyBorder="1" applyAlignment="1">
      <alignment vertical="center"/>
    </xf>
    <xf numFmtId="0" fontId="33" fillId="0" borderId="39" xfId="0" applyFont="1" applyBorder="1" applyAlignment="1">
      <alignment horizontal="center"/>
    </xf>
    <xf numFmtId="0" fontId="33" fillId="0" borderId="101" xfId="0" applyFont="1" applyBorder="1" applyAlignment="1">
      <alignment horizontal="center"/>
    </xf>
    <xf numFmtId="0" fontId="73" fillId="0" borderId="101" xfId="0" applyFont="1" applyBorder="1"/>
    <xf numFmtId="0" fontId="73" fillId="0" borderId="97" xfId="0" applyFont="1" applyBorder="1"/>
    <xf numFmtId="0" fontId="0" fillId="0" borderId="97" xfId="0" applyBorder="1"/>
    <xf numFmtId="0" fontId="0" fillId="0" borderId="63" xfId="0" applyBorder="1"/>
    <xf numFmtId="0" fontId="33" fillId="0" borderId="107" xfId="0" applyFont="1" applyBorder="1" applyAlignment="1">
      <alignment horizontal="center" vertical="center"/>
    </xf>
    <xf numFmtId="0" fontId="33" fillId="0" borderId="84" xfId="0" applyFont="1" applyBorder="1" applyAlignment="1">
      <alignment horizontal="center" vertical="center"/>
    </xf>
    <xf numFmtId="0" fontId="42" fillId="0" borderId="68" xfId="0" applyFont="1" applyFill="1" applyBorder="1" applyAlignment="1">
      <alignment horizontal="center" vertical="center"/>
    </xf>
    <xf numFmtId="0" fontId="79" fillId="0" borderId="0" xfId="0" applyFont="1" applyFill="1" applyAlignment="1">
      <alignment horizontal="center" vertical="center"/>
    </xf>
    <xf numFmtId="0" fontId="54" fillId="0" borderId="95" xfId="0" applyFont="1" applyFill="1" applyBorder="1" applyAlignment="1">
      <alignment horizontal="center" vertical="center"/>
    </xf>
    <xf numFmtId="0" fontId="54" fillId="0" borderId="92" xfId="0" applyFont="1" applyFill="1" applyBorder="1" applyAlignment="1">
      <alignment horizontal="center" vertical="center"/>
    </xf>
    <xf numFmtId="0" fontId="54" fillId="0" borderId="0" xfId="0" applyFont="1" applyFill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46" fillId="0" borderId="0" xfId="0" applyFont="1" applyFill="1" applyAlignment="1">
      <alignment horizontal="center" vertical="center"/>
    </xf>
    <xf numFmtId="0" fontId="0" fillId="0" borderId="42" xfId="0" applyFill="1" applyBorder="1" applyAlignment="1">
      <alignment horizontal="center"/>
    </xf>
    <xf numFmtId="165" fontId="65" fillId="0" borderId="41" xfId="1" applyNumberFormat="1" applyFont="1" applyFill="1" applyBorder="1" applyAlignment="1">
      <alignment horizontal="right" vertical="center" shrinkToFit="1"/>
    </xf>
    <xf numFmtId="165" fontId="65" fillId="0" borderId="31" xfId="1" applyNumberFormat="1" applyFont="1" applyFill="1" applyBorder="1" applyAlignment="1">
      <alignment horizontal="right" vertical="center" shrinkToFit="1"/>
    </xf>
    <xf numFmtId="165" fontId="65" fillId="0" borderId="15" xfId="1" applyNumberFormat="1" applyFont="1" applyFill="1" applyBorder="1" applyAlignment="1">
      <alignment horizontal="right" vertical="center" shrinkToFit="1"/>
    </xf>
    <xf numFmtId="165" fontId="65" fillId="0" borderId="18" xfId="1" applyNumberFormat="1" applyFont="1" applyFill="1" applyBorder="1" applyAlignment="1">
      <alignment horizontal="right" vertical="center" shrinkToFit="1"/>
    </xf>
    <xf numFmtId="165" fontId="65" fillId="0" borderId="17" xfId="1" applyNumberFormat="1" applyFont="1" applyFill="1" applyBorder="1" applyAlignment="1">
      <alignment horizontal="right" vertical="center" shrinkToFit="1"/>
    </xf>
    <xf numFmtId="165" fontId="49" fillId="0" borderId="17" xfId="1" applyNumberFormat="1" applyFont="1" applyFill="1" applyBorder="1" applyAlignment="1">
      <alignment horizontal="right" vertical="center" shrinkToFit="1"/>
    </xf>
    <xf numFmtId="165" fontId="65" fillId="0" borderId="16" xfId="1" applyNumberFormat="1" applyFont="1" applyFill="1" applyBorder="1" applyAlignment="1">
      <alignment horizontal="right" vertical="center" shrinkToFit="1"/>
    </xf>
    <xf numFmtId="0" fontId="0" fillId="0" borderId="44" xfId="0" applyFill="1" applyBorder="1"/>
    <xf numFmtId="0" fontId="0" fillId="0" borderId="38" xfId="0" applyFill="1" applyBorder="1" applyAlignment="1">
      <alignment horizontal="center"/>
    </xf>
    <xf numFmtId="165" fontId="0" fillId="0" borderId="28" xfId="1" applyNumberFormat="1" applyFont="1" applyFill="1" applyBorder="1" applyAlignment="1">
      <alignment horizontal="right" vertical="center" shrinkToFit="1"/>
    </xf>
    <xf numFmtId="165" fontId="0" fillId="0" borderId="0" xfId="1" applyNumberFormat="1" applyFont="1" applyFill="1" applyBorder="1" applyAlignment="1">
      <alignment horizontal="right" vertical="center" shrinkToFit="1"/>
    </xf>
    <xf numFmtId="165" fontId="0" fillId="0" borderId="2" xfId="1" applyNumberFormat="1" applyFont="1" applyFill="1" applyBorder="1" applyAlignment="1">
      <alignment horizontal="right" vertical="center" shrinkToFit="1"/>
    </xf>
    <xf numFmtId="165" fontId="0" fillId="0" borderId="11" xfId="1" applyNumberFormat="1" applyFont="1" applyFill="1" applyBorder="1" applyAlignment="1">
      <alignment horizontal="right" vertical="center" shrinkToFit="1"/>
    </xf>
    <xf numFmtId="165" fontId="0" fillId="0" borderId="19" xfId="1" applyNumberFormat="1" applyFont="1" applyFill="1" applyBorder="1" applyAlignment="1">
      <alignment horizontal="right" vertical="center" shrinkToFit="1"/>
    </xf>
    <xf numFmtId="0" fontId="0" fillId="0" borderId="28" xfId="0" applyFill="1" applyBorder="1"/>
    <xf numFmtId="0" fontId="0" fillId="0" borderId="37" xfId="0" applyFill="1" applyBorder="1" applyAlignment="1">
      <alignment horizontal="center"/>
    </xf>
    <xf numFmtId="165" fontId="65" fillId="0" borderId="68" xfId="1" applyNumberFormat="1" applyFont="1" applyFill="1" applyBorder="1" applyAlignment="1">
      <alignment horizontal="right" vertical="center" shrinkToFit="1"/>
    </xf>
    <xf numFmtId="165" fontId="65" fillId="0" borderId="5" xfId="1" applyNumberFormat="1" applyFont="1" applyFill="1" applyBorder="1" applyAlignment="1">
      <alignment horizontal="right" vertical="center" shrinkToFit="1"/>
    </xf>
    <xf numFmtId="165" fontId="65" fillId="0" borderId="6" xfId="1" applyNumberFormat="1" applyFont="1" applyFill="1" applyBorder="1" applyAlignment="1">
      <alignment horizontal="right" vertical="center" shrinkToFit="1"/>
    </xf>
    <xf numFmtId="165" fontId="65" fillId="0" borderId="102" xfId="1" applyNumberFormat="1" applyFont="1" applyFill="1" applyBorder="1" applyAlignment="1">
      <alignment horizontal="right" vertical="center" shrinkToFit="1"/>
    </xf>
    <xf numFmtId="165" fontId="65" fillId="0" borderId="33" xfId="1" applyNumberFormat="1" applyFont="1" applyFill="1" applyBorder="1" applyAlignment="1">
      <alignment horizontal="right" vertical="center" shrinkToFit="1"/>
    </xf>
    <xf numFmtId="165" fontId="65" fillId="0" borderId="7" xfId="1" applyNumberFormat="1" applyFont="1" applyFill="1" applyBorder="1" applyAlignment="1">
      <alignment horizontal="right" vertical="center" shrinkToFit="1"/>
    </xf>
    <xf numFmtId="0" fontId="0" fillId="0" borderId="13" xfId="0" applyFill="1" applyBorder="1"/>
    <xf numFmtId="0" fontId="33" fillId="0" borderId="5" xfId="0" applyFont="1" applyBorder="1"/>
    <xf numFmtId="0" fontId="41" fillId="0" borderId="68" xfId="0" applyFont="1" applyFill="1" applyBorder="1" applyAlignment="1">
      <alignment horizontal="center" vertical="center"/>
    </xf>
    <xf numFmtId="0" fontId="42" fillId="0" borderId="37" xfId="0" applyFont="1" applyFill="1" applyBorder="1" applyAlignment="1">
      <alignment horizontal="center" vertical="center"/>
    </xf>
    <xf numFmtId="0" fontId="85" fillId="0" borderId="0" xfId="0" applyFont="1" applyFill="1" applyAlignment="1">
      <alignment vertical="center"/>
    </xf>
    <xf numFmtId="0" fontId="42" fillId="0" borderId="0" xfId="0" applyFont="1" applyFill="1" applyAlignment="1">
      <alignment vertical="center"/>
    </xf>
    <xf numFmtId="0" fontId="67" fillId="0" borderId="45" xfId="0" applyFont="1" applyBorder="1" applyAlignment="1">
      <alignment vertical="center"/>
    </xf>
    <xf numFmtId="0" fontId="33" fillId="0" borderId="20" xfId="0" applyFont="1" applyBorder="1" applyAlignment="1">
      <alignment horizontal="center"/>
    </xf>
    <xf numFmtId="0" fontId="33" fillId="0" borderId="67" xfId="0" applyFont="1" applyBorder="1" applyAlignment="1">
      <alignment vertical="center"/>
    </xf>
    <xf numFmtId="0" fontId="33" fillId="0" borderId="32" xfId="0" applyFont="1" applyBorder="1" applyAlignment="1">
      <alignment horizontal="center"/>
    </xf>
    <xf numFmtId="0" fontId="33" fillId="0" borderId="32" xfId="0" applyFont="1" applyBorder="1" applyAlignment="1">
      <alignment horizontal="left"/>
    </xf>
    <xf numFmtId="0" fontId="33" fillId="0" borderId="39" xfId="0" applyFont="1" applyBorder="1" applyAlignment="1">
      <alignment horizontal="right"/>
    </xf>
    <xf numFmtId="0" fontId="33" fillId="0" borderId="20" xfId="0" applyFont="1" applyBorder="1" applyAlignment="1">
      <alignment horizontal="right"/>
    </xf>
    <xf numFmtId="0" fontId="33" fillId="0" borderId="34" xfId="0" applyFont="1" applyBorder="1" applyAlignment="1">
      <alignment horizontal="right"/>
    </xf>
    <xf numFmtId="0" fontId="33" fillId="0" borderId="47" xfId="0" applyFont="1" applyBorder="1" applyAlignment="1">
      <alignment horizontal="right" vertical="center"/>
    </xf>
    <xf numFmtId="0" fontId="33" fillId="0" borderId="77" xfId="0" applyFont="1" applyBorder="1" applyAlignment="1">
      <alignment horizontal="right" vertical="center"/>
    </xf>
    <xf numFmtId="41" fontId="31" fillId="0" borderId="0" xfId="2" applyFont="1"/>
    <xf numFmtId="165" fontId="0" fillId="0" borderId="46" xfId="1" applyNumberFormat="1" applyFont="1" applyBorder="1" applyAlignment="1">
      <alignment horizontal="right" vertical="center" shrinkToFit="1"/>
    </xf>
    <xf numFmtId="1" fontId="31" fillId="0" borderId="0" xfId="2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39" fillId="0" borderId="0" xfId="0" applyNumberFormat="1" applyFont="1" applyAlignment="1">
      <alignment horizontal="center"/>
    </xf>
    <xf numFmtId="41" fontId="31" fillId="0" borderId="25" xfId="2" applyFont="1" applyBorder="1" applyAlignment="1">
      <alignment horizontal="center" vertical="top"/>
    </xf>
    <xf numFmtId="0" fontId="0" fillId="0" borderId="0" xfId="0" applyAlignment="1">
      <alignment vertical="top"/>
    </xf>
    <xf numFmtId="1" fontId="35" fillId="0" borderId="99" xfId="0" applyNumberFormat="1" applyFont="1" applyFill="1" applyBorder="1" applyAlignment="1">
      <alignment horizontal="center" vertical="center" shrinkToFit="1"/>
    </xf>
    <xf numFmtId="1" fontId="35" fillId="0" borderId="24" xfId="0" applyNumberFormat="1" applyFont="1" applyFill="1" applyBorder="1" applyAlignment="1">
      <alignment horizontal="center" vertical="center" shrinkToFit="1"/>
    </xf>
    <xf numFmtId="1" fontId="35" fillId="0" borderId="25" xfId="0" applyNumberFormat="1" applyFont="1" applyFill="1" applyBorder="1" applyAlignment="1">
      <alignment horizontal="center" vertical="center" shrinkToFit="1"/>
    </xf>
    <xf numFmtId="1" fontId="35" fillId="0" borderId="26" xfId="0" applyNumberFormat="1" applyFont="1" applyFill="1" applyBorder="1" applyAlignment="1">
      <alignment horizontal="center" vertical="center" shrinkToFit="1"/>
    </xf>
    <xf numFmtId="1" fontId="59" fillId="0" borderId="82" xfId="0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left"/>
    </xf>
    <xf numFmtId="0" fontId="35" fillId="0" borderId="0" xfId="0" applyFont="1" applyAlignment="1">
      <alignment horizontal="center"/>
    </xf>
    <xf numFmtId="0" fontId="35" fillId="0" borderId="25" xfId="0" applyFont="1" applyBorder="1" applyAlignment="1">
      <alignment horizontal="center"/>
    </xf>
    <xf numFmtId="0" fontId="66" fillId="0" borderId="0" xfId="0" applyFont="1" applyAlignment="1">
      <alignment horizontal="center"/>
    </xf>
    <xf numFmtId="0" fontId="35" fillId="0" borderId="36" xfId="0" applyFont="1" applyBorder="1" applyAlignment="1">
      <alignment horizontal="center" vertical="center" wrapText="1"/>
    </xf>
    <xf numFmtId="0" fontId="0" fillId="0" borderId="45" xfId="0" applyFill="1" applyBorder="1" applyAlignment="1">
      <alignment horizontal="center" vertical="center"/>
    </xf>
    <xf numFmtId="0" fontId="34" fillId="0" borderId="0" xfId="0" applyFont="1" applyAlignment="1">
      <alignment horizontal="left"/>
    </xf>
    <xf numFmtId="0" fontId="54" fillId="0" borderId="95" xfId="0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165" fontId="65" fillId="0" borderId="28" xfId="1" applyNumberFormat="1" applyFont="1" applyFill="1" applyBorder="1" applyAlignment="1">
      <alignment horizontal="right" vertical="center" shrinkToFit="1"/>
    </xf>
    <xf numFmtId="165" fontId="65" fillId="0" borderId="0" xfId="1" applyNumberFormat="1" applyFont="1" applyFill="1" applyBorder="1" applyAlignment="1">
      <alignment horizontal="right" vertical="center" shrinkToFit="1"/>
    </xf>
    <xf numFmtId="165" fontId="65" fillId="0" borderId="2" xfId="1" applyNumberFormat="1" applyFont="1" applyFill="1" applyBorder="1" applyAlignment="1">
      <alignment horizontal="right" vertical="center" shrinkToFit="1"/>
    </xf>
    <xf numFmtId="165" fontId="65" fillId="0" borderId="11" xfId="1" applyNumberFormat="1" applyFont="1" applyFill="1" applyBorder="1" applyAlignment="1">
      <alignment horizontal="right" vertical="center" shrinkToFit="1"/>
    </xf>
    <xf numFmtId="165" fontId="65" fillId="0" borderId="19" xfId="1" applyNumberFormat="1" applyFont="1" applyFill="1" applyBorder="1" applyAlignment="1">
      <alignment horizontal="right" vertical="center" shrinkToFit="1"/>
    </xf>
    <xf numFmtId="165" fontId="65" fillId="0" borderId="4" xfId="1" applyNumberFormat="1" applyFont="1" applyFill="1" applyBorder="1" applyAlignment="1">
      <alignment horizontal="right" vertical="center" shrinkToFit="1"/>
    </xf>
    <xf numFmtId="0" fontId="33" fillId="0" borderId="0" xfId="0" applyFont="1" applyAlignment="1">
      <alignment horizontal="center" vertical="center"/>
    </xf>
    <xf numFmtId="0" fontId="33" fillId="0" borderId="39" xfId="0" applyFont="1" applyBorder="1" applyAlignment="1">
      <alignment horizontal="center" vertical="center"/>
    </xf>
    <xf numFmtId="0" fontId="33" fillId="0" borderId="34" xfId="0" applyFont="1" applyBorder="1" applyAlignment="1">
      <alignment horizontal="center" vertical="center"/>
    </xf>
    <xf numFmtId="0" fontId="0" fillId="0" borderId="74" xfId="0" applyBorder="1" applyAlignment="1">
      <alignment vertical="center"/>
    </xf>
    <xf numFmtId="0" fontId="66" fillId="0" borderId="0" xfId="0" applyFont="1" applyAlignment="1"/>
    <xf numFmtId="165" fontId="65" fillId="0" borderId="94" xfId="1" applyNumberFormat="1" applyFont="1" applyFill="1" applyBorder="1" applyAlignment="1">
      <alignment horizontal="right" vertical="center" shrinkToFit="1"/>
    </xf>
    <xf numFmtId="165" fontId="0" fillId="0" borderId="81" xfId="1" applyNumberFormat="1" applyFont="1" applyFill="1" applyBorder="1" applyAlignment="1">
      <alignment horizontal="right" vertical="center" shrinkToFit="1"/>
    </xf>
    <xf numFmtId="165" fontId="65" fillId="0" borderId="66" xfId="1" applyNumberFormat="1" applyFont="1" applyFill="1" applyBorder="1" applyAlignment="1">
      <alignment horizontal="right" vertical="center" shrinkToFit="1"/>
    </xf>
    <xf numFmtId="165" fontId="65" fillId="0" borderId="61" xfId="1" applyNumberFormat="1" applyFont="1" applyFill="1" applyBorder="1" applyAlignment="1">
      <alignment horizontal="right" vertical="center" shrinkToFit="1"/>
    </xf>
    <xf numFmtId="165" fontId="65" fillId="0" borderId="64" xfId="1" applyNumberFormat="1" applyFont="1" applyFill="1" applyBorder="1" applyAlignment="1">
      <alignment horizontal="right" vertical="center" shrinkToFit="1"/>
    </xf>
    <xf numFmtId="165" fontId="65" fillId="0" borderId="60" xfId="1" applyNumberFormat="1" applyFont="1" applyFill="1" applyBorder="1" applyAlignment="1">
      <alignment horizontal="right" vertical="center" shrinkToFit="1"/>
    </xf>
    <xf numFmtId="165" fontId="65" fillId="0" borderId="62" xfId="1" applyNumberFormat="1" applyFont="1" applyFill="1" applyBorder="1" applyAlignment="1">
      <alignment horizontal="right" vertical="center" shrinkToFit="1"/>
    </xf>
    <xf numFmtId="165" fontId="0" fillId="0" borderId="76" xfId="1" applyNumberFormat="1" applyFont="1" applyFill="1" applyBorder="1" applyAlignment="1">
      <alignment horizontal="center" vertical="center" shrinkToFit="1"/>
    </xf>
    <xf numFmtId="165" fontId="0" fillId="0" borderId="79" xfId="1" applyNumberFormat="1" applyFont="1" applyFill="1" applyBorder="1" applyAlignment="1">
      <alignment horizontal="center" vertical="center" shrinkToFit="1"/>
    </xf>
    <xf numFmtId="0" fontId="73" fillId="0" borderId="0" xfId="0" applyFont="1" applyFill="1" applyAlignment="1">
      <alignment horizontal="center" vertical="center"/>
    </xf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33" fillId="0" borderId="0" xfId="0" applyFont="1" applyFill="1" applyAlignment="1">
      <alignment horizontal="center"/>
    </xf>
    <xf numFmtId="1" fontId="35" fillId="0" borderId="100" xfId="0" applyNumberFormat="1" applyFont="1" applyFill="1" applyBorder="1" applyAlignment="1">
      <alignment horizontal="center" vertical="center" shrinkToFit="1"/>
    </xf>
    <xf numFmtId="1" fontId="35" fillId="0" borderId="40" xfId="0" applyNumberFormat="1" applyFont="1" applyFill="1" applyBorder="1" applyAlignment="1">
      <alignment horizontal="center" vertical="center" shrinkToFit="1"/>
    </xf>
    <xf numFmtId="1" fontId="35" fillId="0" borderId="70" xfId="0" applyNumberFormat="1" applyFont="1" applyFill="1" applyBorder="1" applyAlignment="1">
      <alignment horizontal="center" vertical="center" shrinkToFit="1"/>
    </xf>
    <xf numFmtId="1" fontId="35" fillId="0" borderId="58" xfId="0" applyNumberFormat="1" applyFont="1" applyFill="1" applyBorder="1" applyAlignment="1">
      <alignment horizontal="center" vertical="center" shrinkToFit="1"/>
    </xf>
    <xf numFmtId="1" fontId="35" fillId="0" borderId="72" xfId="0" applyNumberFormat="1" applyFont="1" applyFill="1" applyBorder="1" applyAlignment="1">
      <alignment horizontal="center" vertical="center" shrinkToFit="1"/>
    </xf>
    <xf numFmtId="1" fontId="35" fillId="0" borderId="73" xfId="0" applyNumberFormat="1" applyFont="1" applyFill="1" applyBorder="1" applyAlignment="1">
      <alignment horizontal="center" vertical="center" shrinkToFit="1"/>
    </xf>
    <xf numFmtId="1" fontId="35" fillId="0" borderId="71" xfId="0" applyNumberFormat="1" applyFont="1" applyFill="1" applyBorder="1" applyAlignment="1">
      <alignment horizontal="center" vertical="center" shrinkToFit="1"/>
    </xf>
    <xf numFmtId="0" fontId="56" fillId="0" borderId="98" xfId="0" applyFont="1" applyFill="1" applyBorder="1" applyAlignment="1">
      <alignment horizontal="center" vertical="center"/>
    </xf>
    <xf numFmtId="1" fontId="35" fillId="0" borderId="54" xfId="0" applyNumberFormat="1" applyFont="1" applyFill="1" applyBorder="1" applyAlignment="1">
      <alignment horizontal="center" vertical="center" shrinkToFit="1"/>
    </xf>
    <xf numFmtId="1" fontId="35" fillId="0" borderId="50" xfId="0" applyNumberFormat="1" applyFont="1" applyFill="1" applyBorder="1" applyAlignment="1">
      <alignment horizontal="center" vertical="center" shrinkToFit="1"/>
    </xf>
    <xf numFmtId="1" fontId="35" fillId="0" borderId="51" xfId="0" applyNumberFormat="1" applyFont="1" applyFill="1" applyBorder="1" applyAlignment="1">
      <alignment horizontal="center" vertical="center" shrinkToFit="1"/>
    </xf>
    <xf numFmtId="1" fontId="35" fillId="0" borderId="53" xfId="0" applyNumberFormat="1" applyFont="1" applyFill="1" applyBorder="1" applyAlignment="1">
      <alignment horizontal="center" vertical="center" shrinkToFit="1"/>
    </xf>
    <xf numFmtId="41" fontId="0" fillId="0" borderId="75" xfId="2" applyFont="1" applyBorder="1" applyAlignment="1">
      <alignment horizontal="right" vertical="center"/>
    </xf>
    <xf numFmtId="41" fontId="33" fillId="0" borderId="0" xfId="2" applyFont="1"/>
    <xf numFmtId="41" fontId="0" fillId="0" borderId="0" xfId="2" applyFont="1"/>
    <xf numFmtId="41" fontId="0" fillId="0" borderId="77" xfId="2" applyFont="1" applyFill="1" applyBorder="1" applyAlignment="1">
      <alignment horizontal="right" vertical="center"/>
    </xf>
    <xf numFmtId="41" fontId="0" fillId="0" borderId="78" xfId="2" applyFont="1" applyFill="1" applyBorder="1" applyAlignment="1">
      <alignment horizontal="right" vertical="center"/>
    </xf>
    <xf numFmtId="41" fontId="0" fillId="0" borderId="79" xfId="2" applyFont="1" applyFill="1" applyBorder="1" applyAlignment="1">
      <alignment horizontal="right" vertical="center"/>
    </xf>
    <xf numFmtId="0" fontId="0" fillId="0" borderId="0" xfId="0" applyFont="1"/>
    <xf numFmtId="0" fontId="35" fillId="0" borderId="0" xfId="0" applyFont="1" applyAlignment="1">
      <alignment horizontal="center"/>
    </xf>
    <xf numFmtId="0" fontId="35" fillId="0" borderId="91" xfId="0" applyFont="1" applyFill="1" applyBorder="1" applyAlignment="1">
      <alignment horizontal="center" vertical="center"/>
    </xf>
    <xf numFmtId="0" fontId="35" fillId="0" borderId="8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1" fontId="35" fillId="0" borderId="72" xfId="2" applyFont="1" applyFill="1" applyBorder="1" applyAlignment="1">
      <alignment horizontal="center" vertical="center" shrinkToFit="1"/>
    </xf>
    <xf numFmtId="41" fontId="35" fillId="0" borderId="99" xfId="2" applyFont="1" applyFill="1" applyBorder="1" applyAlignment="1">
      <alignment horizontal="center" vertical="center" shrinkToFit="1"/>
    </xf>
    <xf numFmtId="41" fontId="35" fillId="0" borderId="100" xfId="2" applyFont="1" applyFill="1" applyBorder="1" applyAlignment="1">
      <alignment horizontal="center" vertical="center" shrinkToFit="1"/>
    </xf>
    <xf numFmtId="0" fontId="0" fillId="0" borderId="8" xfId="0" applyFill="1" applyBorder="1" applyAlignment="1">
      <alignment horizontal="center" vertical="center"/>
    </xf>
    <xf numFmtId="41" fontId="65" fillId="0" borderId="9" xfId="2" applyFont="1" applyFill="1" applyBorder="1" applyAlignment="1">
      <alignment horizontal="right" vertical="center" shrinkToFit="1"/>
    </xf>
    <xf numFmtId="41" fontId="65" fillId="0" borderId="8" xfId="2" applyFont="1" applyFill="1" applyBorder="1" applyAlignment="1">
      <alignment horizontal="right" vertical="center" shrinkToFit="1"/>
    </xf>
    <xf numFmtId="41" fontId="49" fillId="0" borderId="3" xfId="2" quotePrefix="1" applyFont="1" applyFill="1" applyBorder="1" applyAlignment="1">
      <alignment horizontal="right" vertical="center" shrinkToFit="1"/>
    </xf>
    <xf numFmtId="41" fontId="65" fillId="0" borderId="3" xfId="2" applyFont="1" applyFill="1" applyBorder="1" applyAlignment="1">
      <alignment horizontal="right" vertical="center" shrinkToFit="1"/>
    </xf>
    <xf numFmtId="41" fontId="65" fillId="0" borderId="48" xfId="2" applyFont="1" applyFill="1" applyBorder="1" applyAlignment="1">
      <alignment horizontal="right" vertical="center" shrinkToFit="1"/>
    </xf>
    <xf numFmtId="41" fontId="56" fillId="0" borderId="48" xfId="2" applyFont="1" applyFill="1" applyBorder="1" applyAlignment="1">
      <alignment vertical="center"/>
    </xf>
    <xf numFmtId="0" fontId="0" fillId="0" borderId="54" xfId="0" applyFill="1" applyBorder="1" applyAlignment="1">
      <alignment horizontal="center" vertical="center"/>
    </xf>
    <xf numFmtId="41" fontId="65" fillId="0" borderId="51" xfId="2" applyFont="1" applyFill="1" applyBorder="1" applyAlignment="1">
      <alignment horizontal="right" vertical="center" shrinkToFit="1"/>
    </xf>
    <xf numFmtId="41" fontId="33" fillId="0" borderId="54" xfId="2" applyFont="1" applyFill="1" applyBorder="1" applyAlignment="1">
      <alignment horizontal="right" vertical="center" shrinkToFit="1"/>
    </xf>
    <xf numFmtId="41" fontId="33" fillId="0" borderId="50" xfId="2" applyFont="1" applyFill="1" applyBorder="1" applyAlignment="1">
      <alignment horizontal="right" vertical="center" shrinkToFit="1"/>
    </xf>
    <xf numFmtId="41" fontId="33" fillId="0" borderId="51" xfId="2" applyFont="1" applyFill="1" applyBorder="1" applyAlignment="1">
      <alignment horizontal="right" vertical="center" shrinkToFit="1"/>
    </xf>
    <xf numFmtId="41" fontId="65" fillId="0" borderId="92" xfId="2" applyFont="1" applyFill="1" applyBorder="1" applyAlignment="1">
      <alignment horizontal="right" vertical="center" shrinkToFit="1"/>
    </xf>
    <xf numFmtId="41" fontId="56" fillId="0" borderId="92" xfId="2" applyFont="1" applyFill="1" applyBorder="1" applyAlignment="1">
      <alignment vertical="center"/>
    </xf>
    <xf numFmtId="0" fontId="33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66" fillId="0" borderId="0" xfId="0" applyFont="1" applyAlignment="1">
      <alignment horizontal="center"/>
    </xf>
    <xf numFmtId="0" fontId="34" fillId="0" borderId="0" xfId="0" quotePrefix="1" applyNumberFormat="1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left"/>
    </xf>
    <xf numFmtId="0" fontId="0" fillId="0" borderId="25" xfId="0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54" fillId="0" borderId="95" xfId="0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33" fillId="0" borderId="34" xfId="0" applyFont="1" applyBorder="1" applyAlignment="1">
      <alignment horizontal="center" vertical="center"/>
    </xf>
    <xf numFmtId="0" fontId="42" fillId="2" borderId="56" xfId="0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90" fillId="0" borderId="0" xfId="0" applyFont="1" applyAlignment="1">
      <alignment horizontal="center"/>
    </xf>
    <xf numFmtId="0" fontId="91" fillId="0" borderId="0" xfId="0" applyFont="1"/>
    <xf numFmtId="0" fontId="92" fillId="0" borderId="0" xfId="0" applyFont="1" applyBorder="1" applyAlignment="1">
      <alignment horizontal="center" vertical="center"/>
    </xf>
    <xf numFmtId="0" fontId="81" fillId="0" borderId="70" xfId="0" applyFont="1" applyBorder="1" applyAlignment="1">
      <alignment horizontal="center" vertical="center"/>
    </xf>
    <xf numFmtId="0" fontId="81" fillId="0" borderId="58" xfId="0" applyFont="1" applyBorder="1" applyAlignment="1">
      <alignment horizontal="center" vertical="center"/>
    </xf>
    <xf numFmtId="0" fontId="81" fillId="0" borderId="0" xfId="0" applyFont="1" applyBorder="1" applyAlignment="1">
      <alignment horizontal="center" vertical="center"/>
    </xf>
    <xf numFmtId="0" fontId="81" fillId="0" borderId="54" xfId="0" applyFont="1" applyBorder="1" applyAlignment="1">
      <alignment horizontal="center" vertical="center"/>
    </xf>
    <xf numFmtId="0" fontId="81" fillId="0" borderId="51" xfId="0" applyFont="1" applyBorder="1" applyAlignment="1">
      <alignment horizontal="center" vertical="center"/>
    </xf>
    <xf numFmtId="0" fontId="81" fillId="0" borderId="74" xfId="0" applyFont="1" applyFill="1" applyBorder="1" applyAlignment="1">
      <alignment horizontal="center" vertical="center"/>
    </xf>
    <xf numFmtId="0" fontId="81" fillId="0" borderId="14" xfId="0" applyFont="1" applyFill="1" applyBorder="1" applyAlignment="1">
      <alignment horizontal="center" vertical="center"/>
    </xf>
    <xf numFmtId="0" fontId="81" fillId="0" borderId="16" xfId="0" applyFont="1" applyFill="1" applyBorder="1" applyAlignment="1">
      <alignment horizontal="center" vertical="center"/>
    </xf>
    <xf numFmtId="0" fontId="81" fillId="0" borderId="41" xfId="0" applyFont="1" applyFill="1" applyBorder="1" applyAlignment="1">
      <alignment horizontal="center" vertical="center"/>
    </xf>
    <xf numFmtId="0" fontId="81" fillId="0" borderId="44" xfId="0" applyFont="1" applyFill="1" applyBorder="1" applyAlignment="1">
      <alignment horizontal="center" vertical="center"/>
    </xf>
    <xf numFmtId="0" fontId="81" fillId="0" borderId="79" xfId="0" applyFont="1" applyFill="1" applyBorder="1" applyAlignment="1">
      <alignment horizontal="center" vertical="center"/>
    </xf>
    <xf numFmtId="0" fontId="81" fillId="0" borderId="77" xfId="0" applyFont="1" applyFill="1" applyBorder="1" applyAlignment="1">
      <alignment horizontal="center" vertical="center"/>
    </xf>
    <xf numFmtId="0" fontId="81" fillId="0" borderId="0" xfId="0" applyFont="1" applyFill="1" applyBorder="1" applyAlignment="1">
      <alignment horizontal="center" vertical="center"/>
    </xf>
    <xf numFmtId="0" fontId="93" fillId="0" borderId="49" xfId="0" applyFont="1" applyFill="1" applyBorder="1" applyAlignment="1">
      <alignment horizontal="center" vertical="center"/>
    </xf>
    <xf numFmtId="41" fontId="93" fillId="0" borderId="70" xfId="2" applyFont="1" applyFill="1" applyBorder="1" applyAlignment="1">
      <alignment horizontal="center" vertical="center"/>
    </xf>
    <xf numFmtId="41" fontId="93" fillId="0" borderId="58" xfId="2" applyFont="1" applyFill="1" applyBorder="1" applyAlignment="1">
      <alignment horizontal="center" vertical="center"/>
    </xf>
    <xf numFmtId="41" fontId="93" fillId="0" borderId="93" xfId="2" applyFont="1" applyFill="1" applyBorder="1" applyAlignment="1">
      <alignment horizontal="center" vertical="center"/>
    </xf>
    <xf numFmtId="41" fontId="93" fillId="0" borderId="71" xfId="2" applyFont="1" applyFill="1" applyBorder="1" applyAlignment="1">
      <alignment horizontal="center" vertical="center"/>
    </xf>
    <xf numFmtId="41" fontId="93" fillId="0" borderId="70" xfId="2" applyFont="1" applyFill="1" applyBorder="1" applyAlignment="1">
      <alignment vertical="center"/>
    </xf>
    <xf numFmtId="41" fontId="93" fillId="0" borderId="58" xfId="2" applyFont="1" applyFill="1" applyBorder="1" applyAlignment="1">
      <alignment vertical="center"/>
    </xf>
    <xf numFmtId="41" fontId="93" fillId="0" borderId="93" xfId="2" applyFont="1" applyFill="1" applyBorder="1" applyAlignment="1">
      <alignment vertical="center"/>
    </xf>
    <xf numFmtId="41" fontId="93" fillId="0" borderId="71" xfId="2" applyFont="1" applyFill="1" applyBorder="1" applyAlignment="1">
      <alignment vertical="center"/>
    </xf>
    <xf numFmtId="41" fontId="93" fillId="0" borderId="0" xfId="2" applyFont="1" applyFill="1" applyBorder="1" applyAlignment="1">
      <alignment vertical="center"/>
    </xf>
    <xf numFmtId="0" fontId="93" fillId="0" borderId="81" xfId="0" applyFont="1" applyFill="1" applyBorder="1" applyAlignment="1">
      <alignment horizontal="center" vertical="center"/>
    </xf>
    <xf numFmtId="41" fontId="93" fillId="0" borderId="24" xfId="2" applyFont="1" applyFill="1" applyBorder="1" applyAlignment="1">
      <alignment horizontal="center" vertical="center"/>
    </xf>
    <xf numFmtId="41" fontId="93" fillId="0" borderId="26" xfId="2" applyFont="1" applyFill="1" applyBorder="1" applyAlignment="1">
      <alignment horizontal="center" vertical="center"/>
    </xf>
    <xf numFmtId="41" fontId="93" fillId="0" borderId="35" xfId="2" applyFont="1" applyFill="1" applyBorder="1" applyAlignment="1">
      <alignment horizontal="center" vertical="center"/>
    </xf>
    <xf numFmtId="41" fontId="93" fillId="0" borderId="40" xfId="2" applyFont="1" applyFill="1" applyBorder="1" applyAlignment="1">
      <alignment horizontal="center" vertical="center"/>
    </xf>
    <xf numFmtId="41" fontId="93" fillId="0" borderId="24" xfId="2" applyFont="1" applyFill="1" applyBorder="1" applyAlignment="1">
      <alignment vertical="center"/>
    </xf>
    <xf numFmtId="41" fontId="93" fillId="0" borderId="26" xfId="2" applyFont="1" applyFill="1" applyBorder="1" applyAlignment="1">
      <alignment vertical="center"/>
    </xf>
    <xf numFmtId="41" fontId="93" fillId="0" borderId="35" xfId="2" applyFont="1" applyFill="1" applyBorder="1" applyAlignment="1">
      <alignment vertical="center"/>
    </xf>
    <xf numFmtId="41" fontId="93" fillId="0" borderId="40" xfId="2" applyFont="1" applyFill="1" applyBorder="1" applyAlignment="1">
      <alignment vertical="center"/>
    </xf>
    <xf numFmtId="0" fontId="93" fillId="0" borderId="95" xfId="0" applyFont="1" applyFill="1" applyBorder="1" applyAlignment="1">
      <alignment horizontal="center" vertical="center"/>
    </xf>
    <xf numFmtId="41" fontId="93" fillId="0" borderId="54" xfId="2" applyFont="1" applyFill="1" applyBorder="1" applyAlignment="1">
      <alignment vertical="center"/>
    </xf>
    <xf numFmtId="41" fontId="93" fillId="0" borderId="51" xfId="2" applyFont="1" applyFill="1" applyBorder="1" applyAlignment="1">
      <alignment vertical="center"/>
    </xf>
    <xf numFmtId="41" fontId="93" fillId="0" borderId="52" xfId="2" applyFont="1" applyFill="1" applyBorder="1" applyAlignment="1">
      <alignment vertical="center"/>
    </xf>
    <xf numFmtId="41" fontId="93" fillId="0" borderId="53" xfId="2" applyFont="1" applyFill="1" applyBorder="1" applyAlignment="1">
      <alignment vertical="center"/>
    </xf>
    <xf numFmtId="41" fontId="93" fillId="0" borderId="59" xfId="2" applyFont="1" applyFill="1" applyBorder="1" applyAlignment="1">
      <alignment vertical="center"/>
    </xf>
    <xf numFmtId="41" fontId="93" fillId="0" borderId="62" xfId="2" applyFont="1" applyFill="1" applyBorder="1" applyAlignment="1">
      <alignment vertical="center"/>
    </xf>
    <xf numFmtId="0" fontId="94" fillId="0" borderId="47" xfId="0" applyFont="1" applyFill="1" applyBorder="1" applyAlignment="1">
      <alignment horizontal="center" vertical="center"/>
    </xf>
    <xf numFmtId="41" fontId="94" fillId="0" borderId="77" xfId="2" applyFont="1" applyFill="1" applyBorder="1" applyAlignment="1">
      <alignment vertical="center"/>
    </xf>
    <xf numFmtId="41" fontId="94" fillId="0" borderId="79" xfId="2" applyFont="1" applyFill="1" applyBorder="1" applyAlignment="1">
      <alignment vertical="center"/>
    </xf>
    <xf numFmtId="41" fontId="94" fillId="0" borderId="47" xfId="2" applyFont="1" applyFill="1" applyBorder="1" applyAlignment="1">
      <alignment vertical="center"/>
    </xf>
    <xf numFmtId="41" fontId="94" fillId="0" borderId="46" xfId="2" applyFont="1" applyFill="1" applyBorder="1" applyAlignment="1">
      <alignment vertical="center"/>
    </xf>
    <xf numFmtId="41" fontId="94" fillId="0" borderId="0" xfId="2" applyFont="1" applyFill="1" applyBorder="1" applyAlignment="1">
      <alignment vertical="center"/>
    </xf>
    <xf numFmtId="0" fontId="91" fillId="0" borderId="0" xfId="0" applyFont="1" applyFill="1"/>
    <xf numFmtId="0" fontId="91" fillId="0" borderId="0" xfId="0" applyFont="1" applyFill="1" applyAlignment="1">
      <alignment horizontal="center"/>
    </xf>
    <xf numFmtId="0" fontId="81" fillId="0" borderId="0" xfId="0" applyFont="1" applyAlignment="1"/>
    <xf numFmtId="0" fontId="90" fillId="0" borderId="0" xfId="0" applyFont="1" applyBorder="1" applyAlignment="1"/>
    <xf numFmtId="0" fontId="95" fillId="0" borderId="0" xfId="0" applyFont="1" applyAlignment="1">
      <alignment horizontal="center"/>
    </xf>
    <xf numFmtId="0" fontId="91" fillId="0" borderId="0" xfId="0" applyFont="1" applyAlignment="1">
      <alignment horizontal="center"/>
    </xf>
    <xf numFmtId="0" fontId="91" fillId="0" borderId="0" xfId="0" applyFont="1" applyBorder="1"/>
    <xf numFmtId="41" fontId="35" fillId="0" borderId="0" xfId="2" applyFont="1" applyBorder="1" applyAlignment="1">
      <alignment horizontal="right" vertical="center"/>
    </xf>
    <xf numFmtId="41" fontId="94" fillId="0" borderId="0" xfId="2" applyFont="1" applyBorder="1" applyAlignment="1">
      <alignment vertical="center"/>
    </xf>
    <xf numFmtId="0" fontId="96" fillId="0" borderId="0" xfId="0" applyFont="1"/>
    <xf numFmtId="0" fontId="97" fillId="0" borderId="0" xfId="0" applyFont="1"/>
    <xf numFmtId="0" fontId="98" fillId="0" borderId="0" xfId="0" applyFont="1"/>
    <xf numFmtId="41" fontId="99" fillId="0" borderId="0" xfId="2" applyFont="1" applyBorder="1" applyAlignment="1">
      <alignment vertical="center"/>
    </xf>
    <xf numFmtId="0" fontId="99" fillId="0" borderId="0" xfId="0" applyFont="1" applyBorder="1" applyAlignment="1">
      <alignment horizontal="center" vertical="center"/>
    </xf>
    <xf numFmtId="41" fontId="0" fillId="0" borderId="0" xfId="2" applyFont="1" applyBorder="1" applyAlignment="1">
      <alignment vertical="center"/>
    </xf>
    <xf numFmtId="41" fontId="33" fillId="0" borderId="0" xfId="2" applyFont="1" applyBorder="1" applyAlignment="1">
      <alignment horizontal="center" vertical="center"/>
    </xf>
    <xf numFmtId="41" fontId="100" fillId="0" borderId="0" xfId="2" applyFont="1" applyBorder="1" applyAlignment="1">
      <alignment horizontal="center" vertical="center"/>
    </xf>
    <xf numFmtId="0" fontId="101" fillId="0" borderId="0" xfId="2" applyNumberFormat="1" applyFont="1" applyBorder="1" applyAlignment="1">
      <alignment horizontal="center"/>
    </xf>
    <xf numFmtId="41" fontId="101" fillId="0" borderId="0" xfId="2" applyFont="1" applyBorder="1" applyAlignment="1">
      <alignment horizontal="center"/>
    </xf>
    <xf numFmtId="0" fontId="102" fillId="0" borderId="0" xfId="0" applyFont="1" applyBorder="1" applyAlignment="1">
      <alignment horizontal="center" vertical="center"/>
    </xf>
    <xf numFmtId="42" fontId="0" fillId="0" borderId="0" xfId="0" applyNumberFormat="1" applyBorder="1"/>
    <xf numFmtId="0" fontId="103" fillId="0" borderId="0" xfId="0" applyFont="1" applyBorder="1" applyAlignment="1"/>
    <xf numFmtId="41" fontId="35" fillId="0" borderId="0" xfId="2" applyFont="1" applyFill="1" applyBorder="1" applyAlignment="1">
      <alignment horizontal="center" vertical="center"/>
    </xf>
    <xf numFmtId="41" fontId="0" fillId="0" borderId="0" xfId="0" applyNumberFormat="1"/>
    <xf numFmtId="0" fontId="104" fillId="0" borderId="0" xfId="0" applyFont="1"/>
    <xf numFmtId="41" fontId="104" fillId="0" borderId="0" xfId="0" applyNumberFormat="1" applyFont="1"/>
    <xf numFmtId="41" fontId="105" fillId="0" borderId="0" xfId="0" applyNumberFormat="1" applyFont="1"/>
    <xf numFmtId="41" fontId="106" fillId="0" borderId="74" xfId="2" applyFont="1" applyBorder="1" applyAlignment="1">
      <alignment vertical="center"/>
    </xf>
    <xf numFmtId="41" fontId="106" fillId="0" borderId="79" xfId="2" applyFont="1" applyBorder="1" applyAlignment="1">
      <alignment vertical="center"/>
    </xf>
    <xf numFmtId="41" fontId="106" fillId="0" borderId="77" xfId="2" applyFont="1" applyBorder="1" applyAlignment="1">
      <alignment vertical="center"/>
    </xf>
    <xf numFmtId="41" fontId="106" fillId="0" borderId="45" xfId="2" applyFont="1" applyBorder="1" applyAlignment="1">
      <alignment vertical="center"/>
    </xf>
    <xf numFmtId="41" fontId="106" fillId="0" borderId="68" xfId="2" applyFont="1" applyBorder="1" applyAlignment="1">
      <alignment vertical="center"/>
    </xf>
    <xf numFmtId="41" fontId="106" fillId="0" borderId="7" xfId="2" applyFont="1" applyBorder="1" applyAlignment="1">
      <alignment vertical="center"/>
    </xf>
    <xf numFmtId="41" fontId="106" fillId="0" borderId="69" xfId="2" applyFont="1" applyBorder="1" applyAlignment="1">
      <alignment vertical="center"/>
    </xf>
    <xf numFmtId="0" fontId="106" fillId="0" borderId="47" xfId="0" applyFont="1" applyBorder="1" applyAlignment="1">
      <alignment horizontal="center" vertical="center"/>
    </xf>
    <xf numFmtId="41" fontId="35" fillId="0" borderId="48" xfId="2" applyFont="1" applyBorder="1" applyAlignment="1">
      <alignment horizontal="right" vertical="center"/>
    </xf>
    <xf numFmtId="41" fontId="35" fillId="0" borderId="96" xfId="2" applyFont="1" applyBorder="1" applyAlignment="1">
      <alignment horizontal="right" vertical="center"/>
    </xf>
    <xf numFmtId="41" fontId="35" fillId="0" borderId="8" xfId="2" applyFont="1" applyBorder="1" applyAlignment="1">
      <alignment horizontal="right" vertical="center"/>
    </xf>
    <xf numFmtId="41" fontId="35" fillId="0" borderId="55" xfId="2" applyFont="1" applyBorder="1" applyAlignment="1">
      <alignment horizontal="right" vertical="center"/>
    </xf>
    <xf numFmtId="41" fontId="35" fillId="0" borderId="65" xfId="2" applyFont="1" applyBorder="1" applyAlignment="1">
      <alignment horizontal="right" vertical="center"/>
    </xf>
    <xf numFmtId="41" fontId="35" fillId="0" borderId="1" xfId="2" applyFont="1" applyBorder="1" applyAlignment="1">
      <alignment horizontal="right" vertical="center"/>
    </xf>
    <xf numFmtId="41" fontId="35" fillId="0" borderId="62" xfId="2" applyFont="1" applyBorder="1" applyAlignment="1">
      <alignment horizontal="right" vertical="center"/>
    </xf>
    <xf numFmtId="41" fontId="35" fillId="0" borderId="59" xfId="2" applyFont="1" applyBorder="1" applyAlignment="1">
      <alignment horizontal="right" vertical="center"/>
    </xf>
    <xf numFmtId="0" fontId="107" fillId="0" borderId="66" xfId="0" applyFont="1" applyBorder="1" applyAlignment="1">
      <alignment horizontal="center" vertical="center"/>
    </xf>
    <xf numFmtId="41" fontId="35" fillId="0" borderId="80" xfId="2" applyFont="1" applyBorder="1" applyAlignment="1">
      <alignment horizontal="right" vertical="center"/>
    </xf>
    <xf numFmtId="41" fontId="35" fillId="0" borderId="26" xfId="2" applyFont="1" applyBorder="1" applyAlignment="1">
      <alignment horizontal="right" vertical="center"/>
    </xf>
    <xf numFmtId="41" fontId="35" fillId="0" borderId="24" xfId="2" applyFont="1" applyBorder="1" applyAlignment="1">
      <alignment horizontal="right" vertical="center"/>
    </xf>
    <xf numFmtId="0" fontId="107" fillId="0" borderId="81" xfId="0" applyFont="1" applyBorder="1" applyAlignment="1">
      <alignment horizontal="center" vertical="center"/>
    </xf>
    <xf numFmtId="41" fontId="0" fillId="0" borderId="26" xfId="0" applyNumberFormat="1" applyBorder="1"/>
    <xf numFmtId="41" fontId="35" fillId="0" borderId="91" xfId="2" applyFont="1" applyBorder="1" applyAlignment="1">
      <alignment horizontal="right" vertical="center"/>
    </xf>
    <xf numFmtId="41" fontId="35" fillId="0" borderId="58" xfId="2" applyFont="1" applyBorder="1" applyAlignment="1">
      <alignment horizontal="right" vertical="center"/>
    </xf>
    <xf numFmtId="41" fontId="35" fillId="0" borderId="70" xfId="2" applyFont="1" applyBorder="1" applyAlignment="1">
      <alignment horizontal="right" vertical="center"/>
    </xf>
    <xf numFmtId="0" fontId="107" fillId="0" borderId="94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02" fillId="0" borderId="47" xfId="0" applyFont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81" fillId="0" borderId="0" xfId="0" applyFont="1"/>
    <xf numFmtId="0" fontId="81" fillId="0" borderId="0" xfId="0" applyFont="1" applyFill="1"/>
    <xf numFmtId="0" fontId="81" fillId="0" borderId="52" xfId="0" applyFont="1" applyFill="1" applyBorder="1" applyAlignment="1">
      <alignment horizontal="center" vertical="center"/>
    </xf>
    <xf numFmtId="0" fontId="81" fillId="0" borderId="74" xfId="0" applyFont="1" applyBorder="1" applyAlignment="1">
      <alignment horizontal="center" vertical="center"/>
    </xf>
    <xf numFmtId="0" fontId="81" fillId="0" borderId="41" xfId="0" applyFont="1" applyBorder="1" applyAlignment="1">
      <alignment horizontal="center" vertical="center" wrapText="1"/>
    </xf>
    <xf numFmtId="0" fontId="81" fillId="0" borderId="18" xfId="0" applyFont="1" applyFill="1" applyBorder="1" applyAlignment="1">
      <alignment horizontal="center" vertical="center"/>
    </xf>
    <xf numFmtId="0" fontId="81" fillId="0" borderId="15" xfId="0" applyFont="1" applyBorder="1" applyAlignment="1">
      <alignment horizontal="center" vertical="center"/>
    </xf>
    <xf numFmtId="0" fontId="81" fillId="0" borderId="16" xfId="0" applyFont="1" applyBorder="1" applyAlignment="1">
      <alignment horizontal="center" vertical="center" wrapText="1"/>
    </xf>
    <xf numFmtId="0" fontId="81" fillId="0" borderId="14" xfId="0" applyFont="1" applyBorder="1" applyAlignment="1">
      <alignment horizontal="center" vertical="center"/>
    </xf>
    <xf numFmtId="0" fontId="81" fillId="0" borderId="15" xfId="0" applyFont="1" applyBorder="1" applyAlignment="1">
      <alignment horizontal="center" vertical="center" wrapText="1"/>
    </xf>
    <xf numFmtId="0" fontId="81" fillId="0" borderId="16" xfId="0" applyFont="1" applyBorder="1" applyAlignment="1">
      <alignment horizontal="center" vertical="center"/>
    </xf>
    <xf numFmtId="0" fontId="81" fillId="0" borderId="41" xfId="0" applyFont="1" applyBorder="1" applyAlignment="1">
      <alignment horizontal="center" vertical="center"/>
    </xf>
    <xf numFmtId="0" fontId="81" fillId="0" borderId="49" xfId="2" applyNumberFormat="1" applyFont="1" applyBorder="1" applyAlignment="1">
      <alignment horizontal="center" vertical="center"/>
    </xf>
    <xf numFmtId="41" fontId="81" fillId="0" borderId="94" xfId="2" applyFont="1" applyBorder="1" applyAlignment="1">
      <alignment horizontal="center" vertical="center"/>
    </xf>
    <xf numFmtId="165" fontId="33" fillId="0" borderId="70" xfId="3" applyNumberFormat="1" applyFont="1" applyFill="1" applyBorder="1" applyAlignment="1">
      <alignment horizontal="right" shrinkToFit="1"/>
    </xf>
    <xf numFmtId="165" fontId="33" fillId="0" borderId="73" xfId="3" applyNumberFormat="1" applyFont="1" applyFill="1" applyBorder="1" applyAlignment="1">
      <alignment horizontal="right" shrinkToFit="1"/>
    </xf>
    <xf numFmtId="41" fontId="81" fillId="0" borderId="58" xfId="2" applyFont="1" applyBorder="1" applyAlignment="1">
      <alignment horizontal="center" vertical="center"/>
    </xf>
    <xf numFmtId="41" fontId="81" fillId="0" borderId="93" xfId="2" applyFont="1" applyBorder="1" applyAlignment="1">
      <alignment horizontal="center" vertical="center"/>
    </xf>
    <xf numFmtId="41" fontId="81" fillId="0" borderId="73" xfId="2" applyFont="1" applyBorder="1" applyAlignment="1">
      <alignment horizontal="center" vertical="center"/>
    </xf>
    <xf numFmtId="41" fontId="81" fillId="0" borderId="70" xfId="2" applyFont="1" applyBorder="1" applyAlignment="1">
      <alignment horizontal="center" vertical="center"/>
    </xf>
    <xf numFmtId="41" fontId="81" fillId="0" borderId="71" xfId="2" applyFont="1" applyBorder="1" applyAlignment="1">
      <alignment horizontal="center" vertical="center"/>
    </xf>
    <xf numFmtId="17" fontId="81" fillId="0" borderId="91" xfId="2" applyNumberFormat="1" applyFont="1" applyBorder="1" applyAlignment="1">
      <alignment horizontal="center" vertical="center"/>
    </xf>
    <xf numFmtId="41" fontId="81" fillId="0" borderId="0" xfId="2" applyFont="1"/>
    <xf numFmtId="0" fontId="81" fillId="0" borderId="81" xfId="2" applyNumberFormat="1" applyFont="1" applyBorder="1" applyAlignment="1">
      <alignment horizontal="center" vertical="center"/>
    </xf>
    <xf numFmtId="41" fontId="81" fillId="0" borderId="81" xfId="2" applyFont="1" applyBorder="1" applyAlignment="1">
      <alignment horizontal="center" vertical="center"/>
    </xf>
    <xf numFmtId="165" fontId="0" fillId="0" borderId="24" xfId="3" applyNumberFormat="1" applyFont="1" applyFill="1" applyBorder="1" applyAlignment="1">
      <alignment horizontal="right" shrinkToFit="1"/>
    </xf>
    <xf numFmtId="165" fontId="0" fillId="0" borderId="25" xfId="3" applyNumberFormat="1" applyFont="1" applyFill="1" applyBorder="1" applyAlignment="1">
      <alignment horizontal="right" shrinkToFit="1"/>
    </xf>
    <xf numFmtId="41" fontId="81" fillId="0" borderId="26" xfId="2" applyFont="1" applyBorder="1" applyAlignment="1">
      <alignment horizontal="center" vertical="center"/>
    </xf>
    <xf numFmtId="41" fontId="81" fillId="0" borderId="35" xfId="2" applyFont="1" applyBorder="1" applyAlignment="1">
      <alignment horizontal="center" vertical="center"/>
    </xf>
    <xf numFmtId="41" fontId="81" fillId="0" borderId="25" xfId="2" applyFont="1" applyBorder="1" applyAlignment="1">
      <alignment horizontal="center" vertical="center"/>
    </xf>
    <xf numFmtId="41" fontId="81" fillId="0" borderId="24" xfId="2" applyFont="1" applyBorder="1" applyAlignment="1">
      <alignment horizontal="center" vertical="center"/>
    </xf>
    <xf numFmtId="41" fontId="81" fillId="0" borderId="40" xfId="2" applyFont="1" applyBorder="1" applyAlignment="1">
      <alignment horizontal="center" vertical="center"/>
    </xf>
    <xf numFmtId="17" fontId="81" fillId="0" borderId="80" xfId="2" applyNumberFormat="1" applyFont="1" applyBorder="1" applyAlignment="1">
      <alignment horizontal="center" vertical="center"/>
    </xf>
    <xf numFmtId="165" fontId="33" fillId="0" borderId="24" xfId="3" applyNumberFormat="1" applyFont="1" applyFill="1" applyBorder="1" applyAlignment="1">
      <alignment horizontal="right" shrinkToFit="1"/>
    </xf>
    <xf numFmtId="165" fontId="33" fillId="0" borderId="25" xfId="3" applyNumberFormat="1" applyFont="1" applyFill="1" applyBorder="1" applyAlignment="1">
      <alignment horizontal="right" shrinkToFit="1"/>
    </xf>
    <xf numFmtId="0" fontId="81" fillId="0" borderId="66" xfId="2" applyNumberFormat="1" applyFont="1" applyBorder="1" applyAlignment="1">
      <alignment horizontal="center" vertical="center"/>
    </xf>
    <xf numFmtId="41" fontId="81" fillId="0" borderId="95" xfId="2" applyFont="1" applyBorder="1" applyAlignment="1">
      <alignment horizontal="center" vertical="center"/>
    </xf>
    <xf numFmtId="165" fontId="0" fillId="0" borderId="59" xfId="3" applyNumberFormat="1" applyFont="1" applyFill="1" applyBorder="1" applyAlignment="1">
      <alignment horizontal="right" shrinkToFit="1"/>
    </xf>
    <xf numFmtId="165" fontId="0" fillId="0" borderId="61" xfId="3" applyNumberFormat="1" applyFont="1" applyFill="1" applyBorder="1" applyAlignment="1">
      <alignment horizontal="right" shrinkToFit="1"/>
    </xf>
    <xf numFmtId="41" fontId="81" fillId="0" borderId="62" xfId="2" applyFont="1" applyBorder="1" applyAlignment="1">
      <alignment horizontal="center" vertical="center"/>
    </xf>
    <xf numFmtId="41" fontId="81" fillId="0" borderId="52" xfId="2" applyFont="1" applyBorder="1" applyAlignment="1">
      <alignment horizontal="center" vertical="center"/>
    </xf>
    <xf numFmtId="41" fontId="81" fillId="0" borderId="50" xfId="2" applyFont="1" applyBorder="1" applyAlignment="1">
      <alignment horizontal="center" vertical="center"/>
    </xf>
    <xf numFmtId="41" fontId="81" fillId="0" borderId="51" xfId="2" applyFont="1" applyBorder="1" applyAlignment="1">
      <alignment horizontal="center" vertical="center"/>
    </xf>
    <xf numFmtId="41" fontId="81" fillId="0" borderId="64" xfId="2" applyFont="1" applyBorder="1" applyAlignment="1">
      <alignment horizontal="center" vertical="center"/>
    </xf>
    <xf numFmtId="41" fontId="92" fillId="0" borderId="47" xfId="2" applyFont="1" applyBorder="1" applyAlignment="1">
      <alignment horizontal="center" vertical="center"/>
    </xf>
    <xf numFmtId="41" fontId="81" fillId="0" borderId="77" xfId="2" applyFont="1" applyBorder="1" applyAlignment="1">
      <alignment horizontal="center" vertical="center"/>
    </xf>
    <xf numFmtId="41" fontId="81" fillId="0" borderId="69" xfId="2" applyFont="1" applyBorder="1" applyAlignment="1">
      <alignment horizontal="center" vertical="center"/>
    </xf>
    <xf numFmtId="41" fontId="81" fillId="0" borderId="6" xfId="2" applyFont="1" applyBorder="1" applyAlignment="1">
      <alignment horizontal="center" vertical="center"/>
    </xf>
    <xf numFmtId="41" fontId="81" fillId="0" borderId="7" xfId="2" applyFont="1" applyBorder="1" applyAlignment="1">
      <alignment horizontal="center" vertical="center"/>
    </xf>
    <xf numFmtId="41" fontId="81" fillId="0" borderId="78" xfId="2" applyFont="1" applyBorder="1" applyAlignment="1">
      <alignment horizontal="center" vertical="center"/>
    </xf>
    <xf numFmtId="41" fontId="81" fillId="0" borderId="79" xfId="2" applyFont="1" applyBorder="1" applyAlignment="1">
      <alignment horizontal="center" vertical="center"/>
    </xf>
    <xf numFmtId="41" fontId="81" fillId="0" borderId="74" xfId="2" applyFont="1" applyBorder="1" applyAlignment="1">
      <alignment horizontal="center" vertical="center"/>
    </xf>
    <xf numFmtId="41" fontId="73" fillId="0" borderId="0" xfId="0" applyNumberFormat="1" applyFont="1"/>
    <xf numFmtId="41" fontId="81" fillId="0" borderId="0" xfId="0" applyNumberFormat="1" applyFont="1"/>
    <xf numFmtId="0" fontId="92" fillId="0" borderId="61" xfId="0" applyFont="1" applyBorder="1" applyAlignment="1">
      <alignment horizontal="center" vertical="center"/>
    </xf>
    <xf numFmtId="0" fontId="92" fillId="0" borderId="62" xfId="0" applyFont="1" applyBorder="1" applyAlignment="1">
      <alignment horizontal="center" vertical="center"/>
    </xf>
    <xf numFmtId="0" fontId="92" fillId="0" borderId="77" xfId="0" applyFont="1" applyBorder="1" applyAlignment="1">
      <alignment horizontal="center" vertical="center" wrapText="1"/>
    </xf>
    <xf numFmtId="0" fontId="92" fillId="0" borderId="78" xfId="0" applyFont="1" applyBorder="1" applyAlignment="1">
      <alignment horizontal="center" vertical="center"/>
    </xf>
    <xf numFmtId="0" fontId="92" fillId="0" borderId="78" xfId="0" applyFont="1" applyBorder="1" applyAlignment="1">
      <alignment horizontal="center" vertical="center" wrapText="1"/>
    </xf>
    <xf numFmtId="0" fontId="92" fillId="0" borderId="79" xfId="0" applyFont="1" applyBorder="1" applyAlignment="1">
      <alignment horizontal="center" vertical="center"/>
    </xf>
    <xf numFmtId="0" fontId="92" fillId="0" borderId="110" xfId="0" applyFont="1" applyBorder="1" applyAlignment="1">
      <alignment horizontal="center" vertical="center"/>
    </xf>
    <xf numFmtId="0" fontId="92" fillId="0" borderId="111" xfId="0" applyFont="1" applyBorder="1" applyAlignment="1">
      <alignment horizontal="center" vertical="center" wrapText="1"/>
    </xf>
    <xf numFmtId="0" fontId="92" fillId="0" borderId="112" xfId="0" applyFont="1" applyBorder="1" applyAlignment="1">
      <alignment horizontal="center" vertical="center"/>
    </xf>
    <xf numFmtId="0" fontId="92" fillId="0" borderId="112" xfId="0" applyFont="1" applyBorder="1" applyAlignment="1">
      <alignment horizontal="center" vertical="center" wrapText="1"/>
    </xf>
    <xf numFmtId="0" fontId="92" fillId="0" borderId="113" xfId="0" applyFont="1" applyBorder="1" applyAlignment="1">
      <alignment horizontal="center" vertical="center" wrapText="1"/>
    </xf>
    <xf numFmtId="0" fontId="92" fillId="0" borderId="111" xfId="0" applyFont="1" applyBorder="1" applyAlignment="1">
      <alignment horizontal="center" vertical="center"/>
    </xf>
    <xf numFmtId="0" fontId="92" fillId="0" borderId="113" xfId="0" applyFont="1" applyBorder="1" applyAlignment="1">
      <alignment horizontal="center" vertical="center"/>
    </xf>
    <xf numFmtId="0" fontId="81" fillId="0" borderId="48" xfId="0" applyFont="1" applyBorder="1"/>
    <xf numFmtId="0" fontId="81" fillId="0" borderId="8" xfId="0" applyFont="1" applyBorder="1"/>
    <xf numFmtId="0" fontId="81" fillId="0" borderId="3" xfId="0" applyFont="1" applyBorder="1"/>
    <xf numFmtId="0" fontId="81" fillId="0" borderId="9" xfId="0" applyFont="1" applyBorder="1"/>
    <xf numFmtId="41" fontId="97" fillId="0" borderId="80" xfId="2" applyFont="1" applyBorder="1" applyAlignment="1">
      <alignment horizontal="center" vertical="center"/>
    </xf>
    <xf numFmtId="41" fontId="97" fillId="0" borderId="24" xfId="2" applyFont="1" applyBorder="1" applyAlignment="1">
      <alignment horizontal="left" vertical="center"/>
    </xf>
    <xf numFmtId="41" fontId="97" fillId="0" borderId="25" xfId="2" applyFont="1" applyBorder="1" applyAlignment="1">
      <alignment horizontal="left" vertical="center"/>
    </xf>
    <xf numFmtId="41" fontId="97" fillId="0" borderId="26" xfId="2" applyFont="1" applyBorder="1" applyAlignment="1">
      <alignment horizontal="left" vertical="center"/>
    </xf>
    <xf numFmtId="0" fontId="81" fillId="0" borderId="65" xfId="0" applyFont="1" applyBorder="1"/>
    <xf numFmtId="0" fontId="81" fillId="0" borderId="59" xfId="0" applyFont="1" applyBorder="1"/>
    <xf numFmtId="0" fontId="81" fillId="0" borderId="61" xfId="0" applyFont="1" applyBorder="1"/>
    <xf numFmtId="0" fontId="81" fillId="0" borderId="62" xfId="0" applyFont="1" applyBorder="1"/>
    <xf numFmtId="0" fontId="81" fillId="0" borderId="0" xfId="0" applyFont="1" applyBorder="1"/>
    <xf numFmtId="41" fontId="97" fillId="0" borderId="0" xfId="2" applyFont="1" applyBorder="1" applyAlignment="1">
      <alignment horizontal="center" vertical="center"/>
    </xf>
    <xf numFmtId="41" fontId="97" fillId="0" borderId="0" xfId="2" applyFont="1" applyBorder="1" applyAlignment="1">
      <alignment horizontal="left" vertical="center"/>
    </xf>
    <xf numFmtId="41" fontId="0" fillId="0" borderId="0" xfId="0" applyNumberFormat="1" applyBorder="1"/>
    <xf numFmtId="0" fontId="0" fillId="0" borderId="69" xfId="0" applyBorder="1" applyAlignment="1">
      <alignment vertical="center"/>
    </xf>
    <xf numFmtId="0" fontId="0" fillId="0" borderId="68" xfId="0" applyBorder="1" applyAlignment="1">
      <alignment vertical="center"/>
    </xf>
    <xf numFmtId="0" fontId="0" fillId="0" borderId="37" xfId="0" applyBorder="1" applyAlignment="1">
      <alignment vertical="center"/>
    </xf>
    <xf numFmtId="41" fontId="0" fillId="0" borderId="4" xfId="2" applyFont="1" applyBorder="1" applyAlignment="1">
      <alignment horizontal="center" vertical="center"/>
    </xf>
    <xf numFmtId="41" fontId="0" fillId="0" borderId="10" xfId="2" applyFont="1" applyBorder="1" applyAlignment="1">
      <alignment horizontal="center" vertical="center"/>
    </xf>
    <xf numFmtId="41" fontId="0" fillId="0" borderId="28" xfId="2" applyFon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111" fillId="0" borderId="62" xfId="0" applyFont="1" applyBorder="1" applyAlignment="1">
      <alignment horizontal="center" vertical="center" wrapText="1"/>
    </xf>
    <xf numFmtId="0" fontId="111" fillId="0" borderId="59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wrapText="1"/>
    </xf>
    <xf numFmtId="0" fontId="111" fillId="0" borderId="24" xfId="0" applyFont="1" applyBorder="1" applyAlignment="1">
      <alignment horizontal="center" wrapText="1"/>
    </xf>
    <xf numFmtId="0" fontId="99" fillId="0" borderId="0" xfId="0" applyFont="1"/>
    <xf numFmtId="0" fontId="0" fillId="0" borderId="62" xfId="0" applyBorder="1" applyAlignment="1">
      <alignment vertical="center"/>
    </xf>
    <xf numFmtId="0" fontId="0" fillId="0" borderId="59" xfId="0" applyBorder="1" applyAlignment="1">
      <alignment vertical="center"/>
    </xf>
    <xf numFmtId="0" fontId="0" fillId="0" borderId="65" xfId="0" applyBorder="1" applyAlignment="1">
      <alignment vertical="center"/>
    </xf>
    <xf numFmtId="0" fontId="0" fillId="0" borderId="56" xfId="0" applyBorder="1" applyAlignment="1">
      <alignment vertical="center"/>
    </xf>
    <xf numFmtId="0" fontId="0" fillId="0" borderId="60" xfId="0" applyBorder="1" applyAlignment="1">
      <alignment vertical="center"/>
    </xf>
    <xf numFmtId="0" fontId="0" fillId="0" borderId="66" xfId="0" applyBorder="1" applyAlignment="1">
      <alignment vertical="center"/>
    </xf>
    <xf numFmtId="41" fontId="0" fillId="0" borderId="26" xfId="2" applyFont="1" applyBorder="1" applyAlignment="1">
      <alignment horizontal="center" vertical="center"/>
    </xf>
    <xf numFmtId="41" fontId="0" fillId="0" borderId="24" xfId="2" applyFont="1" applyBorder="1" applyAlignment="1">
      <alignment horizontal="center" vertical="center"/>
    </xf>
    <xf numFmtId="41" fontId="0" fillId="0" borderId="80" xfId="2" applyFont="1" applyBorder="1" applyAlignment="1">
      <alignment horizontal="center" vertical="center"/>
    </xf>
    <xf numFmtId="41" fontId="0" fillId="0" borderId="82" xfId="2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58" xfId="0" applyBorder="1" applyAlignment="1">
      <alignment vertical="center"/>
    </xf>
    <xf numFmtId="0" fontId="0" fillId="0" borderId="70" xfId="0" applyBorder="1" applyAlignment="1">
      <alignment vertical="center"/>
    </xf>
    <xf numFmtId="0" fontId="0" fillId="0" borderId="91" xfId="0" applyBorder="1" applyAlignment="1">
      <alignment vertical="center"/>
    </xf>
    <xf numFmtId="0" fontId="0" fillId="0" borderId="98" xfId="0" applyBorder="1" applyAlignment="1">
      <alignment vertical="center"/>
    </xf>
    <xf numFmtId="0" fontId="0" fillId="0" borderId="71" xfId="0" applyBorder="1" applyAlignment="1">
      <alignment vertical="center"/>
    </xf>
    <xf numFmtId="0" fontId="0" fillId="0" borderId="94" xfId="0" applyBorder="1" applyAlignment="1">
      <alignment vertical="center"/>
    </xf>
    <xf numFmtId="0" fontId="0" fillId="0" borderId="0" xfId="0" applyAlignment="1">
      <alignment wrapText="1"/>
    </xf>
    <xf numFmtId="0" fontId="111" fillId="0" borderId="51" xfId="0" applyFont="1" applyBorder="1" applyAlignment="1">
      <alignment horizontal="center" vertical="center" wrapText="1"/>
    </xf>
    <xf numFmtId="0" fontId="111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left"/>
    </xf>
    <xf numFmtId="0" fontId="112" fillId="0" borderId="0" xfId="0" applyFont="1" applyAlignment="1">
      <alignment vertical="center"/>
    </xf>
    <xf numFmtId="41" fontId="81" fillId="0" borderId="0" xfId="2" applyFont="1" applyBorder="1" applyAlignment="1">
      <alignment horizontal="center" vertical="center"/>
    </xf>
    <xf numFmtId="41" fontId="81" fillId="0" borderId="48" xfId="2" applyFont="1" applyBorder="1" applyAlignment="1">
      <alignment horizontal="center" vertical="center" wrapText="1"/>
    </xf>
    <xf numFmtId="0" fontId="81" fillId="0" borderId="80" xfId="0" applyFont="1" applyBorder="1" applyAlignment="1">
      <alignment horizontal="center" vertical="center" wrapText="1"/>
    </xf>
    <xf numFmtId="0" fontId="81" fillId="0" borderId="48" xfId="0" applyFont="1" applyBorder="1" applyAlignment="1">
      <alignment horizontal="center" vertical="center" wrapText="1"/>
    </xf>
    <xf numFmtId="0" fontId="81" fillId="0" borderId="115" xfId="0" applyFont="1" applyBorder="1" applyAlignment="1">
      <alignment horizontal="center" vertical="center"/>
    </xf>
    <xf numFmtId="0" fontId="81" fillId="0" borderId="0" xfId="0" applyFont="1" applyAlignment="1">
      <alignment horizontal="center"/>
    </xf>
    <xf numFmtId="0" fontId="81" fillId="0" borderId="74" xfId="0" applyFont="1" applyBorder="1" applyAlignment="1">
      <alignment horizontal="center" vertical="center" wrapText="1"/>
    </xf>
    <xf numFmtId="0" fontId="81" fillId="0" borderId="28" xfId="0" applyFont="1" applyBorder="1" applyAlignment="1">
      <alignment horizontal="center" vertical="center" wrapText="1"/>
    </xf>
    <xf numFmtId="0" fontId="81" fillId="0" borderId="80" xfId="0" applyFont="1" applyBorder="1" applyAlignment="1">
      <alignment horizontal="left" vertical="center" wrapText="1"/>
    </xf>
    <xf numFmtId="0" fontId="81" fillId="0" borderId="48" xfId="0" applyFont="1" applyBorder="1" applyAlignment="1">
      <alignment horizontal="left" vertical="center" wrapText="1"/>
    </xf>
    <xf numFmtId="41" fontId="0" fillId="0" borderId="0" xfId="2" applyFont="1" applyBorder="1"/>
    <xf numFmtId="41" fontId="0" fillId="0" borderId="0" xfId="0" applyNumberFormat="1" applyBorder="1" applyAlignment="1">
      <alignment horizontal="center"/>
    </xf>
    <xf numFmtId="41" fontId="0" fillId="0" borderId="0" xfId="2" applyFont="1" applyBorder="1" applyAlignment="1">
      <alignment horizontal="center" vertical="center"/>
    </xf>
    <xf numFmtId="41" fontId="0" fillId="0" borderId="0" xfId="2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2" applyNumberFormat="1" applyFont="1" applyBorder="1" applyAlignment="1">
      <alignment horizontal="center"/>
    </xf>
    <xf numFmtId="41" fontId="0" fillId="0" borderId="0" xfId="2" applyFont="1" applyBorder="1" applyAlignment="1">
      <alignment horizontal="center" vertical="top" wrapText="1"/>
    </xf>
    <xf numFmtId="41" fontId="89" fillId="0" borderId="0" xfId="0" applyNumberFormat="1" applyFont="1" applyBorder="1" applyAlignment="1">
      <alignment horizontal="center"/>
    </xf>
    <xf numFmtId="41" fontId="89" fillId="0" borderId="0" xfId="0" applyNumberFormat="1" applyFont="1"/>
    <xf numFmtId="0" fontId="89" fillId="0" borderId="0" xfId="0" applyFont="1"/>
    <xf numFmtId="41" fontId="0" fillId="0" borderId="79" xfId="2" applyFont="1" applyBorder="1"/>
    <xf numFmtId="41" fontId="0" fillId="0" borderId="78" xfId="2" applyFont="1" applyBorder="1"/>
    <xf numFmtId="41" fontId="0" fillId="0" borderId="75" xfId="2" applyFont="1" applyBorder="1"/>
    <xf numFmtId="41" fontId="0" fillId="0" borderId="77" xfId="2" applyFont="1" applyBorder="1"/>
    <xf numFmtId="41" fontId="0" fillId="0" borderId="33" xfId="2" applyFont="1" applyBorder="1"/>
    <xf numFmtId="41" fontId="0" fillId="0" borderId="6" xfId="2" applyFont="1" applyBorder="1"/>
    <xf numFmtId="41" fontId="0" fillId="0" borderId="69" xfId="2" applyFont="1" applyBorder="1"/>
    <xf numFmtId="41" fontId="0" fillId="0" borderId="47" xfId="0" applyNumberFormat="1" applyBorder="1" applyAlignment="1">
      <alignment horizontal="center"/>
    </xf>
    <xf numFmtId="41" fontId="0" fillId="0" borderId="62" xfId="2" applyFont="1" applyBorder="1"/>
    <xf numFmtId="41" fontId="0" fillId="0" borderId="59" xfId="2" applyFont="1" applyBorder="1"/>
    <xf numFmtId="41" fontId="0" fillId="0" borderId="64" xfId="2" applyFont="1" applyBorder="1"/>
    <xf numFmtId="0" fontId="0" fillId="0" borderId="66" xfId="0" applyBorder="1"/>
    <xf numFmtId="0" fontId="0" fillId="0" borderId="80" xfId="0" applyBorder="1"/>
    <xf numFmtId="41" fontId="0" fillId="0" borderId="38" xfId="2" applyFont="1" applyBorder="1" applyAlignment="1">
      <alignment horizontal="center" vertical="center"/>
    </xf>
    <xf numFmtId="41" fontId="0" fillId="0" borderId="25" xfId="2" applyFont="1" applyBorder="1" applyAlignment="1">
      <alignment horizontal="center" vertical="center"/>
    </xf>
    <xf numFmtId="41" fontId="0" fillId="0" borderId="35" xfId="2" applyFont="1" applyBorder="1" applyAlignment="1">
      <alignment horizontal="center" vertical="center"/>
    </xf>
    <xf numFmtId="41" fontId="0" fillId="0" borderId="49" xfId="2" applyFont="1" applyBorder="1" applyAlignment="1">
      <alignment horizontal="center" vertical="center"/>
    </xf>
    <xf numFmtId="41" fontId="0" fillId="0" borderId="48" xfId="2" applyFont="1" applyBorder="1" applyAlignment="1">
      <alignment vertical="center"/>
    </xf>
    <xf numFmtId="0" fontId="0" fillId="0" borderId="48" xfId="2" applyNumberFormat="1" applyFont="1" applyBorder="1" applyAlignment="1">
      <alignment horizontal="center" vertical="center"/>
    </xf>
    <xf numFmtId="41" fontId="0" fillId="0" borderId="38" xfId="2" applyFont="1" applyBorder="1" applyAlignment="1">
      <alignment horizontal="center"/>
    </xf>
    <xf numFmtId="41" fontId="0" fillId="0" borderId="58" xfId="2" applyFont="1" applyBorder="1" applyAlignment="1">
      <alignment horizontal="center"/>
    </xf>
    <xf numFmtId="41" fontId="0" fillId="0" borderId="73" xfId="2" applyFont="1" applyBorder="1" applyAlignment="1">
      <alignment horizontal="center"/>
    </xf>
    <xf numFmtId="41" fontId="0" fillId="0" borderId="70" xfId="2" applyFont="1" applyBorder="1" applyAlignment="1">
      <alignment horizontal="center"/>
    </xf>
    <xf numFmtId="41" fontId="0" fillId="0" borderId="93" xfId="2" applyFont="1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38" xfId="2" applyNumberFormat="1" applyFont="1" applyBorder="1" applyAlignment="1">
      <alignment horizontal="center"/>
    </xf>
    <xf numFmtId="0" fontId="0" fillId="0" borderId="79" xfId="2" applyNumberFormat="1" applyFont="1" applyBorder="1" applyAlignment="1">
      <alignment horizontal="center"/>
    </xf>
    <xf numFmtId="0" fontId="0" fillId="0" borderId="78" xfId="2" applyNumberFormat="1" applyFont="1" applyBorder="1" applyAlignment="1">
      <alignment horizontal="center"/>
    </xf>
    <xf numFmtId="0" fontId="0" fillId="0" borderId="77" xfId="2" applyNumberFormat="1" applyFont="1" applyBorder="1" applyAlignment="1">
      <alignment horizontal="center"/>
    </xf>
    <xf numFmtId="0" fontId="0" fillId="0" borderId="16" xfId="2" applyNumberFormat="1" applyFont="1" applyBorder="1" applyAlignment="1">
      <alignment horizontal="center"/>
    </xf>
    <xf numFmtId="0" fontId="0" fillId="0" borderId="15" xfId="2" applyNumberFormat="1" applyFont="1" applyBorder="1" applyAlignment="1">
      <alignment horizontal="center"/>
    </xf>
    <xf numFmtId="0" fontId="0" fillId="0" borderId="14" xfId="2" applyNumberFormat="1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113" fillId="0" borderId="0" xfId="0" applyFont="1" applyAlignment="1">
      <alignment horizontal="center" vertical="center"/>
    </xf>
    <xf numFmtId="41" fontId="113" fillId="0" borderId="0" xfId="2" applyFont="1" applyBorder="1" applyAlignment="1">
      <alignment horizontal="center" vertical="center"/>
    </xf>
    <xf numFmtId="41" fontId="113" fillId="0" borderId="38" xfId="2" applyFont="1" applyBorder="1" applyAlignment="1">
      <alignment horizontal="center" vertical="center"/>
    </xf>
    <xf numFmtId="41" fontId="113" fillId="0" borderId="4" xfId="2" applyFont="1" applyBorder="1" applyAlignment="1">
      <alignment horizontal="center" vertical="center"/>
    </xf>
    <xf numFmtId="41" fontId="113" fillId="0" borderId="2" xfId="2" applyFont="1" applyBorder="1" applyAlignment="1">
      <alignment horizontal="center" vertical="center"/>
    </xf>
    <xf numFmtId="41" fontId="113" fillId="0" borderId="10" xfId="2" applyFont="1" applyBorder="1" applyAlignment="1">
      <alignment horizontal="center" vertical="center"/>
    </xf>
    <xf numFmtId="0" fontId="113" fillId="0" borderId="0" xfId="0" applyFont="1" applyAlignment="1">
      <alignment vertical="center"/>
    </xf>
    <xf numFmtId="41" fontId="113" fillId="0" borderId="0" xfId="2" applyFont="1" applyBorder="1" applyAlignment="1">
      <alignment horizontal="center" vertical="center" wrapText="1"/>
    </xf>
    <xf numFmtId="0" fontId="114" fillId="0" borderId="0" xfId="0" applyFont="1"/>
    <xf numFmtId="0" fontId="114" fillId="0" borderId="0" xfId="0" applyFont="1" applyAlignment="1">
      <alignment horizontal="center"/>
    </xf>
    <xf numFmtId="41" fontId="37" fillId="0" borderId="79" xfId="2" applyFont="1" applyBorder="1" applyAlignment="1">
      <alignment vertical="center"/>
    </xf>
    <xf numFmtId="41" fontId="37" fillId="0" borderId="78" xfId="2" applyFont="1" applyBorder="1" applyAlignment="1">
      <alignment vertical="center"/>
    </xf>
    <xf numFmtId="41" fontId="37" fillId="0" borderId="77" xfId="2" applyFont="1" applyBorder="1" applyAlignment="1">
      <alignment vertical="center"/>
    </xf>
    <xf numFmtId="41" fontId="37" fillId="0" borderId="76" xfId="2" applyFont="1" applyBorder="1" applyAlignment="1">
      <alignment vertical="center"/>
    </xf>
    <xf numFmtId="41" fontId="55" fillId="0" borderId="62" xfId="2" applyFont="1" applyBorder="1" applyAlignment="1">
      <alignment horizontal="right" vertical="center"/>
    </xf>
    <xf numFmtId="41" fontId="55" fillId="0" borderId="61" xfId="2" applyFont="1" applyBorder="1" applyAlignment="1">
      <alignment horizontal="right" vertical="center"/>
    </xf>
    <xf numFmtId="41" fontId="55" fillId="0" borderId="59" xfId="2" applyFont="1" applyBorder="1" applyAlignment="1">
      <alignment horizontal="right" vertical="center"/>
    </xf>
    <xf numFmtId="41" fontId="55" fillId="0" borderId="53" xfId="2" applyFont="1" applyBorder="1" applyAlignment="1">
      <alignment horizontal="right" vertical="center"/>
    </xf>
    <xf numFmtId="41" fontId="55" fillId="0" borderId="50" xfId="2" applyFont="1" applyBorder="1" applyAlignment="1">
      <alignment horizontal="right" vertical="center"/>
    </xf>
    <xf numFmtId="41" fontId="55" fillId="0" borderId="54" xfId="2" applyFont="1" applyBorder="1" applyAlignment="1">
      <alignment horizontal="right" vertical="center"/>
    </xf>
    <xf numFmtId="41" fontId="55" fillId="0" borderId="51" xfId="2" applyFont="1" applyBorder="1" applyAlignment="1">
      <alignment horizontal="right" vertical="center"/>
    </xf>
    <xf numFmtId="0" fontId="55" fillId="0" borderId="100" xfId="0" applyFont="1" applyBorder="1" applyAlignment="1">
      <alignment vertical="center"/>
    </xf>
    <xf numFmtId="0" fontId="55" fillId="0" borderId="54" xfId="0" applyFont="1" applyBorder="1" applyAlignment="1">
      <alignment horizontal="center" vertical="center"/>
    </xf>
    <xf numFmtId="41" fontId="55" fillId="0" borderId="26" xfId="2" applyFont="1" applyBorder="1" applyAlignment="1">
      <alignment horizontal="right" vertical="center"/>
    </xf>
    <xf numFmtId="41" fontId="55" fillId="0" borderId="25" xfId="2" applyFont="1" applyBorder="1" applyAlignment="1">
      <alignment horizontal="right" vertical="center"/>
    </xf>
    <xf numFmtId="41" fontId="55" fillId="0" borderId="24" xfId="2" applyFont="1" applyBorder="1" applyAlignment="1">
      <alignment horizontal="right" vertical="center"/>
    </xf>
    <xf numFmtId="41" fontId="55" fillId="0" borderId="40" xfId="2" applyFont="1" applyBorder="1" applyAlignment="1">
      <alignment horizontal="right" vertical="center"/>
    </xf>
    <xf numFmtId="0" fontId="55" fillId="0" borderId="40" xfId="0" applyFont="1" applyBorder="1" applyAlignment="1">
      <alignment vertical="center"/>
    </xf>
    <xf numFmtId="0" fontId="55" fillId="0" borderId="24" xfId="0" applyFont="1" applyBorder="1" applyAlignment="1">
      <alignment horizontal="center" vertical="center"/>
    </xf>
    <xf numFmtId="41" fontId="55" fillId="0" borderId="58" xfId="2" applyFont="1" applyBorder="1" applyAlignment="1">
      <alignment horizontal="right" vertical="center"/>
    </xf>
    <xf numFmtId="41" fontId="55" fillId="0" borderId="73" xfId="2" applyFont="1" applyBorder="1" applyAlignment="1">
      <alignment horizontal="right" vertical="center"/>
    </xf>
    <xf numFmtId="41" fontId="55" fillId="0" borderId="70" xfId="2" applyFont="1" applyBorder="1" applyAlignment="1">
      <alignment horizontal="right" vertical="center"/>
    </xf>
    <xf numFmtId="41" fontId="55" fillId="0" borderId="71" xfId="2" applyFont="1" applyBorder="1" applyAlignment="1">
      <alignment horizontal="right" vertical="center"/>
    </xf>
    <xf numFmtId="0" fontId="55" fillId="0" borderId="36" xfId="0" applyFont="1" applyBorder="1" applyAlignment="1">
      <alignment vertical="center"/>
    </xf>
    <xf numFmtId="0" fontId="55" fillId="0" borderId="8" xfId="0" applyFont="1" applyBorder="1" applyAlignment="1">
      <alignment horizontal="center" vertical="center"/>
    </xf>
    <xf numFmtId="0" fontId="37" fillId="0" borderId="51" xfId="0" applyFont="1" applyBorder="1" applyAlignment="1">
      <alignment horizontal="center"/>
    </xf>
    <xf numFmtId="0" fontId="37" fillId="0" borderId="50" xfId="0" applyFont="1" applyBorder="1" applyAlignment="1">
      <alignment horizontal="center"/>
    </xf>
    <xf numFmtId="0" fontId="37" fillId="0" borderId="54" xfId="0" applyFont="1" applyBorder="1" applyAlignment="1">
      <alignment horizontal="center"/>
    </xf>
    <xf numFmtId="0" fontId="37" fillId="0" borderId="53" xfId="0" applyFont="1" applyBorder="1" applyAlignment="1">
      <alignment horizontal="center"/>
    </xf>
    <xf numFmtId="41" fontId="37" fillId="0" borderId="7" xfId="2" applyFont="1" applyBorder="1" applyAlignment="1">
      <alignment vertical="center"/>
    </xf>
    <xf numFmtId="41" fontId="37" fillId="0" borderId="6" xfId="2" applyFont="1" applyBorder="1" applyAlignment="1">
      <alignment vertical="center"/>
    </xf>
    <xf numFmtId="41" fontId="37" fillId="0" borderId="69" xfId="2" applyFont="1" applyBorder="1" applyAlignment="1">
      <alignment vertical="center"/>
    </xf>
    <xf numFmtId="41" fontId="37" fillId="0" borderId="0" xfId="2" applyFont="1" applyBorder="1" applyAlignment="1">
      <alignment vertical="center"/>
    </xf>
    <xf numFmtId="41" fontId="55" fillId="0" borderId="79" xfId="2" applyFont="1" applyBorder="1" applyAlignment="1">
      <alignment horizontal="right" vertical="center"/>
    </xf>
    <xf numFmtId="41" fontId="55" fillId="0" borderId="78" xfId="2" applyFont="1" applyBorder="1" applyAlignment="1">
      <alignment horizontal="right" vertical="center"/>
    </xf>
    <xf numFmtId="41" fontId="55" fillId="0" borderId="77" xfId="2" applyFont="1" applyBorder="1" applyAlignment="1">
      <alignment horizontal="right" vertical="center"/>
    </xf>
    <xf numFmtId="0" fontId="55" fillId="0" borderId="106" xfId="0" applyFont="1" applyBorder="1" applyAlignment="1">
      <alignment vertical="center"/>
    </xf>
    <xf numFmtId="41" fontId="55" fillId="0" borderId="0" xfId="2" applyFont="1" applyBorder="1" applyAlignment="1">
      <alignment horizontal="right" vertical="center"/>
    </xf>
    <xf numFmtId="41" fontId="55" fillId="0" borderId="50" xfId="2" applyFont="1" applyFill="1" applyBorder="1" applyAlignment="1">
      <alignment horizontal="right" vertical="center"/>
    </xf>
    <xf numFmtId="41" fontId="55" fillId="0" borderId="54" xfId="2" applyFont="1" applyFill="1" applyBorder="1" applyAlignment="1">
      <alignment horizontal="right" vertical="center"/>
    </xf>
    <xf numFmtId="41" fontId="55" fillId="0" borderId="51" xfId="2" applyFont="1" applyFill="1" applyBorder="1" applyAlignment="1">
      <alignment horizontal="right" vertical="center"/>
    </xf>
    <xf numFmtId="41" fontId="30" fillId="0" borderId="61" xfId="2" applyFont="1" applyFill="1" applyBorder="1" applyAlignment="1">
      <alignment horizontal="center"/>
    </xf>
    <xf numFmtId="41" fontId="30" fillId="0" borderId="59" xfId="2" applyFont="1" applyFill="1" applyBorder="1" applyAlignment="1">
      <alignment horizontal="center" vertical="center"/>
    </xf>
    <xf numFmtId="0" fontId="55" fillId="0" borderId="26" xfId="0" applyFont="1" applyBorder="1" applyAlignment="1">
      <alignment vertical="center"/>
    </xf>
    <xf numFmtId="41" fontId="55" fillId="0" borderId="25" xfId="2" applyFont="1" applyFill="1" applyBorder="1" applyAlignment="1">
      <alignment horizontal="right" vertical="center"/>
    </xf>
    <xf numFmtId="41" fontId="55" fillId="0" borderId="24" xfId="2" applyFont="1" applyFill="1" applyBorder="1" applyAlignment="1">
      <alignment horizontal="right" vertical="center"/>
    </xf>
    <xf numFmtId="41" fontId="55" fillId="0" borderId="26" xfId="2" applyFont="1" applyFill="1" applyBorder="1" applyAlignment="1">
      <alignment horizontal="right" vertical="center"/>
    </xf>
    <xf numFmtId="41" fontId="30" fillId="0" borderId="25" xfId="2" applyFont="1" applyFill="1" applyBorder="1" applyAlignment="1">
      <alignment horizontal="center"/>
    </xf>
    <xf numFmtId="41" fontId="30" fillId="0" borderId="24" xfId="2" applyFont="1" applyFill="1" applyBorder="1" applyAlignment="1">
      <alignment horizontal="center" vertical="center"/>
    </xf>
    <xf numFmtId="0" fontId="55" fillId="0" borderId="9" xfId="0" applyFont="1" applyBorder="1" applyAlignment="1">
      <alignment vertical="center"/>
    </xf>
    <xf numFmtId="41" fontId="55" fillId="0" borderId="73" xfId="2" applyFont="1" applyFill="1" applyBorder="1" applyAlignment="1">
      <alignment horizontal="right" vertical="center"/>
    </xf>
    <xf numFmtId="41" fontId="55" fillId="0" borderId="70" xfId="2" applyFont="1" applyFill="1" applyBorder="1" applyAlignment="1">
      <alignment horizontal="right" vertical="center"/>
    </xf>
    <xf numFmtId="41" fontId="55" fillId="0" borderId="58" xfId="2" applyFont="1" applyFill="1" applyBorder="1" applyAlignment="1">
      <alignment horizontal="right" vertical="center"/>
    </xf>
    <xf numFmtId="41" fontId="30" fillId="0" borderId="73" xfId="2" applyFont="1" applyFill="1" applyBorder="1" applyAlignment="1">
      <alignment horizontal="center"/>
    </xf>
    <xf numFmtId="41" fontId="30" fillId="0" borderId="70" xfId="2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/>
    </xf>
    <xf numFmtId="0" fontId="40" fillId="0" borderId="0" xfId="4" applyFont="1" applyAlignment="1">
      <alignment horizontal="center"/>
    </xf>
    <xf numFmtId="0" fontId="40" fillId="0" borderId="0" xfId="4" applyFont="1" applyBorder="1" applyAlignment="1">
      <alignment horizontal="center"/>
    </xf>
    <xf numFmtId="0" fontId="33" fillId="0" borderId="0" xfId="4"/>
    <xf numFmtId="0" fontId="33" fillId="0" borderId="0" xfId="4" applyFill="1"/>
    <xf numFmtId="0" fontId="33" fillId="0" borderId="0" xfId="4" applyBorder="1"/>
    <xf numFmtId="0" fontId="34" fillId="0" borderId="0" xfId="4" applyFont="1" applyFill="1" applyBorder="1" applyAlignment="1">
      <alignment horizontal="center"/>
    </xf>
    <xf numFmtId="0" fontId="34" fillId="0" borderId="50" xfId="4" applyFont="1" applyFill="1" applyBorder="1" applyAlignment="1">
      <alignment horizontal="center"/>
    </xf>
    <xf numFmtId="0" fontId="34" fillId="0" borderId="51" xfId="4" applyFont="1" applyFill="1" applyBorder="1" applyAlignment="1">
      <alignment horizontal="center"/>
    </xf>
    <xf numFmtId="0" fontId="34" fillId="0" borderId="61" xfId="4" applyFont="1" applyFill="1" applyBorder="1" applyAlignment="1">
      <alignment horizontal="center"/>
    </xf>
    <xf numFmtId="0" fontId="34" fillId="0" borderId="62" xfId="4" applyFont="1" applyFill="1" applyBorder="1" applyAlignment="1">
      <alignment horizontal="center"/>
    </xf>
    <xf numFmtId="0" fontId="34" fillId="0" borderId="53" xfId="4" applyFont="1" applyFill="1" applyBorder="1" applyAlignment="1">
      <alignment horizontal="center"/>
    </xf>
    <xf numFmtId="0" fontId="36" fillId="0" borderId="48" xfId="4" applyFont="1" applyFill="1" applyBorder="1" applyAlignment="1">
      <alignment horizontal="center" vertical="center"/>
    </xf>
    <xf numFmtId="0" fontId="36" fillId="0" borderId="49" xfId="4" applyFont="1" applyFill="1" applyBorder="1" applyAlignment="1">
      <alignment horizontal="left" vertical="center"/>
    </xf>
    <xf numFmtId="41" fontId="33" fillId="0" borderId="70" xfId="2" applyFont="1" applyFill="1" applyBorder="1" applyAlignment="1">
      <alignment horizontal="center" vertical="center"/>
    </xf>
    <xf numFmtId="41" fontId="33" fillId="0" borderId="73" xfId="2" applyFont="1" applyFill="1" applyBorder="1" applyAlignment="1">
      <alignment horizontal="center" vertical="center"/>
    </xf>
    <xf numFmtId="41" fontId="33" fillId="0" borderId="58" xfId="2" applyFont="1" applyFill="1" applyBorder="1" applyAlignment="1">
      <alignment horizontal="center" vertical="center"/>
    </xf>
    <xf numFmtId="41" fontId="33" fillId="0" borderId="71" xfId="2" applyFont="1" applyFill="1" applyBorder="1" applyAlignment="1">
      <alignment horizontal="center" vertical="center"/>
    </xf>
    <xf numFmtId="0" fontId="36" fillId="0" borderId="49" xfId="4" applyFont="1" applyFill="1" applyBorder="1" applyAlignment="1">
      <alignment horizontal="left" vertical="center" wrapText="1"/>
    </xf>
    <xf numFmtId="41" fontId="33" fillId="0" borderId="93" xfId="2" applyFont="1" applyFill="1" applyBorder="1" applyAlignment="1">
      <alignment horizontal="center" vertical="center"/>
    </xf>
    <xf numFmtId="41" fontId="33" fillId="0" borderId="0" xfId="2" applyFont="1" applyFill="1" applyBorder="1" applyAlignment="1">
      <alignment horizontal="center" vertical="center"/>
    </xf>
    <xf numFmtId="0" fontId="36" fillId="0" borderId="48" xfId="4" applyFont="1" applyFill="1" applyBorder="1" applyAlignment="1">
      <alignment horizontal="left" vertical="center"/>
    </xf>
    <xf numFmtId="0" fontId="36" fillId="0" borderId="80" xfId="4" applyFont="1" applyFill="1" applyBorder="1" applyAlignment="1">
      <alignment horizontal="center" vertical="center"/>
    </xf>
    <xf numFmtId="0" fontId="36" fillId="0" borderId="81" xfId="4" applyFont="1" applyFill="1" applyBorder="1" applyAlignment="1">
      <alignment horizontal="left" vertical="center"/>
    </xf>
    <xf numFmtId="41" fontId="33" fillId="0" borderId="24" xfId="2" applyFont="1" applyFill="1" applyBorder="1" applyAlignment="1">
      <alignment horizontal="center" vertical="center"/>
    </xf>
    <xf numFmtId="41" fontId="33" fillId="0" borderId="25" xfId="2" applyFont="1" applyFill="1" applyBorder="1" applyAlignment="1">
      <alignment horizontal="center" vertical="center"/>
    </xf>
    <xf numFmtId="41" fontId="33" fillId="0" borderId="26" xfId="2" applyFont="1" applyFill="1" applyBorder="1" applyAlignment="1">
      <alignment horizontal="center" vertical="center"/>
    </xf>
    <xf numFmtId="41" fontId="33" fillId="0" borderId="40" xfId="2" applyFont="1" applyFill="1" applyBorder="1" applyAlignment="1">
      <alignment horizontal="center" vertical="center"/>
    </xf>
    <xf numFmtId="41" fontId="33" fillId="0" borderId="35" xfId="2" applyFont="1" applyFill="1" applyBorder="1" applyAlignment="1">
      <alignment horizontal="center" vertical="center"/>
    </xf>
    <xf numFmtId="0" fontId="36" fillId="0" borderId="80" xfId="4" applyFont="1" applyFill="1" applyBorder="1" applyAlignment="1">
      <alignment horizontal="left" vertical="center"/>
    </xf>
    <xf numFmtId="0" fontId="36" fillId="0" borderId="65" xfId="4" applyFont="1" applyFill="1" applyBorder="1" applyAlignment="1">
      <alignment horizontal="center" vertical="center"/>
    </xf>
    <xf numFmtId="0" fontId="36" fillId="0" borderId="66" xfId="4" applyFont="1" applyFill="1" applyBorder="1" applyAlignment="1">
      <alignment horizontal="left" vertical="center"/>
    </xf>
    <xf numFmtId="41" fontId="33" fillId="0" borderId="59" xfId="2" applyFont="1" applyFill="1" applyBorder="1" applyAlignment="1">
      <alignment horizontal="center" vertical="center"/>
    </xf>
    <xf numFmtId="41" fontId="33" fillId="0" borderId="61" xfId="2" applyFont="1" applyFill="1" applyBorder="1" applyAlignment="1">
      <alignment horizontal="center" vertical="center"/>
    </xf>
    <xf numFmtId="41" fontId="33" fillId="0" borderId="62" xfId="2" applyFont="1" applyFill="1" applyBorder="1" applyAlignment="1">
      <alignment horizontal="center" vertical="center"/>
    </xf>
    <xf numFmtId="41" fontId="33" fillId="0" borderId="60" xfId="2" applyFont="1" applyFill="1" applyBorder="1" applyAlignment="1">
      <alignment horizontal="center" vertical="center"/>
    </xf>
    <xf numFmtId="41" fontId="33" fillId="0" borderId="64" xfId="2" applyFont="1" applyFill="1" applyBorder="1" applyAlignment="1">
      <alignment horizontal="center" vertical="center"/>
    </xf>
    <xf numFmtId="0" fontId="36" fillId="0" borderId="65" xfId="4" applyFont="1" applyFill="1" applyBorder="1" applyAlignment="1">
      <alignment horizontal="left" vertical="center"/>
    </xf>
    <xf numFmtId="41" fontId="33" fillId="0" borderId="69" xfId="2" applyFont="1" applyFill="1" applyBorder="1" applyAlignment="1">
      <alignment horizontal="center" vertical="center"/>
    </xf>
    <xf numFmtId="41" fontId="33" fillId="0" borderId="6" xfId="2" applyFont="1" applyFill="1" applyBorder="1" applyAlignment="1">
      <alignment horizontal="center" vertical="center"/>
    </xf>
    <xf numFmtId="41" fontId="33" fillId="0" borderId="7" xfId="2" applyFont="1" applyFill="1" applyBorder="1" applyAlignment="1">
      <alignment horizontal="center" vertical="center"/>
    </xf>
    <xf numFmtId="41" fontId="33" fillId="0" borderId="77" xfId="2" applyFont="1" applyFill="1" applyBorder="1" applyAlignment="1">
      <alignment horizontal="center" vertical="center"/>
    </xf>
    <xf numFmtId="41" fontId="33" fillId="0" borderId="78" xfId="2" applyFont="1" applyFill="1" applyBorder="1" applyAlignment="1">
      <alignment horizontal="center" vertical="center"/>
    </xf>
    <xf numFmtId="41" fontId="33" fillId="0" borderId="79" xfId="2" applyFont="1" applyFill="1" applyBorder="1" applyAlignment="1">
      <alignment horizontal="center" vertical="center"/>
    </xf>
    <xf numFmtId="41" fontId="33" fillId="0" borderId="75" xfId="2" applyFont="1" applyFill="1" applyBorder="1" applyAlignment="1">
      <alignment horizontal="center" vertical="center"/>
    </xf>
    <xf numFmtId="41" fontId="33" fillId="0" borderId="33" xfId="2" applyFont="1" applyFill="1" applyBorder="1" applyAlignment="1">
      <alignment horizontal="center" vertical="center"/>
    </xf>
    <xf numFmtId="0" fontId="115" fillId="0" borderId="0" xfId="4" applyFont="1" applyAlignment="1">
      <alignment horizontal="center"/>
    </xf>
    <xf numFmtId="0" fontId="115" fillId="0" borderId="0" xfId="4" applyFont="1" applyFill="1" applyAlignment="1">
      <alignment horizontal="center"/>
    </xf>
    <xf numFmtId="0" fontId="36" fillId="0" borderId="48" xfId="4" applyFont="1" applyBorder="1" applyAlignment="1">
      <alignment horizontal="center" vertical="center"/>
    </xf>
    <xf numFmtId="0" fontId="36" fillId="0" borderId="49" xfId="4" applyFont="1" applyBorder="1" applyAlignment="1">
      <alignment horizontal="left" vertical="center"/>
    </xf>
    <xf numFmtId="41" fontId="33" fillId="0" borderId="70" xfId="2" applyFont="1" applyBorder="1" applyAlignment="1">
      <alignment horizontal="center" vertical="center"/>
    </xf>
    <xf numFmtId="41" fontId="33" fillId="0" borderId="73" xfId="2" applyFont="1" applyBorder="1" applyAlignment="1">
      <alignment horizontal="center" vertical="center"/>
    </xf>
    <xf numFmtId="41" fontId="33" fillId="0" borderId="58" xfId="2" applyFont="1" applyBorder="1" applyAlignment="1">
      <alignment horizontal="center" vertical="center"/>
    </xf>
    <xf numFmtId="41" fontId="33" fillId="0" borderId="71" xfId="2" applyFont="1" applyBorder="1" applyAlignment="1">
      <alignment horizontal="center" vertical="center"/>
    </xf>
    <xf numFmtId="0" fontId="36" fillId="0" borderId="80" xfId="4" applyFont="1" applyBorder="1" applyAlignment="1">
      <alignment horizontal="center" vertical="center"/>
    </xf>
    <xf numFmtId="0" fontId="36" fillId="0" borderId="81" xfId="4" applyFont="1" applyBorder="1" applyAlignment="1">
      <alignment horizontal="left" vertical="center"/>
    </xf>
    <xf numFmtId="41" fontId="33" fillId="0" borderId="24" xfId="2" applyFont="1" applyBorder="1" applyAlignment="1">
      <alignment horizontal="center" vertical="center"/>
    </xf>
    <xf numFmtId="41" fontId="33" fillId="0" borderId="25" xfId="2" applyFont="1" applyBorder="1" applyAlignment="1">
      <alignment horizontal="center" vertical="center"/>
    </xf>
    <xf numFmtId="41" fontId="33" fillId="0" borderId="26" xfId="2" applyFont="1" applyBorder="1" applyAlignment="1">
      <alignment horizontal="center" vertical="center"/>
    </xf>
    <xf numFmtId="41" fontId="33" fillId="0" borderId="40" xfId="2" applyFont="1" applyBorder="1" applyAlignment="1">
      <alignment horizontal="center" vertical="center"/>
    </xf>
    <xf numFmtId="0" fontId="36" fillId="0" borderId="65" xfId="4" applyFont="1" applyBorder="1" applyAlignment="1">
      <alignment horizontal="center" vertical="center"/>
    </xf>
    <xf numFmtId="0" fontId="36" fillId="0" borderId="66" xfId="4" applyFont="1" applyBorder="1" applyAlignment="1">
      <alignment horizontal="left" vertical="center"/>
    </xf>
    <xf numFmtId="41" fontId="33" fillId="0" borderId="59" xfId="2" applyFont="1" applyBorder="1" applyAlignment="1">
      <alignment horizontal="center" vertical="center"/>
    </xf>
    <xf numFmtId="41" fontId="33" fillId="0" borderId="61" xfId="2" applyFont="1" applyBorder="1" applyAlignment="1">
      <alignment horizontal="center" vertical="center"/>
    </xf>
    <xf numFmtId="41" fontId="33" fillId="0" borderId="62" xfId="2" applyFont="1" applyBorder="1" applyAlignment="1">
      <alignment horizontal="center" vertical="center"/>
    </xf>
    <xf numFmtId="41" fontId="33" fillId="0" borderId="60" xfId="2" applyFont="1" applyBorder="1" applyAlignment="1">
      <alignment horizontal="center" vertical="center"/>
    </xf>
    <xf numFmtId="41" fontId="33" fillId="0" borderId="69" xfId="2" applyFont="1" applyBorder="1" applyAlignment="1">
      <alignment horizontal="center" vertical="center"/>
    </xf>
    <xf numFmtId="41" fontId="33" fillId="0" borderId="6" xfId="2" applyFont="1" applyBorder="1" applyAlignment="1">
      <alignment horizontal="center" vertical="center"/>
    </xf>
    <xf numFmtId="41" fontId="33" fillId="0" borderId="7" xfId="2" applyFont="1" applyBorder="1" applyAlignment="1">
      <alignment horizontal="center" vertical="center"/>
    </xf>
    <xf numFmtId="41" fontId="33" fillId="0" borderId="9" xfId="2" applyFont="1" applyBorder="1" applyAlignment="1">
      <alignment horizontal="center" vertical="center"/>
    </xf>
    <xf numFmtId="41" fontId="33" fillId="0" borderId="3" xfId="2" applyFont="1" applyBorder="1" applyAlignment="1">
      <alignment horizontal="center" vertical="center"/>
    </xf>
    <xf numFmtId="41" fontId="33" fillId="0" borderId="55" xfId="2" applyFont="1" applyBorder="1" applyAlignment="1">
      <alignment horizontal="center" vertical="center"/>
    </xf>
    <xf numFmtId="0" fontId="33" fillId="0" borderId="62" xfId="0" applyFont="1" applyBorder="1" applyAlignment="1">
      <alignment horizontal="left" vertical="center"/>
    </xf>
    <xf numFmtId="0" fontId="33" fillId="0" borderId="59" xfId="0" applyFont="1" applyBorder="1" applyAlignment="1">
      <alignment horizontal="center" vertical="center"/>
    </xf>
    <xf numFmtId="0" fontId="33" fillId="0" borderId="26" xfId="0" applyFont="1" applyBorder="1" applyAlignment="1">
      <alignment horizontal="left" vertical="center"/>
    </xf>
    <xf numFmtId="0" fontId="33" fillId="0" borderId="24" xfId="0" applyFont="1" applyBorder="1" applyAlignment="1">
      <alignment horizontal="center" vertical="center"/>
    </xf>
    <xf numFmtId="0" fontId="33" fillId="0" borderId="58" xfId="0" applyFont="1" applyBorder="1" applyAlignment="1">
      <alignment horizontal="left" vertical="center"/>
    </xf>
    <xf numFmtId="0" fontId="33" fillId="0" borderId="70" xfId="0" applyFont="1" applyBorder="1" applyAlignment="1">
      <alignment horizontal="center" vertical="center"/>
    </xf>
    <xf numFmtId="0" fontId="44" fillId="0" borderId="62" xfId="0" applyFont="1" applyBorder="1" applyAlignment="1">
      <alignment horizontal="center" vertical="center"/>
    </xf>
    <xf numFmtId="0" fontId="44" fillId="0" borderId="61" xfId="0" applyFont="1" applyBorder="1" applyAlignment="1">
      <alignment horizontal="center" vertical="center"/>
    </xf>
    <xf numFmtId="0" fontId="40" fillId="0" borderId="0" xfId="0" applyFont="1" applyAlignment="1">
      <alignment horizontal="center"/>
    </xf>
    <xf numFmtId="41" fontId="116" fillId="0" borderId="0" xfId="0" applyNumberFormat="1" applyFont="1"/>
    <xf numFmtId="0" fontId="33" fillId="0" borderId="62" xfId="0" applyFont="1" applyFill="1" applyBorder="1" applyAlignment="1">
      <alignment horizontal="left" vertical="center"/>
    </xf>
    <xf numFmtId="0" fontId="33" fillId="0" borderId="59" xfId="0" applyFont="1" applyFill="1" applyBorder="1" applyAlignment="1">
      <alignment horizontal="center" vertical="center"/>
    </xf>
    <xf numFmtId="0" fontId="33" fillId="0" borderId="26" xfId="0" applyFont="1" applyFill="1" applyBorder="1" applyAlignment="1">
      <alignment horizontal="left" vertical="center"/>
    </xf>
    <xf numFmtId="0" fontId="33" fillId="0" borderId="24" xfId="0" applyFont="1" applyFill="1" applyBorder="1" applyAlignment="1">
      <alignment horizontal="center" vertical="center"/>
    </xf>
    <xf numFmtId="0" fontId="88" fillId="0" borderId="0" xfId="0" applyFont="1"/>
    <xf numFmtId="41" fontId="88" fillId="0" borderId="0" xfId="0" applyNumberFormat="1" applyFont="1"/>
    <xf numFmtId="41" fontId="117" fillId="0" borderId="0" xfId="0" applyNumberFormat="1" applyFont="1"/>
    <xf numFmtId="41" fontId="35" fillId="0" borderId="62" xfId="2" applyNumberFormat="1" applyFont="1" applyFill="1" applyBorder="1" applyAlignment="1">
      <alignment horizontal="center" vertical="center"/>
    </xf>
    <xf numFmtId="41" fontId="35" fillId="0" borderId="61" xfId="2" applyNumberFormat="1" applyFont="1" applyFill="1" applyBorder="1" applyAlignment="1">
      <alignment horizontal="center" vertical="center"/>
    </xf>
    <xf numFmtId="41" fontId="35" fillId="0" borderId="59" xfId="2" applyNumberFormat="1" applyFont="1" applyFill="1" applyBorder="1" applyAlignment="1">
      <alignment horizontal="center" vertical="center"/>
    </xf>
    <xf numFmtId="0" fontId="35" fillId="0" borderId="65" xfId="0" applyFont="1" applyFill="1" applyBorder="1" applyAlignment="1">
      <alignment horizontal="left" vertical="center"/>
    </xf>
    <xf numFmtId="0" fontId="35" fillId="0" borderId="65" xfId="0" applyFont="1" applyFill="1" applyBorder="1" applyAlignment="1">
      <alignment horizontal="center" vertical="center"/>
    </xf>
    <xf numFmtId="41" fontId="33" fillId="0" borderId="96" xfId="2" applyFont="1" applyFill="1" applyBorder="1" applyAlignment="1">
      <alignment horizontal="center" vertical="center"/>
    </xf>
    <xf numFmtId="41" fontId="33" fillId="0" borderId="55" xfId="2" applyFont="1" applyFill="1" applyBorder="1" applyAlignment="1">
      <alignment horizontal="center" vertical="center"/>
    </xf>
    <xf numFmtId="41" fontId="33" fillId="0" borderId="8" xfId="2" applyFont="1" applyFill="1" applyBorder="1" applyAlignment="1">
      <alignment horizontal="center" vertical="center"/>
    </xf>
    <xf numFmtId="41" fontId="33" fillId="0" borderId="12" xfId="2" applyFont="1" applyFill="1" applyBorder="1" applyAlignment="1">
      <alignment horizontal="center" vertical="center"/>
    </xf>
    <xf numFmtId="41" fontId="33" fillId="0" borderId="11" xfId="2" applyFont="1" applyFill="1" applyBorder="1" applyAlignment="1">
      <alignment horizontal="center" vertical="center"/>
    </xf>
    <xf numFmtId="41" fontId="33" fillId="0" borderId="10" xfId="2" applyFont="1" applyFill="1" applyBorder="1" applyAlignment="1">
      <alignment horizontal="center" vertical="center"/>
    </xf>
    <xf numFmtId="0" fontId="33" fillId="0" borderId="60" xfId="0" applyFont="1" applyFill="1" applyBorder="1" applyAlignment="1">
      <alignment horizontal="left" vertical="center"/>
    </xf>
    <xf numFmtId="41" fontId="33" fillId="0" borderId="9" xfId="2" applyFont="1" applyFill="1" applyBorder="1" applyAlignment="1">
      <alignment horizontal="center" vertical="center"/>
    </xf>
    <xf numFmtId="41" fontId="33" fillId="0" borderId="3" xfId="2" applyFont="1" applyFill="1" applyBorder="1" applyAlignment="1">
      <alignment horizontal="center" vertical="center"/>
    </xf>
    <xf numFmtId="41" fontId="35" fillId="0" borderId="26" xfId="2" applyNumberFormat="1" applyFont="1" applyFill="1" applyBorder="1" applyAlignment="1">
      <alignment horizontal="center" vertical="center"/>
    </xf>
    <xf numFmtId="41" fontId="35" fillId="0" borderId="25" xfId="2" applyNumberFormat="1" applyFont="1" applyFill="1" applyBorder="1" applyAlignment="1">
      <alignment horizontal="center" vertical="center"/>
    </xf>
    <xf numFmtId="41" fontId="35" fillId="0" borderId="24" xfId="2" applyNumberFormat="1" applyFont="1" applyFill="1" applyBorder="1" applyAlignment="1">
      <alignment horizontal="center" vertical="center"/>
    </xf>
    <xf numFmtId="0" fontId="35" fillId="0" borderId="92" xfId="0" applyFont="1" applyFill="1" applyBorder="1" applyAlignment="1">
      <alignment horizontal="left" vertical="center"/>
    </xf>
    <xf numFmtId="0" fontId="35" fillId="0" borderId="92" xfId="0" applyFont="1" applyFill="1" applyBorder="1" applyAlignment="1">
      <alignment horizontal="center" vertical="center"/>
    </xf>
    <xf numFmtId="0" fontId="33" fillId="0" borderId="40" xfId="0" applyFont="1" applyFill="1" applyBorder="1" applyAlignment="1">
      <alignment horizontal="left" vertical="center"/>
    </xf>
    <xf numFmtId="0" fontId="35" fillId="0" borderId="80" xfId="0" applyFont="1" applyFill="1" applyBorder="1" applyAlignment="1">
      <alignment horizontal="left" vertical="center"/>
    </xf>
    <xf numFmtId="41" fontId="35" fillId="0" borderId="58" xfId="2" applyNumberFormat="1" applyFont="1" applyFill="1" applyBorder="1" applyAlignment="1">
      <alignment horizontal="center" vertical="center"/>
    </xf>
    <xf numFmtId="41" fontId="35" fillId="0" borderId="73" xfId="2" applyNumberFormat="1" applyFont="1" applyFill="1" applyBorder="1" applyAlignment="1">
      <alignment horizontal="center" vertical="center"/>
    </xf>
    <xf numFmtId="41" fontId="35" fillId="0" borderId="70" xfId="2" applyNumberFormat="1" applyFont="1" applyFill="1" applyBorder="1" applyAlignment="1">
      <alignment horizontal="center" vertical="center"/>
    </xf>
    <xf numFmtId="0" fontId="35" fillId="0" borderId="91" xfId="0" applyFont="1" applyFill="1" applyBorder="1" applyAlignment="1">
      <alignment horizontal="left" vertical="center"/>
    </xf>
    <xf numFmtId="41" fontId="33" fillId="0" borderId="98" xfId="2" applyFont="1" applyFill="1" applyBorder="1" applyAlignment="1">
      <alignment horizontal="center" vertical="center"/>
    </xf>
    <xf numFmtId="0" fontId="33" fillId="0" borderId="71" xfId="0" applyFont="1" applyFill="1" applyBorder="1" applyAlignment="1">
      <alignment horizontal="left" vertical="center"/>
    </xf>
    <xf numFmtId="0" fontId="33" fillId="0" borderId="70" xfId="0" applyFont="1" applyFill="1" applyBorder="1" applyAlignment="1">
      <alignment horizontal="center" vertical="center"/>
    </xf>
    <xf numFmtId="0" fontId="33" fillId="0" borderId="58" xfId="0" applyFont="1" applyFill="1" applyBorder="1" applyAlignment="1">
      <alignment horizontal="left" vertical="center"/>
    </xf>
    <xf numFmtId="41" fontId="44" fillId="0" borderId="4" xfId="0" applyNumberFormat="1" applyFont="1" applyBorder="1" applyAlignment="1">
      <alignment horizontal="center" vertical="center"/>
    </xf>
    <xf numFmtId="41" fontId="44" fillId="0" borderId="2" xfId="0" applyNumberFormat="1" applyFont="1" applyBorder="1" applyAlignment="1">
      <alignment horizontal="center" vertical="center"/>
    </xf>
    <xf numFmtId="41" fontId="44" fillId="0" borderId="11" xfId="0" applyNumberFormat="1" applyFont="1" applyBorder="1" applyAlignment="1">
      <alignment horizontal="center" vertical="center"/>
    </xf>
    <xf numFmtId="41" fontId="44" fillId="0" borderId="51" xfId="0" applyNumberFormat="1" applyFont="1" applyBorder="1" applyAlignment="1">
      <alignment horizontal="center" vertical="center"/>
    </xf>
    <xf numFmtId="41" fontId="44" fillId="0" borderId="50" xfId="0" applyNumberFormat="1" applyFont="1" applyBorder="1" applyAlignment="1">
      <alignment horizontal="center" vertical="center"/>
    </xf>
    <xf numFmtId="41" fontId="44" fillId="0" borderId="52" xfId="0" applyNumberFormat="1" applyFont="1" applyBorder="1" applyAlignment="1">
      <alignment horizontal="center" vertical="center"/>
    </xf>
    <xf numFmtId="41" fontId="44" fillId="0" borderId="51" xfId="0" applyNumberFormat="1" applyFont="1" applyFill="1" applyBorder="1" applyAlignment="1">
      <alignment horizontal="center" vertical="center"/>
    </xf>
    <xf numFmtId="41" fontId="44" fillId="0" borderId="50" xfId="0" applyNumberFormat="1" applyFont="1" applyFill="1" applyBorder="1" applyAlignment="1">
      <alignment horizontal="center" vertical="center"/>
    </xf>
    <xf numFmtId="41" fontId="44" fillId="0" borderId="52" xfId="0" applyNumberFormat="1" applyFont="1" applyFill="1" applyBorder="1" applyAlignment="1">
      <alignment horizontal="center" vertical="center"/>
    </xf>
    <xf numFmtId="41" fontId="44" fillId="0" borderId="33" xfId="0" applyNumberFormat="1" applyFont="1" applyFill="1" applyBorder="1" applyAlignment="1">
      <alignment horizontal="center" vertical="center"/>
    </xf>
    <xf numFmtId="41" fontId="44" fillId="0" borderId="6" xfId="0" applyNumberFormat="1" applyFont="1" applyFill="1" applyBorder="1" applyAlignment="1">
      <alignment horizontal="center" vertical="center"/>
    </xf>
    <xf numFmtId="41" fontId="44" fillId="0" borderId="102" xfId="0" applyNumberFormat="1" applyFont="1" applyFill="1" applyBorder="1" applyAlignment="1">
      <alignment horizontal="center" vertical="center"/>
    </xf>
    <xf numFmtId="41" fontId="44" fillId="0" borderId="7" xfId="0" applyNumberFormat="1" applyFont="1" applyFill="1" applyBorder="1" applyAlignment="1">
      <alignment horizontal="center" vertical="center"/>
    </xf>
    <xf numFmtId="0" fontId="44" fillId="0" borderId="51" xfId="0" applyFont="1" applyBorder="1" applyAlignment="1">
      <alignment horizontal="center" vertical="center"/>
    </xf>
    <xf numFmtId="0" fontId="44" fillId="0" borderId="50" xfId="0" applyFont="1" applyBorder="1" applyAlignment="1">
      <alignment horizontal="center" vertical="center"/>
    </xf>
    <xf numFmtId="41" fontId="0" fillId="0" borderId="0" xfId="0" applyNumberFormat="1" applyFill="1"/>
    <xf numFmtId="0" fontId="115" fillId="0" borderId="0" xfId="4" applyFont="1" applyBorder="1" applyAlignment="1">
      <alignment horizontal="center"/>
    </xf>
    <xf numFmtId="0" fontId="101" fillId="0" borderId="0" xfId="0" quotePrefix="1" applyFont="1" applyAlignment="1">
      <alignment vertical="center"/>
    </xf>
    <xf numFmtId="0" fontId="101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41" fontId="40" fillId="0" borderId="79" xfId="2" applyFont="1" applyBorder="1" applyAlignment="1">
      <alignment vertical="center" wrapText="1"/>
    </xf>
    <xf numFmtId="41" fontId="40" fillId="0" borderId="78" xfId="2" applyFont="1" applyBorder="1" applyAlignment="1">
      <alignment vertical="center" wrapText="1"/>
    </xf>
    <xf numFmtId="41" fontId="40" fillId="0" borderId="77" xfId="2" applyFont="1" applyBorder="1" applyAlignment="1">
      <alignment vertical="center" wrapText="1"/>
    </xf>
    <xf numFmtId="41" fontId="40" fillId="0" borderId="68" xfId="2" applyFont="1" applyBorder="1" applyAlignment="1">
      <alignment vertical="center" wrapText="1"/>
    </xf>
    <xf numFmtId="41" fontId="40" fillId="0" borderId="76" xfId="2" applyFont="1" applyBorder="1" applyAlignment="1">
      <alignment vertical="center" wrapText="1"/>
    </xf>
    <xf numFmtId="41" fontId="40" fillId="0" borderId="47" xfId="2" applyFont="1" applyBorder="1" applyAlignment="1">
      <alignment vertical="center" wrapText="1"/>
    </xf>
    <xf numFmtId="41" fontId="100" fillId="0" borderId="62" xfId="2" applyFont="1" applyBorder="1" applyAlignment="1">
      <alignment vertical="center"/>
    </xf>
    <xf numFmtId="41" fontId="100" fillId="0" borderId="61" xfId="2" applyFont="1" applyBorder="1" applyAlignment="1">
      <alignment vertical="center"/>
    </xf>
    <xf numFmtId="41" fontId="100" fillId="0" borderId="59" xfId="2" applyFont="1" applyBorder="1" applyAlignment="1">
      <alignment vertical="center"/>
    </xf>
    <xf numFmtId="41" fontId="100" fillId="0" borderId="65" xfId="2" applyFont="1" applyBorder="1" applyAlignment="1">
      <alignment vertical="center"/>
    </xf>
    <xf numFmtId="41" fontId="100" fillId="0" borderId="53" xfId="2" applyFont="1" applyBorder="1" applyAlignment="1">
      <alignment vertical="center"/>
    </xf>
    <xf numFmtId="41" fontId="100" fillId="0" borderId="54" xfId="2" applyFont="1" applyBorder="1" applyAlignment="1">
      <alignment vertical="center"/>
    </xf>
    <xf numFmtId="41" fontId="100" fillId="0" borderId="51" xfId="2" applyFont="1" applyBorder="1" applyAlignment="1">
      <alignment vertical="center"/>
    </xf>
    <xf numFmtId="41" fontId="100" fillId="0" borderId="95" xfId="2" applyFont="1" applyBorder="1" applyAlignment="1">
      <alignment vertical="center"/>
    </xf>
    <xf numFmtId="0" fontId="100" fillId="0" borderId="95" xfId="4" applyFont="1" applyBorder="1" applyAlignment="1">
      <alignment vertical="center"/>
    </xf>
    <xf numFmtId="0" fontId="100" fillId="0" borderId="92" xfId="4" applyFont="1" applyBorder="1" applyAlignment="1">
      <alignment horizontal="center" vertical="center"/>
    </xf>
    <xf numFmtId="41" fontId="100" fillId="0" borderId="26" xfId="2" applyFont="1" applyBorder="1" applyAlignment="1">
      <alignment vertical="center"/>
    </xf>
    <xf numFmtId="41" fontId="100" fillId="0" borderId="25" xfId="2" applyFont="1" applyBorder="1" applyAlignment="1">
      <alignment vertical="center"/>
    </xf>
    <xf numFmtId="41" fontId="100" fillId="0" borderId="24" xfId="2" applyFont="1" applyBorder="1" applyAlignment="1">
      <alignment vertical="center"/>
    </xf>
    <xf numFmtId="41" fontId="100" fillId="0" borderId="80" xfId="2" applyFont="1" applyBorder="1" applyAlignment="1">
      <alignment vertical="center"/>
    </xf>
    <xf numFmtId="41" fontId="100" fillId="0" borderId="40" xfId="2" applyFont="1" applyBorder="1" applyAlignment="1">
      <alignment vertical="center"/>
    </xf>
    <xf numFmtId="41" fontId="100" fillId="0" borderId="81" xfId="2" applyFont="1" applyBorder="1" applyAlignment="1">
      <alignment vertical="center"/>
    </xf>
    <xf numFmtId="0" fontId="100" fillId="0" borderId="81" xfId="4" applyFont="1" applyBorder="1" applyAlignment="1">
      <alignment vertical="center"/>
    </xf>
    <xf numFmtId="0" fontId="100" fillId="0" borderId="80" xfId="4" applyFont="1" applyBorder="1" applyAlignment="1">
      <alignment horizontal="center" vertical="center"/>
    </xf>
    <xf numFmtId="41" fontId="100" fillId="0" borderId="58" xfId="2" applyFont="1" applyBorder="1" applyAlignment="1">
      <alignment vertical="center"/>
    </xf>
    <xf numFmtId="41" fontId="100" fillId="0" borderId="73" xfId="2" applyFont="1" applyBorder="1" applyAlignment="1">
      <alignment vertical="center"/>
    </xf>
    <xf numFmtId="41" fontId="100" fillId="0" borderId="70" xfId="2" applyFont="1" applyBorder="1" applyAlignment="1">
      <alignment vertical="center"/>
    </xf>
    <xf numFmtId="41" fontId="100" fillId="0" borderId="91" xfId="2" applyFont="1" applyBorder="1" applyAlignment="1">
      <alignment vertical="center"/>
    </xf>
    <xf numFmtId="41" fontId="100" fillId="0" borderId="71" xfId="2" applyFont="1" applyBorder="1" applyAlignment="1">
      <alignment vertical="center"/>
    </xf>
    <xf numFmtId="41" fontId="100" fillId="0" borderId="94" xfId="2" applyFont="1" applyBorder="1" applyAlignment="1">
      <alignment vertical="center"/>
    </xf>
    <xf numFmtId="0" fontId="100" fillId="0" borderId="49" xfId="4" applyFont="1" applyBorder="1" applyAlignment="1">
      <alignment vertical="center"/>
    </xf>
    <xf numFmtId="0" fontId="100" fillId="0" borderId="48" xfId="4" applyFont="1" applyBorder="1" applyAlignment="1">
      <alignment horizontal="center" vertical="center"/>
    </xf>
    <xf numFmtId="0" fontId="40" fillId="0" borderId="51" xfId="4" applyFont="1" applyFill="1" applyBorder="1" applyAlignment="1">
      <alignment horizontal="center" vertical="center"/>
    </xf>
    <xf numFmtId="0" fontId="40" fillId="0" borderId="50" xfId="4" applyFont="1" applyFill="1" applyBorder="1" applyAlignment="1">
      <alignment horizontal="center" vertical="center"/>
    </xf>
    <xf numFmtId="0" fontId="40" fillId="0" borderId="52" xfId="4" applyFont="1" applyFill="1" applyBorder="1" applyAlignment="1">
      <alignment horizontal="center" vertical="center"/>
    </xf>
    <xf numFmtId="0" fontId="40" fillId="0" borderId="53" xfId="4" applyFont="1" applyFill="1" applyBorder="1" applyAlignment="1">
      <alignment horizontal="center"/>
    </xf>
    <xf numFmtId="41" fontId="40" fillId="0" borderId="54" xfId="4" applyNumberFormat="1" applyFont="1" applyFill="1" applyBorder="1" applyAlignment="1">
      <alignment horizontal="center"/>
    </xf>
    <xf numFmtId="0" fontId="40" fillId="0" borderId="51" xfId="4" applyFont="1" applyFill="1" applyBorder="1" applyAlignment="1">
      <alignment horizontal="center"/>
    </xf>
    <xf numFmtId="0" fontId="40" fillId="0" borderId="26" xfId="4" applyFont="1" applyFill="1" applyBorder="1" applyAlignment="1">
      <alignment horizontal="center"/>
    </xf>
    <xf numFmtId="0" fontId="40" fillId="0" borderId="25" xfId="4" applyFont="1" applyFill="1" applyBorder="1" applyAlignment="1">
      <alignment horizontal="center"/>
    </xf>
    <xf numFmtId="0" fontId="40" fillId="0" borderId="35" xfId="4" applyFont="1" applyFill="1" applyBorder="1" applyAlignment="1">
      <alignment horizontal="center" vertical="center"/>
    </xf>
    <xf numFmtId="41" fontId="115" fillId="0" borderId="0" xfId="4" applyNumberFormat="1" applyFont="1" applyAlignment="1">
      <alignment horizontal="center"/>
    </xf>
    <xf numFmtId="0" fontId="115" fillId="0" borderId="0" xfId="4" applyFont="1" applyBorder="1" applyAlignment="1">
      <alignment vertical="center"/>
    </xf>
    <xf numFmtId="0" fontId="100" fillId="0" borderId="0" xfId="4" applyFont="1" applyBorder="1" applyAlignment="1">
      <alignment vertical="center"/>
    </xf>
    <xf numFmtId="41" fontId="40" fillId="0" borderId="45" xfId="2" applyFont="1" applyBorder="1" applyAlignment="1">
      <alignment vertical="center" wrapText="1"/>
    </xf>
    <xf numFmtId="41" fontId="40" fillId="0" borderId="74" xfId="2" applyFont="1" applyBorder="1" applyAlignment="1">
      <alignment vertical="center" wrapText="1"/>
    </xf>
    <xf numFmtId="41" fontId="100" fillId="0" borderId="79" xfId="2" applyFont="1" applyBorder="1" applyAlignment="1">
      <alignment vertical="center"/>
    </xf>
    <xf numFmtId="41" fontId="100" fillId="0" borderId="78" xfId="2" applyFont="1" applyBorder="1" applyAlignment="1">
      <alignment vertical="center"/>
    </xf>
    <xf numFmtId="41" fontId="100" fillId="0" borderId="77" xfId="2" applyFont="1" applyBorder="1" applyAlignment="1">
      <alignment vertical="center"/>
    </xf>
    <xf numFmtId="41" fontId="100" fillId="0" borderId="76" xfId="2" applyFont="1" applyBorder="1" applyAlignment="1">
      <alignment vertical="center"/>
    </xf>
    <xf numFmtId="41" fontId="100" fillId="0" borderId="75" xfId="2" applyFont="1" applyBorder="1" applyAlignment="1">
      <alignment vertical="center"/>
    </xf>
    <xf numFmtId="41" fontId="100" fillId="0" borderId="74" xfId="2" applyFont="1" applyBorder="1" applyAlignment="1">
      <alignment vertical="center"/>
    </xf>
    <xf numFmtId="41" fontId="33" fillId="0" borderId="79" xfId="2" applyFont="1" applyBorder="1" applyAlignment="1">
      <alignment vertical="center"/>
    </xf>
    <xf numFmtId="41" fontId="33" fillId="0" borderId="78" xfId="2" applyFont="1" applyBorder="1" applyAlignment="1">
      <alignment vertical="center"/>
    </xf>
    <xf numFmtId="41" fontId="33" fillId="0" borderId="77" xfId="2" applyFont="1" applyBorder="1" applyAlignment="1">
      <alignment vertical="center"/>
    </xf>
    <xf numFmtId="41" fontId="33" fillId="0" borderId="45" xfId="2" applyFont="1" applyFill="1" applyBorder="1" applyAlignment="1">
      <alignment vertical="center"/>
    </xf>
    <xf numFmtId="41" fontId="33" fillId="0" borderId="79" xfId="2" applyFont="1" applyFill="1" applyBorder="1" applyAlignment="1">
      <alignment vertical="center"/>
    </xf>
    <xf numFmtId="41" fontId="33" fillId="0" borderId="75" xfId="2" applyFont="1" applyFill="1" applyBorder="1" applyAlignment="1">
      <alignment vertical="center"/>
    </xf>
    <xf numFmtId="41" fontId="33" fillId="0" borderId="74" xfId="2" applyFont="1" applyBorder="1" applyAlignment="1">
      <alignment vertical="center"/>
    </xf>
    <xf numFmtId="41" fontId="40" fillId="0" borderId="75" xfId="2" applyFont="1" applyBorder="1" applyAlignment="1">
      <alignment vertical="center" wrapText="1"/>
    </xf>
    <xf numFmtId="41" fontId="100" fillId="0" borderId="82" xfId="2" applyFont="1" applyBorder="1" applyAlignment="1">
      <alignment vertical="center"/>
    </xf>
    <xf numFmtId="41" fontId="100" fillId="0" borderId="56" xfId="2" applyFont="1" applyBorder="1" applyAlignment="1">
      <alignment vertical="center"/>
    </xf>
    <xf numFmtId="41" fontId="100" fillId="0" borderId="50" xfId="2" applyFont="1" applyBorder="1" applyAlignment="1">
      <alignment vertical="center"/>
    </xf>
    <xf numFmtId="41" fontId="100" fillId="0" borderId="64" xfId="2" applyFont="1" applyBorder="1" applyAlignment="1">
      <alignment vertical="center"/>
    </xf>
    <xf numFmtId="41" fontId="33" fillId="0" borderId="26" xfId="2" applyFont="1" applyFill="1" applyBorder="1" applyAlignment="1">
      <alignment vertical="center"/>
    </xf>
    <xf numFmtId="41" fontId="33" fillId="0" borderId="61" xfId="2" applyFont="1" applyFill="1" applyBorder="1" applyAlignment="1">
      <alignment vertical="center"/>
    </xf>
    <xf numFmtId="41" fontId="33" fillId="0" borderId="61" xfId="2" applyFont="1" applyBorder="1" applyAlignment="1">
      <alignment vertical="center"/>
    </xf>
    <xf numFmtId="41" fontId="33" fillId="0" borderId="59" xfId="2" applyFont="1" applyFill="1" applyBorder="1" applyAlignment="1">
      <alignment vertical="center"/>
    </xf>
    <xf numFmtId="41" fontId="33" fillId="0" borderId="82" xfId="2" applyFont="1" applyFill="1" applyBorder="1" applyAlignment="1">
      <alignment vertical="center"/>
    </xf>
    <xf numFmtId="41" fontId="33" fillId="0" borderId="62" xfId="2" applyFont="1" applyFill="1" applyBorder="1" applyAlignment="1">
      <alignment vertical="center"/>
    </xf>
    <xf numFmtId="41" fontId="33" fillId="0" borderId="64" xfId="2" applyFont="1" applyFill="1" applyBorder="1" applyAlignment="1">
      <alignment vertical="center"/>
    </xf>
    <xf numFmtId="41" fontId="33" fillId="0" borderId="65" xfId="2" applyFont="1" applyBorder="1" applyAlignment="1">
      <alignment vertical="center"/>
    </xf>
    <xf numFmtId="0" fontId="33" fillId="0" borderId="95" xfId="4" applyFont="1" applyBorder="1" applyAlignment="1">
      <alignment vertical="center"/>
    </xf>
    <xf numFmtId="0" fontId="33" fillId="0" borderId="92" xfId="4" applyFont="1" applyBorder="1" applyAlignment="1">
      <alignment horizontal="center" vertical="center"/>
    </xf>
    <xf numFmtId="41" fontId="100" fillId="0" borderId="35" xfId="2" applyFont="1" applyBorder="1" applyAlignment="1">
      <alignment vertical="center"/>
    </xf>
    <xf numFmtId="41" fontId="33" fillId="0" borderId="25" xfId="2" applyFont="1" applyFill="1" applyBorder="1" applyAlignment="1">
      <alignment vertical="center"/>
    </xf>
    <xf numFmtId="41" fontId="33" fillId="0" borderId="25" xfId="2" applyFont="1" applyBorder="1" applyAlignment="1">
      <alignment vertical="center"/>
    </xf>
    <xf numFmtId="41" fontId="33" fillId="0" borderId="24" xfId="2" applyFont="1" applyFill="1" applyBorder="1" applyAlignment="1">
      <alignment vertical="center"/>
    </xf>
    <xf numFmtId="41" fontId="33" fillId="0" borderId="35" xfId="2" applyFont="1" applyFill="1" applyBorder="1" applyAlignment="1">
      <alignment vertical="center"/>
    </xf>
    <xf numFmtId="41" fontId="33" fillId="0" borderId="80" xfId="2" applyFont="1" applyBorder="1" applyAlignment="1">
      <alignment vertical="center"/>
    </xf>
    <xf numFmtId="0" fontId="33" fillId="0" borderId="81" xfId="4" applyFont="1" applyBorder="1" applyAlignment="1">
      <alignment vertical="center"/>
    </xf>
    <xf numFmtId="0" fontId="33" fillId="0" borderId="80" xfId="4" applyFont="1" applyBorder="1" applyAlignment="1">
      <alignment horizontal="center" vertical="center"/>
    </xf>
    <xf numFmtId="41" fontId="100" fillId="0" borderId="3" xfId="2" applyFont="1" applyBorder="1" applyAlignment="1">
      <alignment vertical="center"/>
    </xf>
    <xf numFmtId="41" fontId="100" fillId="0" borderId="99" xfId="2" applyFont="1" applyBorder="1" applyAlignment="1">
      <alignment vertical="center"/>
    </xf>
    <xf numFmtId="41" fontId="100" fillId="0" borderId="98" xfId="2" applyFont="1" applyBorder="1" applyAlignment="1">
      <alignment vertical="center"/>
    </xf>
    <xf numFmtId="41" fontId="100" fillId="0" borderId="93" xfId="2" applyFont="1" applyBorder="1" applyAlignment="1">
      <alignment vertical="center"/>
    </xf>
    <xf numFmtId="41" fontId="33" fillId="0" borderId="58" xfId="2" applyFont="1" applyFill="1" applyBorder="1" applyAlignment="1">
      <alignment vertical="center"/>
    </xf>
    <xf numFmtId="41" fontId="33" fillId="0" borderId="73" xfId="2" applyFont="1" applyFill="1" applyBorder="1" applyAlignment="1">
      <alignment vertical="center"/>
    </xf>
    <xf numFmtId="41" fontId="33" fillId="0" borderId="73" xfId="2" applyFont="1" applyBorder="1" applyAlignment="1">
      <alignment vertical="center"/>
    </xf>
    <xf numFmtId="41" fontId="33" fillId="0" borderId="70" xfId="2" applyFont="1" applyFill="1" applyBorder="1" applyAlignment="1">
      <alignment vertical="center"/>
    </xf>
    <xf numFmtId="41" fontId="33" fillId="0" borderId="98" xfId="2" applyFont="1" applyFill="1" applyBorder="1" applyAlignment="1">
      <alignment vertical="center"/>
    </xf>
    <xf numFmtId="41" fontId="33" fillId="0" borderId="93" xfId="2" applyFont="1" applyFill="1" applyBorder="1" applyAlignment="1">
      <alignment vertical="center"/>
    </xf>
    <xf numFmtId="41" fontId="33" fillId="0" borderId="91" xfId="2" applyFont="1" applyBorder="1" applyAlignment="1">
      <alignment vertical="center"/>
    </xf>
    <xf numFmtId="0" fontId="33" fillId="0" borderId="49" xfId="4" applyFont="1" applyBorder="1" applyAlignment="1">
      <alignment vertical="center"/>
    </xf>
    <xf numFmtId="0" fontId="33" fillId="0" borderId="48" xfId="4" applyFont="1" applyBorder="1" applyAlignment="1">
      <alignment horizontal="center" vertical="center"/>
    </xf>
    <xf numFmtId="165" fontId="33" fillId="0" borderId="0" xfId="0" applyNumberFormat="1" applyFont="1" applyBorder="1"/>
    <xf numFmtId="165" fontId="73" fillId="0" borderId="0" xfId="0" applyNumberFormat="1" applyFont="1" applyBorder="1"/>
    <xf numFmtId="0" fontId="0" fillId="0" borderId="0" xfId="0" applyFont="1" applyAlignment="1">
      <alignment horizontal="right"/>
    </xf>
    <xf numFmtId="0" fontId="38" fillId="0" borderId="0" xfId="0" applyFont="1" applyAlignment="1"/>
    <xf numFmtId="0" fontId="0" fillId="0" borderId="0" xfId="0" applyFont="1" applyAlignment="1">
      <alignment horizontal="center"/>
    </xf>
    <xf numFmtId="0" fontId="47" fillId="0" borderId="0" xfId="0" quotePrefix="1" applyFont="1" applyAlignment="1">
      <alignment horizontal="right"/>
    </xf>
    <xf numFmtId="0" fontId="33" fillId="0" borderId="0" xfId="0" quotePrefix="1" applyFont="1" applyAlignment="1">
      <alignment horizontal="left"/>
    </xf>
    <xf numFmtId="0" fontId="35" fillId="0" borderId="0" xfId="0" applyFont="1" applyAlignment="1">
      <alignment horizontal="center"/>
    </xf>
    <xf numFmtId="0" fontId="0" fillId="0" borderId="31" xfId="0" applyBorder="1"/>
    <xf numFmtId="0" fontId="66" fillId="0" borderId="0" xfId="0" applyFont="1" applyAlignment="1">
      <alignment horizontal="center"/>
    </xf>
    <xf numFmtId="0" fontId="34" fillId="0" borderId="0" xfId="0" quotePrefix="1" applyNumberFormat="1" applyFont="1" applyAlignment="1">
      <alignment horizontal="left"/>
    </xf>
    <xf numFmtId="0" fontId="42" fillId="3" borderId="60" xfId="0" applyFont="1" applyFill="1" applyBorder="1" applyAlignment="1">
      <alignment horizontal="center" vertical="center"/>
    </xf>
    <xf numFmtId="0" fontId="34" fillId="0" borderId="0" xfId="0" quotePrefix="1" applyFont="1" applyAlignment="1">
      <alignment horizontal="center"/>
    </xf>
    <xf numFmtId="0" fontId="0" fillId="0" borderId="25" xfId="0" applyBorder="1" applyAlignment="1">
      <alignment vertical="center"/>
    </xf>
    <xf numFmtId="1" fontId="31" fillId="0" borderId="25" xfId="2" applyNumberFormat="1" applyFont="1" applyBorder="1" applyAlignment="1">
      <alignment horizontal="center" vertical="center"/>
    </xf>
    <xf numFmtId="41" fontId="31" fillId="0" borderId="25" xfId="2" applyFont="1" applyBorder="1" applyAlignment="1">
      <alignment vertical="center"/>
    </xf>
    <xf numFmtId="0" fontId="0" fillId="0" borderId="26" xfId="0" applyBorder="1" applyAlignment="1">
      <alignment vertical="center"/>
    </xf>
    <xf numFmtId="0" fontId="83" fillId="0" borderId="24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3" fillId="0" borderId="25" xfId="0" applyFont="1" applyBorder="1" applyAlignment="1">
      <alignment vertical="center"/>
    </xf>
    <xf numFmtId="1" fontId="84" fillId="0" borderId="25" xfId="2" applyNumberFormat="1" applyFont="1" applyBorder="1" applyAlignment="1">
      <alignment horizontal="center" vertical="center"/>
    </xf>
    <xf numFmtId="41" fontId="84" fillId="0" borderId="25" xfId="2" applyFont="1" applyBorder="1" applyAlignment="1">
      <alignment vertical="center"/>
    </xf>
    <xf numFmtId="0" fontId="83" fillId="0" borderId="26" xfId="0" applyFont="1" applyBorder="1" applyAlignment="1">
      <alignment vertical="center"/>
    </xf>
    <xf numFmtId="0" fontId="83" fillId="0" borderId="0" xfId="0" applyFont="1" applyAlignment="1">
      <alignment vertical="center"/>
    </xf>
    <xf numFmtId="1" fontId="0" fillId="0" borderId="25" xfId="0" applyNumberFormat="1" applyBorder="1" applyAlignment="1">
      <alignment horizontal="center" vertical="center"/>
    </xf>
    <xf numFmtId="1" fontId="39" fillId="0" borderId="54" xfId="0" applyNumberFormat="1" applyFont="1" applyBorder="1" applyAlignment="1">
      <alignment horizontal="center"/>
    </xf>
    <xf numFmtId="1" fontId="39" fillId="0" borderId="50" xfId="0" applyNumberFormat="1" applyFont="1" applyBorder="1" applyAlignment="1">
      <alignment horizontal="center"/>
    </xf>
    <xf numFmtId="1" fontId="86" fillId="0" borderId="50" xfId="2" applyNumberFormat="1" applyFont="1" applyBorder="1" applyAlignment="1">
      <alignment horizontal="center"/>
    </xf>
    <xf numFmtId="1" fontId="39" fillId="0" borderId="51" xfId="0" applyNumberFormat="1" applyFont="1" applyBorder="1" applyAlignment="1">
      <alignment horizontal="center"/>
    </xf>
    <xf numFmtId="0" fontId="83" fillId="0" borderId="73" xfId="0" applyFont="1" applyBorder="1" applyAlignment="1">
      <alignment horizontal="center" vertical="center"/>
    </xf>
    <xf numFmtId="0" fontId="83" fillId="0" borderId="73" xfId="0" applyFont="1" applyBorder="1" applyAlignment="1">
      <alignment vertical="center"/>
    </xf>
    <xf numFmtId="1" fontId="84" fillId="0" borderId="73" xfId="2" applyNumberFormat="1" applyFont="1" applyBorder="1" applyAlignment="1">
      <alignment horizontal="center" vertical="center"/>
    </xf>
    <xf numFmtId="41" fontId="84" fillId="0" borderId="73" xfId="2" applyFont="1" applyBorder="1" applyAlignment="1">
      <alignment vertical="center"/>
    </xf>
    <xf numFmtId="0" fontId="83" fillId="0" borderId="58" xfId="0" applyFont="1" applyBorder="1" applyAlignment="1">
      <alignment vertical="center"/>
    </xf>
    <xf numFmtId="0" fontId="0" fillId="0" borderId="61" xfId="0" applyBorder="1" applyAlignment="1">
      <alignment vertical="center"/>
    </xf>
    <xf numFmtId="1" fontId="0" fillId="0" borderId="61" xfId="0" applyNumberForma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33" fillId="0" borderId="26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70" fillId="0" borderId="24" xfId="0" applyFont="1" applyBorder="1" applyAlignment="1">
      <alignment horizontal="center" vertical="center"/>
    </xf>
    <xf numFmtId="0" fontId="70" fillId="0" borderId="25" xfId="0" applyFont="1" applyBorder="1" applyAlignment="1">
      <alignment horizontal="center" vertical="center"/>
    </xf>
    <xf numFmtId="0" fontId="70" fillId="0" borderId="25" xfId="0" applyFont="1" applyBorder="1" applyAlignment="1">
      <alignment vertical="center"/>
    </xf>
    <xf numFmtId="1" fontId="118" fillId="0" borderId="25" xfId="2" applyNumberFormat="1" applyFont="1" applyBorder="1" applyAlignment="1">
      <alignment horizontal="center" vertical="center"/>
    </xf>
    <xf numFmtId="41" fontId="118" fillId="0" borderId="25" xfId="2" applyFont="1" applyBorder="1" applyAlignment="1">
      <alignment vertical="center"/>
    </xf>
    <xf numFmtId="0" fontId="70" fillId="0" borderId="26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41" fontId="33" fillId="0" borderId="39" xfId="2" applyFont="1" applyBorder="1" applyAlignment="1">
      <alignment horizontal="right"/>
    </xf>
    <xf numFmtId="41" fontId="33" fillId="0" borderId="47" xfId="2" applyFont="1" applyBorder="1" applyAlignment="1">
      <alignment horizontal="right" vertical="center"/>
    </xf>
    <xf numFmtId="0" fontId="33" fillId="0" borderId="30" xfId="0" applyFont="1" applyFill="1" applyBorder="1" applyAlignment="1">
      <alignment horizontal="right"/>
    </xf>
    <xf numFmtId="0" fontId="33" fillId="0" borderId="67" xfId="0" applyFont="1" applyFill="1" applyBorder="1" applyAlignment="1">
      <alignment horizontal="right"/>
    </xf>
    <xf numFmtId="165" fontId="33" fillId="0" borderId="20" xfId="1" applyNumberFormat="1" applyFont="1" applyFill="1" applyBorder="1" applyAlignment="1">
      <alignment horizontal="right" shrinkToFit="1"/>
    </xf>
    <xf numFmtId="165" fontId="33" fillId="0" borderId="29" xfId="1" applyNumberFormat="1" applyFont="1" applyFill="1" applyBorder="1" applyAlignment="1">
      <alignment horizontal="right" shrinkToFit="1"/>
    </xf>
    <xf numFmtId="165" fontId="33" fillId="0" borderId="21" xfId="1" applyNumberFormat="1" applyFont="1" applyFill="1" applyBorder="1" applyAlignment="1">
      <alignment horizontal="right" shrinkToFit="1"/>
    </xf>
    <xf numFmtId="43" fontId="33" fillId="0" borderId="29" xfId="1" applyNumberFormat="1" applyFont="1" applyFill="1" applyBorder="1" applyAlignment="1">
      <alignment horizontal="right" shrinkToFit="1"/>
    </xf>
    <xf numFmtId="165" fontId="33" fillId="0" borderId="67" xfId="1" applyNumberFormat="1" applyFont="1" applyFill="1" applyBorder="1" applyAlignment="1">
      <alignment horizontal="right" shrinkToFit="1"/>
    </xf>
    <xf numFmtId="43" fontId="55" fillId="0" borderId="29" xfId="1" applyNumberFormat="1" applyFont="1" applyFill="1" applyBorder="1" applyAlignment="1">
      <alignment horizontal="right" shrinkToFit="1"/>
    </xf>
    <xf numFmtId="0" fontId="33" fillId="0" borderId="29" xfId="0" applyFont="1" applyFill="1" applyBorder="1" applyAlignment="1">
      <alignment horizontal="right"/>
    </xf>
    <xf numFmtId="165" fontId="33" fillId="4" borderId="10" xfId="1" applyNumberFormat="1" applyFont="1" applyFill="1" applyBorder="1" applyAlignment="1">
      <alignment horizontal="right" shrinkToFit="1"/>
    </xf>
    <xf numFmtId="165" fontId="33" fillId="0" borderId="4" xfId="1" applyNumberFormat="1" applyFont="1" applyFill="1" applyBorder="1" applyAlignment="1">
      <alignment horizontal="right" shrinkToFit="1"/>
    </xf>
    <xf numFmtId="165" fontId="33" fillId="0" borderId="10" xfId="1" applyNumberFormat="1" applyFont="1" applyFill="1" applyBorder="1" applyAlignment="1">
      <alignment horizontal="right" shrinkToFit="1"/>
    </xf>
    <xf numFmtId="165" fontId="33" fillId="0" borderId="2" xfId="1" applyNumberFormat="1" applyFont="1" applyFill="1" applyBorder="1" applyAlignment="1">
      <alignment horizontal="right" shrinkToFit="1"/>
    </xf>
    <xf numFmtId="165" fontId="33" fillId="0" borderId="19" xfId="1" applyNumberFormat="1" applyFont="1" applyFill="1" applyBorder="1" applyAlignment="1">
      <alignment horizontal="right" shrinkToFit="1"/>
    </xf>
    <xf numFmtId="0" fontId="36" fillId="0" borderId="0" xfId="0" applyFont="1" applyFill="1" applyAlignment="1"/>
    <xf numFmtId="0" fontId="34" fillId="0" borderId="0" xfId="0" applyFont="1" applyFill="1" applyAlignment="1"/>
    <xf numFmtId="0" fontId="0" fillId="0" borderId="0" xfId="0" applyFill="1" applyAlignment="1"/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/>
    </xf>
    <xf numFmtId="0" fontId="33" fillId="0" borderId="0" xfId="0" quotePrefix="1" applyFont="1" applyAlignment="1">
      <alignment horizontal="left"/>
    </xf>
    <xf numFmtId="0" fontId="81" fillId="0" borderId="0" xfId="0" applyFont="1" applyAlignment="1">
      <alignment horizontal="center"/>
    </xf>
    <xf numFmtId="0" fontId="110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42" fillId="3" borderId="60" xfId="0" applyFont="1" applyFill="1" applyBorder="1" applyAlignment="1">
      <alignment horizontal="center" vertical="center"/>
    </xf>
    <xf numFmtId="0" fontId="47" fillId="0" borderId="0" xfId="0" applyFont="1" applyAlignment="1">
      <alignment horizontal="left"/>
    </xf>
    <xf numFmtId="0" fontId="33" fillId="0" borderId="0" xfId="0" applyFont="1" applyBorder="1" applyAlignment="1"/>
    <xf numFmtId="0" fontId="35" fillId="0" borderId="0" xfId="0" applyFont="1" applyAlignment="1"/>
    <xf numFmtId="0" fontId="110" fillId="0" borderId="0" xfId="0" applyFont="1" applyAlignment="1"/>
    <xf numFmtId="41" fontId="81" fillId="0" borderId="74" xfId="46" applyFont="1" applyBorder="1" applyAlignment="1">
      <alignment horizontal="center" vertical="center"/>
    </xf>
    <xf numFmtId="0" fontId="81" fillId="0" borderId="74" xfId="45" applyFont="1" applyBorder="1" applyAlignment="1">
      <alignment horizontal="center" vertical="center"/>
    </xf>
    <xf numFmtId="0" fontId="81" fillId="0" borderId="115" xfId="45" applyFont="1" applyBorder="1" applyAlignment="1">
      <alignment horizontal="center" vertical="center"/>
    </xf>
    <xf numFmtId="0" fontId="81" fillId="0" borderId="48" xfId="45" applyFont="1" applyBorder="1" applyAlignment="1">
      <alignment horizontal="center" vertical="center" wrapText="1"/>
    </xf>
    <xf numFmtId="41" fontId="81" fillId="0" borderId="48" xfId="46" applyFont="1" applyBorder="1" applyAlignment="1">
      <alignment horizontal="center" vertical="center" wrapText="1"/>
    </xf>
    <xf numFmtId="0" fontId="81" fillId="0" borderId="80" xfId="45" applyFont="1" applyBorder="1" applyAlignment="1">
      <alignment horizontal="center" vertical="center" wrapText="1"/>
    </xf>
    <xf numFmtId="0" fontId="92" fillId="0" borderId="0" xfId="0" applyFont="1" applyBorder="1" applyAlignment="1">
      <alignment horizontal="center" vertical="center"/>
    </xf>
    <xf numFmtId="0" fontId="92" fillId="0" borderId="0" xfId="0" applyFont="1" applyBorder="1" applyAlignment="1">
      <alignment horizontal="center" vertical="center" wrapText="1"/>
    </xf>
    <xf numFmtId="0" fontId="39" fillId="0" borderId="50" xfId="0" applyFont="1" applyFill="1" applyBorder="1" applyAlignment="1">
      <alignment horizontal="center"/>
    </xf>
    <xf numFmtId="0" fontId="39" fillId="0" borderId="51" xfId="0" applyFont="1" applyFill="1" applyBorder="1" applyAlignment="1">
      <alignment horizontal="center"/>
    </xf>
    <xf numFmtId="0" fontId="39" fillId="0" borderId="54" xfId="0" applyFont="1" applyFill="1" applyBorder="1" applyAlignment="1">
      <alignment horizontal="center"/>
    </xf>
    <xf numFmtId="0" fontId="42" fillId="0" borderId="60" xfId="0" applyFont="1" applyFill="1" applyBorder="1" applyAlignment="1">
      <alignment horizontal="center" vertical="center"/>
    </xf>
    <xf numFmtId="0" fontId="0" fillId="37" borderId="25" xfId="0" applyFill="1" applyBorder="1"/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38" borderId="25" xfId="0" applyFill="1" applyBorder="1" applyAlignment="1">
      <alignment horizontal="center" vertical="center"/>
    </xf>
    <xf numFmtId="0" fontId="0" fillId="38" borderId="50" xfId="0" applyFill="1" applyBorder="1" applyAlignment="1">
      <alignment horizontal="center" vertical="center"/>
    </xf>
    <xf numFmtId="0" fontId="0" fillId="37" borderId="25" xfId="0" applyFill="1" applyBorder="1" applyAlignment="1">
      <alignment horizontal="center" vertical="center"/>
    </xf>
    <xf numFmtId="165" fontId="33" fillId="0" borderId="25" xfId="3" quotePrefix="1" applyNumberFormat="1" applyFont="1" applyFill="1" applyBorder="1" applyAlignment="1">
      <alignment horizontal="center" shrinkToFit="1"/>
    </xf>
    <xf numFmtId="165" fontId="33" fillId="0" borderId="25" xfId="3" applyNumberFormat="1" applyFont="1" applyFill="1" applyBorder="1" applyAlignment="1">
      <alignment horizontal="center" shrinkToFit="1"/>
    </xf>
    <xf numFmtId="165" fontId="33" fillId="0" borderId="25" xfId="3" applyNumberFormat="1" applyFont="1" applyFill="1" applyBorder="1" applyAlignment="1">
      <alignment vertical="center" shrinkToFit="1"/>
    </xf>
    <xf numFmtId="41" fontId="0" fillId="0" borderId="25" xfId="0" applyNumberFormat="1" applyBorder="1"/>
    <xf numFmtId="0" fontId="73" fillId="0" borderId="31" xfId="0" applyFont="1" applyFill="1" applyBorder="1"/>
    <xf numFmtId="165" fontId="73" fillId="0" borderId="31" xfId="0" applyNumberFormat="1" applyFont="1" applyFill="1" applyBorder="1"/>
    <xf numFmtId="165" fontId="75" fillId="0" borderId="0" xfId="0" applyNumberFormat="1" applyFont="1" applyFill="1" applyBorder="1"/>
    <xf numFmtId="0" fontId="73" fillId="0" borderId="0" xfId="0" applyFont="1" applyFill="1" applyBorder="1"/>
    <xf numFmtId="0" fontId="33" fillId="0" borderId="0" xfId="0" applyFont="1" applyAlignment="1"/>
    <xf numFmtId="0" fontId="92" fillId="0" borderId="0" xfId="0" applyFont="1" applyBorder="1" applyAlignment="1">
      <alignment vertical="center" wrapText="1"/>
    </xf>
    <xf numFmtId="0" fontId="92" fillId="0" borderId="0" xfId="0" applyFont="1" applyBorder="1" applyAlignment="1">
      <alignment vertical="center"/>
    </xf>
    <xf numFmtId="0" fontId="92" fillId="0" borderId="0" xfId="0" applyFont="1" applyBorder="1" applyAlignment="1"/>
    <xf numFmtId="0" fontId="45" fillId="0" borderId="59" xfId="0" applyFont="1" applyFill="1" applyBorder="1" applyAlignment="1">
      <alignment horizontal="center" vertical="center" wrapText="1"/>
    </xf>
    <xf numFmtId="0" fontId="46" fillId="0" borderId="62" xfId="0" applyFont="1" applyFill="1" applyBorder="1" applyAlignment="1">
      <alignment horizontal="center" vertical="center"/>
    </xf>
    <xf numFmtId="0" fontId="46" fillId="0" borderId="59" xfId="0" applyFont="1" applyFill="1" applyBorder="1" applyAlignment="1">
      <alignment horizontal="center" vertical="center"/>
    </xf>
    <xf numFmtId="0" fontId="46" fillId="0" borderId="61" xfId="0" applyFont="1" applyFill="1" applyBorder="1" applyAlignment="1">
      <alignment horizontal="center" vertical="center"/>
    </xf>
    <xf numFmtId="0" fontId="46" fillId="0" borderId="66" xfId="0" applyFont="1" applyFill="1" applyBorder="1" applyAlignment="1">
      <alignment horizontal="center" vertical="center"/>
    </xf>
    <xf numFmtId="0" fontId="46" fillId="0" borderId="60" xfId="0" applyFont="1" applyFill="1" applyBorder="1" applyAlignment="1">
      <alignment horizontal="center" vertical="center"/>
    </xf>
    <xf numFmtId="0" fontId="76" fillId="0" borderId="0" xfId="0" applyFont="1" applyFill="1" applyAlignment="1">
      <alignment vertical="center"/>
    </xf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0" fillId="0" borderId="38" xfId="0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41" fontId="35" fillId="0" borderId="70" xfId="2" applyFont="1" applyFill="1" applyBorder="1" applyAlignment="1">
      <alignment horizontal="center" vertical="center" shrinkToFit="1"/>
    </xf>
    <xf numFmtId="41" fontId="35" fillId="0" borderId="58" xfId="2" applyFont="1" applyFill="1" applyBorder="1" applyAlignment="1">
      <alignment horizontal="center" vertical="center" shrinkToFit="1"/>
    </xf>
    <xf numFmtId="41" fontId="35" fillId="0" borderId="24" xfId="2" applyFont="1" applyFill="1" applyBorder="1" applyAlignment="1">
      <alignment horizontal="center" vertical="center" shrinkToFit="1"/>
    </xf>
    <xf numFmtId="41" fontId="35" fillId="0" borderId="26" xfId="2" applyFont="1" applyFill="1" applyBorder="1" applyAlignment="1">
      <alignment horizontal="center" vertical="center" shrinkToFit="1"/>
    </xf>
    <xf numFmtId="41" fontId="35" fillId="0" borderId="54" xfId="2" applyFont="1" applyFill="1" applyBorder="1" applyAlignment="1">
      <alignment horizontal="center" vertical="center" shrinkToFit="1"/>
    </xf>
    <xf numFmtId="41" fontId="35" fillId="0" borderId="51" xfId="2" applyFont="1" applyFill="1" applyBorder="1" applyAlignment="1">
      <alignment horizontal="center" vertical="center" shrinkToFit="1"/>
    </xf>
    <xf numFmtId="0" fontId="81" fillId="0" borderId="92" xfId="0" applyFont="1" applyBorder="1" applyAlignment="1">
      <alignment horizontal="center" vertical="center" wrapText="1"/>
    </xf>
    <xf numFmtId="0" fontId="33" fillId="0" borderId="21" xfId="16693" applyFill="1" applyBorder="1" applyAlignment="1">
      <alignment horizontal="right"/>
    </xf>
    <xf numFmtId="0" fontId="33" fillId="0" borderId="67" xfId="16693" applyFill="1" applyBorder="1" applyAlignment="1">
      <alignment horizontal="right"/>
    </xf>
    <xf numFmtId="0" fontId="33" fillId="0" borderId="29" xfId="16693" applyFill="1" applyBorder="1" applyAlignment="1">
      <alignment horizontal="right"/>
    </xf>
    <xf numFmtId="0" fontId="33" fillId="0" borderId="30" xfId="16693" applyFill="1" applyBorder="1" applyAlignment="1">
      <alignment horizontal="right"/>
    </xf>
    <xf numFmtId="0" fontId="33" fillId="0" borderId="67" xfId="16693" applyFont="1" applyFill="1" applyBorder="1" applyAlignment="1">
      <alignment horizontal="right"/>
    </xf>
    <xf numFmtId="0" fontId="69" fillId="0" borderId="67" xfId="16693" applyFont="1" applyFill="1" applyBorder="1" applyAlignment="1">
      <alignment horizontal="right"/>
    </xf>
    <xf numFmtId="0" fontId="33" fillId="0" borderId="20" xfId="16693" applyFill="1" applyBorder="1" applyAlignment="1">
      <alignment horizontal="right"/>
    </xf>
    <xf numFmtId="0" fontId="33" fillId="0" borderId="69" xfId="16693" applyFill="1" applyBorder="1" applyAlignment="1">
      <alignment horizontal="right"/>
    </xf>
    <xf numFmtId="0" fontId="33" fillId="0" borderId="102" xfId="16693" applyFill="1" applyBorder="1" applyAlignment="1">
      <alignment horizontal="right"/>
    </xf>
    <xf numFmtId="0" fontId="33" fillId="0" borderId="6" xfId="16693" applyFill="1" applyBorder="1" applyAlignment="1">
      <alignment horizontal="right"/>
    </xf>
    <xf numFmtId="0" fontId="33" fillId="0" borderId="33" xfId="16693" applyFill="1" applyBorder="1" applyAlignment="1">
      <alignment horizontal="right"/>
    </xf>
    <xf numFmtId="0" fontId="33" fillId="0" borderId="7" xfId="16693" applyFill="1" applyBorder="1" applyAlignment="1">
      <alignment horizontal="right"/>
    </xf>
    <xf numFmtId="0" fontId="33" fillId="4" borderId="33" xfId="16693" applyFill="1" applyBorder="1" applyAlignment="1">
      <alignment horizontal="right"/>
    </xf>
    <xf numFmtId="0" fontId="33" fillId="0" borderId="30" xfId="16693" applyFont="1" applyFill="1" applyBorder="1" applyAlignment="1">
      <alignment horizontal="right"/>
    </xf>
    <xf numFmtId="0" fontId="33" fillId="4" borderId="102" xfId="16693" applyFill="1" applyBorder="1" applyAlignment="1">
      <alignment horizontal="right"/>
    </xf>
    <xf numFmtId="41" fontId="33" fillId="0" borderId="45" xfId="16695" applyFont="1" applyBorder="1" applyAlignment="1">
      <alignment horizontal="right" vertical="center"/>
    </xf>
    <xf numFmtId="41" fontId="33" fillId="0" borderId="77" xfId="16695" applyFont="1" applyBorder="1" applyAlignment="1">
      <alignment horizontal="right" vertical="center"/>
    </xf>
    <xf numFmtId="41" fontId="33" fillId="0" borderId="75" xfId="16695" applyFont="1" applyBorder="1" applyAlignment="1">
      <alignment horizontal="right" vertical="center"/>
    </xf>
    <xf numFmtId="0" fontId="33" fillId="0" borderId="4" xfId="16694" applyFill="1" applyBorder="1" applyAlignment="1">
      <alignment horizontal="right"/>
    </xf>
    <xf numFmtId="0" fontId="33" fillId="0" borderId="11" xfId="16694" applyFill="1" applyBorder="1" applyAlignment="1">
      <alignment horizontal="right"/>
    </xf>
    <xf numFmtId="0" fontId="33" fillId="0" borderId="2" xfId="16694" applyFill="1" applyBorder="1" applyAlignment="1">
      <alignment horizontal="right"/>
    </xf>
    <xf numFmtId="0" fontId="33" fillId="0" borderId="22" xfId="16694" applyFill="1" applyBorder="1" applyAlignment="1">
      <alignment horizontal="right"/>
    </xf>
    <xf numFmtId="0" fontId="33" fillId="0" borderId="21" xfId="16694" applyFill="1" applyBorder="1" applyAlignment="1">
      <alignment horizontal="right"/>
    </xf>
    <xf numFmtId="0" fontId="33" fillId="0" borderId="67" xfId="16694" applyFill="1" applyBorder="1" applyAlignment="1">
      <alignment horizontal="right"/>
    </xf>
    <xf numFmtId="0" fontId="33" fillId="0" borderId="29" xfId="16694" applyFill="1" applyBorder="1" applyAlignment="1">
      <alignment horizontal="right"/>
    </xf>
    <xf numFmtId="0" fontId="33" fillId="0" borderId="19" xfId="16694" applyFill="1" applyBorder="1" applyAlignment="1">
      <alignment horizontal="right"/>
    </xf>
    <xf numFmtId="0" fontId="33" fillId="0" borderId="30" xfId="16694" applyFill="1" applyBorder="1" applyAlignment="1">
      <alignment horizontal="right"/>
    </xf>
    <xf numFmtId="0" fontId="33" fillId="0" borderId="32" xfId="16694" applyFill="1" applyBorder="1" applyAlignment="1">
      <alignment horizontal="right"/>
    </xf>
    <xf numFmtId="0" fontId="33" fillId="0" borderId="0" xfId="16694" applyFill="1" applyBorder="1" applyAlignment="1">
      <alignment horizontal="right"/>
    </xf>
    <xf numFmtId="41" fontId="33" fillId="0" borderId="77" xfId="16696" applyFont="1" applyFill="1" applyBorder="1" applyAlignment="1">
      <alignment horizontal="right" vertical="center"/>
    </xf>
    <xf numFmtId="41" fontId="33" fillId="0" borderId="78" xfId="16696" applyFont="1" applyFill="1" applyBorder="1" applyAlignment="1">
      <alignment horizontal="right" vertical="center"/>
    </xf>
    <xf numFmtId="41" fontId="33" fillId="0" borderId="79" xfId="16696" applyFont="1" applyFill="1" applyBorder="1" applyAlignment="1">
      <alignment horizontal="right" vertical="center"/>
    </xf>
    <xf numFmtId="165" fontId="33" fillId="0" borderId="30" xfId="1" applyNumberFormat="1" applyFont="1" applyFill="1" applyBorder="1" applyAlignment="1">
      <alignment horizontal="right" shrinkToFit="1"/>
    </xf>
    <xf numFmtId="165" fontId="33" fillId="0" borderId="20" xfId="1" applyNumberFormat="1" applyFont="1" applyFill="1" applyBorder="1" applyAlignment="1">
      <alignment horizontal="right" shrinkToFit="1"/>
    </xf>
    <xf numFmtId="165" fontId="33" fillId="0" borderId="29" xfId="1" applyNumberFormat="1" applyFont="1" applyFill="1" applyBorder="1" applyAlignment="1">
      <alignment horizontal="right" shrinkToFit="1"/>
    </xf>
    <xf numFmtId="165" fontId="33" fillId="0" borderId="21" xfId="1" applyNumberFormat="1" applyFont="1" applyFill="1" applyBorder="1" applyAlignment="1">
      <alignment horizontal="right" shrinkToFit="1"/>
    </xf>
    <xf numFmtId="165" fontId="33" fillId="4" borderId="10" xfId="1" applyNumberFormat="1" applyFont="1" applyFill="1" applyBorder="1" applyAlignment="1">
      <alignment horizontal="right" shrinkToFit="1"/>
    </xf>
    <xf numFmtId="165" fontId="33" fillId="0" borderId="4" xfId="1" applyNumberFormat="1" applyFont="1" applyFill="1" applyBorder="1" applyAlignment="1">
      <alignment horizontal="right" shrinkToFit="1"/>
    </xf>
    <xf numFmtId="165" fontId="33" fillId="0" borderId="75" xfId="1" applyNumberFormat="1" applyFont="1" applyBorder="1" applyAlignment="1">
      <alignment horizontal="right" vertical="center" shrinkToFit="1"/>
    </xf>
    <xf numFmtId="165" fontId="33" fillId="0" borderId="77" xfId="1" applyNumberFormat="1" applyFont="1" applyBorder="1" applyAlignment="1">
      <alignment horizontal="right" vertical="center" shrinkToFit="1"/>
    </xf>
    <xf numFmtId="165" fontId="33" fillId="0" borderId="79" xfId="1" applyNumberFormat="1" applyFont="1" applyBorder="1" applyAlignment="1">
      <alignment horizontal="right" vertical="center" shrinkToFit="1"/>
    </xf>
    <xf numFmtId="165" fontId="33" fillId="0" borderId="11" xfId="1" applyNumberFormat="1" applyFont="1" applyFill="1" applyBorder="1" applyAlignment="1">
      <alignment horizontal="right" shrinkToFit="1"/>
    </xf>
    <xf numFmtId="165" fontId="33" fillId="0" borderId="125" xfId="1" applyNumberFormat="1" applyFont="1" applyFill="1" applyBorder="1" applyAlignment="1">
      <alignment horizontal="right" shrinkToFit="1"/>
    </xf>
    <xf numFmtId="165" fontId="33" fillId="0" borderId="126" xfId="1" applyNumberFormat="1" applyFont="1" applyFill="1" applyBorder="1" applyAlignment="1">
      <alignment horizontal="right" shrinkToFit="1"/>
    </xf>
    <xf numFmtId="165" fontId="33" fillId="0" borderId="6" xfId="1" applyNumberFormat="1" applyFont="1" applyFill="1" applyBorder="1" applyAlignment="1">
      <alignment horizontal="right" shrinkToFit="1"/>
    </xf>
    <xf numFmtId="0" fontId="0" fillId="0" borderId="0" xfId="0" applyAlignment="1">
      <alignment horizontal="left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33" fillId="0" borderId="0" xfId="0" applyFont="1" applyAlignment="1">
      <alignment horizontal="left"/>
    </xf>
    <xf numFmtId="0" fontId="33" fillId="0" borderId="0" xfId="0" applyFont="1" applyFill="1" applyAlignment="1">
      <alignment horizontal="left"/>
    </xf>
    <xf numFmtId="0" fontId="0" fillId="0" borderId="45" xfId="0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0" fillId="0" borderId="106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34" fillId="0" borderId="0" xfId="0" applyFont="1" applyAlignment="1">
      <alignment horizontal="left"/>
    </xf>
    <xf numFmtId="0" fontId="39" fillId="0" borderId="62" xfId="0" applyFont="1" applyFill="1" applyBorder="1" applyAlignment="1">
      <alignment horizontal="center"/>
    </xf>
    <xf numFmtId="41" fontId="27" fillId="0" borderId="25" xfId="2" applyFont="1" applyBorder="1"/>
    <xf numFmtId="41" fontId="0" fillId="0" borderId="25" xfId="2" applyNumberFormat="1" applyFont="1" applyBorder="1"/>
    <xf numFmtId="0" fontId="66" fillId="0" borderId="0" xfId="0" applyFont="1" applyFill="1" applyAlignment="1">
      <alignment horizontal="center"/>
    </xf>
    <xf numFmtId="0" fontId="34" fillId="0" borderId="0" xfId="0" applyFont="1" applyFill="1"/>
    <xf numFmtId="0" fontId="34" fillId="0" borderId="0" xfId="0" quotePrefix="1" applyNumberFormat="1" applyFont="1" applyFill="1" applyAlignment="1">
      <alignment horizontal="left"/>
    </xf>
    <xf numFmtId="0" fontId="75" fillId="0" borderId="0" xfId="0" applyFont="1" applyFill="1"/>
    <xf numFmtId="0" fontId="43" fillId="0" borderId="77" xfId="0" applyFont="1" applyFill="1" applyBorder="1" applyAlignment="1">
      <alignment horizontal="center" vertical="center"/>
    </xf>
    <xf numFmtId="0" fontId="51" fillId="0" borderId="78" xfId="0" applyFont="1" applyFill="1" applyBorder="1" applyAlignment="1">
      <alignment horizontal="center" vertical="center"/>
    </xf>
    <xf numFmtId="0" fontId="51" fillId="0" borderId="79" xfId="0" applyFont="1" applyFill="1" applyBorder="1" applyAlignment="1">
      <alignment horizontal="center" vertical="center"/>
    </xf>
    <xf numFmtId="0" fontId="51" fillId="0" borderId="77" xfId="0" applyFont="1" applyFill="1" applyBorder="1" applyAlignment="1">
      <alignment horizontal="center" vertical="center"/>
    </xf>
    <xf numFmtId="0" fontId="51" fillId="0" borderId="74" xfId="0" applyFont="1" applyFill="1" applyBorder="1" applyAlignment="1">
      <alignment horizontal="center" vertical="center"/>
    </xf>
    <xf numFmtId="0" fontId="73" fillId="0" borderId="0" xfId="0" applyFont="1" applyFill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41" fillId="0" borderId="0" xfId="0" applyFont="1" applyFill="1"/>
    <xf numFmtId="0" fontId="0" fillId="0" borderId="50" xfId="0" applyFill="1" applyBorder="1" applyAlignment="1">
      <alignment horizontal="center" vertical="center"/>
    </xf>
    <xf numFmtId="41" fontId="0" fillId="0" borderId="76" xfId="2" applyFont="1" applyFill="1" applyBorder="1" applyAlignment="1">
      <alignment horizontal="right" vertical="center"/>
    </xf>
    <xf numFmtId="41" fontId="0" fillId="0" borderId="46" xfId="2" applyFont="1" applyFill="1" applyBorder="1" applyAlignment="1">
      <alignment horizontal="right" vertical="center"/>
    </xf>
    <xf numFmtId="41" fontId="0" fillId="0" borderId="45" xfId="2" applyFont="1" applyFill="1" applyBorder="1" applyAlignment="1">
      <alignment horizontal="right" vertical="center"/>
    </xf>
    <xf numFmtId="0" fontId="48" fillId="0" borderId="0" xfId="0" applyFont="1" applyFill="1" applyAlignment="1"/>
    <xf numFmtId="0" fontId="0" fillId="0" borderId="0" xfId="0" quotePrefix="1" applyFill="1"/>
    <xf numFmtId="0" fontId="33" fillId="0" borderId="0" xfId="0" quotePrefix="1" applyFont="1" applyFill="1"/>
    <xf numFmtId="0" fontId="7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8" fillId="0" borderId="0" xfId="0" applyFont="1" applyFill="1" applyAlignment="1"/>
    <xf numFmtId="0" fontId="33" fillId="0" borderId="0" xfId="0" applyFont="1" applyFill="1" applyAlignment="1">
      <alignment horizontal="right"/>
    </xf>
    <xf numFmtId="0" fontId="35" fillId="0" borderId="0" xfId="0" applyFont="1" applyFill="1" applyAlignment="1"/>
    <xf numFmtId="0" fontId="34" fillId="0" borderId="0" xfId="0" applyFont="1" applyFill="1" applyAlignment="1">
      <alignment horizontal="left"/>
    </xf>
    <xf numFmtId="0" fontId="0" fillId="0" borderId="5" xfId="0" applyFill="1" applyBorder="1"/>
    <xf numFmtId="0" fontId="41" fillId="0" borderId="24" xfId="0" applyFont="1" applyFill="1" applyBorder="1" applyAlignment="1">
      <alignment horizontal="center" vertical="center"/>
    </xf>
    <xf numFmtId="0" fontId="41" fillId="0" borderId="25" xfId="0" applyFont="1" applyFill="1" applyBorder="1" applyAlignment="1">
      <alignment horizontal="center" vertical="center"/>
    </xf>
    <xf numFmtId="0" fontId="41" fillId="0" borderId="26" xfId="0" applyFont="1" applyFill="1" applyBorder="1" applyAlignment="1">
      <alignment horizontal="center" vertical="center"/>
    </xf>
    <xf numFmtId="0" fontId="46" fillId="0" borderId="92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0" fontId="46" fillId="0" borderId="10" xfId="0" applyFont="1" applyFill="1" applyBorder="1" applyAlignment="1">
      <alignment horizontal="center" vertical="center"/>
    </xf>
    <xf numFmtId="0" fontId="46" fillId="0" borderId="2" xfId="0" applyFont="1" applyFill="1" applyBorder="1" applyAlignment="1">
      <alignment horizontal="center" vertical="center"/>
    </xf>
    <xf numFmtId="0" fontId="46" fillId="0" borderId="4" xfId="0" applyFont="1" applyFill="1" applyBorder="1" applyAlignment="1">
      <alignment horizontal="center" vertical="center"/>
    </xf>
    <xf numFmtId="0" fontId="46" fillId="0" borderId="54" xfId="0" applyFont="1" applyFill="1" applyBorder="1" applyAlignment="1">
      <alignment horizontal="center" vertical="center"/>
    </xf>
    <xf numFmtId="0" fontId="46" fillId="0" borderId="51" xfId="0" applyFont="1" applyFill="1" applyBorder="1" applyAlignment="1">
      <alignment horizontal="center" vertical="center"/>
    </xf>
    <xf numFmtId="0" fontId="46" fillId="0" borderId="12" xfId="0" applyFont="1" applyFill="1" applyBorder="1" applyAlignment="1">
      <alignment horizontal="center" vertical="center"/>
    </xf>
    <xf numFmtId="0" fontId="73" fillId="0" borderId="38" xfId="0" applyFont="1" applyFill="1" applyBorder="1" applyAlignment="1"/>
    <xf numFmtId="0" fontId="73" fillId="0" borderId="0" xfId="0" applyFont="1" applyFill="1" applyBorder="1" applyAlignment="1"/>
    <xf numFmtId="1" fontId="33" fillId="0" borderId="74" xfId="0" applyNumberFormat="1" applyFont="1" applyFill="1" applyBorder="1" applyAlignment="1">
      <alignment horizontal="center" vertical="center"/>
    </xf>
    <xf numFmtId="1" fontId="35" fillId="0" borderId="77" xfId="0" applyNumberFormat="1" applyFont="1" applyFill="1" applyBorder="1" applyAlignment="1">
      <alignment horizontal="center" vertical="center" shrinkToFit="1"/>
    </xf>
    <xf numFmtId="1" fontId="35" fillId="0" borderId="78" xfId="0" applyNumberFormat="1" applyFont="1" applyFill="1" applyBorder="1" applyAlignment="1">
      <alignment horizontal="center" vertical="center" shrinkToFit="1"/>
    </xf>
    <xf numFmtId="1" fontId="35" fillId="0" borderId="79" xfId="0" applyNumberFormat="1" applyFont="1" applyFill="1" applyBorder="1" applyAlignment="1">
      <alignment horizontal="center" vertical="center" shrinkToFit="1"/>
    </xf>
    <xf numFmtId="1" fontId="35" fillId="0" borderId="76" xfId="0" applyNumberFormat="1" applyFont="1" applyFill="1" applyBorder="1" applyAlignment="1">
      <alignment horizontal="center" vertical="center" shrinkToFit="1"/>
    </xf>
    <xf numFmtId="0" fontId="33" fillId="0" borderId="0" xfId="0" applyFont="1" applyFill="1" applyAlignment="1">
      <alignment vertical="center"/>
    </xf>
    <xf numFmtId="41" fontId="73" fillId="0" borderId="0" xfId="2" applyFont="1" applyFill="1"/>
    <xf numFmtId="41" fontId="33" fillId="0" borderId="74" xfId="2" applyFont="1" applyFill="1" applyBorder="1" applyAlignment="1">
      <alignment horizontal="center" vertical="center"/>
    </xf>
    <xf numFmtId="41" fontId="35" fillId="0" borderId="77" xfId="2" applyFont="1" applyFill="1" applyBorder="1" applyAlignment="1">
      <alignment horizontal="center" vertical="center" shrinkToFit="1"/>
    </xf>
    <xf numFmtId="41" fontId="35" fillId="0" borderId="78" xfId="2" applyFont="1" applyFill="1" applyBorder="1" applyAlignment="1">
      <alignment horizontal="center" vertical="center" shrinkToFit="1"/>
    </xf>
    <xf numFmtId="41" fontId="35" fillId="0" borderId="79" xfId="2" applyFont="1" applyFill="1" applyBorder="1" applyAlignment="1">
      <alignment horizontal="center" vertical="center" shrinkToFit="1"/>
    </xf>
    <xf numFmtId="41" fontId="35" fillId="0" borderId="76" xfId="2" applyFont="1" applyFill="1" applyBorder="1" applyAlignment="1">
      <alignment horizontal="center" vertical="center" shrinkToFit="1"/>
    </xf>
    <xf numFmtId="41" fontId="0" fillId="0" borderId="45" xfId="2" applyFont="1" applyFill="1" applyBorder="1" applyAlignment="1">
      <alignment horizontal="center" vertical="center"/>
    </xf>
    <xf numFmtId="41" fontId="33" fillId="0" borderId="0" xfId="2" applyFont="1" applyFill="1"/>
    <xf numFmtId="41" fontId="0" fillId="0" borderId="0" xfId="2" applyFont="1" applyFill="1"/>
    <xf numFmtId="0" fontId="33" fillId="0" borderId="0" xfId="0" applyFont="1" applyFill="1" applyBorder="1"/>
    <xf numFmtId="0" fontId="47" fillId="0" borderId="0" xfId="0" applyFont="1" applyAlignment="1"/>
    <xf numFmtId="0" fontId="33" fillId="0" borderId="20" xfId="0" applyFont="1" applyFill="1" applyBorder="1" applyAlignment="1">
      <alignment horizontal="center"/>
    </xf>
    <xf numFmtId="0" fontId="33" fillId="0" borderId="67" xfId="0" applyFont="1" applyFill="1" applyBorder="1" applyAlignment="1">
      <alignment vertical="center"/>
    </xf>
    <xf numFmtId="0" fontId="33" fillId="0" borderId="32" xfId="0" applyFont="1" applyFill="1" applyBorder="1" applyAlignment="1">
      <alignment horizontal="center"/>
    </xf>
    <xf numFmtId="0" fontId="33" fillId="0" borderId="32" xfId="0" applyFont="1" applyFill="1" applyBorder="1" applyAlignment="1">
      <alignment horizontal="left"/>
    </xf>
    <xf numFmtId="0" fontId="33" fillId="0" borderId="39" xfId="0" applyFont="1" applyFill="1" applyBorder="1" applyAlignment="1">
      <alignment horizontal="right"/>
    </xf>
    <xf numFmtId="0" fontId="33" fillId="0" borderId="20" xfId="0" applyFont="1" applyFill="1" applyBorder="1" applyAlignment="1">
      <alignment horizontal="right"/>
    </xf>
    <xf numFmtId="0" fontId="33" fillId="0" borderId="34" xfId="0" applyFont="1" applyFill="1" applyBorder="1" applyAlignment="1">
      <alignment horizontal="right"/>
    </xf>
    <xf numFmtId="0" fontId="68" fillId="0" borderId="34" xfId="0" applyFont="1" applyFill="1" applyBorder="1"/>
    <xf numFmtId="0" fontId="0" fillId="0" borderId="38" xfId="0" applyBorder="1" applyAlignment="1">
      <alignment horizontal="center" vertic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60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0" fillId="0" borderId="127" xfId="0" applyBorder="1"/>
    <xf numFmtId="165" fontId="0" fillId="0" borderId="127" xfId="0" applyNumberFormat="1" applyBorder="1"/>
    <xf numFmtId="0" fontId="0" fillId="0" borderId="0" xfId="0" applyAlignment="1">
      <alignment horizontal="left" vertical="center"/>
    </xf>
    <xf numFmtId="0" fontId="0" fillId="0" borderId="0" xfId="0" quotePrefix="1"/>
    <xf numFmtId="0" fontId="0" fillId="0" borderId="0" xfId="0" quotePrefix="1" applyAlignment="1">
      <alignment horizontal="left" vertical="center"/>
    </xf>
    <xf numFmtId="41" fontId="0" fillId="0" borderId="78" xfId="0" applyNumberFormat="1" applyBorder="1"/>
    <xf numFmtId="0" fontId="0" fillId="0" borderId="79" xfId="0" applyBorder="1"/>
    <xf numFmtId="0" fontId="0" fillId="0" borderId="58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38" borderId="59" xfId="0" applyFill="1" applyBorder="1" applyAlignment="1">
      <alignment horizontal="center" vertical="center"/>
    </xf>
    <xf numFmtId="0" fontId="0" fillId="38" borderId="61" xfId="0" applyFill="1" applyBorder="1" applyAlignment="1">
      <alignment horizontal="center" vertical="center"/>
    </xf>
    <xf numFmtId="0" fontId="0" fillId="38" borderId="62" xfId="0" applyFill="1" applyBorder="1" applyAlignment="1">
      <alignment horizontal="center" vertical="center"/>
    </xf>
    <xf numFmtId="41" fontId="0" fillId="0" borderId="73" xfId="2" applyFont="1" applyBorder="1"/>
    <xf numFmtId="0" fontId="0" fillId="0" borderId="61" xfId="0" applyBorder="1" applyAlignment="1">
      <alignment horizontal="center" vertical="center"/>
    </xf>
    <xf numFmtId="0" fontId="0" fillId="0" borderId="73" xfId="0" applyBorder="1" applyAlignment="1">
      <alignment horizontal="center"/>
    </xf>
    <xf numFmtId="165" fontId="33" fillId="0" borderId="61" xfId="3" applyNumberFormat="1" applyFont="1" applyFill="1" applyBorder="1" applyAlignment="1">
      <alignment horizontal="right" shrinkToFit="1"/>
    </xf>
    <xf numFmtId="165" fontId="33" fillId="0" borderId="61" xfId="3" applyNumberFormat="1" applyFont="1" applyFill="1" applyBorder="1" applyAlignment="1">
      <alignment horizontal="center" shrinkToFit="1"/>
    </xf>
    <xf numFmtId="0" fontId="0" fillId="0" borderId="78" xfId="0" applyBorder="1"/>
    <xf numFmtId="165" fontId="0" fillId="0" borderId="78" xfId="0" applyNumberFormat="1" applyBorder="1"/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106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6" fillId="0" borderId="0" xfId="0" applyFont="1" applyFill="1" applyAlignment="1">
      <alignment horizontal="center"/>
    </xf>
    <xf numFmtId="0" fontId="34" fillId="0" borderId="0" xfId="0" quotePrefix="1" applyNumberFormat="1" applyFont="1" applyFill="1" applyAlignment="1">
      <alignment horizontal="left"/>
    </xf>
    <xf numFmtId="0" fontId="0" fillId="0" borderId="0" xfId="0" applyBorder="1" applyAlignment="1">
      <alignment horizontal="center" vertical="center"/>
    </xf>
    <xf numFmtId="41" fontId="91" fillId="0" borderId="25" xfId="16772" applyFont="1" applyFill="1" applyBorder="1" applyAlignment="1">
      <alignment horizontal="center"/>
    </xf>
    <xf numFmtId="41" fontId="33" fillId="0" borderId="39" xfId="2" applyFont="1" applyFill="1" applyBorder="1" applyAlignment="1">
      <alignment horizontal="right"/>
    </xf>
    <xf numFmtId="41" fontId="91" fillId="0" borderId="25" xfId="16788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5" xfId="0" applyBorder="1" applyAlignment="1">
      <alignment horizontal="center" vertical="center" wrapText="1"/>
    </xf>
    <xf numFmtId="0" fontId="0" fillId="37" borderId="25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42" fillId="3" borderId="59" xfId="16789" applyFont="1" applyFill="1" applyBorder="1" applyAlignment="1">
      <alignment horizontal="center" vertical="center"/>
    </xf>
    <xf numFmtId="0" fontId="42" fillId="3" borderId="61" xfId="16789" applyFont="1" applyFill="1" applyBorder="1" applyAlignment="1">
      <alignment horizontal="center" vertical="center"/>
    </xf>
    <xf numFmtId="0" fontId="33" fillId="0" borderId="21" xfId="16789" applyFill="1" applyBorder="1" applyAlignment="1">
      <alignment horizontal="right"/>
    </xf>
    <xf numFmtId="0" fontId="33" fillId="0" borderId="67" xfId="16789" applyFill="1" applyBorder="1" applyAlignment="1">
      <alignment horizontal="right"/>
    </xf>
    <xf numFmtId="0" fontId="33" fillId="0" borderId="29" xfId="16789" applyFill="1" applyBorder="1" applyAlignment="1">
      <alignment horizontal="right"/>
    </xf>
    <xf numFmtId="0" fontId="33" fillId="0" borderId="30" xfId="16789" applyFill="1" applyBorder="1" applyAlignment="1">
      <alignment horizontal="right"/>
    </xf>
    <xf numFmtId="0" fontId="33" fillId="0" borderId="67" xfId="16789" applyFont="1" applyFill="1" applyBorder="1" applyAlignment="1">
      <alignment horizontal="right"/>
    </xf>
    <xf numFmtId="0" fontId="69" fillId="0" borderId="67" xfId="16789" applyFont="1" applyFill="1" applyBorder="1" applyAlignment="1">
      <alignment horizontal="right"/>
    </xf>
    <xf numFmtId="0" fontId="42" fillId="3" borderId="62" xfId="16789" applyFont="1" applyFill="1" applyBorder="1" applyAlignment="1">
      <alignment horizontal="center" vertical="center"/>
    </xf>
    <xf numFmtId="0" fontId="42" fillId="3" borderId="60" xfId="16789" applyFont="1" applyFill="1" applyBorder="1" applyAlignment="1">
      <alignment horizontal="center" vertical="center"/>
    </xf>
    <xf numFmtId="0" fontId="33" fillId="0" borderId="20" xfId="16789" applyFill="1" applyBorder="1" applyAlignment="1">
      <alignment horizontal="right"/>
    </xf>
    <xf numFmtId="0" fontId="33" fillId="0" borderId="69" xfId="16789" applyFill="1" applyBorder="1" applyAlignment="1">
      <alignment horizontal="right"/>
    </xf>
    <xf numFmtId="0" fontId="33" fillId="0" borderId="102" xfId="16789" applyFill="1" applyBorder="1" applyAlignment="1">
      <alignment horizontal="right"/>
    </xf>
    <xf numFmtId="0" fontId="33" fillId="0" borderId="6" xfId="16789" applyFill="1" applyBorder="1" applyAlignment="1">
      <alignment horizontal="right"/>
    </xf>
    <xf numFmtId="0" fontId="33" fillId="0" borderId="33" xfId="16789" applyFill="1" applyBorder="1" applyAlignment="1">
      <alignment horizontal="right"/>
    </xf>
    <xf numFmtId="0" fontId="33" fillId="0" borderId="7" xfId="16789" applyFill="1" applyBorder="1" applyAlignment="1">
      <alignment horizontal="right"/>
    </xf>
    <xf numFmtId="0" fontId="33" fillId="4" borderId="33" xfId="16789" applyFill="1" applyBorder="1" applyAlignment="1">
      <alignment horizontal="right"/>
    </xf>
    <xf numFmtId="0" fontId="41" fillId="3" borderId="64" xfId="16789" applyFont="1" applyFill="1" applyBorder="1" applyAlignment="1">
      <alignment horizontal="center" vertical="center"/>
    </xf>
    <xf numFmtId="0" fontId="33" fillId="0" borderId="30" xfId="16789" applyFont="1" applyFill="1" applyBorder="1" applyAlignment="1">
      <alignment horizontal="right"/>
    </xf>
    <xf numFmtId="0" fontId="33" fillId="4" borderId="102" xfId="16789" applyFill="1" applyBorder="1" applyAlignment="1">
      <alignment horizontal="right"/>
    </xf>
    <xf numFmtId="41" fontId="33" fillId="0" borderId="45" xfId="16791" applyFont="1" applyBorder="1" applyAlignment="1">
      <alignment horizontal="right" vertical="center"/>
    </xf>
    <xf numFmtId="41" fontId="33" fillId="0" borderId="77" xfId="16791" applyFont="1" applyBorder="1" applyAlignment="1">
      <alignment horizontal="right" vertical="center"/>
    </xf>
    <xf numFmtId="41" fontId="33" fillId="0" borderId="75" xfId="16791" applyFont="1" applyBorder="1" applyAlignment="1">
      <alignment horizontal="right" vertical="center"/>
    </xf>
    <xf numFmtId="0" fontId="33" fillId="0" borderId="4" xfId="16790" applyFill="1" applyBorder="1" applyAlignment="1">
      <alignment horizontal="right"/>
    </xf>
    <xf numFmtId="0" fontId="33" fillId="0" borderId="11" xfId="16790" applyFill="1" applyBorder="1" applyAlignment="1">
      <alignment horizontal="right"/>
    </xf>
    <xf numFmtId="0" fontId="33" fillId="0" borderId="2" xfId="16790" applyFill="1" applyBorder="1" applyAlignment="1">
      <alignment horizontal="right"/>
    </xf>
    <xf numFmtId="0" fontId="33" fillId="0" borderId="22" xfId="16790" applyFill="1" applyBorder="1" applyAlignment="1">
      <alignment horizontal="right"/>
    </xf>
    <xf numFmtId="0" fontId="33" fillId="0" borderId="21" xfId="16790" applyFill="1" applyBorder="1" applyAlignment="1">
      <alignment horizontal="right"/>
    </xf>
    <xf numFmtId="0" fontId="33" fillId="0" borderId="67" xfId="16790" applyFill="1" applyBorder="1" applyAlignment="1">
      <alignment horizontal="right"/>
    </xf>
    <xf numFmtId="0" fontId="33" fillId="0" borderId="29" xfId="16790" applyFill="1" applyBorder="1" applyAlignment="1">
      <alignment horizontal="right"/>
    </xf>
    <xf numFmtId="0" fontId="33" fillId="0" borderId="19" xfId="16790" applyFill="1" applyBorder="1" applyAlignment="1">
      <alignment horizontal="right"/>
    </xf>
    <xf numFmtId="0" fontId="33" fillId="0" borderId="30" xfId="16790" applyFill="1" applyBorder="1" applyAlignment="1">
      <alignment horizontal="right"/>
    </xf>
    <xf numFmtId="0" fontId="33" fillId="0" borderId="32" xfId="16790" applyFill="1" applyBorder="1" applyAlignment="1">
      <alignment horizontal="right"/>
    </xf>
    <xf numFmtId="0" fontId="33" fillId="0" borderId="0" xfId="16790" applyFill="1" applyBorder="1" applyAlignment="1">
      <alignment horizontal="right"/>
    </xf>
    <xf numFmtId="41" fontId="33" fillId="0" borderId="77" xfId="16793" applyFont="1" applyFill="1" applyBorder="1" applyAlignment="1">
      <alignment horizontal="right" vertical="center"/>
    </xf>
    <xf numFmtId="41" fontId="33" fillId="0" borderId="78" xfId="16793" applyFont="1" applyFill="1" applyBorder="1" applyAlignment="1">
      <alignment horizontal="right" vertical="center"/>
    </xf>
    <xf numFmtId="41" fontId="33" fillId="0" borderId="79" xfId="16793" applyFont="1" applyFill="1" applyBorder="1" applyAlignment="1">
      <alignment horizontal="right" vertical="center"/>
    </xf>
    <xf numFmtId="165" fontId="33" fillId="0" borderId="20" xfId="1" applyNumberFormat="1" applyFont="1" applyFill="1" applyBorder="1" applyAlignment="1">
      <alignment horizontal="right" shrinkToFit="1"/>
    </xf>
    <xf numFmtId="165" fontId="33" fillId="0" borderId="29" xfId="1" applyNumberFormat="1" applyFont="1" applyFill="1" applyBorder="1" applyAlignment="1">
      <alignment horizontal="right" shrinkToFit="1"/>
    </xf>
    <xf numFmtId="165" fontId="33" fillId="0" borderId="21" xfId="1" applyNumberFormat="1" applyFont="1" applyFill="1" applyBorder="1" applyAlignment="1">
      <alignment horizontal="right" shrinkToFit="1"/>
    </xf>
    <xf numFmtId="165" fontId="33" fillId="0" borderId="67" xfId="1" applyNumberFormat="1" applyFont="1" applyFill="1" applyBorder="1" applyAlignment="1">
      <alignment horizontal="right" shrinkToFit="1"/>
    </xf>
    <xf numFmtId="0" fontId="33" fillId="0" borderId="4" xfId="16792" applyFill="1" applyBorder="1" applyAlignment="1">
      <alignment horizontal="right"/>
    </xf>
    <xf numFmtId="0" fontId="33" fillId="0" borderId="29" xfId="16792" applyFill="1" applyBorder="1" applyAlignment="1">
      <alignment horizontal="right"/>
    </xf>
    <xf numFmtId="0" fontId="33" fillId="0" borderId="29" xfId="16792" applyFont="1" applyFill="1" applyBorder="1" applyAlignment="1">
      <alignment horizontal="right"/>
    </xf>
    <xf numFmtId="43" fontId="33" fillId="0" borderId="29" xfId="1" applyNumberFormat="1" applyFont="1" applyFill="1" applyBorder="1" applyAlignment="1">
      <alignment horizontal="right" shrinkToFit="1"/>
    </xf>
    <xf numFmtId="43" fontId="55" fillId="0" borderId="29" xfId="1" applyNumberFormat="1" applyFont="1" applyFill="1" applyBorder="1" applyAlignment="1">
      <alignment horizontal="right" shrinkToFit="1"/>
    </xf>
    <xf numFmtId="165" fontId="33" fillId="4" borderId="10" xfId="1" applyNumberFormat="1" applyFont="1" applyFill="1" applyBorder="1" applyAlignment="1">
      <alignment horizontal="right" shrinkToFit="1"/>
    </xf>
    <xf numFmtId="165" fontId="33" fillId="0" borderId="4" xfId="1" applyNumberFormat="1" applyFont="1" applyFill="1" applyBorder="1" applyAlignment="1">
      <alignment horizontal="right" shrinkToFit="1"/>
    </xf>
    <xf numFmtId="165" fontId="33" fillId="0" borderId="10" xfId="1" applyNumberFormat="1" applyFont="1" applyFill="1" applyBorder="1" applyAlignment="1">
      <alignment horizontal="right" shrinkToFit="1"/>
    </xf>
    <xf numFmtId="165" fontId="33" fillId="0" borderId="2" xfId="1" applyNumberFormat="1" applyFont="1" applyFill="1" applyBorder="1" applyAlignment="1">
      <alignment horizontal="right" shrinkToFit="1"/>
    </xf>
    <xf numFmtId="165" fontId="33" fillId="0" borderId="19" xfId="1" applyNumberFormat="1" applyFont="1" applyFill="1" applyBorder="1" applyAlignment="1">
      <alignment horizontal="right" shrinkToFit="1"/>
    </xf>
    <xf numFmtId="165" fontId="33" fillId="0" borderId="78" xfId="1" applyNumberFormat="1" applyFont="1" applyBorder="1" applyAlignment="1">
      <alignment horizontal="right" vertical="center" shrinkToFit="1"/>
    </xf>
    <xf numFmtId="0" fontId="33" fillId="0" borderId="79" xfId="16792" applyBorder="1" applyAlignment="1">
      <alignment horizontal="right" vertical="center"/>
    </xf>
    <xf numFmtId="165" fontId="33" fillId="0" borderId="75" xfId="1" applyNumberFormat="1" applyFont="1" applyBorder="1" applyAlignment="1">
      <alignment horizontal="right" vertical="center" shrinkToFit="1"/>
    </xf>
    <xf numFmtId="165" fontId="33" fillId="0" borderId="77" xfId="1" applyNumberFormat="1" applyFont="1" applyBorder="1" applyAlignment="1">
      <alignment horizontal="right" vertical="center" shrinkToFit="1"/>
    </xf>
    <xf numFmtId="165" fontId="33" fillId="0" borderId="79" xfId="1" applyNumberFormat="1" applyFont="1" applyBorder="1" applyAlignment="1">
      <alignment horizontal="right" vertical="center" shrinkToFit="1"/>
    </xf>
    <xf numFmtId="43" fontId="33" fillId="0" borderId="79" xfId="1" applyNumberFormat="1" applyFont="1" applyBorder="1" applyAlignment="1">
      <alignment horizontal="right" vertical="center" shrinkToFit="1"/>
    </xf>
    <xf numFmtId="0" fontId="25" fillId="0" borderId="0" xfId="16794"/>
    <xf numFmtId="0" fontId="25" fillId="0" borderId="25" xfId="16794" applyBorder="1" applyAlignment="1">
      <alignment horizontal="center" vertical="center" wrapText="1"/>
    </xf>
    <xf numFmtId="0" fontId="25" fillId="0" borderId="0" xfId="16794" applyAlignment="1">
      <alignment horizontal="center" vertical="center"/>
    </xf>
    <xf numFmtId="0" fontId="25" fillId="0" borderId="0" xfId="16794" applyAlignment="1">
      <alignment horizontal="left" vertical="center"/>
    </xf>
    <xf numFmtId="0" fontId="25" fillId="0" borderId="25" xfId="16794" applyBorder="1" applyAlignment="1">
      <alignment horizontal="center" vertical="center"/>
    </xf>
    <xf numFmtId="0" fontId="25" fillId="38" borderId="25" xfId="16794" applyFill="1" applyBorder="1" applyAlignment="1">
      <alignment horizontal="center" vertical="center"/>
    </xf>
    <xf numFmtId="0" fontId="25" fillId="38" borderId="50" xfId="16794" applyFill="1" applyBorder="1" applyAlignment="1">
      <alignment horizontal="center" vertical="center"/>
    </xf>
    <xf numFmtId="0" fontId="25" fillId="0" borderId="25" xfId="16794" applyFill="1" applyBorder="1" applyAlignment="1">
      <alignment horizontal="center" vertical="center"/>
    </xf>
    <xf numFmtId="0" fontId="25" fillId="0" borderId="0" xfId="19076"/>
    <xf numFmtId="0" fontId="25" fillId="0" borderId="0" xfId="19076" applyAlignment="1">
      <alignment horizontal="center"/>
    </xf>
    <xf numFmtId="0" fontId="25" fillId="0" borderId="25" xfId="19076" applyBorder="1" applyAlignment="1">
      <alignment horizontal="center" vertical="center" wrapText="1"/>
    </xf>
    <xf numFmtId="41" fontId="25" fillId="0" borderId="25" xfId="19007" applyFont="1" applyBorder="1"/>
    <xf numFmtId="0" fontId="25" fillId="0" borderId="0" xfId="19076" applyAlignment="1">
      <alignment horizontal="left"/>
    </xf>
    <xf numFmtId="0" fontId="89" fillId="0" borderId="0" xfId="19076" applyFont="1"/>
    <xf numFmtId="0" fontId="25" fillId="0" borderId="25" xfId="19076" applyBorder="1" applyAlignment="1">
      <alignment horizontal="center" vertical="center"/>
    </xf>
    <xf numFmtId="0" fontId="25" fillId="38" borderId="25" xfId="19076" applyFill="1" applyBorder="1" applyAlignment="1">
      <alignment horizontal="center" vertical="center"/>
    </xf>
    <xf numFmtId="0" fontId="25" fillId="0" borderId="0" xfId="19691"/>
    <xf numFmtId="0" fontId="25" fillId="0" borderId="25" xfId="19691" applyBorder="1" applyAlignment="1">
      <alignment horizontal="center" vertical="center" wrapText="1"/>
    </xf>
    <xf numFmtId="0" fontId="25" fillId="0" borderId="25" xfId="19691" applyBorder="1"/>
    <xf numFmtId="0" fontId="25" fillId="0" borderId="0" xfId="19691" applyAlignment="1">
      <alignment horizontal="center" vertical="center"/>
    </xf>
    <xf numFmtId="0" fontId="25" fillId="0" borderId="25" xfId="19691" applyBorder="1" applyAlignment="1">
      <alignment horizontal="center" vertical="center"/>
    </xf>
    <xf numFmtId="41" fontId="25" fillId="0" borderId="25" xfId="19691" applyNumberFormat="1" applyBorder="1"/>
    <xf numFmtId="0" fontId="25" fillId="0" borderId="0" xfId="19691" applyBorder="1"/>
    <xf numFmtId="0" fontId="25" fillId="38" borderId="25" xfId="19691" applyFill="1" applyBorder="1" applyAlignment="1">
      <alignment horizontal="center" vertical="center"/>
    </xf>
    <xf numFmtId="0" fontId="25" fillId="38" borderId="50" xfId="19691" applyFill="1" applyBorder="1" applyAlignment="1">
      <alignment horizontal="center" vertical="center"/>
    </xf>
    <xf numFmtId="0" fontId="25" fillId="0" borderId="0" xfId="20556"/>
    <xf numFmtId="0" fontId="25" fillId="0" borderId="0" xfId="20556" applyAlignment="1">
      <alignment horizontal="center"/>
    </xf>
    <xf numFmtId="41" fontId="25" fillId="0" borderId="25" xfId="20488" applyFont="1" applyBorder="1"/>
    <xf numFmtId="0" fontId="25" fillId="0" borderId="0" xfId="20556" applyAlignment="1">
      <alignment horizontal="left"/>
    </xf>
    <xf numFmtId="0" fontId="89" fillId="0" borderId="0" xfId="20556" applyFont="1"/>
    <xf numFmtId="0" fontId="25" fillId="0" borderId="25" xfId="20556" applyBorder="1" applyAlignment="1">
      <alignment horizontal="center" vertical="center"/>
    </xf>
    <xf numFmtId="0" fontId="134" fillId="0" borderId="0" xfId="20556" applyFont="1" applyAlignment="1">
      <alignment horizontal="center"/>
    </xf>
    <xf numFmtId="0" fontId="25" fillId="0" borderId="40" xfId="20556" applyBorder="1" applyAlignment="1">
      <alignment horizontal="center"/>
    </xf>
    <xf numFmtId="0" fontId="25" fillId="0" borderId="35" xfId="20556" applyBorder="1" applyAlignment="1">
      <alignment horizontal="center"/>
    </xf>
    <xf numFmtId="0" fontId="25" fillId="0" borderId="0" xfId="20946"/>
    <xf numFmtId="0" fontId="25" fillId="0" borderId="25" xfId="20946" applyBorder="1"/>
    <xf numFmtId="41" fontId="25" fillId="0" borderId="25" xfId="20892" applyFont="1" applyBorder="1"/>
    <xf numFmtId="0" fontId="25" fillId="0" borderId="0" xfId="20946" applyAlignment="1">
      <alignment horizontal="center" vertical="center"/>
    </xf>
    <xf numFmtId="0" fontId="25" fillId="0" borderId="0" xfId="20946" applyAlignment="1">
      <alignment horizontal="left" vertical="center"/>
    </xf>
    <xf numFmtId="0" fontId="25" fillId="0" borderId="25" xfId="20946" applyBorder="1" applyAlignment="1">
      <alignment horizontal="center" vertical="center"/>
    </xf>
    <xf numFmtId="41" fontId="25" fillId="0" borderId="25" xfId="20946" applyNumberFormat="1" applyBorder="1"/>
    <xf numFmtId="41" fontId="25" fillId="0" borderId="25" xfId="20892" applyNumberFormat="1" applyFont="1" applyBorder="1"/>
    <xf numFmtId="0" fontId="34" fillId="0" borderId="0" xfId="0" applyFont="1" applyAlignment="1">
      <alignment horizontal="center" vertical="center"/>
    </xf>
    <xf numFmtId="41" fontId="33" fillId="0" borderId="25" xfId="2" applyFont="1" applyFill="1" applyBorder="1" applyAlignment="1">
      <alignment vertical="center" shrinkToFit="1"/>
    </xf>
    <xf numFmtId="41" fontId="33" fillId="0" borderId="25" xfId="2" applyFont="1" applyFill="1" applyBorder="1" applyAlignment="1">
      <alignment horizontal="center" shrinkToFit="1"/>
    </xf>
    <xf numFmtId="41" fontId="33" fillId="0" borderId="25" xfId="2" quotePrefix="1" applyFont="1" applyFill="1" applyBorder="1" applyAlignment="1">
      <alignment horizontal="center" shrinkToFit="1"/>
    </xf>
    <xf numFmtId="41" fontId="33" fillId="0" borderId="25" xfId="2" applyFont="1" applyFill="1" applyBorder="1" applyAlignment="1">
      <alignment horizontal="right" shrinkToFit="1"/>
    </xf>
    <xf numFmtId="41" fontId="25" fillId="0" borderId="25" xfId="2" applyFont="1" applyFill="1" applyBorder="1" applyAlignment="1">
      <alignment horizontal="center"/>
    </xf>
    <xf numFmtId="41" fontId="25" fillId="0" borderId="25" xfId="2" applyFont="1" applyFill="1" applyBorder="1"/>
    <xf numFmtId="0" fontId="25" fillId="0" borderId="0" xfId="21508"/>
    <xf numFmtId="0" fontId="25" fillId="0" borderId="0" xfId="21508" applyAlignment="1">
      <alignment horizontal="center"/>
    </xf>
    <xf numFmtId="0" fontId="25" fillId="0" borderId="25" xfId="21508" applyBorder="1" applyAlignment="1">
      <alignment horizontal="center" vertical="center" wrapText="1"/>
    </xf>
    <xf numFmtId="41" fontId="25" fillId="0" borderId="25" xfId="21454" applyFont="1" applyBorder="1"/>
    <xf numFmtId="0" fontId="25" fillId="0" borderId="0" xfId="21508" applyAlignment="1">
      <alignment horizontal="left"/>
    </xf>
    <xf numFmtId="0" fontId="89" fillId="0" borderId="0" xfId="21508" applyFont="1"/>
    <xf numFmtId="0" fontId="25" fillId="0" borderId="25" xfId="21508" applyBorder="1" applyAlignment="1">
      <alignment horizontal="center" vertical="center"/>
    </xf>
    <xf numFmtId="165" fontId="33" fillId="0" borderId="25" xfId="3" applyNumberFormat="1" applyFont="1" applyFill="1" applyBorder="1" applyAlignment="1">
      <alignment horizontal="right" shrinkToFit="1"/>
    </xf>
    <xf numFmtId="0" fontId="25" fillId="38" borderId="25" xfId="21508" applyFill="1" applyBorder="1" applyAlignment="1">
      <alignment horizontal="center" vertical="center"/>
    </xf>
    <xf numFmtId="41" fontId="25" fillId="0" borderId="0" xfId="16794" applyNumberFormat="1"/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6" fillId="0" borderId="0" xfId="0" applyFont="1" applyFill="1" applyAlignment="1">
      <alignment horizontal="center"/>
    </xf>
    <xf numFmtId="0" fontId="34" fillId="0" borderId="0" xfId="0" quotePrefix="1" applyNumberFormat="1" applyFont="1" applyFill="1" applyAlignment="1">
      <alignment horizontal="left"/>
    </xf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81" fillId="0" borderId="92" xfId="0" applyFont="1" applyBorder="1" applyAlignment="1">
      <alignment horizontal="center" vertical="center" wrapText="1"/>
    </xf>
    <xf numFmtId="41" fontId="137" fillId="0" borderId="48" xfId="2" applyFont="1" applyFill="1" applyBorder="1" applyAlignment="1">
      <alignment vertical="center"/>
    </xf>
    <xf numFmtId="41" fontId="137" fillId="0" borderId="92" xfId="2" applyFont="1" applyFill="1" applyBorder="1" applyAlignment="1">
      <alignment vertical="center"/>
    </xf>
    <xf numFmtId="41" fontId="73" fillId="0" borderId="45" xfId="2" applyFont="1" applyFill="1" applyBorder="1" applyAlignment="1">
      <alignment horizontal="right" vertical="center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60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165" fontId="33" fillId="0" borderId="20" xfId="1" applyNumberFormat="1" applyFont="1" applyFill="1" applyBorder="1" applyAlignment="1">
      <alignment horizontal="right" shrinkToFit="1"/>
    </xf>
    <xf numFmtId="165" fontId="33" fillId="0" borderId="29" xfId="1" applyNumberFormat="1" applyFont="1" applyFill="1" applyBorder="1" applyAlignment="1">
      <alignment horizontal="right" shrinkToFit="1"/>
    </xf>
    <xf numFmtId="165" fontId="33" fillId="0" borderId="21" xfId="1" applyNumberFormat="1" applyFont="1" applyFill="1" applyBorder="1" applyAlignment="1">
      <alignment horizontal="right" shrinkToFit="1"/>
    </xf>
    <xf numFmtId="165" fontId="33" fillId="4" borderId="10" xfId="1" applyNumberFormat="1" applyFont="1" applyFill="1" applyBorder="1" applyAlignment="1">
      <alignment horizontal="right" shrinkToFit="1"/>
    </xf>
    <xf numFmtId="165" fontId="33" fillId="0" borderId="4" xfId="1" applyNumberFormat="1" applyFont="1" applyFill="1" applyBorder="1" applyAlignment="1">
      <alignment horizontal="right" shrinkToFit="1"/>
    </xf>
    <xf numFmtId="165" fontId="33" fillId="0" borderId="10" xfId="1" applyNumberFormat="1" applyFont="1" applyFill="1" applyBorder="1" applyAlignment="1">
      <alignment horizontal="right" shrinkToFit="1"/>
    </xf>
    <xf numFmtId="165" fontId="33" fillId="0" borderId="2" xfId="1" applyNumberFormat="1" applyFont="1" applyFill="1" applyBorder="1" applyAlignment="1">
      <alignment horizontal="right" shrinkToFit="1"/>
    </xf>
    <xf numFmtId="0" fontId="33" fillId="0" borderId="4" xfId="21676" applyFill="1" applyBorder="1" applyAlignment="1">
      <alignment horizontal="right"/>
    </xf>
    <xf numFmtId="0" fontId="33" fillId="0" borderId="11" xfId="21676" applyFill="1" applyBorder="1" applyAlignment="1">
      <alignment horizontal="right"/>
    </xf>
    <xf numFmtId="0" fontId="33" fillId="0" borderId="2" xfId="21676" applyFill="1" applyBorder="1" applyAlignment="1">
      <alignment horizontal="right"/>
    </xf>
    <xf numFmtId="0" fontId="33" fillId="0" borderId="22" xfId="21676" applyFill="1" applyBorder="1" applyAlignment="1">
      <alignment horizontal="right"/>
    </xf>
    <xf numFmtId="0" fontId="33" fillId="0" borderId="21" xfId="21676" applyFill="1" applyBorder="1" applyAlignment="1">
      <alignment horizontal="right"/>
    </xf>
    <xf numFmtId="0" fontId="33" fillId="0" borderId="67" xfId="21676" applyFill="1" applyBorder="1" applyAlignment="1">
      <alignment horizontal="right"/>
    </xf>
    <xf numFmtId="0" fontId="33" fillId="0" borderId="29" xfId="21676" applyFill="1" applyBorder="1" applyAlignment="1">
      <alignment horizontal="right"/>
    </xf>
    <xf numFmtId="0" fontId="33" fillId="0" borderId="19" xfId="21676" applyFill="1" applyBorder="1" applyAlignment="1">
      <alignment horizontal="right"/>
    </xf>
    <xf numFmtId="0" fontId="33" fillId="0" borderId="30" xfId="21676" applyFill="1" applyBorder="1" applyAlignment="1">
      <alignment horizontal="right"/>
    </xf>
    <xf numFmtId="0" fontId="33" fillId="0" borderId="32" xfId="21676" applyFill="1" applyBorder="1" applyAlignment="1">
      <alignment horizontal="right"/>
    </xf>
    <xf numFmtId="0" fontId="33" fillId="0" borderId="0" xfId="21676" applyFill="1" applyBorder="1" applyAlignment="1">
      <alignment horizontal="right"/>
    </xf>
    <xf numFmtId="0" fontId="33" fillId="0" borderId="21" xfId="21677" applyFill="1" applyBorder="1" applyAlignment="1">
      <alignment horizontal="right"/>
    </xf>
    <xf numFmtId="0" fontId="33" fillId="0" borderId="67" xfId="21677" applyFill="1" applyBorder="1" applyAlignment="1">
      <alignment horizontal="right"/>
    </xf>
    <xf numFmtId="0" fontId="33" fillId="0" borderId="29" xfId="21677" applyFill="1" applyBorder="1" applyAlignment="1">
      <alignment horizontal="right"/>
    </xf>
    <xf numFmtId="0" fontId="33" fillId="0" borderId="30" xfId="21677" applyFill="1" applyBorder="1" applyAlignment="1">
      <alignment horizontal="right"/>
    </xf>
    <xf numFmtId="0" fontId="33" fillId="0" borderId="67" xfId="21677" applyFont="1" applyFill="1" applyBorder="1" applyAlignment="1">
      <alignment horizontal="right"/>
    </xf>
    <xf numFmtId="0" fontId="69" fillId="0" borderId="67" xfId="21677" applyFont="1" applyFill="1" applyBorder="1" applyAlignment="1">
      <alignment horizontal="right"/>
    </xf>
    <xf numFmtId="0" fontId="33" fillId="0" borderId="20" xfId="21677" applyFill="1" applyBorder="1" applyAlignment="1">
      <alignment horizontal="right"/>
    </xf>
    <xf numFmtId="0" fontId="33" fillId="0" borderId="69" xfId="21677" applyFill="1" applyBorder="1" applyAlignment="1">
      <alignment horizontal="right"/>
    </xf>
    <xf numFmtId="0" fontId="33" fillId="0" borderId="102" xfId="21677" applyFill="1" applyBorder="1" applyAlignment="1">
      <alignment horizontal="right"/>
    </xf>
    <xf numFmtId="0" fontId="33" fillId="0" borderId="6" xfId="21677" applyFill="1" applyBorder="1" applyAlignment="1">
      <alignment horizontal="right"/>
    </xf>
    <xf numFmtId="0" fontId="33" fillId="0" borderId="33" xfId="21677" applyFill="1" applyBorder="1" applyAlignment="1">
      <alignment horizontal="right"/>
    </xf>
    <xf numFmtId="0" fontId="33" fillId="0" borderId="7" xfId="21677" applyFill="1" applyBorder="1" applyAlignment="1">
      <alignment horizontal="right"/>
    </xf>
    <xf numFmtId="0" fontId="33" fillId="4" borderId="33" xfId="21677" applyFill="1" applyBorder="1" applyAlignment="1">
      <alignment horizontal="right"/>
    </xf>
    <xf numFmtId="0" fontId="33" fillId="0" borderId="30" xfId="21677" applyFont="1" applyFill="1" applyBorder="1" applyAlignment="1">
      <alignment horizontal="right"/>
    </xf>
    <xf numFmtId="0" fontId="33" fillId="4" borderId="102" xfId="21677" applyFill="1" applyBorder="1" applyAlignment="1">
      <alignment horizontal="right"/>
    </xf>
    <xf numFmtId="41" fontId="24" fillId="0" borderId="73" xfId="21678" applyFont="1" applyFill="1" applyBorder="1" applyAlignment="1">
      <alignment horizontal="center" vertical="center"/>
    </xf>
    <xf numFmtId="41" fontId="24" fillId="0" borderId="73" xfId="21678" applyFont="1" applyFill="1" applyBorder="1" applyAlignment="1">
      <alignment horizontal="center"/>
    </xf>
    <xf numFmtId="41" fontId="24" fillId="0" borderId="25" xfId="21678" applyFont="1" applyFill="1" applyBorder="1" applyAlignment="1">
      <alignment horizontal="center" vertical="center"/>
    </xf>
    <xf numFmtId="41" fontId="24" fillId="0" borderId="25" xfId="21678" applyFont="1" applyFill="1" applyBorder="1" applyAlignment="1">
      <alignment horizontal="center"/>
    </xf>
    <xf numFmtId="41" fontId="24" fillId="0" borderId="73" xfId="21680" applyFont="1" applyFill="1" applyBorder="1" applyAlignment="1">
      <alignment horizontal="center"/>
    </xf>
    <xf numFmtId="41" fontId="24" fillId="0" borderId="25" xfId="21680" applyFont="1" applyFill="1" applyBorder="1" applyAlignment="1">
      <alignment horizontal="center"/>
    </xf>
    <xf numFmtId="41" fontId="33" fillId="0" borderId="8" xfId="2" applyFont="1" applyFill="1" applyBorder="1" applyAlignment="1">
      <alignment horizontal="right" vertical="center" shrinkToFit="1"/>
    </xf>
    <xf numFmtId="41" fontId="33" fillId="0" borderId="3" xfId="2" quotePrefix="1" applyFont="1" applyFill="1" applyBorder="1" applyAlignment="1">
      <alignment horizontal="right" vertical="center" shrinkToFit="1"/>
    </xf>
    <xf numFmtId="41" fontId="33" fillId="0" borderId="3" xfId="2" applyFont="1" applyFill="1" applyBorder="1" applyAlignment="1">
      <alignment horizontal="right" vertical="center" shrinkToFit="1"/>
    </xf>
    <xf numFmtId="41" fontId="33" fillId="0" borderId="9" xfId="2" applyFont="1" applyFill="1" applyBorder="1" applyAlignment="1">
      <alignment horizontal="right" vertical="center" shrinkToFit="1"/>
    </xf>
    <xf numFmtId="41" fontId="33" fillId="0" borderId="48" xfId="2" applyFont="1" applyFill="1" applyBorder="1" applyAlignment="1">
      <alignment horizontal="right" vertical="center" shrinkToFit="1"/>
    </xf>
    <xf numFmtId="41" fontId="33" fillId="0" borderId="92" xfId="2" applyFont="1" applyFill="1" applyBorder="1" applyAlignment="1">
      <alignment horizontal="right" vertical="center" shrinkToFit="1"/>
    </xf>
    <xf numFmtId="0" fontId="0" fillId="0" borderId="0" xfId="0" applyAlignment="1">
      <alignment horizontal="left"/>
    </xf>
    <xf numFmtId="0" fontId="33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65" fontId="33" fillId="0" borderId="74" xfId="1" applyNumberFormat="1" applyFont="1" applyBorder="1" applyAlignment="1">
      <alignment horizontal="right" vertical="center" shrinkToFit="1"/>
    </xf>
    <xf numFmtId="165" fontId="33" fillId="0" borderId="46" xfId="1" applyNumberFormat="1" applyFont="1" applyBorder="1" applyAlignment="1">
      <alignment horizontal="right" vertical="center" shrinkToFit="1"/>
    </xf>
    <xf numFmtId="165" fontId="33" fillId="0" borderId="76" xfId="1" applyNumberFormat="1" applyFont="1" applyBorder="1" applyAlignment="1">
      <alignment horizontal="right" vertical="center" shrinkToFit="1"/>
    </xf>
    <xf numFmtId="165" fontId="33" fillId="0" borderId="28" xfId="1" applyNumberFormat="1" applyFont="1" applyFill="1" applyBorder="1" applyAlignment="1">
      <alignment horizontal="right" vertical="center" shrinkToFit="1"/>
    </xf>
    <xf numFmtId="165" fontId="33" fillId="0" borderId="0" xfId="1" applyNumberFormat="1" applyFont="1" applyFill="1" applyBorder="1" applyAlignment="1">
      <alignment horizontal="right" vertical="center" shrinkToFit="1"/>
    </xf>
    <xf numFmtId="165" fontId="33" fillId="0" borderId="2" xfId="1" applyNumberFormat="1" applyFont="1" applyFill="1" applyBorder="1" applyAlignment="1">
      <alignment horizontal="right" vertical="center" shrinkToFit="1"/>
    </xf>
    <xf numFmtId="0" fontId="33" fillId="0" borderId="28" xfId="0" applyFont="1" applyFill="1" applyBorder="1"/>
    <xf numFmtId="165" fontId="33" fillId="0" borderId="68" xfId="1" applyNumberFormat="1" applyFont="1" applyFill="1" applyBorder="1" applyAlignment="1">
      <alignment horizontal="right" vertical="center" shrinkToFit="1"/>
    </xf>
    <xf numFmtId="165" fontId="33" fillId="0" borderId="5" xfId="1" applyNumberFormat="1" applyFont="1" applyFill="1" applyBorder="1" applyAlignment="1">
      <alignment horizontal="right" vertical="center" shrinkToFit="1"/>
    </xf>
    <xf numFmtId="165" fontId="33" fillId="0" borderId="6" xfId="1" applyNumberFormat="1" applyFont="1" applyFill="1" applyBorder="1" applyAlignment="1">
      <alignment horizontal="right" vertical="center" shrinkToFit="1"/>
    </xf>
    <xf numFmtId="165" fontId="33" fillId="0" borderId="102" xfId="1" applyNumberFormat="1" applyFont="1" applyFill="1" applyBorder="1" applyAlignment="1">
      <alignment horizontal="right" vertical="center" shrinkToFit="1"/>
    </xf>
    <xf numFmtId="165" fontId="33" fillId="0" borderId="33" xfId="1" applyNumberFormat="1" applyFont="1" applyFill="1" applyBorder="1" applyAlignment="1">
      <alignment horizontal="right" vertical="center" shrinkToFit="1"/>
    </xf>
    <xf numFmtId="165" fontId="33" fillId="0" borderId="7" xfId="1" applyNumberFormat="1" applyFont="1" applyFill="1" applyBorder="1" applyAlignment="1">
      <alignment horizontal="right" vertical="center" shrinkToFit="1"/>
    </xf>
    <xf numFmtId="0" fontId="33" fillId="0" borderId="13" xfId="0" applyFont="1" applyFill="1" applyBorder="1"/>
    <xf numFmtId="0" fontId="33" fillId="0" borderId="74" xfId="0" applyFont="1" applyBorder="1" applyAlignment="1">
      <alignment vertical="center"/>
    </xf>
    <xf numFmtId="0" fontId="33" fillId="0" borderId="106" xfId="0" applyFont="1" applyFill="1" applyBorder="1" applyAlignment="1">
      <alignment horizontal="center" vertical="center"/>
    </xf>
    <xf numFmtId="41" fontId="33" fillId="0" borderId="45" xfId="2" applyFont="1" applyFill="1" applyBorder="1" applyAlignment="1">
      <alignment horizontal="center" vertical="center"/>
    </xf>
    <xf numFmtId="0" fontId="42" fillId="0" borderId="60" xfId="0" applyFont="1" applyFill="1" applyBorder="1" applyAlignment="1">
      <alignment horizontal="center" vertical="center"/>
    </xf>
    <xf numFmtId="0" fontId="42" fillId="0" borderId="64" xfId="0" applyFont="1" applyFill="1" applyBorder="1" applyAlignment="1">
      <alignment horizontal="center" vertical="center"/>
    </xf>
    <xf numFmtId="0" fontId="23" fillId="0" borderId="0" xfId="16794" applyFont="1"/>
    <xf numFmtId="0" fontId="23" fillId="0" borderId="25" xfId="21682" applyFill="1" applyBorder="1" applyAlignment="1">
      <alignment horizontal="center"/>
    </xf>
    <xf numFmtId="0" fontId="23" fillId="0" borderId="25" xfId="21682" applyFill="1" applyBorder="1"/>
    <xf numFmtId="165" fontId="33" fillId="0" borderId="25" xfId="3" applyNumberFormat="1" applyFont="1" applyFill="1" applyBorder="1" applyAlignment="1">
      <alignment horizontal="right" shrinkToFit="1"/>
    </xf>
    <xf numFmtId="165" fontId="33" fillId="0" borderId="25" xfId="3" quotePrefix="1" applyNumberFormat="1" applyFont="1" applyFill="1" applyBorder="1" applyAlignment="1">
      <alignment horizontal="center" shrinkToFit="1"/>
    </xf>
    <xf numFmtId="165" fontId="33" fillId="0" borderId="25" xfId="3" applyNumberFormat="1" applyFont="1" applyFill="1" applyBorder="1" applyAlignment="1">
      <alignment horizontal="center" shrinkToFit="1"/>
    </xf>
    <xf numFmtId="165" fontId="33" fillId="0" borderId="25" xfId="3" applyNumberFormat="1" applyFont="1" applyFill="1" applyBorder="1" applyAlignment="1">
      <alignment vertical="center" shrinkToFit="1"/>
    </xf>
    <xf numFmtId="0" fontId="23" fillId="0" borderId="0" xfId="19691" applyFont="1" applyAlignment="1">
      <alignment horizontal="left"/>
    </xf>
    <xf numFmtId="0" fontId="23" fillId="0" borderId="0" xfId="19691" applyFont="1"/>
    <xf numFmtId="0" fontId="25" fillId="0" borderId="0" xfId="19691" applyAlignment="1">
      <alignment horizontal="left"/>
    </xf>
    <xf numFmtId="0" fontId="23" fillId="0" borderId="0" xfId="19076" applyFont="1"/>
    <xf numFmtId="0" fontId="23" fillId="0" borderId="0" xfId="23804"/>
    <xf numFmtId="0" fontId="23" fillId="0" borderId="0" xfId="23804" applyAlignment="1">
      <alignment horizontal="center"/>
    </xf>
    <xf numFmtId="41" fontId="23" fillId="0" borderId="25" xfId="23739" applyFont="1" applyBorder="1"/>
    <xf numFmtId="0" fontId="23" fillId="0" borderId="0" xfId="23804" applyAlignment="1">
      <alignment horizontal="left"/>
    </xf>
    <xf numFmtId="0" fontId="89" fillId="0" borderId="0" xfId="23804" applyFont="1"/>
    <xf numFmtId="0" fontId="23" fillId="0" borderId="25" xfId="23804" applyBorder="1" applyAlignment="1">
      <alignment horizontal="center" vertical="center"/>
    </xf>
    <xf numFmtId="0" fontId="23" fillId="0" borderId="25" xfId="23804" applyBorder="1" applyAlignment="1">
      <alignment vertical="top" wrapText="1"/>
    </xf>
    <xf numFmtId="0" fontId="23" fillId="38" borderId="25" xfId="23804" applyFill="1" applyBorder="1" applyAlignment="1">
      <alignment horizontal="center" vertical="center"/>
    </xf>
    <xf numFmtId="0" fontId="25" fillId="0" borderId="0" xfId="19691" applyAlignment="1">
      <alignment horizontal="left" vertical="center"/>
    </xf>
    <xf numFmtId="41" fontId="23" fillId="0" borderId="25" xfId="24225" applyNumberFormat="1" applyBorder="1"/>
    <xf numFmtId="0" fontId="23" fillId="0" borderId="0" xfId="24618"/>
    <xf numFmtId="0" fontId="23" fillId="0" borderId="0" xfId="24618" applyAlignment="1">
      <alignment horizontal="center"/>
    </xf>
    <xf numFmtId="41" fontId="23" fillId="0" borderId="25" xfId="24564" applyFont="1" applyBorder="1"/>
    <xf numFmtId="0" fontId="23" fillId="0" borderId="0" xfId="24618" applyAlignment="1">
      <alignment horizontal="left"/>
    </xf>
    <xf numFmtId="0" fontId="89" fillId="0" borderId="0" xfId="24618" applyFont="1"/>
    <xf numFmtId="0" fontId="23" fillId="0" borderId="25" xfId="24618" applyBorder="1" applyAlignment="1">
      <alignment horizontal="center" vertical="center"/>
    </xf>
    <xf numFmtId="0" fontId="23" fillId="0" borderId="25" xfId="24618" applyBorder="1" applyAlignment="1">
      <alignment vertical="top" wrapText="1"/>
    </xf>
    <xf numFmtId="165" fontId="33" fillId="0" borderId="25" xfId="3" applyNumberFormat="1" applyFont="1" applyFill="1" applyBorder="1" applyAlignment="1">
      <alignment horizontal="right" shrinkToFit="1"/>
    </xf>
    <xf numFmtId="0" fontId="23" fillId="38" borderId="25" xfId="24618" applyFill="1" applyBorder="1" applyAlignment="1">
      <alignment horizontal="center" vertical="center"/>
    </xf>
    <xf numFmtId="0" fontId="23" fillId="0" borderId="0" xfId="20946" applyFont="1"/>
    <xf numFmtId="0" fontId="23" fillId="0" borderId="25" xfId="24997" applyBorder="1"/>
    <xf numFmtId="41" fontId="23" fillId="0" borderId="25" xfId="24943" applyFont="1" applyBorder="1"/>
    <xf numFmtId="41" fontId="23" fillId="0" borderId="25" xfId="24997" applyNumberFormat="1" applyBorder="1"/>
    <xf numFmtId="41" fontId="23" fillId="0" borderId="25" xfId="24943" applyNumberFormat="1" applyFont="1" applyBorder="1"/>
    <xf numFmtId="0" fontId="23" fillId="0" borderId="0" xfId="25179"/>
    <xf numFmtId="0" fontId="23" fillId="0" borderId="0" xfId="25179" applyAlignment="1">
      <alignment horizontal="center"/>
    </xf>
    <xf numFmtId="41" fontId="23" fillId="0" borderId="25" xfId="25124" applyFont="1" applyBorder="1"/>
    <xf numFmtId="0" fontId="23" fillId="0" borderId="0" xfId="25179" applyAlignment="1">
      <alignment horizontal="left"/>
    </xf>
    <xf numFmtId="0" fontId="89" fillId="0" borderId="0" xfId="25179" applyFont="1"/>
    <xf numFmtId="0" fontId="23" fillId="0" borderId="25" xfId="25179" applyBorder="1" applyAlignment="1">
      <alignment horizontal="center" vertical="center"/>
    </xf>
    <xf numFmtId="0" fontId="23" fillId="0" borderId="25" xfId="25179" applyBorder="1" applyAlignment="1">
      <alignment vertical="top" wrapText="1"/>
    </xf>
    <xf numFmtId="0" fontId="23" fillId="38" borderId="25" xfId="25179" applyFill="1" applyBorder="1" applyAlignment="1">
      <alignment horizontal="center" vertical="center"/>
    </xf>
    <xf numFmtId="0" fontId="35" fillId="0" borderId="25" xfId="0" applyFont="1" applyFill="1" applyBorder="1" applyAlignment="1">
      <alignment horizontal="center"/>
    </xf>
    <xf numFmtId="0" fontId="35" fillId="0" borderId="36" xfId="0" applyFont="1" applyFill="1" applyBorder="1" applyAlignment="1">
      <alignment horizontal="center" vertical="center" wrapText="1"/>
    </xf>
    <xf numFmtId="0" fontId="41" fillId="0" borderId="64" xfId="0" applyFont="1" applyFill="1" applyBorder="1" applyAlignment="1">
      <alignment horizontal="center" vertical="center"/>
    </xf>
    <xf numFmtId="0" fontId="33" fillId="0" borderId="0" xfId="0" applyFont="1" applyFill="1" applyAlignment="1"/>
    <xf numFmtId="165" fontId="75" fillId="0" borderId="31" xfId="0" applyNumberFormat="1" applyFont="1" applyFill="1" applyBorder="1"/>
    <xf numFmtId="41" fontId="91" fillId="0" borderId="25" xfId="25464" applyFont="1" applyFill="1" applyBorder="1" applyAlignment="1">
      <alignment horizontal="center"/>
    </xf>
    <xf numFmtId="41" fontId="91" fillId="0" borderId="25" xfId="25479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66" fillId="0" borderId="0" xfId="0" applyFont="1" applyFill="1" applyAlignment="1">
      <alignment horizontal="center"/>
    </xf>
    <xf numFmtId="0" fontId="34" fillId="0" borderId="0" xfId="0" quotePrefix="1" applyNumberFormat="1" applyFont="1" applyFill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41" fontId="0" fillId="0" borderId="47" xfId="2" applyFont="1" applyFill="1" applyBorder="1" applyAlignment="1">
      <alignment horizontal="right" vertical="center"/>
    </xf>
    <xf numFmtId="41" fontId="0" fillId="0" borderId="74" xfId="2" applyFont="1" applyFill="1" applyBorder="1" applyAlignment="1">
      <alignment horizontal="right" vertical="center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60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21" fillId="0" borderId="0" xfId="25480"/>
    <xf numFmtId="0" fontId="21" fillId="0" borderId="25" xfId="25480" applyBorder="1"/>
    <xf numFmtId="0" fontId="21" fillId="0" borderId="0" xfId="25480" applyAlignment="1">
      <alignment horizontal="center" vertical="center"/>
    </xf>
    <xf numFmtId="0" fontId="21" fillId="0" borderId="25" xfId="25480" applyBorder="1" applyAlignment="1">
      <alignment horizontal="center" vertical="center"/>
    </xf>
    <xf numFmtId="165" fontId="33" fillId="0" borderId="25" xfId="3" applyNumberFormat="1" applyFont="1" applyFill="1" applyBorder="1" applyAlignment="1">
      <alignment horizontal="right" shrinkToFit="1"/>
    </xf>
    <xf numFmtId="165" fontId="33" fillId="0" borderId="25" xfId="3" applyNumberFormat="1" applyFont="1" applyFill="1" applyBorder="1" applyAlignment="1">
      <alignment horizontal="center" shrinkToFit="1"/>
    </xf>
    <xf numFmtId="165" fontId="21" fillId="0" borderId="25" xfId="25480" applyNumberFormat="1" applyBorder="1"/>
    <xf numFmtId="0" fontId="21" fillId="39" borderId="25" xfId="25480" applyFill="1" applyBorder="1" applyAlignment="1">
      <alignment horizontal="center" vertical="center"/>
    </xf>
    <xf numFmtId="0" fontId="21" fillId="0" borderId="25" xfId="25480" applyFill="1" applyBorder="1" applyAlignment="1">
      <alignment horizontal="center" vertical="center"/>
    </xf>
    <xf numFmtId="0" fontId="21" fillId="39" borderId="25" xfId="25480" applyFill="1" applyBorder="1"/>
    <xf numFmtId="165" fontId="33" fillId="39" borderId="25" xfId="3" applyNumberFormat="1" applyFont="1" applyFill="1" applyBorder="1" applyAlignment="1">
      <alignment horizontal="right" shrinkToFit="1"/>
    </xf>
    <xf numFmtId="165" fontId="33" fillId="39" borderId="25" xfId="3" quotePrefix="1" applyNumberFormat="1" applyFont="1" applyFill="1" applyBorder="1" applyAlignment="1">
      <alignment horizontal="center" shrinkToFit="1"/>
    </xf>
    <xf numFmtId="165" fontId="33" fillId="39" borderId="25" xfId="3" applyNumberFormat="1" applyFont="1" applyFill="1" applyBorder="1" applyAlignment="1">
      <alignment horizontal="center" shrinkToFit="1"/>
    </xf>
    <xf numFmtId="165" fontId="33" fillId="39" borderId="25" xfId="3" applyNumberFormat="1" applyFont="1" applyFill="1" applyBorder="1" applyAlignment="1">
      <alignment vertical="center" shrinkToFit="1"/>
    </xf>
    <xf numFmtId="165" fontId="21" fillId="39" borderId="25" xfId="25480" applyNumberFormat="1" applyFill="1" applyBorder="1"/>
    <xf numFmtId="165" fontId="21" fillId="0" borderId="25" xfId="25480" applyNumberFormat="1" applyBorder="1" applyAlignment="1">
      <alignment horizontal="center"/>
    </xf>
    <xf numFmtId="0" fontId="21" fillId="0" borderId="0" xfId="27597"/>
    <xf numFmtId="0" fontId="21" fillId="0" borderId="0" xfId="27597" applyAlignment="1">
      <alignment horizontal="center"/>
    </xf>
    <xf numFmtId="41" fontId="21" fillId="0" borderId="25" xfId="27532" applyFont="1" applyBorder="1"/>
    <xf numFmtId="0" fontId="21" fillId="0" borderId="0" xfId="27597" applyAlignment="1">
      <alignment horizontal="left"/>
    </xf>
    <xf numFmtId="0" fontId="89" fillId="0" borderId="0" xfId="27597" applyFont="1"/>
    <xf numFmtId="0" fontId="21" fillId="0" borderId="25" xfId="27597" applyBorder="1" applyAlignment="1">
      <alignment horizontal="center" vertical="center"/>
    </xf>
    <xf numFmtId="0" fontId="21" fillId="0" borderId="25" xfId="27597" applyBorder="1" applyAlignment="1">
      <alignment vertical="top" wrapText="1"/>
    </xf>
    <xf numFmtId="0" fontId="21" fillId="38" borderId="25" xfId="27597" applyFill="1" applyBorder="1" applyAlignment="1">
      <alignment horizontal="center" vertical="center"/>
    </xf>
    <xf numFmtId="0" fontId="21" fillId="0" borderId="0" xfId="28026"/>
    <xf numFmtId="0" fontId="21" fillId="0" borderId="25" xfId="28026" applyBorder="1"/>
    <xf numFmtId="0" fontId="21" fillId="0" borderId="0" xfId="28026" applyAlignment="1">
      <alignment horizontal="center" vertical="center"/>
    </xf>
    <xf numFmtId="0" fontId="21" fillId="0" borderId="0" xfId="28026" applyAlignment="1">
      <alignment horizontal="left"/>
    </xf>
    <xf numFmtId="0" fontId="21" fillId="0" borderId="25" xfId="28026" applyBorder="1" applyAlignment="1">
      <alignment horizontal="center" vertical="center"/>
    </xf>
    <xf numFmtId="41" fontId="21" fillId="0" borderId="25" xfId="28026" applyNumberFormat="1" applyBorder="1"/>
    <xf numFmtId="0" fontId="21" fillId="0" borderId="0" xfId="28026" applyBorder="1"/>
    <xf numFmtId="41" fontId="21" fillId="0" borderId="2" xfId="28026" applyNumberFormat="1" applyFill="1" applyBorder="1"/>
    <xf numFmtId="0" fontId="21" fillId="0" borderId="0" xfId="19691" applyFont="1"/>
    <xf numFmtId="0" fontId="21" fillId="0" borderId="0" xfId="28418"/>
    <xf numFmtId="0" fontId="21" fillId="0" borderId="0" xfId="28418" applyAlignment="1">
      <alignment horizontal="center"/>
    </xf>
    <xf numFmtId="41" fontId="21" fillId="0" borderId="25" xfId="28364" applyFont="1" applyBorder="1"/>
    <xf numFmtId="0" fontId="21" fillId="0" borderId="0" xfId="28418" applyAlignment="1">
      <alignment horizontal="left"/>
    </xf>
    <xf numFmtId="0" fontId="89" fillId="0" borderId="0" xfId="28418" applyFont="1"/>
    <xf numFmtId="0" fontId="21" fillId="0" borderId="25" xfId="28418" applyBorder="1" applyAlignment="1">
      <alignment horizontal="center" vertical="center"/>
    </xf>
    <xf numFmtId="0" fontId="21" fillId="0" borderId="25" xfId="28418" applyBorder="1" applyAlignment="1">
      <alignment vertical="top" wrapText="1"/>
    </xf>
    <xf numFmtId="0" fontId="21" fillId="38" borderId="25" xfId="28418" applyFill="1" applyBorder="1" applyAlignment="1">
      <alignment horizontal="center" vertical="center"/>
    </xf>
    <xf numFmtId="0" fontId="21" fillId="0" borderId="0" xfId="28795"/>
    <xf numFmtId="0" fontId="21" fillId="0" borderId="25" xfId="28795" applyBorder="1"/>
    <xf numFmtId="41" fontId="21" fillId="0" borderId="25" xfId="28741" applyFont="1" applyBorder="1"/>
    <xf numFmtId="0" fontId="21" fillId="0" borderId="0" xfId="28795" applyAlignment="1">
      <alignment horizontal="center" vertical="center"/>
    </xf>
    <xf numFmtId="0" fontId="21" fillId="0" borderId="25" xfId="28795" applyBorder="1" applyAlignment="1">
      <alignment horizontal="center" vertical="center"/>
    </xf>
    <xf numFmtId="41" fontId="21" fillId="0" borderId="25" xfId="28795" applyNumberFormat="1" applyBorder="1"/>
    <xf numFmtId="41" fontId="21" fillId="0" borderId="25" xfId="28741" applyNumberFormat="1" applyFont="1" applyBorder="1"/>
    <xf numFmtId="0" fontId="21" fillId="0" borderId="0" xfId="20946" applyFont="1"/>
    <xf numFmtId="0" fontId="21" fillId="0" borderId="0" xfId="28977"/>
    <xf numFmtId="0" fontId="21" fillId="0" borderId="0" xfId="28977" applyAlignment="1">
      <alignment horizontal="center"/>
    </xf>
    <xf numFmtId="41" fontId="21" fillId="0" borderId="25" xfId="28922" applyFont="1" applyBorder="1"/>
    <xf numFmtId="0" fontId="21" fillId="0" borderId="0" xfId="28977" applyAlignment="1">
      <alignment horizontal="left"/>
    </xf>
    <xf numFmtId="0" fontId="89" fillId="0" borderId="0" xfId="28977" applyFont="1"/>
    <xf numFmtId="0" fontId="21" fillId="0" borderId="25" xfId="28977" applyBorder="1" applyAlignment="1">
      <alignment horizontal="center" vertical="center"/>
    </xf>
    <xf numFmtId="0" fontId="21" fillId="0" borderId="25" xfId="28977" applyBorder="1" applyAlignment="1">
      <alignment vertical="top" wrapText="1"/>
    </xf>
    <xf numFmtId="165" fontId="33" fillId="0" borderId="25" xfId="3" applyNumberFormat="1" applyFont="1" applyFill="1" applyBorder="1" applyAlignment="1">
      <alignment horizontal="right" shrinkToFit="1"/>
    </xf>
    <xf numFmtId="0" fontId="21" fillId="38" borderId="25" xfId="28977" applyFill="1" applyBorder="1" applyAlignment="1">
      <alignment horizontal="center" vertical="center"/>
    </xf>
    <xf numFmtId="0" fontId="33" fillId="0" borderId="21" xfId="29144" applyFill="1" applyBorder="1" applyAlignment="1">
      <alignment horizontal="right"/>
    </xf>
    <xf numFmtId="0" fontId="33" fillId="0" borderId="67" xfId="29144" applyFill="1" applyBorder="1" applyAlignment="1">
      <alignment horizontal="right"/>
    </xf>
    <xf numFmtId="0" fontId="33" fillId="0" borderId="29" xfId="29144" applyFill="1" applyBorder="1" applyAlignment="1">
      <alignment horizontal="right"/>
    </xf>
    <xf numFmtId="0" fontId="33" fillId="0" borderId="30" xfId="29144" applyFill="1" applyBorder="1" applyAlignment="1">
      <alignment horizontal="right"/>
    </xf>
    <xf numFmtId="0" fontId="33" fillId="0" borderId="67" xfId="29144" applyFont="1" applyFill="1" applyBorder="1" applyAlignment="1">
      <alignment horizontal="right"/>
    </xf>
    <xf numFmtId="0" fontId="69" fillId="0" borderId="67" xfId="29144" applyFont="1" applyFill="1" applyBorder="1" applyAlignment="1">
      <alignment horizontal="right"/>
    </xf>
    <xf numFmtId="0" fontId="33" fillId="0" borderId="20" xfId="29144" applyFill="1" applyBorder="1" applyAlignment="1">
      <alignment horizontal="right"/>
    </xf>
    <xf numFmtId="0" fontId="33" fillId="0" borderId="69" xfId="29144" applyFill="1" applyBorder="1" applyAlignment="1">
      <alignment horizontal="right"/>
    </xf>
    <xf numFmtId="0" fontId="33" fillId="0" borderId="102" xfId="29144" applyFill="1" applyBorder="1" applyAlignment="1">
      <alignment horizontal="right"/>
    </xf>
    <xf numFmtId="0" fontId="33" fillId="0" borderId="6" xfId="29144" applyFill="1" applyBorder="1" applyAlignment="1">
      <alignment horizontal="right"/>
    </xf>
    <xf numFmtId="0" fontId="33" fillId="0" borderId="33" xfId="29144" applyFill="1" applyBorder="1" applyAlignment="1">
      <alignment horizontal="right"/>
    </xf>
    <xf numFmtId="0" fontId="33" fillId="0" borderId="7" xfId="29144" applyFill="1" applyBorder="1" applyAlignment="1">
      <alignment horizontal="right"/>
    </xf>
    <xf numFmtId="0" fontId="33" fillId="4" borderId="33" xfId="29144" applyFill="1" applyBorder="1" applyAlignment="1">
      <alignment horizontal="right"/>
    </xf>
    <xf numFmtId="0" fontId="33" fillId="0" borderId="30" xfId="29144" applyFont="1" applyFill="1" applyBorder="1" applyAlignment="1">
      <alignment horizontal="right"/>
    </xf>
    <xf numFmtId="0" fontId="33" fillId="4" borderId="102" xfId="29144" applyFill="1" applyBorder="1" applyAlignment="1">
      <alignment horizontal="right"/>
    </xf>
    <xf numFmtId="41" fontId="33" fillId="0" borderId="45" xfId="29146" applyFont="1" applyBorder="1" applyAlignment="1">
      <alignment horizontal="right" vertical="center"/>
    </xf>
    <xf numFmtId="41" fontId="33" fillId="0" borderId="77" xfId="29146" applyFont="1" applyBorder="1" applyAlignment="1">
      <alignment horizontal="right" vertical="center"/>
    </xf>
    <xf numFmtId="41" fontId="33" fillId="0" borderId="75" xfId="29146" applyFont="1" applyBorder="1" applyAlignment="1">
      <alignment horizontal="right" vertical="center"/>
    </xf>
    <xf numFmtId="0" fontId="33" fillId="0" borderId="4" xfId="29145" applyFill="1" applyBorder="1" applyAlignment="1">
      <alignment horizontal="right"/>
    </xf>
    <xf numFmtId="0" fontId="33" fillId="0" borderId="11" xfId="29145" applyFill="1" applyBorder="1" applyAlignment="1">
      <alignment horizontal="right"/>
    </xf>
    <xf numFmtId="0" fontId="33" fillId="0" borderId="2" xfId="29145" applyFill="1" applyBorder="1" applyAlignment="1">
      <alignment horizontal="right"/>
    </xf>
    <xf numFmtId="0" fontId="33" fillId="0" borderId="22" xfId="29145" applyFill="1" applyBorder="1" applyAlignment="1">
      <alignment horizontal="right"/>
    </xf>
    <xf numFmtId="0" fontId="33" fillId="0" borderId="21" xfId="29145" applyFill="1" applyBorder="1" applyAlignment="1">
      <alignment horizontal="right"/>
    </xf>
    <xf numFmtId="0" fontId="33" fillId="0" borderId="67" xfId="29145" applyFill="1" applyBorder="1" applyAlignment="1">
      <alignment horizontal="right"/>
    </xf>
    <xf numFmtId="0" fontId="33" fillId="0" borderId="29" xfId="29145" applyFill="1" applyBorder="1" applyAlignment="1">
      <alignment horizontal="right"/>
    </xf>
    <xf numFmtId="0" fontId="33" fillId="0" borderId="19" xfId="29145" applyFill="1" applyBorder="1" applyAlignment="1">
      <alignment horizontal="right"/>
    </xf>
    <xf numFmtId="0" fontId="33" fillId="0" borderId="30" xfId="29145" applyFill="1" applyBorder="1" applyAlignment="1">
      <alignment horizontal="right"/>
    </xf>
    <xf numFmtId="0" fontId="33" fillId="0" borderId="32" xfId="29145" applyFill="1" applyBorder="1" applyAlignment="1">
      <alignment horizontal="right"/>
    </xf>
    <xf numFmtId="0" fontId="33" fillId="0" borderId="0" xfId="29145" applyFill="1" applyBorder="1" applyAlignment="1">
      <alignment horizontal="right"/>
    </xf>
    <xf numFmtId="41" fontId="33" fillId="0" borderId="77" xfId="29147" applyFont="1" applyFill="1" applyBorder="1" applyAlignment="1">
      <alignment horizontal="right" vertical="center"/>
    </xf>
    <xf numFmtId="41" fontId="33" fillId="0" borderId="78" xfId="29147" applyFont="1" applyFill="1" applyBorder="1" applyAlignment="1">
      <alignment horizontal="right" vertical="center"/>
    </xf>
    <xf numFmtId="41" fontId="33" fillId="0" borderId="79" xfId="29147" applyFont="1" applyFill="1" applyBorder="1" applyAlignment="1">
      <alignment horizontal="right" vertical="center"/>
    </xf>
    <xf numFmtId="165" fontId="33" fillId="0" borderId="20" xfId="1" applyNumberFormat="1" applyFont="1" applyFill="1" applyBorder="1" applyAlignment="1">
      <alignment horizontal="right" shrinkToFit="1"/>
    </xf>
    <xf numFmtId="165" fontId="33" fillId="0" borderId="29" xfId="1" applyNumberFormat="1" applyFont="1" applyFill="1" applyBorder="1" applyAlignment="1">
      <alignment horizontal="right" shrinkToFit="1"/>
    </xf>
    <xf numFmtId="165" fontId="33" fillId="0" borderId="21" xfId="1" applyNumberFormat="1" applyFont="1" applyFill="1" applyBorder="1" applyAlignment="1">
      <alignment horizontal="right" shrinkToFit="1"/>
    </xf>
    <xf numFmtId="165" fontId="33" fillId="4" borderId="10" xfId="1" applyNumberFormat="1" applyFont="1" applyFill="1" applyBorder="1" applyAlignment="1">
      <alignment horizontal="right" shrinkToFit="1"/>
    </xf>
    <xf numFmtId="165" fontId="33" fillId="0" borderId="4" xfId="1" applyNumberFormat="1" applyFont="1" applyFill="1" applyBorder="1" applyAlignment="1">
      <alignment horizontal="right" shrinkToFit="1"/>
    </xf>
    <xf numFmtId="165" fontId="33" fillId="0" borderId="10" xfId="1" applyNumberFormat="1" applyFont="1" applyFill="1" applyBorder="1" applyAlignment="1">
      <alignment horizontal="right" shrinkToFit="1"/>
    </xf>
    <xf numFmtId="165" fontId="33" fillId="0" borderId="2" xfId="1" applyNumberFormat="1" applyFont="1" applyFill="1" applyBorder="1" applyAlignment="1">
      <alignment horizontal="right" shrinkToFit="1"/>
    </xf>
    <xf numFmtId="165" fontId="33" fillId="0" borderId="78" xfId="1" applyNumberFormat="1" applyFont="1" applyBorder="1" applyAlignment="1">
      <alignment horizontal="right" vertical="center" shrinkToFit="1"/>
    </xf>
    <xf numFmtId="165" fontId="33" fillId="0" borderId="77" xfId="1" applyNumberFormat="1" applyFont="1" applyBorder="1" applyAlignment="1">
      <alignment horizontal="right" vertical="center" shrinkToFit="1"/>
    </xf>
    <xf numFmtId="165" fontId="33" fillId="0" borderId="79" xfId="1" applyNumberFormat="1" applyFont="1" applyBorder="1" applyAlignment="1">
      <alignment horizontal="right" vertical="center" shrinkToFit="1"/>
    </xf>
    <xf numFmtId="0" fontId="35" fillId="0" borderId="0" xfId="0" applyFont="1" applyAlignment="1">
      <alignment horizontal="center"/>
    </xf>
    <xf numFmtId="0" fontId="20" fillId="0" borderId="0" xfId="16794" applyFont="1"/>
    <xf numFmtId="0" fontId="19" fillId="0" borderId="0" xfId="28977" applyFont="1"/>
    <xf numFmtId="0" fontId="19" fillId="0" borderId="0" xfId="28418" applyFont="1"/>
    <xf numFmtId="0" fontId="19" fillId="0" borderId="0" xfId="27597" applyFont="1"/>
    <xf numFmtId="0" fontId="19" fillId="38" borderId="25" xfId="28977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66" fillId="0" borderId="0" xfId="0" applyFont="1" applyFill="1" applyAlignment="1">
      <alignment horizontal="center"/>
    </xf>
    <xf numFmtId="0" fontId="34" fillId="0" borderId="0" xfId="0" quotePrefix="1" applyNumberFormat="1" applyFont="1" applyFill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18" fillId="0" borderId="0" xfId="16794" applyFont="1"/>
    <xf numFmtId="0" fontId="0" fillId="0" borderId="0" xfId="0" applyAlignment="1">
      <alignment horizontal="center" vertical="center"/>
    </xf>
    <xf numFmtId="0" fontId="21" fillId="0" borderId="0" xfId="27597" applyAlignment="1">
      <alignment horizontal="center"/>
    </xf>
    <xf numFmtId="0" fontId="0" fillId="0" borderId="25" xfId="0" applyBorder="1" applyAlignment="1">
      <alignment horizontal="center" vertical="center" wrapText="1"/>
    </xf>
    <xf numFmtId="0" fontId="21" fillId="0" borderId="0" xfId="28418" applyAlignment="1">
      <alignment horizontal="center"/>
    </xf>
    <xf numFmtId="0" fontId="21" fillId="0" borderId="0" xfId="28977" applyAlignment="1">
      <alignment horizontal="center"/>
    </xf>
    <xf numFmtId="0" fontId="0" fillId="0" borderId="25" xfId="0" applyBorder="1" applyAlignment="1">
      <alignment horizontal="center" vertical="center"/>
    </xf>
    <xf numFmtId="0" fontId="81" fillId="0" borderId="50" xfId="0" applyFont="1" applyBorder="1" applyAlignment="1">
      <alignment horizontal="center" vertical="center"/>
    </xf>
    <xf numFmtId="0" fontId="81" fillId="0" borderId="51" xfId="0" applyFon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165" fontId="33" fillId="39" borderId="25" xfId="3" quotePrefix="1" applyNumberFormat="1" applyFont="1" applyFill="1" applyBorder="1" applyAlignment="1">
      <alignment horizontal="center" vertical="center" shrinkToFit="1"/>
    </xf>
    <xf numFmtId="165" fontId="33" fillId="39" borderId="25" xfId="3" applyNumberFormat="1" applyFont="1" applyFill="1" applyBorder="1" applyAlignment="1">
      <alignment horizontal="center" vertical="center" shrinkToFit="1"/>
    </xf>
    <xf numFmtId="165" fontId="33" fillId="0" borderId="25" xfId="3" applyNumberFormat="1" applyFont="1" applyFill="1" applyBorder="1" applyAlignment="1">
      <alignment horizontal="center" vertical="center" shrinkToFit="1"/>
    </xf>
    <xf numFmtId="165" fontId="0" fillId="39" borderId="25" xfId="0" applyNumberFormat="1" applyFill="1" applyBorder="1" applyAlignment="1">
      <alignment horizontal="center" vertical="center"/>
    </xf>
    <xf numFmtId="0" fontId="0" fillId="39" borderId="25" xfId="0" applyFill="1" applyBorder="1" applyAlignment="1">
      <alignment horizontal="center" vertical="center"/>
    </xf>
    <xf numFmtId="0" fontId="17" fillId="0" borderId="0" xfId="19691" applyFont="1"/>
    <xf numFmtId="0" fontId="21" fillId="0" borderId="0" xfId="28026" applyBorder="1" applyAlignment="1">
      <alignment horizontal="center" vertical="center"/>
    </xf>
    <xf numFmtId="41" fontId="21" fillId="0" borderId="0" xfId="28026" applyNumberFormat="1" applyFill="1" applyBorder="1"/>
    <xf numFmtId="41" fontId="0" fillId="0" borderId="25" xfId="0" applyNumberFormat="1" applyBorder="1" applyAlignment="1">
      <alignment horizontal="center" vertical="center"/>
    </xf>
    <xf numFmtId="0" fontId="17" fillId="0" borderId="0" xfId="20946" applyFont="1"/>
    <xf numFmtId="41" fontId="17" fillId="0" borderId="25" xfId="2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81" fillId="0" borderId="0" xfId="0" applyFont="1" applyAlignment="1">
      <alignment horizont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37" fillId="0" borderId="47" xfId="0" applyFont="1" applyBorder="1" applyAlignment="1">
      <alignment vertical="center"/>
    </xf>
    <xf numFmtId="0" fontId="37" fillId="0" borderId="45" xfId="0" applyFont="1" applyBorder="1" applyAlignment="1">
      <alignment vertical="center"/>
    </xf>
    <xf numFmtId="41" fontId="55" fillId="0" borderId="93" xfId="2" applyFont="1" applyBorder="1" applyAlignment="1">
      <alignment horizontal="right" vertical="center"/>
    </xf>
    <xf numFmtId="41" fontId="55" fillId="0" borderId="35" xfId="2" applyFont="1" applyBorder="1" applyAlignment="1">
      <alignment horizontal="right" vertical="center"/>
    </xf>
    <xf numFmtId="41" fontId="55" fillId="0" borderId="64" xfId="2" applyFont="1" applyBorder="1" applyAlignment="1">
      <alignment horizontal="right" vertical="center"/>
    </xf>
    <xf numFmtId="41" fontId="37" fillId="0" borderId="33" xfId="2" applyFont="1" applyBorder="1" applyAlignment="1">
      <alignment vertical="center"/>
    </xf>
    <xf numFmtId="41" fontId="91" fillId="0" borderId="25" xfId="29149" applyFont="1" applyFill="1" applyBorder="1" applyAlignment="1">
      <alignment horizontal="center"/>
    </xf>
    <xf numFmtId="41" fontId="91" fillId="0" borderId="25" xfId="29150" applyFont="1" applyFill="1" applyBorder="1" applyAlignment="1">
      <alignment horizontal="center"/>
    </xf>
    <xf numFmtId="41" fontId="91" fillId="0" borderId="24" xfId="29148" applyFont="1" applyFill="1" applyBorder="1" applyAlignment="1">
      <alignment horizontal="center" vertical="center"/>
    </xf>
    <xf numFmtId="41" fontId="91" fillId="0" borderId="59" xfId="29148" applyFont="1" applyFill="1" applyBorder="1" applyAlignment="1">
      <alignment horizontal="center" vertical="center"/>
    </xf>
    <xf numFmtId="41" fontId="91" fillId="0" borderId="61" xfId="29149" applyFont="1" applyFill="1" applyBorder="1" applyAlignment="1">
      <alignment horizontal="center"/>
    </xf>
    <xf numFmtId="41" fontId="91" fillId="0" borderId="61" xfId="29150" applyFont="1" applyFill="1" applyBorder="1" applyAlignment="1">
      <alignment horizontal="center"/>
    </xf>
    <xf numFmtId="0" fontId="16" fillId="0" borderId="0" xfId="27597" applyFont="1"/>
    <xf numFmtId="0" fontId="16" fillId="0" borderId="0" xfId="28418" applyFont="1"/>
    <xf numFmtId="0" fontId="16" fillId="0" borderId="0" xfId="28977" applyFont="1"/>
    <xf numFmtId="0" fontId="83" fillId="0" borderId="0" xfId="0" applyFont="1"/>
    <xf numFmtId="0" fontId="35" fillId="0" borderId="25" xfId="0" applyFont="1" applyFill="1" applyBorder="1" applyAlignment="1">
      <alignment horizontal="center" vertical="center"/>
    </xf>
    <xf numFmtId="0" fontId="35" fillId="0" borderId="26" xfId="0" applyFont="1" applyFill="1" applyBorder="1" applyAlignment="1">
      <alignment horizontal="center" vertical="center"/>
    </xf>
    <xf numFmtId="0" fontId="42" fillId="0" borderId="66" xfId="0" applyFont="1" applyFill="1" applyBorder="1" applyAlignment="1">
      <alignment horizontal="center" vertical="center"/>
    </xf>
    <xf numFmtId="0" fontId="35" fillId="0" borderId="81" xfId="0" applyFont="1" applyFill="1" applyBorder="1" applyAlignment="1">
      <alignment horizontal="center" vertical="center" wrapText="1"/>
    </xf>
    <xf numFmtId="0" fontId="35" fillId="0" borderId="40" xfId="0" applyFont="1" applyFill="1" applyBorder="1" applyAlignment="1">
      <alignment horizontal="center" vertical="center"/>
    </xf>
    <xf numFmtId="0" fontId="42" fillId="0" borderId="90" xfId="0" applyFont="1" applyFill="1" applyBorder="1" applyAlignment="1">
      <alignment horizontal="center" vertical="center"/>
    </xf>
    <xf numFmtId="0" fontId="42" fillId="0" borderId="60" xfId="0" applyFont="1" applyFill="1" applyBorder="1" applyAlignment="1">
      <alignment horizontal="center" vertical="center"/>
    </xf>
    <xf numFmtId="0" fontId="42" fillId="0" borderId="64" xfId="0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0" fillId="0" borderId="31" xfId="0" applyBorder="1"/>
    <xf numFmtId="0" fontId="66" fillId="0" borderId="0" xfId="0" applyFont="1" applyAlignment="1">
      <alignment horizontal="center"/>
    </xf>
    <xf numFmtId="0" fontId="34" fillId="0" borderId="0" xfId="0" quotePrefix="1" applyNumberFormat="1" applyFont="1" applyAlignment="1">
      <alignment horizontal="left"/>
    </xf>
    <xf numFmtId="0" fontId="33" fillId="0" borderId="91" xfId="0" applyFont="1" applyBorder="1" applyAlignment="1">
      <alignment horizontal="center"/>
    </xf>
    <xf numFmtId="0" fontId="33" fillId="0" borderId="94" xfId="0" applyFont="1" applyBorder="1" applyAlignment="1">
      <alignment horizontal="right"/>
    </xf>
    <xf numFmtId="41" fontId="33" fillId="0" borderId="58" xfId="2" applyFont="1" applyFill="1" applyBorder="1"/>
    <xf numFmtId="0" fontId="33" fillId="0" borderId="80" xfId="0" applyFont="1" applyBorder="1" applyAlignment="1">
      <alignment horizontal="center"/>
    </xf>
    <xf numFmtId="0" fontId="33" fillId="0" borderId="81" xfId="0" applyFont="1" applyBorder="1" applyAlignment="1">
      <alignment horizontal="right"/>
    </xf>
    <xf numFmtId="41" fontId="33" fillId="0" borderId="26" xfId="2" applyFont="1" applyFill="1" applyBorder="1"/>
    <xf numFmtId="0" fontId="33" fillId="0" borderId="92" xfId="0" applyFont="1" applyBorder="1" applyAlignment="1">
      <alignment horizontal="center"/>
    </xf>
    <xf numFmtId="0" fontId="33" fillId="0" borderId="95" xfId="0" applyFont="1" applyBorder="1" applyAlignment="1">
      <alignment horizontal="right"/>
    </xf>
    <xf numFmtId="41" fontId="33" fillId="0" borderId="62" xfId="2" applyFont="1" applyFill="1" applyBorder="1"/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60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41" fontId="0" fillId="0" borderId="77" xfId="1039" applyFont="1" applyBorder="1" applyAlignment="1">
      <alignment horizontal="right" vertical="center"/>
    </xf>
    <xf numFmtId="41" fontId="0" fillId="0" borderId="75" xfId="1039" applyFont="1" applyBorder="1" applyAlignment="1">
      <alignment horizontal="right" vertical="center"/>
    </xf>
    <xf numFmtId="41" fontId="0" fillId="0" borderId="45" xfId="1039" applyFont="1" applyBorder="1" applyAlignment="1">
      <alignment horizontal="right" vertical="center"/>
    </xf>
    <xf numFmtId="41" fontId="0" fillId="0" borderId="77" xfId="1039" applyFont="1" applyFill="1" applyBorder="1" applyAlignment="1">
      <alignment horizontal="right" vertical="center"/>
    </xf>
    <xf numFmtId="41" fontId="0" fillId="0" borderId="78" xfId="1039" applyFont="1" applyFill="1" applyBorder="1" applyAlignment="1">
      <alignment horizontal="right" vertical="center"/>
    </xf>
    <xf numFmtId="41" fontId="0" fillId="0" borderId="79" xfId="1039" applyFont="1" applyFill="1" applyBorder="1" applyAlignment="1">
      <alignment horizontal="right" vertical="center"/>
    </xf>
    <xf numFmtId="0" fontId="15" fillId="0" borderId="0" xfId="29151"/>
    <xf numFmtId="41" fontId="81" fillId="0" borderId="74" xfId="29152" applyFont="1" applyBorder="1" applyAlignment="1">
      <alignment horizontal="center" vertical="center"/>
    </xf>
    <xf numFmtId="0" fontId="81" fillId="0" borderId="0" xfId="29151" applyFont="1"/>
    <xf numFmtId="0" fontId="81" fillId="0" borderId="74" xfId="29151" applyFont="1" applyBorder="1" applyAlignment="1">
      <alignment horizontal="center" vertical="center"/>
    </xf>
    <xf numFmtId="0" fontId="81" fillId="0" borderId="0" xfId="29151" applyFont="1" applyBorder="1" applyAlignment="1">
      <alignment horizontal="center" vertical="center"/>
    </xf>
    <xf numFmtId="0" fontId="81" fillId="0" borderId="0" xfId="29151" applyFont="1" applyAlignment="1"/>
    <xf numFmtId="0" fontId="81" fillId="0" borderId="0" xfId="29151" applyFont="1" applyAlignment="1">
      <alignment horizontal="center"/>
    </xf>
    <xf numFmtId="0" fontId="81" fillId="0" borderId="0" xfId="29151" applyFont="1" applyAlignment="1">
      <alignment horizontal="left"/>
    </xf>
    <xf numFmtId="0" fontId="81" fillId="0" borderId="115" xfId="29151" applyFont="1" applyBorder="1" applyAlignment="1">
      <alignment horizontal="center" vertical="center"/>
    </xf>
    <xf numFmtId="0" fontId="81" fillId="0" borderId="48" xfId="29151" applyFont="1" applyBorder="1" applyAlignment="1">
      <alignment horizontal="center" vertical="center" wrapText="1"/>
    </xf>
    <xf numFmtId="41" fontId="81" fillId="0" borderId="48" xfId="29152" applyFont="1" applyBorder="1" applyAlignment="1">
      <alignment horizontal="center" vertical="center" wrapText="1"/>
    </xf>
    <xf numFmtId="0" fontId="81" fillId="0" borderId="80" xfId="29151" applyFont="1" applyBorder="1" applyAlignment="1">
      <alignment horizontal="center" vertical="center" wrapText="1"/>
    </xf>
    <xf numFmtId="41" fontId="81" fillId="0" borderId="0" xfId="29152" applyFont="1" applyBorder="1" applyAlignment="1">
      <alignment horizontal="center" vertical="center"/>
    </xf>
    <xf numFmtId="0" fontId="97" fillId="0" borderId="0" xfId="29151" applyFont="1" applyAlignment="1">
      <alignment vertical="center"/>
    </xf>
    <xf numFmtId="0" fontId="112" fillId="0" borderId="0" xfId="29151" applyFont="1" applyAlignment="1">
      <alignment vertical="center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66" fillId="0" borderId="0" xfId="0" applyFont="1" applyFill="1" applyAlignment="1">
      <alignment horizontal="center"/>
    </xf>
    <xf numFmtId="0" fontId="34" fillId="0" borderId="0" xfId="0" quotePrefix="1" applyNumberFormat="1" applyFont="1" applyFill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81" fillId="0" borderId="28" xfId="29151" applyFont="1" applyBorder="1" applyAlignment="1">
      <alignment horizontal="center" vertical="center" wrapText="1"/>
    </xf>
    <xf numFmtId="0" fontId="81" fillId="0" borderId="74" xfId="29151" applyFont="1" applyBorder="1" applyAlignment="1">
      <alignment horizontal="center" vertical="center" wrapText="1"/>
    </xf>
    <xf numFmtId="0" fontId="21" fillId="0" borderId="0" xfId="27597" applyAlignment="1">
      <alignment horizontal="center"/>
    </xf>
    <xf numFmtId="0" fontId="0" fillId="0" borderId="0" xfId="0" applyAlignment="1">
      <alignment horizontal="center" vertical="center"/>
    </xf>
    <xf numFmtId="0" fontId="21" fillId="0" borderId="0" xfId="28418" applyAlignment="1">
      <alignment horizontal="center"/>
    </xf>
    <xf numFmtId="0" fontId="0" fillId="0" borderId="25" xfId="0" applyBorder="1" applyAlignment="1">
      <alignment horizontal="center" vertical="center" wrapText="1"/>
    </xf>
    <xf numFmtId="0" fontId="21" fillId="0" borderId="0" xfId="28977" applyAlignment="1">
      <alignment horizontal="center"/>
    </xf>
    <xf numFmtId="0" fontId="0" fillId="0" borderId="25" xfId="0" applyBorder="1" applyAlignment="1">
      <alignment horizontal="center" vertical="center"/>
    </xf>
    <xf numFmtId="41" fontId="14" fillId="0" borderId="61" xfId="30717" applyFont="1" applyFill="1" applyBorder="1" applyAlignment="1">
      <alignment horizontal="center"/>
    </xf>
    <xf numFmtId="41" fontId="14" fillId="0" borderId="59" xfId="30672" applyFont="1" applyFill="1" applyBorder="1" applyAlignment="1">
      <alignment horizontal="center" vertical="center"/>
    </xf>
    <xf numFmtId="41" fontId="14" fillId="0" borderId="24" xfId="30672" applyFont="1" applyFill="1" applyBorder="1" applyAlignment="1">
      <alignment horizontal="center" vertical="center"/>
    </xf>
    <xf numFmtId="41" fontId="14" fillId="0" borderId="25" xfId="30717" applyFont="1" applyFill="1" applyBorder="1" applyAlignment="1">
      <alignment horizontal="center"/>
    </xf>
    <xf numFmtId="41" fontId="37" fillId="0" borderId="69" xfId="2" applyFont="1" applyBorder="1" applyAlignment="1">
      <alignment horizontal="center" vertical="center"/>
    </xf>
    <xf numFmtId="41" fontId="14" fillId="0" borderId="61" xfId="30737" applyFont="1" applyFill="1" applyBorder="1" applyAlignment="1">
      <alignment horizontal="center"/>
    </xf>
    <xf numFmtId="41" fontId="14" fillId="0" borderId="25" xfId="30737" applyFont="1" applyFill="1" applyBorder="1" applyAlignment="1">
      <alignment horizontal="center"/>
    </xf>
    <xf numFmtId="165" fontId="33" fillId="0" borderId="0" xfId="0" quotePrefix="1" applyNumberFormat="1" applyFont="1"/>
    <xf numFmtId="0" fontId="13" fillId="0" borderId="0" xfId="16794" applyFont="1"/>
    <xf numFmtId="165" fontId="0" fillId="0" borderId="25" xfId="0" applyNumberFormat="1" applyBorder="1"/>
    <xf numFmtId="165" fontId="0" fillId="0" borderId="25" xfId="0" applyNumberFormat="1" applyBorder="1" applyAlignment="1">
      <alignment horizontal="center"/>
    </xf>
    <xf numFmtId="165" fontId="0" fillId="39" borderId="25" xfId="0" applyNumberFormat="1" applyFill="1" applyBorder="1"/>
    <xf numFmtId="0" fontId="0" fillId="39" borderId="25" xfId="0" applyFill="1" applyBorder="1"/>
    <xf numFmtId="37" fontId="0" fillId="0" borderId="25" xfId="0" applyNumberFormat="1" applyBorder="1"/>
    <xf numFmtId="0" fontId="13" fillId="0" borderId="0" xfId="19691" applyFont="1"/>
    <xf numFmtId="41" fontId="13" fillId="0" borderId="25" xfId="2" applyFont="1" applyBorder="1"/>
    <xf numFmtId="0" fontId="13" fillId="0" borderId="0" xfId="20946" applyFont="1"/>
    <xf numFmtId="0" fontId="12" fillId="0" borderId="0" xfId="27597" applyFont="1"/>
    <xf numFmtId="0" fontId="0" fillId="0" borderId="38" xfId="0" applyBorder="1" applyAlignment="1">
      <alignment horizontal="center" vertic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41" fontId="33" fillId="0" borderId="79" xfId="2" applyFont="1" applyBorder="1" applyAlignment="1">
      <alignment horizontal="center" vertical="center"/>
    </xf>
    <xf numFmtId="41" fontId="33" fillId="0" borderId="78" xfId="2" applyFont="1" applyBorder="1" applyAlignment="1">
      <alignment horizontal="center" vertical="center"/>
    </xf>
    <xf numFmtId="41" fontId="33" fillId="0" borderId="77" xfId="2" applyFont="1" applyBorder="1" applyAlignment="1">
      <alignment horizontal="center" vertical="center"/>
    </xf>
    <xf numFmtId="41" fontId="33" fillId="0" borderId="53" xfId="2" applyFont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66" fillId="0" borderId="0" xfId="0" applyFont="1" applyFill="1" applyAlignment="1">
      <alignment horizontal="center"/>
    </xf>
    <xf numFmtId="0" fontId="34" fillId="0" borderId="0" xfId="0" quotePrefix="1" applyNumberFormat="1" applyFont="1" applyFill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41" fontId="139" fillId="0" borderId="61" xfId="30827" applyFont="1" applyFill="1" applyBorder="1"/>
    <xf numFmtId="41" fontId="139" fillId="0" borderId="61" xfId="30827" applyFont="1" applyFill="1" applyBorder="1" applyAlignment="1">
      <alignment horizontal="center"/>
    </xf>
    <xf numFmtId="41" fontId="10" fillId="0" borderId="24" xfId="30827" applyFont="1" applyBorder="1"/>
    <xf numFmtId="41" fontId="10" fillId="0" borderId="59" xfId="30827" applyFont="1" applyBorder="1"/>
    <xf numFmtId="41" fontId="10" fillId="0" borderId="24" xfId="30827" applyFont="1" applyFill="1" applyBorder="1" applyAlignment="1">
      <alignment horizontal="center" vertical="center"/>
    </xf>
    <xf numFmtId="41" fontId="10" fillId="0" borderId="25" xfId="30827" applyFont="1" applyFill="1" applyBorder="1" applyAlignment="1">
      <alignment horizontal="center"/>
    </xf>
    <xf numFmtId="41" fontId="139" fillId="0" borderId="25" xfId="30827" applyFont="1" applyFill="1" applyBorder="1" applyAlignment="1">
      <alignment horizontal="center"/>
    </xf>
    <xf numFmtId="41" fontId="139" fillId="0" borderId="25" xfId="30827" applyFont="1" applyFill="1" applyBorder="1"/>
    <xf numFmtId="41" fontId="10" fillId="0" borderId="25" xfId="30827" applyFont="1" applyBorder="1"/>
    <xf numFmtId="41" fontId="139" fillId="0" borderId="24" xfId="30876" applyFont="1" applyBorder="1"/>
    <xf numFmtId="41" fontId="10" fillId="0" borderId="26" xfId="30832" applyFont="1" applyFill="1" applyBorder="1" applyAlignment="1">
      <alignment horizontal="center"/>
    </xf>
    <xf numFmtId="41" fontId="10" fillId="0" borderId="24" xfId="30832" applyFont="1" applyFill="1" applyBorder="1" applyAlignment="1">
      <alignment horizontal="center"/>
    </xf>
    <xf numFmtId="41" fontId="139" fillId="0" borderId="24" xfId="30832" applyFont="1" applyFill="1" applyBorder="1"/>
    <xf numFmtId="41" fontId="139" fillId="0" borderId="24" xfId="30832" applyFont="1" applyBorder="1"/>
    <xf numFmtId="41" fontId="139" fillId="0" borderId="26" xfId="30832" applyFont="1" applyBorder="1"/>
    <xf numFmtId="41" fontId="10" fillId="0" borderId="24" xfId="30832" applyFont="1" applyBorder="1"/>
    <xf numFmtId="41" fontId="10" fillId="0" borderId="26" xfId="30832" applyFont="1" applyBorder="1"/>
    <xf numFmtId="41" fontId="139" fillId="0" borderId="26" xfId="30832" applyFont="1" applyFill="1" applyBorder="1"/>
    <xf numFmtId="41" fontId="139" fillId="0" borderId="59" xfId="30832" applyFont="1" applyFill="1" applyBorder="1"/>
    <xf numFmtId="41" fontId="139" fillId="0" borderId="62" xfId="30832" applyFont="1" applyFill="1" applyBorder="1"/>
    <xf numFmtId="0" fontId="0" fillId="0" borderId="38" xfId="0" applyBorder="1" applyAlignment="1">
      <alignment horizontal="center" vertical="center"/>
    </xf>
    <xf numFmtId="0" fontId="81" fillId="0" borderId="0" xfId="0" applyFont="1" applyAlignment="1">
      <alignment horizontal="center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/>
    </xf>
    <xf numFmtId="0" fontId="21" fillId="0" borderId="0" xfId="27597" applyAlignment="1">
      <alignment horizontal="center"/>
    </xf>
    <xf numFmtId="41" fontId="9" fillId="0" borderId="25" xfId="2" applyFont="1" applyBorder="1"/>
    <xf numFmtId="41" fontId="0" fillId="0" borderId="0" xfId="0" applyNumberFormat="1" applyFill="1" applyBorder="1"/>
    <xf numFmtId="0" fontId="81" fillId="0" borderId="28" xfId="0" applyFont="1" applyBorder="1" applyAlignment="1">
      <alignment horizontal="center" vertical="center" wrapText="1"/>
    </xf>
    <xf numFmtId="0" fontId="8" fillId="0" borderId="0" xfId="27597" applyFont="1"/>
    <xf numFmtId="0" fontId="0" fillId="0" borderId="0" xfId="0" applyAlignment="1">
      <alignment horizontal="left"/>
    </xf>
    <xf numFmtId="0" fontId="21" fillId="0" borderId="0" xfId="28418" applyAlignment="1">
      <alignment horizontal="center"/>
    </xf>
    <xf numFmtId="0" fontId="21" fillId="0" borderId="0" xfId="28977" applyAlignment="1">
      <alignment horizontal="center"/>
    </xf>
    <xf numFmtId="41" fontId="33" fillId="0" borderId="47" xfId="2" applyFont="1" applyFill="1" applyBorder="1" applyAlignment="1">
      <alignment horizontal="center" vertical="center"/>
    </xf>
    <xf numFmtId="0" fontId="42" fillId="0" borderId="60" xfId="0" applyFont="1" applyFill="1" applyBorder="1" applyAlignment="1">
      <alignment horizontal="center" vertical="center"/>
    </xf>
    <xf numFmtId="0" fontId="42" fillId="0" borderId="64" xfId="0" applyFont="1" applyFill="1" applyBorder="1" applyAlignment="1">
      <alignment horizontal="center" vertical="center"/>
    </xf>
    <xf numFmtId="0" fontId="7" fillId="0" borderId="0" xfId="27597" applyFont="1"/>
    <xf numFmtId="1" fontId="35" fillId="0" borderId="1" xfId="0" applyNumberFormat="1" applyFont="1" applyFill="1" applyBorder="1" applyAlignment="1">
      <alignment horizontal="center" vertical="center" shrinkToFit="1"/>
    </xf>
    <xf numFmtId="41" fontId="35" fillId="0" borderId="69" xfId="2" applyFont="1" applyFill="1" applyBorder="1" applyAlignment="1">
      <alignment horizontal="center" vertical="center" shrinkToFit="1"/>
    </xf>
    <xf numFmtId="41" fontId="35" fillId="0" borderId="6" xfId="2" applyFont="1" applyFill="1" applyBorder="1" applyAlignment="1">
      <alignment horizontal="center" vertical="center" shrinkToFit="1"/>
    </xf>
    <xf numFmtId="41" fontId="35" fillId="0" borderId="7" xfId="2" applyFont="1" applyFill="1" applyBorder="1" applyAlignment="1">
      <alignment horizontal="center" vertical="center" shrinkToFit="1"/>
    </xf>
    <xf numFmtId="41" fontId="33" fillId="0" borderId="13" xfId="2" applyFont="1" applyFill="1" applyBorder="1" applyAlignment="1">
      <alignment horizontal="center" vertical="center"/>
    </xf>
    <xf numFmtId="1" fontId="35" fillId="0" borderId="59" xfId="0" applyNumberFormat="1" applyFont="1" applyFill="1" applyBorder="1" applyAlignment="1">
      <alignment horizontal="center" vertical="center" shrinkToFit="1"/>
    </xf>
    <xf numFmtId="1" fontId="35" fillId="0" borderId="61" xfId="0" applyNumberFormat="1" applyFont="1" applyFill="1" applyBorder="1" applyAlignment="1">
      <alignment horizontal="center" vertical="center" shrinkToFit="1"/>
    </xf>
    <xf numFmtId="1" fontId="35" fillId="0" borderId="62" xfId="0" applyNumberFormat="1" applyFont="1" applyFill="1" applyBorder="1" applyAlignment="1">
      <alignment horizontal="center" vertical="center" shrinkToFit="1"/>
    </xf>
    <xf numFmtId="41" fontId="35" fillId="0" borderId="91" xfId="2" applyFont="1" applyFill="1" applyBorder="1" applyAlignment="1">
      <alignment horizontal="center" vertical="center" shrinkToFit="1"/>
    </xf>
    <xf numFmtId="41" fontId="35" fillId="0" borderId="80" xfId="2" applyFont="1" applyFill="1" applyBorder="1" applyAlignment="1">
      <alignment horizontal="center" vertical="center" shrinkToFit="1"/>
    </xf>
    <xf numFmtId="41" fontId="35" fillId="0" borderId="65" xfId="2" applyFont="1" applyFill="1" applyBorder="1" applyAlignment="1">
      <alignment horizontal="center" vertical="center" shrinkToFit="1"/>
    </xf>
    <xf numFmtId="0" fontId="56" fillId="0" borderId="91" xfId="0" applyFont="1" applyFill="1" applyBorder="1" applyAlignment="1">
      <alignment horizontal="center" vertical="center"/>
    </xf>
    <xf numFmtId="1" fontId="59" fillId="0" borderId="80" xfId="0" applyNumberFormat="1" applyFont="1" applyFill="1" applyBorder="1" applyAlignment="1">
      <alignment horizontal="center" vertical="center" shrinkToFit="1"/>
    </xf>
    <xf numFmtId="0" fontId="33" fillId="0" borderId="65" xfId="0" applyFont="1" applyFill="1" applyBorder="1" applyAlignment="1">
      <alignment horizontal="center" vertical="center"/>
    </xf>
    <xf numFmtId="41" fontId="6" fillId="0" borderId="70" xfId="30930" applyFont="1" applyFill="1" applyBorder="1" applyAlignment="1">
      <alignment horizontal="center"/>
    </xf>
    <xf numFmtId="41" fontId="6" fillId="0" borderId="58" xfId="30930" applyFont="1" applyFill="1" applyBorder="1" applyAlignment="1">
      <alignment horizontal="center"/>
    </xf>
    <xf numFmtId="41" fontId="6" fillId="0" borderId="24" xfId="30930" applyFont="1" applyFill="1" applyBorder="1" applyAlignment="1">
      <alignment horizontal="center"/>
    </xf>
    <xf numFmtId="41" fontId="6" fillId="0" borderId="26" xfId="30930" applyFont="1" applyFill="1" applyBorder="1" applyAlignment="1">
      <alignment horizontal="center"/>
    </xf>
    <xf numFmtId="41" fontId="6" fillId="0" borderId="26" xfId="30930" applyFont="1" applyFill="1" applyBorder="1"/>
    <xf numFmtId="41" fontId="6" fillId="0" borderId="24" xfId="30930" applyFont="1" applyFill="1" applyBorder="1"/>
    <xf numFmtId="0" fontId="6" fillId="0" borderId="24" xfId="30929" applyBorder="1"/>
    <xf numFmtId="0" fontId="6" fillId="0" borderId="26" xfId="30929" applyBorder="1"/>
    <xf numFmtId="41" fontId="6" fillId="0" borderId="59" xfId="30930" applyFont="1" applyFill="1" applyBorder="1"/>
    <xf numFmtId="41" fontId="6" fillId="0" borderId="62" xfId="30930" applyFont="1" applyFill="1" applyBorder="1"/>
    <xf numFmtId="41" fontId="6" fillId="0" borderId="91" xfId="30932" applyFont="1" applyFill="1" applyBorder="1" applyAlignment="1">
      <alignment horizontal="center" vertical="center"/>
    </xf>
    <xf numFmtId="41" fontId="6" fillId="0" borderId="80" xfId="30932" applyFont="1" applyFill="1" applyBorder="1" applyAlignment="1">
      <alignment horizontal="center" vertical="center"/>
    </xf>
    <xf numFmtId="0" fontId="6" fillId="0" borderId="80" xfId="30931" applyBorder="1"/>
    <xf numFmtId="0" fontId="6" fillId="0" borderId="65" xfId="30931" applyBorder="1"/>
    <xf numFmtId="41" fontId="6" fillId="0" borderId="70" xfId="30934" applyFont="1" applyFill="1" applyBorder="1" applyAlignment="1">
      <alignment horizontal="center"/>
    </xf>
    <xf numFmtId="41" fontId="6" fillId="0" borderId="58" xfId="30934" applyFont="1" applyFill="1" applyBorder="1" applyAlignment="1">
      <alignment horizontal="center"/>
    </xf>
    <xf numFmtId="41" fontId="6" fillId="0" borderId="24" xfId="30934" applyFont="1" applyFill="1" applyBorder="1" applyAlignment="1">
      <alignment horizontal="center"/>
    </xf>
    <xf numFmtId="41" fontId="6" fillId="0" borderId="26" xfId="30934" applyFont="1" applyFill="1" applyBorder="1" applyAlignment="1">
      <alignment horizontal="center"/>
    </xf>
    <xf numFmtId="41" fontId="6" fillId="0" borderId="26" xfId="30934" applyFont="1" applyFill="1" applyBorder="1"/>
    <xf numFmtId="41" fontId="6" fillId="0" borderId="24" xfId="30934" applyFont="1" applyFill="1" applyBorder="1"/>
    <xf numFmtId="41" fontId="6" fillId="0" borderId="59" xfId="30934" applyFont="1" applyFill="1" applyBorder="1" applyAlignment="1">
      <alignment horizontal="center"/>
    </xf>
    <xf numFmtId="41" fontId="6" fillId="0" borderId="62" xfId="30934" applyFont="1" applyFill="1" applyBorder="1" applyAlignment="1">
      <alignment horizontal="center"/>
    </xf>
    <xf numFmtId="0" fontId="6" fillId="0" borderId="24" xfId="30933" applyBorder="1"/>
    <xf numFmtId="0" fontId="6" fillId="0" borderId="26" xfId="30933" applyBorder="1"/>
    <xf numFmtId="41" fontId="6" fillId="0" borderId="24" xfId="2" applyFont="1" applyBorder="1"/>
    <xf numFmtId="41" fontId="6" fillId="0" borderId="26" xfId="2" applyFont="1" applyBorder="1"/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Fill="1" applyAlignment="1">
      <alignment horizontal="left"/>
    </xf>
    <xf numFmtId="0" fontId="0" fillId="0" borderId="95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66" fillId="0" borderId="0" xfId="0" applyFont="1" applyFill="1" applyAlignment="1">
      <alignment horizontal="center"/>
    </xf>
    <xf numFmtId="41" fontId="33" fillId="0" borderId="47" xfId="2" applyFont="1" applyFill="1" applyBorder="1" applyAlignment="1">
      <alignment horizontal="center" vertical="center"/>
    </xf>
    <xf numFmtId="0" fontId="34" fillId="0" borderId="0" xfId="0" quotePrefix="1" applyNumberFormat="1" applyFont="1" applyFill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0" fillId="0" borderId="81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33" fillId="0" borderId="0" xfId="0" applyFont="1" applyFill="1" applyAlignment="1">
      <alignment horizontal="left"/>
    </xf>
    <xf numFmtId="0" fontId="66" fillId="0" borderId="0" xfId="0" applyFont="1" applyFill="1" applyAlignment="1">
      <alignment horizontal="center"/>
    </xf>
    <xf numFmtId="41" fontId="33" fillId="0" borderId="47" xfId="2" applyFont="1" applyFill="1" applyBorder="1" applyAlignment="1">
      <alignment horizontal="center" vertical="center"/>
    </xf>
    <xf numFmtId="0" fontId="34" fillId="0" borderId="0" xfId="0" quotePrefix="1" applyNumberFormat="1" applyFont="1" applyFill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" fontId="35" fillId="0" borderId="93" xfId="0" applyNumberFormat="1" applyFont="1" applyFill="1" applyBorder="1" applyAlignment="1">
      <alignment horizontal="center" vertical="center" shrinkToFit="1"/>
    </xf>
    <xf numFmtId="1" fontId="35" fillId="0" borderId="35" xfId="0" applyNumberFormat="1" applyFont="1" applyFill="1" applyBorder="1" applyAlignment="1">
      <alignment horizontal="center" vertical="center" shrinkToFit="1"/>
    </xf>
    <xf numFmtId="1" fontId="35" fillId="0" borderId="64" xfId="0" applyNumberFormat="1" applyFont="1" applyFill="1" applyBorder="1" applyAlignment="1">
      <alignment horizontal="center" vertical="center" shrinkToFit="1"/>
    </xf>
    <xf numFmtId="0" fontId="46" fillId="0" borderId="50" xfId="0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33" fillId="0" borderId="0" xfId="0" applyFont="1" applyAlignment="1">
      <alignment horizontal="left"/>
    </xf>
    <xf numFmtId="0" fontId="6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35" fillId="0" borderId="25" xfId="0" applyFont="1" applyFill="1" applyBorder="1" applyAlignment="1">
      <alignment horizontal="center" vertical="center"/>
    </xf>
    <xf numFmtId="0" fontId="35" fillId="0" borderId="26" xfId="0" applyFont="1" applyFill="1" applyBorder="1" applyAlignment="1">
      <alignment horizontal="center" vertical="center"/>
    </xf>
    <xf numFmtId="0" fontId="42" fillId="0" borderId="66" xfId="0" applyFont="1" applyFill="1" applyBorder="1" applyAlignment="1">
      <alignment horizontal="center" vertical="center"/>
    </xf>
    <xf numFmtId="0" fontId="35" fillId="0" borderId="81" xfId="0" applyFont="1" applyFill="1" applyBorder="1" applyAlignment="1">
      <alignment horizontal="center" vertical="center" wrapText="1"/>
    </xf>
    <xf numFmtId="0" fontId="35" fillId="0" borderId="40" xfId="0" applyFont="1" applyFill="1" applyBorder="1" applyAlignment="1">
      <alignment horizontal="center" vertical="center"/>
    </xf>
    <xf numFmtId="0" fontId="42" fillId="0" borderId="9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2" fillId="0" borderId="60" xfId="0" applyFont="1" applyFill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42" fillId="0" borderId="64" xfId="0" applyFont="1" applyFill="1" applyBorder="1" applyAlignment="1">
      <alignment horizontal="center" vertical="center"/>
    </xf>
    <xf numFmtId="0" fontId="92" fillId="0" borderId="78" xfId="0" applyFont="1" applyBorder="1" applyAlignment="1">
      <alignment horizontal="center" vertical="center"/>
    </xf>
    <xf numFmtId="0" fontId="92" fillId="0" borderId="79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81" fillId="0" borderId="16" xfId="0" applyFont="1" applyBorder="1" applyAlignment="1">
      <alignment horizontal="center" vertical="center" wrapText="1"/>
    </xf>
    <xf numFmtId="0" fontId="81" fillId="0" borderId="15" xfId="0" applyFont="1" applyBorder="1" applyAlignment="1">
      <alignment horizontal="center" vertical="center" wrapText="1"/>
    </xf>
    <xf numFmtId="0" fontId="81" fillId="0" borderId="41" xfId="0" applyFont="1" applyBorder="1" applyAlignment="1">
      <alignment horizontal="center" vertical="center" wrapText="1"/>
    </xf>
    <xf numFmtId="0" fontId="66" fillId="0" borderId="0" xfId="0" applyFont="1" applyAlignment="1">
      <alignment horizontal="center"/>
    </xf>
    <xf numFmtId="0" fontId="34" fillId="0" borderId="0" xfId="0" quotePrefix="1" applyNumberFormat="1" applyFont="1" applyAlignment="1">
      <alignment horizontal="left"/>
    </xf>
    <xf numFmtId="41" fontId="81" fillId="0" borderId="74" xfId="30936" applyFont="1" applyBorder="1" applyAlignment="1">
      <alignment horizontal="center" vertical="center"/>
    </xf>
    <xf numFmtId="0" fontId="81" fillId="0" borderId="74" xfId="30935" applyFont="1" applyBorder="1" applyAlignment="1">
      <alignment horizontal="center" vertical="center"/>
    </xf>
    <xf numFmtId="0" fontId="81" fillId="0" borderId="48" xfId="30935" applyFont="1" applyBorder="1" applyAlignment="1">
      <alignment horizontal="center" vertical="center" wrapText="1"/>
    </xf>
    <xf numFmtId="41" fontId="81" fillId="0" borderId="48" xfId="30936" applyFont="1" applyBorder="1" applyAlignment="1">
      <alignment horizontal="center" vertical="center" wrapText="1"/>
    </xf>
    <xf numFmtId="0" fontId="81" fillId="0" borderId="80" xfId="30935" applyFont="1" applyBorder="1" applyAlignment="1">
      <alignment horizontal="center" vertical="center" wrapText="1"/>
    </xf>
    <xf numFmtId="0" fontId="81" fillId="0" borderId="28" xfId="30935" applyFont="1" applyBorder="1" applyAlignment="1">
      <alignment horizontal="center" vertical="center" wrapText="1"/>
    </xf>
    <xf numFmtId="0" fontId="81" fillId="0" borderId="74" xfId="30935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1" fillId="0" borderId="0" xfId="27597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5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0" xfId="0" applyBorder="1" applyAlignment="1">
      <alignment horizontal="center" vertical="center" wrapText="1"/>
    </xf>
    <xf numFmtId="0" fontId="21" fillId="0" borderId="0" xfId="28418" applyAlignment="1">
      <alignment horizontal="center"/>
    </xf>
    <xf numFmtId="0" fontId="21" fillId="0" borderId="0" xfId="28977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1" fontId="4" fillId="0" borderId="61" xfId="32532" applyFont="1" applyFill="1" applyBorder="1" applyAlignment="1">
      <alignment horizontal="center"/>
    </xf>
    <xf numFmtId="41" fontId="4" fillId="0" borderId="73" xfId="32532" applyFont="1" applyFill="1" applyBorder="1" applyAlignment="1">
      <alignment horizontal="center"/>
    </xf>
    <xf numFmtId="41" fontId="4" fillId="0" borderId="61" xfId="32511" applyFont="1" applyFill="1" applyBorder="1" applyAlignment="1">
      <alignment horizontal="center"/>
    </xf>
    <xf numFmtId="41" fontId="4" fillId="0" borderId="59" xfId="32456" applyFont="1" applyFill="1" applyBorder="1" applyAlignment="1">
      <alignment horizontal="center" vertical="center"/>
    </xf>
    <xf numFmtId="41" fontId="4" fillId="0" borderId="24" xfId="32456" applyFont="1" applyFill="1" applyBorder="1" applyAlignment="1">
      <alignment horizontal="center" vertical="center"/>
    </xf>
    <xf numFmtId="41" fontId="4" fillId="0" borderId="73" xfId="32511" applyFont="1" applyFill="1" applyBorder="1" applyAlignment="1">
      <alignment horizontal="center"/>
    </xf>
    <xf numFmtId="41" fontId="4" fillId="0" borderId="70" xfId="32456" applyFont="1" applyFill="1" applyBorder="1" applyAlignment="1">
      <alignment horizontal="center" vertical="center"/>
    </xf>
    <xf numFmtId="41" fontId="4" fillId="0" borderId="25" xfId="32532" applyFont="1" applyFill="1" applyBorder="1" applyAlignment="1">
      <alignment horizontal="center"/>
    </xf>
    <xf numFmtId="41" fontId="4" fillId="0" borderId="25" xfId="32511" applyFont="1" applyFill="1" applyBorder="1" applyAlignment="1">
      <alignment horizontal="center"/>
    </xf>
    <xf numFmtId="41" fontId="3" fillId="0" borderId="25" xfId="2" applyFont="1" applyBorder="1"/>
    <xf numFmtId="0" fontId="33" fillId="39" borderId="25" xfId="3" applyNumberFormat="1" applyFont="1" applyFill="1" applyBorder="1" applyAlignment="1">
      <alignment horizontal="right" shrinkToFit="1"/>
    </xf>
    <xf numFmtId="0" fontId="33" fillId="0" borderId="25" xfId="3" applyNumberFormat="1" applyFont="1" applyFill="1" applyBorder="1" applyAlignment="1">
      <alignment horizontal="right" shrinkToFit="1"/>
    </xf>
    <xf numFmtId="0" fontId="0" fillId="0" borderId="25" xfId="0" applyNumberFormat="1" applyBorder="1"/>
    <xf numFmtId="0" fontId="0" fillId="0" borderId="0" xfId="0" applyFill="1" applyAlignment="1">
      <alignment horizontal="center" vertical="center"/>
    </xf>
    <xf numFmtId="41" fontId="3" fillId="0" borderId="0" xfId="2" applyFont="1"/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2" fillId="0" borderId="0" xfId="27597" applyFont="1"/>
    <xf numFmtId="0" fontId="66" fillId="0" borderId="0" xfId="0" applyFont="1" applyAlignment="1">
      <alignment horizontal="center"/>
    </xf>
    <xf numFmtId="0" fontId="42" fillId="0" borderId="60" xfId="0" applyFont="1" applyFill="1" applyBorder="1" applyAlignment="1">
      <alignment horizontal="center" vertical="center"/>
    </xf>
    <xf numFmtId="0" fontId="42" fillId="0" borderId="64" xfId="0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42" fillId="0" borderId="56" xfId="0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left"/>
    </xf>
    <xf numFmtId="0" fontId="0" fillId="0" borderId="0" xfId="0" applyBorder="1" applyAlignment="1">
      <alignment horizontal="center" vertical="center"/>
    </xf>
    <xf numFmtId="0" fontId="1" fillId="0" borderId="0" xfId="27597" applyFont="1"/>
    <xf numFmtId="0" fontId="0" fillId="0" borderId="0" xfId="0" applyAlignment="1">
      <alignment horizontal="left"/>
    </xf>
    <xf numFmtId="0" fontId="33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4" fillId="0" borderId="66" xfId="0" applyFont="1" applyBorder="1" applyAlignment="1">
      <alignment horizontal="center" vertical="center"/>
    </xf>
    <xf numFmtId="0" fontId="34" fillId="0" borderId="90" xfId="0" applyFont="1" applyBorder="1" applyAlignment="1">
      <alignment horizontal="center" vertical="center"/>
    </xf>
    <xf numFmtId="0" fontId="34" fillId="0" borderId="64" xfId="0" applyFont="1" applyBorder="1" applyAlignment="1">
      <alignment horizontal="center" vertical="center"/>
    </xf>
    <xf numFmtId="0" fontId="36" fillId="0" borderId="25" xfId="0" applyFont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4" xfId="0" applyFont="1" applyBorder="1" applyAlignment="1">
      <alignment horizontal="center" vertical="center"/>
    </xf>
    <xf numFmtId="0" fontId="36" fillId="0" borderId="53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6" fillId="0" borderId="73" xfId="0" applyFont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6" fillId="0" borderId="47" xfId="0" applyFont="1" applyBorder="1" applyAlignment="1">
      <alignment horizontal="center" vertical="center"/>
    </xf>
    <xf numFmtId="0" fontId="36" fillId="0" borderId="45" xfId="0" applyFont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35" fillId="0" borderId="41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48" xfId="0" applyFont="1" applyBorder="1" applyAlignment="1">
      <alignment horizontal="center" vertical="center"/>
    </xf>
    <xf numFmtId="0" fontId="47" fillId="0" borderId="42" xfId="0" applyFont="1" applyFill="1" applyBorder="1" applyAlignment="1">
      <alignment horizontal="center"/>
    </xf>
    <xf numFmtId="0" fontId="0" fillId="0" borderId="31" xfId="0" applyBorder="1"/>
    <xf numFmtId="0" fontId="0" fillId="0" borderId="44" xfId="0" applyBorder="1"/>
    <xf numFmtId="0" fontId="47" fillId="0" borderId="41" xfId="0" applyFont="1" applyFill="1" applyBorder="1" applyAlignment="1">
      <alignment horizontal="center" vertical="center" wrapText="1"/>
    </xf>
    <xf numFmtId="0" fontId="47" fillId="0" borderId="28" xfId="0" applyFont="1" applyFill="1" applyBorder="1" applyAlignment="1">
      <alignment horizontal="center" vertical="center" wrapText="1"/>
    </xf>
    <xf numFmtId="0" fontId="47" fillId="0" borderId="48" xfId="0" applyFont="1" applyFill="1" applyBorder="1" applyAlignment="1">
      <alignment horizontal="center" vertical="center" wrapText="1"/>
    </xf>
    <xf numFmtId="0" fontId="35" fillId="0" borderId="94" xfId="0" applyFont="1" applyBorder="1" applyAlignment="1">
      <alignment horizontal="center" vertical="center"/>
    </xf>
    <xf numFmtId="0" fontId="35" fillId="0" borderId="72" xfId="0" applyFont="1" applyBorder="1" applyAlignment="1">
      <alignment horizontal="center" vertical="center"/>
    </xf>
    <xf numFmtId="0" fontId="35" fillId="0" borderId="98" xfId="0" applyFont="1" applyBorder="1" applyAlignment="1">
      <alignment horizontal="center" vertical="center"/>
    </xf>
    <xf numFmtId="0" fontId="35" fillId="0" borderId="49" xfId="0" applyFont="1" applyBorder="1" applyAlignment="1">
      <alignment horizontal="center" vertical="top"/>
    </xf>
    <xf numFmtId="0" fontId="35" fillId="0" borderId="1" xfId="0" applyFont="1" applyBorder="1" applyAlignment="1">
      <alignment horizontal="center" vertical="top"/>
    </xf>
    <xf numFmtId="0" fontId="35" fillId="0" borderId="96" xfId="0" applyFont="1" applyBorder="1" applyAlignment="1">
      <alignment horizontal="center" vertical="top"/>
    </xf>
    <xf numFmtId="0" fontId="35" fillId="0" borderId="92" xfId="0" applyFont="1" applyBorder="1" applyAlignment="1">
      <alignment horizontal="center" vertical="center"/>
    </xf>
    <xf numFmtId="0" fontId="35" fillId="0" borderId="81" xfId="0" applyFont="1" applyBorder="1" applyAlignment="1">
      <alignment horizontal="center"/>
    </xf>
    <xf numFmtId="0" fontId="35" fillId="0" borderId="99" xfId="0" applyFont="1" applyBorder="1" applyAlignment="1">
      <alignment horizontal="center"/>
    </xf>
    <xf numFmtId="0" fontId="35" fillId="0" borderId="82" xfId="0" applyFont="1" applyBorder="1" applyAlignment="1">
      <alignment horizontal="center"/>
    </xf>
    <xf numFmtId="0" fontId="33" fillId="0" borderId="47" xfId="0" applyFont="1" applyBorder="1" applyAlignment="1">
      <alignment horizontal="center" vertical="center"/>
    </xf>
    <xf numFmtId="0" fontId="33" fillId="0" borderId="45" xfId="0" applyFont="1" applyBorder="1" applyAlignment="1">
      <alignment horizontal="center" vertical="center"/>
    </xf>
    <xf numFmtId="0" fontId="62" fillId="0" borderId="47" xfId="0" applyFont="1" applyBorder="1" applyAlignment="1">
      <alignment horizontal="center" vertical="center"/>
    </xf>
    <xf numFmtId="0" fontId="62" fillId="0" borderId="45" xfId="0" applyFont="1" applyBorder="1" applyAlignment="1">
      <alignment horizontal="center" vertical="center"/>
    </xf>
    <xf numFmtId="0" fontId="35" fillId="0" borderId="80" xfId="0" applyFont="1" applyBorder="1" applyAlignment="1">
      <alignment horizontal="center" vertical="center"/>
    </xf>
    <xf numFmtId="0" fontId="35" fillId="0" borderId="91" xfId="0" applyFont="1" applyBorder="1" applyAlignment="1">
      <alignment horizontal="center" vertical="center"/>
    </xf>
    <xf numFmtId="0" fontId="35" fillId="0" borderId="70" xfId="0" applyFont="1" applyBorder="1" applyAlignment="1">
      <alignment horizontal="center" vertical="center"/>
    </xf>
    <xf numFmtId="0" fontId="35" fillId="0" borderId="73" xfId="0" applyFont="1" applyBorder="1" applyAlignment="1">
      <alignment horizontal="center" vertical="center"/>
    </xf>
    <xf numFmtId="0" fontId="35" fillId="0" borderId="71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/>
    </xf>
    <xf numFmtId="0" fontId="35" fillId="0" borderId="25" xfId="0" applyFont="1" applyBorder="1" applyAlignment="1">
      <alignment horizontal="center"/>
    </xf>
    <xf numFmtId="0" fontId="35" fillId="0" borderId="40" xfId="0" applyFont="1" applyBorder="1" applyAlignment="1">
      <alignment horizontal="center"/>
    </xf>
    <xf numFmtId="0" fontId="47" fillId="0" borderId="31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0" fontId="35" fillId="0" borderId="94" xfId="0" applyFont="1" applyFill="1" applyBorder="1" applyAlignment="1">
      <alignment horizontal="center" vertical="center" wrapText="1"/>
    </xf>
    <xf numFmtId="0" fontId="35" fillId="0" borderId="98" xfId="0" applyFont="1" applyFill="1" applyBorder="1" applyAlignment="1">
      <alignment horizontal="center" vertical="center" wrapText="1"/>
    </xf>
    <xf numFmtId="0" fontId="35" fillId="0" borderId="81" xfId="0" applyFont="1" applyFill="1" applyBorder="1" applyAlignment="1">
      <alignment horizontal="center" vertical="center" wrapText="1"/>
    </xf>
    <xf numFmtId="0" fontId="35" fillId="0" borderId="82" xfId="0" applyFont="1" applyFill="1" applyBorder="1" applyAlignment="1">
      <alignment horizontal="center" vertical="center" wrapText="1"/>
    </xf>
    <xf numFmtId="0" fontId="35" fillId="0" borderId="40" xfId="0" applyFont="1" applyFill="1" applyBorder="1" applyAlignment="1">
      <alignment horizontal="center" vertical="center"/>
    </xf>
    <xf numFmtId="0" fontId="35" fillId="0" borderId="82" xfId="0" applyFont="1" applyFill="1" applyBorder="1" applyAlignment="1">
      <alignment horizontal="center" vertical="center"/>
    </xf>
    <xf numFmtId="0" fontId="35" fillId="0" borderId="24" xfId="0" applyFont="1" applyFill="1" applyBorder="1" applyAlignment="1">
      <alignment horizontal="center" vertical="center"/>
    </xf>
    <xf numFmtId="0" fontId="35" fillId="0" borderId="25" xfId="0" applyFont="1" applyFill="1" applyBorder="1" applyAlignment="1">
      <alignment horizontal="center" vertical="center" wrapText="1"/>
    </xf>
    <xf numFmtId="0" fontId="42" fillId="0" borderId="66" xfId="0" applyFont="1" applyFill="1" applyBorder="1" applyAlignment="1">
      <alignment horizontal="center" vertical="center" wrapText="1"/>
    </xf>
    <xf numFmtId="0" fontId="42" fillId="0" borderId="90" xfId="0" applyFont="1" applyFill="1" applyBorder="1" applyAlignment="1">
      <alignment horizontal="center" vertical="center" wrapText="1"/>
    </xf>
    <xf numFmtId="0" fontId="33" fillId="0" borderId="46" xfId="0" applyFont="1" applyBorder="1" applyAlignment="1">
      <alignment horizontal="center" vertical="center"/>
    </xf>
    <xf numFmtId="0" fontId="35" fillId="0" borderId="91" xfId="0" applyFont="1" applyFill="1" applyBorder="1" applyAlignment="1">
      <alignment horizontal="center" vertical="center"/>
    </xf>
    <xf numFmtId="0" fontId="35" fillId="0" borderId="80" xfId="0" applyFont="1" applyFill="1" applyBorder="1" applyAlignment="1">
      <alignment horizontal="center" vertical="center"/>
    </xf>
    <xf numFmtId="0" fontId="35" fillId="0" borderId="25" xfId="0" applyFont="1" applyFill="1" applyBorder="1" applyAlignment="1">
      <alignment horizontal="center" vertical="center"/>
    </xf>
    <xf numFmtId="0" fontId="33" fillId="0" borderId="94" xfId="0" applyFont="1" applyBorder="1" applyAlignment="1">
      <alignment horizontal="center" vertical="center" wrapText="1"/>
    </xf>
    <xf numFmtId="0" fontId="33" fillId="0" borderId="98" xfId="0" applyFont="1" applyBorder="1" applyAlignment="1">
      <alignment horizontal="center" vertical="center" wrapText="1"/>
    </xf>
    <xf numFmtId="0" fontId="33" fillId="0" borderId="81" xfId="0" applyFont="1" applyBorder="1" applyAlignment="1">
      <alignment horizontal="center" vertical="center" wrapText="1"/>
    </xf>
    <xf numFmtId="0" fontId="33" fillId="0" borderId="82" xfId="0" applyFont="1" applyBorder="1" applyAlignment="1">
      <alignment horizontal="center" vertical="center" wrapText="1"/>
    </xf>
    <xf numFmtId="0" fontId="35" fillId="0" borderId="94" xfId="0" applyFont="1" applyFill="1" applyBorder="1" applyAlignment="1">
      <alignment horizontal="center" vertical="center"/>
    </xf>
    <xf numFmtId="0" fontId="35" fillId="0" borderId="72" xfId="0" applyFont="1" applyFill="1" applyBorder="1" applyAlignment="1">
      <alignment horizontal="center" vertical="center"/>
    </xf>
    <xf numFmtId="0" fontId="35" fillId="0" borderId="98" xfId="0" applyFont="1" applyFill="1" applyBorder="1" applyAlignment="1">
      <alignment horizontal="center" vertical="center"/>
    </xf>
    <xf numFmtId="0" fontId="35" fillId="0" borderId="91" xfId="0" applyFont="1" applyFill="1" applyBorder="1" applyAlignment="1">
      <alignment horizontal="center" vertical="center" wrapText="1"/>
    </xf>
    <xf numFmtId="0" fontId="35" fillId="0" borderId="80" xfId="0" applyFont="1" applyFill="1" applyBorder="1" applyAlignment="1">
      <alignment horizontal="center" vertical="center" wrapText="1"/>
    </xf>
    <xf numFmtId="0" fontId="35" fillId="0" borderId="26" xfId="0" applyFont="1" applyFill="1" applyBorder="1" applyAlignment="1">
      <alignment horizontal="center" vertical="center"/>
    </xf>
    <xf numFmtId="0" fontId="35" fillId="0" borderId="93" xfId="0" applyFont="1" applyFill="1" applyBorder="1" applyAlignment="1">
      <alignment horizontal="center" vertical="center"/>
    </xf>
    <xf numFmtId="0" fontId="35" fillId="0" borderId="73" xfId="0" applyFont="1" applyFill="1" applyBorder="1" applyAlignment="1">
      <alignment horizontal="center" vertical="center"/>
    </xf>
    <xf numFmtId="0" fontId="35" fillId="0" borderId="70" xfId="0" applyFont="1" applyFill="1" applyBorder="1" applyAlignment="1">
      <alignment horizontal="center" vertical="center"/>
    </xf>
    <xf numFmtId="0" fontId="35" fillId="0" borderId="58" xfId="0" applyFont="1" applyFill="1" applyBorder="1" applyAlignment="1">
      <alignment horizontal="center" vertical="center"/>
    </xf>
    <xf numFmtId="0" fontId="35" fillId="0" borderId="26" xfId="0" applyFont="1" applyFill="1" applyBorder="1" applyAlignment="1">
      <alignment horizontal="center" vertical="center" wrapText="1"/>
    </xf>
    <xf numFmtId="0" fontId="35" fillId="0" borderId="24" xfId="0" applyFont="1" applyFill="1" applyBorder="1" applyAlignment="1">
      <alignment horizontal="center" vertical="center" wrapText="1"/>
    </xf>
    <xf numFmtId="0" fontId="42" fillId="0" borderId="66" xfId="0" applyFont="1" applyFill="1" applyBorder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0" fontId="39" fillId="0" borderId="60" xfId="0" applyFont="1" applyFill="1" applyBorder="1" applyAlignment="1">
      <alignment horizontal="center"/>
    </xf>
    <xf numFmtId="0" fontId="39" fillId="0" borderId="90" xfId="0" applyFont="1" applyFill="1" applyBorder="1" applyAlignment="1">
      <alignment horizontal="center"/>
    </xf>
    <xf numFmtId="0" fontId="39" fillId="0" borderId="64" xfId="0" applyFont="1" applyFill="1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99" xfId="0" applyBorder="1" applyAlignment="1">
      <alignment horizontal="center"/>
    </xf>
    <xf numFmtId="0" fontId="0" fillId="0" borderId="35" xfId="0" applyBorder="1" applyAlignment="1">
      <alignment horizontal="center"/>
    </xf>
    <xf numFmtId="0" fontId="33" fillId="0" borderId="47" xfId="0" applyFont="1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0" fillId="0" borderId="75" xfId="0" applyFill="1" applyBorder="1" applyAlignment="1">
      <alignment horizontal="center" vertical="center"/>
    </xf>
    <xf numFmtId="0" fontId="35" fillId="0" borderId="73" xfId="0" applyFont="1" applyBorder="1" applyAlignment="1">
      <alignment horizontal="center" vertical="center" wrapText="1"/>
    </xf>
    <xf numFmtId="0" fontId="35" fillId="0" borderId="25" xfId="0" applyFont="1" applyBorder="1" applyAlignment="1">
      <alignment horizontal="center" vertical="center" wrapText="1"/>
    </xf>
    <xf numFmtId="0" fontId="35" fillId="0" borderId="58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66" fillId="0" borderId="0" xfId="0" applyFont="1" applyAlignment="1">
      <alignment horizontal="center"/>
    </xf>
    <xf numFmtId="0" fontId="34" fillId="0" borderId="0" xfId="0" quotePrefix="1" applyNumberFormat="1" applyFont="1" applyAlignment="1">
      <alignment horizontal="left"/>
    </xf>
    <xf numFmtId="0" fontId="35" fillId="0" borderId="24" xfId="0" applyFont="1" applyBorder="1" applyAlignment="1">
      <alignment horizontal="center" vertical="center"/>
    </xf>
    <xf numFmtId="0" fontId="35" fillId="0" borderId="17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 vertical="center" wrapText="1"/>
    </xf>
    <xf numFmtId="0" fontId="35" fillId="0" borderId="19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35" fillId="0" borderId="55" xfId="0" applyFont="1" applyBorder="1" applyAlignment="1">
      <alignment horizontal="center" vertical="center" wrapText="1"/>
    </xf>
    <xf numFmtId="0" fontId="48" fillId="0" borderId="73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3" xfId="0" applyFont="1" applyBorder="1" applyAlignment="1">
      <alignment horizontal="center" vertical="center" wrapText="1"/>
    </xf>
    <xf numFmtId="0" fontId="0" fillId="0" borderId="60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64" xfId="0" applyBorder="1" applyAlignment="1">
      <alignment horizontal="center"/>
    </xf>
    <xf numFmtId="0" fontId="35" fillId="0" borderId="81" xfId="0" applyFont="1" applyBorder="1" applyAlignment="1">
      <alignment horizontal="center" vertical="center"/>
    </xf>
    <xf numFmtId="0" fontId="35" fillId="0" borderId="93" xfId="0" applyFont="1" applyBorder="1" applyAlignment="1">
      <alignment horizontal="center" vertical="center"/>
    </xf>
    <xf numFmtId="0" fontId="35" fillId="0" borderId="58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5" fillId="0" borderId="40" xfId="0" applyFont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5" fillId="0" borderId="35" xfId="0" applyFont="1" applyBorder="1" applyAlignment="1">
      <alignment horizontal="center" vertical="center"/>
    </xf>
    <xf numFmtId="0" fontId="35" fillId="0" borderId="42" xfId="0" applyFont="1" applyBorder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0" xfId="0" applyAlignment="1">
      <alignment horizontal="center"/>
    </xf>
    <xf numFmtId="0" fontId="36" fillId="0" borderId="0" xfId="0" applyFont="1" applyFill="1" applyAlignment="1">
      <alignment horizontal="center"/>
    </xf>
    <xf numFmtId="0" fontId="48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3" fillId="0" borderId="0" xfId="0" applyFont="1" applyFill="1" applyAlignment="1">
      <alignment horizontal="left"/>
    </xf>
    <xf numFmtId="0" fontId="42" fillId="0" borderId="90" xfId="0" applyFont="1" applyFill="1" applyBorder="1" applyAlignment="1">
      <alignment horizontal="center" vertical="center"/>
    </xf>
    <xf numFmtId="0" fontId="35" fillId="0" borderId="42" xfId="0" applyFont="1" applyBorder="1" applyAlignment="1">
      <alignment horizontal="center" vertical="center" wrapText="1"/>
    </xf>
    <xf numFmtId="0" fontId="35" fillId="0" borderId="44" xfId="0" applyFont="1" applyBorder="1" applyAlignment="1">
      <alignment horizontal="center" vertical="center" wrapText="1"/>
    </xf>
    <xf numFmtId="0" fontId="35" fillId="0" borderId="38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35" fillId="0" borderId="96" xfId="0" applyFont="1" applyBorder="1" applyAlignment="1">
      <alignment horizontal="center" vertical="center" wrapText="1"/>
    </xf>
    <xf numFmtId="0" fontId="0" fillId="0" borderId="47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0" fillId="0" borderId="100" xfId="0" applyFill="1" applyBorder="1" applyAlignment="1">
      <alignment horizontal="center" vertical="center"/>
    </xf>
    <xf numFmtId="0" fontId="0" fillId="0" borderId="106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99" xfId="0" applyFill="1" applyBorder="1" applyAlignment="1">
      <alignment horizontal="center" vertical="center"/>
    </xf>
    <xf numFmtId="0" fontId="0" fillId="0" borderId="82" xfId="0" applyFill="1" applyBorder="1" applyAlignment="1">
      <alignment horizontal="center" vertical="center"/>
    </xf>
    <xf numFmtId="0" fontId="0" fillId="0" borderId="94" xfId="0" applyFill="1" applyBorder="1" applyAlignment="1">
      <alignment horizontal="center" vertical="center"/>
    </xf>
    <xf numFmtId="0" fontId="0" fillId="0" borderId="72" xfId="0" applyFill="1" applyBorder="1" applyAlignment="1">
      <alignment horizontal="center" vertical="center"/>
    </xf>
    <xf numFmtId="0" fontId="0" fillId="0" borderId="98" xfId="0" applyFill="1" applyBorder="1" applyAlignment="1">
      <alignment horizontal="center" vertical="center"/>
    </xf>
    <xf numFmtId="0" fontId="33" fillId="0" borderId="77" xfId="0" applyFont="1" applyFill="1" applyBorder="1" applyAlignment="1">
      <alignment horizontal="center" vertical="center"/>
    </xf>
    <xf numFmtId="0" fontId="0" fillId="0" borderId="78" xfId="0" applyFill="1" applyBorder="1" applyAlignment="1">
      <alignment horizontal="center" vertical="center"/>
    </xf>
    <xf numFmtId="0" fontId="66" fillId="0" borderId="0" xfId="0" applyFont="1" applyFill="1" applyAlignment="1">
      <alignment horizontal="center"/>
    </xf>
    <xf numFmtId="0" fontId="35" fillId="0" borderId="59" xfId="0" applyFont="1" applyFill="1" applyBorder="1" applyAlignment="1">
      <alignment horizontal="center" vertical="center"/>
    </xf>
    <xf numFmtId="0" fontId="35" fillId="0" borderId="73" xfId="0" applyFont="1" applyFill="1" applyBorder="1" applyAlignment="1">
      <alignment horizontal="center" shrinkToFit="1"/>
    </xf>
    <xf numFmtId="0" fontId="35" fillId="0" borderId="58" xfId="0" applyFont="1" applyFill="1" applyBorder="1" applyAlignment="1">
      <alignment horizontal="center" shrinkToFit="1"/>
    </xf>
    <xf numFmtId="0" fontId="35" fillId="0" borderId="65" xfId="0" applyFont="1" applyFill="1" applyBorder="1" applyAlignment="1">
      <alignment horizontal="center" vertical="center" wrapText="1"/>
    </xf>
    <xf numFmtId="0" fontId="35" fillId="0" borderId="65" xfId="0" applyFont="1" applyFill="1" applyBorder="1" applyAlignment="1">
      <alignment horizontal="center" vertical="center"/>
    </xf>
    <xf numFmtId="0" fontId="41" fillId="0" borderId="25" xfId="0" applyFont="1" applyFill="1" applyBorder="1" applyAlignment="1">
      <alignment horizontal="center" vertical="center" wrapText="1"/>
    </xf>
    <xf numFmtId="0" fontId="41" fillId="0" borderId="61" xfId="0" applyFont="1" applyFill="1" applyBorder="1" applyAlignment="1">
      <alignment horizontal="center" vertical="center" wrapText="1"/>
    </xf>
    <xf numFmtId="0" fontId="35" fillId="0" borderId="62" xfId="0" applyFont="1" applyFill="1" applyBorder="1" applyAlignment="1">
      <alignment horizontal="center" vertical="center"/>
    </xf>
    <xf numFmtId="0" fontId="35" fillId="0" borderId="61" xfId="0" applyFont="1" applyFill="1" applyBorder="1" applyAlignment="1">
      <alignment horizontal="center" vertical="center"/>
    </xf>
    <xf numFmtId="0" fontId="38" fillId="0" borderId="0" xfId="0" applyFont="1" applyFill="1" applyAlignment="1">
      <alignment horizontal="center"/>
    </xf>
    <xf numFmtId="0" fontId="46" fillId="0" borderId="95" xfId="0" applyFont="1" applyFill="1" applyBorder="1" applyAlignment="1">
      <alignment horizontal="center" vertical="center"/>
    </xf>
    <xf numFmtId="0" fontId="46" fillId="0" borderId="100" xfId="0" applyFont="1" applyFill="1" applyBorder="1" applyAlignment="1">
      <alignment horizontal="center" vertical="center"/>
    </xf>
    <xf numFmtId="0" fontId="46" fillId="0" borderId="106" xfId="0" applyFont="1" applyFill="1" applyBorder="1" applyAlignment="1">
      <alignment horizontal="center" vertical="center"/>
    </xf>
    <xf numFmtId="0" fontId="35" fillId="0" borderId="41" xfId="0" applyFont="1" applyFill="1" applyBorder="1" applyAlignment="1">
      <alignment horizontal="center" vertical="center"/>
    </xf>
    <xf numFmtId="0" fontId="35" fillId="0" borderId="28" xfId="0" applyFont="1" applyFill="1" applyBorder="1" applyAlignment="1">
      <alignment horizontal="center" vertical="center"/>
    </xf>
    <xf numFmtId="0" fontId="35" fillId="0" borderId="42" xfId="0" applyFont="1" applyFill="1" applyBorder="1" applyAlignment="1">
      <alignment horizontal="center" vertical="center" wrapText="1"/>
    </xf>
    <xf numFmtId="0" fontId="35" fillId="0" borderId="31" xfId="0" applyFont="1" applyFill="1" applyBorder="1" applyAlignment="1">
      <alignment horizontal="center" vertical="center" wrapText="1"/>
    </xf>
    <xf numFmtId="0" fontId="35" fillId="0" borderId="44" xfId="0" applyFont="1" applyFill="1" applyBorder="1" applyAlignment="1">
      <alignment horizontal="center" vertical="center" wrapText="1"/>
    </xf>
    <xf numFmtId="0" fontId="35" fillId="0" borderId="49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35" fillId="0" borderId="96" xfId="0" applyFont="1" applyFill="1" applyBorder="1" applyAlignment="1">
      <alignment horizontal="center" vertical="center" wrapText="1"/>
    </xf>
    <xf numFmtId="0" fontId="41" fillId="0" borderId="99" xfId="0" applyFont="1" applyFill="1" applyBorder="1" applyAlignment="1">
      <alignment horizontal="center" vertical="center"/>
    </xf>
    <xf numFmtId="0" fontId="41" fillId="0" borderId="70" xfId="0" applyFont="1" applyFill="1" applyBorder="1" applyAlignment="1">
      <alignment horizontal="center" vertical="center"/>
    </xf>
    <xf numFmtId="0" fontId="41" fillId="0" borderId="58" xfId="0" applyFont="1" applyFill="1" applyBorder="1" applyAlignment="1">
      <alignment horizontal="center" vertical="center"/>
    </xf>
    <xf numFmtId="0" fontId="41" fillId="0" borderId="91" xfId="0" applyFont="1" applyFill="1" applyBorder="1" applyAlignment="1">
      <alignment horizontal="center" vertical="center"/>
    </xf>
    <xf numFmtId="0" fontId="41" fillId="0" borderId="80" xfId="0" applyFont="1" applyFill="1" applyBorder="1" applyAlignment="1">
      <alignment horizontal="center" vertical="center"/>
    </xf>
    <xf numFmtId="41" fontId="33" fillId="0" borderId="47" xfId="2" applyFont="1" applyFill="1" applyBorder="1" applyAlignment="1">
      <alignment horizontal="center" vertical="center"/>
    </xf>
    <xf numFmtId="41" fontId="33" fillId="0" borderId="46" xfId="2" applyFont="1" applyFill="1" applyBorder="1" applyAlignment="1">
      <alignment horizontal="center" vertical="center"/>
    </xf>
    <xf numFmtId="0" fontId="34" fillId="0" borderId="0" xfId="0" quotePrefix="1" applyNumberFormat="1" applyFont="1" applyFill="1" applyAlignment="1">
      <alignment horizontal="left"/>
    </xf>
    <xf numFmtId="0" fontId="41" fillId="0" borderId="82" xfId="0" applyFont="1" applyFill="1" applyBorder="1" applyAlignment="1">
      <alignment horizontal="center" vertical="center"/>
    </xf>
    <xf numFmtId="0" fontId="41" fillId="0" borderId="14" xfId="0" applyFont="1" applyFill="1" applyBorder="1" applyAlignment="1">
      <alignment horizontal="center" vertical="center"/>
    </xf>
    <xf numFmtId="0" fontId="41" fillId="0" borderId="8" xfId="0" applyFont="1" applyFill="1" applyBorder="1" applyAlignment="1">
      <alignment horizontal="center" vertical="center"/>
    </xf>
    <xf numFmtId="0" fontId="41" fillId="0" borderId="16" xfId="0" applyFont="1" applyFill="1" applyBorder="1" applyAlignment="1">
      <alignment horizontal="center" vertical="center"/>
    </xf>
    <xf numFmtId="0" fontId="41" fillId="0" borderId="9" xfId="0" applyFont="1" applyFill="1" applyBorder="1" applyAlignment="1">
      <alignment horizontal="center" vertical="center"/>
    </xf>
    <xf numFmtId="0" fontId="41" fillId="0" borderId="41" xfId="0" applyFont="1" applyFill="1" applyBorder="1" applyAlignment="1">
      <alignment horizontal="center" vertical="center"/>
    </xf>
    <xf numFmtId="0" fontId="41" fillId="0" borderId="48" xfId="0" applyFont="1" applyFill="1" applyBorder="1" applyAlignment="1">
      <alignment horizontal="center" vertical="center"/>
    </xf>
    <xf numFmtId="0" fontId="33" fillId="0" borderId="46" xfId="0" applyFont="1" applyFill="1" applyBorder="1" applyAlignment="1">
      <alignment horizontal="center" vertical="center"/>
    </xf>
    <xf numFmtId="0" fontId="21" fillId="0" borderId="40" xfId="27597" applyBorder="1" applyAlignment="1">
      <alignment horizontal="center"/>
    </xf>
    <xf numFmtId="0" fontId="21" fillId="0" borderId="35" xfId="27597" applyBorder="1" applyAlignment="1">
      <alignment horizontal="center"/>
    </xf>
    <xf numFmtId="0" fontId="21" fillId="0" borderId="0" xfId="27597" applyAlignment="1">
      <alignment horizontal="center"/>
    </xf>
    <xf numFmtId="0" fontId="134" fillId="0" borderId="0" xfId="27597" applyFont="1" applyAlignment="1">
      <alignment horizontal="center"/>
    </xf>
    <xf numFmtId="0" fontId="103" fillId="0" borderId="0" xfId="27597" applyFont="1" applyAlignment="1">
      <alignment horizontal="center"/>
    </xf>
    <xf numFmtId="0" fontId="98" fillId="0" borderId="0" xfId="27597" applyFont="1" applyAlignment="1">
      <alignment horizontal="center"/>
    </xf>
    <xf numFmtId="0" fontId="21" fillId="0" borderId="25" xfId="27597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5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98" fillId="0" borderId="0" xfId="0" applyFont="1" applyAlignment="1">
      <alignment horizontal="center"/>
    </xf>
    <xf numFmtId="0" fontId="0" fillId="0" borderId="1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37" borderId="25" xfId="0" applyFill="1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0" fillId="0" borderId="93" xfId="0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03" fillId="0" borderId="0" xfId="19076" applyFont="1" applyAlignment="1">
      <alignment horizontal="center"/>
    </xf>
    <xf numFmtId="0" fontId="98" fillId="0" borderId="0" xfId="19076" applyFont="1" applyAlignment="1">
      <alignment horizontal="center"/>
    </xf>
    <xf numFmtId="0" fontId="25" fillId="0" borderId="25" xfId="19076" applyBorder="1" applyAlignment="1">
      <alignment horizontal="center" vertical="center" wrapText="1"/>
    </xf>
    <xf numFmtId="0" fontId="132" fillId="0" borderId="0" xfId="16794" applyFont="1" applyAlignment="1">
      <alignment horizontal="center" vertical="center"/>
    </xf>
    <xf numFmtId="0" fontId="25" fillId="0" borderId="50" xfId="16794" applyBorder="1" applyAlignment="1">
      <alignment horizontal="center" vertical="center"/>
    </xf>
    <xf numFmtId="0" fontId="25" fillId="0" borderId="3" xfId="16794" applyBorder="1" applyAlignment="1">
      <alignment horizontal="center" vertical="center"/>
    </xf>
    <xf numFmtId="0" fontId="25" fillId="0" borderId="50" xfId="16794" applyBorder="1" applyAlignment="1">
      <alignment horizontal="center" vertical="center" wrapText="1"/>
    </xf>
    <xf numFmtId="0" fontId="25" fillId="0" borderId="3" xfId="16794" applyBorder="1" applyAlignment="1">
      <alignment horizontal="center" vertical="center" wrapText="1"/>
    </xf>
    <xf numFmtId="0" fontId="25" fillId="0" borderId="40" xfId="16794" applyBorder="1" applyAlignment="1">
      <alignment horizontal="center" vertical="center"/>
    </xf>
    <xf numFmtId="0" fontId="25" fillId="0" borderId="99" xfId="16794" applyBorder="1" applyAlignment="1">
      <alignment horizontal="center" vertical="center"/>
    </xf>
    <xf numFmtId="0" fontId="25" fillId="0" borderId="35" xfId="16794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25" fillId="0" borderId="40" xfId="16794" applyFill="1" applyBorder="1" applyAlignment="1">
      <alignment horizontal="center" vertical="center"/>
    </xf>
    <xf numFmtId="0" fontId="25" fillId="0" borderId="35" xfId="16794" applyFill="1" applyBorder="1" applyAlignment="1">
      <alignment horizontal="center" vertical="center"/>
    </xf>
    <xf numFmtId="0" fontId="23" fillId="0" borderId="0" xfId="23804" applyAlignment="1">
      <alignment horizontal="center"/>
    </xf>
    <xf numFmtId="0" fontId="0" fillId="37" borderId="40" xfId="0" applyFill="1" applyBorder="1" applyAlignment="1">
      <alignment horizontal="center"/>
    </xf>
    <xf numFmtId="0" fontId="0" fillId="37" borderId="35" xfId="0" applyFill="1" applyBorder="1" applyAlignment="1">
      <alignment horizontal="center"/>
    </xf>
    <xf numFmtId="0" fontId="134" fillId="0" borderId="0" xfId="0" applyFont="1" applyAlignment="1">
      <alignment horizontal="center"/>
    </xf>
    <xf numFmtId="0" fontId="25" fillId="0" borderId="0" xfId="19076" applyAlignment="1">
      <alignment horizontal="center"/>
    </xf>
    <xf numFmtId="0" fontId="134" fillId="0" borderId="0" xfId="19076" applyFont="1" applyAlignment="1">
      <alignment horizontal="center"/>
    </xf>
    <xf numFmtId="0" fontId="103" fillId="0" borderId="0" xfId="23804" applyFont="1" applyAlignment="1">
      <alignment horizontal="center"/>
    </xf>
    <xf numFmtId="0" fontId="98" fillId="0" borderId="0" xfId="23804" applyFont="1" applyAlignment="1">
      <alignment horizontal="center"/>
    </xf>
    <xf numFmtId="0" fontId="23" fillId="0" borderId="25" xfId="23804" applyBorder="1" applyAlignment="1">
      <alignment horizontal="center" vertical="center" wrapText="1"/>
    </xf>
    <xf numFmtId="0" fontId="23" fillId="0" borderId="40" xfId="23804" applyBorder="1" applyAlignment="1">
      <alignment horizontal="center"/>
    </xf>
    <xf numFmtId="0" fontId="23" fillId="0" borderId="35" xfId="23804" applyBorder="1" applyAlignment="1">
      <alignment horizontal="center"/>
    </xf>
    <xf numFmtId="0" fontId="25" fillId="0" borderId="40" xfId="19076" applyBorder="1" applyAlignment="1">
      <alignment horizontal="center"/>
    </xf>
    <xf numFmtId="0" fontId="25" fillId="0" borderId="35" xfId="19076" applyBorder="1" applyAlignment="1">
      <alignment horizontal="center"/>
    </xf>
    <xf numFmtId="0" fontId="0" fillId="0" borderId="40" xfId="0" applyBorder="1" applyAlignment="1">
      <alignment horizontal="center" vertical="center" wrapText="1"/>
    </xf>
    <xf numFmtId="0" fontId="0" fillId="0" borderId="99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128" xfId="0" applyBorder="1" applyAlignment="1">
      <alignment horizontal="center" vertical="center"/>
    </xf>
    <xf numFmtId="0" fontId="0" fillId="0" borderId="129" xfId="0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34" fillId="0" borderId="0" xfId="23804" applyFont="1" applyAlignment="1">
      <alignment horizontal="center"/>
    </xf>
    <xf numFmtId="0" fontId="21" fillId="0" borderId="0" xfId="28418" applyAlignment="1">
      <alignment horizontal="center"/>
    </xf>
    <xf numFmtId="0" fontId="134" fillId="0" borderId="0" xfId="28418" applyFont="1" applyAlignment="1">
      <alignment horizontal="center"/>
    </xf>
    <xf numFmtId="0" fontId="103" fillId="0" borderId="0" xfId="28418" applyFont="1" applyAlignment="1">
      <alignment horizontal="center"/>
    </xf>
    <xf numFmtId="0" fontId="98" fillId="0" borderId="0" xfId="28418" applyFont="1" applyAlignment="1">
      <alignment horizontal="center"/>
    </xf>
    <xf numFmtId="0" fontId="21" fillId="0" borderId="25" xfId="28418" applyBorder="1" applyAlignment="1">
      <alignment horizontal="center" vertical="center" wrapText="1"/>
    </xf>
    <xf numFmtId="0" fontId="21" fillId="0" borderId="40" xfId="28418" applyBorder="1" applyAlignment="1">
      <alignment horizontal="center"/>
    </xf>
    <xf numFmtId="0" fontId="21" fillId="0" borderId="35" xfId="28418" applyBorder="1" applyAlignment="1">
      <alignment horizontal="center"/>
    </xf>
    <xf numFmtId="0" fontId="25" fillId="0" borderId="50" xfId="19691" applyBorder="1" applyAlignment="1">
      <alignment horizontal="center" vertical="center"/>
    </xf>
    <xf numFmtId="0" fontId="25" fillId="0" borderId="3" xfId="19691" applyBorder="1" applyAlignment="1">
      <alignment horizontal="center" vertical="center"/>
    </xf>
    <xf numFmtId="0" fontId="25" fillId="0" borderId="50" xfId="19691" applyBorder="1" applyAlignment="1">
      <alignment horizontal="center" vertical="center" wrapText="1"/>
    </xf>
    <xf numFmtId="0" fontId="25" fillId="0" borderId="3" xfId="19691" applyBorder="1" applyAlignment="1">
      <alignment horizontal="center" vertical="center" wrapText="1"/>
    </xf>
    <xf numFmtId="0" fontId="25" fillId="0" borderId="40" xfId="19691" applyBorder="1" applyAlignment="1">
      <alignment horizontal="center"/>
    </xf>
    <xf numFmtId="0" fontId="25" fillId="0" borderId="99" xfId="19691" applyBorder="1" applyAlignment="1">
      <alignment horizontal="center"/>
    </xf>
    <xf numFmtId="0" fontId="25" fillId="0" borderId="35" xfId="19691" applyBorder="1" applyAlignment="1">
      <alignment horizontal="center"/>
    </xf>
    <xf numFmtId="0" fontId="0" fillId="0" borderId="25" xfId="0" applyBorder="1" applyAlignment="1">
      <alignment horizontal="center" vertical="center" wrapText="1"/>
    </xf>
    <xf numFmtId="0" fontId="103" fillId="0" borderId="0" xfId="24618" applyFont="1" applyAlignment="1">
      <alignment horizontal="center"/>
    </xf>
    <xf numFmtId="0" fontId="98" fillId="0" borderId="0" xfId="24618" applyFont="1" applyAlignment="1">
      <alignment horizontal="center"/>
    </xf>
    <xf numFmtId="0" fontId="23" fillId="0" borderId="25" xfId="24618" applyBorder="1" applyAlignment="1">
      <alignment horizontal="center" vertical="center" wrapText="1"/>
    </xf>
    <xf numFmtId="0" fontId="23" fillId="0" borderId="40" xfId="24618" applyBorder="1" applyAlignment="1">
      <alignment horizontal="center"/>
    </xf>
    <xf numFmtId="0" fontId="23" fillId="0" borderId="35" xfId="24618" applyBorder="1" applyAlignment="1">
      <alignment horizontal="center"/>
    </xf>
    <xf numFmtId="0" fontId="23" fillId="0" borderId="0" xfId="24618" applyAlignment="1">
      <alignment horizontal="center"/>
    </xf>
    <xf numFmtId="0" fontId="134" fillId="0" borderId="0" xfId="24618" applyFont="1" applyAlignment="1">
      <alignment horizontal="center"/>
    </xf>
    <xf numFmtId="0" fontId="21" fillId="0" borderId="40" xfId="28977" applyBorder="1" applyAlignment="1">
      <alignment horizontal="center"/>
    </xf>
    <xf numFmtId="0" fontId="21" fillId="0" borderId="35" xfId="28977" applyBorder="1" applyAlignment="1">
      <alignment horizontal="center"/>
    </xf>
    <xf numFmtId="0" fontId="21" fillId="0" borderId="0" xfId="28977" applyAlignment="1">
      <alignment horizontal="center"/>
    </xf>
    <xf numFmtId="0" fontId="134" fillId="0" borderId="0" xfId="28977" applyFont="1" applyAlignment="1">
      <alignment horizontal="center"/>
    </xf>
    <xf numFmtId="0" fontId="135" fillId="0" borderId="0" xfId="28977" applyFont="1" applyAlignment="1">
      <alignment horizontal="center"/>
    </xf>
    <xf numFmtId="0" fontId="98" fillId="0" borderId="0" xfId="28977" applyFont="1" applyAlignment="1">
      <alignment horizontal="center"/>
    </xf>
    <xf numFmtId="0" fontId="21" fillId="0" borderId="25" xfId="28977" applyBorder="1" applyAlignment="1">
      <alignment horizontal="center" vertical="center" wrapText="1"/>
    </xf>
    <xf numFmtId="0" fontId="135" fillId="0" borderId="0" xfId="0" applyFont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5" fillId="0" borderId="40" xfId="21508" applyBorder="1" applyAlignment="1">
      <alignment horizontal="center"/>
    </xf>
    <xf numFmtId="0" fontId="25" fillId="0" borderId="35" xfId="21508" applyBorder="1" applyAlignment="1">
      <alignment horizontal="center"/>
    </xf>
    <xf numFmtId="0" fontId="25" fillId="0" borderId="0" xfId="21508" applyAlignment="1">
      <alignment horizontal="center"/>
    </xf>
    <xf numFmtId="0" fontId="134" fillId="0" borderId="0" xfId="21508" applyFont="1" applyAlignment="1">
      <alignment horizontal="center"/>
    </xf>
    <xf numFmtId="0" fontId="135" fillId="0" borderId="0" xfId="21508" applyFont="1" applyAlignment="1">
      <alignment horizontal="center"/>
    </xf>
    <xf numFmtId="0" fontId="98" fillId="0" borderId="0" xfId="21508" applyFont="1" applyAlignment="1">
      <alignment horizontal="center"/>
    </xf>
    <xf numFmtId="0" fontId="25" fillId="0" borderId="25" xfId="21508" applyBorder="1" applyAlignment="1">
      <alignment horizontal="center" vertical="center" wrapText="1"/>
    </xf>
    <xf numFmtId="0" fontId="134" fillId="0" borderId="0" xfId="25179" applyFont="1" applyAlignment="1">
      <alignment horizontal="center"/>
    </xf>
    <xf numFmtId="0" fontId="23" fillId="0" borderId="0" xfId="25179" applyAlignment="1">
      <alignment horizontal="center"/>
    </xf>
    <xf numFmtId="0" fontId="135" fillId="0" borderId="0" xfId="25179" applyFont="1" applyAlignment="1">
      <alignment horizontal="center"/>
    </xf>
    <xf numFmtId="0" fontId="98" fillId="0" borderId="0" xfId="25179" applyFont="1" applyAlignment="1">
      <alignment horizontal="center"/>
    </xf>
    <xf numFmtId="0" fontId="23" fillId="0" borderId="25" xfId="25179" applyBorder="1" applyAlignment="1">
      <alignment horizontal="center" vertical="center" wrapText="1"/>
    </xf>
    <xf numFmtId="0" fontId="23" fillId="0" borderId="40" xfId="25179" applyBorder="1" applyAlignment="1">
      <alignment horizontal="center"/>
    </xf>
    <xf numFmtId="0" fontId="23" fillId="0" borderId="35" xfId="25179" applyBorder="1" applyAlignment="1">
      <alignment horizontal="center"/>
    </xf>
    <xf numFmtId="0" fontId="36" fillId="0" borderId="91" xfId="0" applyFont="1" applyBorder="1" applyAlignment="1">
      <alignment horizontal="center" vertical="center"/>
    </xf>
    <xf numFmtId="0" fontId="36" fillId="0" borderId="80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36" fillId="0" borderId="55" xfId="0" applyFont="1" applyBorder="1" applyAlignment="1">
      <alignment horizontal="center" vertical="center" wrapText="1"/>
    </xf>
    <xf numFmtId="0" fontId="36" fillId="0" borderId="94" xfId="0" applyFont="1" applyBorder="1" applyAlignment="1">
      <alignment horizontal="center" vertical="center" wrapText="1"/>
    </xf>
    <xf numFmtId="0" fontId="36" fillId="0" borderId="72" xfId="0" applyFont="1" applyBorder="1" applyAlignment="1">
      <alignment horizontal="center" vertical="center" wrapText="1"/>
    </xf>
    <xf numFmtId="0" fontId="36" fillId="0" borderId="98" xfId="0" applyFont="1" applyBorder="1" applyAlignment="1">
      <alignment horizontal="center" vertical="center" wrapText="1"/>
    </xf>
    <xf numFmtId="0" fontId="36" fillId="0" borderId="42" xfId="0" applyFont="1" applyBorder="1" applyAlignment="1">
      <alignment horizontal="center" vertical="center" wrapText="1"/>
    </xf>
    <xf numFmtId="0" fontId="36" fillId="0" borderId="31" xfId="0" applyFont="1" applyBorder="1" applyAlignment="1">
      <alignment horizontal="center" vertical="center" wrapText="1"/>
    </xf>
    <xf numFmtId="0" fontId="36" fillId="0" borderId="44" xfId="0" applyFont="1" applyBorder="1" applyAlignment="1">
      <alignment horizontal="center" vertical="center" wrapText="1"/>
    </xf>
    <xf numFmtId="0" fontId="36" fillId="0" borderId="38" xfId="0" applyFont="1" applyBorder="1" applyAlignment="1">
      <alignment horizontal="center" vertical="center" wrapText="1"/>
    </xf>
    <xf numFmtId="0" fontId="36" fillId="0" borderId="0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49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6" fillId="0" borderId="96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36" fillId="0" borderId="51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42" fillId="3" borderId="66" xfId="0" applyFont="1" applyFill="1" applyBorder="1" applyAlignment="1">
      <alignment horizontal="center" vertical="center"/>
    </xf>
    <xf numFmtId="0" fontId="42" fillId="3" borderId="90" xfId="0" applyFont="1" applyFill="1" applyBorder="1" applyAlignment="1">
      <alignment horizontal="center" vertical="center"/>
    </xf>
    <xf numFmtId="0" fontId="42" fillId="3" borderId="56" xfId="0" applyFont="1" applyFill="1" applyBorder="1" applyAlignment="1">
      <alignment horizontal="center" vertical="center"/>
    </xf>
    <xf numFmtId="41" fontId="0" fillId="0" borderId="47" xfId="2" applyFont="1" applyBorder="1" applyAlignment="1">
      <alignment horizontal="center" vertical="center"/>
    </xf>
    <xf numFmtId="41" fontId="0" fillId="0" borderId="46" xfId="2" applyFont="1" applyBorder="1" applyAlignment="1">
      <alignment horizontal="center" vertical="center"/>
    </xf>
    <xf numFmtId="0" fontId="36" fillId="0" borderId="54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 wrapText="1"/>
    </xf>
    <xf numFmtId="0" fontId="35" fillId="0" borderId="15" xfId="0" applyFont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6" fillId="0" borderId="16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3" fillId="0" borderId="101" xfId="0" applyFont="1" applyFill="1" applyBorder="1" applyAlignment="1">
      <alignment horizontal="center" vertical="center"/>
    </xf>
    <xf numFmtId="0" fontId="0" fillId="0" borderId="97" xfId="0" applyFill="1" applyBorder="1" applyAlignment="1">
      <alignment horizontal="center" vertical="center"/>
    </xf>
    <xf numFmtId="0" fontId="0" fillId="0" borderId="63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103" xfId="0" applyFill="1" applyBorder="1" applyAlignment="1">
      <alignment horizontal="center" vertical="center"/>
    </xf>
    <xf numFmtId="0" fontId="0" fillId="0" borderId="104" xfId="0" applyFill="1" applyBorder="1" applyAlignment="1">
      <alignment horizontal="center" vertical="center"/>
    </xf>
    <xf numFmtId="0" fontId="0" fillId="0" borderId="105" xfId="0" applyFill="1" applyBorder="1" applyAlignment="1">
      <alignment horizontal="center" vertical="center"/>
    </xf>
    <xf numFmtId="0" fontId="36" fillId="0" borderId="91" xfId="0" applyFont="1" applyFill="1" applyBorder="1" applyAlignment="1">
      <alignment horizontal="center" vertical="center"/>
    </xf>
    <xf numFmtId="0" fontId="36" fillId="0" borderId="80" xfId="0" applyFont="1" applyFill="1" applyBorder="1" applyAlignment="1">
      <alignment horizontal="center" vertical="center"/>
    </xf>
    <xf numFmtId="0" fontId="36" fillId="0" borderId="42" xfId="0" applyFont="1" applyFill="1" applyBorder="1" applyAlignment="1">
      <alignment horizontal="center" vertical="center" wrapText="1"/>
    </xf>
    <xf numFmtId="0" fontId="36" fillId="0" borderId="31" xfId="0" applyFont="1" applyFill="1" applyBorder="1" applyAlignment="1">
      <alignment horizontal="center" vertical="center" wrapText="1"/>
    </xf>
    <xf numFmtId="0" fontId="36" fillId="0" borderId="44" xfId="0" applyFont="1" applyFill="1" applyBorder="1" applyAlignment="1">
      <alignment horizontal="center" vertical="center" wrapText="1"/>
    </xf>
    <xf numFmtId="0" fontId="36" fillId="0" borderId="38" xfId="0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0" fontId="36" fillId="0" borderId="12" xfId="0" applyFont="1" applyFill="1" applyBorder="1" applyAlignment="1">
      <alignment horizontal="center" vertical="center" wrapText="1"/>
    </xf>
    <xf numFmtId="0" fontId="36" fillId="0" borderId="49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center" vertical="center" wrapText="1"/>
    </xf>
    <xf numFmtId="0" fontId="36" fillId="0" borderId="96" xfId="0" applyFont="1" applyFill="1" applyBorder="1" applyAlignment="1">
      <alignment horizontal="center" vertical="center" wrapText="1"/>
    </xf>
    <xf numFmtId="0" fontId="0" fillId="0" borderId="1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55" xfId="0" applyFill="1" applyBorder="1" applyAlignment="1">
      <alignment horizontal="center" vertical="center" wrapText="1"/>
    </xf>
    <xf numFmtId="0" fontId="36" fillId="0" borderId="15" xfId="0" applyFont="1" applyFill="1" applyBorder="1" applyAlignment="1">
      <alignment horizontal="center" vertical="center" wrapText="1"/>
    </xf>
    <xf numFmtId="0" fontId="36" fillId="0" borderId="2" xfId="0" applyFont="1" applyFill="1" applyBorder="1" applyAlignment="1">
      <alignment horizontal="center" vertical="center" wrapText="1"/>
    </xf>
    <xf numFmtId="0" fontId="36" fillId="0" borderId="3" xfId="0" applyFont="1" applyFill="1" applyBorder="1" applyAlignment="1">
      <alignment horizontal="center" vertical="center" wrapText="1"/>
    </xf>
    <xf numFmtId="0" fontId="35" fillId="0" borderId="15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35" fillId="0" borderId="3" xfId="0" applyFont="1" applyFill="1" applyBorder="1" applyAlignment="1">
      <alignment horizontal="center" vertical="center" wrapText="1"/>
    </xf>
    <xf numFmtId="0" fontId="36" fillId="0" borderId="16" xfId="0" applyFont="1" applyFill="1" applyBorder="1" applyAlignment="1">
      <alignment horizontal="center" vertical="center" wrapText="1"/>
    </xf>
    <xf numFmtId="0" fontId="36" fillId="0" borderId="4" xfId="0" applyFont="1" applyFill="1" applyBorder="1" applyAlignment="1">
      <alignment horizontal="center" vertical="center" wrapText="1"/>
    </xf>
    <xf numFmtId="0" fontId="36" fillId="0" borderId="9" xfId="0" applyFont="1" applyFill="1" applyBorder="1" applyAlignment="1">
      <alignment horizontal="center" vertical="center" wrapText="1"/>
    </xf>
    <xf numFmtId="0" fontId="36" fillId="0" borderId="94" xfId="0" applyFont="1" applyFill="1" applyBorder="1" applyAlignment="1">
      <alignment horizontal="center" vertical="center" wrapText="1"/>
    </xf>
    <xf numFmtId="0" fontId="36" fillId="0" borderId="72" xfId="0" applyFont="1" applyFill="1" applyBorder="1" applyAlignment="1">
      <alignment horizontal="center" vertical="center" wrapText="1"/>
    </xf>
    <xf numFmtId="0" fontId="36" fillId="0" borderId="98" xfId="0" applyFont="1" applyFill="1" applyBorder="1" applyAlignment="1">
      <alignment horizontal="center" vertical="center" wrapText="1"/>
    </xf>
    <xf numFmtId="0" fontId="36" fillId="0" borderId="54" xfId="0" applyFont="1" applyFill="1" applyBorder="1" applyAlignment="1">
      <alignment horizontal="center" vertical="center" wrapText="1"/>
    </xf>
    <xf numFmtId="0" fontId="36" fillId="0" borderId="8" xfId="0" applyFont="1" applyFill="1" applyBorder="1" applyAlignment="1">
      <alignment horizontal="center" vertical="center" wrapText="1"/>
    </xf>
    <xf numFmtId="0" fontId="36" fillId="0" borderId="11" xfId="0" applyFont="1" applyFill="1" applyBorder="1" applyAlignment="1">
      <alignment horizontal="center" vertical="center" wrapText="1"/>
    </xf>
    <xf numFmtId="0" fontId="36" fillId="0" borderId="55" xfId="0" applyFont="1" applyFill="1" applyBorder="1" applyAlignment="1">
      <alignment horizontal="center" vertical="center" wrapText="1"/>
    </xf>
    <xf numFmtId="0" fontId="36" fillId="0" borderId="25" xfId="0" applyFont="1" applyFill="1" applyBorder="1" applyAlignment="1">
      <alignment horizontal="center" vertical="center" wrapText="1"/>
    </xf>
    <xf numFmtId="0" fontId="36" fillId="0" borderId="51" xfId="0" applyFont="1" applyFill="1" applyBorder="1" applyAlignment="1">
      <alignment horizontal="center" vertical="center"/>
    </xf>
    <xf numFmtId="0" fontId="36" fillId="0" borderId="9" xfId="0" applyFont="1" applyFill="1" applyBorder="1" applyAlignment="1">
      <alignment horizontal="center" vertical="center"/>
    </xf>
    <xf numFmtId="41" fontId="0" fillId="0" borderId="47" xfId="1039" applyFont="1" applyBorder="1" applyAlignment="1">
      <alignment horizontal="center" vertical="center"/>
    </xf>
    <xf numFmtId="41" fontId="0" fillId="0" borderId="46" xfId="1039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86" xfId="0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35" fillId="0" borderId="88" xfId="0" applyFont="1" applyBorder="1" applyAlignment="1">
      <alignment horizontal="center" vertical="center"/>
    </xf>
    <xf numFmtId="0" fontId="35" fillId="0" borderId="36" xfId="0" applyFont="1" applyBorder="1" applyAlignment="1">
      <alignment horizontal="center" vertical="center"/>
    </xf>
    <xf numFmtId="0" fontId="35" fillId="0" borderId="89" xfId="0" applyFont="1" applyBorder="1" applyAlignment="1">
      <alignment horizontal="center" vertical="center" wrapText="1"/>
    </xf>
    <xf numFmtId="0" fontId="35" fillId="0" borderId="87" xfId="0" applyFont="1" applyBorder="1" applyAlignment="1">
      <alignment horizontal="center" vertical="center" wrapText="1"/>
    </xf>
    <xf numFmtId="0" fontId="35" fillId="0" borderId="89" xfId="0" applyFont="1" applyBorder="1" applyAlignment="1">
      <alignment horizontal="center" vertical="center"/>
    </xf>
    <xf numFmtId="0" fontId="35" fillId="0" borderId="55" xfId="0" applyFont="1" applyBorder="1" applyAlignment="1">
      <alignment horizontal="center" vertical="center"/>
    </xf>
    <xf numFmtId="0" fontId="35" fillId="0" borderId="3" xfId="0" applyFont="1" applyBorder="1"/>
    <xf numFmtId="0" fontId="35" fillId="0" borderId="85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83" xfId="0" applyFont="1" applyBorder="1" applyAlignment="1">
      <alignment horizontal="center" vertical="center" wrapText="1"/>
    </xf>
    <xf numFmtId="0" fontId="35" fillId="0" borderId="97" xfId="0" applyFont="1" applyBorder="1" applyAlignment="1">
      <alignment horizontal="center" vertical="center"/>
    </xf>
    <xf numFmtId="0" fontId="35" fillId="0" borderId="63" xfId="0" applyFont="1" applyBorder="1" applyAlignment="1">
      <alignment horizontal="center" vertical="center"/>
    </xf>
    <xf numFmtId="0" fontId="35" fillId="0" borderId="97" xfId="0" applyFont="1" applyFill="1" applyBorder="1" applyAlignment="1">
      <alignment horizontal="center" vertical="center"/>
    </xf>
    <xf numFmtId="0" fontId="35" fillId="0" borderId="63" xfId="0" applyFont="1" applyFill="1" applyBorder="1" applyAlignment="1">
      <alignment horizontal="center" vertical="center"/>
    </xf>
    <xf numFmtId="0" fontId="35" fillId="0" borderId="89" xfId="0" applyFont="1" applyFill="1" applyBorder="1" applyAlignment="1">
      <alignment horizontal="center" vertical="center"/>
    </xf>
    <xf numFmtId="0" fontId="35" fillId="0" borderId="55" xfId="0" applyFont="1" applyFill="1" applyBorder="1" applyAlignment="1">
      <alignment horizontal="center" vertical="center"/>
    </xf>
    <xf numFmtId="0" fontId="35" fillId="0" borderId="87" xfId="0" applyFont="1" applyFill="1" applyBorder="1" applyAlignment="1">
      <alignment horizontal="center" vertical="center" wrapText="1"/>
    </xf>
    <xf numFmtId="0" fontId="35" fillId="0" borderId="3" xfId="0" applyFont="1" applyFill="1" applyBorder="1"/>
    <xf numFmtId="0" fontId="35" fillId="0" borderId="89" xfId="0" applyFont="1" applyFill="1" applyBorder="1" applyAlignment="1">
      <alignment horizontal="center" vertical="center" wrapText="1"/>
    </xf>
    <xf numFmtId="0" fontId="35" fillId="0" borderId="55" xfId="0" applyFont="1" applyFill="1" applyBorder="1" applyAlignment="1">
      <alignment horizontal="center" vertical="center" wrapText="1"/>
    </xf>
    <xf numFmtId="0" fontId="35" fillId="0" borderId="83" xfId="0" applyFont="1" applyFill="1" applyBorder="1" applyAlignment="1">
      <alignment horizontal="center" vertical="center" wrapText="1"/>
    </xf>
    <xf numFmtId="0" fontId="35" fillId="0" borderId="85" xfId="0" applyFont="1" applyFill="1" applyBorder="1" applyAlignment="1">
      <alignment horizontal="center" vertical="center"/>
    </xf>
    <xf numFmtId="0" fontId="35" fillId="0" borderId="9" xfId="0" applyFont="1" applyFill="1" applyBorder="1" applyAlignment="1">
      <alignment horizontal="center" vertical="center"/>
    </xf>
    <xf numFmtId="0" fontId="35" fillId="0" borderId="88" xfId="0" applyFont="1" applyFill="1" applyBorder="1" applyAlignment="1">
      <alignment horizontal="center" vertical="center"/>
    </xf>
    <xf numFmtId="0" fontId="35" fillId="0" borderId="36" xfId="0" applyFont="1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33" fillId="0" borderId="94" xfId="0" applyFont="1" applyBorder="1" applyAlignment="1">
      <alignment horizontal="center" vertical="center"/>
    </xf>
    <xf numFmtId="0" fontId="33" fillId="0" borderId="98" xfId="0" applyFont="1" applyBorder="1" applyAlignment="1">
      <alignment horizontal="center" vertical="center"/>
    </xf>
    <xf numFmtId="0" fontId="33" fillId="0" borderId="72" xfId="0" applyFont="1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33" fillId="0" borderId="70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7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33" fillId="0" borderId="94" xfId="0" applyFont="1" applyFill="1" applyBorder="1" applyAlignment="1">
      <alignment horizontal="center" vertical="center"/>
    </xf>
    <xf numFmtId="0" fontId="33" fillId="0" borderId="98" xfId="0" applyFont="1" applyFill="1" applyBorder="1" applyAlignment="1">
      <alignment horizontal="center" vertical="center"/>
    </xf>
    <xf numFmtId="0" fontId="33" fillId="0" borderId="72" xfId="0" applyFont="1" applyFill="1" applyBorder="1" applyAlignment="1">
      <alignment horizontal="center" vertical="center"/>
    </xf>
    <xf numFmtId="0" fontId="0" fillId="0" borderId="70" xfId="0" applyFill="1" applyBorder="1" applyAlignment="1">
      <alignment horizontal="center" vertical="center"/>
    </xf>
    <xf numFmtId="0" fontId="0" fillId="0" borderId="58" xfId="0" applyFill="1" applyBorder="1" applyAlignment="1">
      <alignment horizontal="center" vertical="center"/>
    </xf>
    <xf numFmtId="0" fontId="33" fillId="0" borderId="70" xfId="0" applyFont="1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73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42" fillId="0" borderId="60" xfId="0" applyFont="1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33" fillId="0" borderId="38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49" fillId="0" borderId="0" xfId="0" applyFont="1" applyFill="1" applyAlignment="1">
      <alignment horizontal="center"/>
    </xf>
    <xf numFmtId="0" fontId="33" fillId="0" borderId="0" xfId="0" applyFont="1" applyAlignment="1">
      <alignment horizontal="left"/>
    </xf>
    <xf numFmtId="0" fontId="33" fillId="0" borderId="0" xfId="0" quotePrefix="1" applyNumberFormat="1" applyFont="1" applyAlignment="1">
      <alignment horizontal="left"/>
    </xf>
    <xf numFmtId="0" fontId="41" fillId="0" borderId="14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41" fillId="0" borderId="8" xfId="0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 wrapText="1"/>
    </xf>
    <xf numFmtId="0" fontId="41" fillId="0" borderId="31" xfId="0" applyFont="1" applyBorder="1" applyAlignment="1">
      <alignment horizontal="center" vertical="center" wrapText="1"/>
    </xf>
    <xf numFmtId="0" fontId="41" fillId="0" borderId="19" xfId="0" applyFont="1" applyBorder="1" applyAlignment="1">
      <alignment horizontal="center" vertical="center" wrapText="1"/>
    </xf>
    <xf numFmtId="0" fontId="41" fillId="0" borderId="0" xfId="0" applyFont="1" applyBorder="1" applyAlignment="1">
      <alignment horizontal="center" vertical="center" wrapText="1"/>
    </xf>
    <xf numFmtId="0" fontId="41" fillId="0" borderId="36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35" fillId="0" borderId="41" xfId="0" applyFont="1" applyBorder="1" applyAlignment="1">
      <alignment horizontal="center" vertical="center" wrapText="1"/>
    </xf>
    <xf numFmtId="0" fontId="35" fillId="0" borderId="28" xfId="0" applyFont="1" applyBorder="1" applyAlignment="1">
      <alignment horizontal="center" vertical="center" wrapText="1"/>
    </xf>
    <xf numFmtId="0" fontId="35" fillId="0" borderId="48" xfId="0" applyFont="1" applyBorder="1" applyAlignment="1">
      <alignment horizontal="center" vertical="center" wrapText="1"/>
    </xf>
    <xf numFmtId="0" fontId="35" fillId="0" borderId="70" xfId="0" applyFont="1" applyBorder="1" applyAlignment="1">
      <alignment horizontal="center" vertical="center" wrapText="1"/>
    </xf>
    <xf numFmtId="0" fontId="35" fillId="0" borderId="24" xfId="0" applyFont="1" applyBorder="1" applyAlignment="1">
      <alignment horizontal="center" vertical="center" wrapText="1"/>
    </xf>
    <xf numFmtId="0" fontId="0" fillId="0" borderId="44" xfId="0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12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35" fillId="0" borderId="54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50" xfId="0" applyFont="1" applyBorder="1" applyAlignment="1">
      <alignment horizontal="center" vertical="center" wrapText="1"/>
    </xf>
    <xf numFmtId="0" fontId="41" fillId="0" borderId="44" xfId="0" applyFont="1" applyBorder="1" applyAlignment="1">
      <alignment horizontal="center" vertical="center" wrapText="1"/>
    </xf>
    <xf numFmtId="0" fontId="41" fillId="0" borderId="12" xfId="0" applyFont="1" applyBorder="1" applyAlignment="1">
      <alignment horizontal="center" vertical="center" wrapText="1"/>
    </xf>
    <xf numFmtId="0" fontId="41" fillId="0" borderId="96" xfId="0" applyFont="1" applyBorder="1" applyAlignment="1">
      <alignment horizontal="center" vertical="center" wrapText="1"/>
    </xf>
    <xf numFmtId="0" fontId="35" fillId="0" borderId="94" xfId="0" applyFont="1" applyBorder="1" applyAlignment="1">
      <alignment horizontal="center" vertical="center" wrapText="1"/>
    </xf>
    <xf numFmtId="0" fontId="35" fillId="0" borderId="72" xfId="0" applyFont="1" applyBorder="1" applyAlignment="1">
      <alignment horizontal="center" vertical="center" wrapText="1"/>
    </xf>
    <xf numFmtId="0" fontId="35" fillId="0" borderId="98" xfId="0" applyFont="1" applyBorder="1" applyAlignment="1">
      <alignment horizontal="center" vertical="center" wrapText="1"/>
    </xf>
    <xf numFmtId="0" fontId="35" fillId="0" borderId="51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42" fillId="0" borderId="64" xfId="0" applyFont="1" applyFill="1" applyBorder="1" applyAlignment="1">
      <alignment horizontal="center" vertical="center"/>
    </xf>
    <xf numFmtId="0" fontId="35" fillId="0" borderId="35" xfId="0" applyFont="1" applyBorder="1" applyAlignment="1">
      <alignment horizontal="center" vertical="center" wrapText="1"/>
    </xf>
    <xf numFmtId="0" fontId="41" fillId="0" borderId="2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35" xfId="0" applyFont="1" applyBorder="1" applyAlignment="1">
      <alignment horizontal="center"/>
    </xf>
    <xf numFmtId="0" fontId="33" fillId="0" borderId="81" xfId="0" applyFont="1" applyFill="1" applyBorder="1" applyAlignment="1">
      <alignment horizontal="center" vertical="center"/>
    </xf>
    <xf numFmtId="0" fontId="44" fillId="0" borderId="71" xfId="0" applyFont="1" applyBorder="1" applyAlignment="1">
      <alignment horizontal="center" vertical="center" wrapText="1"/>
    </xf>
    <xf numFmtId="0" fontId="44" fillId="0" borderId="72" xfId="0" applyFont="1" applyBorder="1" applyAlignment="1">
      <alignment horizontal="center" vertical="center" wrapText="1"/>
    </xf>
    <xf numFmtId="0" fontId="44" fillId="0" borderId="98" xfId="0" applyFont="1" applyBorder="1" applyAlignment="1">
      <alignment horizontal="center" vertical="center" wrapText="1"/>
    </xf>
    <xf numFmtId="0" fontId="34" fillId="0" borderId="0" xfId="0" applyFont="1" applyAlignment="1">
      <alignment horizontal="left"/>
    </xf>
    <xf numFmtId="165" fontId="87" fillId="0" borderId="40" xfId="1" applyNumberFormat="1" applyFont="1" applyFill="1" applyBorder="1" applyAlignment="1">
      <alignment horizontal="center" vertical="center" shrinkToFit="1"/>
    </xf>
    <xf numFmtId="165" fontId="87" fillId="0" borderId="99" xfId="1" applyNumberFormat="1" applyFont="1" applyFill="1" applyBorder="1" applyAlignment="1">
      <alignment horizontal="center" vertical="center" shrinkToFit="1"/>
    </xf>
    <xf numFmtId="165" fontId="87" fillId="0" borderId="35" xfId="1" applyNumberFormat="1" applyFont="1" applyFill="1" applyBorder="1" applyAlignment="1">
      <alignment horizontal="center" vertical="center" shrinkToFit="1"/>
    </xf>
    <xf numFmtId="0" fontId="35" fillId="0" borderId="17" xfId="0" applyFont="1" applyFill="1" applyBorder="1" applyAlignment="1">
      <alignment horizontal="center" vertical="center" wrapText="1"/>
    </xf>
    <xf numFmtId="0" fontId="35" fillId="0" borderId="18" xfId="0" applyFont="1" applyFill="1" applyBorder="1" applyAlignment="1">
      <alignment horizontal="center" vertical="center" wrapText="1"/>
    </xf>
    <xf numFmtId="0" fontId="35" fillId="0" borderId="19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0" fontId="35" fillId="0" borderId="11" xfId="0" applyFont="1" applyFill="1" applyBorder="1" applyAlignment="1">
      <alignment horizontal="center" vertical="center" wrapText="1"/>
    </xf>
    <xf numFmtId="0" fontId="35" fillId="0" borderId="36" xfId="0" applyFont="1" applyFill="1" applyBorder="1" applyAlignment="1">
      <alignment horizontal="center" vertical="center" wrapText="1"/>
    </xf>
    <xf numFmtId="0" fontId="44" fillId="0" borderId="71" xfId="0" applyFont="1" applyFill="1" applyBorder="1" applyAlignment="1">
      <alignment horizontal="center" vertical="center" wrapText="1"/>
    </xf>
    <xf numFmtId="0" fontId="44" fillId="0" borderId="72" xfId="0" applyFont="1" applyFill="1" applyBorder="1" applyAlignment="1">
      <alignment horizontal="center" vertical="center" wrapText="1"/>
    </xf>
    <xf numFmtId="0" fontId="44" fillId="0" borderId="98" xfId="0" applyFont="1" applyFill="1" applyBorder="1" applyAlignment="1">
      <alignment horizontal="center" vertical="center" wrapText="1"/>
    </xf>
    <xf numFmtId="0" fontId="35" fillId="0" borderId="12" xfId="0" applyFont="1" applyFill="1" applyBorder="1" applyAlignment="1">
      <alignment horizontal="center" vertical="center" wrapText="1"/>
    </xf>
    <xf numFmtId="0" fontId="35" fillId="0" borderId="35" xfId="0" applyFont="1" applyFill="1" applyBorder="1" applyAlignment="1">
      <alignment horizontal="center" vertical="center" wrapText="1"/>
    </xf>
    <xf numFmtId="0" fontId="41" fillId="0" borderId="2" xfId="0" applyFont="1" applyFill="1" applyBorder="1" applyAlignment="1">
      <alignment horizontal="center" vertical="center" wrapText="1"/>
    </xf>
    <xf numFmtId="0" fontId="41" fillId="0" borderId="3" xfId="0" applyFont="1" applyFill="1" applyBorder="1" applyAlignment="1">
      <alignment horizontal="center" vertical="center" wrapText="1"/>
    </xf>
    <xf numFmtId="0" fontId="35" fillId="0" borderId="40" xfId="0" applyFont="1" applyFill="1" applyBorder="1" applyAlignment="1">
      <alignment horizontal="center"/>
    </xf>
    <xf numFmtId="0" fontId="35" fillId="0" borderId="99" xfId="0" applyFont="1" applyFill="1" applyBorder="1" applyAlignment="1">
      <alignment horizontal="center"/>
    </xf>
    <xf numFmtId="0" fontId="35" fillId="0" borderId="35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 vertical="center" wrapText="1"/>
    </xf>
    <xf numFmtId="0" fontId="35" fillId="0" borderId="9" xfId="0" applyFont="1" applyFill="1" applyBorder="1" applyAlignment="1">
      <alignment horizontal="center" vertical="center" wrapText="1"/>
    </xf>
    <xf numFmtId="0" fontId="73" fillId="0" borderId="67" xfId="0" applyFont="1" applyBorder="1" applyAlignment="1">
      <alignment horizontal="right"/>
    </xf>
    <xf numFmtId="0" fontId="73" fillId="0" borderId="34" xfId="0" applyFont="1" applyBorder="1" applyAlignment="1">
      <alignment horizontal="right"/>
    </xf>
    <xf numFmtId="41" fontId="33" fillId="0" borderId="47" xfId="2" applyFont="1" applyBorder="1" applyAlignment="1">
      <alignment horizontal="center" vertical="center"/>
    </xf>
    <xf numFmtId="41" fontId="33" fillId="0" borderId="45" xfId="2" applyFont="1" applyBorder="1" applyAlignment="1">
      <alignment horizontal="center" vertical="center"/>
    </xf>
    <xf numFmtId="0" fontId="54" fillId="0" borderId="66" xfId="0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54" fillId="0" borderId="95" xfId="0" applyFont="1" applyFill="1" applyBorder="1" applyAlignment="1">
      <alignment horizontal="center" vertical="center"/>
    </xf>
    <xf numFmtId="0" fontId="54" fillId="0" borderId="100" xfId="0" applyFont="1" applyFill="1" applyBorder="1" applyAlignment="1">
      <alignment horizontal="center" vertical="center"/>
    </xf>
    <xf numFmtId="0" fontId="54" fillId="0" borderId="106" xfId="0" applyFont="1" applyFill="1" applyBorder="1" applyAlignment="1">
      <alignment horizontal="center" vertical="center"/>
    </xf>
    <xf numFmtId="0" fontId="73" fillId="0" borderId="108" xfId="0" applyFont="1" applyBorder="1" applyAlignment="1">
      <alignment horizontal="right"/>
    </xf>
    <xf numFmtId="0" fontId="73" fillId="0" borderId="63" xfId="0" applyFont="1" applyBorder="1" applyAlignment="1">
      <alignment horizontal="right"/>
    </xf>
    <xf numFmtId="0" fontId="33" fillId="0" borderId="67" xfId="0" applyFont="1" applyBorder="1" applyAlignment="1">
      <alignment horizontal="center" vertical="center"/>
    </xf>
    <xf numFmtId="0" fontId="33" fillId="0" borderId="34" xfId="0" applyFont="1" applyBorder="1" applyAlignment="1">
      <alignment horizontal="center" vertical="center"/>
    </xf>
    <xf numFmtId="0" fontId="33" fillId="0" borderId="43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3" fontId="73" fillId="0" borderId="67" xfId="0" applyNumberFormat="1" applyFont="1" applyBorder="1" applyAlignment="1">
      <alignment horizontal="right"/>
    </xf>
    <xf numFmtId="3" fontId="73" fillId="0" borderId="34" xfId="0" applyNumberFormat="1" applyFont="1" applyBorder="1" applyAlignment="1">
      <alignment horizontal="right"/>
    </xf>
    <xf numFmtId="3" fontId="33" fillId="0" borderId="47" xfId="2" applyNumberFormat="1" applyFont="1" applyBorder="1" applyAlignment="1">
      <alignment horizontal="center" vertical="center"/>
    </xf>
    <xf numFmtId="3" fontId="33" fillId="0" borderId="45" xfId="2" applyNumberFormat="1" applyFont="1" applyBorder="1" applyAlignment="1">
      <alignment horizontal="center" vertical="center"/>
    </xf>
    <xf numFmtId="0" fontId="36" fillId="0" borderId="94" xfId="0" applyFont="1" applyBorder="1" applyAlignment="1">
      <alignment horizontal="center" vertical="center"/>
    </xf>
    <xf numFmtId="0" fontId="36" fillId="0" borderId="81" xfId="0" applyFont="1" applyBorder="1" applyAlignment="1">
      <alignment horizontal="center" vertical="center"/>
    </xf>
    <xf numFmtId="0" fontId="33" fillId="0" borderId="41" xfId="0" applyFont="1" applyBorder="1" applyAlignment="1">
      <alignment horizontal="center" vertical="center" wrapText="1"/>
    </xf>
    <xf numFmtId="0" fontId="33" fillId="0" borderId="28" xfId="0" applyFont="1" applyBorder="1" applyAlignment="1">
      <alignment horizontal="center" vertical="center" wrapText="1"/>
    </xf>
    <xf numFmtId="0" fontId="33" fillId="0" borderId="48" xfId="0" applyFont="1" applyBorder="1" applyAlignment="1">
      <alignment horizontal="center" vertical="center" wrapText="1"/>
    </xf>
    <xf numFmtId="0" fontId="55" fillId="0" borderId="17" xfId="0" applyFont="1" applyBorder="1" applyAlignment="1">
      <alignment horizontal="center" vertical="center" wrapText="1"/>
    </xf>
    <xf numFmtId="0" fontId="55" fillId="0" borderId="44" xfId="0" applyFont="1" applyBorder="1" applyAlignment="1">
      <alignment horizontal="center" vertical="center" wrapText="1"/>
    </xf>
    <xf numFmtId="0" fontId="55" fillId="0" borderId="19" xfId="0" applyFont="1" applyBorder="1" applyAlignment="1">
      <alignment horizontal="center" vertical="center" wrapText="1"/>
    </xf>
    <xf numFmtId="0" fontId="55" fillId="0" borderId="12" xfId="0" applyFont="1" applyBorder="1" applyAlignment="1">
      <alignment horizontal="center" vertical="center" wrapText="1"/>
    </xf>
    <xf numFmtId="0" fontId="55" fillId="0" borderId="36" xfId="0" applyFont="1" applyBorder="1" applyAlignment="1">
      <alignment horizontal="center" vertical="center" wrapText="1"/>
    </xf>
    <xf numFmtId="0" fontId="55" fillId="0" borderId="96" xfId="0" applyFont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3" fontId="33" fillId="0" borderId="67" xfId="0" applyNumberFormat="1" applyFont="1" applyBorder="1" applyAlignment="1">
      <alignment horizontal="center" vertical="center"/>
    </xf>
    <xf numFmtId="3" fontId="33" fillId="0" borderId="34" xfId="0" applyNumberFormat="1" applyFont="1" applyBorder="1" applyAlignment="1">
      <alignment horizontal="center" vertical="center"/>
    </xf>
    <xf numFmtId="0" fontId="33" fillId="0" borderId="47" xfId="2" applyNumberFormat="1" applyFont="1" applyBorder="1" applyAlignment="1">
      <alignment horizontal="center" vertical="center"/>
    </xf>
    <xf numFmtId="0" fontId="33" fillId="0" borderId="45" xfId="2" applyNumberFormat="1" applyFont="1" applyBorder="1" applyAlignment="1">
      <alignment horizontal="center" vertical="center"/>
    </xf>
    <xf numFmtId="1" fontId="33" fillId="0" borderId="47" xfId="2" applyNumberFormat="1" applyFont="1" applyBorder="1" applyAlignment="1">
      <alignment horizontal="center" vertical="center"/>
    </xf>
    <xf numFmtId="1" fontId="33" fillId="0" borderId="45" xfId="2" applyNumberFormat="1" applyFont="1" applyBorder="1" applyAlignment="1">
      <alignment horizontal="center" vertical="center"/>
    </xf>
    <xf numFmtId="166" fontId="33" fillId="0" borderId="47" xfId="2" applyNumberFormat="1" applyFont="1" applyBorder="1" applyAlignment="1">
      <alignment horizontal="center" vertical="center"/>
    </xf>
    <xf numFmtId="166" fontId="33" fillId="0" borderId="45" xfId="2" applyNumberFormat="1" applyFont="1" applyBorder="1" applyAlignment="1">
      <alignment horizontal="center" vertical="center"/>
    </xf>
    <xf numFmtId="41" fontId="33" fillId="0" borderId="67" xfId="2" applyFont="1" applyBorder="1" applyAlignment="1">
      <alignment horizontal="center" vertical="center"/>
    </xf>
    <xf numFmtId="41" fontId="33" fillId="0" borderId="34" xfId="2" applyFont="1" applyBorder="1" applyAlignment="1">
      <alignment horizontal="center" vertical="center"/>
    </xf>
    <xf numFmtId="1" fontId="73" fillId="0" borderId="67" xfId="0" applyNumberFormat="1" applyFont="1" applyBorder="1" applyAlignment="1">
      <alignment horizontal="right"/>
    </xf>
    <xf numFmtId="1" fontId="73" fillId="0" borderId="34" xfId="0" applyNumberFormat="1" applyFont="1" applyBorder="1" applyAlignment="1">
      <alignment horizontal="right"/>
    </xf>
    <xf numFmtId="1" fontId="33" fillId="0" borderId="67" xfId="2" applyNumberFormat="1" applyFont="1" applyBorder="1" applyAlignment="1">
      <alignment horizontal="center" vertical="center"/>
    </xf>
    <xf numFmtId="1" fontId="33" fillId="0" borderId="34" xfId="2" applyNumberFormat="1" applyFont="1" applyBorder="1" applyAlignment="1">
      <alignment horizontal="center" vertical="center"/>
    </xf>
    <xf numFmtId="0" fontId="33" fillId="0" borderId="43" xfId="0" applyFont="1" applyBorder="1" applyAlignment="1">
      <alignment horizontal="left" vertical="center"/>
    </xf>
    <xf numFmtId="0" fontId="33" fillId="0" borderId="23" xfId="0" applyFont="1" applyBorder="1" applyAlignment="1">
      <alignment horizontal="left" vertical="center"/>
    </xf>
    <xf numFmtId="0" fontId="33" fillId="0" borderId="27" xfId="0" applyFont="1" applyBorder="1" applyAlignment="1">
      <alignment horizontal="left" vertical="center"/>
    </xf>
    <xf numFmtId="0" fontId="66" fillId="0" borderId="0" xfId="0" applyFont="1" applyAlignment="1">
      <alignment horizontal="center" vertical="center"/>
    </xf>
    <xf numFmtId="3" fontId="73" fillId="0" borderId="108" xfId="0" applyNumberFormat="1" applyFont="1" applyBorder="1" applyAlignment="1">
      <alignment horizontal="right"/>
    </xf>
    <xf numFmtId="3" fontId="73" fillId="0" borderId="63" xfId="0" applyNumberFormat="1" applyFont="1" applyBorder="1" applyAlignment="1">
      <alignment horizontal="right"/>
    </xf>
    <xf numFmtId="1" fontId="33" fillId="0" borderId="67" xfId="0" applyNumberFormat="1" applyFont="1" applyBorder="1" applyAlignment="1">
      <alignment horizontal="center" vertical="center"/>
    </xf>
    <xf numFmtId="1" fontId="33" fillId="0" borderId="34" xfId="0" applyNumberFormat="1" applyFont="1" applyBorder="1" applyAlignment="1">
      <alignment horizontal="center" vertical="center"/>
    </xf>
    <xf numFmtId="37" fontId="33" fillId="0" borderId="47" xfId="2" applyNumberFormat="1" applyFont="1" applyBorder="1" applyAlignment="1">
      <alignment horizontal="center" vertical="center"/>
    </xf>
    <xf numFmtId="37" fontId="33" fillId="0" borderId="45" xfId="2" applyNumberFormat="1" applyFont="1" applyBorder="1" applyAlignment="1">
      <alignment horizontal="center" vertical="center"/>
    </xf>
    <xf numFmtId="3" fontId="73" fillId="0" borderId="67" xfId="0" applyNumberFormat="1" applyFont="1" applyBorder="1" applyAlignment="1">
      <alignment horizontal="center"/>
    </xf>
    <xf numFmtId="3" fontId="73" fillId="0" borderId="34" xfId="0" applyNumberFormat="1" applyFont="1" applyBorder="1" applyAlignment="1">
      <alignment horizontal="center"/>
    </xf>
    <xf numFmtId="3" fontId="33" fillId="0" borderId="67" xfId="2" applyNumberFormat="1" applyFont="1" applyBorder="1" applyAlignment="1">
      <alignment horizontal="center" vertical="center"/>
    </xf>
    <xf numFmtId="3" fontId="33" fillId="0" borderId="34" xfId="2" applyNumberFormat="1" applyFont="1" applyBorder="1" applyAlignment="1">
      <alignment horizontal="center" vertical="center"/>
    </xf>
    <xf numFmtId="1" fontId="73" fillId="0" borderId="108" xfId="0" applyNumberFormat="1" applyFont="1" applyBorder="1" applyAlignment="1">
      <alignment horizontal="right"/>
    </xf>
    <xf numFmtId="1" fontId="73" fillId="0" borderId="63" xfId="0" applyNumberFormat="1" applyFont="1" applyBorder="1" applyAlignment="1">
      <alignment horizontal="right"/>
    </xf>
    <xf numFmtId="0" fontId="66" fillId="0" borderId="0" xfId="0" applyFont="1" applyAlignment="1">
      <alignment horizontal="center" vertical="center" wrapText="1"/>
    </xf>
    <xf numFmtId="41" fontId="73" fillId="0" borderId="67" xfId="2" applyFont="1" applyBorder="1" applyAlignment="1">
      <alignment horizontal="right"/>
    </xf>
    <xf numFmtId="41" fontId="73" fillId="0" borderId="34" xfId="2" applyFont="1" applyBorder="1" applyAlignment="1">
      <alignment horizontal="right"/>
    </xf>
    <xf numFmtId="0" fontId="60" fillId="0" borderId="0" xfId="0" applyFont="1" applyAlignment="1">
      <alignment horizontal="center"/>
    </xf>
    <xf numFmtId="0" fontId="36" fillId="0" borderId="70" xfId="0" applyFont="1" applyFill="1" applyBorder="1" applyAlignment="1">
      <alignment horizontal="center" vertical="center"/>
    </xf>
    <xf numFmtId="0" fontId="36" fillId="0" borderId="24" xfId="0" applyFont="1" applyFill="1" applyBorder="1" applyAlignment="1">
      <alignment horizontal="center" vertical="center"/>
    </xf>
    <xf numFmtId="0" fontId="36" fillId="0" borderId="17" xfId="0" applyFont="1" applyFill="1" applyBorder="1" applyAlignment="1">
      <alignment horizontal="center" vertical="center" wrapText="1"/>
    </xf>
    <xf numFmtId="0" fontId="36" fillId="0" borderId="19" xfId="0" applyFont="1" applyFill="1" applyBorder="1" applyAlignment="1">
      <alignment horizontal="center" vertical="center" wrapText="1"/>
    </xf>
    <xf numFmtId="0" fontId="36" fillId="0" borderId="36" xfId="0" applyFont="1" applyFill="1" applyBorder="1" applyAlignment="1">
      <alignment horizontal="center" vertical="center" wrapText="1"/>
    </xf>
    <xf numFmtId="0" fontId="35" fillId="0" borderId="38" xfId="0" applyFont="1" applyFill="1" applyBorder="1" applyAlignment="1">
      <alignment horizontal="center" vertical="center" wrapText="1"/>
    </xf>
    <xf numFmtId="0" fontId="42" fillId="2" borderId="60" xfId="0" applyFont="1" applyFill="1" applyBorder="1" applyAlignment="1">
      <alignment horizontal="center" vertical="center"/>
    </xf>
    <xf numFmtId="0" fontId="42" fillId="2" borderId="90" xfId="0" applyFont="1" applyFill="1" applyBorder="1" applyAlignment="1">
      <alignment horizontal="center" vertical="center"/>
    </xf>
    <xf numFmtId="0" fontId="42" fillId="2" borderId="56" xfId="0" applyFont="1" applyFill="1" applyBorder="1" applyAlignment="1">
      <alignment horizontal="center" vertical="center"/>
    </xf>
    <xf numFmtId="0" fontId="36" fillId="0" borderId="70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0" fontId="36" fillId="0" borderId="36" xfId="0" applyFont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33" fillId="0" borderId="14" xfId="0" applyFont="1" applyBorder="1" applyAlignment="1">
      <alignment horizontal="center" vertical="center" wrapText="1"/>
    </xf>
    <xf numFmtId="0" fontId="33" fillId="0" borderId="8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center" vertical="center" wrapText="1"/>
    </xf>
    <xf numFmtId="1" fontId="31" fillId="0" borderId="15" xfId="2" applyNumberFormat="1" applyFont="1" applyBorder="1" applyAlignment="1">
      <alignment horizontal="center" vertical="center" wrapText="1"/>
    </xf>
    <xf numFmtId="1" fontId="31" fillId="0" borderId="3" xfId="2" applyNumberFormat="1" applyFont="1" applyBorder="1" applyAlignment="1">
      <alignment horizontal="center" vertical="center" wrapText="1"/>
    </xf>
    <xf numFmtId="41" fontId="31" fillId="0" borderId="15" xfId="2" applyFont="1" applyBorder="1" applyAlignment="1">
      <alignment horizontal="center" vertical="top" wrapText="1"/>
    </xf>
    <xf numFmtId="41" fontId="31" fillId="0" borderId="3" xfId="2" applyFont="1" applyBorder="1" applyAlignment="1">
      <alignment horizontal="center" vertical="top" wrapText="1"/>
    </xf>
    <xf numFmtId="41" fontId="31" fillId="0" borderId="73" xfId="2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90" fillId="0" borderId="0" xfId="0" applyFont="1" applyAlignment="1">
      <alignment horizontal="center"/>
    </xf>
    <xf numFmtId="0" fontId="92" fillId="0" borderId="0" xfId="0" applyFont="1" applyBorder="1" applyAlignment="1">
      <alignment horizontal="center" vertical="center"/>
    </xf>
    <xf numFmtId="0" fontId="81" fillId="0" borderId="0" xfId="0" applyFont="1" applyBorder="1" applyAlignment="1">
      <alignment horizontal="center" vertical="center"/>
    </xf>
    <xf numFmtId="0" fontId="92" fillId="0" borderId="91" xfId="0" applyFont="1" applyBorder="1" applyAlignment="1">
      <alignment horizontal="center" vertical="center"/>
    </xf>
    <xf numFmtId="0" fontId="92" fillId="0" borderId="80" xfId="0" applyFont="1" applyBorder="1" applyAlignment="1">
      <alignment horizontal="center" vertical="center"/>
    </xf>
    <xf numFmtId="0" fontId="92" fillId="0" borderId="92" xfId="0" applyFont="1" applyBorder="1" applyAlignment="1">
      <alignment horizontal="center" vertical="center"/>
    </xf>
    <xf numFmtId="0" fontId="92" fillId="0" borderId="77" xfId="0" applyFont="1" applyBorder="1" applyAlignment="1">
      <alignment horizontal="center" vertical="center"/>
    </xf>
    <xf numFmtId="0" fontId="92" fillId="0" borderId="78" xfId="0" applyFont="1" applyBorder="1" applyAlignment="1">
      <alignment horizontal="center" vertical="center"/>
    </xf>
    <xf numFmtId="0" fontId="92" fillId="0" borderId="79" xfId="0" applyFont="1" applyBorder="1" applyAlignment="1">
      <alignment horizontal="center" vertical="center"/>
    </xf>
    <xf numFmtId="0" fontId="81" fillId="0" borderId="94" xfId="0" applyFont="1" applyBorder="1" applyAlignment="1">
      <alignment horizontal="center" vertical="center"/>
    </xf>
    <xf numFmtId="0" fontId="81" fillId="0" borderId="98" xfId="0" applyFont="1" applyBorder="1" applyAlignment="1">
      <alignment horizontal="center" vertical="center"/>
    </xf>
    <xf numFmtId="0" fontId="91" fillId="0" borderId="0" xfId="0" applyFont="1" applyFill="1" applyAlignment="1">
      <alignment horizontal="center"/>
    </xf>
    <xf numFmtId="0" fontId="95" fillId="0" borderId="0" xfId="0" applyFont="1" applyAlignment="1">
      <alignment horizontal="center"/>
    </xf>
    <xf numFmtId="0" fontId="91" fillId="0" borderId="0" xfId="0" applyFont="1" applyAlignment="1">
      <alignment horizontal="center"/>
    </xf>
    <xf numFmtId="0" fontId="91" fillId="0" borderId="0" xfId="0" applyFont="1" applyBorder="1" applyAlignment="1">
      <alignment horizontal="center"/>
    </xf>
    <xf numFmtId="16" fontId="0" fillId="0" borderId="70" xfId="0" applyNumberFormat="1" applyBorder="1" applyAlignment="1">
      <alignment horizontal="center" vertical="center"/>
    </xf>
    <xf numFmtId="0" fontId="0" fillId="0" borderId="58" xfId="0" applyNumberFormat="1" applyBorder="1" applyAlignment="1">
      <alignment horizontal="center" vertical="center"/>
    </xf>
    <xf numFmtId="0" fontId="103" fillId="0" borderId="0" xfId="0" applyFont="1" applyBorder="1" applyAlignment="1">
      <alignment horizontal="center"/>
    </xf>
    <xf numFmtId="0" fontId="99" fillId="0" borderId="91" xfId="0" applyFont="1" applyBorder="1" applyAlignment="1">
      <alignment horizontal="center" vertical="center"/>
    </xf>
    <xf numFmtId="0" fontId="99" fillId="0" borderId="81" xfId="0" applyFont="1" applyBorder="1" applyAlignment="1">
      <alignment horizontal="center" vertical="center"/>
    </xf>
    <xf numFmtId="0" fontId="99" fillId="0" borderId="66" xfId="0" applyFont="1" applyBorder="1" applyAlignment="1">
      <alignment horizontal="center" vertical="center"/>
    </xf>
    <xf numFmtId="0" fontId="99" fillId="0" borderId="14" xfId="0" applyFont="1" applyBorder="1" applyAlignment="1">
      <alignment horizontal="center" vertical="center"/>
    </xf>
    <xf numFmtId="0" fontId="99" fillId="0" borderId="15" xfId="0" applyFont="1" applyBorder="1" applyAlignment="1">
      <alignment horizontal="center" vertical="center"/>
    </xf>
    <xf numFmtId="0" fontId="99" fillId="0" borderId="16" xfId="0" applyFont="1" applyBorder="1" applyAlignment="1">
      <alignment horizontal="center" vertical="center"/>
    </xf>
    <xf numFmtId="0" fontId="99" fillId="0" borderId="78" xfId="0" applyFont="1" applyBorder="1" applyAlignment="1">
      <alignment horizontal="center" vertical="center"/>
    </xf>
    <xf numFmtId="0" fontId="99" fillId="0" borderId="79" xfId="0" applyFont="1" applyBorder="1" applyAlignment="1">
      <alignment horizontal="center" vertical="center"/>
    </xf>
    <xf numFmtId="0" fontId="99" fillId="0" borderId="91" xfId="0" applyFont="1" applyBorder="1" applyAlignment="1">
      <alignment horizontal="center" vertical="center" wrapText="1"/>
    </xf>
    <xf numFmtId="0" fontId="99" fillId="0" borderId="80" xfId="0" applyFont="1" applyBorder="1" applyAlignment="1">
      <alignment horizontal="center" vertical="center" wrapText="1"/>
    </xf>
    <xf numFmtId="0" fontId="99" fillId="0" borderId="82" xfId="0" applyFont="1" applyBorder="1" applyAlignment="1">
      <alignment horizontal="center" vertical="center" wrapText="1"/>
    </xf>
    <xf numFmtId="0" fontId="99" fillId="0" borderId="106" xfId="0" applyFont="1" applyBorder="1" applyAlignment="1">
      <alignment horizontal="center" vertical="center" wrapText="1"/>
    </xf>
    <xf numFmtId="0" fontId="0" fillId="0" borderId="91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41" fontId="89" fillId="0" borderId="31" xfId="0" applyNumberFormat="1" applyFont="1" applyBorder="1" applyAlignment="1">
      <alignment horizontal="center"/>
    </xf>
    <xf numFmtId="0" fontId="89" fillId="0" borderId="31" xfId="0" applyFont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1" fontId="102" fillId="0" borderId="70" xfId="0" applyNumberFormat="1" applyFon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70" xfId="0" applyNumberForma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 wrapText="1"/>
    </xf>
    <xf numFmtId="1" fontId="102" fillId="0" borderId="0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1" fontId="81" fillId="0" borderId="0" xfId="0" applyNumberFormat="1" applyFont="1" applyAlignment="1">
      <alignment horizontal="center"/>
    </xf>
    <xf numFmtId="0" fontId="81" fillId="0" borderId="41" xfId="0" applyFont="1" applyBorder="1" applyAlignment="1">
      <alignment horizontal="center" vertical="center" wrapText="1"/>
    </xf>
    <xf numFmtId="0" fontId="81" fillId="0" borderId="68" xfId="0" applyFont="1" applyBorder="1" applyAlignment="1">
      <alignment horizontal="center" vertical="center" wrapText="1"/>
    </xf>
    <xf numFmtId="0" fontId="81" fillId="0" borderId="72" xfId="0" applyFont="1" applyBorder="1" applyAlignment="1">
      <alignment horizontal="center" vertical="center"/>
    </xf>
    <xf numFmtId="0" fontId="92" fillId="0" borderId="0" xfId="0" applyFont="1" applyBorder="1" applyAlignment="1">
      <alignment horizontal="center"/>
    </xf>
    <xf numFmtId="0" fontId="92" fillId="0" borderId="41" xfId="0" applyFont="1" applyBorder="1" applyAlignment="1">
      <alignment horizontal="center" vertical="center"/>
    </xf>
    <xf numFmtId="0" fontId="92" fillId="0" borderId="28" xfId="0" applyFont="1" applyBorder="1" applyAlignment="1">
      <alignment horizontal="center" vertical="center"/>
    </xf>
    <xf numFmtId="0" fontId="92" fillId="0" borderId="68" xfId="0" applyFont="1" applyBorder="1" applyAlignment="1">
      <alignment horizontal="center" vertical="center"/>
    </xf>
    <xf numFmtId="0" fontId="92" fillId="0" borderId="47" xfId="0" applyFont="1" applyBorder="1" applyAlignment="1">
      <alignment horizontal="center" vertical="center"/>
    </xf>
    <xf numFmtId="0" fontId="0" fillId="0" borderId="46" xfId="0" applyBorder="1"/>
    <xf numFmtId="0" fontId="0" fillId="0" borderId="45" xfId="0" applyBorder="1"/>
    <xf numFmtId="0" fontId="81" fillId="0" borderId="28" xfId="0" applyFont="1" applyBorder="1" applyAlignment="1">
      <alignment horizontal="center" vertical="center" wrapText="1"/>
    </xf>
    <xf numFmtId="0" fontId="81" fillId="0" borderId="15" xfId="0" applyFont="1" applyBorder="1" applyAlignment="1">
      <alignment horizontal="center" vertical="center" wrapText="1"/>
    </xf>
    <xf numFmtId="0" fontId="81" fillId="0" borderId="6" xfId="0" applyFont="1" applyBorder="1" applyAlignment="1">
      <alignment horizontal="center" vertical="center" wrapText="1"/>
    </xf>
    <xf numFmtId="0" fontId="81" fillId="0" borderId="16" xfId="0" applyFont="1" applyBorder="1" applyAlignment="1">
      <alignment horizontal="center" vertical="center" wrapText="1"/>
    </xf>
    <xf numFmtId="0" fontId="81" fillId="0" borderId="7" xfId="0" applyFont="1" applyBorder="1" applyAlignment="1">
      <alignment horizontal="center" vertical="center" wrapText="1"/>
    </xf>
    <xf numFmtId="0" fontId="81" fillId="0" borderId="14" xfId="0" applyFont="1" applyBorder="1" applyAlignment="1">
      <alignment horizontal="center" vertical="center" wrapText="1"/>
    </xf>
    <xf numFmtId="0" fontId="81" fillId="0" borderId="69" xfId="0" applyFont="1" applyBorder="1" applyAlignment="1">
      <alignment horizontal="center" vertical="center" wrapText="1"/>
    </xf>
    <xf numFmtId="0" fontId="81" fillId="0" borderId="0" xfId="0" applyFont="1" applyAlignment="1">
      <alignment horizontal="center"/>
    </xf>
    <xf numFmtId="0" fontId="110" fillId="0" borderId="0" xfId="0" applyFont="1" applyAlignment="1">
      <alignment horizontal="center"/>
    </xf>
    <xf numFmtId="0" fontId="99" fillId="0" borderId="0" xfId="0" applyFont="1" applyBorder="1" applyAlignment="1">
      <alignment horizontal="center"/>
    </xf>
    <xf numFmtId="0" fontId="92" fillId="0" borderId="0" xfId="0" applyFont="1" applyBorder="1" applyAlignment="1">
      <alignment horizontal="left"/>
    </xf>
    <xf numFmtId="0" fontId="99" fillId="0" borderId="0" xfId="0" applyFont="1" applyAlignment="1">
      <alignment horizontal="center"/>
    </xf>
    <xf numFmtId="0" fontId="92" fillId="0" borderId="65" xfId="0" applyFont="1" applyBorder="1" applyAlignment="1">
      <alignment horizontal="center" vertical="center"/>
    </xf>
    <xf numFmtId="0" fontId="92" fillId="0" borderId="77" xfId="0" applyFont="1" applyBorder="1" applyAlignment="1">
      <alignment horizontal="center"/>
    </xf>
    <xf numFmtId="0" fontId="92" fillId="0" borderId="78" xfId="0" applyFont="1" applyBorder="1" applyAlignment="1">
      <alignment horizontal="center"/>
    </xf>
    <xf numFmtId="0" fontId="92" fillId="0" borderId="79" xfId="0" applyFont="1" applyBorder="1" applyAlignment="1">
      <alignment horizontal="center"/>
    </xf>
    <xf numFmtId="0" fontId="92" fillId="0" borderId="70" xfId="0" applyFont="1" applyBorder="1" applyAlignment="1">
      <alignment horizontal="center" vertical="center" wrapText="1"/>
    </xf>
    <xf numFmtId="0" fontId="92" fillId="0" borderId="73" xfId="0" applyFont="1" applyBorder="1" applyAlignment="1">
      <alignment horizontal="center" vertical="center" wrapText="1"/>
    </xf>
    <xf numFmtId="0" fontId="92" fillId="0" borderId="58" xfId="0" applyFont="1" applyBorder="1" applyAlignment="1">
      <alignment horizontal="center" vertical="center" wrapText="1"/>
    </xf>
    <xf numFmtId="0" fontId="92" fillId="0" borderId="24" xfId="0" applyFont="1" applyBorder="1" applyAlignment="1">
      <alignment horizontal="center" vertical="center" wrapText="1"/>
    </xf>
    <xf numFmtId="0" fontId="92" fillId="0" borderId="25" xfId="0" applyFont="1" applyBorder="1" applyAlignment="1">
      <alignment horizontal="center" vertical="center" wrapText="1"/>
    </xf>
    <xf numFmtId="0" fontId="92" fillId="0" borderId="26" xfId="0" applyFont="1" applyBorder="1" applyAlignment="1">
      <alignment horizontal="center" vertical="center" wrapText="1"/>
    </xf>
    <xf numFmtId="0" fontId="92" fillId="0" borderId="59" xfId="0" applyFont="1" applyBorder="1" applyAlignment="1">
      <alignment horizontal="center" vertical="center" wrapText="1"/>
    </xf>
    <xf numFmtId="0" fontId="92" fillId="0" borderId="61" xfId="0" applyFont="1" applyBorder="1" applyAlignment="1">
      <alignment horizontal="center" vertical="center" wrapText="1"/>
    </xf>
    <xf numFmtId="0" fontId="92" fillId="0" borderId="62" xfId="0" applyFont="1" applyBorder="1" applyAlignment="1">
      <alignment horizontal="center" vertical="center" wrapText="1"/>
    </xf>
    <xf numFmtId="0" fontId="92" fillId="0" borderId="14" xfId="0" applyFont="1" applyBorder="1" applyAlignment="1">
      <alignment horizontal="center" vertical="center" wrapText="1"/>
    </xf>
    <xf numFmtId="0" fontId="92" fillId="0" borderId="10" xfId="0" applyFont="1" applyBorder="1" applyAlignment="1">
      <alignment horizontal="center" vertical="center" wrapText="1"/>
    </xf>
    <xf numFmtId="0" fontId="92" fillId="0" borderId="69" xfId="0" applyFont="1" applyBorder="1" applyAlignment="1">
      <alignment horizontal="center" vertical="center" wrapText="1"/>
    </xf>
    <xf numFmtId="0" fontId="92" fillId="0" borderId="25" xfId="0" applyFont="1" applyBorder="1" applyAlignment="1">
      <alignment horizontal="center"/>
    </xf>
    <xf numFmtId="0" fontId="92" fillId="0" borderId="26" xfId="0" applyFont="1" applyBorder="1" applyAlignment="1">
      <alignment horizontal="center"/>
    </xf>
    <xf numFmtId="0" fontId="92" fillId="0" borderId="73" xfId="0" applyFont="1" applyBorder="1" applyAlignment="1">
      <alignment horizontal="center"/>
    </xf>
    <xf numFmtId="0" fontId="92" fillId="0" borderId="58" xfId="0" applyFont="1" applyBorder="1" applyAlignment="1">
      <alignment horizontal="center"/>
    </xf>
    <xf numFmtId="0" fontId="99" fillId="0" borderId="0" xfId="0" applyFont="1" applyAlignment="1">
      <alignment horizontal="left"/>
    </xf>
    <xf numFmtId="0" fontId="111" fillId="0" borderId="91" xfId="0" applyFont="1" applyBorder="1" applyAlignment="1">
      <alignment horizontal="center" vertical="center" wrapText="1"/>
    </xf>
    <xf numFmtId="0" fontId="111" fillId="0" borderId="80" xfId="0" applyFont="1" applyBorder="1" applyAlignment="1">
      <alignment horizontal="center" vertical="center" wrapText="1"/>
    </xf>
    <xf numFmtId="0" fontId="111" fillId="0" borderId="65" xfId="0" applyFont="1" applyBorder="1" applyAlignment="1">
      <alignment horizontal="center" vertical="center" wrapText="1"/>
    </xf>
    <xf numFmtId="0" fontId="111" fillId="0" borderId="41" xfId="0" applyFont="1" applyBorder="1" applyAlignment="1">
      <alignment horizontal="center" vertical="center" wrapText="1"/>
    </xf>
    <xf numFmtId="0" fontId="111" fillId="0" borderId="28" xfId="0" applyFont="1" applyBorder="1" applyAlignment="1">
      <alignment horizontal="center" vertical="center" wrapText="1"/>
    </xf>
    <xf numFmtId="0" fontId="111" fillId="0" borderId="68" xfId="0" applyFont="1" applyBorder="1" applyAlignment="1">
      <alignment horizontal="center" vertical="center" wrapText="1"/>
    </xf>
    <xf numFmtId="0" fontId="111" fillId="0" borderId="70" xfId="0" applyFont="1" applyBorder="1" applyAlignment="1">
      <alignment horizontal="center" vertical="center" wrapText="1"/>
    </xf>
    <xf numFmtId="0" fontId="111" fillId="0" borderId="58" xfId="0" applyFont="1" applyBorder="1" applyAlignment="1">
      <alignment horizontal="center" vertical="center" wrapText="1"/>
    </xf>
    <xf numFmtId="0" fontId="111" fillId="0" borderId="24" xfId="0" applyFont="1" applyBorder="1" applyAlignment="1">
      <alignment horizontal="center" vertical="center" wrapText="1"/>
    </xf>
    <xf numFmtId="0" fontId="111" fillId="0" borderId="26" xfId="0" applyFont="1" applyBorder="1" applyAlignment="1">
      <alignment horizontal="center" vertical="center" wrapText="1"/>
    </xf>
    <xf numFmtId="0" fontId="111" fillId="0" borderId="92" xfId="0" applyFont="1" applyBorder="1" applyAlignment="1">
      <alignment horizontal="center" vertical="center" wrapText="1"/>
    </xf>
    <xf numFmtId="0" fontId="81" fillId="0" borderId="47" xfId="29151" applyFont="1" applyBorder="1" applyAlignment="1">
      <alignment horizontal="center" vertical="center"/>
    </xf>
    <xf numFmtId="0" fontId="81" fillId="0" borderId="46" xfId="29151" applyFont="1" applyBorder="1" applyAlignment="1">
      <alignment horizontal="center" vertical="center"/>
    </xf>
    <xf numFmtId="0" fontId="81" fillId="0" borderId="45" xfId="29151" applyFont="1" applyBorder="1" applyAlignment="1">
      <alignment horizontal="center" vertical="center"/>
    </xf>
    <xf numFmtId="0" fontId="81" fillId="0" borderId="0" xfId="29151" applyFont="1" applyAlignment="1">
      <alignment horizontal="center"/>
    </xf>
    <xf numFmtId="0" fontId="81" fillId="0" borderId="91" xfId="29151" applyFont="1" applyBorder="1" applyAlignment="1">
      <alignment horizontal="center" vertical="center"/>
    </xf>
    <xf numFmtId="0" fontId="81" fillId="0" borderId="114" xfId="29151" applyFont="1" applyBorder="1" applyAlignment="1">
      <alignment horizontal="center" vertical="center"/>
    </xf>
    <xf numFmtId="0" fontId="81" fillId="0" borderId="91" xfId="29151" applyFont="1" applyBorder="1" applyAlignment="1">
      <alignment horizontal="center" vertical="center" wrapText="1"/>
    </xf>
    <xf numFmtId="0" fontId="81" fillId="0" borderId="77" xfId="29151" applyFont="1" applyBorder="1" applyAlignment="1">
      <alignment horizontal="center" vertical="center"/>
    </xf>
    <xf numFmtId="0" fontId="81" fillId="0" borderId="79" xfId="29151" applyFont="1" applyBorder="1" applyAlignment="1">
      <alignment horizontal="center" vertical="center"/>
    </xf>
    <xf numFmtId="41" fontId="81" fillId="0" borderId="91" xfId="29152" applyFont="1" applyBorder="1" applyAlignment="1">
      <alignment horizontal="center" vertical="center"/>
    </xf>
    <xf numFmtId="41" fontId="81" fillId="0" borderId="114" xfId="29152" applyFont="1" applyBorder="1" applyAlignment="1">
      <alignment horizontal="center" vertical="center"/>
    </xf>
    <xf numFmtId="0" fontId="81" fillId="0" borderId="47" xfId="0" applyFont="1" applyBorder="1" applyAlignment="1">
      <alignment horizontal="center" vertical="center"/>
    </xf>
    <xf numFmtId="0" fontId="81" fillId="0" borderId="46" xfId="0" applyFont="1" applyBorder="1" applyAlignment="1">
      <alignment horizontal="center" vertical="center"/>
    </xf>
    <xf numFmtId="0" fontId="81" fillId="0" borderId="45" xfId="0" applyFont="1" applyBorder="1" applyAlignment="1">
      <alignment horizontal="center" vertical="center"/>
    </xf>
    <xf numFmtId="0" fontId="81" fillId="0" borderId="77" xfId="0" applyFont="1" applyBorder="1" applyAlignment="1">
      <alignment horizontal="center" vertical="center"/>
    </xf>
    <xf numFmtId="0" fontId="81" fillId="0" borderId="79" xfId="0" applyFont="1" applyBorder="1" applyAlignment="1">
      <alignment horizontal="center" vertical="center"/>
    </xf>
    <xf numFmtId="0" fontId="81" fillId="0" borderId="91" xfId="0" applyFont="1" applyBorder="1" applyAlignment="1">
      <alignment horizontal="center" vertical="center"/>
    </xf>
    <xf numFmtId="0" fontId="81" fillId="0" borderId="114" xfId="0" applyFont="1" applyBorder="1" applyAlignment="1">
      <alignment horizontal="center" vertical="center"/>
    </xf>
    <xf numFmtId="41" fontId="81" fillId="0" borderId="91" xfId="2" applyFont="1" applyBorder="1" applyAlignment="1">
      <alignment horizontal="center" vertical="center"/>
    </xf>
    <xf numFmtId="41" fontId="81" fillId="0" borderId="114" xfId="2" applyFont="1" applyBorder="1" applyAlignment="1">
      <alignment horizontal="center" vertical="center"/>
    </xf>
    <xf numFmtId="0" fontId="81" fillId="0" borderId="91" xfId="0" applyFont="1" applyBorder="1" applyAlignment="1">
      <alignment horizontal="center" vertical="center" wrapText="1"/>
    </xf>
    <xf numFmtId="0" fontId="110" fillId="0" borderId="0" xfId="29151" applyFont="1" applyAlignment="1">
      <alignment horizontal="center"/>
    </xf>
    <xf numFmtId="0" fontId="81" fillId="0" borderId="47" xfId="45" applyFont="1" applyBorder="1" applyAlignment="1">
      <alignment horizontal="center" vertical="center"/>
    </xf>
    <xf numFmtId="0" fontId="81" fillId="0" borderId="46" xfId="45" applyFont="1" applyBorder="1" applyAlignment="1">
      <alignment horizontal="center" vertical="center"/>
    </xf>
    <xf numFmtId="0" fontId="81" fillId="0" borderId="45" xfId="45" applyFont="1" applyBorder="1" applyAlignment="1">
      <alignment horizontal="center" vertical="center"/>
    </xf>
    <xf numFmtId="0" fontId="81" fillId="0" borderId="91" xfId="45" applyFont="1" applyBorder="1" applyAlignment="1">
      <alignment horizontal="center" vertical="center"/>
    </xf>
    <xf numFmtId="0" fontId="81" fillId="0" borderId="114" xfId="45" applyFont="1" applyBorder="1" applyAlignment="1">
      <alignment horizontal="center" vertical="center"/>
    </xf>
    <xf numFmtId="0" fontId="81" fillId="0" borderId="91" xfId="45" applyFont="1" applyBorder="1" applyAlignment="1">
      <alignment horizontal="center" vertical="center" wrapText="1"/>
    </xf>
    <xf numFmtId="0" fontId="81" fillId="0" borderId="77" xfId="45" applyFont="1" applyBorder="1" applyAlignment="1">
      <alignment horizontal="center" vertical="center"/>
    </xf>
    <xf numFmtId="0" fontId="81" fillId="0" borderId="79" xfId="45" applyFont="1" applyBorder="1" applyAlignment="1">
      <alignment horizontal="center" vertical="center"/>
    </xf>
    <xf numFmtId="41" fontId="81" fillId="0" borderId="91" xfId="46" applyFont="1" applyBorder="1" applyAlignment="1">
      <alignment horizontal="center" vertical="center"/>
    </xf>
    <xf numFmtId="41" fontId="81" fillId="0" borderId="114" xfId="46" applyFont="1" applyBorder="1" applyAlignment="1">
      <alignment horizontal="center" vertical="center"/>
    </xf>
    <xf numFmtId="0" fontId="114" fillId="0" borderId="0" xfId="0" applyFont="1" applyAlignment="1">
      <alignment horizontal="center"/>
    </xf>
    <xf numFmtId="0" fontId="113" fillId="0" borderId="41" xfId="0" applyFont="1" applyBorder="1" applyAlignment="1">
      <alignment horizontal="center" vertical="center" wrapText="1"/>
    </xf>
    <xf numFmtId="0" fontId="113" fillId="0" borderId="28" xfId="0" applyFont="1" applyBorder="1" applyAlignment="1">
      <alignment horizontal="center" vertical="center" wrapText="1"/>
    </xf>
    <xf numFmtId="0" fontId="113" fillId="0" borderId="68" xfId="0" applyFont="1" applyBorder="1" applyAlignment="1">
      <alignment horizontal="center" vertical="center" wrapText="1"/>
    </xf>
    <xf numFmtId="41" fontId="113" fillId="0" borderId="14" xfId="2" applyFont="1" applyBorder="1" applyAlignment="1">
      <alignment horizontal="center" vertical="center"/>
    </xf>
    <xf numFmtId="41" fontId="113" fillId="0" borderId="15" xfId="2" applyFont="1" applyBorder="1" applyAlignment="1">
      <alignment horizontal="center" vertical="center"/>
    </xf>
    <xf numFmtId="41" fontId="113" fillId="0" borderId="16" xfId="2" applyFont="1" applyBorder="1" applyAlignment="1">
      <alignment horizontal="center" vertical="center"/>
    </xf>
    <xf numFmtId="41" fontId="113" fillId="0" borderId="77" xfId="2" applyFont="1" applyBorder="1" applyAlignment="1">
      <alignment horizontal="center" vertical="center"/>
    </xf>
    <xf numFmtId="41" fontId="113" fillId="0" borderId="78" xfId="2" applyFont="1" applyBorder="1" applyAlignment="1">
      <alignment horizontal="center" vertical="center"/>
    </xf>
    <xf numFmtId="41" fontId="113" fillId="0" borderId="79" xfId="2" applyFont="1" applyBorder="1" applyAlignment="1">
      <alignment horizontal="center" vertical="center"/>
    </xf>
    <xf numFmtId="41" fontId="113" fillId="0" borderId="8" xfId="2" applyFont="1" applyBorder="1" applyAlignment="1">
      <alignment horizontal="center" vertical="center"/>
    </xf>
    <xf numFmtId="41" fontId="113" fillId="0" borderId="3" xfId="2" applyFont="1" applyBorder="1" applyAlignment="1">
      <alignment horizontal="center" vertical="center"/>
    </xf>
    <xf numFmtId="41" fontId="113" fillId="0" borderId="9" xfId="2" applyFont="1" applyBorder="1" applyAlignment="1">
      <alignment horizontal="center" vertical="center"/>
    </xf>
    <xf numFmtId="41" fontId="113" fillId="0" borderId="8" xfId="2" applyFont="1" applyBorder="1" applyAlignment="1">
      <alignment horizontal="center" vertical="center" wrapText="1"/>
    </xf>
    <xf numFmtId="41" fontId="113" fillId="0" borderId="3" xfId="2" applyFont="1" applyBorder="1" applyAlignment="1">
      <alignment horizontal="center" vertical="center" wrapText="1"/>
    </xf>
    <xf numFmtId="41" fontId="113" fillId="0" borderId="9" xfId="2" applyFont="1" applyBorder="1" applyAlignment="1">
      <alignment horizontal="center" vertical="center" wrapText="1"/>
    </xf>
    <xf numFmtId="41" fontId="113" fillId="0" borderId="70" xfId="2" applyFont="1" applyBorder="1" applyAlignment="1">
      <alignment horizontal="center" vertical="center" wrapText="1"/>
    </xf>
    <xf numFmtId="41" fontId="113" fillId="0" borderId="73" xfId="2" applyFont="1" applyBorder="1" applyAlignment="1">
      <alignment horizontal="center" vertical="center" wrapText="1"/>
    </xf>
    <xf numFmtId="41" fontId="113" fillId="0" borderId="58" xfId="2" applyFont="1" applyBorder="1" applyAlignment="1">
      <alignment horizontal="center" vertical="center" wrapText="1"/>
    </xf>
    <xf numFmtId="41" fontId="0" fillId="0" borderId="0" xfId="2" applyFont="1" applyBorder="1" applyAlignment="1">
      <alignment horizontal="center"/>
    </xf>
    <xf numFmtId="41" fontId="0" fillId="0" borderId="0" xfId="2" applyFont="1" applyBorder="1" applyAlignment="1">
      <alignment horizontal="center" vertical="top"/>
    </xf>
    <xf numFmtId="41" fontId="0" fillId="0" borderId="0" xfId="2" applyFont="1" applyBorder="1" applyAlignment="1">
      <alignment horizontal="center" vertical="top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0" fontId="37" fillId="0" borderId="0" xfId="0" applyFont="1" applyBorder="1" applyAlignment="1">
      <alignment horizontal="center"/>
    </xf>
    <xf numFmtId="0" fontId="37" fillId="0" borderId="42" xfId="0" applyFont="1" applyBorder="1" applyAlignment="1">
      <alignment horizontal="center" vertical="center"/>
    </xf>
    <xf numFmtId="0" fontId="37" fillId="0" borderId="44" xfId="0" applyFont="1" applyBorder="1" applyAlignment="1">
      <alignment horizontal="center" vertical="center"/>
    </xf>
    <xf numFmtId="0" fontId="37" fillId="0" borderId="37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77" xfId="0" applyFont="1" applyBorder="1" applyAlignment="1">
      <alignment horizontal="center" vertical="center"/>
    </xf>
    <xf numFmtId="0" fontId="37" fillId="0" borderId="79" xfId="0" applyFont="1" applyBorder="1" applyAlignment="1">
      <alignment horizontal="center" vertical="center"/>
    </xf>
    <xf numFmtId="0" fontId="37" fillId="0" borderId="94" xfId="0" applyFont="1" applyBorder="1" applyAlignment="1">
      <alignment horizontal="center"/>
    </xf>
    <xf numFmtId="0" fontId="37" fillId="0" borderId="72" xfId="0" applyFont="1" applyBorder="1" applyAlignment="1">
      <alignment horizontal="center"/>
    </xf>
    <xf numFmtId="0" fontId="37" fillId="0" borderId="98" xfId="0" applyFont="1" applyBorder="1" applyAlignment="1">
      <alignment horizontal="center"/>
    </xf>
    <xf numFmtId="0" fontId="0" fillId="0" borderId="37" xfId="0" applyBorder="1"/>
    <xf numFmtId="0" fontId="0" fillId="0" borderId="13" xfId="0" applyBorder="1"/>
    <xf numFmtId="0" fontId="37" fillId="0" borderId="76" xfId="0" applyFont="1" applyBorder="1" applyAlignment="1">
      <alignment horizontal="center" vertical="center"/>
    </xf>
    <xf numFmtId="0" fontId="40" fillId="0" borderId="0" xfId="4" applyFont="1" applyAlignment="1">
      <alignment horizontal="center"/>
    </xf>
    <xf numFmtId="0" fontId="34" fillId="0" borderId="70" xfId="4" applyFont="1" applyFill="1" applyBorder="1" applyAlignment="1">
      <alignment horizontal="center"/>
    </xf>
    <xf numFmtId="0" fontId="34" fillId="0" borderId="73" xfId="4" applyFont="1" applyFill="1" applyBorder="1" applyAlignment="1">
      <alignment horizontal="center"/>
    </xf>
    <xf numFmtId="0" fontId="34" fillId="0" borderId="58" xfId="4" applyFont="1" applyFill="1" applyBorder="1" applyAlignment="1">
      <alignment horizontal="center"/>
    </xf>
    <xf numFmtId="0" fontId="34" fillId="0" borderId="41" xfId="4" applyFont="1" applyFill="1" applyBorder="1" applyAlignment="1">
      <alignment horizontal="center" vertical="center" wrapText="1"/>
    </xf>
    <xf numFmtId="0" fontId="34" fillId="0" borderId="28" xfId="4" applyFont="1" applyFill="1" applyBorder="1" applyAlignment="1">
      <alignment horizontal="center" vertical="center" wrapText="1"/>
    </xf>
    <xf numFmtId="0" fontId="34" fillId="0" borderId="68" xfId="4" applyFont="1" applyFill="1" applyBorder="1" applyAlignment="1">
      <alignment horizontal="center" vertical="center" wrapText="1"/>
    </xf>
    <xf numFmtId="0" fontId="34" fillId="0" borderId="94" xfId="4" applyFont="1" applyFill="1" applyBorder="1" applyAlignment="1">
      <alignment horizontal="center"/>
    </xf>
    <xf numFmtId="0" fontId="34" fillId="0" borderId="72" xfId="4" applyFont="1" applyFill="1" applyBorder="1" applyAlignment="1">
      <alignment horizontal="center"/>
    </xf>
    <xf numFmtId="0" fontId="34" fillId="0" borderId="98" xfId="4" applyFont="1" applyFill="1" applyBorder="1" applyAlignment="1">
      <alignment horizontal="center"/>
    </xf>
    <xf numFmtId="0" fontId="34" fillId="0" borderId="24" xfId="4" applyFont="1" applyFill="1" applyBorder="1" applyAlignment="1">
      <alignment horizontal="center" vertical="center"/>
    </xf>
    <xf numFmtId="0" fontId="34" fillId="0" borderId="59" xfId="4" applyFont="1" applyFill="1" applyBorder="1" applyAlignment="1">
      <alignment horizontal="center" vertical="center"/>
    </xf>
    <xf numFmtId="0" fontId="34" fillId="0" borderId="25" xfId="4" applyFont="1" applyFill="1" applyBorder="1" applyAlignment="1">
      <alignment horizontal="center"/>
    </xf>
    <xf numFmtId="0" fontId="34" fillId="0" borderId="26" xfId="4" applyFont="1" applyFill="1" applyBorder="1" applyAlignment="1">
      <alignment horizontal="center"/>
    </xf>
    <xf numFmtId="0" fontId="34" fillId="0" borderId="54" xfId="4" applyFont="1" applyFill="1" applyBorder="1" applyAlignment="1">
      <alignment horizontal="center" vertical="center"/>
    </xf>
    <xf numFmtId="0" fontId="34" fillId="0" borderId="69" xfId="4" applyFont="1" applyFill="1" applyBorder="1" applyAlignment="1">
      <alignment horizontal="center" vertical="center"/>
    </xf>
    <xf numFmtId="0" fontId="34" fillId="0" borderId="40" xfId="4" applyFont="1" applyFill="1" applyBorder="1" applyAlignment="1">
      <alignment horizontal="center"/>
    </xf>
    <xf numFmtId="0" fontId="34" fillId="0" borderId="99" xfId="4" applyFont="1" applyFill="1" applyBorder="1" applyAlignment="1">
      <alignment horizontal="center"/>
    </xf>
    <xf numFmtId="0" fontId="34" fillId="0" borderId="82" xfId="4" applyFont="1" applyFill="1" applyBorder="1" applyAlignment="1">
      <alignment horizontal="center"/>
    </xf>
    <xf numFmtId="0" fontId="34" fillId="0" borderId="71" xfId="4" applyFont="1" applyFill="1" applyBorder="1" applyAlignment="1">
      <alignment horizontal="center"/>
    </xf>
    <xf numFmtId="0" fontId="34" fillId="0" borderId="10" xfId="4" applyFont="1" applyFill="1" applyBorder="1" applyAlignment="1">
      <alignment horizontal="center" vertical="center"/>
    </xf>
    <xf numFmtId="0" fontId="34" fillId="0" borderId="47" xfId="4" applyFont="1" applyFill="1" applyBorder="1" applyAlignment="1">
      <alignment horizontal="center" vertical="center" wrapText="1"/>
    </xf>
    <xf numFmtId="0" fontId="34" fillId="0" borderId="45" xfId="4" applyFont="1" applyFill="1" applyBorder="1" applyAlignment="1">
      <alignment horizontal="center" vertical="center" wrapText="1"/>
    </xf>
    <xf numFmtId="0" fontId="34" fillId="0" borderId="46" xfId="4" applyFont="1" applyFill="1" applyBorder="1" applyAlignment="1">
      <alignment horizontal="center" vertical="center" wrapText="1"/>
    </xf>
    <xf numFmtId="0" fontId="34" fillId="0" borderId="47" xfId="4" applyFont="1" applyBorder="1" applyAlignment="1">
      <alignment horizontal="center" vertical="center" wrapText="1"/>
    </xf>
    <xf numFmtId="0" fontId="34" fillId="0" borderId="45" xfId="4" applyFont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44" fillId="0" borderId="70" xfId="0" applyFont="1" applyBorder="1" applyAlignment="1">
      <alignment horizontal="center" vertical="center"/>
    </xf>
    <xf numFmtId="0" fontId="44" fillId="0" borderId="73" xfId="0" applyFont="1" applyBorder="1" applyAlignment="1">
      <alignment horizontal="center" vertical="center"/>
    </xf>
    <xf numFmtId="0" fontId="44" fillId="0" borderId="58" xfId="0" applyFont="1" applyBorder="1" applyAlignment="1">
      <alignment horizontal="center" vertical="center"/>
    </xf>
    <xf numFmtId="41" fontId="34" fillId="0" borderId="70" xfId="2" applyFont="1" applyBorder="1" applyAlignment="1">
      <alignment horizontal="center" vertical="center"/>
    </xf>
    <xf numFmtId="41" fontId="34" fillId="0" borderId="59" xfId="2" applyFont="1" applyBorder="1" applyAlignment="1">
      <alignment horizontal="center" vertical="center"/>
    </xf>
    <xf numFmtId="41" fontId="34" fillId="0" borderId="73" xfId="2" applyFont="1" applyBorder="1" applyAlignment="1">
      <alignment horizontal="center" vertical="center"/>
    </xf>
    <xf numFmtId="41" fontId="34" fillId="0" borderId="61" xfId="2" applyFont="1" applyBorder="1" applyAlignment="1">
      <alignment horizontal="center" vertical="center"/>
    </xf>
    <xf numFmtId="41" fontId="34" fillId="0" borderId="9" xfId="2" applyFont="1" applyBorder="1" applyAlignment="1">
      <alignment horizontal="center" vertical="center"/>
    </xf>
    <xf numFmtId="41" fontId="34" fillId="0" borderId="62" xfId="2" applyFont="1" applyBorder="1" applyAlignment="1">
      <alignment horizontal="center" vertical="center"/>
    </xf>
    <xf numFmtId="41" fontId="34" fillId="0" borderId="8" xfId="2" applyFont="1" applyBorder="1" applyAlignment="1">
      <alignment horizontal="center" vertical="center"/>
    </xf>
    <xf numFmtId="41" fontId="34" fillId="0" borderId="3" xfId="2" applyFont="1" applyBorder="1" applyAlignment="1">
      <alignment horizontal="center" vertical="center"/>
    </xf>
    <xf numFmtId="41" fontId="34" fillId="0" borderId="36" xfId="2" applyFont="1" applyBorder="1" applyAlignment="1">
      <alignment horizontal="center" vertical="center"/>
    </xf>
    <xf numFmtId="41" fontId="34" fillId="0" borderId="60" xfId="2" applyFont="1" applyBorder="1" applyAlignment="1">
      <alignment horizontal="center" vertical="center"/>
    </xf>
    <xf numFmtId="0" fontId="44" fillId="0" borderId="24" xfId="0" applyFont="1" applyBorder="1" applyAlignment="1">
      <alignment horizontal="center" vertical="center"/>
    </xf>
    <xf numFmtId="0" fontId="44" fillId="0" borderId="54" xfId="0" applyFont="1" applyBorder="1" applyAlignment="1">
      <alignment horizontal="center" vertical="center"/>
    </xf>
    <xf numFmtId="0" fontId="44" fillId="0" borderId="25" xfId="0" applyFont="1" applyBorder="1" applyAlignment="1">
      <alignment horizontal="center" vertical="center"/>
    </xf>
    <xf numFmtId="0" fontId="44" fillId="0" borderId="26" xfId="0" applyFont="1" applyBorder="1" applyAlignment="1">
      <alignment horizontal="center" vertical="center"/>
    </xf>
    <xf numFmtId="0" fontId="34" fillId="0" borderId="70" xfId="0" applyFont="1" applyFill="1" applyBorder="1" applyAlignment="1">
      <alignment horizontal="center" vertical="center"/>
    </xf>
    <xf numFmtId="0" fontId="34" fillId="0" borderId="73" xfId="0" applyFont="1" applyFill="1" applyBorder="1" applyAlignment="1">
      <alignment horizontal="center" vertical="center"/>
    </xf>
    <xf numFmtId="0" fontId="34" fillId="0" borderId="59" xfId="0" applyFont="1" applyFill="1" applyBorder="1" applyAlignment="1">
      <alignment horizontal="center" vertical="center"/>
    </xf>
    <xf numFmtId="0" fontId="34" fillId="0" borderId="61" xfId="0" applyFont="1" applyFill="1" applyBorder="1" applyAlignment="1">
      <alignment horizontal="center" vertical="center"/>
    </xf>
    <xf numFmtId="41" fontId="34" fillId="0" borderId="8" xfId="2" applyFont="1" applyFill="1" applyBorder="1" applyAlignment="1">
      <alignment horizontal="center" vertical="center"/>
    </xf>
    <xf numFmtId="41" fontId="34" fillId="0" borderId="59" xfId="2" applyFont="1" applyFill="1" applyBorder="1" applyAlignment="1">
      <alignment horizontal="center" vertical="center"/>
    </xf>
    <xf numFmtId="41" fontId="34" fillId="0" borderId="3" xfId="2" applyFont="1" applyFill="1" applyBorder="1" applyAlignment="1">
      <alignment horizontal="center" vertical="center"/>
    </xf>
    <xf numFmtId="41" fontId="34" fillId="0" borderId="61" xfId="2" applyFont="1" applyFill="1" applyBorder="1" applyAlignment="1">
      <alignment horizontal="center" vertical="center"/>
    </xf>
    <xf numFmtId="41" fontId="34" fillId="0" borderId="58" xfId="2" applyFont="1" applyBorder="1" applyAlignment="1">
      <alignment horizontal="center" vertical="center"/>
    </xf>
    <xf numFmtId="0" fontId="44" fillId="0" borderId="59" xfId="0" applyFont="1" applyBorder="1" applyAlignment="1">
      <alignment horizontal="center" vertical="center"/>
    </xf>
    <xf numFmtId="0" fontId="44" fillId="0" borderId="61" xfId="0" applyFont="1" applyBorder="1" applyAlignment="1">
      <alignment horizontal="center" vertical="center"/>
    </xf>
    <xf numFmtId="41" fontId="34" fillId="0" borderId="9" xfId="2" applyFont="1" applyFill="1" applyBorder="1" applyAlignment="1">
      <alignment horizontal="center" vertical="center"/>
    </xf>
    <xf numFmtId="41" fontId="34" fillId="0" borderId="62" xfId="2" applyFont="1" applyFill="1" applyBorder="1" applyAlignment="1">
      <alignment horizontal="center" vertical="center"/>
    </xf>
    <xf numFmtId="41" fontId="34" fillId="0" borderId="94" xfId="2" applyFont="1" applyBorder="1" applyAlignment="1">
      <alignment horizontal="center" vertical="center"/>
    </xf>
    <xf numFmtId="41" fontId="34" fillId="0" borderId="66" xfId="2" applyFont="1" applyBorder="1" applyAlignment="1">
      <alignment horizontal="center" vertical="center"/>
    </xf>
    <xf numFmtId="0" fontId="34" fillId="0" borderId="70" xfId="0" applyFont="1" applyBorder="1" applyAlignment="1">
      <alignment horizontal="center" vertical="center"/>
    </xf>
    <xf numFmtId="0" fontId="34" fillId="0" borderId="73" xfId="0" applyFont="1" applyBorder="1" applyAlignment="1">
      <alignment horizontal="center" vertical="center"/>
    </xf>
    <xf numFmtId="0" fontId="34" fillId="0" borderId="59" xfId="0" applyFont="1" applyBorder="1" applyAlignment="1">
      <alignment horizontal="center" vertical="center"/>
    </xf>
    <xf numFmtId="0" fontId="34" fillId="0" borderId="61" xfId="0" applyFont="1" applyBorder="1" applyAlignment="1">
      <alignment horizontal="center" vertical="center"/>
    </xf>
    <xf numFmtId="41" fontId="34" fillId="0" borderId="15" xfId="2" applyFont="1" applyBorder="1" applyAlignment="1">
      <alignment horizontal="center" vertical="center"/>
    </xf>
    <xf numFmtId="41" fontId="34" fillId="0" borderId="6" xfId="2" applyFont="1" applyBorder="1" applyAlignment="1">
      <alignment horizontal="center" vertical="center"/>
    </xf>
    <xf numFmtId="41" fontId="34" fillId="0" borderId="14" xfId="2" applyFont="1" applyBorder="1" applyAlignment="1">
      <alignment horizontal="center" vertical="center"/>
    </xf>
    <xf numFmtId="41" fontId="34" fillId="0" borderId="69" xfId="2" applyFont="1" applyBorder="1" applyAlignment="1">
      <alignment horizontal="center" vertical="center"/>
    </xf>
    <xf numFmtId="41" fontId="34" fillId="0" borderId="16" xfId="2" applyFont="1" applyBorder="1" applyAlignment="1">
      <alignment horizontal="center" vertical="center"/>
    </xf>
    <xf numFmtId="41" fontId="34" fillId="0" borderId="7" xfId="2" applyFont="1" applyBorder="1" applyAlignment="1">
      <alignment horizontal="center" vertical="center"/>
    </xf>
    <xf numFmtId="0" fontId="34" fillId="0" borderId="71" xfId="0" applyFont="1" applyBorder="1" applyAlignment="1">
      <alignment horizontal="center" vertical="center"/>
    </xf>
    <xf numFmtId="0" fontId="34" fillId="0" borderId="60" xfId="0" applyFont="1" applyBorder="1" applyAlignment="1">
      <alignment horizontal="center" vertical="center"/>
    </xf>
    <xf numFmtId="41" fontId="34" fillId="0" borderId="18" xfId="2" applyFont="1" applyBorder="1" applyAlignment="1">
      <alignment horizontal="center" vertical="center"/>
    </xf>
    <xf numFmtId="41" fontId="34" fillId="0" borderId="102" xfId="2" applyFont="1" applyBorder="1" applyAlignment="1">
      <alignment horizontal="center" vertical="center"/>
    </xf>
    <xf numFmtId="41" fontId="34" fillId="0" borderId="17" xfId="2" applyFont="1" applyBorder="1" applyAlignment="1">
      <alignment horizontal="center" vertical="center"/>
    </xf>
    <xf numFmtId="41" fontId="34" fillId="0" borderId="33" xfId="2" applyFont="1" applyBorder="1" applyAlignment="1">
      <alignment horizontal="center" vertical="center"/>
    </xf>
    <xf numFmtId="0" fontId="44" fillId="0" borderId="41" xfId="0" applyFont="1" applyBorder="1" applyAlignment="1">
      <alignment vertical="center"/>
    </xf>
    <xf numFmtId="0" fontId="44" fillId="0" borderId="28" xfId="0" applyFont="1" applyBorder="1" applyAlignment="1">
      <alignment vertical="center"/>
    </xf>
    <xf numFmtId="0" fontId="44" fillId="0" borderId="68" xfId="0" applyFont="1" applyBorder="1" applyAlignment="1">
      <alignment vertical="center"/>
    </xf>
    <xf numFmtId="0" fontId="44" fillId="0" borderId="91" xfId="0" applyFont="1" applyBorder="1" applyAlignment="1">
      <alignment horizontal="center" vertical="center"/>
    </xf>
    <xf numFmtId="0" fontId="44" fillId="0" borderId="80" xfId="0" applyFont="1" applyBorder="1" applyAlignment="1">
      <alignment horizontal="center" vertical="center"/>
    </xf>
    <xf numFmtId="0" fontId="44" fillId="0" borderId="65" xfId="0" applyFont="1" applyBorder="1" applyAlignment="1">
      <alignment horizontal="center" vertical="center"/>
    </xf>
    <xf numFmtId="41" fontId="44" fillId="0" borderId="94" xfId="0" applyNumberFormat="1" applyFont="1" applyFill="1" applyBorder="1" applyAlignment="1">
      <alignment horizontal="center" vertical="center"/>
    </xf>
    <xf numFmtId="41" fontId="44" fillId="0" borderId="72" xfId="0" applyNumberFormat="1" applyFont="1" applyFill="1" applyBorder="1" applyAlignment="1">
      <alignment horizontal="center" vertical="center"/>
    </xf>
    <xf numFmtId="41" fontId="44" fillId="0" borderId="98" xfId="0" applyNumberFormat="1" applyFont="1" applyFill="1" applyBorder="1" applyAlignment="1">
      <alignment horizontal="center" vertical="center"/>
    </xf>
    <xf numFmtId="41" fontId="47" fillId="0" borderId="17" xfId="2" applyNumberFormat="1" applyFont="1" applyFill="1" applyBorder="1" applyAlignment="1">
      <alignment horizontal="center" vertical="center"/>
    </xf>
    <xf numFmtId="41" fontId="47" fillId="0" borderId="33" xfId="2" applyNumberFormat="1" applyFont="1" applyFill="1" applyBorder="1" applyAlignment="1">
      <alignment horizontal="center" vertical="center"/>
    </xf>
    <xf numFmtId="41" fontId="47" fillId="0" borderId="14" xfId="2" applyNumberFormat="1" applyFont="1" applyFill="1" applyBorder="1" applyAlignment="1">
      <alignment horizontal="center" vertical="center"/>
    </xf>
    <xf numFmtId="41" fontId="47" fillId="0" borderId="69" xfId="2" applyNumberFormat="1" applyFont="1" applyFill="1" applyBorder="1" applyAlignment="1">
      <alignment horizontal="center" vertical="center"/>
    </xf>
    <xf numFmtId="41" fontId="47" fillId="0" borderId="15" xfId="2" applyNumberFormat="1" applyFont="1" applyFill="1" applyBorder="1" applyAlignment="1">
      <alignment horizontal="center" vertical="center"/>
    </xf>
    <xf numFmtId="41" fontId="47" fillId="0" borderId="6" xfId="2" applyNumberFormat="1" applyFont="1" applyFill="1" applyBorder="1" applyAlignment="1">
      <alignment horizontal="center" vertical="center"/>
    </xf>
    <xf numFmtId="41" fontId="44" fillId="0" borderId="54" xfId="0" applyNumberFormat="1" applyFont="1" applyFill="1" applyBorder="1" applyAlignment="1">
      <alignment horizontal="center" vertical="center"/>
    </xf>
    <xf numFmtId="41" fontId="44" fillId="0" borderId="10" xfId="0" applyNumberFormat="1" applyFont="1" applyFill="1" applyBorder="1" applyAlignment="1">
      <alignment horizontal="center" vertical="center"/>
    </xf>
    <xf numFmtId="41" fontId="44" fillId="0" borderId="40" xfId="0" applyNumberFormat="1" applyFont="1" applyFill="1" applyBorder="1" applyAlignment="1">
      <alignment horizontal="center" vertical="center"/>
    </xf>
    <xf numFmtId="41" fontId="44" fillId="0" borderId="99" xfId="0" applyNumberFormat="1" applyFont="1" applyFill="1" applyBorder="1" applyAlignment="1">
      <alignment horizontal="center" vertical="center"/>
    </xf>
    <xf numFmtId="41" fontId="44" fillId="0" borderId="82" xfId="0" applyNumberFormat="1" applyFont="1" applyFill="1" applyBorder="1" applyAlignment="1">
      <alignment horizontal="center" vertical="center"/>
    </xf>
    <xf numFmtId="41" fontId="44" fillId="0" borderId="54" xfId="0" applyNumberFormat="1" applyFont="1" applyBorder="1" applyAlignment="1">
      <alignment horizontal="center" vertical="center"/>
    </xf>
    <xf numFmtId="41" fontId="44" fillId="0" borderId="10" xfId="0" applyNumberFormat="1" applyFont="1" applyBorder="1" applyAlignment="1">
      <alignment horizontal="center" vertical="center"/>
    </xf>
    <xf numFmtId="41" fontId="47" fillId="0" borderId="16" xfId="2" applyNumberFormat="1" applyFont="1" applyBorder="1" applyAlignment="1">
      <alignment horizontal="center" vertical="center"/>
    </xf>
    <xf numFmtId="41" fontId="47" fillId="0" borderId="7" xfId="2" applyNumberFormat="1" applyFont="1" applyBorder="1" applyAlignment="1">
      <alignment horizontal="center" vertical="center"/>
    </xf>
    <xf numFmtId="41" fontId="47" fillId="0" borderId="14" xfId="2" applyNumberFormat="1" applyFont="1" applyBorder="1" applyAlignment="1">
      <alignment horizontal="center" vertical="center"/>
    </xf>
    <xf numFmtId="41" fontId="47" fillId="0" borderId="69" xfId="2" applyNumberFormat="1" applyFont="1" applyBorder="1" applyAlignment="1">
      <alignment horizontal="center" vertical="center"/>
    </xf>
    <xf numFmtId="41" fontId="47" fillId="0" borderId="15" xfId="2" applyNumberFormat="1" applyFont="1" applyBorder="1" applyAlignment="1">
      <alignment horizontal="center" vertical="center"/>
    </xf>
    <xf numFmtId="41" fontId="47" fillId="0" borderId="6" xfId="2" applyNumberFormat="1" applyFont="1" applyBorder="1" applyAlignment="1">
      <alignment horizontal="center" vertical="center"/>
    </xf>
    <xf numFmtId="41" fontId="47" fillId="0" borderId="16" xfId="2" applyNumberFormat="1" applyFont="1" applyFill="1" applyBorder="1" applyAlignment="1">
      <alignment horizontal="center" vertical="center"/>
    </xf>
    <xf numFmtId="41" fontId="47" fillId="0" borderId="7" xfId="2" applyNumberFormat="1" applyFont="1" applyFill="1" applyBorder="1" applyAlignment="1">
      <alignment horizontal="center" vertical="center"/>
    </xf>
    <xf numFmtId="41" fontId="44" fillId="0" borderId="94" xfId="0" applyNumberFormat="1" applyFont="1" applyBorder="1" applyAlignment="1">
      <alignment horizontal="center" vertical="center"/>
    </xf>
    <xf numFmtId="41" fontId="44" fillId="0" borderId="72" xfId="0" applyNumberFormat="1" applyFont="1" applyBorder="1" applyAlignment="1">
      <alignment horizontal="center" vertical="center"/>
    </xf>
    <xf numFmtId="41" fontId="44" fillId="0" borderId="98" xfId="0" applyNumberFormat="1" applyFont="1" applyBorder="1" applyAlignment="1">
      <alignment horizontal="center" vertical="center"/>
    </xf>
    <xf numFmtId="41" fontId="44" fillId="0" borderId="40" xfId="0" applyNumberFormat="1" applyFont="1" applyBorder="1" applyAlignment="1">
      <alignment horizontal="center" vertical="center"/>
    </xf>
    <xf numFmtId="41" fontId="44" fillId="0" borderId="99" xfId="0" applyNumberFormat="1" applyFont="1" applyBorder="1" applyAlignment="1">
      <alignment horizontal="center" vertical="center"/>
    </xf>
    <xf numFmtId="41" fontId="44" fillId="0" borderId="82" xfId="0" applyNumberFormat="1" applyFont="1" applyBorder="1" applyAlignment="1">
      <alignment horizontal="center" vertical="center"/>
    </xf>
    <xf numFmtId="0" fontId="47" fillId="0" borderId="42" xfId="0" applyFont="1" applyBorder="1" applyAlignment="1">
      <alignment horizontal="center" vertical="center"/>
    </xf>
    <xf numFmtId="0" fontId="47" fillId="0" borderId="44" xfId="0" applyFont="1" applyBorder="1" applyAlignment="1">
      <alignment horizontal="center" vertical="center"/>
    </xf>
    <xf numFmtId="0" fontId="47" fillId="0" borderId="37" xfId="0" applyFont="1" applyBorder="1" applyAlignment="1">
      <alignment horizontal="center" vertical="center"/>
    </xf>
    <xf numFmtId="0" fontId="47" fillId="0" borderId="13" xfId="0" applyFont="1" applyBorder="1" applyAlignment="1">
      <alignment horizontal="center" vertical="center"/>
    </xf>
    <xf numFmtId="41" fontId="44" fillId="0" borderId="69" xfId="0" applyNumberFormat="1" applyFont="1" applyFill="1" applyBorder="1" applyAlignment="1">
      <alignment horizontal="center" vertical="center"/>
    </xf>
    <xf numFmtId="0" fontId="40" fillId="0" borderId="47" xfId="4" applyFont="1" applyBorder="1" applyAlignment="1">
      <alignment horizontal="center" vertical="center" wrapText="1"/>
    </xf>
    <xf numFmtId="0" fontId="40" fillId="0" borderId="45" xfId="4" applyFont="1" applyBorder="1" applyAlignment="1">
      <alignment horizontal="center" vertical="center" wrapText="1"/>
    </xf>
    <xf numFmtId="0" fontId="100" fillId="0" borderId="0" xfId="4" applyFont="1" applyFill="1" applyBorder="1" applyAlignment="1">
      <alignment horizontal="left" vertical="center"/>
    </xf>
    <xf numFmtId="0" fontId="40" fillId="0" borderId="77" xfId="4" applyFont="1" applyFill="1" applyBorder="1" applyAlignment="1">
      <alignment horizontal="center"/>
    </xf>
    <xf numFmtId="0" fontId="40" fillId="0" borderId="75" xfId="4" applyFont="1" applyFill="1" applyBorder="1" applyAlignment="1">
      <alignment horizontal="center"/>
    </xf>
    <xf numFmtId="0" fontId="40" fillId="0" borderId="78" xfId="4" applyFont="1" applyFill="1" applyBorder="1" applyAlignment="1">
      <alignment horizontal="center"/>
    </xf>
    <xf numFmtId="0" fontId="40" fillId="0" borderId="79" xfId="4" applyFont="1" applyFill="1" applyBorder="1" applyAlignment="1">
      <alignment horizontal="center"/>
    </xf>
    <xf numFmtId="0" fontId="40" fillId="0" borderId="72" xfId="4" applyFont="1" applyFill="1" applyBorder="1" applyAlignment="1">
      <alignment horizontal="center"/>
    </xf>
    <xf numFmtId="0" fontId="40" fillId="0" borderId="98" xfId="4" applyFont="1" applyFill="1" applyBorder="1" applyAlignment="1">
      <alignment horizontal="center"/>
    </xf>
    <xf numFmtId="0" fontId="40" fillId="0" borderId="0" xfId="4" applyFont="1" applyFill="1" applyBorder="1" applyAlignment="1">
      <alignment horizontal="center" vertical="center"/>
    </xf>
    <xf numFmtId="0" fontId="115" fillId="0" borderId="0" xfId="4" applyFont="1" applyAlignment="1">
      <alignment horizontal="center"/>
    </xf>
    <xf numFmtId="0" fontId="40" fillId="0" borderId="38" xfId="4" applyFont="1" applyFill="1" applyBorder="1" applyAlignment="1">
      <alignment horizontal="center" vertical="center"/>
    </xf>
    <xf numFmtId="0" fontId="40" fillId="0" borderId="12" xfId="4" applyFont="1" applyFill="1" applyBorder="1" applyAlignment="1">
      <alignment horizontal="center" vertical="center"/>
    </xf>
    <xf numFmtId="0" fontId="40" fillId="0" borderId="49" xfId="4" applyFont="1" applyFill="1" applyBorder="1" applyAlignment="1">
      <alignment horizontal="center"/>
    </xf>
    <xf numFmtId="0" fontId="40" fillId="0" borderId="1" xfId="4" applyFont="1" applyFill="1" applyBorder="1" applyAlignment="1">
      <alignment horizontal="center"/>
    </xf>
    <xf numFmtId="0" fontId="40" fillId="0" borderId="28" xfId="4" applyFont="1" applyFill="1" applyBorder="1" applyAlignment="1">
      <alignment horizontal="center" vertical="center" wrapText="1"/>
    </xf>
    <xf numFmtId="0" fontId="40" fillId="0" borderId="42" xfId="4" applyFont="1" applyFill="1" applyBorder="1" applyAlignment="1">
      <alignment horizontal="center" vertical="center"/>
    </xf>
    <xf numFmtId="0" fontId="40" fillId="0" borderId="44" xfId="4" applyFont="1" applyFill="1" applyBorder="1" applyAlignment="1">
      <alignment horizontal="center" vertical="center"/>
    </xf>
    <xf numFmtId="0" fontId="40" fillId="0" borderId="94" xfId="4" applyFont="1" applyFill="1" applyBorder="1" applyAlignment="1">
      <alignment horizontal="center"/>
    </xf>
    <xf numFmtId="0" fontId="40" fillId="0" borderId="12" xfId="4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68" xfId="4" applyFont="1" applyFill="1" applyBorder="1" applyAlignment="1">
      <alignment horizontal="center" vertical="center" wrapText="1"/>
    </xf>
    <xf numFmtId="0" fontId="34" fillId="0" borderId="46" xfId="4" applyFont="1" applyBorder="1" applyAlignment="1">
      <alignment horizontal="center" vertical="center" wrapText="1"/>
    </xf>
    <xf numFmtId="0" fontId="40" fillId="0" borderId="46" xfId="4" applyFont="1" applyBorder="1" applyAlignment="1">
      <alignment horizontal="center" vertical="center" wrapText="1"/>
    </xf>
    <xf numFmtId="0" fontId="40" fillId="0" borderId="38" xfId="4" applyFont="1" applyFill="1" applyBorder="1" applyAlignment="1">
      <alignment horizontal="center" vertical="center" wrapText="1"/>
    </xf>
    <xf numFmtId="0" fontId="40" fillId="0" borderId="37" xfId="4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/>
    </xf>
    <xf numFmtId="0" fontId="40" fillId="0" borderId="28" xfId="4" applyFont="1" applyFill="1" applyBorder="1" applyAlignment="1">
      <alignment horizontal="center" vertical="center"/>
    </xf>
  </cellXfs>
  <cellStyles count="34376">
    <cellStyle name="20% - Accent1" xfId="22" builtinId="30" customBuiltin="1"/>
    <cellStyle name="20% - Accent1 10" xfId="21683"/>
    <cellStyle name="20% - Accent1 11" xfId="23803"/>
    <cellStyle name="20% - Accent1 12" xfId="24224"/>
    <cellStyle name="20% - Accent1 13" xfId="24617"/>
    <cellStyle name="20% - Accent1 14" xfId="24996"/>
    <cellStyle name="20% - Accent1 15" xfId="25178"/>
    <cellStyle name="20% - Accent1 16" xfId="25481"/>
    <cellStyle name="20% - Accent1 17" xfId="27596"/>
    <cellStyle name="20% - Accent1 18" xfId="28025"/>
    <cellStyle name="20% - Accent1 19" xfId="28417"/>
    <cellStyle name="20% - Accent1 2" xfId="16795"/>
    <cellStyle name="20% - Accent1 20" xfId="28794"/>
    <cellStyle name="20% - Accent1 21" xfId="28976"/>
    <cellStyle name="20% - Accent1 22" xfId="30384"/>
    <cellStyle name="20% - Accent1 23" xfId="32168"/>
    <cellStyle name="20% - Accent1 24" xfId="32549"/>
    <cellStyle name="20% - Accent1 25" xfId="34029"/>
    <cellStyle name="20% - Accent1 26" xfId="34208"/>
    <cellStyle name="20% - Accent1 3" xfId="19065"/>
    <cellStyle name="20% - Accent1 4" xfId="19690"/>
    <cellStyle name="20% - Accent1 5" xfId="20125"/>
    <cellStyle name="20% - Accent1 6" xfId="20555"/>
    <cellStyle name="20% - Accent1 7" xfId="20945"/>
    <cellStyle name="20% - Accent1 8" xfId="21327"/>
    <cellStyle name="20% - Accent1 9" xfId="21507"/>
    <cellStyle name="20% - Accent2" xfId="26" builtinId="34" customBuiltin="1"/>
    <cellStyle name="20% - Accent2 10" xfId="21684"/>
    <cellStyle name="20% - Accent2 11" xfId="23802"/>
    <cellStyle name="20% - Accent2 12" xfId="24223"/>
    <cellStyle name="20% - Accent2 13" xfId="24616"/>
    <cellStyle name="20% - Accent2 14" xfId="24995"/>
    <cellStyle name="20% - Accent2 15" xfId="25177"/>
    <cellStyle name="20% - Accent2 16" xfId="25482"/>
    <cellStyle name="20% - Accent2 17" xfId="27595"/>
    <cellStyle name="20% - Accent2 18" xfId="28024"/>
    <cellStyle name="20% - Accent2 19" xfId="28416"/>
    <cellStyle name="20% - Accent2 2" xfId="16796"/>
    <cellStyle name="20% - Accent2 20" xfId="28793"/>
    <cellStyle name="20% - Accent2 21" xfId="28974"/>
    <cellStyle name="20% - Accent2 22" xfId="30386"/>
    <cellStyle name="20% - Accent2 23" xfId="32170"/>
    <cellStyle name="20% - Accent2 24" xfId="32545"/>
    <cellStyle name="20% - Accent2 25" xfId="34028"/>
    <cellStyle name="20% - Accent2 26" xfId="34207"/>
    <cellStyle name="20% - Accent2 3" xfId="19054"/>
    <cellStyle name="20% - Accent2 4" xfId="19689"/>
    <cellStyle name="20% - Accent2 5" xfId="20124"/>
    <cellStyle name="20% - Accent2 6" xfId="20554"/>
    <cellStyle name="20% - Accent2 7" xfId="20944"/>
    <cellStyle name="20% - Accent2 8" xfId="21326"/>
    <cellStyle name="20% - Accent2 9" xfId="21506"/>
    <cellStyle name="20% - Accent3" xfId="30" builtinId="38" customBuiltin="1"/>
    <cellStyle name="20% - Accent3 10" xfId="21685"/>
    <cellStyle name="20% - Accent3 11" xfId="23800"/>
    <cellStyle name="20% - Accent3 12" xfId="24212"/>
    <cellStyle name="20% - Accent3 13" xfId="24615"/>
    <cellStyle name="20% - Accent3 14" xfId="24994"/>
    <cellStyle name="20% - Accent3 15" xfId="25175"/>
    <cellStyle name="20% - Accent3 16" xfId="25483"/>
    <cellStyle name="20% - Accent3 17" xfId="27594"/>
    <cellStyle name="20% - Accent3 18" xfId="28023"/>
    <cellStyle name="20% - Accent3 19" xfId="28415"/>
    <cellStyle name="20% - Accent3 2" xfId="16797"/>
    <cellStyle name="20% - Accent3 20" xfId="28792"/>
    <cellStyle name="20% - Accent3 21" xfId="28973"/>
    <cellStyle name="20% - Accent3 22" xfId="30388"/>
    <cellStyle name="20% - Accent3 23" xfId="32172"/>
    <cellStyle name="20% - Accent3 24" xfId="32507"/>
    <cellStyle name="20% - Accent3 25" xfId="34027"/>
    <cellStyle name="20% - Accent3 26" xfId="34206"/>
    <cellStyle name="20% - Accent3 3" xfId="19043"/>
    <cellStyle name="20% - Accent3 4" xfId="19688"/>
    <cellStyle name="20% - Accent3 5" xfId="20123"/>
    <cellStyle name="20% - Accent3 6" xfId="20553"/>
    <cellStyle name="20% - Accent3 7" xfId="20943"/>
    <cellStyle name="20% - Accent3 8" xfId="21325"/>
    <cellStyle name="20% - Accent3 9" xfId="21505"/>
    <cellStyle name="20% - Accent4" xfId="34" builtinId="42" customBuiltin="1"/>
    <cellStyle name="20% - Accent4 10" xfId="21686"/>
    <cellStyle name="20% - Accent4 11" xfId="23799"/>
    <cellStyle name="20% - Accent4 12" xfId="24201"/>
    <cellStyle name="20% - Accent4 13" xfId="24614"/>
    <cellStyle name="20% - Accent4 14" xfId="24993"/>
    <cellStyle name="20% - Accent4 15" xfId="25174"/>
    <cellStyle name="20% - Accent4 16" xfId="25484"/>
    <cellStyle name="20% - Accent4 17" xfId="27593"/>
    <cellStyle name="20% - Accent4 18" xfId="28022"/>
    <cellStyle name="20% - Accent4 19" xfId="28414"/>
    <cellStyle name="20% - Accent4 2" xfId="16798"/>
    <cellStyle name="20% - Accent4 20" xfId="28791"/>
    <cellStyle name="20% - Accent4 21" xfId="28972"/>
    <cellStyle name="20% - Accent4 22" xfId="30390"/>
    <cellStyle name="20% - Accent4 23" xfId="32174"/>
    <cellStyle name="20% - Accent4 24" xfId="32506"/>
    <cellStyle name="20% - Accent4 25" xfId="34026"/>
    <cellStyle name="20% - Accent4 26" xfId="34205"/>
    <cellStyle name="20% - Accent4 3" xfId="19032"/>
    <cellStyle name="20% - Accent4 4" xfId="19687"/>
    <cellStyle name="20% - Accent4 5" xfId="20122"/>
    <cellStyle name="20% - Accent4 6" xfId="20552"/>
    <cellStyle name="20% - Accent4 7" xfId="20942"/>
    <cellStyle name="20% - Accent4 8" xfId="21324"/>
    <cellStyle name="20% - Accent4 9" xfId="21504"/>
    <cellStyle name="20% - Accent5" xfId="38" builtinId="46" customBuiltin="1"/>
    <cellStyle name="20% - Accent5 10" xfId="21687"/>
    <cellStyle name="20% - Accent5 11" xfId="23798"/>
    <cellStyle name="20% - Accent5 12" xfId="24190"/>
    <cellStyle name="20% - Accent5 13" xfId="24613"/>
    <cellStyle name="20% - Accent5 14" xfId="24992"/>
    <cellStyle name="20% - Accent5 15" xfId="25173"/>
    <cellStyle name="20% - Accent5 16" xfId="25485"/>
    <cellStyle name="20% - Accent5 17" xfId="27592"/>
    <cellStyle name="20% - Accent5 18" xfId="28021"/>
    <cellStyle name="20% - Accent5 19" xfId="28413"/>
    <cellStyle name="20% - Accent5 2" xfId="16799"/>
    <cellStyle name="20% - Accent5 20" xfId="28790"/>
    <cellStyle name="20% - Accent5 21" xfId="28971"/>
    <cellStyle name="20% - Accent5 22" xfId="30392"/>
    <cellStyle name="20% - Accent5 23" xfId="32176"/>
    <cellStyle name="20% - Accent5 24" xfId="32504"/>
    <cellStyle name="20% - Accent5 25" xfId="34025"/>
    <cellStyle name="20% - Accent5 26" xfId="34204"/>
    <cellStyle name="20% - Accent5 3" xfId="19030"/>
    <cellStyle name="20% - Accent5 4" xfId="19686"/>
    <cellStyle name="20% - Accent5 5" xfId="20121"/>
    <cellStyle name="20% - Accent5 6" xfId="20551"/>
    <cellStyle name="20% - Accent5 7" xfId="20941"/>
    <cellStyle name="20% - Accent5 8" xfId="21313"/>
    <cellStyle name="20% - Accent5 9" xfId="21503"/>
    <cellStyle name="20% - Accent6" xfId="42" builtinId="50" customBuiltin="1"/>
    <cellStyle name="20% - Accent6 10" xfId="21688"/>
    <cellStyle name="20% - Accent6 11" xfId="23797"/>
    <cellStyle name="20% - Accent6 12" xfId="24179"/>
    <cellStyle name="20% - Accent6 13" xfId="24612"/>
    <cellStyle name="20% - Accent6 14" xfId="24991"/>
    <cellStyle name="20% - Accent6 15" xfId="25172"/>
    <cellStyle name="20% - Accent6 16" xfId="25486"/>
    <cellStyle name="20% - Accent6 17" xfId="27591"/>
    <cellStyle name="20% - Accent6 18" xfId="28020"/>
    <cellStyle name="20% - Accent6 19" xfId="28412"/>
    <cellStyle name="20% - Accent6 2" xfId="16800"/>
    <cellStyle name="20% - Accent6 20" xfId="28779"/>
    <cellStyle name="20% - Accent6 21" xfId="28970"/>
    <cellStyle name="20% - Accent6 22" xfId="30394"/>
    <cellStyle name="20% - Accent6 23" xfId="32178"/>
    <cellStyle name="20% - Accent6 24" xfId="32503"/>
    <cellStyle name="20% - Accent6 25" xfId="34024"/>
    <cellStyle name="20% - Accent6 26" xfId="34203"/>
    <cellStyle name="20% - Accent6 3" xfId="19029"/>
    <cellStyle name="20% - Accent6 4" xfId="19685"/>
    <cellStyle name="20% - Accent6 5" xfId="20120"/>
    <cellStyle name="20% - Accent6 6" xfId="20550"/>
    <cellStyle name="20% - Accent6 7" xfId="20940"/>
    <cellStyle name="20% - Accent6 8" xfId="21302"/>
    <cellStyle name="20% - Accent6 9" xfId="21502"/>
    <cellStyle name="40% - Accent1" xfId="23" builtinId="31" customBuiltin="1"/>
    <cellStyle name="40% - Accent1 10" xfId="21689"/>
    <cellStyle name="40% - Accent1 11" xfId="23796"/>
    <cellStyle name="40% - Accent1 12" xfId="24177"/>
    <cellStyle name="40% - Accent1 13" xfId="24611"/>
    <cellStyle name="40% - Accent1 14" xfId="24980"/>
    <cellStyle name="40% - Accent1 15" xfId="25171"/>
    <cellStyle name="40% - Accent1 16" xfId="25487"/>
    <cellStyle name="40% - Accent1 17" xfId="27590"/>
    <cellStyle name="40% - Accent1 18" xfId="28009"/>
    <cellStyle name="40% - Accent1 19" xfId="28411"/>
    <cellStyle name="40% - Accent1 2" xfId="16801"/>
    <cellStyle name="40% - Accent1 20" xfId="28768"/>
    <cellStyle name="40% - Accent1 21" xfId="28969"/>
    <cellStyle name="40% - Accent1 22" xfId="30385"/>
    <cellStyle name="40% - Accent1 23" xfId="32169"/>
    <cellStyle name="40% - Accent1 24" xfId="32502"/>
    <cellStyle name="40% - Accent1 25" xfId="34013"/>
    <cellStyle name="40% - Accent1 26" xfId="34202"/>
    <cellStyle name="40% - Accent1 3" xfId="19028"/>
    <cellStyle name="40% - Accent1 4" xfId="19674"/>
    <cellStyle name="40% - Accent1 5" xfId="20119"/>
    <cellStyle name="40% - Accent1 6" xfId="20539"/>
    <cellStyle name="40% - Accent1 7" xfId="20929"/>
    <cellStyle name="40% - Accent1 8" xfId="21291"/>
    <cellStyle name="40% - Accent1 9" xfId="21491"/>
    <cellStyle name="40% - Accent2" xfId="27" builtinId="35" customBuiltin="1"/>
    <cellStyle name="40% - Accent2 10" xfId="21690"/>
    <cellStyle name="40% - Accent2 11" xfId="23795"/>
    <cellStyle name="40% - Accent2 12" xfId="24176"/>
    <cellStyle name="40% - Accent2 13" xfId="24600"/>
    <cellStyle name="40% - Accent2 14" xfId="24969"/>
    <cellStyle name="40% - Accent2 15" xfId="25170"/>
    <cellStyle name="40% - Accent2 16" xfId="25488"/>
    <cellStyle name="40% - Accent2 17" xfId="27589"/>
    <cellStyle name="40% - Accent2 18" xfId="27998"/>
    <cellStyle name="40% - Accent2 19" xfId="28410"/>
    <cellStyle name="40% - Accent2 2" xfId="16802"/>
    <cellStyle name="40% - Accent2 20" xfId="28757"/>
    <cellStyle name="40% - Accent2 21" xfId="28968"/>
    <cellStyle name="40% - Accent2 22" xfId="30387"/>
    <cellStyle name="40% - Accent2 23" xfId="32171"/>
    <cellStyle name="40% - Accent2 24" xfId="32500"/>
    <cellStyle name="40% - Accent2 25" xfId="34002"/>
    <cellStyle name="40% - Accent2 26" xfId="34201"/>
    <cellStyle name="40% - Accent2 3" xfId="19027"/>
    <cellStyle name="40% - Accent2 4" xfId="19663"/>
    <cellStyle name="40% - Accent2 5" xfId="20118"/>
    <cellStyle name="40% - Accent2 6" xfId="20528"/>
    <cellStyle name="40% - Accent2 7" xfId="20918"/>
    <cellStyle name="40% - Accent2 8" xfId="21280"/>
    <cellStyle name="40% - Accent2 9" xfId="21480"/>
    <cellStyle name="40% - Accent3" xfId="31" builtinId="39" customBuiltin="1"/>
    <cellStyle name="40% - Accent3 10" xfId="21691"/>
    <cellStyle name="40% - Accent3 11" xfId="23794"/>
    <cellStyle name="40% - Accent3 12" xfId="24175"/>
    <cellStyle name="40% - Accent3 13" xfId="24589"/>
    <cellStyle name="40% - Accent3 14" xfId="24958"/>
    <cellStyle name="40% - Accent3 15" xfId="25169"/>
    <cellStyle name="40% - Accent3 16" xfId="25489"/>
    <cellStyle name="40% - Accent3 17" xfId="27588"/>
    <cellStyle name="40% - Accent3 18" xfId="27987"/>
    <cellStyle name="40% - Accent3 19" xfId="28409"/>
    <cellStyle name="40% - Accent3 2" xfId="16803"/>
    <cellStyle name="40% - Accent3 20" xfId="28746"/>
    <cellStyle name="40% - Accent3 21" xfId="28967"/>
    <cellStyle name="40% - Accent3 22" xfId="30389"/>
    <cellStyle name="40% - Accent3 23" xfId="32173"/>
    <cellStyle name="40% - Accent3 24" xfId="32498"/>
    <cellStyle name="40% - Accent3 25" xfId="33991"/>
    <cellStyle name="40% - Accent3 26" xfId="34200"/>
    <cellStyle name="40% - Accent3 3" xfId="19026"/>
    <cellStyle name="40% - Accent3 4" xfId="19652"/>
    <cellStyle name="40% - Accent3 5" xfId="20117"/>
    <cellStyle name="40% - Accent3 6" xfId="20517"/>
    <cellStyle name="40% - Accent3 7" xfId="20907"/>
    <cellStyle name="40% - Accent3 8" xfId="21278"/>
    <cellStyle name="40% - Accent3 9" xfId="21469"/>
    <cellStyle name="40% - Accent4" xfId="35" builtinId="43" customBuiltin="1"/>
    <cellStyle name="40% - Accent4 10" xfId="21692"/>
    <cellStyle name="40% - Accent4 11" xfId="23793"/>
    <cellStyle name="40% - Accent4 12" xfId="24174"/>
    <cellStyle name="40% - Accent4 13" xfId="24578"/>
    <cellStyle name="40% - Accent4 14" xfId="24947"/>
    <cellStyle name="40% - Accent4 15" xfId="25168"/>
    <cellStyle name="40% - Accent4 16" xfId="25490"/>
    <cellStyle name="40% - Accent4 17" xfId="27577"/>
    <cellStyle name="40% - Accent4 18" xfId="27976"/>
    <cellStyle name="40% - Accent4 19" xfId="28398"/>
    <cellStyle name="40% - Accent4 2" xfId="16804"/>
    <cellStyle name="40% - Accent4 20" xfId="28744"/>
    <cellStyle name="40% - Accent4 21" xfId="28966"/>
    <cellStyle name="40% - Accent4 22" xfId="30391"/>
    <cellStyle name="40% - Accent4 23" xfId="32175"/>
    <cellStyle name="40% - Accent4 24" xfId="32497"/>
    <cellStyle name="40% - Accent4 25" xfId="33980"/>
    <cellStyle name="40% - Accent4 26" xfId="34189"/>
    <cellStyle name="40% - Accent4 3" xfId="19025"/>
    <cellStyle name="40% - Accent4 4" xfId="19641"/>
    <cellStyle name="40% - Accent4 5" xfId="20106"/>
    <cellStyle name="40% - Accent4 6" xfId="20506"/>
    <cellStyle name="40% - Accent4 7" xfId="20896"/>
    <cellStyle name="40% - Accent4 8" xfId="21277"/>
    <cellStyle name="40% - Accent4 9" xfId="21458"/>
    <cellStyle name="40% - Accent5" xfId="39" builtinId="47" customBuiltin="1"/>
    <cellStyle name="40% - Accent5 10" xfId="21693"/>
    <cellStyle name="40% - Accent5 11" xfId="23792"/>
    <cellStyle name="40% - Accent5 12" xfId="24173"/>
    <cellStyle name="40% - Accent5 13" xfId="24567"/>
    <cellStyle name="40% - Accent5 14" xfId="24945"/>
    <cellStyle name="40% - Accent5 15" xfId="25167"/>
    <cellStyle name="40% - Accent5 16" xfId="25491"/>
    <cellStyle name="40% - Accent5 17" xfId="27566"/>
    <cellStyle name="40% - Accent5 18" xfId="27974"/>
    <cellStyle name="40% - Accent5 19" xfId="28387"/>
    <cellStyle name="40% - Accent5 2" xfId="16805"/>
    <cellStyle name="40% - Accent5 20" xfId="28743"/>
    <cellStyle name="40% - Accent5 21" xfId="28965"/>
    <cellStyle name="40% - Accent5 22" xfId="30393"/>
    <cellStyle name="40% - Accent5 23" xfId="32177"/>
    <cellStyle name="40% - Accent5 24" xfId="32493"/>
    <cellStyle name="40% - Accent5 25" xfId="33978"/>
    <cellStyle name="40% - Accent5 26" xfId="34178"/>
    <cellStyle name="40% - Accent5 3" xfId="19024"/>
    <cellStyle name="40% - Accent5 4" xfId="19639"/>
    <cellStyle name="40% - Accent5 5" xfId="20095"/>
    <cellStyle name="40% - Accent5 6" xfId="20504"/>
    <cellStyle name="40% - Accent5 7" xfId="20894"/>
    <cellStyle name="40% - Accent5 8" xfId="21276"/>
    <cellStyle name="40% - Accent5 9" xfId="21456"/>
    <cellStyle name="40% - Accent6" xfId="43" builtinId="51" customBuiltin="1"/>
    <cellStyle name="40% - Accent6 10" xfId="21694"/>
    <cellStyle name="40% - Accent6 11" xfId="23791"/>
    <cellStyle name="40% - Accent6 12" xfId="24172"/>
    <cellStyle name="40% - Accent6 13" xfId="24565"/>
    <cellStyle name="40% - Accent6 14" xfId="24944"/>
    <cellStyle name="40% - Accent6 15" xfId="25166"/>
    <cellStyle name="40% - Accent6 16" xfId="25492"/>
    <cellStyle name="40% - Accent6 17" xfId="27555"/>
    <cellStyle name="40% - Accent6 18" xfId="27973"/>
    <cellStyle name="40% - Accent6 19" xfId="28376"/>
    <cellStyle name="40% - Accent6 2" xfId="16806"/>
    <cellStyle name="40% - Accent6 20" xfId="28742"/>
    <cellStyle name="40% - Accent6 21" xfId="28954"/>
    <cellStyle name="40% - Accent6 22" xfId="30395"/>
    <cellStyle name="40% - Accent6 23" xfId="32179"/>
    <cellStyle name="40% - Accent6 24" xfId="32492"/>
    <cellStyle name="40% - Accent6 25" xfId="33977"/>
    <cellStyle name="40% - Accent6 26" xfId="34167"/>
    <cellStyle name="40% - Accent6 3" xfId="19023"/>
    <cellStyle name="40% - Accent6 4" xfId="19638"/>
    <cellStyle name="40% - Accent6 5" xfId="20084"/>
    <cellStyle name="40% - Accent6 6" xfId="20503"/>
    <cellStyle name="40% - Accent6 7" xfId="20893"/>
    <cellStyle name="40% - Accent6 8" xfId="21275"/>
    <cellStyle name="40% - Accent6 9" xfId="21455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1" builtinId="27" customBuiltin="1"/>
    <cellStyle name="Calculation" xfId="15" builtinId="22" customBuiltin="1"/>
    <cellStyle name="Check Cell" xfId="17" builtinId="23" customBuiltin="1"/>
    <cellStyle name="Comma" xfId="1" builtinId="3"/>
    <cellStyle name="Comma [0]" xfId="2" builtinId="6"/>
    <cellStyle name="Comma [0] 10" xfId="1455"/>
    <cellStyle name="Comma [0] 11" xfId="1039"/>
    <cellStyle name="Comma [0] 12" xfId="1040"/>
    <cellStyle name="Comma [0] 13" xfId="1456"/>
    <cellStyle name="Comma [0] 14" xfId="1457"/>
    <cellStyle name="Comma [0] 15" xfId="1458"/>
    <cellStyle name="Comma [0] 16" xfId="1459"/>
    <cellStyle name="Comma [0] 17" xfId="1460"/>
    <cellStyle name="Comma [0] 18" xfId="1461"/>
    <cellStyle name="Comma [0] 19" xfId="1462"/>
    <cellStyle name="Comma [0] 2" xfId="46"/>
    <cellStyle name="Comma [0] 2 10" xfId="1463"/>
    <cellStyle name="Comma [0] 2 11" xfId="1464"/>
    <cellStyle name="Comma [0] 2 12" xfId="1465"/>
    <cellStyle name="Comma [0] 2 13" xfId="1466"/>
    <cellStyle name="Comma [0] 2 14" xfId="1467"/>
    <cellStyle name="Comma [0] 2 15" xfId="1468"/>
    <cellStyle name="Comma [0] 2 16" xfId="1469"/>
    <cellStyle name="Comma [0] 2 17" xfId="1470"/>
    <cellStyle name="Comma [0] 2 18" xfId="1471"/>
    <cellStyle name="Comma [0] 2 19" xfId="1472"/>
    <cellStyle name="Comma [0] 2 2" xfId="2415"/>
    <cellStyle name="Comma [0] 2 2 10" xfId="4533"/>
    <cellStyle name="Comma [0] 2 2 11" xfId="16641"/>
    <cellStyle name="Comma [0] 2 2 12" xfId="16699"/>
    <cellStyle name="Comma [0] 2 2 13" xfId="16738"/>
    <cellStyle name="Comma [0] 2 2 14" xfId="16757"/>
    <cellStyle name="Comma [0] 2 2 15" xfId="21679"/>
    <cellStyle name="Comma [0] 2 2 16" xfId="21681"/>
    <cellStyle name="Comma [0] 2 2 17" xfId="25346"/>
    <cellStyle name="Comma [0] 2 2 18" xfId="25396"/>
    <cellStyle name="Comma [0] 2 2 19" xfId="25423"/>
    <cellStyle name="Comma [0] 2 2 2" xfId="1473"/>
    <cellStyle name="Comma [0] 2 2 2 2" xfId="1474"/>
    <cellStyle name="Comma [0] 2 2 20" xfId="25444"/>
    <cellStyle name="Comma [0] 2 2 21" xfId="30675"/>
    <cellStyle name="Comma [0] 2 2 22" xfId="30714"/>
    <cellStyle name="Comma [0] 2 2 23" xfId="30734"/>
    <cellStyle name="Comma [0] 2 2 24" xfId="30768"/>
    <cellStyle name="Comma [0] 2 2 25" xfId="30795"/>
    <cellStyle name="Comma [0] 2 2 26" xfId="30830"/>
    <cellStyle name="Comma [0] 2 2 27" xfId="30873"/>
    <cellStyle name="Comma [0] 2 2 28" xfId="30837"/>
    <cellStyle name="Comma [0] 2 2 29" xfId="32459"/>
    <cellStyle name="Comma [0] 2 2 3" xfId="1475"/>
    <cellStyle name="Comma [0] 2 2 3 10" xfId="6286"/>
    <cellStyle name="Comma [0] 2 2 3 11" xfId="6486"/>
    <cellStyle name="Comma [0] 2 2 3 12" xfId="6622"/>
    <cellStyle name="Comma [0] 2 2 3 13" xfId="6755"/>
    <cellStyle name="Comma [0] 2 2 3 14" xfId="6807"/>
    <cellStyle name="Comma [0] 2 2 3 15" xfId="6852"/>
    <cellStyle name="Comma [0] 2 2 3 16" xfId="6877"/>
    <cellStyle name="Comma [0] 2 2 3 17" xfId="9102"/>
    <cellStyle name="Comma [0] 2 2 3 18" xfId="9387"/>
    <cellStyle name="Comma [0] 2 2 3 19" xfId="9652"/>
    <cellStyle name="Comma [0] 2 2 3 2" xfId="2433"/>
    <cellStyle name="Comma [0] 2 2 3 20" xfId="9915"/>
    <cellStyle name="Comma [0] 2 2 3 21" xfId="10179"/>
    <cellStyle name="Comma [0] 2 2 3 22" xfId="10439"/>
    <cellStyle name="Comma [0] 2 2 3 23" xfId="10700"/>
    <cellStyle name="Comma [0] 2 2 3 24" xfId="10950"/>
    <cellStyle name="Comma [0] 2 2 3 25" xfId="11219"/>
    <cellStyle name="Comma [0] 2 2 3 26" xfId="11470"/>
    <cellStyle name="Comma [0] 2 2 3 27" xfId="11712"/>
    <cellStyle name="Comma [0] 2 2 3 28" xfId="11918"/>
    <cellStyle name="Comma [0] 2 2 3 29" xfId="12119"/>
    <cellStyle name="Comma [0] 2 2 3 3" xfId="4532"/>
    <cellStyle name="Comma [0] 2 2 3 30" xfId="12256"/>
    <cellStyle name="Comma [0] 2 2 3 31" xfId="12376"/>
    <cellStyle name="Comma [0] 2 2 3 32" xfId="12429"/>
    <cellStyle name="Comma [0] 2 2 3 33" xfId="12468"/>
    <cellStyle name="Comma [0] 2 2 3 34" xfId="12492"/>
    <cellStyle name="Comma [0] 2 2 3 35" xfId="14512"/>
    <cellStyle name="Comma [0] 2 2 3 36" xfId="14788"/>
    <cellStyle name="Comma [0] 2 2 3 37" xfId="15053"/>
    <cellStyle name="Comma [0] 2 2 3 38" xfId="15314"/>
    <cellStyle name="Comma [0] 2 2 3 39" xfId="15573"/>
    <cellStyle name="Comma [0] 2 2 3 4" xfId="4875"/>
    <cellStyle name="Comma [0] 2 2 3 40" xfId="15827"/>
    <cellStyle name="Comma [0] 2 2 3 41" xfId="16050"/>
    <cellStyle name="Comma [0] 2 2 3 42" xfId="16253"/>
    <cellStyle name="Comma [0] 2 2 3 43" xfId="16401"/>
    <cellStyle name="Comma [0] 2 2 3 44" xfId="16529"/>
    <cellStyle name="Comma [0] 2 2 3 45" xfId="16591"/>
    <cellStyle name="Comma [0] 2 2 3 46" xfId="16635"/>
    <cellStyle name="Comma [0] 2 2 3 5" xfId="5067"/>
    <cellStyle name="Comma [0] 2 2 3 6" xfId="4856"/>
    <cellStyle name="Comma [0] 2 2 3 7" xfId="5577"/>
    <cellStyle name="Comma [0] 2 2 3 8" xfId="5825"/>
    <cellStyle name="Comma [0] 2 2 3 9" xfId="6074"/>
    <cellStyle name="Comma [0] 2 2 30" xfId="32508"/>
    <cellStyle name="Comma [0] 2 2 31" xfId="32529"/>
    <cellStyle name="Comma [0] 2 2 4" xfId="1476"/>
    <cellStyle name="Comma [0] 2 2 4 10" xfId="6285"/>
    <cellStyle name="Comma [0] 2 2 4 11" xfId="6485"/>
    <cellStyle name="Comma [0] 2 2 4 12" xfId="6621"/>
    <cellStyle name="Comma [0] 2 2 4 13" xfId="6754"/>
    <cellStyle name="Comma [0] 2 2 4 14" xfId="6806"/>
    <cellStyle name="Comma [0] 2 2 4 15" xfId="6851"/>
    <cellStyle name="Comma [0] 2 2 4 16" xfId="6878"/>
    <cellStyle name="Comma [0] 2 2 4 17" xfId="9101"/>
    <cellStyle name="Comma [0] 2 2 4 18" xfId="9386"/>
    <cellStyle name="Comma [0] 2 2 4 19" xfId="9651"/>
    <cellStyle name="Comma [0] 2 2 4 2" xfId="2434"/>
    <cellStyle name="Comma [0] 2 2 4 20" xfId="9914"/>
    <cellStyle name="Comma [0] 2 2 4 21" xfId="10178"/>
    <cellStyle name="Comma [0] 2 2 4 22" xfId="10438"/>
    <cellStyle name="Comma [0] 2 2 4 23" xfId="10699"/>
    <cellStyle name="Comma [0] 2 2 4 24" xfId="10949"/>
    <cellStyle name="Comma [0] 2 2 4 25" xfId="11218"/>
    <cellStyle name="Comma [0] 2 2 4 26" xfId="11469"/>
    <cellStyle name="Comma [0] 2 2 4 27" xfId="11711"/>
    <cellStyle name="Comma [0] 2 2 4 28" xfId="11917"/>
    <cellStyle name="Comma [0] 2 2 4 29" xfId="12118"/>
    <cellStyle name="Comma [0] 2 2 4 3" xfId="4531"/>
    <cellStyle name="Comma [0] 2 2 4 30" xfId="12255"/>
    <cellStyle name="Comma [0] 2 2 4 31" xfId="12375"/>
    <cellStyle name="Comma [0] 2 2 4 32" xfId="12428"/>
    <cellStyle name="Comma [0] 2 2 4 33" xfId="12467"/>
    <cellStyle name="Comma [0] 2 2 4 34" xfId="12493"/>
    <cellStyle name="Comma [0] 2 2 4 35" xfId="14511"/>
    <cellStyle name="Comma [0] 2 2 4 36" xfId="14787"/>
    <cellStyle name="Comma [0] 2 2 4 37" xfId="15052"/>
    <cellStyle name="Comma [0] 2 2 4 38" xfId="15313"/>
    <cellStyle name="Comma [0] 2 2 4 39" xfId="15572"/>
    <cellStyle name="Comma [0] 2 2 4 4" xfId="4874"/>
    <cellStyle name="Comma [0] 2 2 4 40" xfId="15826"/>
    <cellStyle name="Comma [0] 2 2 4 41" xfId="16049"/>
    <cellStyle name="Comma [0] 2 2 4 42" xfId="16252"/>
    <cellStyle name="Comma [0] 2 2 4 43" xfId="16400"/>
    <cellStyle name="Comma [0] 2 2 4 44" xfId="16528"/>
    <cellStyle name="Comma [0] 2 2 4 45" xfId="16590"/>
    <cellStyle name="Comma [0] 2 2 4 46" xfId="16634"/>
    <cellStyle name="Comma [0] 2 2 4 5" xfId="5066"/>
    <cellStyle name="Comma [0] 2 2 4 6" xfId="4855"/>
    <cellStyle name="Comma [0] 2 2 4 7" xfId="5576"/>
    <cellStyle name="Comma [0] 2 2 4 8" xfId="5824"/>
    <cellStyle name="Comma [0] 2 2 4 9" xfId="6073"/>
    <cellStyle name="Comma [0] 2 2 5" xfId="1477"/>
    <cellStyle name="Comma [0] 2 2 5 10" xfId="6284"/>
    <cellStyle name="Comma [0] 2 2 5 11" xfId="6484"/>
    <cellStyle name="Comma [0] 2 2 5 12" xfId="6620"/>
    <cellStyle name="Comma [0] 2 2 5 13" xfId="6753"/>
    <cellStyle name="Comma [0] 2 2 5 14" xfId="6805"/>
    <cellStyle name="Comma [0] 2 2 5 15" xfId="6850"/>
    <cellStyle name="Comma [0] 2 2 5 16" xfId="6879"/>
    <cellStyle name="Comma [0] 2 2 5 17" xfId="9100"/>
    <cellStyle name="Comma [0] 2 2 5 18" xfId="9385"/>
    <cellStyle name="Comma [0] 2 2 5 19" xfId="9650"/>
    <cellStyle name="Comma [0] 2 2 5 2" xfId="2435"/>
    <cellStyle name="Comma [0] 2 2 5 20" xfId="9913"/>
    <cellStyle name="Comma [0] 2 2 5 21" xfId="10177"/>
    <cellStyle name="Comma [0] 2 2 5 22" xfId="10437"/>
    <cellStyle name="Comma [0] 2 2 5 23" xfId="10698"/>
    <cellStyle name="Comma [0] 2 2 5 24" xfId="10948"/>
    <cellStyle name="Comma [0] 2 2 5 25" xfId="11217"/>
    <cellStyle name="Comma [0] 2 2 5 26" xfId="11468"/>
    <cellStyle name="Comma [0] 2 2 5 27" xfId="11710"/>
    <cellStyle name="Comma [0] 2 2 5 28" xfId="11916"/>
    <cellStyle name="Comma [0] 2 2 5 29" xfId="12117"/>
    <cellStyle name="Comma [0] 2 2 5 3" xfId="4530"/>
    <cellStyle name="Comma [0] 2 2 5 30" xfId="12254"/>
    <cellStyle name="Comma [0] 2 2 5 31" xfId="12374"/>
    <cellStyle name="Comma [0] 2 2 5 32" xfId="12427"/>
    <cellStyle name="Comma [0] 2 2 5 33" xfId="12466"/>
    <cellStyle name="Comma [0] 2 2 5 34" xfId="12494"/>
    <cellStyle name="Comma [0] 2 2 5 35" xfId="14510"/>
    <cellStyle name="Comma [0] 2 2 5 36" xfId="14786"/>
    <cellStyle name="Comma [0] 2 2 5 37" xfId="15051"/>
    <cellStyle name="Comma [0] 2 2 5 38" xfId="15312"/>
    <cellStyle name="Comma [0] 2 2 5 39" xfId="15571"/>
    <cellStyle name="Comma [0] 2 2 5 4" xfId="4873"/>
    <cellStyle name="Comma [0] 2 2 5 40" xfId="15825"/>
    <cellStyle name="Comma [0] 2 2 5 41" xfId="16048"/>
    <cellStyle name="Comma [0] 2 2 5 42" xfId="16251"/>
    <cellStyle name="Comma [0] 2 2 5 43" xfId="16399"/>
    <cellStyle name="Comma [0] 2 2 5 44" xfId="16527"/>
    <cellStyle name="Comma [0] 2 2 5 45" xfId="16589"/>
    <cellStyle name="Comma [0] 2 2 5 46" xfId="16633"/>
    <cellStyle name="Comma [0] 2 2 5 5" xfId="5065"/>
    <cellStyle name="Comma [0] 2 2 5 6" xfId="4854"/>
    <cellStyle name="Comma [0] 2 2 5 7" xfId="5575"/>
    <cellStyle name="Comma [0] 2 2 5 8" xfId="5823"/>
    <cellStyle name="Comma [0] 2 2 5 9" xfId="6072"/>
    <cellStyle name="Comma [0] 2 2 6" xfId="1478"/>
    <cellStyle name="Comma [0] 2 2 6 10" xfId="6283"/>
    <cellStyle name="Comma [0] 2 2 6 11" xfId="6483"/>
    <cellStyle name="Comma [0] 2 2 6 12" xfId="6619"/>
    <cellStyle name="Comma [0] 2 2 6 13" xfId="6752"/>
    <cellStyle name="Comma [0] 2 2 6 14" xfId="6804"/>
    <cellStyle name="Comma [0] 2 2 6 15" xfId="6849"/>
    <cellStyle name="Comma [0] 2 2 6 16" xfId="6880"/>
    <cellStyle name="Comma [0] 2 2 6 17" xfId="9099"/>
    <cellStyle name="Comma [0] 2 2 6 18" xfId="9384"/>
    <cellStyle name="Comma [0] 2 2 6 19" xfId="9649"/>
    <cellStyle name="Comma [0] 2 2 6 2" xfId="2436"/>
    <cellStyle name="Comma [0] 2 2 6 20" xfId="9912"/>
    <cellStyle name="Comma [0] 2 2 6 21" xfId="10176"/>
    <cellStyle name="Comma [0] 2 2 6 22" xfId="10436"/>
    <cellStyle name="Comma [0] 2 2 6 23" xfId="10697"/>
    <cellStyle name="Comma [0] 2 2 6 24" xfId="10947"/>
    <cellStyle name="Comma [0] 2 2 6 25" xfId="11216"/>
    <cellStyle name="Comma [0] 2 2 6 26" xfId="11467"/>
    <cellStyle name="Comma [0] 2 2 6 27" xfId="11709"/>
    <cellStyle name="Comma [0] 2 2 6 28" xfId="11915"/>
    <cellStyle name="Comma [0] 2 2 6 29" xfId="12116"/>
    <cellStyle name="Comma [0] 2 2 6 3" xfId="4529"/>
    <cellStyle name="Comma [0] 2 2 6 30" xfId="12253"/>
    <cellStyle name="Comma [0] 2 2 6 31" xfId="12373"/>
    <cellStyle name="Comma [0] 2 2 6 32" xfId="12426"/>
    <cellStyle name="Comma [0] 2 2 6 33" xfId="12465"/>
    <cellStyle name="Comma [0] 2 2 6 34" xfId="12495"/>
    <cellStyle name="Comma [0] 2 2 6 35" xfId="14509"/>
    <cellStyle name="Comma [0] 2 2 6 36" xfId="14785"/>
    <cellStyle name="Comma [0] 2 2 6 37" xfId="15050"/>
    <cellStyle name="Comma [0] 2 2 6 38" xfId="15311"/>
    <cellStyle name="Comma [0] 2 2 6 39" xfId="15570"/>
    <cellStyle name="Comma [0] 2 2 6 4" xfId="4872"/>
    <cellStyle name="Comma [0] 2 2 6 40" xfId="15824"/>
    <cellStyle name="Comma [0] 2 2 6 41" xfId="16047"/>
    <cellStyle name="Comma [0] 2 2 6 42" xfId="16250"/>
    <cellStyle name="Comma [0] 2 2 6 43" xfId="16398"/>
    <cellStyle name="Comma [0] 2 2 6 44" xfId="16526"/>
    <cellStyle name="Comma [0] 2 2 6 45" xfId="16588"/>
    <cellStyle name="Comma [0] 2 2 6 46" xfId="16632"/>
    <cellStyle name="Comma [0] 2 2 6 5" xfId="5064"/>
    <cellStyle name="Comma [0] 2 2 6 6" xfId="4852"/>
    <cellStyle name="Comma [0] 2 2 6 7" xfId="5574"/>
    <cellStyle name="Comma [0] 2 2 6 8" xfId="5822"/>
    <cellStyle name="Comma [0] 2 2 6 9" xfId="6071"/>
    <cellStyle name="Comma [0] 2 2 7" xfId="1479"/>
    <cellStyle name="Comma [0] 2 2 7 10" xfId="6282"/>
    <cellStyle name="Comma [0] 2 2 7 11" xfId="6482"/>
    <cellStyle name="Comma [0] 2 2 7 12" xfId="6618"/>
    <cellStyle name="Comma [0] 2 2 7 13" xfId="6751"/>
    <cellStyle name="Comma [0] 2 2 7 14" xfId="6803"/>
    <cellStyle name="Comma [0] 2 2 7 15" xfId="6848"/>
    <cellStyle name="Comma [0] 2 2 7 16" xfId="6881"/>
    <cellStyle name="Comma [0] 2 2 7 17" xfId="9098"/>
    <cellStyle name="Comma [0] 2 2 7 18" xfId="9383"/>
    <cellStyle name="Comma [0] 2 2 7 19" xfId="9648"/>
    <cellStyle name="Comma [0] 2 2 7 2" xfId="2437"/>
    <cellStyle name="Comma [0] 2 2 7 20" xfId="9911"/>
    <cellStyle name="Comma [0] 2 2 7 21" xfId="10175"/>
    <cellStyle name="Comma [0] 2 2 7 22" xfId="10435"/>
    <cellStyle name="Comma [0] 2 2 7 23" xfId="10696"/>
    <cellStyle name="Comma [0] 2 2 7 24" xfId="10946"/>
    <cellStyle name="Comma [0] 2 2 7 25" xfId="11215"/>
    <cellStyle name="Comma [0] 2 2 7 26" xfId="11466"/>
    <cellStyle name="Comma [0] 2 2 7 27" xfId="11708"/>
    <cellStyle name="Comma [0] 2 2 7 28" xfId="11914"/>
    <cellStyle name="Comma [0] 2 2 7 29" xfId="12115"/>
    <cellStyle name="Comma [0] 2 2 7 3" xfId="4528"/>
    <cellStyle name="Comma [0] 2 2 7 30" xfId="12252"/>
    <cellStyle name="Comma [0] 2 2 7 31" xfId="12372"/>
    <cellStyle name="Comma [0] 2 2 7 32" xfId="12425"/>
    <cellStyle name="Comma [0] 2 2 7 33" xfId="12464"/>
    <cellStyle name="Comma [0] 2 2 7 34" xfId="12496"/>
    <cellStyle name="Comma [0] 2 2 7 35" xfId="14508"/>
    <cellStyle name="Comma [0] 2 2 7 36" xfId="14784"/>
    <cellStyle name="Comma [0] 2 2 7 37" xfId="15049"/>
    <cellStyle name="Comma [0] 2 2 7 38" xfId="15310"/>
    <cellStyle name="Comma [0] 2 2 7 39" xfId="15569"/>
    <cellStyle name="Comma [0] 2 2 7 4" xfId="4871"/>
    <cellStyle name="Comma [0] 2 2 7 40" xfId="15823"/>
    <cellStyle name="Comma [0] 2 2 7 41" xfId="16046"/>
    <cellStyle name="Comma [0] 2 2 7 42" xfId="16249"/>
    <cellStyle name="Comma [0] 2 2 7 43" xfId="16397"/>
    <cellStyle name="Comma [0] 2 2 7 44" xfId="16525"/>
    <cellStyle name="Comma [0] 2 2 7 45" xfId="16587"/>
    <cellStyle name="Comma [0] 2 2 7 46" xfId="16631"/>
    <cellStyle name="Comma [0] 2 2 7 5" xfId="5063"/>
    <cellStyle name="Comma [0] 2 2 7 6" xfId="4851"/>
    <cellStyle name="Comma [0] 2 2 7 7" xfId="5573"/>
    <cellStyle name="Comma [0] 2 2 7 8" xfId="5821"/>
    <cellStyle name="Comma [0] 2 2 7 9" xfId="6070"/>
    <cellStyle name="Comma [0] 2 2 8" xfId="1480"/>
    <cellStyle name="Comma [0] 2 2 8 10" xfId="6281"/>
    <cellStyle name="Comma [0] 2 2 8 11" xfId="6481"/>
    <cellStyle name="Comma [0] 2 2 8 12" xfId="6617"/>
    <cellStyle name="Comma [0] 2 2 8 13" xfId="6750"/>
    <cellStyle name="Comma [0] 2 2 8 14" xfId="6802"/>
    <cellStyle name="Comma [0] 2 2 8 15" xfId="6847"/>
    <cellStyle name="Comma [0] 2 2 8 16" xfId="6882"/>
    <cellStyle name="Comma [0] 2 2 8 17" xfId="9097"/>
    <cellStyle name="Comma [0] 2 2 8 18" xfId="9382"/>
    <cellStyle name="Comma [0] 2 2 8 19" xfId="9647"/>
    <cellStyle name="Comma [0] 2 2 8 2" xfId="2438"/>
    <cellStyle name="Comma [0] 2 2 8 20" xfId="9910"/>
    <cellStyle name="Comma [0] 2 2 8 21" xfId="10174"/>
    <cellStyle name="Comma [0] 2 2 8 22" xfId="10434"/>
    <cellStyle name="Comma [0] 2 2 8 23" xfId="10695"/>
    <cellStyle name="Comma [0] 2 2 8 24" xfId="10945"/>
    <cellStyle name="Comma [0] 2 2 8 25" xfId="11214"/>
    <cellStyle name="Comma [0] 2 2 8 26" xfId="11465"/>
    <cellStyle name="Comma [0] 2 2 8 27" xfId="11707"/>
    <cellStyle name="Comma [0] 2 2 8 28" xfId="11913"/>
    <cellStyle name="Comma [0] 2 2 8 29" xfId="12114"/>
    <cellStyle name="Comma [0] 2 2 8 3" xfId="4527"/>
    <cellStyle name="Comma [0] 2 2 8 30" xfId="12251"/>
    <cellStyle name="Comma [0] 2 2 8 31" xfId="12371"/>
    <cellStyle name="Comma [0] 2 2 8 32" xfId="12424"/>
    <cellStyle name="Comma [0] 2 2 8 33" xfId="12463"/>
    <cellStyle name="Comma [0] 2 2 8 34" xfId="12497"/>
    <cellStyle name="Comma [0] 2 2 8 35" xfId="14507"/>
    <cellStyle name="Comma [0] 2 2 8 36" xfId="14783"/>
    <cellStyle name="Comma [0] 2 2 8 37" xfId="15048"/>
    <cellStyle name="Comma [0] 2 2 8 38" xfId="15309"/>
    <cellStyle name="Comma [0] 2 2 8 39" xfId="15568"/>
    <cellStyle name="Comma [0] 2 2 8 4" xfId="4870"/>
    <cellStyle name="Comma [0] 2 2 8 40" xfId="15822"/>
    <cellStyle name="Comma [0] 2 2 8 41" xfId="16045"/>
    <cellStyle name="Comma [0] 2 2 8 42" xfId="16248"/>
    <cellStyle name="Comma [0] 2 2 8 43" xfId="16396"/>
    <cellStyle name="Comma [0] 2 2 8 44" xfId="16524"/>
    <cellStyle name="Comma [0] 2 2 8 45" xfId="16586"/>
    <cellStyle name="Comma [0] 2 2 8 46" xfId="16630"/>
    <cellStyle name="Comma [0] 2 2 8 5" xfId="5062"/>
    <cellStyle name="Comma [0] 2 2 8 6" xfId="4850"/>
    <cellStyle name="Comma [0] 2 2 8 7" xfId="5572"/>
    <cellStyle name="Comma [0] 2 2 8 8" xfId="5820"/>
    <cellStyle name="Comma [0] 2 2 8 9" xfId="6069"/>
    <cellStyle name="Comma [0] 2 2 9" xfId="2431"/>
    <cellStyle name="Comma [0] 2 20" xfId="1481"/>
    <cellStyle name="Comma [0] 2 21" xfId="2423"/>
    <cellStyle name="Comma [0] 2 22" xfId="4538"/>
    <cellStyle name="Comma [0] 2 23" xfId="4882"/>
    <cellStyle name="Comma [0] 2 24" xfId="5078"/>
    <cellStyle name="Comma [0] 2 25" xfId="4866"/>
    <cellStyle name="Comma [0] 2 26" xfId="5586"/>
    <cellStyle name="Comma [0] 2 27" xfId="5834"/>
    <cellStyle name="Comma [0] 2 28" xfId="6083"/>
    <cellStyle name="Comma [0] 2 29" xfId="6288"/>
    <cellStyle name="Comma [0] 2 3" xfId="1482"/>
    <cellStyle name="Comma [0] 2 3 10" xfId="2440"/>
    <cellStyle name="Comma [0] 2 3 11" xfId="4526"/>
    <cellStyle name="Comma [0] 2 3 12" xfId="4868"/>
    <cellStyle name="Comma [0] 2 3 13" xfId="5061"/>
    <cellStyle name="Comma [0] 2 3 14" xfId="4847"/>
    <cellStyle name="Comma [0] 2 3 15" xfId="5570"/>
    <cellStyle name="Comma [0] 2 3 16" xfId="5818"/>
    <cellStyle name="Comma [0] 2 3 17" xfId="6067"/>
    <cellStyle name="Comma [0] 2 3 18" xfId="6279"/>
    <cellStyle name="Comma [0] 2 3 19" xfId="6480"/>
    <cellStyle name="Comma [0] 2 3 2" xfId="1483"/>
    <cellStyle name="Comma [0] 2 3 20" xfId="6616"/>
    <cellStyle name="Comma [0] 2 3 21" xfId="6749"/>
    <cellStyle name="Comma [0] 2 3 22" xfId="6801"/>
    <cellStyle name="Comma [0] 2 3 23" xfId="6846"/>
    <cellStyle name="Comma [0] 2 3 24" xfId="6884"/>
    <cellStyle name="Comma [0] 2 3 25" xfId="9095"/>
    <cellStyle name="Comma [0] 2 3 26" xfId="9380"/>
    <cellStyle name="Comma [0] 2 3 27" xfId="9645"/>
    <cellStyle name="Comma [0] 2 3 28" xfId="9908"/>
    <cellStyle name="Comma [0] 2 3 29" xfId="10172"/>
    <cellStyle name="Comma [0] 2 3 3" xfId="1484"/>
    <cellStyle name="Comma [0] 2 3 30" xfId="10432"/>
    <cellStyle name="Comma [0] 2 3 31" xfId="10694"/>
    <cellStyle name="Comma [0] 2 3 32" xfId="10943"/>
    <cellStyle name="Comma [0] 2 3 33" xfId="11212"/>
    <cellStyle name="Comma [0] 2 3 34" xfId="11463"/>
    <cellStyle name="Comma [0] 2 3 35" xfId="11706"/>
    <cellStyle name="Comma [0] 2 3 36" xfId="11912"/>
    <cellStyle name="Comma [0] 2 3 37" xfId="12112"/>
    <cellStyle name="Comma [0] 2 3 38" xfId="12250"/>
    <cellStyle name="Comma [0] 2 3 39" xfId="12370"/>
    <cellStyle name="Comma [0] 2 3 4" xfId="1485"/>
    <cellStyle name="Comma [0] 2 3 40" xfId="12423"/>
    <cellStyle name="Comma [0] 2 3 41" xfId="12462"/>
    <cellStyle name="Comma [0] 2 3 42" xfId="12499"/>
    <cellStyle name="Comma [0] 2 3 43" xfId="14505"/>
    <cellStyle name="Comma [0] 2 3 44" xfId="14781"/>
    <cellStyle name="Comma [0] 2 3 45" xfId="15046"/>
    <cellStyle name="Comma [0] 2 3 46" xfId="15307"/>
    <cellStyle name="Comma [0] 2 3 47" xfId="15566"/>
    <cellStyle name="Comma [0] 2 3 48" xfId="15820"/>
    <cellStyle name="Comma [0] 2 3 49" xfId="16043"/>
    <cellStyle name="Comma [0] 2 3 5" xfId="1486"/>
    <cellStyle name="Comma [0] 2 3 50" xfId="16247"/>
    <cellStyle name="Comma [0] 2 3 51" xfId="16395"/>
    <cellStyle name="Comma [0] 2 3 52" xfId="16523"/>
    <cellStyle name="Comma [0] 2 3 53" xfId="16585"/>
    <cellStyle name="Comma [0] 2 3 54" xfId="16629"/>
    <cellStyle name="Comma [0] 2 3 6" xfId="1487"/>
    <cellStyle name="Comma [0] 2 3 7" xfId="1488"/>
    <cellStyle name="Comma [0] 2 3 8" xfId="1489"/>
    <cellStyle name="Comma [0] 2 3 9" xfId="1490"/>
    <cellStyle name="Comma [0] 2 30" xfId="6487"/>
    <cellStyle name="Comma [0] 2 31" xfId="6623"/>
    <cellStyle name="Comma [0] 2 32" xfId="6756"/>
    <cellStyle name="Comma [0] 2 33" xfId="6808"/>
    <cellStyle name="Comma [0] 2 34" xfId="6853"/>
    <cellStyle name="Comma [0] 2 35" xfId="16640"/>
    <cellStyle name="Comma [0] 2 36" xfId="16698"/>
    <cellStyle name="Comma [0] 2 37" xfId="16739"/>
    <cellStyle name="Comma [0] 2 38" xfId="16758"/>
    <cellStyle name="Comma [0] 2 39" xfId="16832"/>
    <cellStyle name="Comma [0] 2 4" xfId="1491"/>
    <cellStyle name="Comma [0] 2 4 10" xfId="2447"/>
    <cellStyle name="Comma [0] 2 4 11" xfId="4518"/>
    <cellStyle name="Comma [0] 2 4 12" xfId="4865"/>
    <cellStyle name="Comma [0] 2 4 13" xfId="5057"/>
    <cellStyle name="Comma [0] 2 4 14" xfId="4838"/>
    <cellStyle name="Comma [0] 2 4 15" xfId="5563"/>
    <cellStyle name="Comma [0] 2 4 16" xfId="5810"/>
    <cellStyle name="Comma [0] 2 4 17" xfId="6059"/>
    <cellStyle name="Comma [0] 2 4 18" xfId="6271"/>
    <cellStyle name="Comma [0] 2 4 19" xfId="6472"/>
    <cellStyle name="Comma [0] 2 4 2" xfId="1492"/>
    <cellStyle name="Comma [0] 2 4 20" xfId="6615"/>
    <cellStyle name="Comma [0] 2 4 21" xfId="6748"/>
    <cellStyle name="Comma [0] 2 4 22" xfId="6800"/>
    <cellStyle name="Comma [0] 2 4 23" xfId="6845"/>
    <cellStyle name="Comma [0] 2 4 24" xfId="6893"/>
    <cellStyle name="Comma [0] 2 4 25" xfId="9088"/>
    <cellStyle name="Comma [0] 2 4 26" xfId="9371"/>
    <cellStyle name="Comma [0] 2 4 27" xfId="9637"/>
    <cellStyle name="Comma [0] 2 4 28" xfId="9900"/>
    <cellStyle name="Comma [0] 2 4 29" xfId="10164"/>
    <cellStyle name="Comma [0] 2 4 3" xfId="1493"/>
    <cellStyle name="Comma [0] 2 4 30" xfId="10423"/>
    <cellStyle name="Comma [0] 2 4 31" xfId="10686"/>
    <cellStyle name="Comma [0] 2 4 32" xfId="10935"/>
    <cellStyle name="Comma [0] 2 4 33" xfId="11205"/>
    <cellStyle name="Comma [0] 2 4 34" xfId="11456"/>
    <cellStyle name="Comma [0] 2 4 35" xfId="11698"/>
    <cellStyle name="Comma [0] 2 4 36" xfId="11906"/>
    <cellStyle name="Comma [0] 2 4 37" xfId="12103"/>
    <cellStyle name="Comma [0] 2 4 38" xfId="12248"/>
    <cellStyle name="Comma [0] 2 4 39" xfId="12369"/>
    <cellStyle name="Comma [0] 2 4 4" xfId="1494"/>
    <cellStyle name="Comma [0] 2 4 40" xfId="12422"/>
    <cellStyle name="Comma [0] 2 4 41" xfId="12461"/>
    <cellStyle name="Comma [0] 2 4 42" xfId="12507"/>
    <cellStyle name="Comma [0] 2 4 43" xfId="14497"/>
    <cellStyle name="Comma [0] 2 4 44" xfId="14773"/>
    <cellStyle name="Comma [0] 2 4 45" xfId="15040"/>
    <cellStyle name="Comma [0] 2 4 46" xfId="15298"/>
    <cellStyle name="Comma [0] 2 4 47" xfId="15564"/>
    <cellStyle name="Comma [0] 2 4 48" xfId="15818"/>
    <cellStyle name="Comma [0] 2 4 49" xfId="16041"/>
    <cellStyle name="Comma [0] 2 4 5" xfId="1495"/>
    <cellStyle name="Comma [0] 2 4 50" xfId="16245"/>
    <cellStyle name="Comma [0] 2 4 51" xfId="16393"/>
    <cellStyle name="Comma [0] 2 4 52" xfId="16522"/>
    <cellStyle name="Comma [0] 2 4 53" xfId="16584"/>
    <cellStyle name="Comma [0] 2 4 54" xfId="16628"/>
    <cellStyle name="Comma [0] 2 4 6" xfId="1496"/>
    <cellStyle name="Comma [0] 2 4 7" xfId="1497"/>
    <cellStyle name="Comma [0] 2 4 8" xfId="1498"/>
    <cellStyle name="Comma [0] 2 4 9" xfId="1499"/>
    <cellStyle name="Comma [0] 2 40" xfId="18996"/>
    <cellStyle name="Comma [0] 2 41" xfId="19613"/>
    <cellStyle name="Comma [0] 2 42" xfId="20059"/>
    <cellStyle name="Comma [0] 2 43" xfId="20484"/>
    <cellStyle name="Comma [0] 2 44" xfId="20891"/>
    <cellStyle name="Comma [0] 2 45" xfId="21274"/>
    <cellStyle name="Comma [0] 2 46" xfId="21453"/>
    <cellStyle name="Comma [0] 2 47" xfId="21720"/>
    <cellStyle name="Comma [0] 2 48" xfId="23738"/>
    <cellStyle name="Comma [0] 2 49" xfId="24150"/>
    <cellStyle name="Comma [0] 2 5" xfId="1500"/>
    <cellStyle name="Comma [0] 2 5 10" xfId="2456"/>
    <cellStyle name="Comma [0] 2 5 11" xfId="4517"/>
    <cellStyle name="Comma [0] 2 5 12" xfId="4857"/>
    <cellStyle name="Comma [0] 2 5 13" xfId="5051"/>
    <cellStyle name="Comma [0] 2 5 14" xfId="4833"/>
    <cellStyle name="Comma [0] 2 5 15" xfId="5556"/>
    <cellStyle name="Comma [0] 2 5 16" xfId="5805"/>
    <cellStyle name="Comma [0] 2 5 17" xfId="6054"/>
    <cellStyle name="Comma [0] 2 5 18" xfId="6266"/>
    <cellStyle name="Comma [0] 2 5 19" xfId="6467"/>
    <cellStyle name="Comma [0] 2 5 2" xfId="1501"/>
    <cellStyle name="Comma [0] 2 5 20" xfId="6610"/>
    <cellStyle name="Comma [0] 2 5 21" xfId="6743"/>
    <cellStyle name="Comma [0] 2 5 22" xfId="6799"/>
    <cellStyle name="Comma [0] 2 5 23" xfId="6844"/>
    <cellStyle name="Comma [0] 2 5 24" xfId="6900"/>
    <cellStyle name="Comma [0] 2 5 25" xfId="9081"/>
    <cellStyle name="Comma [0] 2 5 26" xfId="9366"/>
    <cellStyle name="Comma [0] 2 5 27" xfId="9631"/>
    <cellStyle name="Comma [0] 2 5 28" xfId="9893"/>
    <cellStyle name="Comma [0] 2 5 29" xfId="10159"/>
    <cellStyle name="Comma [0] 2 5 3" xfId="1502"/>
    <cellStyle name="Comma [0] 2 5 30" xfId="10414"/>
    <cellStyle name="Comma [0] 2 5 31" xfId="10678"/>
    <cellStyle name="Comma [0] 2 5 32" xfId="10926"/>
    <cellStyle name="Comma [0] 2 5 33" xfId="11197"/>
    <cellStyle name="Comma [0] 2 5 34" xfId="11453"/>
    <cellStyle name="Comma [0] 2 5 35" xfId="11689"/>
    <cellStyle name="Comma [0] 2 5 36" xfId="11900"/>
    <cellStyle name="Comma [0] 2 5 37" xfId="12096"/>
    <cellStyle name="Comma [0] 2 5 38" xfId="12241"/>
    <cellStyle name="Comma [0] 2 5 39" xfId="12368"/>
    <cellStyle name="Comma [0] 2 5 4" xfId="1503"/>
    <cellStyle name="Comma [0] 2 5 40" xfId="12421"/>
    <cellStyle name="Comma [0] 2 5 41" xfId="12460"/>
    <cellStyle name="Comma [0] 2 5 42" xfId="12513"/>
    <cellStyle name="Comma [0] 2 5 43" xfId="14490"/>
    <cellStyle name="Comma [0] 2 5 44" xfId="14766"/>
    <cellStyle name="Comma [0] 2 5 45" xfId="15032"/>
    <cellStyle name="Comma [0] 2 5 46" xfId="15289"/>
    <cellStyle name="Comma [0] 2 5 47" xfId="15556"/>
    <cellStyle name="Comma [0] 2 5 48" xfId="15810"/>
    <cellStyle name="Comma [0] 2 5 49" xfId="16033"/>
    <cellStyle name="Comma [0] 2 5 5" xfId="1504"/>
    <cellStyle name="Comma [0] 2 5 50" xfId="16237"/>
    <cellStyle name="Comma [0] 2 5 51" xfId="16385"/>
    <cellStyle name="Comma [0] 2 5 52" xfId="16520"/>
    <cellStyle name="Comma [0] 2 5 53" xfId="16583"/>
    <cellStyle name="Comma [0] 2 5 54" xfId="16627"/>
    <cellStyle name="Comma [0] 2 5 6" xfId="1505"/>
    <cellStyle name="Comma [0] 2 5 7" xfId="1506"/>
    <cellStyle name="Comma [0] 2 5 8" xfId="1507"/>
    <cellStyle name="Comma [0] 2 5 9" xfId="1508"/>
    <cellStyle name="Comma [0] 2 50" xfId="24563"/>
    <cellStyle name="Comma [0] 2 51" xfId="24942"/>
    <cellStyle name="Comma [0] 2 52" xfId="25123"/>
    <cellStyle name="Comma [0] 2 53" xfId="25518"/>
    <cellStyle name="Comma [0] 2 54" xfId="27531"/>
    <cellStyle name="Comma [0] 2 55" xfId="27949"/>
    <cellStyle name="Comma [0] 2 56" xfId="28363"/>
    <cellStyle name="Comma [0] 2 57" xfId="28740"/>
    <cellStyle name="Comma [0] 2 58" xfId="28921"/>
    <cellStyle name="Comma [0] 2 59" xfId="29663"/>
    <cellStyle name="Comma [0] 2 6" xfId="1509"/>
    <cellStyle name="Comma [0] 2 6 10" xfId="2465"/>
    <cellStyle name="Comma [0] 2 6 11" xfId="4516"/>
    <cellStyle name="Comma [0] 2 6 12" xfId="4849"/>
    <cellStyle name="Comma [0] 2 6 13" xfId="5042"/>
    <cellStyle name="Comma [0] 2 6 14" xfId="4824"/>
    <cellStyle name="Comma [0] 2 6 15" xfId="5550"/>
    <cellStyle name="Comma [0] 2 6 16" xfId="5798"/>
    <cellStyle name="Comma [0] 2 6 17" xfId="6049"/>
    <cellStyle name="Comma [0] 2 6 18" xfId="6261"/>
    <cellStyle name="Comma [0] 2 6 19" xfId="6462"/>
    <cellStyle name="Comma [0] 2 6 2" xfId="1510"/>
    <cellStyle name="Comma [0] 2 6 20" xfId="6605"/>
    <cellStyle name="Comma [0] 2 6 21" xfId="6738"/>
    <cellStyle name="Comma [0] 2 6 22" xfId="6797"/>
    <cellStyle name="Comma [0] 2 6 23" xfId="6843"/>
    <cellStyle name="Comma [0] 2 6 24" xfId="6908"/>
    <cellStyle name="Comma [0] 2 6 25" xfId="9074"/>
    <cellStyle name="Comma [0] 2 6 26" xfId="9358"/>
    <cellStyle name="Comma [0] 2 6 27" xfId="9624"/>
    <cellStyle name="Comma [0] 2 6 28" xfId="9886"/>
    <cellStyle name="Comma [0] 2 6 29" xfId="10153"/>
    <cellStyle name="Comma [0] 2 6 3" xfId="1511"/>
    <cellStyle name="Comma [0] 2 6 30" xfId="10406"/>
    <cellStyle name="Comma [0] 2 6 31" xfId="10673"/>
    <cellStyle name="Comma [0] 2 6 32" xfId="10917"/>
    <cellStyle name="Comma [0] 2 6 33" xfId="11188"/>
    <cellStyle name="Comma [0] 2 6 34" xfId="11445"/>
    <cellStyle name="Comma [0] 2 6 35" xfId="11680"/>
    <cellStyle name="Comma [0] 2 6 36" xfId="11895"/>
    <cellStyle name="Comma [0] 2 6 37" xfId="12093"/>
    <cellStyle name="Comma [0] 2 6 38" xfId="12239"/>
    <cellStyle name="Comma [0] 2 6 39" xfId="12366"/>
    <cellStyle name="Comma [0] 2 6 4" xfId="1512"/>
    <cellStyle name="Comma [0] 2 6 40" xfId="12420"/>
    <cellStyle name="Comma [0] 2 6 41" xfId="12459"/>
    <cellStyle name="Comma [0] 2 6 42" xfId="12522"/>
    <cellStyle name="Comma [0] 2 6 43" xfId="14483"/>
    <cellStyle name="Comma [0] 2 6 44" xfId="14759"/>
    <cellStyle name="Comma [0] 2 6 45" xfId="15024"/>
    <cellStyle name="Comma [0] 2 6 46" xfId="15280"/>
    <cellStyle name="Comma [0] 2 6 47" xfId="15548"/>
    <cellStyle name="Comma [0] 2 6 48" xfId="15801"/>
    <cellStyle name="Comma [0] 2 6 49" xfId="16027"/>
    <cellStyle name="Comma [0] 2 6 5" xfId="1513"/>
    <cellStyle name="Comma [0] 2 6 50" xfId="16234"/>
    <cellStyle name="Comma [0] 2 6 51" xfId="16384"/>
    <cellStyle name="Comma [0] 2 6 52" xfId="16519"/>
    <cellStyle name="Comma [0] 2 6 53" xfId="16582"/>
    <cellStyle name="Comma [0] 2 6 54" xfId="16626"/>
    <cellStyle name="Comma [0] 2 6 6" xfId="1514"/>
    <cellStyle name="Comma [0] 2 6 7" xfId="1515"/>
    <cellStyle name="Comma [0] 2 6 8" xfId="1516"/>
    <cellStyle name="Comma [0] 2 6 9" xfId="1517"/>
    <cellStyle name="Comma [0] 2 60" xfId="30674"/>
    <cellStyle name="Comma [0] 2 61" xfId="30715"/>
    <cellStyle name="Comma [0] 2 62" xfId="30735"/>
    <cellStyle name="Comma [0] 2 63" xfId="30767"/>
    <cellStyle name="Comma [0] 2 64" xfId="30796"/>
    <cellStyle name="Comma [0] 2 65" xfId="30829"/>
    <cellStyle name="Comma [0] 2 66" xfId="30874"/>
    <cellStyle name="Comma [0] 2 67" xfId="30836"/>
    <cellStyle name="Comma [0] 2 68" xfId="31447"/>
    <cellStyle name="Comma [0] 2 69" xfId="32458"/>
    <cellStyle name="Comma [0] 2 7" xfId="1518"/>
    <cellStyle name="Comma [0] 2 70" xfId="32509"/>
    <cellStyle name="Comma [0] 2 71" xfId="32530"/>
    <cellStyle name="Comma [0] 2 72" xfId="32528"/>
    <cellStyle name="Comma [0] 2 73" xfId="33976"/>
    <cellStyle name="Comma [0] 2 74" xfId="34155"/>
    <cellStyle name="Comma [0] 2 8" xfId="1519"/>
    <cellStyle name="Comma [0] 2 9" xfId="1520"/>
    <cellStyle name="Comma [0] 20" xfId="1521"/>
    <cellStyle name="Comma [0] 21" xfId="1522"/>
    <cellStyle name="Comma [0] 22" xfId="1523"/>
    <cellStyle name="Comma [0] 23" xfId="1524"/>
    <cellStyle name="Comma [0] 24" xfId="1525"/>
    <cellStyle name="Comma [0] 25" xfId="1526"/>
    <cellStyle name="Comma [0] 26" xfId="1527"/>
    <cellStyle name="Comma [0] 27" xfId="1528"/>
    <cellStyle name="Comma [0] 28" xfId="1529"/>
    <cellStyle name="Comma [0] 29" xfId="1530"/>
    <cellStyle name="Comma [0] 3" xfId="1041"/>
    <cellStyle name="Comma [0] 3 2" xfId="16642"/>
    <cellStyle name="Comma [0] 3 3" xfId="16643"/>
    <cellStyle name="Comma [0] 3 4" xfId="16644"/>
    <cellStyle name="Comma [0] 30" xfId="1531"/>
    <cellStyle name="Comma [0] 31" xfId="4544"/>
    <cellStyle name="Comma [0] 32" xfId="1532"/>
    <cellStyle name="Comma [0] 33" xfId="1533"/>
    <cellStyle name="Comma [0] 34" xfId="2483"/>
    <cellStyle name="Comma [0] 35" xfId="2484"/>
    <cellStyle name="Comma [0] 36" xfId="2485"/>
    <cellStyle name="Comma [0] 37" xfId="2486"/>
    <cellStyle name="Comma [0] 38" xfId="2487"/>
    <cellStyle name="Comma [0] 39" xfId="2488"/>
    <cellStyle name="Comma [0] 4" xfId="1042"/>
    <cellStyle name="Comma [0] 4 2" xfId="16645"/>
    <cellStyle name="Comma [0] 4 3" xfId="16646"/>
    <cellStyle name="Comma [0] 4 4" xfId="16647"/>
    <cellStyle name="Comma [0] 40" xfId="2490"/>
    <cellStyle name="Comma [0] 41" xfId="2491"/>
    <cellStyle name="Comma [0] 42" xfId="2492"/>
    <cellStyle name="Comma [0] 43" xfId="16695"/>
    <cellStyle name="Comma [0] 44" xfId="2493"/>
    <cellStyle name="Comma [0] 45" xfId="2494"/>
    <cellStyle name="Comma [0] 46" xfId="16696"/>
    <cellStyle name="Comma [0] 47" xfId="21678"/>
    <cellStyle name="Comma [0] 48" xfId="16772"/>
    <cellStyle name="Comma [0] 49" xfId="2495"/>
    <cellStyle name="Comma [0] 5" xfId="1534"/>
    <cellStyle name="Comma [0] 5 10" xfId="1535"/>
    <cellStyle name="Comma [0] 5 11" xfId="1536"/>
    <cellStyle name="Comma [0] 5 12" xfId="1537"/>
    <cellStyle name="Comma [0] 5 13" xfId="1538"/>
    <cellStyle name="Comma [0] 5 14" xfId="1539"/>
    <cellStyle name="Comma [0] 5 15" xfId="1540"/>
    <cellStyle name="Comma [0] 5 16" xfId="1541"/>
    <cellStyle name="Comma [0] 5 17" xfId="1542"/>
    <cellStyle name="Comma [0] 5 18" xfId="1543"/>
    <cellStyle name="Comma [0] 5 19" xfId="1544"/>
    <cellStyle name="Comma [0] 5 2" xfId="1545"/>
    <cellStyle name="Comma [0] 5 2 2" xfId="1546"/>
    <cellStyle name="Comma [0] 5 2 2 10" xfId="6224"/>
    <cellStyle name="Comma [0] 5 2 2 11" xfId="6426"/>
    <cellStyle name="Comma [0] 5 2 2 12" xfId="6583"/>
    <cellStyle name="Comma [0] 5 2 2 13" xfId="6716"/>
    <cellStyle name="Comma [0] 5 2 2 14" xfId="6796"/>
    <cellStyle name="Comma [0] 5 2 2 15" xfId="6842"/>
    <cellStyle name="Comma [0] 5 2 2 16" xfId="6954"/>
    <cellStyle name="Comma [0] 5 2 2 17" xfId="9029"/>
    <cellStyle name="Comma [0] 5 2 2 18" xfId="9312"/>
    <cellStyle name="Comma [0] 5 2 2 19" xfId="9580"/>
    <cellStyle name="Comma [0] 5 2 2 2" xfId="2507"/>
    <cellStyle name="Comma [0] 5 2 2 20" xfId="9841"/>
    <cellStyle name="Comma [0] 5 2 2 21" xfId="10109"/>
    <cellStyle name="Comma [0] 5 2 2 22" xfId="10364"/>
    <cellStyle name="Comma [0] 5 2 2 23" xfId="10630"/>
    <cellStyle name="Comma [0] 5 2 2 24" xfId="10879"/>
    <cellStyle name="Comma [0] 5 2 2 25" xfId="11142"/>
    <cellStyle name="Comma [0] 5 2 2 26" xfId="11405"/>
    <cellStyle name="Comma [0] 5 2 2 27" xfId="11643"/>
    <cellStyle name="Comma [0] 5 2 2 28" xfId="11862"/>
    <cellStyle name="Comma [0] 5 2 2 29" xfId="12063"/>
    <cellStyle name="Comma [0] 5 2 2 3" xfId="4475"/>
    <cellStyle name="Comma [0] 5 2 2 30" xfId="12216"/>
    <cellStyle name="Comma [0] 5 2 2 31" xfId="12351"/>
    <cellStyle name="Comma [0] 5 2 2 32" xfId="12419"/>
    <cellStyle name="Comma [0] 5 2 2 33" xfId="12457"/>
    <cellStyle name="Comma [0] 5 2 2 34" xfId="12562"/>
    <cellStyle name="Comma [0] 5 2 2 35" xfId="14443"/>
    <cellStyle name="Comma [0] 5 2 2 36" xfId="14718"/>
    <cellStyle name="Comma [0] 5 2 2 37" xfId="14977"/>
    <cellStyle name="Comma [0] 5 2 2 38" xfId="15239"/>
    <cellStyle name="Comma [0] 5 2 2 39" xfId="15508"/>
    <cellStyle name="Comma [0] 5 2 2 4" xfId="4807"/>
    <cellStyle name="Comma [0] 5 2 2 40" xfId="15765"/>
    <cellStyle name="Comma [0] 5 2 2 41" xfId="15994"/>
    <cellStyle name="Comma [0] 5 2 2 42" xfId="16200"/>
    <cellStyle name="Comma [0] 5 2 2 43" xfId="16362"/>
    <cellStyle name="Comma [0] 5 2 2 44" xfId="16497"/>
    <cellStyle name="Comma [0] 5 2 2 45" xfId="16581"/>
    <cellStyle name="Comma [0] 5 2 2 46" xfId="16624"/>
    <cellStyle name="Comma [0] 5 2 2 5" xfId="5004"/>
    <cellStyle name="Comma [0] 5 2 2 6" xfId="4770"/>
    <cellStyle name="Comma [0] 5 2 2 7" xfId="5506"/>
    <cellStyle name="Comma [0] 5 2 2 8" xfId="5754"/>
    <cellStyle name="Comma [0] 5 2 2 9" xfId="6005"/>
    <cellStyle name="Comma [0] 5 2 3" xfId="1547"/>
    <cellStyle name="Comma [0] 5 2 3 10" xfId="6223"/>
    <cellStyle name="Comma [0] 5 2 3 11" xfId="6425"/>
    <cellStyle name="Comma [0] 5 2 3 12" xfId="6582"/>
    <cellStyle name="Comma [0] 5 2 3 13" xfId="6715"/>
    <cellStyle name="Comma [0] 5 2 3 14" xfId="6795"/>
    <cellStyle name="Comma [0] 5 2 3 15" xfId="6841"/>
    <cellStyle name="Comma [0] 5 2 3 16" xfId="6955"/>
    <cellStyle name="Comma [0] 5 2 3 17" xfId="9027"/>
    <cellStyle name="Comma [0] 5 2 3 18" xfId="9311"/>
    <cellStyle name="Comma [0] 5 2 3 19" xfId="9579"/>
    <cellStyle name="Comma [0] 5 2 3 2" xfId="2508"/>
    <cellStyle name="Comma [0] 5 2 3 20" xfId="9840"/>
    <cellStyle name="Comma [0] 5 2 3 21" xfId="10108"/>
    <cellStyle name="Comma [0] 5 2 3 22" xfId="10363"/>
    <cellStyle name="Comma [0] 5 2 3 23" xfId="10629"/>
    <cellStyle name="Comma [0] 5 2 3 24" xfId="10878"/>
    <cellStyle name="Comma [0] 5 2 3 25" xfId="11141"/>
    <cellStyle name="Comma [0] 5 2 3 26" xfId="11404"/>
    <cellStyle name="Comma [0] 5 2 3 27" xfId="11642"/>
    <cellStyle name="Comma [0] 5 2 3 28" xfId="11861"/>
    <cellStyle name="Comma [0] 5 2 3 29" xfId="12062"/>
    <cellStyle name="Comma [0] 5 2 3 3" xfId="4474"/>
    <cellStyle name="Comma [0] 5 2 3 30" xfId="12215"/>
    <cellStyle name="Comma [0] 5 2 3 31" xfId="12350"/>
    <cellStyle name="Comma [0] 5 2 3 32" xfId="12418"/>
    <cellStyle name="Comma [0] 5 2 3 33" xfId="12456"/>
    <cellStyle name="Comma [0] 5 2 3 34" xfId="12563"/>
    <cellStyle name="Comma [0] 5 2 3 35" xfId="14442"/>
    <cellStyle name="Comma [0] 5 2 3 36" xfId="14717"/>
    <cellStyle name="Comma [0] 5 2 3 37" xfId="14976"/>
    <cellStyle name="Comma [0] 5 2 3 38" xfId="15238"/>
    <cellStyle name="Comma [0] 5 2 3 39" xfId="15507"/>
    <cellStyle name="Comma [0] 5 2 3 4" xfId="4806"/>
    <cellStyle name="Comma [0] 5 2 3 40" xfId="15764"/>
    <cellStyle name="Comma [0] 5 2 3 41" xfId="15993"/>
    <cellStyle name="Comma [0] 5 2 3 42" xfId="16199"/>
    <cellStyle name="Comma [0] 5 2 3 43" xfId="16361"/>
    <cellStyle name="Comma [0] 5 2 3 44" xfId="16496"/>
    <cellStyle name="Comma [0] 5 2 3 45" xfId="16580"/>
    <cellStyle name="Comma [0] 5 2 3 46" xfId="16623"/>
    <cellStyle name="Comma [0] 5 2 3 5" xfId="5003"/>
    <cellStyle name="Comma [0] 5 2 3 6" xfId="4769"/>
    <cellStyle name="Comma [0] 5 2 3 7" xfId="5505"/>
    <cellStyle name="Comma [0] 5 2 3 8" xfId="5753"/>
    <cellStyle name="Comma [0] 5 2 3 9" xfId="6004"/>
    <cellStyle name="Comma [0] 5 2 4" xfId="1548"/>
    <cellStyle name="Comma [0] 5 2 4 10" xfId="6222"/>
    <cellStyle name="Comma [0] 5 2 4 11" xfId="6424"/>
    <cellStyle name="Comma [0] 5 2 4 12" xfId="6581"/>
    <cellStyle name="Comma [0] 5 2 4 13" xfId="6714"/>
    <cellStyle name="Comma [0] 5 2 4 14" xfId="6794"/>
    <cellStyle name="Comma [0] 5 2 4 15" xfId="6840"/>
    <cellStyle name="Comma [0] 5 2 4 16" xfId="6956"/>
    <cellStyle name="Comma [0] 5 2 4 17" xfId="9026"/>
    <cellStyle name="Comma [0] 5 2 4 18" xfId="9310"/>
    <cellStyle name="Comma [0] 5 2 4 19" xfId="9578"/>
    <cellStyle name="Comma [0] 5 2 4 2" xfId="2509"/>
    <cellStyle name="Comma [0] 5 2 4 20" xfId="9839"/>
    <cellStyle name="Comma [0] 5 2 4 21" xfId="10107"/>
    <cellStyle name="Comma [0] 5 2 4 22" xfId="10362"/>
    <cellStyle name="Comma [0] 5 2 4 23" xfId="10628"/>
    <cellStyle name="Comma [0] 5 2 4 24" xfId="10877"/>
    <cellStyle name="Comma [0] 5 2 4 25" xfId="11140"/>
    <cellStyle name="Comma [0] 5 2 4 26" xfId="11403"/>
    <cellStyle name="Comma [0] 5 2 4 27" xfId="11641"/>
    <cellStyle name="Comma [0] 5 2 4 28" xfId="11860"/>
    <cellStyle name="Comma [0] 5 2 4 29" xfId="12061"/>
    <cellStyle name="Comma [0] 5 2 4 3" xfId="4473"/>
    <cellStyle name="Comma [0] 5 2 4 30" xfId="12214"/>
    <cellStyle name="Comma [0] 5 2 4 31" xfId="12349"/>
    <cellStyle name="Comma [0] 5 2 4 32" xfId="12417"/>
    <cellStyle name="Comma [0] 5 2 4 33" xfId="12455"/>
    <cellStyle name="Comma [0] 5 2 4 34" xfId="12564"/>
    <cellStyle name="Comma [0] 5 2 4 35" xfId="14441"/>
    <cellStyle name="Comma [0] 5 2 4 36" xfId="14716"/>
    <cellStyle name="Comma [0] 5 2 4 37" xfId="14975"/>
    <cellStyle name="Comma [0] 5 2 4 38" xfId="15237"/>
    <cellStyle name="Comma [0] 5 2 4 39" xfId="15506"/>
    <cellStyle name="Comma [0] 5 2 4 4" xfId="4805"/>
    <cellStyle name="Comma [0] 5 2 4 40" xfId="15763"/>
    <cellStyle name="Comma [0] 5 2 4 41" xfId="15992"/>
    <cellStyle name="Comma [0] 5 2 4 42" xfId="16198"/>
    <cellStyle name="Comma [0] 5 2 4 43" xfId="16360"/>
    <cellStyle name="Comma [0] 5 2 4 44" xfId="16495"/>
    <cellStyle name="Comma [0] 5 2 4 45" xfId="16579"/>
    <cellStyle name="Comma [0] 5 2 4 46" xfId="16622"/>
    <cellStyle name="Comma [0] 5 2 4 5" xfId="5002"/>
    <cellStyle name="Comma [0] 5 2 4 6" xfId="4768"/>
    <cellStyle name="Comma [0] 5 2 4 7" xfId="5504"/>
    <cellStyle name="Comma [0] 5 2 4 8" xfId="5752"/>
    <cellStyle name="Comma [0] 5 2 4 9" xfId="6003"/>
    <cellStyle name="Comma [0] 5 2 5" xfId="1549"/>
    <cellStyle name="Comma [0] 5 2 5 10" xfId="6221"/>
    <cellStyle name="Comma [0] 5 2 5 11" xfId="6423"/>
    <cellStyle name="Comma [0] 5 2 5 12" xfId="6580"/>
    <cellStyle name="Comma [0] 5 2 5 13" xfId="6713"/>
    <cellStyle name="Comma [0] 5 2 5 14" xfId="6793"/>
    <cellStyle name="Comma [0] 5 2 5 15" xfId="6839"/>
    <cellStyle name="Comma [0] 5 2 5 16" xfId="6957"/>
    <cellStyle name="Comma [0] 5 2 5 17" xfId="9025"/>
    <cellStyle name="Comma [0] 5 2 5 18" xfId="9309"/>
    <cellStyle name="Comma [0] 5 2 5 19" xfId="9577"/>
    <cellStyle name="Comma [0] 5 2 5 2" xfId="2510"/>
    <cellStyle name="Comma [0] 5 2 5 20" xfId="9838"/>
    <cellStyle name="Comma [0] 5 2 5 21" xfId="10106"/>
    <cellStyle name="Comma [0] 5 2 5 22" xfId="10361"/>
    <cellStyle name="Comma [0] 5 2 5 23" xfId="10627"/>
    <cellStyle name="Comma [0] 5 2 5 24" xfId="10876"/>
    <cellStyle name="Comma [0] 5 2 5 25" xfId="11139"/>
    <cellStyle name="Comma [0] 5 2 5 26" xfId="11402"/>
    <cellStyle name="Comma [0] 5 2 5 27" xfId="11640"/>
    <cellStyle name="Comma [0] 5 2 5 28" xfId="11858"/>
    <cellStyle name="Comma [0] 5 2 5 29" xfId="12060"/>
    <cellStyle name="Comma [0] 5 2 5 3" xfId="4472"/>
    <cellStyle name="Comma [0] 5 2 5 30" xfId="12213"/>
    <cellStyle name="Comma [0] 5 2 5 31" xfId="12348"/>
    <cellStyle name="Comma [0] 5 2 5 32" xfId="12416"/>
    <cellStyle name="Comma [0] 5 2 5 33" xfId="12454"/>
    <cellStyle name="Comma [0] 5 2 5 34" xfId="12565"/>
    <cellStyle name="Comma [0] 5 2 5 35" xfId="14440"/>
    <cellStyle name="Comma [0] 5 2 5 36" xfId="14715"/>
    <cellStyle name="Comma [0] 5 2 5 37" xfId="14974"/>
    <cellStyle name="Comma [0] 5 2 5 38" xfId="15236"/>
    <cellStyle name="Comma [0] 5 2 5 39" xfId="15505"/>
    <cellStyle name="Comma [0] 5 2 5 4" xfId="4804"/>
    <cellStyle name="Comma [0] 5 2 5 40" xfId="15762"/>
    <cellStyle name="Comma [0] 5 2 5 41" xfId="15991"/>
    <cellStyle name="Comma [0] 5 2 5 42" xfId="16197"/>
    <cellStyle name="Comma [0] 5 2 5 43" xfId="16359"/>
    <cellStyle name="Comma [0] 5 2 5 44" xfId="16494"/>
    <cellStyle name="Comma [0] 5 2 5 45" xfId="16578"/>
    <cellStyle name="Comma [0] 5 2 5 46" xfId="16621"/>
    <cellStyle name="Comma [0] 5 2 5 5" xfId="5001"/>
    <cellStyle name="Comma [0] 5 2 5 6" xfId="4767"/>
    <cellStyle name="Comma [0] 5 2 5 7" xfId="5503"/>
    <cellStyle name="Comma [0] 5 2 5 8" xfId="5751"/>
    <cellStyle name="Comma [0] 5 2 5 9" xfId="6002"/>
    <cellStyle name="Comma [0] 5 2 6" xfId="1550"/>
    <cellStyle name="Comma [0] 5 2 6 10" xfId="6220"/>
    <cellStyle name="Comma [0] 5 2 6 11" xfId="6422"/>
    <cellStyle name="Comma [0] 5 2 6 12" xfId="6579"/>
    <cellStyle name="Comma [0] 5 2 6 13" xfId="6712"/>
    <cellStyle name="Comma [0] 5 2 6 14" xfId="6792"/>
    <cellStyle name="Comma [0] 5 2 6 15" xfId="6838"/>
    <cellStyle name="Comma [0] 5 2 6 16" xfId="6958"/>
    <cellStyle name="Comma [0] 5 2 6 17" xfId="9024"/>
    <cellStyle name="Comma [0] 5 2 6 18" xfId="9308"/>
    <cellStyle name="Comma [0] 5 2 6 19" xfId="9576"/>
    <cellStyle name="Comma [0] 5 2 6 2" xfId="2511"/>
    <cellStyle name="Comma [0] 5 2 6 20" xfId="9837"/>
    <cellStyle name="Comma [0] 5 2 6 21" xfId="10105"/>
    <cellStyle name="Comma [0] 5 2 6 22" xfId="10360"/>
    <cellStyle name="Comma [0] 5 2 6 23" xfId="10626"/>
    <cellStyle name="Comma [0] 5 2 6 24" xfId="10875"/>
    <cellStyle name="Comma [0] 5 2 6 25" xfId="11138"/>
    <cellStyle name="Comma [0] 5 2 6 26" xfId="11401"/>
    <cellStyle name="Comma [0] 5 2 6 27" xfId="11639"/>
    <cellStyle name="Comma [0] 5 2 6 28" xfId="11857"/>
    <cellStyle name="Comma [0] 5 2 6 29" xfId="12059"/>
    <cellStyle name="Comma [0] 5 2 6 3" xfId="4471"/>
    <cellStyle name="Comma [0] 5 2 6 30" xfId="12212"/>
    <cellStyle name="Comma [0] 5 2 6 31" xfId="12347"/>
    <cellStyle name="Comma [0] 5 2 6 32" xfId="12415"/>
    <cellStyle name="Comma [0] 5 2 6 33" xfId="12453"/>
    <cellStyle name="Comma [0] 5 2 6 34" xfId="12566"/>
    <cellStyle name="Comma [0] 5 2 6 35" xfId="14439"/>
    <cellStyle name="Comma [0] 5 2 6 36" xfId="14714"/>
    <cellStyle name="Comma [0] 5 2 6 37" xfId="14973"/>
    <cellStyle name="Comma [0] 5 2 6 38" xfId="15235"/>
    <cellStyle name="Comma [0] 5 2 6 39" xfId="15504"/>
    <cellStyle name="Comma [0] 5 2 6 4" xfId="4803"/>
    <cellStyle name="Comma [0] 5 2 6 40" xfId="15761"/>
    <cellStyle name="Comma [0] 5 2 6 41" xfId="15990"/>
    <cellStyle name="Comma [0] 5 2 6 42" xfId="16196"/>
    <cellStyle name="Comma [0] 5 2 6 43" xfId="16358"/>
    <cellStyle name="Comma [0] 5 2 6 44" xfId="16493"/>
    <cellStyle name="Comma [0] 5 2 6 45" xfId="16577"/>
    <cellStyle name="Comma [0] 5 2 6 46" xfId="16620"/>
    <cellStyle name="Comma [0] 5 2 6 5" xfId="5000"/>
    <cellStyle name="Comma [0] 5 2 6 6" xfId="4766"/>
    <cellStyle name="Comma [0] 5 2 6 7" xfId="5502"/>
    <cellStyle name="Comma [0] 5 2 6 8" xfId="5750"/>
    <cellStyle name="Comma [0] 5 2 6 9" xfId="6001"/>
    <cellStyle name="Comma [0] 5 2 7" xfId="1551"/>
    <cellStyle name="Comma [0] 5 2 7 10" xfId="6219"/>
    <cellStyle name="Comma [0] 5 2 7 11" xfId="6421"/>
    <cellStyle name="Comma [0] 5 2 7 12" xfId="6578"/>
    <cellStyle name="Comma [0] 5 2 7 13" xfId="6711"/>
    <cellStyle name="Comma [0] 5 2 7 14" xfId="6791"/>
    <cellStyle name="Comma [0] 5 2 7 15" xfId="6837"/>
    <cellStyle name="Comma [0] 5 2 7 16" xfId="6959"/>
    <cellStyle name="Comma [0] 5 2 7 17" xfId="9023"/>
    <cellStyle name="Comma [0] 5 2 7 18" xfId="9307"/>
    <cellStyle name="Comma [0] 5 2 7 19" xfId="9575"/>
    <cellStyle name="Comma [0] 5 2 7 2" xfId="2512"/>
    <cellStyle name="Comma [0] 5 2 7 20" xfId="9836"/>
    <cellStyle name="Comma [0] 5 2 7 21" xfId="10104"/>
    <cellStyle name="Comma [0] 5 2 7 22" xfId="10359"/>
    <cellStyle name="Comma [0] 5 2 7 23" xfId="10625"/>
    <cellStyle name="Comma [0] 5 2 7 24" xfId="10874"/>
    <cellStyle name="Comma [0] 5 2 7 25" xfId="11137"/>
    <cellStyle name="Comma [0] 5 2 7 26" xfId="11400"/>
    <cellStyle name="Comma [0] 5 2 7 27" xfId="11638"/>
    <cellStyle name="Comma [0] 5 2 7 28" xfId="11856"/>
    <cellStyle name="Comma [0] 5 2 7 29" xfId="12057"/>
    <cellStyle name="Comma [0] 5 2 7 3" xfId="4470"/>
    <cellStyle name="Comma [0] 5 2 7 30" xfId="12211"/>
    <cellStyle name="Comma [0] 5 2 7 31" xfId="12346"/>
    <cellStyle name="Comma [0] 5 2 7 32" xfId="12414"/>
    <cellStyle name="Comma [0] 5 2 7 33" xfId="12452"/>
    <cellStyle name="Comma [0] 5 2 7 34" xfId="12567"/>
    <cellStyle name="Comma [0] 5 2 7 35" xfId="14437"/>
    <cellStyle name="Comma [0] 5 2 7 36" xfId="14713"/>
    <cellStyle name="Comma [0] 5 2 7 37" xfId="14972"/>
    <cellStyle name="Comma [0] 5 2 7 38" xfId="15234"/>
    <cellStyle name="Comma [0] 5 2 7 39" xfId="15503"/>
    <cellStyle name="Comma [0] 5 2 7 4" xfId="4802"/>
    <cellStyle name="Comma [0] 5 2 7 40" xfId="15760"/>
    <cellStyle name="Comma [0] 5 2 7 41" xfId="15989"/>
    <cellStyle name="Comma [0] 5 2 7 42" xfId="16195"/>
    <cellStyle name="Comma [0] 5 2 7 43" xfId="16357"/>
    <cellStyle name="Comma [0] 5 2 7 44" xfId="16492"/>
    <cellStyle name="Comma [0] 5 2 7 45" xfId="16576"/>
    <cellStyle name="Comma [0] 5 2 7 46" xfId="16619"/>
    <cellStyle name="Comma [0] 5 2 7 5" xfId="4999"/>
    <cellStyle name="Comma [0] 5 2 7 6" xfId="4765"/>
    <cellStyle name="Comma [0] 5 2 7 7" xfId="5501"/>
    <cellStyle name="Comma [0] 5 2 7 8" xfId="5749"/>
    <cellStyle name="Comma [0] 5 2 7 9" xfId="6000"/>
    <cellStyle name="Comma [0] 5 2 8" xfId="1552"/>
    <cellStyle name="Comma [0] 5 2 8 10" xfId="6218"/>
    <cellStyle name="Comma [0] 5 2 8 11" xfId="6420"/>
    <cellStyle name="Comma [0] 5 2 8 12" xfId="6577"/>
    <cellStyle name="Comma [0] 5 2 8 13" xfId="6710"/>
    <cellStyle name="Comma [0] 5 2 8 14" xfId="6790"/>
    <cellStyle name="Comma [0] 5 2 8 15" xfId="6836"/>
    <cellStyle name="Comma [0] 5 2 8 16" xfId="6960"/>
    <cellStyle name="Comma [0] 5 2 8 17" xfId="9022"/>
    <cellStyle name="Comma [0] 5 2 8 18" xfId="9306"/>
    <cellStyle name="Comma [0] 5 2 8 19" xfId="9574"/>
    <cellStyle name="Comma [0] 5 2 8 2" xfId="2513"/>
    <cellStyle name="Comma [0] 5 2 8 20" xfId="9835"/>
    <cellStyle name="Comma [0] 5 2 8 21" xfId="10103"/>
    <cellStyle name="Comma [0] 5 2 8 22" xfId="10358"/>
    <cellStyle name="Comma [0] 5 2 8 23" xfId="10624"/>
    <cellStyle name="Comma [0] 5 2 8 24" xfId="10873"/>
    <cellStyle name="Comma [0] 5 2 8 25" xfId="11136"/>
    <cellStyle name="Comma [0] 5 2 8 26" xfId="11399"/>
    <cellStyle name="Comma [0] 5 2 8 27" xfId="11637"/>
    <cellStyle name="Comma [0] 5 2 8 28" xfId="11855"/>
    <cellStyle name="Comma [0] 5 2 8 29" xfId="12056"/>
    <cellStyle name="Comma [0] 5 2 8 3" xfId="4469"/>
    <cellStyle name="Comma [0] 5 2 8 30" xfId="12210"/>
    <cellStyle name="Comma [0] 5 2 8 31" xfId="12345"/>
    <cellStyle name="Comma [0] 5 2 8 32" xfId="12413"/>
    <cellStyle name="Comma [0] 5 2 8 33" xfId="12451"/>
    <cellStyle name="Comma [0] 5 2 8 34" xfId="12568"/>
    <cellStyle name="Comma [0] 5 2 8 35" xfId="14436"/>
    <cellStyle name="Comma [0] 5 2 8 36" xfId="14712"/>
    <cellStyle name="Comma [0] 5 2 8 37" xfId="14971"/>
    <cellStyle name="Comma [0] 5 2 8 38" xfId="15233"/>
    <cellStyle name="Comma [0] 5 2 8 39" xfId="15502"/>
    <cellStyle name="Comma [0] 5 2 8 4" xfId="4801"/>
    <cellStyle name="Comma [0] 5 2 8 40" xfId="15759"/>
    <cellStyle name="Comma [0] 5 2 8 41" xfId="15988"/>
    <cellStyle name="Comma [0] 5 2 8 42" xfId="16194"/>
    <cellStyle name="Comma [0] 5 2 8 43" xfId="16356"/>
    <cellStyle name="Comma [0] 5 2 8 44" xfId="16491"/>
    <cellStyle name="Comma [0] 5 2 8 45" xfId="16575"/>
    <cellStyle name="Comma [0] 5 2 8 46" xfId="16618"/>
    <cellStyle name="Comma [0] 5 2 8 5" xfId="4998"/>
    <cellStyle name="Comma [0] 5 2 8 6" xfId="4764"/>
    <cellStyle name="Comma [0] 5 2 8 7" xfId="5500"/>
    <cellStyle name="Comma [0] 5 2 8 8" xfId="5748"/>
    <cellStyle name="Comma [0] 5 2 8 9" xfId="5999"/>
    <cellStyle name="Comma [0] 5 20" xfId="1553"/>
    <cellStyle name="Comma [0] 5 21" xfId="16648"/>
    <cellStyle name="Comma [0] 5 22" xfId="16702"/>
    <cellStyle name="Comma [0] 5 23" xfId="16735"/>
    <cellStyle name="Comma [0] 5 24" xfId="16756"/>
    <cellStyle name="Comma [0] 5 25" xfId="25351"/>
    <cellStyle name="Comma [0] 5 26" xfId="25392"/>
    <cellStyle name="Comma [0] 5 27" xfId="25418"/>
    <cellStyle name="Comma [0] 5 28" xfId="25443"/>
    <cellStyle name="Comma [0] 5 29" xfId="30678"/>
    <cellStyle name="Comma [0] 5 3" xfId="1554"/>
    <cellStyle name="Comma [0] 5 3 10" xfId="2515"/>
    <cellStyle name="Comma [0] 5 3 11" xfId="4467"/>
    <cellStyle name="Comma [0] 5 3 12" xfId="4799"/>
    <cellStyle name="Comma [0] 5 3 13" xfId="4996"/>
    <cellStyle name="Comma [0] 5 3 14" xfId="4762"/>
    <cellStyle name="Comma [0] 5 3 15" xfId="5499"/>
    <cellStyle name="Comma [0] 5 3 16" xfId="5747"/>
    <cellStyle name="Comma [0] 5 3 17" xfId="5998"/>
    <cellStyle name="Comma [0] 5 3 18" xfId="6217"/>
    <cellStyle name="Comma [0] 5 3 19" xfId="6419"/>
    <cellStyle name="Comma [0] 5 3 2" xfId="1555"/>
    <cellStyle name="Comma [0] 5 3 20" xfId="6576"/>
    <cellStyle name="Comma [0] 5 3 21" xfId="6709"/>
    <cellStyle name="Comma [0] 5 3 22" xfId="6789"/>
    <cellStyle name="Comma [0] 5 3 23" xfId="6835"/>
    <cellStyle name="Comma [0] 5 3 24" xfId="6962"/>
    <cellStyle name="Comma [0] 5 3 25" xfId="9021"/>
    <cellStyle name="Comma [0] 5 3 26" xfId="9305"/>
    <cellStyle name="Comma [0] 5 3 27" xfId="9573"/>
    <cellStyle name="Comma [0] 5 3 28" xfId="9834"/>
    <cellStyle name="Comma [0] 5 3 29" xfId="10102"/>
    <cellStyle name="Comma [0] 5 3 3" xfId="1556"/>
    <cellStyle name="Comma [0] 5 3 30" xfId="10356"/>
    <cellStyle name="Comma [0] 5 3 31" xfId="10623"/>
    <cellStyle name="Comma [0] 5 3 32" xfId="10871"/>
    <cellStyle name="Comma [0] 5 3 33" xfId="11134"/>
    <cellStyle name="Comma [0] 5 3 34" xfId="11398"/>
    <cellStyle name="Comma [0] 5 3 35" xfId="11635"/>
    <cellStyle name="Comma [0] 5 3 36" xfId="11853"/>
    <cellStyle name="Comma [0] 5 3 37" xfId="12054"/>
    <cellStyle name="Comma [0] 5 3 38" xfId="12209"/>
    <cellStyle name="Comma [0] 5 3 39" xfId="12343"/>
    <cellStyle name="Comma [0] 5 3 4" xfId="1557"/>
    <cellStyle name="Comma [0] 5 3 40" xfId="12412"/>
    <cellStyle name="Comma [0] 5 3 41" xfId="12450"/>
    <cellStyle name="Comma [0] 5 3 42" xfId="12570"/>
    <cellStyle name="Comma [0] 5 3 43" xfId="14434"/>
    <cellStyle name="Comma [0] 5 3 44" xfId="14710"/>
    <cellStyle name="Comma [0] 5 3 45" xfId="14969"/>
    <cellStyle name="Comma [0] 5 3 46" xfId="15231"/>
    <cellStyle name="Comma [0] 5 3 47" xfId="15500"/>
    <cellStyle name="Comma [0] 5 3 48" xfId="15757"/>
    <cellStyle name="Comma [0] 5 3 49" xfId="15986"/>
    <cellStyle name="Comma [0] 5 3 5" xfId="1558"/>
    <cellStyle name="Comma [0] 5 3 50" xfId="16193"/>
    <cellStyle name="Comma [0] 5 3 51" xfId="16355"/>
    <cellStyle name="Comma [0] 5 3 52" xfId="16490"/>
    <cellStyle name="Comma [0] 5 3 53" xfId="16574"/>
    <cellStyle name="Comma [0] 5 3 54" xfId="16617"/>
    <cellStyle name="Comma [0] 5 3 6" xfId="1559"/>
    <cellStyle name="Comma [0] 5 3 7" xfId="1560"/>
    <cellStyle name="Comma [0] 5 3 8" xfId="1561"/>
    <cellStyle name="Comma [0] 5 3 9" xfId="1562"/>
    <cellStyle name="Comma [0] 5 30" xfId="30711"/>
    <cellStyle name="Comma [0] 5 31" xfId="30733"/>
    <cellStyle name="Comma [0] 5 32" xfId="30770"/>
    <cellStyle name="Comma [0] 5 33" xfId="30791"/>
    <cellStyle name="Comma [0] 5 34" xfId="30835"/>
    <cellStyle name="Comma [0] 5 35" xfId="30864"/>
    <cellStyle name="Comma [0] 5 36" xfId="30857"/>
    <cellStyle name="Comma [0] 5 37" xfId="32462"/>
    <cellStyle name="Comma [0] 5 38" xfId="32499"/>
    <cellStyle name="Comma [0] 5 39" xfId="32527"/>
    <cellStyle name="Comma [0] 5 4" xfId="1563"/>
    <cellStyle name="Comma [0] 5 4 10" xfId="2524"/>
    <cellStyle name="Comma [0] 5 4 11" xfId="4450"/>
    <cellStyle name="Comma [0] 5 4 12" xfId="4790"/>
    <cellStyle name="Comma [0] 5 4 13" xfId="4987"/>
    <cellStyle name="Comma [0] 5 4 14" xfId="4758"/>
    <cellStyle name="Comma [0] 5 4 15" xfId="5493"/>
    <cellStyle name="Comma [0] 5 4 16" xfId="5742"/>
    <cellStyle name="Comma [0] 5 4 17" xfId="5994"/>
    <cellStyle name="Comma [0] 5 4 18" xfId="6215"/>
    <cellStyle name="Comma [0] 5 4 19" xfId="6417"/>
    <cellStyle name="Comma [0] 5 4 2" xfId="1564"/>
    <cellStyle name="Comma [0] 5 4 20" xfId="6574"/>
    <cellStyle name="Comma [0] 5 4 21" xfId="6707"/>
    <cellStyle name="Comma [0] 5 4 22" xfId="6787"/>
    <cellStyle name="Comma [0] 5 4 23" xfId="6833"/>
    <cellStyle name="Comma [0] 5 4 24" xfId="6971"/>
    <cellStyle name="Comma [0] 5 4 25" xfId="9016"/>
    <cellStyle name="Comma [0] 5 4 26" xfId="9299"/>
    <cellStyle name="Comma [0] 5 4 27" xfId="9568"/>
    <cellStyle name="Comma [0] 5 4 28" xfId="9827"/>
    <cellStyle name="Comma [0] 5 4 29" xfId="10098"/>
    <cellStyle name="Comma [0] 5 4 3" xfId="1565"/>
    <cellStyle name="Comma [0] 5 4 30" xfId="10350"/>
    <cellStyle name="Comma [0] 5 4 31" xfId="10617"/>
    <cellStyle name="Comma [0] 5 4 32" xfId="10861"/>
    <cellStyle name="Comma [0] 5 4 33" xfId="11127"/>
    <cellStyle name="Comma [0] 5 4 34" xfId="11388"/>
    <cellStyle name="Comma [0] 5 4 35" xfId="11627"/>
    <cellStyle name="Comma [0] 5 4 36" xfId="11846"/>
    <cellStyle name="Comma [0] 5 4 37" xfId="12045"/>
    <cellStyle name="Comma [0] 5 4 38" xfId="12204"/>
    <cellStyle name="Comma [0] 5 4 39" xfId="12340"/>
    <cellStyle name="Comma [0] 5 4 4" xfId="1566"/>
    <cellStyle name="Comma [0] 5 4 40" xfId="12410"/>
    <cellStyle name="Comma [0] 5 4 41" xfId="12449"/>
    <cellStyle name="Comma [0] 5 4 42" xfId="12579"/>
    <cellStyle name="Comma [0] 5 4 43" xfId="14425"/>
    <cellStyle name="Comma [0] 5 4 44" xfId="14701"/>
    <cellStyle name="Comma [0] 5 4 45" xfId="14959"/>
    <cellStyle name="Comma [0] 5 4 46" xfId="15221"/>
    <cellStyle name="Comma [0] 5 4 47" xfId="15490"/>
    <cellStyle name="Comma [0] 5 4 48" xfId="15747"/>
    <cellStyle name="Comma [0] 5 4 49" xfId="15977"/>
    <cellStyle name="Comma [0] 5 4 5" xfId="1567"/>
    <cellStyle name="Comma [0] 5 4 50" xfId="16187"/>
    <cellStyle name="Comma [0] 5 4 51" xfId="16349"/>
    <cellStyle name="Comma [0] 5 4 52" xfId="16488"/>
    <cellStyle name="Comma [0] 5 4 53" xfId="16572"/>
    <cellStyle name="Comma [0] 5 4 54" xfId="16616"/>
    <cellStyle name="Comma [0] 5 4 6" xfId="1568"/>
    <cellStyle name="Comma [0] 5 4 7" xfId="1569"/>
    <cellStyle name="Comma [0] 5 4 8" xfId="1570"/>
    <cellStyle name="Comma [0] 5 4 9" xfId="1571"/>
    <cellStyle name="Comma [0] 5 5" xfId="1572"/>
    <cellStyle name="Comma [0] 5 5 10" xfId="2533"/>
    <cellStyle name="Comma [0] 5 5 11" xfId="4443"/>
    <cellStyle name="Comma [0] 5 5 12" xfId="4783"/>
    <cellStyle name="Comma [0] 5 5 13" xfId="4978"/>
    <cellStyle name="Comma [0] 5 5 14" xfId="4747"/>
    <cellStyle name="Comma [0] 5 5 15" xfId="5484"/>
    <cellStyle name="Comma [0] 5 5 16" xfId="5733"/>
    <cellStyle name="Comma [0] 5 5 17" xfId="5985"/>
    <cellStyle name="Comma [0] 5 5 18" xfId="6207"/>
    <cellStyle name="Comma [0] 5 5 19" xfId="6409"/>
    <cellStyle name="Comma [0] 5 5 2" xfId="1573"/>
    <cellStyle name="Comma [0] 5 5 20" xfId="6566"/>
    <cellStyle name="Comma [0] 5 5 21" xfId="6699"/>
    <cellStyle name="Comma [0] 5 5 22" xfId="6786"/>
    <cellStyle name="Comma [0] 5 5 23" xfId="6832"/>
    <cellStyle name="Comma [0] 5 5 24" xfId="6980"/>
    <cellStyle name="Comma [0] 5 5 25" xfId="9007"/>
    <cellStyle name="Comma [0] 5 5 26" xfId="9290"/>
    <cellStyle name="Comma [0] 5 5 27" xfId="9559"/>
    <cellStyle name="Comma [0] 5 5 28" xfId="9818"/>
    <cellStyle name="Comma [0] 5 5 29" xfId="10089"/>
    <cellStyle name="Comma [0] 5 5 3" xfId="1574"/>
    <cellStyle name="Comma [0] 5 5 30" xfId="10341"/>
    <cellStyle name="Comma [0] 5 5 31" xfId="10608"/>
    <cellStyle name="Comma [0] 5 5 32" xfId="10852"/>
    <cellStyle name="Comma [0] 5 5 33" xfId="11118"/>
    <cellStyle name="Comma [0] 5 5 34" xfId="11381"/>
    <cellStyle name="Comma [0] 5 5 35" xfId="11620"/>
    <cellStyle name="Comma [0] 5 5 36" xfId="11840"/>
    <cellStyle name="Comma [0] 5 5 37" xfId="12042"/>
    <cellStyle name="Comma [0] 5 5 38" xfId="12200"/>
    <cellStyle name="Comma [0] 5 5 39" xfId="12334"/>
    <cellStyle name="Comma [0] 5 5 4" xfId="1575"/>
    <cellStyle name="Comma [0] 5 5 40" xfId="12409"/>
    <cellStyle name="Comma [0] 5 5 41" xfId="12448"/>
    <cellStyle name="Comma [0] 5 5 42" xfId="12582"/>
    <cellStyle name="Comma [0] 5 5 43" xfId="14416"/>
    <cellStyle name="Comma [0] 5 5 44" xfId="14692"/>
    <cellStyle name="Comma [0] 5 5 45" xfId="14950"/>
    <cellStyle name="Comma [0] 5 5 46" xfId="15212"/>
    <cellStyle name="Comma [0] 5 5 47" xfId="15481"/>
    <cellStyle name="Comma [0] 5 5 48" xfId="15738"/>
    <cellStyle name="Comma [0] 5 5 49" xfId="15969"/>
    <cellStyle name="Comma [0] 5 5 5" xfId="1576"/>
    <cellStyle name="Comma [0] 5 5 50" xfId="16178"/>
    <cellStyle name="Comma [0] 5 5 51" xfId="16345"/>
    <cellStyle name="Comma [0] 5 5 52" xfId="16480"/>
    <cellStyle name="Comma [0] 5 5 53" xfId="16571"/>
    <cellStyle name="Comma [0] 5 5 54" xfId="16615"/>
    <cellStyle name="Comma [0] 5 5 6" xfId="1577"/>
    <cellStyle name="Comma [0] 5 5 7" xfId="1578"/>
    <cellStyle name="Comma [0] 5 5 8" xfId="1579"/>
    <cellStyle name="Comma [0] 5 5 9" xfId="1580"/>
    <cellStyle name="Comma [0] 5 6" xfId="1581"/>
    <cellStyle name="Comma [0] 5 6 10" xfId="2540"/>
    <cellStyle name="Comma [0] 5 6 11" xfId="4435"/>
    <cellStyle name="Comma [0] 5 6 12" xfId="4775"/>
    <cellStyle name="Comma [0] 5 6 13" xfId="4975"/>
    <cellStyle name="Comma [0] 5 6 14" xfId="4737"/>
    <cellStyle name="Comma [0] 5 6 15" xfId="5475"/>
    <cellStyle name="Comma [0] 5 6 16" xfId="5724"/>
    <cellStyle name="Comma [0] 5 6 17" xfId="5976"/>
    <cellStyle name="Comma [0] 5 6 18" xfId="6199"/>
    <cellStyle name="Comma [0] 5 6 19" xfId="6401"/>
    <cellStyle name="Comma [0] 5 6 2" xfId="1582"/>
    <cellStyle name="Comma [0] 5 6 20" xfId="6565"/>
    <cellStyle name="Comma [0] 5 6 21" xfId="6698"/>
    <cellStyle name="Comma [0] 5 6 22" xfId="6785"/>
    <cellStyle name="Comma [0] 5 6 23" xfId="6831"/>
    <cellStyle name="Comma [0] 5 6 24" xfId="6988"/>
    <cellStyle name="Comma [0] 5 6 25" xfId="8998"/>
    <cellStyle name="Comma [0] 5 6 26" xfId="9281"/>
    <cellStyle name="Comma [0] 5 6 27" xfId="9550"/>
    <cellStyle name="Comma [0] 5 6 28" xfId="9809"/>
    <cellStyle name="Comma [0] 5 6 29" xfId="10080"/>
    <cellStyle name="Comma [0] 5 6 3" xfId="1583"/>
    <cellStyle name="Comma [0] 5 6 30" xfId="10333"/>
    <cellStyle name="Comma [0] 5 6 31" xfId="10599"/>
    <cellStyle name="Comma [0] 5 6 32" xfId="10848"/>
    <cellStyle name="Comma [0] 5 6 33" xfId="11112"/>
    <cellStyle name="Comma [0] 5 6 34" xfId="11373"/>
    <cellStyle name="Comma [0] 5 6 35" xfId="11614"/>
    <cellStyle name="Comma [0] 5 6 36" xfId="11831"/>
    <cellStyle name="Comma [0] 5 6 37" xfId="12038"/>
    <cellStyle name="Comma [0] 5 6 38" xfId="12199"/>
    <cellStyle name="Comma [0] 5 6 39" xfId="12333"/>
    <cellStyle name="Comma [0] 5 6 4" xfId="1584"/>
    <cellStyle name="Comma [0] 5 6 40" xfId="12408"/>
    <cellStyle name="Comma [0] 5 6 41" xfId="12447"/>
    <cellStyle name="Comma [0] 5 6 42" xfId="12591"/>
    <cellStyle name="Comma [0] 5 6 43" xfId="14411"/>
    <cellStyle name="Comma [0] 5 6 44" xfId="14685"/>
    <cellStyle name="Comma [0] 5 6 45" xfId="14947"/>
    <cellStyle name="Comma [0] 5 6 46" xfId="15209"/>
    <cellStyle name="Comma [0] 5 6 47" xfId="15478"/>
    <cellStyle name="Comma [0] 5 6 48" xfId="15732"/>
    <cellStyle name="Comma [0] 5 6 49" xfId="15968"/>
    <cellStyle name="Comma [0] 5 6 5" xfId="1585"/>
    <cellStyle name="Comma [0] 5 6 50" xfId="16175"/>
    <cellStyle name="Comma [0] 5 6 51" xfId="16344"/>
    <cellStyle name="Comma [0] 5 6 52" xfId="16479"/>
    <cellStyle name="Comma [0] 5 6 53" xfId="16570"/>
    <cellStyle name="Comma [0] 5 6 54" xfId="16614"/>
    <cellStyle name="Comma [0] 5 6 6" xfId="1586"/>
    <cellStyle name="Comma [0] 5 6 7" xfId="1587"/>
    <cellStyle name="Comma [0] 5 6 8" xfId="1588"/>
    <cellStyle name="Comma [0] 5 6 9" xfId="1589"/>
    <cellStyle name="Comma [0] 5 7" xfId="1590"/>
    <cellStyle name="Comma [0] 5 8" xfId="1591"/>
    <cellStyle name="Comma [0] 5 9" xfId="1592"/>
    <cellStyle name="Comma [0] 50" xfId="2552"/>
    <cellStyle name="Comma [0] 51" xfId="16788"/>
    <cellStyle name="Comma [0] 52" xfId="16791"/>
    <cellStyle name="Comma [0] 53" xfId="16793"/>
    <cellStyle name="Comma [0] 54" xfId="19007"/>
    <cellStyle name="Comma [0] 55" xfId="21680"/>
    <cellStyle name="Comma [0] 56" xfId="29146"/>
    <cellStyle name="Comma [0] 57" xfId="20488"/>
    <cellStyle name="Comma [0] 58" xfId="20892"/>
    <cellStyle name="Comma [0] 59" xfId="23739"/>
    <cellStyle name="Comma [0] 6" xfId="1043"/>
    <cellStyle name="Comma [0] 6 2" xfId="16649"/>
    <cellStyle name="Comma [0] 6 3" xfId="16650"/>
    <cellStyle name="Comma [0] 6 4" xfId="16651"/>
    <cellStyle name="Comma [0] 60" xfId="21454"/>
    <cellStyle name="Comma [0] 61" xfId="27532"/>
    <cellStyle name="Comma [0] 62" xfId="24564"/>
    <cellStyle name="Comma [0] 63" xfId="24943"/>
    <cellStyle name="Comma [0] 64" xfId="25124"/>
    <cellStyle name="Comma [0] 65" xfId="25464"/>
    <cellStyle name="Comma [0] 66" xfId="25479"/>
    <cellStyle name="Comma [0] 67" xfId="29147"/>
    <cellStyle name="Comma [0] 68" xfId="28364"/>
    <cellStyle name="Comma [0] 69" xfId="28741"/>
    <cellStyle name="Comma [0] 7" xfId="1044"/>
    <cellStyle name="Comma [0] 7 10" xfId="25457"/>
    <cellStyle name="Comma [0] 7 11" xfId="30889"/>
    <cellStyle name="Comma [0] 7 12" xfId="30906"/>
    <cellStyle name="Comma [0] 7 13" xfId="30927"/>
    <cellStyle name="Comma [0] 7 2" xfId="1593"/>
    <cellStyle name="Comma [0] 7 2 10" xfId="2555"/>
    <cellStyle name="Comma [0] 7 2 11" xfId="4427"/>
    <cellStyle name="Comma [0] 7 2 12" xfId="4760"/>
    <cellStyle name="Comma [0] 7 2 13" xfId="4963"/>
    <cellStyle name="Comma [0] 7 2 14" xfId="4724"/>
    <cellStyle name="Comma [0] 7 2 15" xfId="5465"/>
    <cellStyle name="Comma [0] 7 2 16" xfId="5713"/>
    <cellStyle name="Comma [0] 7 2 17" xfId="5965"/>
    <cellStyle name="Comma [0] 7 2 18" xfId="6191"/>
    <cellStyle name="Comma [0] 7 2 19" xfId="6393"/>
    <cellStyle name="Comma [0] 7 2 2" xfId="1594"/>
    <cellStyle name="Comma [0] 7 2 20" xfId="6557"/>
    <cellStyle name="Comma [0] 7 2 21" xfId="6690"/>
    <cellStyle name="Comma [0] 7 2 22" xfId="6784"/>
    <cellStyle name="Comma [0] 7 2 23" xfId="6830"/>
    <cellStyle name="Comma [0] 7 2 24" xfId="7003"/>
    <cellStyle name="Comma [0] 7 2 25" xfId="8988"/>
    <cellStyle name="Comma [0] 7 2 26" xfId="9269"/>
    <cellStyle name="Comma [0] 7 2 27" xfId="9539"/>
    <cellStyle name="Comma [0] 7 2 28" xfId="9798"/>
    <cellStyle name="Comma [0] 7 2 29" xfId="10069"/>
    <cellStyle name="Comma [0] 7 2 3" xfId="1595"/>
    <cellStyle name="Comma [0] 7 2 30" xfId="10323"/>
    <cellStyle name="Comma [0] 7 2 31" xfId="10590"/>
    <cellStyle name="Comma [0] 7 2 32" xfId="10834"/>
    <cellStyle name="Comma [0] 7 2 33" xfId="11100"/>
    <cellStyle name="Comma [0] 7 2 34" xfId="11359"/>
    <cellStyle name="Comma [0] 7 2 35" xfId="11599"/>
    <cellStyle name="Comma [0] 7 2 36" xfId="11826"/>
    <cellStyle name="Comma [0] 7 2 37" xfId="12025"/>
    <cellStyle name="Comma [0] 7 2 38" xfId="12188"/>
    <cellStyle name="Comma [0] 7 2 39" xfId="12325"/>
    <cellStyle name="Comma [0] 7 2 4" xfId="1596"/>
    <cellStyle name="Comma [0] 7 2 40" xfId="12407"/>
    <cellStyle name="Comma [0] 7 2 41" xfId="12446"/>
    <cellStyle name="Comma [0] 7 2 42" xfId="12605"/>
    <cellStyle name="Comma [0] 7 2 43" xfId="14399"/>
    <cellStyle name="Comma [0] 7 2 44" xfId="14674"/>
    <cellStyle name="Comma [0] 7 2 45" xfId="14933"/>
    <cellStyle name="Comma [0] 7 2 46" xfId="15195"/>
    <cellStyle name="Comma [0] 7 2 47" xfId="15464"/>
    <cellStyle name="Comma [0] 7 2 48" xfId="15718"/>
    <cellStyle name="Comma [0] 7 2 49" xfId="15954"/>
    <cellStyle name="Comma [0] 7 2 5" xfId="1597"/>
    <cellStyle name="Comma [0] 7 2 50" xfId="16165"/>
    <cellStyle name="Comma [0] 7 2 51" xfId="16335"/>
    <cellStyle name="Comma [0] 7 2 52" xfId="16471"/>
    <cellStyle name="Comma [0] 7 2 53" xfId="16569"/>
    <cellStyle name="Comma [0] 7 2 54" xfId="16613"/>
    <cellStyle name="Comma [0] 7 2 6" xfId="1598"/>
    <cellStyle name="Comma [0] 7 2 7" xfId="1599"/>
    <cellStyle name="Comma [0] 7 2 8" xfId="1600"/>
    <cellStyle name="Comma [0] 7 2 9" xfId="1601"/>
    <cellStyle name="Comma [0] 7 3" xfId="1602"/>
    <cellStyle name="Comma [0] 7 3 10" xfId="2564"/>
    <cellStyle name="Comma [0] 7 3 11" xfId="4418"/>
    <cellStyle name="Comma [0] 7 3 12" xfId="4757"/>
    <cellStyle name="Comma [0] 7 3 13" xfId="4959"/>
    <cellStyle name="Comma [0] 7 3 14" xfId="4717"/>
    <cellStyle name="Comma [0] 7 3 15" xfId="5457"/>
    <cellStyle name="Comma [0] 7 3 16" xfId="5706"/>
    <cellStyle name="Comma [0] 7 3 17" xfId="5958"/>
    <cellStyle name="Comma [0] 7 3 18" xfId="6184"/>
    <cellStyle name="Comma [0] 7 3 19" xfId="6386"/>
    <cellStyle name="Comma [0] 7 3 2" xfId="1603"/>
    <cellStyle name="Comma [0] 7 3 20" xfId="6555"/>
    <cellStyle name="Comma [0] 7 3 21" xfId="6688"/>
    <cellStyle name="Comma [0] 7 3 22" xfId="6783"/>
    <cellStyle name="Comma [0] 7 3 23" xfId="6829"/>
    <cellStyle name="Comma [0] 7 3 24" xfId="7012"/>
    <cellStyle name="Comma [0] 7 3 25" xfId="8980"/>
    <cellStyle name="Comma [0] 7 3 26" xfId="9261"/>
    <cellStyle name="Comma [0] 7 3 27" xfId="9532"/>
    <cellStyle name="Comma [0] 7 3 28" xfId="9791"/>
    <cellStyle name="Comma [0] 7 3 29" xfId="10062"/>
    <cellStyle name="Comma [0] 7 3 3" xfId="1604"/>
    <cellStyle name="Comma [0] 7 3 30" xfId="10314"/>
    <cellStyle name="Comma [0] 7 3 31" xfId="10583"/>
    <cellStyle name="Comma [0] 7 3 32" xfId="10829"/>
    <cellStyle name="Comma [0] 7 3 33" xfId="11091"/>
    <cellStyle name="Comma [0] 7 3 34" xfId="11350"/>
    <cellStyle name="Comma [0] 7 3 35" xfId="11594"/>
    <cellStyle name="Comma [0] 7 3 36" xfId="11817"/>
    <cellStyle name="Comma [0] 7 3 37" xfId="12023"/>
    <cellStyle name="Comma [0] 7 3 38" xfId="12186"/>
    <cellStyle name="Comma [0] 7 3 39" xfId="12320"/>
    <cellStyle name="Comma [0] 7 3 4" xfId="1605"/>
    <cellStyle name="Comma [0] 7 3 40" xfId="12406"/>
    <cellStyle name="Comma [0] 7 3 41" xfId="12445"/>
    <cellStyle name="Comma [0] 7 3 42" xfId="12610"/>
    <cellStyle name="Comma [0] 7 3 43" xfId="14390"/>
    <cellStyle name="Comma [0] 7 3 44" xfId="14666"/>
    <cellStyle name="Comma [0] 7 3 45" xfId="14926"/>
    <cellStyle name="Comma [0] 7 3 46" xfId="15188"/>
    <cellStyle name="Comma [0] 7 3 47" xfId="15457"/>
    <cellStyle name="Comma [0] 7 3 48" xfId="15711"/>
    <cellStyle name="Comma [0] 7 3 49" xfId="15947"/>
    <cellStyle name="Comma [0] 7 3 5" xfId="1606"/>
    <cellStyle name="Comma [0] 7 3 50" xfId="16157"/>
    <cellStyle name="Comma [0] 7 3 51" xfId="16333"/>
    <cellStyle name="Comma [0] 7 3 52" xfId="16470"/>
    <cellStyle name="Comma [0] 7 3 53" xfId="16568"/>
    <cellStyle name="Comma [0] 7 3 54" xfId="16612"/>
    <cellStyle name="Comma [0] 7 3 6" xfId="1607"/>
    <cellStyle name="Comma [0] 7 3 7" xfId="1608"/>
    <cellStyle name="Comma [0] 7 3 8" xfId="1609"/>
    <cellStyle name="Comma [0] 7 3 9" xfId="1610"/>
    <cellStyle name="Comma [0] 7 4" xfId="1611"/>
    <cellStyle name="Comma [0] 7 4 10" xfId="2573"/>
    <cellStyle name="Comma [0] 7 4 11" xfId="4413"/>
    <cellStyle name="Comma [0] 7 4 12" xfId="4748"/>
    <cellStyle name="Comma [0] 7 4 13" xfId="4952"/>
    <cellStyle name="Comma [0] 7 4 14" xfId="4709"/>
    <cellStyle name="Comma [0] 7 4 15" xfId="5453"/>
    <cellStyle name="Comma [0] 7 4 16" xfId="5702"/>
    <cellStyle name="Comma [0] 7 4 17" xfId="5954"/>
    <cellStyle name="Comma [0] 7 4 18" xfId="6180"/>
    <cellStyle name="Comma [0] 7 4 19" xfId="6382"/>
    <cellStyle name="Comma [0] 7 4 2" xfId="1612"/>
    <cellStyle name="Comma [0] 7 4 20" xfId="6553"/>
    <cellStyle name="Comma [0] 7 4 21" xfId="6686"/>
    <cellStyle name="Comma [0] 7 4 22" xfId="6782"/>
    <cellStyle name="Comma [0] 7 4 23" xfId="6828"/>
    <cellStyle name="Comma [0] 7 4 24" xfId="7021"/>
    <cellStyle name="Comma [0] 7 4 25" xfId="8976"/>
    <cellStyle name="Comma [0] 7 4 26" xfId="9256"/>
    <cellStyle name="Comma [0] 7 4 27" xfId="9528"/>
    <cellStyle name="Comma [0] 7 4 28" xfId="9786"/>
    <cellStyle name="Comma [0] 7 4 29" xfId="10055"/>
    <cellStyle name="Comma [0] 7 4 3" xfId="1613"/>
    <cellStyle name="Comma [0] 7 4 30" xfId="10307"/>
    <cellStyle name="Comma [0] 7 4 31" xfId="10577"/>
    <cellStyle name="Comma [0] 7 4 32" xfId="10820"/>
    <cellStyle name="Comma [0] 7 4 33" xfId="11083"/>
    <cellStyle name="Comma [0] 7 4 34" xfId="11347"/>
    <cellStyle name="Comma [0] 7 4 35" xfId="11590"/>
    <cellStyle name="Comma [0] 7 4 36" xfId="11812"/>
    <cellStyle name="Comma [0] 7 4 37" xfId="12016"/>
    <cellStyle name="Comma [0] 7 4 38" xfId="12183"/>
    <cellStyle name="Comma [0] 7 4 39" xfId="12316"/>
    <cellStyle name="Comma [0] 7 4 4" xfId="1614"/>
    <cellStyle name="Comma [0] 7 4 40" xfId="12405"/>
    <cellStyle name="Comma [0] 7 4 41" xfId="12443"/>
    <cellStyle name="Comma [0] 7 4 42" xfId="12617"/>
    <cellStyle name="Comma [0] 7 4 43" xfId="14385"/>
    <cellStyle name="Comma [0] 7 4 44" xfId="14661"/>
    <cellStyle name="Comma [0] 7 4 45" xfId="14919"/>
    <cellStyle name="Comma [0] 7 4 46" xfId="15181"/>
    <cellStyle name="Comma [0] 7 4 47" xfId="15450"/>
    <cellStyle name="Comma [0] 7 4 48" xfId="15707"/>
    <cellStyle name="Comma [0] 7 4 49" xfId="15945"/>
    <cellStyle name="Comma [0] 7 4 5" xfId="1615"/>
    <cellStyle name="Comma [0] 7 4 50" xfId="16155"/>
    <cellStyle name="Comma [0] 7 4 51" xfId="16331"/>
    <cellStyle name="Comma [0] 7 4 52" xfId="16462"/>
    <cellStyle name="Comma [0] 7 4 53" xfId="16567"/>
    <cellStyle name="Comma [0] 7 4 54" xfId="16611"/>
    <cellStyle name="Comma [0] 7 4 6" xfId="1616"/>
    <cellStyle name="Comma [0] 7 4 7" xfId="1617"/>
    <cellStyle name="Comma [0] 7 4 8" xfId="1618"/>
    <cellStyle name="Comma [0] 7 4 9" xfId="1619"/>
    <cellStyle name="Comma [0] 7 5" xfId="1620"/>
    <cellStyle name="Comma [0] 7 5 10" xfId="2575"/>
    <cellStyle name="Comma [0] 7 5 11" xfId="4404"/>
    <cellStyle name="Comma [0] 7 5 12" xfId="4739"/>
    <cellStyle name="Comma [0] 7 5 13" xfId="4946"/>
    <cellStyle name="Comma [0] 7 5 14" xfId="4701"/>
    <cellStyle name="Comma [0] 7 5 15" xfId="5444"/>
    <cellStyle name="Comma [0] 7 5 16" xfId="5693"/>
    <cellStyle name="Comma [0] 7 5 17" xfId="5945"/>
    <cellStyle name="Comma [0] 7 5 18" xfId="6176"/>
    <cellStyle name="Comma [0] 7 5 19" xfId="6380"/>
    <cellStyle name="Comma [0] 7 5 2" xfId="1621"/>
    <cellStyle name="Comma [0] 7 5 20" xfId="6551"/>
    <cellStyle name="Comma [0] 7 5 21" xfId="6684"/>
    <cellStyle name="Comma [0] 7 5 22" xfId="6781"/>
    <cellStyle name="Comma [0] 7 5 23" xfId="6827"/>
    <cellStyle name="Comma [0] 7 5 24" xfId="7030"/>
    <cellStyle name="Comma [0] 7 5 25" xfId="8967"/>
    <cellStyle name="Comma [0] 7 5 26" xfId="9247"/>
    <cellStyle name="Comma [0] 7 5 27" xfId="9519"/>
    <cellStyle name="Comma [0] 7 5 28" xfId="9777"/>
    <cellStyle name="Comma [0] 7 5 29" xfId="10046"/>
    <cellStyle name="Comma [0] 7 5 3" xfId="1622"/>
    <cellStyle name="Comma [0] 7 5 30" xfId="10303"/>
    <cellStyle name="Comma [0] 7 5 31" xfId="10568"/>
    <cellStyle name="Comma [0] 7 5 32" xfId="10813"/>
    <cellStyle name="Comma [0] 7 5 33" xfId="11074"/>
    <cellStyle name="Comma [0] 7 5 34" xfId="11341"/>
    <cellStyle name="Comma [0] 7 5 35" xfId="11582"/>
    <cellStyle name="Comma [0] 7 5 36" xfId="11810"/>
    <cellStyle name="Comma [0] 7 5 37" xfId="12012"/>
    <cellStyle name="Comma [0] 7 5 38" xfId="12181"/>
    <cellStyle name="Comma [0] 7 5 39" xfId="12312"/>
    <cellStyle name="Comma [0] 7 5 4" xfId="1623"/>
    <cellStyle name="Comma [0] 7 5 40" xfId="12404"/>
    <cellStyle name="Comma [0] 7 5 41" xfId="12442"/>
    <cellStyle name="Comma [0] 7 5 42" xfId="12625"/>
    <cellStyle name="Comma [0] 7 5 43" xfId="14377"/>
    <cellStyle name="Comma [0] 7 5 44" xfId="14652"/>
    <cellStyle name="Comma [0] 7 5 45" xfId="14913"/>
    <cellStyle name="Comma [0] 7 5 46" xfId="15175"/>
    <cellStyle name="Comma [0] 7 5 47" xfId="15442"/>
    <cellStyle name="Comma [0] 7 5 48" xfId="15698"/>
    <cellStyle name="Comma [0] 7 5 49" xfId="15942"/>
    <cellStyle name="Comma [0] 7 5 5" xfId="1624"/>
    <cellStyle name="Comma [0] 7 5 50" xfId="16148"/>
    <cellStyle name="Comma [0] 7 5 51" xfId="16327"/>
    <cellStyle name="Comma [0] 7 5 52" xfId="16460"/>
    <cellStyle name="Comma [0] 7 5 53" xfId="16566"/>
    <cellStyle name="Comma [0] 7 5 54" xfId="16610"/>
    <cellStyle name="Comma [0] 7 5 6" xfId="1625"/>
    <cellStyle name="Comma [0] 7 5 7" xfId="1626"/>
    <cellStyle name="Comma [0] 7 5 8" xfId="1627"/>
    <cellStyle name="Comma [0] 7 5 9" xfId="1628"/>
    <cellStyle name="Comma [0] 7 6" xfId="1629"/>
    <cellStyle name="Comma [0] 7 6 10" xfId="2584"/>
    <cellStyle name="Comma [0] 7 6 11" xfId="4396"/>
    <cellStyle name="Comma [0] 7 6 12" xfId="4731"/>
    <cellStyle name="Comma [0] 7 6 13" xfId="4944"/>
    <cellStyle name="Comma [0] 7 6 14" xfId="4692"/>
    <cellStyle name="Comma [0] 7 6 15" xfId="5436"/>
    <cellStyle name="Comma [0] 7 6 16" xfId="5685"/>
    <cellStyle name="Comma [0] 7 6 17" xfId="5937"/>
    <cellStyle name="Comma [0] 7 6 18" xfId="6170"/>
    <cellStyle name="Comma [0] 7 6 19" xfId="6374"/>
    <cellStyle name="Comma [0] 7 6 2" xfId="1630"/>
    <cellStyle name="Comma [0] 7 6 20" xfId="6549"/>
    <cellStyle name="Comma [0] 7 6 21" xfId="6682"/>
    <cellStyle name="Comma [0] 7 6 22" xfId="6780"/>
    <cellStyle name="Comma [0] 7 6 23" xfId="6826"/>
    <cellStyle name="Comma [0] 7 6 24" xfId="7034"/>
    <cellStyle name="Comma [0] 7 6 25" xfId="8959"/>
    <cellStyle name="Comma [0] 7 6 26" xfId="9239"/>
    <cellStyle name="Comma [0] 7 6 27" xfId="9511"/>
    <cellStyle name="Comma [0] 7 6 28" xfId="9769"/>
    <cellStyle name="Comma [0] 7 6 29" xfId="10037"/>
    <cellStyle name="Comma [0] 7 6 3" xfId="1631"/>
    <cellStyle name="Comma [0] 7 6 30" xfId="10297"/>
    <cellStyle name="Comma [0] 7 6 31" xfId="10561"/>
    <cellStyle name="Comma [0] 7 6 32" xfId="10809"/>
    <cellStyle name="Comma [0] 7 6 33" xfId="11066"/>
    <cellStyle name="Comma [0] 7 6 34" xfId="11332"/>
    <cellStyle name="Comma [0] 7 6 35" xfId="11578"/>
    <cellStyle name="Comma [0] 7 6 36" xfId="11805"/>
    <cellStyle name="Comma [0] 7 6 37" xfId="12009"/>
    <cellStyle name="Comma [0] 7 6 38" xfId="12180"/>
    <cellStyle name="Comma [0] 7 6 39" xfId="12307"/>
    <cellStyle name="Comma [0] 7 6 4" xfId="1632"/>
    <cellStyle name="Comma [0] 7 6 40" xfId="12403"/>
    <cellStyle name="Comma [0] 7 6 41" xfId="12441"/>
    <cellStyle name="Comma [0] 7 6 42" xfId="12633"/>
    <cellStyle name="Comma [0] 7 6 43" xfId="14370"/>
    <cellStyle name="Comma [0] 7 6 44" xfId="14646"/>
    <cellStyle name="Comma [0] 7 6 45" xfId="14906"/>
    <cellStyle name="Comma [0] 7 6 46" xfId="15168"/>
    <cellStyle name="Comma [0] 7 6 47" xfId="15435"/>
    <cellStyle name="Comma [0] 7 6 48" xfId="15691"/>
    <cellStyle name="Comma [0] 7 6 49" xfId="15935"/>
    <cellStyle name="Comma [0] 7 6 5" xfId="1633"/>
    <cellStyle name="Comma [0] 7 6 50" xfId="16142"/>
    <cellStyle name="Comma [0] 7 6 51" xfId="16326"/>
    <cellStyle name="Comma [0] 7 6 52" xfId="16458"/>
    <cellStyle name="Comma [0] 7 6 53" xfId="16565"/>
    <cellStyle name="Comma [0] 7 6 54" xfId="16609"/>
    <cellStyle name="Comma [0] 7 6 6" xfId="1634"/>
    <cellStyle name="Comma [0] 7 6 7" xfId="1635"/>
    <cellStyle name="Comma [0] 7 6 8" xfId="1636"/>
    <cellStyle name="Comma [0] 7 6 9" xfId="1637"/>
    <cellStyle name="Comma [0] 7 7" xfId="16691"/>
    <cellStyle name="Comma [0] 7 8" xfId="25409"/>
    <cellStyle name="Comma [0] 7 9" xfId="25436"/>
    <cellStyle name="Comma [0] 70" xfId="28922"/>
    <cellStyle name="Comma [0] 71" xfId="29152"/>
    <cellStyle name="Comma [0] 72" xfId="29148"/>
    <cellStyle name="Comma [0] 73" xfId="29149"/>
    <cellStyle name="Comma [0] 74" xfId="29150"/>
    <cellStyle name="Comma [0] 75" xfId="30672"/>
    <cellStyle name="Comma [0] 76" xfId="30717"/>
    <cellStyle name="Comma [0] 77" xfId="30737"/>
    <cellStyle name="Comma [0] 78" xfId="30765"/>
    <cellStyle name="Comma [0] 79" xfId="30798"/>
    <cellStyle name="Comma [0] 8" xfId="1045"/>
    <cellStyle name="Comma [0] 8 2" xfId="25416"/>
    <cellStyle name="Comma [0] 8 3" xfId="25441"/>
    <cellStyle name="Comma [0] 8 4" xfId="25462"/>
    <cellStyle name="Comma [0] 80" xfId="30827"/>
    <cellStyle name="Comma [0] 81" xfId="30876"/>
    <cellStyle name="Comma [0] 82" xfId="30832"/>
    <cellStyle name="Comma [0] 83" xfId="30930"/>
    <cellStyle name="Comma [0] 84" xfId="30932"/>
    <cellStyle name="Comma [0] 85" xfId="30934"/>
    <cellStyle name="Comma [0] 86" xfId="30936"/>
    <cellStyle name="Comma [0] 87" xfId="32456"/>
    <cellStyle name="Comma [0] 88" xfId="32511"/>
    <cellStyle name="Comma [0] 89" xfId="32532"/>
    <cellStyle name="Comma [0] 9" xfId="1046"/>
    <cellStyle name="Comma [0] 9 2" xfId="1638"/>
    <cellStyle name="Comma [0] 9 2 10" xfId="2595"/>
    <cellStyle name="Comma [0] 9 2 11" xfId="4386"/>
    <cellStyle name="Comma [0] 9 2 12" xfId="4722"/>
    <cellStyle name="Comma [0] 9 2 13" xfId="4937"/>
    <cellStyle name="Comma [0] 9 2 14" xfId="4678"/>
    <cellStyle name="Comma [0] 9 2 15" xfId="5433"/>
    <cellStyle name="Comma [0] 9 2 16" xfId="5680"/>
    <cellStyle name="Comma [0] 9 2 17" xfId="5932"/>
    <cellStyle name="Comma [0] 9 2 18" xfId="6165"/>
    <cellStyle name="Comma [0] 9 2 19" xfId="6370"/>
    <cellStyle name="Comma [0] 9 2 2" xfId="1639"/>
    <cellStyle name="Comma [0] 9 2 20" xfId="6548"/>
    <cellStyle name="Comma [0] 9 2 21" xfId="6681"/>
    <cellStyle name="Comma [0] 9 2 22" xfId="6779"/>
    <cellStyle name="Comma [0] 9 2 23" xfId="6825"/>
    <cellStyle name="Comma [0] 9 2 24" xfId="7042"/>
    <cellStyle name="Comma [0] 9 2 25" xfId="8954"/>
    <cellStyle name="Comma [0] 9 2 26" xfId="9231"/>
    <cellStyle name="Comma [0] 9 2 27" xfId="9503"/>
    <cellStyle name="Comma [0] 9 2 28" xfId="9764"/>
    <cellStyle name="Comma [0] 9 2 29" xfId="10029"/>
    <cellStyle name="Comma [0] 9 2 3" xfId="1640"/>
    <cellStyle name="Comma [0] 9 2 30" xfId="10287"/>
    <cellStyle name="Comma [0] 9 2 31" xfId="10552"/>
    <cellStyle name="Comma [0] 9 2 32" xfId="10802"/>
    <cellStyle name="Comma [0] 9 2 33" xfId="11058"/>
    <cellStyle name="Comma [0] 9 2 34" xfId="11325"/>
    <cellStyle name="Comma [0] 9 2 35" xfId="11567"/>
    <cellStyle name="Comma [0] 9 2 36" xfId="11797"/>
    <cellStyle name="Comma [0] 9 2 37" xfId="12004"/>
    <cellStyle name="Comma [0] 9 2 38" xfId="12179"/>
    <cellStyle name="Comma [0] 9 2 39" xfId="12306"/>
    <cellStyle name="Comma [0] 9 2 4" xfId="1641"/>
    <cellStyle name="Comma [0] 9 2 40" xfId="12402"/>
    <cellStyle name="Comma [0] 9 2 41" xfId="12440"/>
    <cellStyle name="Comma [0] 9 2 42" xfId="12644"/>
    <cellStyle name="Comma [0] 9 2 43" xfId="14360"/>
    <cellStyle name="Comma [0] 9 2 44" xfId="14635"/>
    <cellStyle name="Comma [0] 9 2 45" xfId="14900"/>
    <cellStyle name="Comma [0] 9 2 46" xfId="15162"/>
    <cellStyle name="Comma [0] 9 2 47" xfId="15429"/>
    <cellStyle name="Comma [0] 9 2 48" xfId="15688"/>
    <cellStyle name="Comma [0] 9 2 49" xfId="15932"/>
    <cellStyle name="Comma [0] 9 2 5" xfId="1642"/>
    <cellStyle name="Comma [0] 9 2 50" xfId="16139"/>
    <cellStyle name="Comma [0] 9 2 51" xfId="16324"/>
    <cellStyle name="Comma [0] 9 2 52" xfId="16456"/>
    <cellStyle name="Comma [0] 9 2 53" xfId="16564"/>
    <cellStyle name="Comma [0] 9 2 54" xfId="16607"/>
    <cellStyle name="Comma [0] 9 2 6" xfId="1643"/>
    <cellStyle name="Comma [0] 9 2 7" xfId="1644"/>
    <cellStyle name="Comma [0] 9 2 8" xfId="1645"/>
    <cellStyle name="Comma [0] 9 2 9" xfId="1646"/>
    <cellStyle name="Comma [0] 9 3" xfId="1647"/>
    <cellStyle name="Comma [0] 9 3 10" xfId="2604"/>
    <cellStyle name="Comma [0] 9 3 11" xfId="4378"/>
    <cellStyle name="Comma [0] 9 3 12" xfId="4716"/>
    <cellStyle name="Comma [0] 9 3 13" xfId="4935"/>
    <cellStyle name="Comma [0] 9 3 14" xfId="4672"/>
    <cellStyle name="Comma [0] 9 3 15" xfId="5425"/>
    <cellStyle name="Comma [0] 9 3 16" xfId="5674"/>
    <cellStyle name="Comma [0] 9 3 17" xfId="5926"/>
    <cellStyle name="Comma [0] 9 3 18" xfId="6159"/>
    <cellStyle name="Comma [0] 9 3 19" xfId="6364"/>
    <cellStyle name="Comma [0] 9 3 2" xfId="1648"/>
    <cellStyle name="Comma [0] 9 3 20" xfId="6547"/>
    <cellStyle name="Comma [0] 9 3 21" xfId="6680"/>
    <cellStyle name="Comma [0] 9 3 22" xfId="6778"/>
    <cellStyle name="Comma [0] 9 3 23" xfId="6824"/>
    <cellStyle name="Comma [0] 9 3 24" xfId="7051"/>
    <cellStyle name="Comma [0] 9 3 25" xfId="8945"/>
    <cellStyle name="Comma [0] 9 3 26" xfId="9222"/>
    <cellStyle name="Comma [0] 9 3 27" xfId="9494"/>
    <cellStyle name="Comma [0] 9 3 28" xfId="9758"/>
    <cellStyle name="Comma [0] 9 3 29" xfId="10023"/>
    <cellStyle name="Comma [0] 9 3 3" xfId="1649"/>
    <cellStyle name="Comma [0] 9 3 30" xfId="10280"/>
    <cellStyle name="Comma [0] 9 3 31" xfId="10543"/>
    <cellStyle name="Comma [0] 9 3 32" xfId="10793"/>
    <cellStyle name="Comma [0] 9 3 33" xfId="11050"/>
    <cellStyle name="Comma [0] 9 3 34" xfId="11318"/>
    <cellStyle name="Comma [0] 9 3 35" xfId="11562"/>
    <cellStyle name="Comma [0] 9 3 36" xfId="11793"/>
    <cellStyle name="Comma [0] 9 3 37" xfId="11996"/>
    <cellStyle name="Comma [0] 9 3 38" xfId="12174"/>
    <cellStyle name="Comma [0] 9 3 39" xfId="12298"/>
    <cellStyle name="Comma [0] 9 3 4" xfId="1650"/>
    <cellStyle name="Comma [0] 9 3 40" xfId="12401"/>
    <cellStyle name="Comma [0] 9 3 41" xfId="12439"/>
    <cellStyle name="Comma [0] 9 3 42" xfId="12653"/>
    <cellStyle name="Comma [0] 9 3 43" xfId="14351"/>
    <cellStyle name="Comma [0] 9 3 44" xfId="14627"/>
    <cellStyle name="Comma [0] 9 3 45" xfId="14891"/>
    <cellStyle name="Comma [0] 9 3 46" xfId="15153"/>
    <cellStyle name="Comma [0] 9 3 47" xfId="15420"/>
    <cellStyle name="Comma [0] 9 3 48" xfId="15679"/>
    <cellStyle name="Comma [0] 9 3 49" xfId="15923"/>
    <cellStyle name="Comma [0] 9 3 5" xfId="1651"/>
    <cellStyle name="Comma [0] 9 3 50" xfId="16133"/>
    <cellStyle name="Comma [0] 9 3 51" xfId="16320"/>
    <cellStyle name="Comma [0] 9 3 52" xfId="16454"/>
    <cellStyle name="Comma [0] 9 3 53" xfId="16563"/>
    <cellStyle name="Comma [0] 9 3 54" xfId="16606"/>
    <cellStyle name="Comma [0] 9 3 6" xfId="1652"/>
    <cellStyle name="Comma [0] 9 3 7" xfId="1653"/>
    <cellStyle name="Comma [0] 9 3 8" xfId="1654"/>
    <cellStyle name="Comma [0] 9 3 9" xfId="1655"/>
    <cellStyle name="Comma [0] 9 4" xfId="1656"/>
    <cellStyle name="Comma [0] 9 4 10" xfId="2613"/>
    <cellStyle name="Comma [0] 9 4 11" xfId="4374"/>
    <cellStyle name="Comma [0] 9 4 12" xfId="4710"/>
    <cellStyle name="Comma [0] 9 4 13" xfId="4925"/>
    <cellStyle name="Comma [0] 9 4 14" xfId="4662"/>
    <cellStyle name="Comma [0] 9 4 15" xfId="5416"/>
    <cellStyle name="Comma [0] 9 4 16" xfId="5664"/>
    <cellStyle name="Comma [0] 9 4 17" xfId="5917"/>
    <cellStyle name="Comma [0] 9 4 18" xfId="6150"/>
    <cellStyle name="Comma [0] 9 4 19" xfId="6355"/>
    <cellStyle name="Comma [0] 9 4 2" xfId="1657"/>
    <cellStyle name="Comma [0] 9 4 20" xfId="6540"/>
    <cellStyle name="Comma [0] 9 4 21" xfId="6673"/>
    <cellStyle name="Comma [0] 9 4 22" xfId="6777"/>
    <cellStyle name="Comma [0] 9 4 23" xfId="6823"/>
    <cellStyle name="Comma [0] 9 4 24" xfId="7060"/>
    <cellStyle name="Comma [0] 9 4 25" xfId="8936"/>
    <cellStyle name="Comma [0] 9 4 26" xfId="9212"/>
    <cellStyle name="Comma [0] 9 4 27" xfId="9485"/>
    <cellStyle name="Comma [0] 9 4 28" xfId="9749"/>
    <cellStyle name="Comma [0] 9 4 29" xfId="10014"/>
    <cellStyle name="Comma [0] 9 4 3" xfId="1658"/>
    <cellStyle name="Comma [0] 9 4 30" xfId="10271"/>
    <cellStyle name="Comma [0] 9 4 31" xfId="10534"/>
    <cellStyle name="Comma [0] 9 4 32" xfId="10786"/>
    <cellStyle name="Comma [0] 9 4 33" xfId="11041"/>
    <cellStyle name="Comma [0] 9 4 34" xfId="11314"/>
    <cellStyle name="Comma [0] 9 4 35" xfId="11554"/>
    <cellStyle name="Comma [0] 9 4 36" xfId="11785"/>
    <cellStyle name="Comma [0] 9 4 37" xfId="11989"/>
    <cellStyle name="Comma [0] 9 4 38" xfId="12169"/>
    <cellStyle name="Comma [0] 9 4 39" xfId="12295"/>
    <cellStyle name="Comma [0] 9 4 4" xfId="1659"/>
    <cellStyle name="Comma [0] 9 4 40" xfId="12400"/>
    <cellStyle name="Comma [0] 9 4 41" xfId="12438"/>
    <cellStyle name="Comma [0] 9 4 42" xfId="12661"/>
    <cellStyle name="Comma [0] 9 4 43" xfId="14341"/>
    <cellStyle name="Comma [0] 9 4 44" xfId="14617"/>
    <cellStyle name="Comma [0] 9 4 45" xfId="14882"/>
    <cellStyle name="Comma [0] 9 4 46" xfId="15144"/>
    <cellStyle name="Comma [0] 9 4 47" xfId="15411"/>
    <cellStyle name="Comma [0] 9 4 48" xfId="15670"/>
    <cellStyle name="Comma [0] 9 4 49" xfId="15916"/>
    <cellStyle name="Comma [0] 9 4 5" xfId="1660"/>
    <cellStyle name="Comma [0] 9 4 50" xfId="16124"/>
    <cellStyle name="Comma [0] 9 4 51" xfId="16315"/>
    <cellStyle name="Comma [0] 9 4 52" xfId="16453"/>
    <cellStyle name="Comma [0] 9 4 53" xfId="16562"/>
    <cellStyle name="Comma [0] 9 4 54" xfId="16605"/>
    <cellStyle name="Comma [0] 9 4 6" xfId="1661"/>
    <cellStyle name="Comma [0] 9 4 7" xfId="1662"/>
    <cellStyle name="Comma [0] 9 4 8" xfId="1663"/>
    <cellStyle name="Comma [0] 9 4 9" xfId="1664"/>
    <cellStyle name="Comma [0] 9 5" xfId="1665"/>
    <cellStyle name="Comma [0] 9 5 10" xfId="2621"/>
    <cellStyle name="Comma [0] 9 5 11" xfId="4367"/>
    <cellStyle name="Comma [0] 9 5 12" xfId="4703"/>
    <cellStyle name="Comma [0] 9 5 13" xfId="4924"/>
    <cellStyle name="Comma [0] 9 5 14" xfId="4653"/>
    <cellStyle name="Comma [0] 9 5 15" xfId="5406"/>
    <cellStyle name="Comma [0] 9 5 16" xfId="5655"/>
    <cellStyle name="Comma [0] 9 5 17" xfId="5907"/>
    <cellStyle name="Comma [0] 9 5 18" xfId="6145"/>
    <cellStyle name="Comma [0] 9 5 19" xfId="6350"/>
    <cellStyle name="Comma [0] 9 5 2" xfId="1666"/>
    <cellStyle name="Comma [0] 9 5 20" xfId="6535"/>
    <cellStyle name="Comma [0] 9 5 21" xfId="6670"/>
    <cellStyle name="Comma [0] 9 5 22" xfId="6775"/>
    <cellStyle name="Comma [0] 9 5 23" xfId="6821"/>
    <cellStyle name="Comma [0] 9 5 24" xfId="7069"/>
    <cellStyle name="Comma [0] 9 5 25" xfId="8927"/>
    <cellStyle name="Comma [0] 9 5 26" xfId="9203"/>
    <cellStyle name="Comma [0] 9 5 27" xfId="9475"/>
    <cellStyle name="Comma [0] 9 5 28" xfId="9739"/>
    <cellStyle name="Comma [0] 9 5 29" xfId="10004"/>
    <cellStyle name="Comma [0] 9 5 3" xfId="1667"/>
    <cellStyle name="Comma [0] 9 5 30" xfId="10266"/>
    <cellStyle name="Comma [0] 9 5 31" xfId="10524"/>
    <cellStyle name="Comma [0] 9 5 32" xfId="10778"/>
    <cellStyle name="Comma [0] 9 5 33" xfId="11037"/>
    <cellStyle name="Comma [0] 9 5 34" xfId="11304"/>
    <cellStyle name="Comma [0] 9 5 35" xfId="11547"/>
    <cellStyle name="Comma [0] 9 5 36" xfId="11776"/>
    <cellStyle name="Comma [0] 9 5 37" xfId="11980"/>
    <cellStyle name="Comma [0] 9 5 38" xfId="12165"/>
    <cellStyle name="Comma [0] 9 5 39" xfId="12293"/>
    <cellStyle name="Comma [0] 9 5 4" xfId="1668"/>
    <cellStyle name="Comma [0] 9 5 40" xfId="12398"/>
    <cellStyle name="Comma [0] 9 5 41" xfId="12437"/>
    <cellStyle name="Comma [0] 9 5 42" xfId="12667"/>
    <cellStyle name="Comma [0] 9 5 43" xfId="14333"/>
    <cellStyle name="Comma [0] 9 5 44" xfId="14608"/>
    <cellStyle name="Comma [0] 9 5 45" xfId="14876"/>
    <cellStyle name="Comma [0] 9 5 46" xfId="15138"/>
    <cellStyle name="Comma [0] 9 5 47" xfId="15404"/>
    <cellStyle name="Comma [0] 9 5 48" xfId="15661"/>
    <cellStyle name="Comma [0] 9 5 49" xfId="15910"/>
    <cellStyle name="Comma [0] 9 5 5" xfId="1669"/>
    <cellStyle name="Comma [0] 9 5 50" xfId="16119"/>
    <cellStyle name="Comma [0] 9 5 51" xfId="16312"/>
    <cellStyle name="Comma [0] 9 5 52" xfId="16451"/>
    <cellStyle name="Comma [0] 9 5 53" xfId="16560"/>
    <cellStyle name="Comma [0] 9 5 54" xfId="16604"/>
    <cellStyle name="Comma [0] 9 5 6" xfId="1670"/>
    <cellStyle name="Comma [0] 9 5 7" xfId="1671"/>
    <cellStyle name="Comma [0] 9 5 8" xfId="1672"/>
    <cellStyle name="Comma [0] 9 5 9" xfId="1673"/>
    <cellStyle name="Comma [0] 9 6" xfId="1674"/>
    <cellStyle name="Comma [0] 9 6 10" xfId="2630"/>
    <cellStyle name="Comma [0] 9 6 11" xfId="4358"/>
    <cellStyle name="Comma [0] 9 6 12" xfId="4695"/>
    <cellStyle name="Comma [0] 9 6 13" xfId="4918"/>
    <cellStyle name="Comma [0] 9 6 14" xfId="4646"/>
    <cellStyle name="Comma [0] 9 6 15" xfId="5399"/>
    <cellStyle name="Comma [0] 9 6 16" xfId="5648"/>
    <cellStyle name="Comma [0] 9 6 17" xfId="5900"/>
    <cellStyle name="Comma [0] 9 6 18" xfId="6140"/>
    <cellStyle name="Comma [0] 9 6 19" xfId="6345"/>
    <cellStyle name="Comma [0] 9 6 2" xfId="1675"/>
    <cellStyle name="Comma [0] 9 6 20" xfId="6530"/>
    <cellStyle name="Comma [0] 9 6 21" xfId="6665"/>
    <cellStyle name="Comma [0] 9 6 22" xfId="6774"/>
    <cellStyle name="Comma [0] 9 6 23" xfId="6820"/>
    <cellStyle name="Comma [0] 9 6 24" xfId="7078"/>
    <cellStyle name="Comma [0] 9 6 25" xfId="8920"/>
    <cellStyle name="Comma [0] 9 6 26" xfId="9194"/>
    <cellStyle name="Comma [0] 9 6 27" xfId="9466"/>
    <cellStyle name="Comma [0] 9 6 28" xfId="9732"/>
    <cellStyle name="Comma [0] 9 6 29" xfId="9997"/>
    <cellStyle name="Comma [0] 9 6 3" xfId="1676"/>
    <cellStyle name="Comma [0] 9 6 30" xfId="10261"/>
    <cellStyle name="Comma [0] 9 6 31" xfId="10519"/>
    <cellStyle name="Comma [0] 9 6 32" xfId="10769"/>
    <cellStyle name="Comma [0] 9 6 33" xfId="11030"/>
    <cellStyle name="Comma [0] 9 6 34" xfId="11295"/>
    <cellStyle name="Comma [0] 9 6 35" xfId="11538"/>
    <cellStyle name="Comma [0] 9 6 36" xfId="11775"/>
    <cellStyle name="Comma [0] 9 6 37" xfId="11975"/>
    <cellStyle name="Comma [0] 9 6 38" xfId="12158"/>
    <cellStyle name="Comma [0] 9 6 39" xfId="12291"/>
    <cellStyle name="Comma [0] 9 6 4" xfId="1677"/>
    <cellStyle name="Comma [0] 9 6 40" xfId="12397"/>
    <cellStyle name="Comma [0] 9 6 41" xfId="12436"/>
    <cellStyle name="Comma [0] 9 6 42" xfId="12673"/>
    <cellStyle name="Comma [0] 9 6 43" xfId="14327"/>
    <cellStyle name="Comma [0] 9 6 44" xfId="14603"/>
    <cellStyle name="Comma [0] 9 6 45" xfId="14869"/>
    <cellStyle name="Comma [0] 9 6 46" xfId="15131"/>
    <cellStyle name="Comma [0] 9 6 47" xfId="15397"/>
    <cellStyle name="Comma [0] 9 6 48" xfId="15654"/>
    <cellStyle name="Comma [0] 9 6 49" xfId="15903"/>
    <cellStyle name="Comma [0] 9 6 5" xfId="1678"/>
    <cellStyle name="Comma [0] 9 6 50" xfId="16112"/>
    <cellStyle name="Comma [0] 9 6 51" xfId="16305"/>
    <cellStyle name="Comma [0] 9 6 52" xfId="16444"/>
    <cellStyle name="Comma [0] 9 6 53" xfId="16559"/>
    <cellStyle name="Comma [0] 9 6 54" xfId="16603"/>
    <cellStyle name="Comma [0] 9 6 6" xfId="1679"/>
    <cellStyle name="Comma [0] 9 6 7" xfId="1680"/>
    <cellStyle name="Comma [0] 9 6 8" xfId="1681"/>
    <cellStyle name="Comma [0] 9 6 9" xfId="1682"/>
    <cellStyle name="Comma 10" xfId="3"/>
    <cellStyle name="Comma 2" xfId="16639"/>
    <cellStyle name="Comma 2 10" xfId="1683"/>
    <cellStyle name="Comma 2 10 2" xfId="1684"/>
    <cellStyle name="Comma 2 10 2 10" xfId="6131"/>
    <cellStyle name="Comma 2 10 2 11" xfId="6336"/>
    <cellStyle name="Comma 2 10 2 12" xfId="6525"/>
    <cellStyle name="Comma 2 10 2 13" xfId="6661"/>
    <cellStyle name="Comma 2 10 2 14" xfId="6773"/>
    <cellStyle name="Comma 2 10 2 15" xfId="6819"/>
    <cellStyle name="Comma 2 10 2 16" xfId="7089"/>
    <cellStyle name="Comma 2 10 2 17" xfId="8909"/>
    <cellStyle name="Comma 2 10 2 18" xfId="9183"/>
    <cellStyle name="Comma 2 10 2 19" xfId="9456"/>
    <cellStyle name="Comma 2 10 2 2" xfId="2636"/>
    <cellStyle name="Comma 2 10 2 20" xfId="9723"/>
    <cellStyle name="Comma 2 10 2 21" xfId="9988"/>
    <cellStyle name="Comma 2 10 2 22" xfId="10250"/>
    <cellStyle name="Comma 2 10 2 23" xfId="10510"/>
    <cellStyle name="Comma 2 10 2 24" xfId="10764"/>
    <cellStyle name="Comma 2 10 2 25" xfId="11019"/>
    <cellStyle name="Comma 2 10 2 26" xfId="11284"/>
    <cellStyle name="Comma 2 10 2 27" xfId="11530"/>
    <cellStyle name="Comma 2 10 2 28" xfId="11764"/>
    <cellStyle name="Comma 2 10 2 29" xfId="11969"/>
    <cellStyle name="Comma 2 10 2 3" xfId="4347"/>
    <cellStyle name="Comma 2 10 2 30" xfId="12155"/>
    <cellStyle name="Comma 2 10 2 31" xfId="12289"/>
    <cellStyle name="Comma 2 10 2 32" xfId="12396"/>
    <cellStyle name="Comma 2 10 2 33" xfId="12435"/>
    <cellStyle name="Comma 2 10 2 34" xfId="12683"/>
    <cellStyle name="Comma 2 10 2 35" xfId="14319"/>
    <cellStyle name="Comma 2 10 2 36" xfId="14595"/>
    <cellStyle name="Comma 2 10 2 37" xfId="14860"/>
    <cellStyle name="Comma 2 10 2 38" xfId="15122"/>
    <cellStyle name="Comma 2 10 2 39" xfId="15388"/>
    <cellStyle name="Comma 2 10 2 4" xfId="4686"/>
    <cellStyle name="Comma 2 10 2 40" xfId="15645"/>
    <cellStyle name="Comma 2 10 2 41" xfId="15894"/>
    <cellStyle name="Comma 2 10 2 42" xfId="16105"/>
    <cellStyle name="Comma 2 10 2 43" xfId="16303"/>
    <cellStyle name="Comma 2 10 2 44" xfId="16442"/>
    <cellStyle name="Comma 2 10 2 45" xfId="16558"/>
    <cellStyle name="Comma 2 10 2 46" xfId="16602"/>
    <cellStyle name="Comma 2 10 2 5" xfId="4907"/>
    <cellStyle name="Comma 2 10 2 6" xfId="4628"/>
    <cellStyle name="Comma 2 10 2 7" xfId="5390"/>
    <cellStyle name="Comma 2 10 2 8" xfId="5639"/>
    <cellStyle name="Comma 2 10 2 9" xfId="5891"/>
    <cellStyle name="Comma 2 10 3" xfId="1685"/>
    <cellStyle name="Comma 2 10 3 10" xfId="6130"/>
    <cellStyle name="Comma 2 10 3 11" xfId="6335"/>
    <cellStyle name="Comma 2 10 3 12" xfId="6524"/>
    <cellStyle name="Comma 2 10 3 13" xfId="6660"/>
    <cellStyle name="Comma 2 10 3 14" xfId="6772"/>
    <cellStyle name="Comma 2 10 3 15" xfId="6818"/>
    <cellStyle name="Comma 2 10 3 16" xfId="7090"/>
    <cellStyle name="Comma 2 10 3 17" xfId="8908"/>
    <cellStyle name="Comma 2 10 3 18" xfId="9182"/>
    <cellStyle name="Comma 2 10 3 19" xfId="9455"/>
    <cellStyle name="Comma 2 10 3 2" xfId="2637"/>
    <cellStyle name="Comma 2 10 3 20" xfId="9722"/>
    <cellStyle name="Comma 2 10 3 21" xfId="9987"/>
    <cellStyle name="Comma 2 10 3 22" xfId="10249"/>
    <cellStyle name="Comma 2 10 3 23" xfId="10509"/>
    <cellStyle name="Comma 2 10 3 24" xfId="10763"/>
    <cellStyle name="Comma 2 10 3 25" xfId="11018"/>
    <cellStyle name="Comma 2 10 3 26" xfId="11283"/>
    <cellStyle name="Comma 2 10 3 27" xfId="11529"/>
    <cellStyle name="Comma 2 10 3 28" xfId="11763"/>
    <cellStyle name="Comma 2 10 3 29" xfId="11968"/>
    <cellStyle name="Comma 2 10 3 3" xfId="4346"/>
    <cellStyle name="Comma 2 10 3 30" xfId="12154"/>
    <cellStyle name="Comma 2 10 3 31" xfId="12288"/>
    <cellStyle name="Comma 2 10 3 32" xfId="12395"/>
    <cellStyle name="Comma 2 10 3 33" xfId="12434"/>
    <cellStyle name="Comma 2 10 3 34" xfId="12684"/>
    <cellStyle name="Comma 2 10 3 35" xfId="14318"/>
    <cellStyle name="Comma 2 10 3 36" xfId="14594"/>
    <cellStyle name="Comma 2 10 3 37" xfId="14859"/>
    <cellStyle name="Comma 2 10 3 38" xfId="15121"/>
    <cellStyle name="Comma 2 10 3 39" xfId="15387"/>
    <cellStyle name="Comma 2 10 3 4" xfId="4685"/>
    <cellStyle name="Comma 2 10 3 40" xfId="15644"/>
    <cellStyle name="Comma 2 10 3 41" xfId="15893"/>
    <cellStyle name="Comma 2 10 3 42" xfId="16104"/>
    <cellStyle name="Comma 2 10 3 43" xfId="16302"/>
    <cellStyle name="Comma 2 10 3 44" xfId="16441"/>
    <cellStyle name="Comma 2 10 3 45" xfId="16557"/>
    <cellStyle name="Comma 2 10 3 46" xfId="16601"/>
    <cellStyle name="Comma 2 10 3 5" xfId="4906"/>
    <cellStyle name="Comma 2 10 3 6" xfId="4627"/>
    <cellStyle name="Comma 2 10 3 7" xfId="5389"/>
    <cellStyle name="Comma 2 10 3 8" xfId="5638"/>
    <cellStyle name="Comma 2 10 3 9" xfId="5890"/>
    <cellStyle name="Comma 2 10 4" xfId="1686"/>
    <cellStyle name="Comma 2 10 4 10" xfId="6129"/>
    <cellStyle name="Comma 2 10 4 11" xfId="6334"/>
    <cellStyle name="Comma 2 10 4 12" xfId="6523"/>
    <cellStyle name="Comma 2 10 4 13" xfId="6659"/>
    <cellStyle name="Comma 2 10 4 14" xfId="6771"/>
    <cellStyle name="Comma 2 10 4 15" xfId="6817"/>
    <cellStyle name="Comma 2 10 4 16" xfId="7091"/>
    <cellStyle name="Comma 2 10 4 17" xfId="8907"/>
    <cellStyle name="Comma 2 10 4 18" xfId="9181"/>
    <cellStyle name="Comma 2 10 4 19" xfId="9454"/>
    <cellStyle name="Comma 2 10 4 2" xfId="2638"/>
    <cellStyle name="Comma 2 10 4 20" xfId="9721"/>
    <cellStyle name="Comma 2 10 4 21" xfId="9986"/>
    <cellStyle name="Comma 2 10 4 22" xfId="10248"/>
    <cellStyle name="Comma 2 10 4 23" xfId="10508"/>
    <cellStyle name="Comma 2 10 4 24" xfId="10762"/>
    <cellStyle name="Comma 2 10 4 25" xfId="11017"/>
    <cellStyle name="Comma 2 10 4 26" xfId="11282"/>
    <cellStyle name="Comma 2 10 4 27" xfId="11528"/>
    <cellStyle name="Comma 2 10 4 28" xfId="11762"/>
    <cellStyle name="Comma 2 10 4 29" xfId="11967"/>
    <cellStyle name="Comma 2 10 4 3" xfId="4345"/>
    <cellStyle name="Comma 2 10 4 30" xfId="12153"/>
    <cellStyle name="Comma 2 10 4 31" xfId="12287"/>
    <cellStyle name="Comma 2 10 4 32" xfId="12394"/>
    <cellStyle name="Comma 2 10 4 33" xfId="12433"/>
    <cellStyle name="Comma 2 10 4 34" xfId="12685"/>
    <cellStyle name="Comma 2 10 4 35" xfId="14317"/>
    <cellStyle name="Comma 2 10 4 36" xfId="14593"/>
    <cellStyle name="Comma 2 10 4 37" xfId="14858"/>
    <cellStyle name="Comma 2 10 4 38" xfId="15120"/>
    <cellStyle name="Comma 2 10 4 39" xfId="15386"/>
    <cellStyle name="Comma 2 10 4 4" xfId="4684"/>
    <cellStyle name="Comma 2 10 4 40" xfId="15643"/>
    <cellStyle name="Comma 2 10 4 41" xfId="15892"/>
    <cellStyle name="Comma 2 10 4 42" xfId="16103"/>
    <cellStyle name="Comma 2 10 4 43" xfId="16301"/>
    <cellStyle name="Comma 2 10 4 44" xfId="16440"/>
    <cellStyle name="Comma 2 10 4 45" xfId="16556"/>
    <cellStyle name="Comma 2 10 4 46" xfId="16600"/>
    <cellStyle name="Comma 2 10 4 5" xfId="4905"/>
    <cellStyle name="Comma 2 10 4 6" xfId="4626"/>
    <cellStyle name="Comma 2 10 4 7" xfId="5388"/>
    <cellStyle name="Comma 2 10 4 8" xfId="5637"/>
    <cellStyle name="Comma 2 10 4 9" xfId="5889"/>
    <cellStyle name="Comma 2 10 5" xfId="1687"/>
    <cellStyle name="Comma 2 10 5 10" xfId="6128"/>
    <cellStyle name="Comma 2 10 5 11" xfId="6333"/>
    <cellStyle name="Comma 2 10 5 12" xfId="6522"/>
    <cellStyle name="Comma 2 10 5 13" xfId="6658"/>
    <cellStyle name="Comma 2 10 5 14" xfId="6770"/>
    <cellStyle name="Comma 2 10 5 15" xfId="6816"/>
    <cellStyle name="Comma 2 10 5 16" xfId="7092"/>
    <cellStyle name="Comma 2 10 5 17" xfId="8906"/>
    <cellStyle name="Comma 2 10 5 18" xfId="9180"/>
    <cellStyle name="Comma 2 10 5 19" xfId="9453"/>
    <cellStyle name="Comma 2 10 5 2" xfId="2639"/>
    <cellStyle name="Comma 2 10 5 20" xfId="9720"/>
    <cellStyle name="Comma 2 10 5 21" xfId="9985"/>
    <cellStyle name="Comma 2 10 5 22" xfId="10247"/>
    <cellStyle name="Comma 2 10 5 23" xfId="10507"/>
    <cellStyle name="Comma 2 10 5 24" xfId="10761"/>
    <cellStyle name="Comma 2 10 5 25" xfId="11016"/>
    <cellStyle name="Comma 2 10 5 26" xfId="11281"/>
    <cellStyle name="Comma 2 10 5 27" xfId="11527"/>
    <cellStyle name="Comma 2 10 5 28" xfId="11761"/>
    <cellStyle name="Comma 2 10 5 29" xfId="11966"/>
    <cellStyle name="Comma 2 10 5 3" xfId="4344"/>
    <cellStyle name="Comma 2 10 5 30" xfId="12152"/>
    <cellStyle name="Comma 2 10 5 31" xfId="12286"/>
    <cellStyle name="Comma 2 10 5 32" xfId="12393"/>
    <cellStyle name="Comma 2 10 5 33" xfId="12432"/>
    <cellStyle name="Comma 2 10 5 34" xfId="12686"/>
    <cellStyle name="Comma 2 10 5 35" xfId="14316"/>
    <cellStyle name="Comma 2 10 5 36" xfId="14592"/>
    <cellStyle name="Comma 2 10 5 37" xfId="14857"/>
    <cellStyle name="Comma 2 10 5 38" xfId="15119"/>
    <cellStyle name="Comma 2 10 5 39" xfId="15385"/>
    <cellStyle name="Comma 2 10 5 4" xfId="4683"/>
    <cellStyle name="Comma 2 10 5 40" xfId="15642"/>
    <cellStyle name="Comma 2 10 5 41" xfId="15891"/>
    <cellStyle name="Comma 2 10 5 42" xfId="16102"/>
    <cellStyle name="Comma 2 10 5 43" xfId="16300"/>
    <cellStyle name="Comma 2 10 5 44" xfId="16439"/>
    <cellStyle name="Comma 2 10 5 45" xfId="16555"/>
    <cellStyle name="Comma 2 10 5 46" xfId="16599"/>
    <cellStyle name="Comma 2 10 5 5" xfId="4904"/>
    <cellStyle name="Comma 2 10 5 6" xfId="4625"/>
    <cellStyle name="Comma 2 10 5 7" xfId="5387"/>
    <cellStyle name="Comma 2 10 5 8" xfId="5636"/>
    <cellStyle name="Comma 2 10 5 9" xfId="5888"/>
    <cellStyle name="Comma 2 10 6" xfId="1688"/>
    <cellStyle name="Comma 2 10 6 10" xfId="6127"/>
    <cellStyle name="Comma 2 10 6 11" xfId="6332"/>
    <cellStyle name="Comma 2 10 6 12" xfId="6521"/>
    <cellStyle name="Comma 2 10 6 13" xfId="6657"/>
    <cellStyle name="Comma 2 10 6 14" xfId="6769"/>
    <cellStyle name="Comma 2 10 6 15" xfId="6815"/>
    <cellStyle name="Comma 2 10 6 16" xfId="7093"/>
    <cellStyle name="Comma 2 10 6 17" xfId="8905"/>
    <cellStyle name="Comma 2 10 6 18" xfId="9179"/>
    <cellStyle name="Comma 2 10 6 19" xfId="9452"/>
    <cellStyle name="Comma 2 10 6 2" xfId="2640"/>
    <cellStyle name="Comma 2 10 6 20" xfId="9719"/>
    <cellStyle name="Comma 2 10 6 21" xfId="9984"/>
    <cellStyle name="Comma 2 10 6 22" xfId="10246"/>
    <cellStyle name="Comma 2 10 6 23" xfId="10506"/>
    <cellStyle name="Comma 2 10 6 24" xfId="10760"/>
    <cellStyle name="Comma 2 10 6 25" xfId="11015"/>
    <cellStyle name="Comma 2 10 6 26" xfId="11280"/>
    <cellStyle name="Comma 2 10 6 27" xfId="11526"/>
    <cellStyle name="Comma 2 10 6 28" xfId="11760"/>
    <cellStyle name="Comma 2 10 6 29" xfId="11965"/>
    <cellStyle name="Comma 2 10 6 3" xfId="4343"/>
    <cellStyle name="Comma 2 10 6 30" xfId="12151"/>
    <cellStyle name="Comma 2 10 6 31" xfId="12285"/>
    <cellStyle name="Comma 2 10 6 32" xfId="12392"/>
    <cellStyle name="Comma 2 10 6 33" xfId="12431"/>
    <cellStyle name="Comma 2 10 6 34" xfId="12687"/>
    <cellStyle name="Comma 2 10 6 35" xfId="14315"/>
    <cellStyle name="Comma 2 10 6 36" xfId="14591"/>
    <cellStyle name="Comma 2 10 6 37" xfId="14856"/>
    <cellStyle name="Comma 2 10 6 38" xfId="15118"/>
    <cellStyle name="Comma 2 10 6 39" xfId="15384"/>
    <cellStyle name="Comma 2 10 6 4" xfId="4682"/>
    <cellStyle name="Comma 2 10 6 40" xfId="15641"/>
    <cellStyle name="Comma 2 10 6 41" xfId="15890"/>
    <cellStyle name="Comma 2 10 6 42" xfId="16101"/>
    <cellStyle name="Comma 2 10 6 43" xfId="16299"/>
    <cellStyle name="Comma 2 10 6 44" xfId="16438"/>
    <cellStyle name="Comma 2 10 6 45" xfId="16554"/>
    <cellStyle name="Comma 2 10 6 46" xfId="16598"/>
    <cellStyle name="Comma 2 10 6 5" xfId="4903"/>
    <cellStyle name="Comma 2 10 6 6" xfId="4624"/>
    <cellStyle name="Comma 2 10 6 7" xfId="5386"/>
    <cellStyle name="Comma 2 10 6 8" xfId="5635"/>
    <cellStyle name="Comma 2 10 6 9" xfId="5887"/>
    <cellStyle name="Comma 2 10 7" xfId="1689"/>
    <cellStyle name="Comma 2 10 7 10" xfId="6126"/>
    <cellStyle name="Comma 2 10 7 11" xfId="6331"/>
    <cellStyle name="Comma 2 10 7 12" xfId="6520"/>
    <cellStyle name="Comma 2 10 7 13" xfId="6656"/>
    <cellStyle name="Comma 2 10 7 14" xfId="6768"/>
    <cellStyle name="Comma 2 10 7 15" xfId="6814"/>
    <cellStyle name="Comma 2 10 7 16" xfId="7094"/>
    <cellStyle name="Comma 2 10 7 17" xfId="8904"/>
    <cellStyle name="Comma 2 10 7 18" xfId="9178"/>
    <cellStyle name="Comma 2 10 7 19" xfId="9451"/>
    <cellStyle name="Comma 2 10 7 2" xfId="2641"/>
    <cellStyle name="Comma 2 10 7 20" xfId="9718"/>
    <cellStyle name="Comma 2 10 7 21" xfId="9983"/>
    <cellStyle name="Comma 2 10 7 22" xfId="10245"/>
    <cellStyle name="Comma 2 10 7 23" xfId="10505"/>
    <cellStyle name="Comma 2 10 7 24" xfId="10759"/>
    <cellStyle name="Comma 2 10 7 25" xfId="11014"/>
    <cellStyle name="Comma 2 10 7 26" xfId="11279"/>
    <cellStyle name="Comma 2 10 7 27" xfId="11525"/>
    <cellStyle name="Comma 2 10 7 28" xfId="11759"/>
    <cellStyle name="Comma 2 10 7 29" xfId="11964"/>
    <cellStyle name="Comma 2 10 7 3" xfId="4342"/>
    <cellStyle name="Comma 2 10 7 30" xfId="12150"/>
    <cellStyle name="Comma 2 10 7 31" xfId="12284"/>
    <cellStyle name="Comma 2 10 7 32" xfId="12391"/>
    <cellStyle name="Comma 2 10 7 33" xfId="12430"/>
    <cellStyle name="Comma 2 10 7 34" xfId="12688"/>
    <cellStyle name="Comma 2 10 7 35" xfId="14314"/>
    <cellStyle name="Comma 2 10 7 36" xfId="14590"/>
    <cellStyle name="Comma 2 10 7 37" xfId="14855"/>
    <cellStyle name="Comma 2 10 7 38" xfId="15117"/>
    <cellStyle name="Comma 2 10 7 39" xfId="15383"/>
    <cellStyle name="Comma 2 10 7 4" xfId="4681"/>
    <cellStyle name="Comma 2 10 7 40" xfId="15640"/>
    <cellStyle name="Comma 2 10 7 41" xfId="15889"/>
    <cellStyle name="Comma 2 10 7 42" xfId="16100"/>
    <cellStyle name="Comma 2 10 7 43" xfId="16298"/>
    <cellStyle name="Comma 2 10 7 44" xfId="16437"/>
    <cellStyle name="Comma 2 10 7 45" xfId="16553"/>
    <cellStyle name="Comma 2 10 7 46" xfId="16597"/>
    <cellStyle name="Comma 2 10 7 5" xfId="4902"/>
    <cellStyle name="Comma 2 10 7 6" xfId="4623"/>
    <cellStyle name="Comma 2 10 7 7" xfId="5385"/>
    <cellStyle name="Comma 2 10 7 8" xfId="5634"/>
    <cellStyle name="Comma 2 10 7 9" xfId="5886"/>
    <cellStyle name="Comma 2 10 8" xfId="1690"/>
    <cellStyle name="Comma 2 10 8 10" xfId="6125"/>
    <cellStyle name="Comma 2 10 8 11" xfId="6330"/>
    <cellStyle name="Comma 2 10 8 12" xfId="6519"/>
    <cellStyle name="Comma 2 10 8 13" xfId="6655"/>
    <cellStyle name="Comma 2 10 8 14" xfId="6767"/>
    <cellStyle name="Comma 2 10 8 15" xfId="6813"/>
    <cellStyle name="Comma 2 10 8 16" xfId="7095"/>
    <cellStyle name="Comma 2 10 8 17" xfId="8903"/>
    <cellStyle name="Comma 2 10 8 18" xfId="9177"/>
    <cellStyle name="Comma 2 10 8 19" xfId="9450"/>
    <cellStyle name="Comma 2 10 8 2" xfId="2642"/>
    <cellStyle name="Comma 2 10 8 20" xfId="9717"/>
    <cellStyle name="Comma 2 10 8 21" xfId="9982"/>
    <cellStyle name="Comma 2 10 8 22" xfId="10244"/>
    <cellStyle name="Comma 2 10 8 23" xfId="10504"/>
    <cellStyle name="Comma 2 10 8 24" xfId="10758"/>
    <cellStyle name="Comma 2 10 8 25" xfId="11013"/>
    <cellStyle name="Comma 2 10 8 26" xfId="11278"/>
    <cellStyle name="Comma 2 10 8 27" xfId="11524"/>
    <cellStyle name="Comma 2 10 8 28" xfId="11758"/>
    <cellStyle name="Comma 2 10 8 29" xfId="11963"/>
    <cellStyle name="Comma 2 10 8 3" xfId="4341"/>
    <cellStyle name="Comma 2 10 8 30" xfId="12149"/>
    <cellStyle name="Comma 2 10 8 31" xfId="12283"/>
    <cellStyle name="Comma 2 10 8 32" xfId="12390"/>
    <cellStyle name="Comma 2 10 8 33" xfId="12380"/>
    <cellStyle name="Comma 2 10 8 34" xfId="12689"/>
    <cellStyle name="Comma 2 10 8 35" xfId="14313"/>
    <cellStyle name="Comma 2 10 8 36" xfId="14589"/>
    <cellStyle name="Comma 2 10 8 37" xfId="14854"/>
    <cellStyle name="Comma 2 10 8 38" xfId="15116"/>
    <cellStyle name="Comma 2 10 8 39" xfId="15382"/>
    <cellStyle name="Comma 2 10 8 4" xfId="4680"/>
    <cellStyle name="Comma 2 10 8 40" xfId="15639"/>
    <cellStyle name="Comma 2 10 8 41" xfId="15888"/>
    <cellStyle name="Comma 2 10 8 42" xfId="16099"/>
    <cellStyle name="Comma 2 10 8 43" xfId="16297"/>
    <cellStyle name="Comma 2 10 8 44" xfId="16436"/>
    <cellStyle name="Comma 2 10 8 45" xfId="16552"/>
    <cellStyle name="Comma 2 10 8 46" xfId="16596"/>
    <cellStyle name="Comma 2 10 8 5" xfId="4901"/>
    <cellStyle name="Comma 2 10 8 6" xfId="4622"/>
    <cellStyle name="Comma 2 10 8 7" xfId="5384"/>
    <cellStyle name="Comma 2 10 8 8" xfId="5633"/>
    <cellStyle name="Comma 2 10 8 9" xfId="5885"/>
    <cellStyle name="Comma 2 11" xfId="1691"/>
    <cellStyle name="Comma 2 11 10" xfId="2643"/>
    <cellStyle name="Comma 2 11 11" xfId="4340"/>
    <cellStyle name="Comma 2 11 12" xfId="4679"/>
    <cellStyle name="Comma 2 11 13" xfId="4900"/>
    <cellStyle name="Comma 2 11 14" xfId="4621"/>
    <cellStyle name="Comma 2 11 15" xfId="5383"/>
    <cellStyle name="Comma 2 11 16" xfId="5632"/>
    <cellStyle name="Comma 2 11 17" xfId="5884"/>
    <cellStyle name="Comma 2 11 18" xfId="6124"/>
    <cellStyle name="Comma 2 11 19" xfId="6329"/>
    <cellStyle name="Comma 2 11 2" xfId="1692"/>
    <cellStyle name="Comma 2 11 20" xfId="6518"/>
    <cellStyle name="Comma 2 11 21" xfId="6654"/>
    <cellStyle name="Comma 2 11 22" xfId="6766"/>
    <cellStyle name="Comma 2 11 23" xfId="6812"/>
    <cellStyle name="Comma 2 11 24" xfId="7096"/>
    <cellStyle name="Comma 2 11 25" xfId="8902"/>
    <cellStyle name="Comma 2 11 26" xfId="9176"/>
    <cellStyle name="Comma 2 11 27" xfId="9449"/>
    <cellStyle name="Comma 2 11 28" xfId="9716"/>
    <cellStyle name="Comma 2 11 29" xfId="9981"/>
    <cellStyle name="Comma 2 11 3" xfId="1693"/>
    <cellStyle name="Comma 2 11 30" xfId="10243"/>
    <cellStyle name="Comma 2 11 31" xfId="10503"/>
    <cellStyle name="Comma 2 11 32" xfId="10757"/>
    <cellStyle name="Comma 2 11 33" xfId="11012"/>
    <cellStyle name="Comma 2 11 34" xfId="11277"/>
    <cellStyle name="Comma 2 11 35" xfId="11523"/>
    <cellStyle name="Comma 2 11 36" xfId="11757"/>
    <cellStyle name="Comma 2 11 37" xfId="11962"/>
    <cellStyle name="Comma 2 11 38" xfId="12148"/>
    <cellStyle name="Comma 2 11 39" xfId="12282"/>
    <cellStyle name="Comma 2 11 4" xfId="1694"/>
    <cellStyle name="Comma 2 11 40" xfId="12389"/>
    <cellStyle name="Comma 2 11 41" xfId="12379"/>
    <cellStyle name="Comma 2 11 42" xfId="12690"/>
    <cellStyle name="Comma 2 11 43" xfId="14312"/>
    <cellStyle name="Comma 2 11 44" xfId="14588"/>
    <cellStyle name="Comma 2 11 45" xfId="14853"/>
    <cellStyle name="Comma 2 11 46" xfId="15115"/>
    <cellStyle name="Comma 2 11 47" xfId="15381"/>
    <cellStyle name="Comma 2 11 48" xfId="15638"/>
    <cellStyle name="Comma 2 11 49" xfId="15887"/>
    <cellStyle name="Comma 2 11 5" xfId="1695"/>
    <cellStyle name="Comma 2 11 50" xfId="16098"/>
    <cellStyle name="Comma 2 11 51" xfId="16296"/>
    <cellStyle name="Comma 2 11 52" xfId="16435"/>
    <cellStyle name="Comma 2 11 53" xfId="16551"/>
    <cellStyle name="Comma 2 11 54" xfId="16595"/>
    <cellStyle name="Comma 2 11 6" xfId="1696"/>
    <cellStyle name="Comma 2 11 7" xfId="1697"/>
    <cellStyle name="Comma 2 11 8" xfId="1698"/>
    <cellStyle name="Comma 2 11 9" xfId="1699"/>
    <cellStyle name="Comma 2 12" xfId="1700"/>
    <cellStyle name="Comma 2 12 10" xfId="2652"/>
    <cellStyle name="Comma 2 12 11" xfId="4334"/>
    <cellStyle name="Comma 2 12 12" xfId="4676"/>
    <cellStyle name="Comma 2 12 13" xfId="4894"/>
    <cellStyle name="Comma 2 12 14" xfId="4612"/>
    <cellStyle name="Comma 2 12 15" xfId="5375"/>
    <cellStyle name="Comma 2 12 16" xfId="5624"/>
    <cellStyle name="Comma 2 12 17" xfId="5876"/>
    <cellStyle name="Comma 2 12 18" xfId="6116"/>
    <cellStyle name="Comma 2 12 19" xfId="6321"/>
    <cellStyle name="Comma 2 12 2" xfId="1701"/>
    <cellStyle name="Comma 2 12 20" xfId="6513"/>
    <cellStyle name="Comma 2 12 21" xfId="6649"/>
    <cellStyle name="Comma 2 12 22" xfId="6765"/>
    <cellStyle name="Comma 2 12 23" xfId="6811"/>
    <cellStyle name="Comma 2 12 24" xfId="7105"/>
    <cellStyle name="Comma 2 12 25" xfId="8893"/>
    <cellStyle name="Comma 2 12 26" xfId="9167"/>
    <cellStyle name="Comma 2 12 27" xfId="9440"/>
    <cellStyle name="Comma 2 12 28" xfId="9707"/>
    <cellStyle name="Comma 2 12 29" xfId="9973"/>
    <cellStyle name="Comma 2 12 3" xfId="1702"/>
    <cellStyle name="Comma 2 12 30" xfId="10234"/>
    <cellStyle name="Comma 2 12 31" xfId="10494"/>
    <cellStyle name="Comma 2 12 32" xfId="10749"/>
    <cellStyle name="Comma 2 12 33" xfId="11003"/>
    <cellStyle name="Comma 2 12 34" xfId="11273"/>
    <cellStyle name="Comma 2 12 35" xfId="11514"/>
    <cellStyle name="Comma 2 12 36" xfId="11751"/>
    <cellStyle name="Comma 2 12 37" xfId="11959"/>
    <cellStyle name="Comma 2 12 38" xfId="12141"/>
    <cellStyle name="Comma 2 12 39" xfId="12281"/>
    <cellStyle name="Comma 2 12 4" xfId="1703"/>
    <cellStyle name="Comma 2 12 40" xfId="12388"/>
    <cellStyle name="Comma 2 12 41" xfId="12378"/>
    <cellStyle name="Comma 2 12 42" xfId="12697"/>
    <cellStyle name="Comma 2 12 43" xfId="14304"/>
    <cellStyle name="Comma 2 12 44" xfId="14580"/>
    <cellStyle name="Comma 2 12 45" xfId="14846"/>
    <cellStyle name="Comma 2 12 46" xfId="15108"/>
    <cellStyle name="Comma 2 12 47" xfId="15374"/>
    <cellStyle name="Comma 2 12 48" xfId="15631"/>
    <cellStyle name="Comma 2 12 49" xfId="15880"/>
    <cellStyle name="Comma 2 12 5" xfId="1704"/>
    <cellStyle name="Comma 2 12 50" xfId="16089"/>
    <cellStyle name="Comma 2 12 51" xfId="16289"/>
    <cellStyle name="Comma 2 12 52" xfId="16428"/>
    <cellStyle name="Comma 2 12 53" xfId="16550"/>
    <cellStyle name="Comma 2 12 54" xfId="16594"/>
    <cellStyle name="Comma 2 12 6" xfId="1705"/>
    <cellStyle name="Comma 2 12 7" xfId="1706"/>
    <cellStyle name="Comma 2 12 8" xfId="1707"/>
    <cellStyle name="Comma 2 12 9" xfId="1708"/>
    <cellStyle name="Comma 2 13" xfId="1709"/>
    <cellStyle name="Comma 2 13 10" xfId="2659"/>
    <cellStyle name="Comma 2 13 11" xfId="4327"/>
    <cellStyle name="Comma 2 13 12" xfId="4668"/>
    <cellStyle name="Comma 2 13 13" xfId="4889"/>
    <cellStyle name="Comma 2 13 14" xfId="4603"/>
    <cellStyle name="Comma 2 13 15" xfId="5371"/>
    <cellStyle name="Comma 2 13 16" xfId="5620"/>
    <cellStyle name="Comma 2 13 17" xfId="5872"/>
    <cellStyle name="Comma 2 13 18" xfId="6112"/>
    <cellStyle name="Comma 2 13 19" xfId="6317"/>
    <cellStyle name="Comma 2 13 2" xfId="1710"/>
    <cellStyle name="Comma 2 13 20" xfId="6509"/>
    <cellStyle name="Comma 2 13 21" xfId="6645"/>
    <cellStyle name="Comma 2 13 22" xfId="6764"/>
    <cellStyle name="Comma 2 13 23" xfId="6810"/>
    <cellStyle name="Comma 2 13 24" xfId="7114"/>
    <cellStyle name="Comma 2 13 25" xfId="8884"/>
    <cellStyle name="Comma 2 13 26" xfId="9159"/>
    <cellStyle name="Comma 2 13 27" xfId="9436"/>
    <cellStyle name="Comma 2 13 28" xfId="9698"/>
    <cellStyle name="Comma 2 13 29" xfId="9969"/>
    <cellStyle name="Comma 2 13 3" xfId="1711"/>
    <cellStyle name="Comma 2 13 30" xfId="10226"/>
    <cellStyle name="Comma 2 13 31" xfId="10487"/>
    <cellStyle name="Comma 2 13 32" xfId="10740"/>
    <cellStyle name="Comma 2 13 33" xfId="10998"/>
    <cellStyle name="Comma 2 13 34" xfId="11268"/>
    <cellStyle name="Comma 2 13 35" xfId="11506"/>
    <cellStyle name="Comma 2 13 36" xfId="11745"/>
    <cellStyle name="Comma 2 13 37" xfId="11950"/>
    <cellStyle name="Comma 2 13 38" xfId="12140"/>
    <cellStyle name="Comma 2 13 39" xfId="12280"/>
    <cellStyle name="Comma 2 13 4" xfId="1712"/>
    <cellStyle name="Comma 2 13 40" xfId="12387"/>
    <cellStyle name="Comma 2 13 41" xfId="12377"/>
    <cellStyle name="Comma 2 13 42" xfId="12706"/>
    <cellStyle name="Comma 2 13 43" xfId="14297"/>
    <cellStyle name="Comma 2 13 44" xfId="14573"/>
    <cellStyle name="Comma 2 13 45" xfId="14837"/>
    <cellStyle name="Comma 2 13 46" xfId="15099"/>
    <cellStyle name="Comma 2 13 47" xfId="15366"/>
    <cellStyle name="Comma 2 13 48" xfId="15626"/>
    <cellStyle name="Comma 2 13 49" xfId="15875"/>
    <cellStyle name="Comma 2 13 5" xfId="1713"/>
    <cellStyle name="Comma 2 13 50" xfId="16088"/>
    <cellStyle name="Comma 2 13 51" xfId="16286"/>
    <cellStyle name="Comma 2 13 52" xfId="16426"/>
    <cellStyle name="Comma 2 13 53" xfId="16549"/>
    <cellStyle name="Comma 2 13 54" xfId="16593"/>
    <cellStyle name="Comma 2 13 6" xfId="1714"/>
    <cellStyle name="Comma 2 13 7" xfId="1715"/>
    <cellStyle name="Comma 2 13 8" xfId="1716"/>
    <cellStyle name="Comma 2 13 9" xfId="1717"/>
    <cellStyle name="Comma 2 14" xfId="1718"/>
    <cellStyle name="Comma 2 15" xfId="1719"/>
    <cellStyle name="Comma 2 16" xfId="1720"/>
    <cellStyle name="Comma 2 17" xfId="1721"/>
    <cellStyle name="Comma 2 18" xfId="1722"/>
    <cellStyle name="Comma 2 19" xfId="1723"/>
    <cellStyle name="Comma 2 2" xfId="1047"/>
    <cellStyle name="Comma 2 20" xfId="1724"/>
    <cellStyle name="Comma 2 21" xfId="1725"/>
    <cellStyle name="Comma 2 22" xfId="1726"/>
    <cellStyle name="Comma 2 23" xfId="1727"/>
    <cellStyle name="Comma 2 24" xfId="1728"/>
    <cellStyle name="Comma 2 25" xfId="1729"/>
    <cellStyle name="Comma 2 26" xfId="1730"/>
    <cellStyle name="Comma 2 27" xfId="1731"/>
    <cellStyle name="Comma 2 28" xfId="12725"/>
    <cellStyle name="Comma 2 28 10" xfId="16548"/>
    <cellStyle name="Comma 2 28 11" xfId="16539"/>
    <cellStyle name="Comma 2 28 2" xfId="14817"/>
    <cellStyle name="Comma 2 28 3" xfId="15079"/>
    <cellStyle name="Comma 2 28 4" xfId="15347"/>
    <cellStyle name="Comma 2 28 5" xfId="15604"/>
    <cellStyle name="Comma 2 28 6" xfId="15856"/>
    <cellStyle name="Comma 2 28 7" xfId="16069"/>
    <cellStyle name="Comma 2 28 8" xfId="16273"/>
    <cellStyle name="Comma 2 28 9" xfId="16417"/>
    <cellStyle name="Comma 2 29" xfId="12726"/>
    <cellStyle name="Comma 2 29 10" xfId="16547"/>
    <cellStyle name="Comma 2 29 11" xfId="16538"/>
    <cellStyle name="Comma 2 29 2" xfId="14816"/>
    <cellStyle name="Comma 2 29 3" xfId="15078"/>
    <cellStyle name="Comma 2 29 4" xfId="15346"/>
    <cellStyle name="Comma 2 29 5" xfId="15603"/>
    <cellStyle name="Comma 2 29 6" xfId="15855"/>
    <cellStyle name="Comma 2 29 7" xfId="16068"/>
    <cellStyle name="Comma 2 29 8" xfId="16272"/>
    <cellStyle name="Comma 2 29 9" xfId="16416"/>
    <cellStyle name="Comma 2 3" xfId="1048"/>
    <cellStyle name="Comma 2 30" xfId="12727"/>
    <cellStyle name="Comma 2 30 10" xfId="16546"/>
    <cellStyle name="Comma 2 30 11" xfId="16537"/>
    <cellStyle name="Comma 2 30 2" xfId="14814"/>
    <cellStyle name="Comma 2 30 3" xfId="15076"/>
    <cellStyle name="Comma 2 30 4" xfId="15344"/>
    <cellStyle name="Comma 2 30 5" xfId="15601"/>
    <cellStyle name="Comma 2 30 6" xfId="15853"/>
    <cellStyle name="Comma 2 30 7" xfId="16066"/>
    <cellStyle name="Comma 2 30 8" xfId="16270"/>
    <cellStyle name="Comma 2 30 9" xfId="16414"/>
    <cellStyle name="Comma 2 4" xfId="1049"/>
    <cellStyle name="Comma 2 5" xfId="1050"/>
    <cellStyle name="Comma 2 6" xfId="1051"/>
    <cellStyle name="Comma 2 7" xfId="1052"/>
    <cellStyle name="Comma 2 8" xfId="1053"/>
    <cellStyle name="Comma 2 9" xfId="1054"/>
    <cellStyle name="Comma 2 9 2" xfId="1732"/>
    <cellStyle name="Comma 2 9 2 10" xfId="6090"/>
    <cellStyle name="Comma 2 9 2 11" xfId="6295"/>
    <cellStyle name="Comma 2 9 2 12" xfId="6494"/>
    <cellStyle name="Comma 2 9 2 13" xfId="6630"/>
    <cellStyle name="Comma 2 9 2 14" xfId="6763"/>
    <cellStyle name="Comma 2 9 2 15" xfId="6809"/>
    <cellStyle name="Comma 2 9 2 16" xfId="7141"/>
    <cellStyle name="Comma 2 9 2 17" xfId="8855"/>
    <cellStyle name="Comma 2 9 2 18" xfId="9130"/>
    <cellStyle name="Comma 2 9 2 19" xfId="9405"/>
    <cellStyle name="Comma 2 9 2 2" xfId="2686"/>
    <cellStyle name="Comma 2 9 2 20" xfId="9403"/>
    <cellStyle name="Comma 2 9 2 21" xfId="9668"/>
    <cellStyle name="Comma 2 9 2 22" xfId="9938"/>
    <cellStyle name="Comma 2 9 2 23" xfId="10197"/>
    <cellStyle name="Comma 2 9 2 24" xfId="10460"/>
    <cellStyle name="Comma 2 9 2 25" xfId="10717"/>
    <cellStyle name="Comma 2 9 2 26" xfId="10972"/>
    <cellStyle name="Comma 2 9 2 27" xfId="11240"/>
    <cellStyle name="Comma 2 9 2 28" xfId="11484"/>
    <cellStyle name="Comma 2 9 2 29" xfId="11930"/>
    <cellStyle name="Comma 2 9 2 3" xfId="4298"/>
    <cellStyle name="Comma 2 9 2 30" xfId="11925"/>
    <cellStyle name="Comma 2 9 2 31" xfId="12265"/>
    <cellStyle name="Comma 2 9 2 32" xfId="12386"/>
    <cellStyle name="Comma 2 9 2 33" xfId="12365"/>
    <cellStyle name="Comma 2 9 2 34" xfId="12733"/>
    <cellStyle name="Comma 2 9 2 35" xfId="14268"/>
    <cellStyle name="Comma 2 9 2 36" xfId="14543"/>
    <cellStyle name="Comma 2 9 2 37" xfId="14809"/>
    <cellStyle name="Comma 2 9 2 38" xfId="14806"/>
    <cellStyle name="Comma 2 9 2 39" xfId="15339"/>
    <cellStyle name="Comma 2 9 2 4" xfId="4639"/>
    <cellStyle name="Comma 2 9 2 40" xfId="15596"/>
    <cellStyle name="Comma 2 9 2 41" xfId="15850"/>
    <cellStyle name="Comma 2 9 2 42" xfId="16063"/>
    <cellStyle name="Comma 2 9 2 43" xfId="16267"/>
    <cellStyle name="Comma 2 9 2 44" xfId="16408"/>
    <cellStyle name="Comma 2 9 2 45" xfId="16545"/>
    <cellStyle name="Comma 2 9 2 46" xfId="16536"/>
    <cellStyle name="Comma 2 9 2 5" xfId="4525"/>
    <cellStyle name="Comma 2 9 2 6" xfId="4554"/>
    <cellStyle name="Comma 2 9 2 7" xfId="5344"/>
    <cellStyle name="Comma 2 9 2 8" xfId="4880"/>
    <cellStyle name="Comma 2 9 2 9" xfId="5843"/>
    <cellStyle name="Comma 2 9 3" xfId="1733"/>
    <cellStyle name="Comma 2 9 3 10" xfId="5840"/>
    <cellStyle name="Comma 2 9 3 11" xfId="6089"/>
    <cellStyle name="Comma 2 9 3 12" xfId="6294"/>
    <cellStyle name="Comma 2 9 3 13" xfId="6493"/>
    <cellStyle name="Comma 2 9 3 14" xfId="6629"/>
    <cellStyle name="Comma 2 9 3 15" xfId="6762"/>
    <cellStyle name="Comma 2 9 3 16" xfId="7142"/>
    <cellStyle name="Comma 2 9 3 17" xfId="8854"/>
    <cellStyle name="Comma 2 9 3 18" xfId="9129"/>
    <cellStyle name="Comma 2 9 3 19" xfId="9404"/>
    <cellStyle name="Comma 2 9 3 2" xfId="2687"/>
    <cellStyle name="Comma 2 9 3 20" xfId="9402"/>
    <cellStyle name="Comma 2 9 3 21" xfId="9667"/>
    <cellStyle name="Comma 2 9 3 22" xfId="9937"/>
    <cellStyle name="Comma 2 9 3 23" xfId="10196"/>
    <cellStyle name="Comma 2 9 3 24" xfId="10459"/>
    <cellStyle name="Comma 2 9 3 25" xfId="10716"/>
    <cellStyle name="Comma 2 9 3 26" xfId="10971"/>
    <cellStyle name="Comma 2 9 3 27" xfId="11239"/>
    <cellStyle name="Comma 2 9 3 28" xfId="11483"/>
    <cellStyle name="Comma 2 9 3 29" xfId="11929"/>
    <cellStyle name="Comma 2 9 3 3" xfId="4297"/>
    <cellStyle name="Comma 2 9 3 30" xfId="11924"/>
    <cellStyle name="Comma 2 9 3 31" xfId="12264"/>
    <cellStyle name="Comma 2 9 3 32" xfId="12385"/>
    <cellStyle name="Comma 2 9 3 33" xfId="12364"/>
    <cellStyle name="Comma 2 9 3 34" xfId="12734"/>
    <cellStyle name="Comma 2 9 3 35" xfId="14267"/>
    <cellStyle name="Comma 2 9 3 36" xfId="14542"/>
    <cellStyle name="Comma 2 9 3 37" xfId="14808"/>
    <cellStyle name="Comma 2 9 3 38" xfId="14805"/>
    <cellStyle name="Comma 2 9 3 39" xfId="15338"/>
    <cellStyle name="Comma 2 9 3 4" xfId="4638"/>
    <cellStyle name="Comma 2 9 3 40" xfId="15595"/>
    <cellStyle name="Comma 2 9 3 41" xfId="15849"/>
    <cellStyle name="Comma 2 9 3 42" xfId="16062"/>
    <cellStyle name="Comma 2 9 3 43" xfId="16266"/>
    <cellStyle name="Comma 2 9 3 44" xfId="16407"/>
    <cellStyle name="Comma 2 9 3 45" xfId="16544"/>
    <cellStyle name="Comma 2 9 3 46" xfId="16535"/>
    <cellStyle name="Comma 2 9 3 5" xfId="4524"/>
    <cellStyle name="Comma 2 9 3 6" xfId="4553"/>
    <cellStyle name="Comma 2 9 3 7" xfId="5343"/>
    <cellStyle name="Comma 2 9 3 8" xfId="4879"/>
    <cellStyle name="Comma 2 9 3 9" xfId="5842"/>
    <cellStyle name="Comma 2 9 4" xfId="1734"/>
    <cellStyle name="Comma 2 9 4 10" xfId="5839"/>
    <cellStyle name="Comma 2 9 4 11" xfId="6088"/>
    <cellStyle name="Comma 2 9 4 12" xfId="6293"/>
    <cellStyle name="Comma 2 9 4 13" xfId="6492"/>
    <cellStyle name="Comma 2 9 4 14" xfId="6628"/>
    <cellStyle name="Comma 2 9 4 15" xfId="6761"/>
    <cellStyle name="Comma 2 9 4 16" xfId="7143"/>
    <cellStyle name="Comma 2 9 4 17" xfId="8853"/>
    <cellStyle name="Comma 2 9 4 18" xfId="9128"/>
    <cellStyle name="Comma 2 9 4 19" xfId="9122"/>
    <cellStyle name="Comma 2 9 4 2" xfId="2688"/>
    <cellStyle name="Comma 2 9 4 20" xfId="9401"/>
    <cellStyle name="Comma 2 9 4 21" xfId="9666"/>
    <cellStyle name="Comma 2 9 4 22" xfId="9936"/>
    <cellStyle name="Comma 2 9 4 23" xfId="10195"/>
    <cellStyle name="Comma 2 9 4 24" xfId="10458"/>
    <cellStyle name="Comma 2 9 4 25" xfId="10715"/>
    <cellStyle name="Comma 2 9 4 26" xfId="10970"/>
    <cellStyle name="Comma 2 9 4 27" xfId="11238"/>
    <cellStyle name="Comma 2 9 4 28" xfId="11482"/>
    <cellStyle name="Comma 2 9 4 29" xfId="11727"/>
    <cellStyle name="Comma 2 9 4 3" xfId="4296"/>
    <cellStyle name="Comma 2 9 4 30" xfId="11923"/>
    <cellStyle name="Comma 2 9 4 31" xfId="12263"/>
    <cellStyle name="Comma 2 9 4 32" xfId="12384"/>
    <cellStyle name="Comma 2 9 4 33" xfId="12363"/>
    <cellStyle name="Comma 2 9 4 34" xfId="12735"/>
    <cellStyle name="Comma 2 9 4 35" xfId="14266"/>
    <cellStyle name="Comma 2 9 4 36" xfId="14541"/>
    <cellStyle name="Comma 2 9 4 37" xfId="14530"/>
    <cellStyle name="Comma 2 9 4 38" xfId="14804"/>
    <cellStyle name="Comma 2 9 4 39" xfId="15337"/>
    <cellStyle name="Comma 2 9 4 4" xfId="4637"/>
    <cellStyle name="Comma 2 9 4 40" xfId="15594"/>
    <cellStyle name="Comma 2 9 4 41" xfId="15848"/>
    <cellStyle name="Comma 2 9 4 42" xfId="16061"/>
    <cellStyle name="Comma 2 9 4 43" xfId="16265"/>
    <cellStyle name="Comma 2 9 4 44" xfId="16406"/>
    <cellStyle name="Comma 2 9 4 45" xfId="16543"/>
    <cellStyle name="Comma 2 9 4 46" xfId="16534"/>
    <cellStyle name="Comma 2 9 4 5" xfId="4523"/>
    <cellStyle name="Comma 2 9 4 6" xfId="4552"/>
    <cellStyle name="Comma 2 9 4 7" xfId="5342"/>
    <cellStyle name="Comma 2 9 4 8" xfId="4878"/>
    <cellStyle name="Comma 2 9 4 9" xfId="5841"/>
    <cellStyle name="Comma 2 9 5" xfId="1735"/>
    <cellStyle name="Comma 2 9 5 10" xfId="5838"/>
    <cellStyle name="Comma 2 9 5 11" xfId="6087"/>
    <cellStyle name="Comma 2 9 5 12" xfId="6292"/>
    <cellStyle name="Comma 2 9 5 13" xfId="6491"/>
    <cellStyle name="Comma 2 9 5 14" xfId="6627"/>
    <cellStyle name="Comma 2 9 5 15" xfId="6760"/>
    <cellStyle name="Comma 2 9 5 16" xfId="7144"/>
    <cellStyle name="Comma 2 9 5 17" xfId="8852"/>
    <cellStyle name="Comma 2 9 5 18" xfId="9127"/>
    <cellStyle name="Comma 2 9 5 19" xfId="9121"/>
    <cellStyle name="Comma 2 9 5 2" xfId="2689"/>
    <cellStyle name="Comma 2 9 5 20" xfId="9400"/>
    <cellStyle name="Comma 2 9 5 21" xfId="9665"/>
    <cellStyle name="Comma 2 9 5 22" xfId="9935"/>
    <cellStyle name="Comma 2 9 5 23" xfId="10194"/>
    <cellStyle name="Comma 2 9 5 24" xfId="10457"/>
    <cellStyle name="Comma 2 9 5 25" xfId="10714"/>
    <cellStyle name="Comma 2 9 5 26" xfId="10969"/>
    <cellStyle name="Comma 2 9 5 27" xfId="11237"/>
    <cellStyle name="Comma 2 9 5 28" xfId="11481"/>
    <cellStyle name="Comma 2 9 5 29" xfId="11726"/>
    <cellStyle name="Comma 2 9 5 3" xfId="4293"/>
    <cellStyle name="Comma 2 9 5 30" xfId="11922"/>
    <cellStyle name="Comma 2 9 5 31" xfId="12262"/>
    <cellStyle name="Comma 2 9 5 32" xfId="12383"/>
    <cellStyle name="Comma 2 9 5 33" xfId="12362"/>
    <cellStyle name="Comma 2 9 5 34" xfId="12736"/>
    <cellStyle name="Comma 2 9 5 35" xfId="14265"/>
    <cellStyle name="Comma 2 9 5 36" xfId="14540"/>
    <cellStyle name="Comma 2 9 5 37" xfId="14529"/>
    <cellStyle name="Comma 2 9 5 38" xfId="14803"/>
    <cellStyle name="Comma 2 9 5 39" xfId="15336"/>
    <cellStyle name="Comma 2 9 5 4" xfId="4636"/>
    <cellStyle name="Comma 2 9 5 40" xfId="15593"/>
    <cellStyle name="Comma 2 9 5 41" xfId="15847"/>
    <cellStyle name="Comma 2 9 5 42" xfId="16060"/>
    <cellStyle name="Comma 2 9 5 43" xfId="16264"/>
    <cellStyle name="Comma 2 9 5 44" xfId="16405"/>
    <cellStyle name="Comma 2 9 5 45" xfId="16542"/>
    <cellStyle name="Comma 2 9 5 46" xfId="16533"/>
    <cellStyle name="Comma 2 9 5 5" xfId="4522"/>
    <cellStyle name="Comma 2 9 5 6" xfId="2417"/>
    <cellStyle name="Comma 2 9 5 7" xfId="5341"/>
    <cellStyle name="Comma 2 9 5 8" xfId="4877"/>
    <cellStyle name="Comma 2 9 5 9" xfId="5591"/>
    <cellStyle name="Comma 2 9 6" xfId="1736"/>
    <cellStyle name="Comma 2 9 6 10" xfId="5837"/>
    <cellStyle name="Comma 2 9 6 11" xfId="6086"/>
    <cellStyle name="Comma 2 9 6 12" xfId="6291"/>
    <cellStyle name="Comma 2 9 6 13" xfId="6490"/>
    <cellStyle name="Comma 2 9 6 14" xfId="6626"/>
    <cellStyle name="Comma 2 9 6 15" xfId="6759"/>
    <cellStyle name="Comma 2 9 6 16" xfId="7145"/>
    <cellStyle name="Comma 2 9 6 17" xfId="8851"/>
    <cellStyle name="Comma 2 9 6 18" xfId="9126"/>
    <cellStyle name="Comma 2 9 6 19" xfId="9120"/>
    <cellStyle name="Comma 2 9 6 2" xfId="2690"/>
    <cellStyle name="Comma 2 9 6 20" xfId="9399"/>
    <cellStyle name="Comma 2 9 6 21" xfId="9664"/>
    <cellStyle name="Comma 2 9 6 22" xfId="9934"/>
    <cellStyle name="Comma 2 9 6 23" xfId="10193"/>
    <cellStyle name="Comma 2 9 6 24" xfId="10456"/>
    <cellStyle name="Comma 2 9 6 25" xfId="10713"/>
    <cellStyle name="Comma 2 9 6 26" xfId="10968"/>
    <cellStyle name="Comma 2 9 6 27" xfId="11236"/>
    <cellStyle name="Comma 2 9 6 28" xfId="11480"/>
    <cellStyle name="Comma 2 9 6 29" xfId="11725"/>
    <cellStyle name="Comma 2 9 6 3" xfId="4285"/>
    <cellStyle name="Comma 2 9 6 30" xfId="11921"/>
    <cellStyle name="Comma 2 9 6 31" xfId="12261"/>
    <cellStyle name="Comma 2 9 6 32" xfId="12382"/>
    <cellStyle name="Comma 2 9 6 33" xfId="12361"/>
    <cellStyle name="Comma 2 9 6 34" xfId="12737"/>
    <cellStyle name="Comma 2 9 6 35" xfId="14264"/>
    <cellStyle name="Comma 2 9 6 36" xfId="14539"/>
    <cellStyle name="Comma 2 9 6 37" xfId="14528"/>
    <cellStyle name="Comma 2 9 6 38" xfId="14802"/>
    <cellStyle name="Comma 2 9 6 39" xfId="15335"/>
    <cellStyle name="Comma 2 9 6 4" xfId="4635"/>
    <cellStyle name="Comma 2 9 6 40" xfId="15592"/>
    <cellStyle name="Comma 2 9 6 41" xfId="15846"/>
    <cellStyle name="Comma 2 9 6 42" xfId="16059"/>
    <cellStyle name="Comma 2 9 6 43" xfId="16263"/>
    <cellStyle name="Comma 2 9 6 44" xfId="16404"/>
    <cellStyle name="Comma 2 9 6 45" xfId="16541"/>
    <cellStyle name="Comma 2 9 6 46" xfId="16532"/>
    <cellStyle name="Comma 2 9 6 5" xfId="4521"/>
    <cellStyle name="Comma 2 9 6 6" xfId="2418"/>
    <cellStyle name="Comma 2 9 6 7" xfId="5340"/>
    <cellStyle name="Comma 2 9 6 8" xfId="4876"/>
    <cellStyle name="Comma 2 9 6 9" xfId="5590"/>
    <cellStyle name="Comma 2 9 7" xfId="1737"/>
    <cellStyle name="Comma 2 9 7 10" xfId="5836"/>
    <cellStyle name="Comma 2 9 7 11" xfId="6085"/>
    <cellStyle name="Comma 2 9 7 12" xfId="6290"/>
    <cellStyle name="Comma 2 9 7 13" xfId="6489"/>
    <cellStyle name="Comma 2 9 7 14" xfId="6625"/>
    <cellStyle name="Comma 2 9 7 15" xfId="6758"/>
    <cellStyle name="Comma 2 9 7 16" xfId="7146"/>
    <cellStyle name="Comma 2 9 7 17" xfId="8850"/>
    <cellStyle name="Comma 2 9 7 18" xfId="9125"/>
    <cellStyle name="Comma 2 9 7 19" xfId="9119"/>
    <cellStyle name="Comma 2 9 7 2" xfId="2691"/>
    <cellStyle name="Comma 2 9 7 20" xfId="9398"/>
    <cellStyle name="Comma 2 9 7 21" xfId="9663"/>
    <cellStyle name="Comma 2 9 7 22" xfId="9933"/>
    <cellStyle name="Comma 2 9 7 23" xfId="10192"/>
    <cellStyle name="Comma 2 9 7 24" xfId="10455"/>
    <cellStyle name="Comma 2 9 7 25" xfId="10712"/>
    <cellStyle name="Comma 2 9 7 26" xfId="10967"/>
    <cellStyle name="Comma 2 9 7 27" xfId="11235"/>
    <cellStyle name="Comma 2 9 7 28" xfId="11479"/>
    <cellStyle name="Comma 2 9 7 29" xfId="11724"/>
    <cellStyle name="Comma 2 9 7 3" xfId="4284"/>
    <cellStyle name="Comma 2 9 7 30" xfId="11920"/>
    <cellStyle name="Comma 2 9 7 31" xfId="12260"/>
    <cellStyle name="Comma 2 9 7 32" xfId="12258"/>
    <cellStyle name="Comma 2 9 7 33" xfId="12360"/>
    <cellStyle name="Comma 2 9 7 34" xfId="12738"/>
    <cellStyle name="Comma 2 9 7 35" xfId="14263"/>
    <cellStyle name="Comma 2 9 7 36" xfId="14538"/>
    <cellStyle name="Comma 2 9 7 37" xfId="14527"/>
    <cellStyle name="Comma 2 9 7 38" xfId="14801"/>
    <cellStyle name="Comma 2 9 7 39" xfId="15334"/>
    <cellStyle name="Comma 2 9 7 4" xfId="4634"/>
    <cellStyle name="Comma 2 9 7 40" xfId="15591"/>
    <cellStyle name="Comma 2 9 7 41" xfId="15845"/>
    <cellStyle name="Comma 2 9 7 42" xfId="16058"/>
    <cellStyle name="Comma 2 9 7 43" xfId="16262"/>
    <cellStyle name="Comma 2 9 7 44" xfId="16403"/>
    <cellStyle name="Comma 2 9 7 45" xfId="16540"/>
    <cellStyle name="Comma 2 9 7 46" xfId="16531"/>
    <cellStyle name="Comma 2 9 7 5" xfId="4520"/>
    <cellStyle name="Comma 2 9 7 6" xfId="2419"/>
    <cellStyle name="Comma 2 9 7 7" xfId="5339"/>
    <cellStyle name="Comma 2 9 7 8" xfId="4869"/>
    <cellStyle name="Comma 2 9 7 9" xfId="5589"/>
    <cellStyle name="Comma 2 9 8" xfId="1738"/>
    <cellStyle name="Comma 2 9 8 10" xfId="5835"/>
    <cellStyle name="Comma 2 9 8 11" xfId="6084"/>
    <cellStyle name="Comma 2 9 8 12" xfId="6289"/>
    <cellStyle name="Comma 2 9 8 13" xfId="6488"/>
    <cellStyle name="Comma 2 9 8 14" xfId="6624"/>
    <cellStyle name="Comma 2 9 8 15" xfId="6757"/>
    <cellStyle name="Comma 2 9 8 16" xfId="7147"/>
    <cellStyle name="Comma 2 9 8 17" xfId="8849"/>
    <cellStyle name="Comma 2 9 8 18" xfId="9124"/>
    <cellStyle name="Comma 2 9 8 19" xfId="9118"/>
    <cellStyle name="Comma 2 9 8 2" xfId="2692"/>
    <cellStyle name="Comma 2 9 8 20" xfId="9397"/>
    <cellStyle name="Comma 2 9 8 21" xfId="9662"/>
    <cellStyle name="Comma 2 9 8 22" xfId="9932"/>
    <cellStyle name="Comma 2 9 8 23" xfId="10191"/>
    <cellStyle name="Comma 2 9 8 24" xfId="10454"/>
    <cellStyle name="Comma 2 9 8 25" xfId="10711"/>
    <cellStyle name="Comma 2 9 8 26" xfId="10966"/>
    <cellStyle name="Comma 2 9 8 27" xfId="11234"/>
    <cellStyle name="Comma 2 9 8 28" xfId="11478"/>
    <cellStyle name="Comma 2 9 8 29" xfId="11723"/>
    <cellStyle name="Comma 2 9 8 3" xfId="4283"/>
    <cellStyle name="Comma 2 9 8 30" xfId="11919"/>
    <cellStyle name="Comma 2 9 8 31" xfId="12259"/>
    <cellStyle name="Comma 2 9 8 32" xfId="12257"/>
    <cellStyle name="Comma 2 9 8 33" xfId="12359"/>
    <cellStyle name="Comma 2 9 8 34" xfId="12739"/>
    <cellStyle name="Comma 2 9 8 35" xfId="14262"/>
    <cellStyle name="Comma 2 9 8 36" xfId="14537"/>
    <cellStyle name="Comma 2 9 8 37" xfId="14526"/>
    <cellStyle name="Comma 2 9 8 38" xfId="14800"/>
    <cellStyle name="Comma 2 9 8 39" xfId="15070"/>
    <cellStyle name="Comma 2 9 8 4" xfId="4633"/>
    <cellStyle name="Comma 2 9 8 40" xfId="15332"/>
    <cellStyle name="Comma 2 9 8 41" xfId="15590"/>
    <cellStyle name="Comma 2 9 8 42" xfId="15844"/>
    <cellStyle name="Comma 2 9 8 43" xfId="16057"/>
    <cellStyle name="Comma 2 9 8 44" xfId="16261"/>
    <cellStyle name="Comma 2 9 8 45" xfId="16402"/>
    <cellStyle name="Comma 2 9 8 46" xfId="16530"/>
    <cellStyle name="Comma 2 9 8 5" xfId="4519"/>
    <cellStyle name="Comma 2 9 8 6" xfId="2420"/>
    <cellStyle name="Comma 2 9 8 7" xfId="5338"/>
    <cellStyle name="Comma 2 9 8 8" xfId="4867"/>
    <cellStyle name="Comma 2 9 8 9" xfId="5588"/>
    <cellStyle name="Comma 3" xfId="12740"/>
    <cellStyle name="Comma 3 10" xfId="1739"/>
    <cellStyle name="Comma 3 11" xfId="1740"/>
    <cellStyle name="Comma 3 12" xfId="1741"/>
    <cellStyle name="Comma 3 13" xfId="1742"/>
    <cellStyle name="Comma 3 14" xfId="1743"/>
    <cellStyle name="Comma 3 15" xfId="1744"/>
    <cellStyle name="Comma 3 16" xfId="1745"/>
    <cellStyle name="Comma 3 2" xfId="1746"/>
    <cellStyle name="Comma 3 3" xfId="1747"/>
    <cellStyle name="Comma 3 4" xfId="1748"/>
    <cellStyle name="Comma 3 5" xfId="1749"/>
    <cellStyle name="Comma 3 6" xfId="1750"/>
    <cellStyle name="Comma 3 7" xfId="1751"/>
    <cellStyle name="Comma 3 8" xfId="1752"/>
    <cellStyle name="Comma 3 9" xfId="1753"/>
    <cellStyle name="Comma 4" xfId="1055"/>
    <cellStyle name="Comma 5" xfId="1056"/>
    <cellStyle name="Comma 5 2" xfId="16652"/>
    <cellStyle name="Comma 5 3" xfId="16653"/>
    <cellStyle name="Comma 5 4" xfId="16654"/>
    <cellStyle name="Comma 6" xfId="1057"/>
    <cellStyle name="Comma 6 2" xfId="16655"/>
    <cellStyle name="Comma 6 3" xfId="16656"/>
    <cellStyle name="Comma 6 4" xfId="16657"/>
    <cellStyle name="Comma 7" xfId="103"/>
    <cellStyle name="Comma 7 10" xfId="202"/>
    <cellStyle name="Comma 7 11" xfId="213"/>
    <cellStyle name="Comma 7 12" xfId="224"/>
    <cellStyle name="Comma 7 13" xfId="235"/>
    <cellStyle name="Comma 7 14" xfId="246"/>
    <cellStyle name="Comma 7 15" xfId="257"/>
    <cellStyle name="Comma 7 16" xfId="268"/>
    <cellStyle name="Comma 7 17" xfId="279"/>
    <cellStyle name="Comma 7 18" xfId="295"/>
    <cellStyle name="Comma 7 19" xfId="311"/>
    <cellStyle name="Comma 7 2" xfId="114"/>
    <cellStyle name="Comma 7 2 2" xfId="1754"/>
    <cellStyle name="Comma 7 2 2 10" xfId="5809"/>
    <cellStyle name="Comma 7 2 2 11" xfId="6058"/>
    <cellStyle name="Comma 7 2 2 12" xfId="6270"/>
    <cellStyle name="Comma 7 2 2 13" xfId="6471"/>
    <cellStyle name="Comma 7 2 2 14" xfId="6614"/>
    <cellStyle name="Comma 7 2 2 15" xfId="6747"/>
    <cellStyle name="Comma 7 2 2 16" xfId="7172"/>
    <cellStyle name="Comma 7 2 2 17" xfId="8824"/>
    <cellStyle name="Comma 7 2 2 18" xfId="6888"/>
    <cellStyle name="Comma 7 2 2 19" xfId="9087"/>
    <cellStyle name="Comma 7 2 2 2" xfId="2714"/>
    <cellStyle name="Comma 7 2 2 20" xfId="9370"/>
    <cellStyle name="Comma 7 2 2 21" xfId="9635"/>
    <cellStyle name="Comma 7 2 2 22" xfId="9897"/>
    <cellStyle name="Comma 7 2 2 23" xfId="10163"/>
    <cellStyle name="Comma 7 2 2 24" xfId="10418"/>
    <cellStyle name="Comma 7 2 2 25" xfId="10682"/>
    <cellStyle name="Comma 7 2 2 26" xfId="10930"/>
    <cellStyle name="Comma 7 2 2 27" xfId="11201"/>
    <cellStyle name="Comma 7 2 2 28" xfId="11447"/>
    <cellStyle name="Comma 7 2 2 29" xfId="11695"/>
    <cellStyle name="Comma 7 2 2 3" xfId="4252"/>
    <cellStyle name="Comma 7 2 2 30" xfId="11899"/>
    <cellStyle name="Comma 7 2 2 31" xfId="12108"/>
    <cellStyle name="Comma 7 2 2 32" xfId="12249"/>
    <cellStyle name="Comma 7 2 2 33" xfId="12358"/>
    <cellStyle name="Comma 7 2 2 34" xfId="12762"/>
    <cellStyle name="Comma 7 2 2 35" xfId="14238"/>
    <cellStyle name="Comma 7 2 2 36" xfId="12491"/>
    <cellStyle name="Comma 7 2 2 37" xfId="14495"/>
    <cellStyle name="Comma 7 2 2 38" xfId="14769"/>
    <cellStyle name="Comma 7 2 2 39" xfId="15041"/>
    <cellStyle name="Comma 7 2 2 4" xfId="4602"/>
    <cellStyle name="Comma 7 2 2 40" xfId="15299"/>
    <cellStyle name="Comma 7 2 2 41" xfId="15565"/>
    <cellStyle name="Comma 7 2 2 42" xfId="15819"/>
    <cellStyle name="Comma 7 2 2 43" xfId="16042"/>
    <cellStyle name="Comma 7 2 2 44" xfId="16246"/>
    <cellStyle name="Comma 7 2 2 45" xfId="16394"/>
    <cellStyle name="Comma 7 2 2 46" xfId="16518"/>
    <cellStyle name="Comma 7 2 2 5" xfId="4508"/>
    <cellStyle name="Comma 7 2 2 6" xfId="2469"/>
    <cellStyle name="Comma 7 2 2 7" xfId="5317"/>
    <cellStyle name="Comma 7 2 2 8" xfId="4835"/>
    <cellStyle name="Comma 7 2 2 9" xfId="5562"/>
    <cellStyle name="Comma 7 2 3" xfId="1755"/>
    <cellStyle name="Comma 7 2 3 10" xfId="5808"/>
    <cellStyle name="Comma 7 2 3 11" xfId="6057"/>
    <cellStyle name="Comma 7 2 3 12" xfId="6269"/>
    <cellStyle name="Comma 7 2 3 13" xfId="6470"/>
    <cellStyle name="Comma 7 2 3 14" xfId="6613"/>
    <cellStyle name="Comma 7 2 3 15" xfId="6746"/>
    <cellStyle name="Comma 7 2 3 16" xfId="7173"/>
    <cellStyle name="Comma 7 2 3 17" xfId="8823"/>
    <cellStyle name="Comma 7 2 3 18" xfId="6889"/>
    <cellStyle name="Comma 7 2 3 19" xfId="9086"/>
    <cellStyle name="Comma 7 2 3 2" xfId="2715"/>
    <cellStyle name="Comma 7 2 3 20" xfId="9369"/>
    <cellStyle name="Comma 7 2 3 21" xfId="9634"/>
    <cellStyle name="Comma 7 2 3 22" xfId="9896"/>
    <cellStyle name="Comma 7 2 3 23" xfId="10162"/>
    <cellStyle name="Comma 7 2 3 24" xfId="10417"/>
    <cellStyle name="Comma 7 2 3 25" xfId="10681"/>
    <cellStyle name="Comma 7 2 3 26" xfId="10929"/>
    <cellStyle name="Comma 7 2 3 27" xfId="11200"/>
    <cellStyle name="Comma 7 2 3 28" xfId="11446"/>
    <cellStyle name="Comma 7 2 3 29" xfId="11694"/>
    <cellStyle name="Comma 7 2 3 3" xfId="4251"/>
    <cellStyle name="Comma 7 2 3 30" xfId="11898"/>
    <cellStyle name="Comma 7 2 3 31" xfId="12107"/>
    <cellStyle name="Comma 7 2 3 32" xfId="12247"/>
    <cellStyle name="Comma 7 2 3 33" xfId="12357"/>
    <cellStyle name="Comma 7 2 3 34" xfId="12763"/>
    <cellStyle name="Comma 7 2 3 35" xfId="14237"/>
    <cellStyle name="Comma 7 2 3 36" xfId="12498"/>
    <cellStyle name="Comma 7 2 3 37" xfId="14494"/>
    <cellStyle name="Comma 7 2 3 38" xfId="14768"/>
    <cellStyle name="Comma 7 2 3 39" xfId="15039"/>
    <cellStyle name="Comma 7 2 3 4" xfId="4601"/>
    <cellStyle name="Comma 7 2 3 40" xfId="15297"/>
    <cellStyle name="Comma 7 2 3 41" xfId="15563"/>
    <cellStyle name="Comma 7 2 3 42" xfId="15817"/>
    <cellStyle name="Comma 7 2 3 43" xfId="16040"/>
    <cellStyle name="Comma 7 2 3 44" xfId="16244"/>
    <cellStyle name="Comma 7 2 3 45" xfId="16392"/>
    <cellStyle name="Comma 7 2 3 46" xfId="16517"/>
    <cellStyle name="Comma 7 2 3 5" xfId="4507"/>
    <cellStyle name="Comma 7 2 3 6" xfId="2470"/>
    <cellStyle name="Comma 7 2 3 7" xfId="5316"/>
    <cellStyle name="Comma 7 2 3 8" xfId="4834"/>
    <cellStyle name="Comma 7 2 3 9" xfId="5561"/>
    <cellStyle name="Comma 7 2 4" xfId="1756"/>
    <cellStyle name="Comma 7 2 4 10" xfId="5807"/>
    <cellStyle name="Comma 7 2 4 11" xfId="6056"/>
    <cellStyle name="Comma 7 2 4 12" xfId="6268"/>
    <cellStyle name="Comma 7 2 4 13" xfId="6469"/>
    <cellStyle name="Comma 7 2 4 14" xfId="6612"/>
    <cellStyle name="Comma 7 2 4 15" xfId="6745"/>
    <cellStyle name="Comma 7 2 4 16" xfId="7174"/>
    <cellStyle name="Comma 7 2 4 17" xfId="8822"/>
    <cellStyle name="Comma 7 2 4 18" xfId="6890"/>
    <cellStyle name="Comma 7 2 4 19" xfId="9085"/>
    <cellStyle name="Comma 7 2 4 2" xfId="2716"/>
    <cellStyle name="Comma 7 2 4 20" xfId="9368"/>
    <cellStyle name="Comma 7 2 4 21" xfId="9633"/>
    <cellStyle name="Comma 7 2 4 22" xfId="9895"/>
    <cellStyle name="Comma 7 2 4 23" xfId="10161"/>
    <cellStyle name="Comma 7 2 4 24" xfId="10416"/>
    <cellStyle name="Comma 7 2 4 25" xfId="10680"/>
    <cellStyle name="Comma 7 2 4 26" xfId="10928"/>
    <cellStyle name="Comma 7 2 4 27" xfId="11199"/>
    <cellStyle name="Comma 7 2 4 28" xfId="11444"/>
    <cellStyle name="Comma 7 2 4 29" xfId="11692"/>
    <cellStyle name="Comma 7 2 4 3" xfId="4250"/>
    <cellStyle name="Comma 7 2 4 30" xfId="11897"/>
    <cellStyle name="Comma 7 2 4 31" xfId="12106"/>
    <cellStyle name="Comma 7 2 4 32" xfId="12246"/>
    <cellStyle name="Comma 7 2 4 33" xfId="12356"/>
    <cellStyle name="Comma 7 2 4 34" xfId="12764"/>
    <cellStyle name="Comma 7 2 4 35" xfId="14236"/>
    <cellStyle name="Comma 7 2 4 36" xfId="12500"/>
    <cellStyle name="Comma 7 2 4 37" xfId="14493"/>
    <cellStyle name="Comma 7 2 4 38" xfId="14767"/>
    <cellStyle name="Comma 7 2 4 39" xfId="15038"/>
    <cellStyle name="Comma 7 2 4 4" xfId="4600"/>
    <cellStyle name="Comma 7 2 4 40" xfId="15296"/>
    <cellStyle name="Comma 7 2 4 41" xfId="15562"/>
    <cellStyle name="Comma 7 2 4 42" xfId="15816"/>
    <cellStyle name="Comma 7 2 4 43" xfId="16039"/>
    <cellStyle name="Comma 7 2 4 44" xfId="16243"/>
    <cellStyle name="Comma 7 2 4 45" xfId="16391"/>
    <cellStyle name="Comma 7 2 4 46" xfId="16516"/>
    <cellStyle name="Comma 7 2 4 5" xfId="4506"/>
    <cellStyle name="Comma 7 2 4 6" xfId="2471"/>
    <cellStyle name="Comma 7 2 4 7" xfId="5315"/>
    <cellStyle name="Comma 7 2 4 8" xfId="4832"/>
    <cellStyle name="Comma 7 2 4 9" xfId="5560"/>
    <cellStyle name="Comma 7 2 5" xfId="1757"/>
    <cellStyle name="Comma 7 2 5 10" xfId="5806"/>
    <cellStyle name="Comma 7 2 5 11" xfId="6055"/>
    <cellStyle name="Comma 7 2 5 12" xfId="6267"/>
    <cellStyle name="Comma 7 2 5 13" xfId="6468"/>
    <cellStyle name="Comma 7 2 5 14" xfId="6611"/>
    <cellStyle name="Comma 7 2 5 15" xfId="6744"/>
    <cellStyle name="Comma 7 2 5 16" xfId="7175"/>
    <cellStyle name="Comma 7 2 5 17" xfId="8821"/>
    <cellStyle name="Comma 7 2 5 18" xfId="6891"/>
    <cellStyle name="Comma 7 2 5 19" xfId="9084"/>
    <cellStyle name="Comma 7 2 5 2" xfId="2717"/>
    <cellStyle name="Comma 7 2 5 20" xfId="9367"/>
    <cellStyle name="Comma 7 2 5 21" xfId="9632"/>
    <cellStyle name="Comma 7 2 5 22" xfId="9894"/>
    <cellStyle name="Comma 7 2 5 23" xfId="10160"/>
    <cellStyle name="Comma 7 2 5 24" xfId="10415"/>
    <cellStyle name="Comma 7 2 5 25" xfId="10679"/>
    <cellStyle name="Comma 7 2 5 26" xfId="10927"/>
    <cellStyle name="Comma 7 2 5 27" xfId="11198"/>
    <cellStyle name="Comma 7 2 5 28" xfId="11443"/>
    <cellStyle name="Comma 7 2 5 29" xfId="11691"/>
    <cellStyle name="Comma 7 2 5 3" xfId="4249"/>
    <cellStyle name="Comma 7 2 5 30" xfId="11896"/>
    <cellStyle name="Comma 7 2 5 31" xfId="12105"/>
    <cellStyle name="Comma 7 2 5 32" xfId="12245"/>
    <cellStyle name="Comma 7 2 5 33" xfId="12355"/>
    <cellStyle name="Comma 7 2 5 34" xfId="12765"/>
    <cellStyle name="Comma 7 2 5 35" xfId="14235"/>
    <cellStyle name="Comma 7 2 5 36" xfId="12502"/>
    <cellStyle name="Comma 7 2 5 37" xfId="14492"/>
    <cellStyle name="Comma 7 2 5 38" xfId="14765"/>
    <cellStyle name="Comma 7 2 5 39" xfId="15037"/>
    <cellStyle name="Comma 7 2 5 4" xfId="4599"/>
    <cellStyle name="Comma 7 2 5 40" xfId="15295"/>
    <cellStyle name="Comma 7 2 5 41" xfId="15561"/>
    <cellStyle name="Comma 7 2 5 42" xfId="15815"/>
    <cellStyle name="Comma 7 2 5 43" xfId="16038"/>
    <cellStyle name="Comma 7 2 5 44" xfId="16242"/>
    <cellStyle name="Comma 7 2 5 45" xfId="16390"/>
    <cellStyle name="Comma 7 2 5 46" xfId="16515"/>
    <cellStyle name="Comma 7 2 5 5" xfId="4505"/>
    <cellStyle name="Comma 7 2 5 6" xfId="2472"/>
    <cellStyle name="Comma 7 2 5 7" xfId="5314"/>
    <cellStyle name="Comma 7 2 5 8" xfId="4831"/>
    <cellStyle name="Comma 7 2 5 9" xfId="5559"/>
    <cellStyle name="Comma 7 2 6" xfId="1758"/>
    <cellStyle name="Comma 7 2 6 10" xfId="5804"/>
    <cellStyle name="Comma 7 2 6 11" xfId="6053"/>
    <cellStyle name="Comma 7 2 6 12" xfId="6265"/>
    <cellStyle name="Comma 7 2 6 13" xfId="6466"/>
    <cellStyle name="Comma 7 2 6 14" xfId="6609"/>
    <cellStyle name="Comma 7 2 6 15" xfId="6742"/>
    <cellStyle name="Comma 7 2 6 16" xfId="7176"/>
    <cellStyle name="Comma 7 2 6 17" xfId="8820"/>
    <cellStyle name="Comma 7 2 6 18" xfId="6892"/>
    <cellStyle name="Comma 7 2 6 19" xfId="9083"/>
    <cellStyle name="Comma 7 2 6 2" xfId="2718"/>
    <cellStyle name="Comma 7 2 6 20" xfId="9365"/>
    <cellStyle name="Comma 7 2 6 21" xfId="9630"/>
    <cellStyle name="Comma 7 2 6 22" xfId="9892"/>
    <cellStyle name="Comma 7 2 6 23" xfId="10158"/>
    <cellStyle name="Comma 7 2 6 24" xfId="10413"/>
    <cellStyle name="Comma 7 2 6 25" xfId="10677"/>
    <cellStyle name="Comma 7 2 6 26" xfId="10925"/>
    <cellStyle name="Comma 7 2 6 27" xfId="11196"/>
    <cellStyle name="Comma 7 2 6 28" xfId="11442"/>
    <cellStyle name="Comma 7 2 6 29" xfId="11690"/>
    <cellStyle name="Comma 7 2 6 3" xfId="4248"/>
    <cellStyle name="Comma 7 2 6 30" xfId="11894"/>
    <cellStyle name="Comma 7 2 6 31" xfId="12102"/>
    <cellStyle name="Comma 7 2 6 32" xfId="12244"/>
    <cellStyle name="Comma 7 2 6 33" xfId="12354"/>
    <cellStyle name="Comma 7 2 6 34" xfId="12766"/>
    <cellStyle name="Comma 7 2 6 35" xfId="14234"/>
    <cellStyle name="Comma 7 2 6 36" xfId="12503"/>
    <cellStyle name="Comma 7 2 6 37" xfId="14491"/>
    <cellStyle name="Comma 7 2 6 38" xfId="14764"/>
    <cellStyle name="Comma 7 2 6 39" xfId="15036"/>
    <cellStyle name="Comma 7 2 6 4" xfId="4598"/>
    <cellStyle name="Comma 7 2 6 40" xfId="15294"/>
    <cellStyle name="Comma 7 2 6 41" xfId="15560"/>
    <cellStyle name="Comma 7 2 6 42" xfId="15814"/>
    <cellStyle name="Comma 7 2 6 43" xfId="16037"/>
    <cellStyle name="Comma 7 2 6 44" xfId="16241"/>
    <cellStyle name="Comma 7 2 6 45" xfId="16389"/>
    <cellStyle name="Comma 7 2 6 46" xfId="16514"/>
    <cellStyle name="Comma 7 2 6 5" xfId="4504"/>
    <cellStyle name="Comma 7 2 6 6" xfId="2473"/>
    <cellStyle name="Comma 7 2 6 7" xfId="5313"/>
    <cellStyle name="Comma 7 2 6 8" xfId="4830"/>
    <cellStyle name="Comma 7 2 6 9" xfId="5558"/>
    <cellStyle name="Comma 7 2 7" xfId="1759"/>
    <cellStyle name="Comma 7 2 7 10" xfId="5803"/>
    <cellStyle name="Comma 7 2 7 11" xfId="6052"/>
    <cellStyle name="Comma 7 2 7 12" xfId="6264"/>
    <cellStyle name="Comma 7 2 7 13" xfId="6465"/>
    <cellStyle name="Comma 7 2 7 14" xfId="6608"/>
    <cellStyle name="Comma 7 2 7 15" xfId="6741"/>
    <cellStyle name="Comma 7 2 7 16" xfId="7177"/>
    <cellStyle name="Comma 7 2 7 17" xfId="8819"/>
    <cellStyle name="Comma 7 2 7 18" xfId="6894"/>
    <cellStyle name="Comma 7 2 7 19" xfId="9082"/>
    <cellStyle name="Comma 7 2 7 2" xfId="2719"/>
    <cellStyle name="Comma 7 2 7 20" xfId="9364"/>
    <cellStyle name="Comma 7 2 7 21" xfId="9629"/>
    <cellStyle name="Comma 7 2 7 22" xfId="9891"/>
    <cellStyle name="Comma 7 2 7 23" xfId="10157"/>
    <cellStyle name="Comma 7 2 7 24" xfId="10412"/>
    <cellStyle name="Comma 7 2 7 25" xfId="10676"/>
    <cellStyle name="Comma 7 2 7 26" xfId="10924"/>
    <cellStyle name="Comma 7 2 7 27" xfId="11195"/>
    <cellStyle name="Comma 7 2 7 28" xfId="11441"/>
    <cellStyle name="Comma 7 2 7 29" xfId="11688"/>
    <cellStyle name="Comma 7 2 7 3" xfId="4247"/>
    <cellStyle name="Comma 7 2 7 30" xfId="11893"/>
    <cellStyle name="Comma 7 2 7 31" xfId="12101"/>
    <cellStyle name="Comma 7 2 7 32" xfId="12243"/>
    <cellStyle name="Comma 7 2 7 33" xfId="12353"/>
    <cellStyle name="Comma 7 2 7 34" xfId="12767"/>
    <cellStyle name="Comma 7 2 7 35" xfId="14233"/>
    <cellStyle name="Comma 7 2 7 36" xfId="12504"/>
    <cellStyle name="Comma 7 2 7 37" xfId="14488"/>
    <cellStyle name="Comma 7 2 7 38" xfId="14762"/>
    <cellStyle name="Comma 7 2 7 39" xfId="15034"/>
    <cellStyle name="Comma 7 2 7 4" xfId="4597"/>
    <cellStyle name="Comma 7 2 7 40" xfId="15292"/>
    <cellStyle name="Comma 7 2 7 41" xfId="15558"/>
    <cellStyle name="Comma 7 2 7 42" xfId="15812"/>
    <cellStyle name="Comma 7 2 7 43" xfId="16035"/>
    <cellStyle name="Comma 7 2 7 44" xfId="16239"/>
    <cellStyle name="Comma 7 2 7 45" xfId="16387"/>
    <cellStyle name="Comma 7 2 7 46" xfId="16513"/>
    <cellStyle name="Comma 7 2 7 5" xfId="4503"/>
    <cellStyle name="Comma 7 2 7 6" xfId="2474"/>
    <cellStyle name="Comma 7 2 7 7" xfId="5312"/>
    <cellStyle name="Comma 7 2 7 8" xfId="4829"/>
    <cellStyle name="Comma 7 2 7 9" xfId="5557"/>
    <cellStyle name="Comma 7 2 8" xfId="1760"/>
    <cellStyle name="Comma 7 2 8 10" xfId="5802"/>
    <cellStyle name="Comma 7 2 8 11" xfId="6051"/>
    <cellStyle name="Comma 7 2 8 12" xfId="6263"/>
    <cellStyle name="Comma 7 2 8 13" xfId="6464"/>
    <cellStyle name="Comma 7 2 8 14" xfId="6607"/>
    <cellStyle name="Comma 7 2 8 15" xfId="6740"/>
    <cellStyle name="Comma 7 2 8 16" xfId="7178"/>
    <cellStyle name="Comma 7 2 8 17" xfId="8818"/>
    <cellStyle name="Comma 7 2 8 18" xfId="6895"/>
    <cellStyle name="Comma 7 2 8 19" xfId="9080"/>
    <cellStyle name="Comma 7 2 8 2" xfId="2720"/>
    <cellStyle name="Comma 7 2 8 20" xfId="9363"/>
    <cellStyle name="Comma 7 2 8 21" xfId="9628"/>
    <cellStyle name="Comma 7 2 8 22" xfId="9890"/>
    <cellStyle name="Comma 7 2 8 23" xfId="10156"/>
    <cellStyle name="Comma 7 2 8 24" xfId="10411"/>
    <cellStyle name="Comma 7 2 8 25" xfId="10675"/>
    <cellStyle name="Comma 7 2 8 26" xfId="10923"/>
    <cellStyle name="Comma 7 2 8 27" xfId="11194"/>
    <cellStyle name="Comma 7 2 8 28" xfId="11440"/>
    <cellStyle name="Comma 7 2 8 29" xfId="11687"/>
    <cellStyle name="Comma 7 2 8 3" xfId="4246"/>
    <cellStyle name="Comma 7 2 8 30" xfId="11892"/>
    <cellStyle name="Comma 7 2 8 31" xfId="12100"/>
    <cellStyle name="Comma 7 2 8 32" xfId="12242"/>
    <cellStyle name="Comma 7 2 8 33" xfId="12352"/>
    <cellStyle name="Comma 7 2 8 34" xfId="12768"/>
    <cellStyle name="Comma 7 2 8 35" xfId="14232"/>
    <cellStyle name="Comma 7 2 8 36" xfId="12505"/>
    <cellStyle name="Comma 7 2 8 37" xfId="14487"/>
    <cellStyle name="Comma 7 2 8 38" xfId="14761"/>
    <cellStyle name="Comma 7 2 8 39" xfId="15033"/>
    <cellStyle name="Comma 7 2 8 4" xfId="4596"/>
    <cellStyle name="Comma 7 2 8 40" xfId="15291"/>
    <cellStyle name="Comma 7 2 8 41" xfId="15557"/>
    <cellStyle name="Comma 7 2 8 42" xfId="15811"/>
    <cellStyle name="Comma 7 2 8 43" xfId="16034"/>
    <cellStyle name="Comma 7 2 8 44" xfId="16238"/>
    <cellStyle name="Comma 7 2 8 45" xfId="16386"/>
    <cellStyle name="Comma 7 2 8 46" xfId="16512"/>
    <cellStyle name="Comma 7 2 8 5" xfId="4502"/>
    <cellStyle name="Comma 7 2 8 6" xfId="2475"/>
    <cellStyle name="Comma 7 2 8 7" xfId="5311"/>
    <cellStyle name="Comma 7 2 8 8" xfId="4828"/>
    <cellStyle name="Comma 7 2 8 9" xfId="5555"/>
    <cellStyle name="Comma 7 20" xfId="327"/>
    <cellStyle name="Comma 7 21" xfId="343"/>
    <cellStyle name="Comma 7 22" xfId="359"/>
    <cellStyle name="Comma 7 23" xfId="375"/>
    <cellStyle name="Comma 7 24" xfId="391"/>
    <cellStyle name="Comma 7 25" xfId="407"/>
    <cellStyle name="Comma 7 26" xfId="423"/>
    <cellStyle name="Comma 7 27" xfId="439"/>
    <cellStyle name="Comma 7 28" xfId="455"/>
    <cellStyle name="Comma 7 29" xfId="471"/>
    <cellStyle name="Comma 7 3" xfId="125"/>
    <cellStyle name="Comma 7 3 2" xfId="1761"/>
    <cellStyle name="Comma 7 3 2 10" xfId="5792"/>
    <cellStyle name="Comma 7 3 2 11" xfId="6043"/>
    <cellStyle name="Comma 7 3 2 12" xfId="6255"/>
    <cellStyle name="Comma 7 3 2 13" xfId="6457"/>
    <cellStyle name="Comma 7 3 2 14" xfId="6604"/>
    <cellStyle name="Comma 7 3 2 15" xfId="6737"/>
    <cellStyle name="Comma 7 3 2 16" xfId="7189"/>
    <cellStyle name="Comma 7 3 2 17" xfId="8807"/>
    <cellStyle name="Comma 7 3 2 18" xfId="6906"/>
    <cellStyle name="Comma 7 3 2 19" xfId="9069"/>
    <cellStyle name="Comma 7 3 2 2" xfId="2732"/>
    <cellStyle name="Comma 7 3 2 20" xfId="9351"/>
    <cellStyle name="Comma 7 3 2 21" xfId="9618"/>
    <cellStyle name="Comma 7 3 2 22" xfId="9880"/>
    <cellStyle name="Comma 7 3 2 23" xfId="10147"/>
    <cellStyle name="Comma 7 3 2 24" xfId="10400"/>
    <cellStyle name="Comma 7 3 2 25" xfId="10667"/>
    <cellStyle name="Comma 7 3 2 26" xfId="10911"/>
    <cellStyle name="Comma 7 3 2 27" xfId="11181"/>
    <cellStyle name="Comma 7 3 2 28" xfId="11434"/>
    <cellStyle name="Comma 7 3 2 29" xfId="11679"/>
    <cellStyle name="Comma 7 3 2 3" xfId="4234"/>
    <cellStyle name="Comma 7 3 2 30" xfId="11884"/>
    <cellStyle name="Comma 7 3 2 31" xfId="12095"/>
    <cellStyle name="Comma 7 3 2 32" xfId="12238"/>
    <cellStyle name="Comma 7 3 2 33" xfId="12342"/>
    <cellStyle name="Comma 7 3 2 34" xfId="12779"/>
    <cellStyle name="Comma 7 3 2 35" xfId="14223"/>
    <cellStyle name="Comma 7 3 2 36" xfId="12515"/>
    <cellStyle name="Comma 7 3 2 37" xfId="14476"/>
    <cellStyle name="Comma 7 3 2 38" xfId="14750"/>
    <cellStyle name="Comma 7 3 2 39" xfId="15021"/>
    <cellStyle name="Comma 7 3 2 4" xfId="4585"/>
    <cellStyle name="Comma 7 3 2 40" xfId="15277"/>
    <cellStyle name="Comma 7 3 2 41" xfId="15545"/>
    <cellStyle name="Comma 7 3 2 42" xfId="15798"/>
    <cellStyle name="Comma 7 3 2 43" xfId="16024"/>
    <cellStyle name="Comma 7 3 2 44" xfId="16231"/>
    <cellStyle name="Comma 7 3 2 45" xfId="16383"/>
    <cellStyle name="Comma 7 3 2 46" xfId="16511"/>
    <cellStyle name="Comma 7 3 2 5" xfId="4495"/>
    <cellStyle name="Comma 7 3 2 6" xfId="2489"/>
    <cellStyle name="Comma 7 3 2 7" xfId="5302"/>
    <cellStyle name="Comma 7 3 2 8" xfId="4818"/>
    <cellStyle name="Comma 7 3 2 9" xfId="5545"/>
    <cellStyle name="Comma 7 3 3" xfId="1762"/>
    <cellStyle name="Comma 7 3 3 10" xfId="5791"/>
    <cellStyle name="Comma 7 3 3 11" xfId="6042"/>
    <cellStyle name="Comma 7 3 3 12" xfId="6254"/>
    <cellStyle name="Comma 7 3 3 13" xfId="6456"/>
    <cellStyle name="Comma 7 3 3 14" xfId="6603"/>
    <cellStyle name="Comma 7 3 3 15" xfId="6736"/>
    <cellStyle name="Comma 7 3 3 16" xfId="7190"/>
    <cellStyle name="Comma 7 3 3 17" xfId="8806"/>
    <cellStyle name="Comma 7 3 3 18" xfId="6907"/>
    <cellStyle name="Comma 7 3 3 19" xfId="9068"/>
    <cellStyle name="Comma 7 3 3 2" xfId="2733"/>
    <cellStyle name="Comma 7 3 3 20" xfId="9350"/>
    <cellStyle name="Comma 7 3 3 21" xfId="9617"/>
    <cellStyle name="Comma 7 3 3 22" xfId="9879"/>
    <cellStyle name="Comma 7 3 3 23" xfId="10146"/>
    <cellStyle name="Comma 7 3 3 24" xfId="10399"/>
    <cellStyle name="Comma 7 3 3 25" xfId="10666"/>
    <cellStyle name="Comma 7 3 3 26" xfId="10910"/>
    <cellStyle name="Comma 7 3 3 27" xfId="11180"/>
    <cellStyle name="Comma 7 3 3 28" xfId="11433"/>
    <cellStyle name="Comma 7 3 3 29" xfId="11678"/>
    <cellStyle name="Comma 7 3 3 3" xfId="4233"/>
    <cellStyle name="Comma 7 3 3 30" xfId="11883"/>
    <cellStyle name="Comma 7 3 3 31" xfId="12094"/>
    <cellStyle name="Comma 7 3 3 32" xfId="12237"/>
    <cellStyle name="Comma 7 3 3 33" xfId="12341"/>
    <cellStyle name="Comma 7 3 3 34" xfId="12780"/>
    <cellStyle name="Comma 7 3 3 35" xfId="14222"/>
    <cellStyle name="Comma 7 3 3 36" xfId="12516"/>
    <cellStyle name="Comma 7 3 3 37" xfId="14475"/>
    <cellStyle name="Comma 7 3 3 38" xfId="14749"/>
    <cellStyle name="Comma 7 3 3 39" xfId="15020"/>
    <cellStyle name="Comma 7 3 3 4" xfId="4584"/>
    <cellStyle name="Comma 7 3 3 40" xfId="15276"/>
    <cellStyle name="Comma 7 3 3 41" xfId="15544"/>
    <cellStyle name="Comma 7 3 3 42" xfId="15797"/>
    <cellStyle name="Comma 7 3 3 43" xfId="16023"/>
    <cellStyle name="Comma 7 3 3 44" xfId="16230"/>
    <cellStyle name="Comma 7 3 3 45" xfId="16382"/>
    <cellStyle name="Comma 7 3 3 46" xfId="16510"/>
    <cellStyle name="Comma 7 3 3 5" xfId="4494"/>
    <cellStyle name="Comma 7 3 3 6" xfId="2496"/>
    <cellStyle name="Comma 7 3 3 7" xfId="5301"/>
    <cellStyle name="Comma 7 3 3 8" xfId="4817"/>
    <cellStyle name="Comma 7 3 3 9" xfId="5544"/>
    <cellStyle name="Comma 7 3 4" xfId="1763"/>
    <cellStyle name="Comma 7 3 4 10" xfId="5790"/>
    <cellStyle name="Comma 7 3 4 11" xfId="6041"/>
    <cellStyle name="Comma 7 3 4 12" xfId="6253"/>
    <cellStyle name="Comma 7 3 4 13" xfId="6455"/>
    <cellStyle name="Comma 7 3 4 14" xfId="6602"/>
    <cellStyle name="Comma 7 3 4 15" xfId="6735"/>
    <cellStyle name="Comma 7 3 4 16" xfId="7191"/>
    <cellStyle name="Comma 7 3 4 17" xfId="8805"/>
    <cellStyle name="Comma 7 3 4 18" xfId="6909"/>
    <cellStyle name="Comma 7 3 4 19" xfId="9067"/>
    <cellStyle name="Comma 7 3 4 2" xfId="2734"/>
    <cellStyle name="Comma 7 3 4 20" xfId="9349"/>
    <cellStyle name="Comma 7 3 4 21" xfId="9616"/>
    <cellStyle name="Comma 7 3 4 22" xfId="9878"/>
    <cellStyle name="Comma 7 3 4 23" xfId="10145"/>
    <cellStyle name="Comma 7 3 4 24" xfId="10398"/>
    <cellStyle name="Comma 7 3 4 25" xfId="10665"/>
    <cellStyle name="Comma 7 3 4 26" xfId="10909"/>
    <cellStyle name="Comma 7 3 4 27" xfId="11179"/>
    <cellStyle name="Comma 7 3 4 28" xfId="11432"/>
    <cellStyle name="Comma 7 3 4 29" xfId="11677"/>
    <cellStyle name="Comma 7 3 4 3" xfId="4232"/>
    <cellStyle name="Comma 7 3 4 30" xfId="11882"/>
    <cellStyle name="Comma 7 3 4 31" xfId="12092"/>
    <cellStyle name="Comma 7 3 4 32" xfId="12236"/>
    <cellStyle name="Comma 7 3 4 33" xfId="12339"/>
    <cellStyle name="Comma 7 3 4 34" xfId="12781"/>
    <cellStyle name="Comma 7 3 4 35" xfId="14221"/>
    <cellStyle name="Comma 7 3 4 36" xfId="12517"/>
    <cellStyle name="Comma 7 3 4 37" xfId="14474"/>
    <cellStyle name="Comma 7 3 4 38" xfId="14748"/>
    <cellStyle name="Comma 7 3 4 39" xfId="15019"/>
    <cellStyle name="Comma 7 3 4 4" xfId="4583"/>
    <cellStyle name="Comma 7 3 4 40" xfId="15275"/>
    <cellStyle name="Comma 7 3 4 41" xfId="15543"/>
    <cellStyle name="Comma 7 3 4 42" xfId="15796"/>
    <cellStyle name="Comma 7 3 4 43" xfId="16022"/>
    <cellStyle name="Comma 7 3 4 44" xfId="16229"/>
    <cellStyle name="Comma 7 3 4 45" xfId="16381"/>
    <cellStyle name="Comma 7 3 4 46" xfId="16509"/>
    <cellStyle name="Comma 7 3 4 5" xfId="4493"/>
    <cellStyle name="Comma 7 3 4 6" xfId="2497"/>
    <cellStyle name="Comma 7 3 4 7" xfId="5300"/>
    <cellStyle name="Comma 7 3 4 8" xfId="4816"/>
    <cellStyle name="Comma 7 3 4 9" xfId="5543"/>
    <cellStyle name="Comma 7 3 5" xfId="1764"/>
    <cellStyle name="Comma 7 3 5 10" xfId="5789"/>
    <cellStyle name="Comma 7 3 5 11" xfId="6040"/>
    <cellStyle name="Comma 7 3 5 12" xfId="6252"/>
    <cellStyle name="Comma 7 3 5 13" xfId="6454"/>
    <cellStyle name="Comma 7 3 5 14" xfId="6601"/>
    <cellStyle name="Comma 7 3 5 15" xfId="6734"/>
    <cellStyle name="Comma 7 3 5 16" xfId="7192"/>
    <cellStyle name="Comma 7 3 5 17" xfId="8804"/>
    <cellStyle name="Comma 7 3 5 18" xfId="6910"/>
    <cellStyle name="Comma 7 3 5 19" xfId="9066"/>
    <cellStyle name="Comma 7 3 5 2" xfId="2735"/>
    <cellStyle name="Comma 7 3 5 20" xfId="9348"/>
    <cellStyle name="Comma 7 3 5 21" xfId="9615"/>
    <cellStyle name="Comma 7 3 5 22" xfId="9877"/>
    <cellStyle name="Comma 7 3 5 23" xfId="10144"/>
    <cellStyle name="Comma 7 3 5 24" xfId="10397"/>
    <cellStyle name="Comma 7 3 5 25" xfId="10664"/>
    <cellStyle name="Comma 7 3 5 26" xfId="10908"/>
    <cellStyle name="Comma 7 3 5 27" xfId="11178"/>
    <cellStyle name="Comma 7 3 5 28" xfId="11431"/>
    <cellStyle name="Comma 7 3 5 29" xfId="11676"/>
    <cellStyle name="Comma 7 3 5 3" xfId="4231"/>
    <cellStyle name="Comma 7 3 5 30" xfId="11881"/>
    <cellStyle name="Comma 7 3 5 31" xfId="12091"/>
    <cellStyle name="Comma 7 3 5 32" xfId="12235"/>
    <cellStyle name="Comma 7 3 5 33" xfId="12338"/>
    <cellStyle name="Comma 7 3 5 34" xfId="12782"/>
    <cellStyle name="Comma 7 3 5 35" xfId="14220"/>
    <cellStyle name="Comma 7 3 5 36" xfId="12518"/>
    <cellStyle name="Comma 7 3 5 37" xfId="14473"/>
    <cellStyle name="Comma 7 3 5 38" xfId="14747"/>
    <cellStyle name="Comma 7 3 5 39" xfId="15018"/>
    <cellStyle name="Comma 7 3 5 4" xfId="4582"/>
    <cellStyle name="Comma 7 3 5 40" xfId="15274"/>
    <cellStyle name="Comma 7 3 5 41" xfId="15542"/>
    <cellStyle name="Comma 7 3 5 42" xfId="15795"/>
    <cellStyle name="Comma 7 3 5 43" xfId="16021"/>
    <cellStyle name="Comma 7 3 5 44" xfId="16228"/>
    <cellStyle name="Comma 7 3 5 45" xfId="16380"/>
    <cellStyle name="Comma 7 3 5 46" xfId="16508"/>
    <cellStyle name="Comma 7 3 5 5" xfId="4492"/>
    <cellStyle name="Comma 7 3 5 6" xfId="2498"/>
    <cellStyle name="Comma 7 3 5 7" xfId="5299"/>
    <cellStyle name="Comma 7 3 5 8" xfId="4815"/>
    <cellStyle name="Comma 7 3 5 9" xfId="5542"/>
    <cellStyle name="Comma 7 3 6" xfId="1765"/>
    <cellStyle name="Comma 7 3 6 10" xfId="5788"/>
    <cellStyle name="Comma 7 3 6 11" xfId="6039"/>
    <cellStyle name="Comma 7 3 6 12" xfId="6251"/>
    <cellStyle name="Comma 7 3 6 13" xfId="6453"/>
    <cellStyle name="Comma 7 3 6 14" xfId="6600"/>
    <cellStyle name="Comma 7 3 6 15" xfId="6733"/>
    <cellStyle name="Comma 7 3 6 16" xfId="7193"/>
    <cellStyle name="Comma 7 3 6 17" xfId="8803"/>
    <cellStyle name="Comma 7 3 6 18" xfId="6911"/>
    <cellStyle name="Comma 7 3 6 19" xfId="9065"/>
    <cellStyle name="Comma 7 3 6 2" xfId="2736"/>
    <cellStyle name="Comma 7 3 6 20" xfId="9347"/>
    <cellStyle name="Comma 7 3 6 21" xfId="9614"/>
    <cellStyle name="Comma 7 3 6 22" xfId="9876"/>
    <cellStyle name="Comma 7 3 6 23" xfId="10143"/>
    <cellStyle name="Comma 7 3 6 24" xfId="10396"/>
    <cellStyle name="Comma 7 3 6 25" xfId="10663"/>
    <cellStyle name="Comma 7 3 6 26" xfId="10907"/>
    <cellStyle name="Comma 7 3 6 27" xfId="11177"/>
    <cellStyle name="Comma 7 3 6 28" xfId="11430"/>
    <cellStyle name="Comma 7 3 6 29" xfId="11675"/>
    <cellStyle name="Comma 7 3 6 3" xfId="4230"/>
    <cellStyle name="Comma 7 3 6 30" xfId="11880"/>
    <cellStyle name="Comma 7 3 6 31" xfId="12090"/>
    <cellStyle name="Comma 7 3 6 32" xfId="12234"/>
    <cellStyle name="Comma 7 3 6 33" xfId="12337"/>
    <cellStyle name="Comma 7 3 6 34" xfId="12783"/>
    <cellStyle name="Comma 7 3 6 35" xfId="14219"/>
    <cellStyle name="Comma 7 3 6 36" xfId="12519"/>
    <cellStyle name="Comma 7 3 6 37" xfId="14472"/>
    <cellStyle name="Comma 7 3 6 38" xfId="14746"/>
    <cellStyle name="Comma 7 3 6 39" xfId="15017"/>
    <cellStyle name="Comma 7 3 6 4" xfId="4581"/>
    <cellStyle name="Comma 7 3 6 40" xfId="15273"/>
    <cellStyle name="Comma 7 3 6 41" xfId="15541"/>
    <cellStyle name="Comma 7 3 6 42" xfId="15794"/>
    <cellStyle name="Comma 7 3 6 43" xfId="16020"/>
    <cellStyle name="Comma 7 3 6 44" xfId="16227"/>
    <cellStyle name="Comma 7 3 6 45" xfId="16379"/>
    <cellStyle name="Comma 7 3 6 46" xfId="16507"/>
    <cellStyle name="Comma 7 3 6 5" xfId="4491"/>
    <cellStyle name="Comma 7 3 6 6" xfId="2499"/>
    <cellStyle name="Comma 7 3 6 7" xfId="5298"/>
    <cellStyle name="Comma 7 3 6 8" xfId="4814"/>
    <cellStyle name="Comma 7 3 6 9" xfId="5541"/>
    <cellStyle name="Comma 7 3 7" xfId="1766"/>
    <cellStyle name="Comma 7 3 7 10" xfId="5787"/>
    <cellStyle name="Comma 7 3 7 11" xfId="6038"/>
    <cellStyle name="Comma 7 3 7 12" xfId="6250"/>
    <cellStyle name="Comma 7 3 7 13" xfId="6452"/>
    <cellStyle name="Comma 7 3 7 14" xfId="6599"/>
    <cellStyle name="Comma 7 3 7 15" xfId="6732"/>
    <cellStyle name="Comma 7 3 7 16" xfId="7194"/>
    <cellStyle name="Comma 7 3 7 17" xfId="8802"/>
    <cellStyle name="Comma 7 3 7 18" xfId="6912"/>
    <cellStyle name="Comma 7 3 7 19" xfId="9064"/>
    <cellStyle name="Comma 7 3 7 2" xfId="2737"/>
    <cellStyle name="Comma 7 3 7 20" xfId="9346"/>
    <cellStyle name="Comma 7 3 7 21" xfId="9613"/>
    <cellStyle name="Comma 7 3 7 22" xfId="9875"/>
    <cellStyle name="Comma 7 3 7 23" xfId="10142"/>
    <cellStyle name="Comma 7 3 7 24" xfId="10395"/>
    <cellStyle name="Comma 7 3 7 25" xfId="10662"/>
    <cellStyle name="Comma 7 3 7 26" xfId="10906"/>
    <cellStyle name="Comma 7 3 7 27" xfId="11176"/>
    <cellStyle name="Comma 7 3 7 28" xfId="11429"/>
    <cellStyle name="Comma 7 3 7 29" xfId="11674"/>
    <cellStyle name="Comma 7 3 7 3" xfId="4229"/>
    <cellStyle name="Comma 7 3 7 30" xfId="11879"/>
    <cellStyle name="Comma 7 3 7 31" xfId="12089"/>
    <cellStyle name="Comma 7 3 7 32" xfId="12233"/>
    <cellStyle name="Comma 7 3 7 33" xfId="12336"/>
    <cellStyle name="Comma 7 3 7 34" xfId="12784"/>
    <cellStyle name="Comma 7 3 7 35" xfId="14218"/>
    <cellStyle name="Comma 7 3 7 36" xfId="12520"/>
    <cellStyle name="Comma 7 3 7 37" xfId="14471"/>
    <cellStyle name="Comma 7 3 7 38" xfId="14745"/>
    <cellStyle name="Comma 7 3 7 39" xfId="15016"/>
    <cellStyle name="Comma 7 3 7 4" xfId="4580"/>
    <cellStyle name="Comma 7 3 7 40" xfId="15272"/>
    <cellStyle name="Comma 7 3 7 41" xfId="15540"/>
    <cellStyle name="Comma 7 3 7 42" xfId="15793"/>
    <cellStyle name="Comma 7 3 7 43" xfId="16019"/>
    <cellStyle name="Comma 7 3 7 44" xfId="16226"/>
    <cellStyle name="Comma 7 3 7 45" xfId="16378"/>
    <cellStyle name="Comma 7 3 7 46" xfId="16506"/>
    <cellStyle name="Comma 7 3 7 5" xfId="4490"/>
    <cellStyle name="Comma 7 3 7 6" xfId="2500"/>
    <cellStyle name="Comma 7 3 7 7" xfId="5297"/>
    <cellStyle name="Comma 7 3 7 8" xfId="4813"/>
    <cellStyle name="Comma 7 3 7 9" xfId="5540"/>
    <cellStyle name="Comma 7 3 8" xfId="1767"/>
    <cellStyle name="Comma 7 3 8 10" xfId="5786"/>
    <cellStyle name="Comma 7 3 8 11" xfId="6037"/>
    <cellStyle name="Comma 7 3 8 12" xfId="6249"/>
    <cellStyle name="Comma 7 3 8 13" xfId="6451"/>
    <cellStyle name="Comma 7 3 8 14" xfId="6598"/>
    <cellStyle name="Comma 7 3 8 15" xfId="6731"/>
    <cellStyle name="Comma 7 3 8 16" xfId="7195"/>
    <cellStyle name="Comma 7 3 8 17" xfId="8801"/>
    <cellStyle name="Comma 7 3 8 18" xfId="6913"/>
    <cellStyle name="Comma 7 3 8 19" xfId="9063"/>
    <cellStyle name="Comma 7 3 8 2" xfId="2738"/>
    <cellStyle name="Comma 7 3 8 20" xfId="9345"/>
    <cellStyle name="Comma 7 3 8 21" xfId="9612"/>
    <cellStyle name="Comma 7 3 8 22" xfId="9874"/>
    <cellStyle name="Comma 7 3 8 23" xfId="10141"/>
    <cellStyle name="Comma 7 3 8 24" xfId="10394"/>
    <cellStyle name="Comma 7 3 8 25" xfId="10661"/>
    <cellStyle name="Comma 7 3 8 26" xfId="10905"/>
    <cellStyle name="Comma 7 3 8 27" xfId="11175"/>
    <cellStyle name="Comma 7 3 8 28" xfId="11428"/>
    <cellStyle name="Comma 7 3 8 29" xfId="11673"/>
    <cellStyle name="Comma 7 3 8 3" xfId="4228"/>
    <cellStyle name="Comma 7 3 8 30" xfId="11878"/>
    <cellStyle name="Comma 7 3 8 31" xfId="12088"/>
    <cellStyle name="Comma 7 3 8 32" xfId="12232"/>
    <cellStyle name="Comma 7 3 8 33" xfId="12335"/>
    <cellStyle name="Comma 7 3 8 34" xfId="12785"/>
    <cellStyle name="Comma 7 3 8 35" xfId="14217"/>
    <cellStyle name="Comma 7 3 8 36" xfId="12521"/>
    <cellStyle name="Comma 7 3 8 37" xfId="14470"/>
    <cellStyle name="Comma 7 3 8 38" xfId="14744"/>
    <cellStyle name="Comma 7 3 8 39" xfId="15015"/>
    <cellStyle name="Comma 7 3 8 4" xfId="4579"/>
    <cellStyle name="Comma 7 3 8 40" xfId="15271"/>
    <cellStyle name="Comma 7 3 8 41" xfId="15539"/>
    <cellStyle name="Comma 7 3 8 42" xfId="15792"/>
    <cellStyle name="Comma 7 3 8 43" xfId="16018"/>
    <cellStyle name="Comma 7 3 8 44" xfId="16225"/>
    <cellStyle name="Comma 7 3 8 45" xfId="16377"/>
    <cellStyle name="Comma 7 3 8 46" xfId="16505"/>
    <cellStyle name="Comma 7 3 8 5" xfId="4489"/>
    <cellStyle name="Comma 7 3 8 6" xfId="2501"/>
    <cellStyle name="Comma 7 3 8 7" xfId="5296"/>
    <cellStyle name="Comma 7 3 8 8" xfId="4812"/>
    <cellStyle name="Comma 7 3 8 9" xfId="5539"/>
    <cellStyle name="Comma 7 30" xfId="487"/>
    <cellStyle name="Comma 7 31" xfId="503"/>
    <cellStyle name="Comma 7 32" xfId="519"/>
    <cellStyle name="Comma 7 33" xfId="535"/>
    <cellStyle name="Comma 7 34" xfId="551"/>
    <cellStyle name="Comma 7 35" xfId="567"/>
    <cellStyle name="Comma 7 36" xfId="583"/>
    <cellStyle name="Comma 7 37" xfId="599"/>
    <cellStyle name="Comma 7 38" xfId="615"/>
    <cellStyle name="Comma 7 39" xfId="631"/>
    <cellStyle name="Comma 7 4" xfId="126"/>
    <cellStyle name="Comma 7 4 2" xfId="1768"/>
    <cellStyle name="Comma 7 4 2 10" xfId="5775"/>
    <cellStyle name="Comma 7 4 2 11" xfId="6026"/>
    <cellStyle name="Comma 7 4 2 12" xfId="6245"/>
    <cellStyle name="Comma 7 4 2 13" xfId="6447"/>
    <cellStyle name="Comma 7 4 2 14" xfId="6597"/>
    <cellStyle name="Comma 7 4 2 15" xfId="6730"/>
    <cellStyle name="Comma 7 4 2 16" xfId="7205"/>
    <cellStyle name="Comma 7 4 2 17" xfId="8789"/>
    <cellStyle name="Comma 7 4 2 18" xfId="6924"/>
    <cellStyle name="Comma 7 4 2 19" xfId="9052"/>
    <cellStyle name="Comma 7 4 2 2" xfId="2750"/>
    <cellStyle name="Comma 7 4 2 20" xfId="9334"/>
    <cellStyle name="Comma 7 4 2 21" xfId="9601"/>
    <cellStyle name="Comma 7 4 2 22" xfId="9863"/>
    <cellStyle name="Comma 7 4 2 23" xfId="10130"/>
    <cellStyle name="Comma 7 4 2 24" xfId="10388"/>
    <cellStyle name="Comma 7 4 2 25" xfId="10651"/>
    <cellStyle name="Comma 7 4 2 26" xfId="10896"/>
    <cellStyle name="Comma 7 4 2 27" xfId="11167"/>
    <cellStyle name="Comma 7 4 2 28" xfId="11416"/>
    <cellStyle name="Comma 7 4 2 29" xfId="11666"/>
    <cellStyle name="Comma 7 4 2 3" xfId="4217"/>
    <cellStyle name="Comma 7 4 2 30" xfId="11874"/>
    <cellStyle name="Comma 7 4 2 31" xfId="12080"/>
    <cellStyle name="Comma 7 4 2 32" xfId="12231"/>
    <cellStyle name="Comma 7 4 2 33" xfId="12332"/>
    <cellStyle name="Comma 7 4 2 34" xfId="12793"/>
    <cellStyle name="Comma 7 4 2 35" xfId="14210"/>
    <cellStyle name="Comma 7 4 2 36" xfId="12531"/>
    <cellStyle name="Comma 7 4 2 37" xfId="14464"/>
    <cellStyle name="Comma 7 4 2 38" xfId="14738"/>
    <cellStyle name="Comma 7 4 2 39" xfId="15007"/>
    <cellStyle name="Comma 7 4 2 4" xfId="4567"/>
    <cellStyle name="Comma 7 4 2 40" xfId="15264"/>
    <cellStyle name="Comma 7 4 2 41" xfId="15533"/>
    <cellStyle name="Comma 7 4 2 42" xfId="15787"/>
    <cellStyle name="Comma 7 4 2 43" xfId="16015"/>
    <cellStyle name="Comma 7 4 2 44" xfId="16221"/>
    <cellStyle name="Comma 7 4 2 45" xfId="16376"/>
    <cellStyle name="Comma 7 4 2 46" xfId="16504"/>
    <cellStyle name="Comma 7 4 2 5" xfId="4468"/>
    <cellStyle name="Comma 7 4 2 6" xfId="2519"/>
    <cellStyle name="Comma 7 4 2 7" xfId="5286"/>
    <cellStyle name="Comma 7 4 2 8" xfId="4793"/>
    <cellStyle name="Comma 7 4 2 9" xfId="5528"/>
    <cellStyle name="Comma 7 4 3" xfId="1769"/>
    <cellStyle name="Comma 7 4 3 10" xfId="5774"/>
    <cellStyle name="Comma 7 4 3 11" xfId="6025"/>
    <cellStyle name="Comma 7 4 3 12" xfId="6244"/>
    <cellStyle name="Comma 7 4 3 13" xfId="6446"/>
    <cellStyle name="Comma 7 4 3 14" xfId="6596"/>
    <cellStyle name="Comma 7 4 3 15" xfId="6729"/>
    <cellStyle name="Comma 7 4 3 16" xfId="7206"/>
    <cellStyle name="Comma 7 4 3 17" xfId="8788"/>
    <cellStyle name="Comma 7 4 3 18" xfId="6925"/>
    <cellStyle name="Comma 7 4 3 19" xfId="9051"/>
    <cellStyle name="Comma 7 4 3 2" xfId="2751"/>
    <cellStyle name="Comma 7 4 3 20" xfId="9333"/>
    <cellStyle name="Comma 7 4 3 21" xfId="9600"/>
    <cellStyle name="Comma 7 4 3 22" xfId="9862"/>
    <cellStyle name="Comma 7 4 3 23" xfId="10129"/>
    <cellStyle name="Comma 7 4 3 24" xfId="10387"/>
    <cellStyle name="Comma 7 4 3 25" xfId="10650"/>
    <cellStyle name="Comma 7 4 3 26" xfId="10895"/>
    <cellStyle name="Comma 7 4 3 27" xfId="11166"/>
    <cellStyle name="Comma 7 4 3 28" xfId="11415"/>
    <cellStyle name="Comma 7 4 3 29" xfId="11665"/>
    <cellStyle name="Comma 7 4 3 3" xfId="4216"/>
    <cellStyle name="Comma 7 4 3 30" xfId="11873"/>
    <cellStyle name="Comma 7 4 3 31" xfId="12079"/>
    <cellStyle name="Comma 7 4 3 32" xfId="12230"/>
    <cellStyle name="Comma 7 4 3 33" xfId="12331"/>
    <cellStyle name="Comma 7 4 3 34" xfId="12794"/>
    <cellStyle name="Comma 7 4 3 35" xfId="14209"/>
    <cellStyle name="Comma 7 4 3 36" xfId="12532"/>
    <cellStyle name="Comma 7 4 3 37" xfId="14463"/>
    <cellStyle name="Comma 7 4 3 38" xfId="14737"/>
    <cellStyle name="Comma 7 4 3 39" xfId="15006"/>
    <cellStyle name="Comma 7 4 3 4" xfId="4566"/>
    <cellStyle name="Comma 7 4 3 40" xfId="15263"/>
    <cellStyle name="Comma 7 4 3 41" xfId="15532"/>
    <cellStyle name="Comma 7 4 3 42" xfId="15786"/>
    <cellStyle name="Comma 7 4 3 43" xfId="16014"/>
    <cellStyle name="Comma 7 4 3 44" xfId="16220"/>
    <cellStyle name="Comma 7 4 3 45" xfId="16375"/>
    <cellStyle name="Comma 7 4 3 46" xfId="16503"/>
    <cellStyle name="Comma 7 4 3 5" xfId="4466"/>
    <cellStyle name="Comma 7 4 3 6" xfId="2520"/>
    <cellStyle name="Comma 7 4 3 7" xfId="5285"/>
    <cellStyle name="Comma 7 4 3 8" xfId="4792"/>
    <cellStyle name="Comma 7 4 3 9" xfId="5527"/>
    <cellStyle name="Comma 7 4 4" xfId="1770"/>
    <cellStyle name="Comma 7 4 4 10" xfId="5773"/>
    <cellStyle name="Comma 7 4 4 11" xfId="6024"/>
    <cellStyle name="Comma 7 4 4 12" xfId="6243"/>
    <cellStyle name="Comma 7 4 4 13" xfId="6445"/>
    <cellStyle name="Comma 7 4 4 14" xfId="6595"/>
    <cellStyle name="Comma 7 4 4 15" xfId="6728"/>
    <cellStyle name="Comma 7 4 4 16" xfId="7207"/>
    <cellStyle name="Comma 7 4 4 17" xfId="8787"/>
    <cellStyle name="Comma 7 4 4 18" xfId="6926"/>
    <cellStyle name="Comma 7 4 4 19" xfId="9050"/>
    <cellStyle name="Comma 7 4 4 2" xfId="2752"/>
    <cellStyle name="Comma 7 4 4 20" xfId="9332"/>
    <cellStyle name="Comma 7 4 4 21" xfId="9599"/>
    <cellStyle name="Comma 7 4 4 22" xfId="9861"/>
    <cellStyle name="Comma 7 4 4 23" xfId="10128"/>
    <cellStyle name="Comma 7 4 4 24" xfId="10386"/>
    <cellStyle name="Comma 7 4 4 25" xfId="10649"/>
    <cellStyle name="Comma 7 4 4 26" xfId="10894"/>
    <cellStyle name="Comma 7 4 4 27" xfId="11165"/>
    <cellStyle name="Comma 7 4 4 28" xfId="11414"/>
    <cellStyle name="Comma 7 4 4 29" xfId="11664"/>
    <cellStyle name="Comma 7 4 4 3" xfId="4215"/>
    <cellStyle name="Comma 7 4 4 30" xfId="11872"/>
    <cellStyle name="Comma 7 4 4 31" xfId="12078"/>
    <cellStyle name="Comma 7 4 4 32" xfId="12229"/>
    <cellStyle name="Comma 7 4 4 33" xfId="12330"/>
    <cellStyle name="Comma 7 4 4 34" xfId="12795"/>
    <cellStyle name="Comma 7 4 4 35" xfId="14208"/>
    <cellStyle name="Comma 7 4 4 36" xfId="12533"/>
    <cellStyle name="Comma 7 4 4 37" xfId="14462"/>
    <cellStyle name="Comma 7 4 4 38" xfId="14736"/>
    <cellStyle name="Comma 7 4 4 39" xfId="15005"/>
    <cellStyle name="Comma 7 4 4 4" xfId="4565"/>
    <cellStyle name="Comma 7 4 4 40" xfId="15262"/>
    <cellStyle name="Comma 7 4 4 41" xfId="15531"/>
    <cellStyle name="Comma 7 4 4 42" xfId="15785"/>
    <cellStyle name="Comma 7 4 4 43" xfId="16013"/>
    <cellStyle name="Comma 7 4 4 44" xfId="16219"/>
    <cellStyle name="Comma 7 4 4 45" xfId="16374"/>
    <cellStyle name="Comma 7 4 4 46" xfId="16502"/>
    <cellStyle name="Comma 7 4 4 5" xfId="4465"/>
    <cellStyle name="Comma 7 4 4 6" xfId="2521"/>
    <cellStyle name="Comma 7 4 4 7" xfId="5284"/>
    <cellStyle name="Comma 7 4 4 8" xfId="4791"/>
    <cellStyle name="Comma 7 4 4 9" xfId="5526"/>
    <cellStyle name="Comma 7 4 5" xfId="1771"/>
    <cellStyle name="Comma 7 4 5 10" xfId="5772"/>
    <cellStyle name="Comma 7 4 5 11" xfId="6023"/>
    <cellStyle name="Comma 7 4 5 12" xfId="6242"/>
    <cellStyle name="Comma 7 4 5 13" xfId="6444"/>
    <cellStyle name="Comma 7 4 5 14" xfId="6594"/>
    <cellStyle name="Comma 7 4 5 15" xfId="6727"/>
    <cellStyle name="Comma 7 4 5 16" xfId="7208"/>
    <cellStyle name="Comma 7 4 5 17" xfId="8786"/>
    <cellStyle name="Comma 7 4 5 18" xfId="6927"/>
    <cellStyle name="Comma 7 4 5 19" xfId="9049"/>
    <cellStyle name="Comma 7 4 5 2" xfId="2753"/>
    <cellStyle name="Comma 7 4 5 20" xfId="9331"/>
    <cellStyle name="Comma 7 4 5 21" xfId="9598"/>
    <cellStyle name="Comma 7 4 5 22" xfId="9860"/>
    <cellStyle name="Comma 7 4 5 23" xfId="10127"/>
    <cellStyle name="Comma 7 4 5 24" xfId="10385"/>
    <cellStyle name="Comma 7 4 5 25" xfId="10648"/>
    <cellStyle name="Comma 7 4 5 26" xfId="10893"/>
    <cellStyle name="Comma 7 4 5 27" xfId="11164"/>
    <cellStyle name="Comma 7 4 5 28" xfId="11413"/>
    <cellStyle name="Comma 7 4 5 29" xfId="11663"/>
    <cellStyle name="Comma 7 4 5 3" xfId="4214"/>
    <cellStyle name="Comma 7 4 5 30" xfId="11871"/>
    <cellStyle name="Comma 7 4 5 31" xfId="12077"/>
    <cellStyle name="Comma 7 4 5 32" xfId="12228"/>
    <cellStyle name="Comma 7 4 5 33" xfId="12329"/>
    <cellStyle name="Comma 7 4 5 34" xfId="12796"/>
    <cellStyle name="Comma 7 4 5 35" xfId="14207"/>
    <cellStyle name="Comma 7 4 5 36" xfId="12534"/>
    <cellStyle name="Comma 7 4 5 37" xfId="14461"/>
    <cellStyle name="Comma 7 4 5 38" xfId="14735"/>
    <cellStyle name="Comma 7 4 5 39" xfId="15004"/>
    <cellStyle name="Comma 7 4 5 4" xfId="4564"/>
    <cellStyle name="Comma 7 4 5 40" xfId="15261"/>
    <cellStyle name="Comma 7 4 5 41" xfId="15530"/>
    <cellStyle name="Comma 7 4 5 42" xfId="15784"/>
    <cellStyle name="Comma 7 4 5 43" xfId="16012"/>
    <cellStyle name="Comma 7 4 5 44" xfId="16218"/>
    <cellStyle name="Comma 7 4 5 45" xfId="16373"/>
    <cellStyle name="Comma 7 4 5 46" xfId="16501"/>
    <cellStyle name="Comma 7 4 5 5" xfId="4457"/>
    <cellStyle name="Comma 7 4 5 6" xfId="2522"/>
    <cellStyle name="Comma 7 4 5 7" xfId="5283"/>
    <cellStyle name="Comma 7 4 5 8" xfId="4789"/>
    <cellStyle name="Comma 7 4 5 9" xfId="5525"/>
    <cellStyle name="Comma 7 4 6" xfId="1772"/>
    <cellStyle name="Comma 7 4 6 10" xfId="5771"/>
    <cellStyle name="Comma 7 4 6 11" xfId="6022"/>
    <cellStyle name="Comma 7 4 6 12" xfId="6241"/>
    <cellStyle name="Comma 7 4 6 13" xfId="6443"/>
    <cellStyle name="Comma 7 4 6 14" xfId="6593"/>
    <cellStyle name="Comma 7 4 6 15" xfId="6726"/>
    <cellStyle name="Comma 7 4 6 16" xfId="7209"/>
    <cellStyle name="Comma 7 4 6 17" xfId="8785"/>
    <cellStyle name="Comma 7 4 6 18" xfId="6928"/>
    <cellStyle name="Comma 7 4 6 19" xfId="9048"/>
    <cellStyle name="Comma 7 4 6 2" xfId="2754"/>
    <cellStyle name="Comma 7 4 6 20" xfId="9330"/>
    <cellStyle name="Comma 7 4 6 21" xfId="9597"/>
    <cellStyle name="Comma 7 4 6 22" xfId="9859"/>
    <cellStyle name="Comma 7 4 6 23" xfId="10126"/>
    <cellStyle name="Comma 7 4 6 24" xfId="10384"/>
    <cellStyle name="Comma 7 4 6 25" xfId="10647"/>
    <cellStyle name="Comma 7 4 6 26" xfId="10892"/>
    <cellStyle name="Comma 7 4 6 27" xfId="11163"/>
    <cellStyle name="Comma 7 4 6 28" xfId="11412"/>
    <cellStyle name="Comma 7 4 6 29" xfId="11662"/>
    <cellStyle name="Comma 7 4 6 3" xfId="4213"/>
    <cellStyle name="Comma 7 4 6 30" xfId="11870"/>
    <cellStyle name="Comma 7 4 6 31" xfId="12076"/>
    <cellStyle name="Comma 7 4 6 32" xfId="12227"/>
    <cellStyle name="Comma 7 4 6 33" xfId="12328"/>
    <cellStyle name="Comma 7 4 6 34" xfId="12797"/>
    <cellStyle name="Comma 7 4 6 35" xfId="14206"/>
    <cellStyle name="Comma 7 4 6 36" xfId="12535"/>
    <cellStyle name="Comma 7 4 6 37" xfId="14460"/>
    <cellStyle name="Comma 7 4 6 38" xfId="14734"/>
    <cellStyle name="Comma 7 4 6 39" xfId="15003"/>
    <cellStyle name="Comma 7 4 6 4" xfId="4563"/>
    <cellStyle name="Comma 7 4 6 40" xfId="15260"/>
    <cellStyle name="Comma 7 4 6 41" xfId="15529"/>
    <cellStyle name="Comma 7 4 6 42" xfId="15783"/>
    <cellStyle name="Comma 7 4 6 43" xfId="16011"/>
    <cellStyle name="Comma 7 4 6 44" xfId="16217"/>
    <cellStyle name="Comma 7 4 6 45" xfId="16372"/>
    <cellStyle name="Comma 7 4 6 46" xfId="16500"/>
    <cellStyle name="Comma 7 4 6 5" xfId="4454"/>
    <cellStyle name="Comma 7 4 6 6" xfId="2531"/>
    <cellStyle name="Comma 7 4 6 7" xfId="5282"/>
    <cellStyle name="Comma 7 4 6 8" xfId="4788"/>
    <cellStyle name="Comma 7 4 6 9" xfId="5524"/>
    <cellStyle name="Comma 7 4 7" xfId="1773"/>
    <cellStyle name="Comma 7 4 7 10" xfId="5770"/>
    <cellStyle name="Comma 7 4 7 11" xfId="6021"/>
    <cellStyle name="Comma 7 4 7 12" xfId="6240"/>
    <cellStyle name="Comma 7 4 7 13" xfId="6442"/>
    <cellStyle name="Comma 7 4 7 14" xfId="6592"/>
    <cellStyle name="Comma 7 4 7 15" xfId="6725"/>
    <cellStyle name="Comma 7 4 7 16" xfId="7210"/>
    <cellStyle name="Comma 7 4 7 17" xfId="8784"/>
    <cellStyle name="Comma 7 4 7 18" xfId="6929"/>
    <cellStyle name="Comma 7 4 7 19" xfId="9047"/>
    <cellStyle name="Comma 7 4 7 2" xfId="2755"/>
    <cellStyle name="Comma 7 4 7 20" xfId="9329"/>
    <cellStyle name="Comma 7 4 7 21" xfId="9596"/>
    <cellStyle name="Comma 7 4 7 22" xfId="9858"/>
    <cellStyle name="Comma 7 4 7 23" xfId="10125"/>
    <cellStyle name="Comma 7 4 7 24" xfId="10383"/>
    <cellStyle name="Comma 7 4 7 25" xfId="10646"/>
    <cellStyle name="Comma 7 4 7 26" xfId="10891"/>
    <cellStyle name="Comma 7 4 7 27" xfId="11162"/>
    <cellStyle name="Comma 7 4 7 28" xfId="11411"/>
    <cellStyle name="Comma 7 4 7 29" xfId="11661"/>
    <cellStyle name="Comma 7 4 7 3" xfId="4212"/>
    <cellStyle name="Comma 7 4 7 30" xfId="11869"/>
    <cellStyle name="Comma 7 4 7 31" xfId="12075"/>
    <cellStyle name="Comma 7 4 7 32" xfId="12226"/>
    <cellStyle name="Comma 7 4 7 33" xfId="12327"/>
    <cellStyle name="Comma 7 4 7 34" xfId="12798"/>
    <cellStyle name="Comma 7 4 7 35" xfId="14205"/>
    <cellStyle name="Comma 7 4 7 36" xfId="12536"/>
    <cellStyle name="Comma 7 4 7 37" xfId="14459"/>
    <cellStyle name="Comma 7 4 7 38" xfId="14733"/>
    <cellStyle name="Comma 7 4 7 39" xfId="15002"/>
    <cellStyle name="Comma 7 4 7 4" xfId="4562"/>
    <cellStyle name="Comma 7 4 7 40" xfId="15259"/>
    <cellStyle name="Comma 7 4 7 41" xfId="15528"/>
    <cellStyle name="Comma 7 4 7 42" xfId="15782"/>
    <cellStyle name="Comma 7 4 7 43" xfId="16010"/>
    <cellStyle name="Comma 7 4 7 44" xfId="16216"/>
    <cellStyle name="Comma 7 4 7 45" xfId="16371"/>
    <cellStyle name="Comma 7 4 7 46" xfId="16499"/>
    <cellStyle name="Comma 7 4 7 5" xfId="4453"/>
    <cellStyle name="Comma 7 4 7 6" xfId="2532"/>
    <cellStyle name="Comma 7 4 7 7" xfId="5281"/>
    <cellStyle name="Comma 7 4 7 8" xfId="4787"/>
    <cellStyle name="Comma 7 4 7 9" xfId="5523"/>
    <cellStyle name="Comma 7 4 8" xfId="1774"/>
    <cellStyle name="Comma 7 4 8 10" xfId="5769"/>
    <cellStyle name="Comma 7 4 8 11" xfId="6020"/>
    <cellStyle name="Comma 7 4 8 12" xfId="6239"/>
    <cellStyle name="Comma 7 4 8 13" xfId="6441"/>
    <cellStyle name="Comma 7 4 8 14" xfId="6591"/>
    <cellStyle name="Comma 7 4 8 15" xfId="6724"/>
    <cellStyle name="Comma 7 4 8 16" xfId="7211"/>
    <cellStyle name="Comma 7 4 8 17" xfId="8783"/>
    <cellStyle name="Comma 7 4 8 18" xfId="6930"/>
    <cellStyle name="Comma 7 4 8 19" xfId="9046"/>
    <cellStyle name="Comma 7 4 8 2" xfId="2756"/>
    <cellStyle name="Comma 7 4 8 20" xfId="9328"/>
    <cellStyle name="Comma 7 4 8 21" xfId="9595"/>
    <cellStyle name="Comma 7 4 8 22" xfId="9857"/>
    <cellStyle name="Comma 7 4 8 23" xfId="10124"/>
    <cellStyle name="Comma 7 4 8 24" xfId="10382"/>
    <cellStyle name="Comma 7 4 8 25" xfId="10645"/>
    <cellStyle name="Comma 7 4 8 26" xfId="10890"/>
    <cellStyle name="Comma 7 4 8 27" xfId="11161"/>
    <cellStyle name="Comma 7 4 8 28" xfId="11410"/>
    <cellStyle name="Comma 7 4 8 29" xfId="11660"/>
    <cellStyle name="Comma 7 4 8 3" xfId="4211"/>
    <cellStyle name="Comma 7 4 8 30" xfId="11868"/>
    <cellStyle name="Comma 7 4 8 31" xfId="12074"/>
    <cellStyle name="Comma 7 4 8 32" xfId="12225"/>
    <cellStyle name="Comma 7 4 8 33" xfId="12326"/>
    <cellStyle name="Comma 7 4 8 34" xfId="12799"/>
    <cellStyle name="Comma 7 4 8 35" xfId="14204"/>
    <cellStyle name="Comma 7 4 8 36" xfId="12537"/>
    <cellStyle name="Comma 7 4 8 37" xfId="14458"/>
    <cellStyle name="Comma 7 4 8 38" xfId="14732"/>
    <cellStyle name="Comma 7 4 8 39" xfId="15001"/>
    <cellStyle name="Comma 7 4 8 4" xfId="4561"/>
    <cellStyle name="Comma 7 4 8 40" xfId="15258"/>
    <cellStyle name="Comma 7 4 8 41" xfId="15527"/>
    <cellStyle name="Comma 7 4 8 42" xfId="15781"/>
    <cellStyle name="Comma 7 4 8 43" xfId="16009"/>
    <cellStyle name="Comma 7 4 8 44" xfId="16215"/>
    <cellStyle name="Comma 7 4 8 45" xfId="16370"/>
    <cellStyle name="Comma 7 4 8 46" xfId="16498"/>
    <cellStyle name="Comma 7 4 8 5" xfId="4452"/>
    <cellStyle name="Comma 7 4 8 6" xfId="2536"/>
    <cellStyle name="Comma 7 4 8 7" xfId="5280"/>
    <cellStyle name="Comma 7 4 8 8" xfId="4786"/>
    <cellStyle name="Comma 7 4 8 9" xfId="5522"/>
    <cellStyle name="Comma 7 40" xfId="647"/>
    <cellStyle name="Comma 7 41" xfId="663"/>
    <cellStyle name="Comma 7 42" xfId="679"/>
    <cellStyle name="Comma 7 43" xfId="695"/>
    <cellStyle name="Comma 7 44" xfId="711"/>
    <cellStyle name="Comma 7 45" xfId="727"/>
    <cellStyle name="Comma 7 46" xfId="743"/>
    <cellStyle name="Comma 7 47" xfId="759"/>
    <cellStyle name="Comma 7 48" xfId="775"/>
    <cellStyle name="Comma 7 49" xfId="791"/>
    <cellStyle name="Comma 7 5" xfId="147"/>
    <cellStyle name="Comma 7 5 2" xfId="1775"/>
    <cellStyle name="Comma 7 5 2 10" xfId="5761"/>
    <cellStyle name="Comma 7 5 2 11" xfId="6012"/>
    <cellStyle name="Comma 7 5 2 12" xfId="6231"/>
    <cellStyle name="Comma 7 5 2 13" xfId="6433"/>
    <cellStyle name="Comma 7 5 2 14" xfId="6590"/>
    <cellStyle name="Comma 7 5 2 15" xfId="6723"/>
    <cellStyle name="Comma 7 5 2 16" xfId="7219"/>
    <cellStyle name="Comma 7 5 2 17" xfId="8774"/>
    <cellStyle name="Comma 7 5 2 18" xfId="6942"/>
    <cellStyle name="Comma 7 5 2 19" xfId="9037"/>
    <cellStyle name="Comma 7 5 2 2" xfId="2768"/>
    <cellStyle name="Comma 7 5 2 20" xfId="9319"/>
    <cellStyle name="Comma 7 5 2 21" xfId="9587"/>
    <cellStyle name="Comma 7 5 2 22" xfId="9848"/>
    <cellStyle name="Comma 7 5 2 23" xfId="10116"/>
    <cellStyle name="Comma 7 5 2 24" xfId="10371"/>
    <cellStyle name="Comma 7 5 2 25" xfId="10637"/>
    <cellStyle name="Comma 7 5 2 26" xfId="10886"/>
    <cellStyle name="Comma 7 5 2 27" xfId="11149"/>
    <cellStyle name="Comma 7 5 2 28" xfId="11396"/>
    <cellStyle name="Comma 7 5 2 29" xfId="11651"/>
    <cellStyle name="Comma 7 5 2 3" xfId="4200"/>
    <cellStyle name="Comma 7 5 2 30" xfId="11854"/>
    <cellStyle name="Comma 7 5 2 31" xfId="12073"/>
    <cellStyle name="Comma 7 5 2 32" xfId="12224"/>
    <cellStyle name="Comma 7 5 2 33" xfId="12324"/>
    <cellStyle name="Comma 7 5 2 34" xfId="12806"/>
    <cellStyle name="Comma 7 5 2 35" xfId="14196"/>
    <cellStyle name="Comma 7 5 2 36" xfId="12545"/>
    <cellStyle name="Comma 7 5 2 37" xfId="14450"/>
    <cellStyle name="Comma 7 5 2 38" xfId="14724"/>
    <cellStyle name="Comma 7 5 2 39" xfId="14989"/>
    <cellStyle name="Comma 7 5 2 4" xfId="4551"/>
    <cellStyle name="Comma 7 5 2 40" xfId="15250"/>
    <cellStyle name="Comma 7 5 2 41" xfId="15519"/>
    <cellStyle name="Comma 7 5 2 42" xfId="15773"/>
    <cellStyle name="Comma 7 5 2 43" xfId="16001"/>
    <cellStyle name="Comma 7 5 2 44" xfId="16207"/>
    <cellStyle name="Comma 7 5 2 45" xfId="16369"/>
    <cellStyle name="Comma 7 5 2 46" xfId="16487"/>
    <cellStyle name="Comma 7 5 2 5" xfId="4442"/>
    <cellStyle name="Comma 7 5 2 6" xfId="2557"/>
    <cellStyle name="Comma 7 5 2 7" xfId="5271"/>
    <cellStyle name="Comma 7 5 2 8" xfId="4776"/>
    <cellStyle name="Comma 7 5 2 9" xfId="5514"/>
    <cellStyle name="Comma 7 5 3" xfId="1776"/>
    <cellStyle name="Comma 7 5 3 10" xfId="5760"/>
    <cellStyle name="Comma 7 5 3 11" xfId="6011"/>
    <cellStyle name="Comma 7 5 3 12" xfId="6230"/>
    <cellStyle name="Comma 7 5 3 13" xfId="6432"/>
    <cellStyle name="Comma 7 5 3 14" xfId="6589"/>
    <cellStyle name="Comma 7 5 3 15" xfId="6722"/>
    <cellStyle name="Comma 7 5 3 16" xfId="7220"/>
    <cellStyle name="Comma 7 5 3 17" xfId="8773"/>
    <cellStyle name="Comma 7 5 3 18" xfId="6943"/>
    <cellStyle name="Comma 7 5 3 19" xfId="9036"/>
    <cellStyle name="Comma 7 5 3 2" xfId="2769"/>
    <cellStyle name="Comma 7 5 3 20" xfId="9318"/>
    <cellStyle name="Comma 7 5 3 21" xfId="9586"/>
    <cellStyle name="Comma 7 5 3 22" xfId="9847"/>
    <cellStyle name="Comma 7 5 3 23" xfId="10115"/>
    <cellStyle name="Comma 7 5 3 24" xfId="10370"/>
    <cellStyle name="Comma 7 5 3 25" xfId="10636"/>
    <cellStyle name="Comma 7 5 3 26" xfId="10885"/>
    <cellStyle name="Comma 7 5 3 27" xfId="11148"/>
    <cellStyle name="Comma 7 5 3 28" xfId="11395"/>
    <cellStyle name="Comma 7 5 3 29" xfId="11650"/>
    <cellStyle name="Comma 7 5 3 3" xfId="4199"/>
    <cellStyle name="Comma 7 5 3 30" xfId="11852"/>
    <cellStyle name="Comma 7 5 3 31" xfId="12072"/>
    <cellStyle name="Comma 7 5 3 32" xfId="12223"/>
    <cellStyle name="Comma 7 5 3 33" xfId="12323"/>
    <cellStyle name="Comma 7 5 3 34" xfId="12807"/>
    <cellStyle name="Comma 7 5 3 35" xfId="14195"/>
    <cellStyle name="Comma 7 5 3 36" xfId="12546"/>
    <cellStyle name="Comma 7 5 3 37" xfId="14449"/>
    <cellStyle name="Comma 7 5 3 38" xfId="14723"/>
    <cellStyle name="Comma 7 5 3 39" xfId="14988"/>
    <cellStyle name="Comma 7 5 3 4" xfId="4550"/>
    <cellStyle name="Comma 7 5 3 40" xfId="15249"/>
    <cellStyle name="Comma 7 5 3 41" xfId="15518"/>
    <cellStyle name="Comma 7 5 3 42" xfId="15772"/>
    <cellStyle name="Comma 7 5 3 43" xfId="16000"/>
    <cellStyle name="Comma 7 5 3 44" xfId="16206"/>
    <cellStyle name="Comma 7 5 3 45" xfId="16368"/>
    <cellStyle name="Comma 7 5 3 46" xfId="16486"/>
    <cellStyle name="Comma 7 5 3 5" xfId="4441"/>
    <cellStyle name="Comma 7 5 3 6" xfId="2558"/>
    <cellStyle name="Comma 7 5 3 7" xfId="5270"/>
    <cellStyle name="Comma 7 5 3 8" xfId="4774"/>
    <cellStyle name="Comma 7 5 3 9" xfId="5513"/>
    <cellStyle name="Comma 7 5 4" xfId="1777"/>
    <cellStyle name="Comma 7 5 4 10" xfId="5759"/>
    <cellStyle name="Comma 7 5 4 11" xfId="6010"/>
    <cellStyle name="Comma 7 5 4 12" xfId="6229"/>
    <cellStyle name="Comma 7 5 4 13" xfId="6431"/>
    <cellStyle name="Comma 7 5 4 14" xfId="6588"/>
    <cellStyle name="Comma 7 5 4 15" xfId="6721"/>
    <cellStyle name="Comma 7 5 4 16" xfId="7221"/>
    <cellStyle name="Comma 7 5 4 17" xfId="8772"/>
    <cellStyle name="Comma 7 5 4 18" xfId="6944"/>
    <cellStyle name="Comma 7 5 4 19" xfId="9035"/>
    <cellStyle name="Comma 7 5 4 2" xfId="2770"/>
    <cellStyle name="Comma 7 5 4 20" xfId="9317"/>
    <cellStyle name="Comma 7 5 4 21" xfId="9585"/>
    <cellStyle name="Comma 7 5 4 22" xfId="9846"/>
    <cellStyle name="Comma 7 5 4 23" xfId="10114"/>
    <cellStyle name="Comma 7 5 4 24" xfId="10369"/>
    <cellStyle name="Comma 7 5 4 25" xfId="10635"/>
    <cellStyle name="Comma 7 5 4 26" xfId="10884"/>
    <cellStyle name="Comma 7 5 4 27" xfId="11147"/>
    <cellStyle name="Comma 7 5 4 28" xfId="11393"/>
    <cellStyle name="Comma 7 5 4 29" xfId="11649"/>
    <cellStyle name="Comma 7 5 4 3" xfId="4198"/>
    <cellStyle name="Comma 7 5 4 30" xfId="11851"/>
    <cellStyle name="Comma 7 5 4 31" xfId="12071"/>
    <cellStyle name="Comma 7 5 4 32" xfId="12222"/>
    <cellStyle name="Comma 7 5 4 33" xfId="12322"/>
    <cellStyle name="Comma 7 5 4 34" xfId="12808"/>
    <cellStyle name="Comma 7 5 4 35" xfId="14194"/>
    <cellStyle name="Comma 7 5 4 36" xfId="12547"/>
    <cellStyle name="Comma 7 5 4 37" xfId="14448"/>
    <cellStyle name="Comma 7 5 4 38" xfId="14722"/>
    <cellStyle name="Comma 7 5 4 39" xfId="14987"/>
    <cellStyle name="Comma 7 5 4 4" xfId="4549"/>
    <cellStyle name="Comma 7 5 4 40" xfId="15248"/>
    <cellStyle name="Comma 7 5 4 41" xfId="15517"/>
    <cellStyle name="Comma 7 5 4 42" xfId="15771"/>
    <cellStyle name="Comma 7 5 4 43" xfId="15999"/>
    <cellStyle name="Comma 7 5 4 44" xfId="16205"/>
    <cellStyle name="Comma 7 5 4 45" xfId="16367"/>
    <cellStyle name="Comma 7 5 4 46" xfId="16485"/>
    <cellStyle name="Comma 7 5 4 5" xfId="4440"/>
    <cellStyle name="Comma 7 5 4 6" xfId="2559"/>
    <cellStyle name="Comma 7 5 4 7" xfId="5269"/>
    <cellStyle name="Comma 7 5 4 8" xfId="4773"/>
    <cellStyle name="Comma 7 5 4 9" xfId="5512"/>
    <cellStyle name="Comma 7 5 5" xfId="1778"/>
    <cellStyle name="Comma 7 5 5 10" xfId="5758"/>
    <cellStyle name="Comma 7 5 5 11" xfId="6009"/>
    <cellStyle name="Comma 7 5 5 12" xfId="6228"/>
    <cellStyle name="Comma 7 5 5 13" xfId="6430"/>
    <cellStyle name="Comma 7 5 5 14" xfId="6587"/>
    <cellStyle name="Comma 7 5 5 15" xfId="6720"/>
    <cellStyle name="Comma 7 5 5 16" xfId="7222"/>
    <cellStyle name="Comma 7 5 5 17" xfId="8771"/>
    <cellStyle name="Comma 7 5 5 18" xfId="6945"/>
    <cellStyle name="Comma 7 5 5 19" xfId="9034"/>
    <cellStyle name="Comma 7 5 5 2" xfId="2771"/>
    <cellStyle name="Comma 7 5 5 20" xfId="9316"/>
    <cellStyle name="Comma 7 5 5 21" xfId="9584"/>
    <cellStyle name="Comma 7 5 5 22" xfId="9845"/>
    <cellStyle name="Comma 7 5 5 23" xfId="10113"/>
    <cellStyle name="Comma 7 5 5 24" xfId="10368"/>
    <cellStyle name="Comma 7 5 5 25" xfId="10634"/>
    <cellStyle name="Comma 7 5 5 26" xfId="10883"/>
    <cellStyle name="Comma 7 5 5 27" xfId="11146"/>
    <cellStyle name="Comma 7 5 5 28" xfId="11392"/>
    <cellStyle name="Comma 7 5 5 29" xfId="11648"/>
    <cellStyle name="Comma 7 5 5 3" xfId="4197"/>
    <cellStyle name="Comma 7 5 5 30" xfId="11850"/>
    <cellStyle name="Comma 7 5 5 31" xfId="12070"/>
    <cellStyle name="Comma 7 5 5 32" xfId="12221"/>
    <cellStyle name="Comma 7 5 5 33" xfId="12321"/>
    <cellStyle name="Comma 7 5 5 34" xfId="12809"/>
    <cellStyle name="Comma 7 5 5 35" xfId="14193"/>
    <cellStyle name="Comma 7 5 5 36" xfId="12548"/>
    <cellStyle name="Comma 7 5 5 37" xfId="14447"/>
    <cellStyle name="Comma 7 5 5 38" xfId="14721"/>
    <cellStyle name="Comma 7 5 5 39" xfId="14986"/>
    <cellStyle name="Comma 7 5 5 4" xfId="4548"/>
    <cellStyle name="Comma 7 5 5 40" xfId="15247"/>
    <cellStyle name="Comma 7 5 5 41" xfId="15516"/>
    <cellStyle name="Comma 7 5 5 42" xfId="15770"/>
    <cellStyle name="Comma 7 5 5 43" xfId="15998"/>
    <cellStyle name="Comma 7 5 5 44" xfId="16204"/>
    <cellStyle name="Comma 7 5 5 45" xfId="16366"/>
    <cellStyle name="Comma 7 5 5 46" xfId="16484"/>
    <cellStyle name="Comma 7 5 5 5" xfId="4439"/>
    <cellStyle name="Comma 7 5 5 6" xfId="2560"/>
    <cellStyle name="Comma 7 5 5 7" xfId="5268"/>
    <cellStyle name="Comma 7 5 5 8" xfId="4772"/>
    <cellStyle name="Comma 7 5 5 9" xfId="5511"/>
    <cellStyle name="Comma 7 5 6" xfId="1779"/>
    <cellStyle name="Comma 7 5 6 10" xfId="5757"/>
    <cellStyle name="Comma 7 5 6 11" xfId="6008"/>
    <cellStyle name="Comma 7 5 6 12" xfId="6227"/>
    <cellStyle name="Comma 7 5 6 13" xfId="6429"/>
    <cellStyle name="Comma 7 5 6 14" xfId="6586"/>
    <cellStyle name="Comma 7 5 6 15" xfId="6719"/>
    <cellStyle name="Comma 7 5 6 16" xfId="7223"/>
    <cellStyle name="Comma 7 5 6 17" xfId="8770"/>
    <cellStyle name="Comma 7 5 6 18" xfId="6946"/>
    <cellStyle name="Comma 7 5 6 19" xfId="9033"/>
    <cellStyle name="Comma 7 5 6 2" xfId="2772"/>
    <cellStyle name="Comma 7 5 6 20" xfId="9315"/>
    <cellStyle name="Comma 7 5 6 21" xfId="9583"/>
    <cellStyle name="Comma 7 5 6 22" xfId="9844"/>
    <cellStyle name="Comma 7 5 6 23" xfId="10112"/>
    <cellStyle name="Comma 7 5 6 24" xfId="10367"/>
    <cellStyle name="Comma 7 5 6 25" xfId="10633"/>
    <cellStyle name="Comma 7 5 6 26" xfId="10882"/>
    <cellStyle name="Comma 7 5 6 27" xfId="11145"/>
    <cellStyle name="Comma 7 5 6 28" xfId="11391"/>
    <cellStyle name="Comma 7 5 6 29" xfId="11647"/>
    <cellStyle name="Comma 7 5 6 3" xfId="4196"/>
    <cellStyle name="Comma 7 5 6 30" xfId="11849"/>
    <cellStyle name="Comma 7 5 6 31" xfId="12069"/>
    <cellStyle name="Comma 7 5 6 32" xfId="12220"/>
    <cellStyle name="Comma 7 5 6 33" xfId="12319"/>
    <cellStyle name="Comma 7 5 6 34" xfId="12810"/>
    <cellStyle name="Comma 7 5 6 35" xfId="14192"/>
    <cellStyle name="Comma 7 5 6 36" xfId="12549"/>
    <cellStyle name="Comma 7 5 6 37" xfId="14446"/>
    <cellStyle name="Comma 7 5 6 38" xfId="14720"/>
    <cellStyle name="Comma 7 5 6 39" xfId="14985"/>
    <cellStyle name="Comma 7 5 6 4" xfId="4547"/>
    <cellStyle name="Comma 7 5 6 40" xfId="15246"/>
    <cellStyle name="Comma 7 5 6 41" xfId="15515"/>
    <cellStyle name="Comma 7 5 6 42" xfId="15769"/>
    <cellStyle name="Comma 7 5 6 43" xfId="15997"/>
    <cellStyle name="Comma 7 5 6 44" xfId="16203"/>
    <cellStyle name="Comma 7 5 6 45" xfId="16365"/>
    <cellStyle name="Comma 7 5 6 46" xfId="16483"/>
    <cellStyle name="Comma 7 5 6 5" xfId="4438"/>
    <cellStyle name="Comma 7 5 6 6" xfId="2561"/>
    <cellStyle name="Comma 7 5 6 7" xfId="5267"/>
    <cellStyle name="Comma 7 5 6 8" xfId="4771"/>
    <cellStyle name="Comma 7 5 6 9" xfId="5510"/>
    <cellStyle name="Comma 7 5 7" xfId="1780"/>
    <cellStyle name="Comma 7 5 7 10" xfId="5756"/>
    <cellStyle name="Comma 7 5 7 11" xfId="6007"/>
    <cellStyle name="Comma 7 5 7 12" xfId="6226"/>
    <cellStyle name="Comma 7 5 7 13" xfId="6428"/>
    <cellStyle name="Comma 7 5 7 14" xfId="6585"/>
    <cellStyle name="Comma 7 5 7 15" xfId="6718"/>
    <cellStyle name="Comma 7 5 7 16" xfId="7224"/>
    <cellStyle name="Comma 7 5 7 17" xfId="8769"/>
    <cellStyle name="Comma 7 5 7 18" xfId="6947"/>
    <cellStyle name="Comma 7 5 7 19" xfId="9032"/>
    <cellStyle name="Comma 7 5 7 2" xfId="2773"/>
    <cellStyle name="Comma 7 5 7 20" xfId="9314"/>
    <cellStyle name="Comma 7 5 7 21" xfId="9582"/>
    <cellStyle name="Comma 7 5 7 22" xfId="9843"/>
    <cellStyle name="Comma 7 5 7 23" xfId="10111"/>
    <cellStyle name="Comma 7 5 7 24" xfId="10366"/>
    <cellStyle name="Comma 7 5 7 25" xfId="10632"/>
    <cellStyle name="Comma 7 5 7 26" xfId="10881"/>
    <cellStyle name="Comma 7 5 7 27" xfId="11144"/>
    <cellStyle name="Comma 7 5 7 28" xfId="11390"/>
    <cellStyle name="Comma 7 5 7 29" xfId="11646"/>
    <cellStyle name="Comma 7 5 7 3" xfId="4195"/>
    <cellStyle name="Comma 7 5 7 30" xfId="11848"/>
    <cellStyle name="Comma 7 5 7 31" xfId="12068"/>
    <cellStyle name="Comma 7 5 7 32" xfId="12219"/>
    <cellStyle name="Comma 7 5 7 33" xfId="12318"/>
    <cellStyle name="Comma 7 5 7 34" xfId="12811"/>
    <cellStyle name="Comma 7 5 7 35" xfId="14191"/>
    <cellStyle name="Comma 7 5 7 36" xfId="12550"/>
    <cellStyle name="Comma 7 5 7 37" xfId="14445"/>
    <cellStyle name="Comma 7 5 7 38" xfId="14719"/>
    <cellStyle name="Comma 7 5 7 39" xfId="14984"/>
    <cellStyle name="Comma 7 5 7 4" xfId="4546"/>
    <cellStyle name="Comma 7 5 7 40" xfId="15245"/>
    <cellStyle name="Comma 7 5 7 41" xfId="15514"/>
    <cellStyle name="Comma 7 5 7 42" xfId="15768"/>
    <cellStyle name="Comma 7 5 7 43" xfId="15996"/>
    <cellStyle name="Comma 7 5 7 44" xfId="16202"/>
    <cellStyle name="Comma 7 5 7 45" xfId="16364"/>
    <cellStyle name="Comma 7 5 7 46" xfId="16482"/>
    <cellStyle name="Comma 7 5 7 5" xfId="4437"/>
    <cellStyle name="Comma 7 5 7 6" xfId="2570"/>
    <cellStyle name="Comma 7 5 7 7" xfId="5266"/>
    <cellStyle name="Comma 7 5 7 8" xfId="4763"/>
    <cellStyle name="Comma 7 5 7 9" xfId="5509"/>
    <cellStyle name="Comma 7 5 8" xfId="1781"/>
    <cellStyle name="Comma 7 5 8 10" xfId="5755"/>
    <cellStyle name="Comma 7 5 8 11" xfId="6006"/>
    <cellStyle name="Comma 7 5 8 12" xfId="6225"/>
    <cellStyle name="Comma 7 5 8 13" xfId="6427"/>
    <cellStyle name="Comma 7 5 8 14" xfId="6584"/>
    <cellStyle name="Comma 7 5 8 15" xfId="6717"/>
    <cellStyle name="Comma 7 5 8 16" xfId="7225"/>
    <cellStyle name="Comma 7 5 8 17" xfId="8768"/>
    <cellStyle name="Comma 7 5 8 18" xfId="6948"/>
    <cellStyle name="Comma 7 5 8 19" xfId="9031"/>
    <cellStyle name="Comma 7 5 8 2" xfId="2774"/>
    <cellStyle name="Comma 7 5 8 20" xfId="9313"/>
    <cellStyle name="Comma 7 5 8 21" xfId="9581"/>
    <cellStyle name="Comma 7 5 8 22" xfId="9842"/>
    <cellStyle name="Comma 7 5 8 23" xfId="10110"/>
    <cellStyle name="Comma 7 5 8 24" xfId="10365"/>
    <cellStyle name="Comma 7 5 8 25" xfId="10631"/>
    <cellStyle name="Comma 7 5 8 26" xfId="10880"/>
    <cellStyle name="Comma 7 5 8 27" xfId="11143"/>
    <cellStyle name="Comma 7 5 8 28" xfId="11389"/>
    <cellStyle name="Comma 7 5 8 29" xfId="11645"/>
    <cellStyle name="Comma 7 5 8 3" xfId="4194"/>
    <cellStyle name="Comma 7 5 8 30" xfId="11847"/>
    <cellStyle name="Comma 7 5 8 31" xfId="12067"/>
    <cellStyle name="Comma 7 5 8 32" xfId="12218"/>
    <cellStyle name="Comma 7 5 8 33" xfId="12317"/>
    <cellStyle name="Comma 7 5 8 34" xfId="12812"/>
    <cellStyle name="Comma 7 5 8 35" xfId="14190"/>
    <cellStyle name="Comma 7 5 8 36" xfId="12551"/>
    <cellStyle name="Comma 7 5 8 37" xfId="14444"/>
    <cellStyle name="Comma 7 5 8 38" xfId="14711"/>
    <cellStyle name="Comma 7 5 8 39" xfId="14983"/>
    <cellStyle name="Comma 7 5 8 4" xfId="2416"/>
    <cellStyle name="Comma 7 5 8 40" xfId="15244"/>
    <cellStyle name="Comma 7 5 8 41" xfId="15513"/>
    <cellStyle name="Comma 7 5 8 42" xfId="15767"/>
    <cellStyle name="Comma 7 5 8 43" xfId="15995"/>
    <cellStyle name="Comma 7 5 8 44" xfId="16201"/>
    <cellStyle name="Comma 7 5 8 45" xfId="16363"/>
    <cellStyle name="Comma 7 5 8 46" xfId="16481"/>
    <cellStyle name="Comma 7 5 8 5" xfId="4436"/>
    <cellStyle name="Comma 7 5 8 6" xfId="2571"/>
    <cellStyle name="Comma 7 5 8 7" xfId="5265"/>
    <cellStyle name="Comma 7 5 8 8" xfId="4761"/>
    <cellStyle name="Comma 7 5 8 9" xfId="5508"/>
    <cellStyle name="Comma 7 50" xfId="807"/>
    <cellStyle name="Comma 7 51" xfId="823"/>
    <cellStyle name="Comma 7 52" xfId="839"/>
    <cellStyle name="Comma 7 53" xfId="855"/>
    <cellStyle name="Comma 7 54" xfId="871"/>
    <cellStyle name="Comma 7 55" xfId="887"/>
    <cellStyle name="Comma 7 56" xfId="903"/>
    <cellStyle name="Comma 7 57" xfId="919"/>
    <cellStyle name="Comma 7 58" xfId="935"/>
    <cellStyle name="Comma 7 6" xfId="158"/>
    <cellStyle name="Comma 7 6 2" xfId="1782"/>
    <cellStyle name="Comma 7 6 2 10" xfId="5740"/>
    <cellStyle name="Comma 7 6 2 11" xfId="5992"/>
    <cellStyle name="Comma 7 6 2 12" xfId="6214"/>
    <cellStyle name="Comma 7 6 2 13" xfId="6416"/>
    <cellStyle name="Comma 7 6 2 14" xfId="6573"/>
    <cellStyle name="Comma 7 6 2 15" xfId="6706"/>
    <cellStyle name="Comma 7 6 2 16" xfId="7236"/>
    <cellStyle name="Comma 7 6 2 17" xfId="8759"/>
    <cellStyle name="Comma 7 6 2 18" xfId="6963"/>
    <cellStyle name="Comma 7 6 2 19" xfId="9017"/>
    <cellStyle name="Comma 7 6 2 2" xfId="2785"/>
    <cellStyle name="Comma 7 6 2 20" xfId="9297"/>
    <cellStyle name="Comma 7 6 2 21" xfId="9566"/>
    <cellStyle name="Comma 7 6 2 22" xfId="9825"/>
    <cellStyle name="Comma 7 6 2 23" xfId="10096"/>
    <cellStyle name="Comma 7 6 2 24" xfId="10348"/>
    <cellStyle name="Comma 7 6 2 25" xfId="10615"/>
    <cellStyle name="Comma 7 6 2 26" xfId="10859"/>
    <cellStyle name="Comma 7 6 2 27" xfId="11125"/>
    <cellStyle name="Comma 7 6 2 28" xfId="11379"/>
    <cellStyle name="Comma 7 6 2 29" xfId="11628"/>
    <cellStyle name="Comma 7 6 2 3" xfId="4184"/>
    <cellStyle name="Comma 7 6 2 30" xfId="11839"/>
    <cellStyle name="Comma 7 6 2 31" xfId="12053"/>
    <cellStyle name="Comma 7 6 2 32" xfId="12208"/>
    <cellStyle name="Comma 7 6 2 33" xfId="12315"/>
    <cellStyle name="Comma 7 6 2 34" xfId="12823"/>
    <cellStyle name="Comma 7 6 2 35" xfId="14181"/>
    <cellStyle name="Comma 7 6 2 36" xfId="12558"/>
    <cellStyle name="Comma 7 6 2 37" xfId="14424"/>
    <cellStyle name="Comma 7 6 2 38" xfId="14698"/>
    <cellStyle name="Comma 7 6 2 39" xfId="14963"/>
    <cellStyle name="Comma 7 6 2 4" xfId="2424"/>
    <cellStyle name="Comma 7 6 2 40" xfId="15225"/>
    <cellStyle name="Comma 7 6 2 41" xfId="15494"/>
    <cellStyle name="Comma 7 6 2 42" xfId="15751"/>
    <cellStyle name="Comma 7 6 2 43" xfId="15981"/>
    <cellStyle name="Comma 7 6 2 44" xfId="16191"/>
    <cellStyle name="Comma 7 6 2 45" xfId="16353"/>
    <cellStyle name="Comma 7 6 2 46" xfId="16478"/>
    <cellStyle name="Comma 7 6 2 5" xfId="4431"/>
    <cellStyle name="Comma 7 6 2 6" xfId="2585"/>
    <cellStyle name="Comma 7 6 2 7" xfId="5259"/>
    <cellStyle name="Comma 7 6 2 8" xfId="4753"/>
    <cellStyle name="Comma 7 6 2 9" xfId="5494"/>
    <cellStyle name="Comma 7 6 3" xfId="1783"/>
    <cellStyle name="Comma 7 6 3 10" xfId="5739"/>
    <cellStyle name="Comma 7 6 3 11" xfId="5991"/>
    <cellStyle name="Comma 7 6 3 12" xfId="6213"/>
    <cellStyle name="Comma 7 6 3 13" xfId="6415"/>
    <cellStyle name="Comma 7 6 3 14" xfId="6572"/>
    <cellStyle name="Comma 7 6 3 15" xfId="6705"/>
    <cellStyle name="Comma 7 6 3 16" xfId="7237"/>
    <cellStyle name="Comma 7 6 3 17" xfId="8758"/>
    <cellStyle name="Comma 7 6 3 18" xfId="6964"/>
    <cellStyle name="Comma 7 6 3 19" xfId="9015"/>
    <cellStyle name="Comma 7 6 3 2" xfId="2786"/>
    <cellStyle name="Comma 7 6 3 20" xfId="9296"/>
    <cellStyle name="Comma 7 6 3 21" xfId="9565"/>
    <cellStyle name="Comma 7 6 3 22" xfId="9824"/>
    <cellStyle name="Comma 7 6 3 23" xfId="10095"/>
    <cellStyle name="Comma 7 6 3 24" xfId="10347"/>
    <cellStyle name="Comma 7 6 3 25" xfId="10614"/>
    <cellStyle name="Comma 7 6 3 26" xfId="10858"/>
    <cellStyle name="Comma 7 6 3 27" xfId="11124"/>
    <cellStyle name="Comma 7 6 3 28" xfId="11378"/>
    <cellStyle name="Comma 7 6 3 29" xfId="11626"/>
    <cellStyle name="Comma 7 6 3 3" xfId="4183"/>
    <cellStyle name="Comma 7 6 3 30" xfId="11838"/>
    <cellStyle name="Comma 7 6 3 31" xfId="12052"/>
    <cellStyle name="Comma 7 6 3 32" xfId="12207"/>
    <cellStyle name="Comma 7 6 3 33" xfId="12314"/>
    <cellStyle name="Comma 7 6 3 34" xfId="12824"/>
    <cellStyle name="Comma 7 6 3 35" xfId="14180"/>
    <cellStyle name="Comma 7 6 3 36" xfId="12559"/>
    <cellStyle name="Comma 7 6 3 37" xfId="14423"/>
    <cellStyle name="Comma 7 6 3 38" xfId="14697"/>
    <cellStyle name="Comma 7 6 3 39" xfId="14962"/>
    <cellStyle name="Comma 7 6 3 4" xfId="2425"/>
    <cellStyle name="Comma 7 6 3 40" xfId="15224"/>
    <cellStyle name="Comma 7 6 3 41" xfId="15493"/>
    <cellStyle name="Comma 7 6 3 42" xfId="15750"/>
    <cellStyle name="Comma 7 6 3 43" xfId="15980"/>
    <cellStyle name="Comma 7 6 3 44" xfId="16190"/>
    <cellStyle name="Comma 7 6 3 45" xfId="16352"/>
    <cellStyle name="Comma 7 6 3 46" xfId="16477"/>
    <cellStyle name="Comma 7 6 3 5" xfId="4430"/>
    <cellStyle name="Comma 7 6 3 6" xfId="2586"/>
    <cellStyle name="Comma 7 6 3 7" xfId="5258"/>
    <cellStyle name="Comma 7 6 3 8" xfId="4752"/>
    <cellStyle name="Comma 7 6 3 9" xfId="5492"/>
    <cellStyle name="Comma 7 6 4" xfId="1784"/>
    <cellStyle name="Comma 7 6 4 10" xfId="5738"/>
    <cellStyle name="Comma 7 6 4 11" xfId="5990"/>
    <cellStyle name="Comma 7 6 4 12" xfId="6212"/>
    <cellStyle name="Comma 7 6 4 13" xfId="6414"/>
    <cellStyle name="Comma 7 6 4 14" xfId="6571"/>
    <cellStyle name="Comma 7 6 4 15" xfId="6704"/>
    <cellStyle name="Comma 7 6 4 16" xfId="7238"/>
    <cellStyle name="Comma 7 6 4 17" xfId="8757"/>
    <cellStyle name="Comma 7 6 4 18" xfId="6965"/>
    <cellStyle name="Comma 7 6 4 19" xfId="9014"/>
    <cellStyle name="Comma 7 6 4 2" xfId="2787"/>
    <cellStyle name="Comma 7 6 4 20" xfId="9295"/>
    <cellStyle name="Comma 7 6 4 21" xfId="9564"/>
    <cellStyle name="Comma 7 6 4 22" xfId="9823"/>
    <cellStyle name="Comma 7 6 4 23" xfId="10094"/>
    <cellStyle name="Comma 7 6 4 24" xfId="10346"/>
    <cellStyle name="Comma 7 6 4 25" xfId="10613"/>
    <cellStyle name="Comma 7 6 4 26" xfId="10857"/>
    <cellStyle name="Comma 7 6 4 27" xfId="11123"/>
    <cellStyle name="Comma 7 6 4 28" xfId="11377"/>
    <cellStyle name="Comma 7 6 4 29" xfId="11625"/>
    <cellStyle name="Comma 7 6 4 3" xfId="4182"/>
    <cellStyle name="Comma 7 6 4 30" xfId="11837"/>
    <cellStyle name="Comma 7 6 4 31" xfId="12051"/>
    <cellStyle name="Comma 7 6 4 32" xfId="12206"/>
    <cellStyle name="Comma 7 6 4 33" xfId="12313"/>
    <cellStyle name="Comma 7 6 4 34" xfId="12825"/>
    <cellStyle name="Comma 7 6 4 35" xfId="14179"/>
    <cellStyle name="Comma 7 6 4 36" xfId="12560"/>
    <cellStyle name="Comma 7 6 4 37" xfId="14422"/>
    <cellStyle name="Comma 7 6 4 38" xfId="14696"/>
    <cellStyle name="Comma 7 6 4 39" xfId="14961"/>
    <cellStyle name="Comma 7 6 4 4" xfId="2426"/>
    <cellStyle name="Comma 7 6 4 40" xfId="15223"/>
    <cellStyle name="Comma 7 6 4 41" xfId="15492"/>
    <cellStyle name="Comma 7 6 4 42" xfId="15749"/>
    <cellStyle name="Comma 7 6 4 43" xfId="15979"/>
    <cellStyle name="Comma 7 6 4 44" xfId="16189"/>
    <cellStyle name="Comma 7 6 4 45" xfId="16351"/>
    <cellStyle name="Comma 7 6 4 46" xfId="16476"/>
    <cellStyle name="Comma 7 6 4 5" xfId="4429"/>
    <cellStyle name="Comma 7 6 4 6" xfId="2587"/>
    <cellStyle name="Comma 7 6 4 7" xfId="5257"/>
    <cellStyle name="Comma 7 6 4 8" xfId="4751"/>
    <cellStyle name="Comma 7 6 4 9" xfId="5491"/>
    <cellStyle name="Comma 7 6 5" xfId="1785"/>
    <cellStyle name="Comma 7 6 5 10" xfId="5737"/>
    <cellStyle name="Comma 7 6 5 11" xfId="5989"/>
    <cellStyle name="Comma 7 6 5 12" xfId="6211"/>
    <cellStyle name="Comma 7 6 5 13" xfId="6413"/>
    <cellStyle name="Comma 7 6 5 14" xfId="6570"/>
    <cellStyle name="Comma 7 6 5 15" xfId="6703"/>
    <cellStyle name="Comma 7 6 5 16" xfId="7239"/>
    <cellStyle name="Comma 7 6 5 17" xfId="8756"/>
    <cellStyle name="Comma 7 6 5 18" xfId="6966"/>
    <cellStyle name="Comma 7 6 5 19" xfId="9013"/>
    <cellStyle name="Comma 7 6 5 2" xfId="2788"/>
    <cellStyle name="Comma 7 6 5 20" xfId="9294"/>
    <cellStyle name="Comma 7 6 5 21" xfId="9563"/>
    <cellStyle name="Comma 7 6 5 22" xfId="9822"/>
    <cellStyle name="Comma 7 6 5 23" xfId="10093"/>
    <cellStyle name="Comma 7 6 5 24" xfId="10345"/>
    <cellStyle name="Comma 7 6 5 25" xfId="10612"/>
    <cellStyle name="Comma 7 6 5 26" xfId="10856"/>
    <cellStyle name="Comma 7 6 5 27" xfId="11122"/>
    <cellStyle name="Comma 7 6 5 28" xfId="11376"/>
    <cellStyle name="Comma 7 6 5 29" xfId="11624"/>
    <cellStyle name="Comma 7 6 5 3" xfId="4181"/>
    <cellStyle name="Comma 7 6 5 30" xfId="11836"/>
    <cellStyle name="Comma 7 6 5 31" xfId="12050"/>
    <cellStyle name="Comma 7 6 5 32" xfId="12205"/>
    <cellStyle name="Comma 7 6 5 33" xfId="12311"/>
    <cellStyle name="Comma 7 6 5 34" xfId="12826"/>
    <cellStyle name="Comma 7 6 5 35" xfId="14178"/>
    <cellStyle name="Comma 7 6 5 36" xfId="12561"/>
    <cellStyle name="Comma 7 6 5 37" xfId="14421"/>
    <cellStyle name="Comma 7 6 5 38" xfId="14695"/>
    <cellStyle name="Comma 7 6 5 39" xfId="14960"/>
    <cellStyle name="Comma 7 6 5 4" xfId="2427"/>
    <cellStyle name="Comma 7 6 5 40" xfId="15222"/>
    <cellStyle name="Comma 7 6 5 41" xfId="15491"/>
    <cellStyle name="Comma 7 6 5 42" xfId="15748"/>
    <cellStyle name="Comma 7 6 5 43" xfId="15978"/>
    <cellStyle name="Comma 7 6 5 44" xfId="16188"/>
    <cellStyle name="Comma 7 6 5 45" xfId="16350"/>
    <cellStyle name="Comma 7 6 5 46" xfId="16475"/>
    <cellStyle name="Comma 7 6 5 5" xfId="4428"/>
    <cellStyle name="Comma 7 6 5 6" xfId="2588"/>
    <cellStyle name="Comma 7 6 5 7" xfId="5256"/>
    <cellStyle name="Comma 7 6 5 8" xfId="4750"/>
    <cellStyle name="Comma 7 6 5 9" xfId="5490"/>
    <cellStyle name="Comma 7 6 6" xfId="1786"/>
    <cellStyle name="Comma 7 6 6 10" xfId="5736"/>
    <cellStyle name="Comma 7 6 6 11" xfId="5988"/>
    <cellStyle name="Comma 7 6 6 12" xfId="6210"/>
    <cellStyle name="Comma 7 6 6 13" xfId="6412"/>
    <cellStyle name="Comma 7 6 6 14" xfId="6569"/>
    <cellStyle name="Comma 7 6 6 15" xfId="6702"/>
    <cellStyle name="Comma 7 6 6 16" xfId="7240"/>
    <cellStyle name="Comma 7 6 6 17" xfId="8755"/>
    <cellStyle name="Comma 7 6 6 18" xfId="6967"/>
    <cellStyle name="Comma 7 6 6 19" xfId="9012"/>
    <cellStyle name="Comma 7 6 6 2" xfId="2789"/>
    <cellStyle name="Comma 7 6 6 20" xfId="9293"/>
    <cellStyle name="Comma 7 6 6 21" xfId="9562"/>
    <cellStyle name="Comma 7 6 6 22" xfId="9821"/>
    <cellStyle name="Comma 7 6 6 23" xfId="10092"/>
    <cellStyle name="Comma 7 6 6 24" xfId="10344"/>
    <cellStyle name="Comma 7 6 6 25" xfId="10611"/>
    <cellStyle name="Comma 7 6 6 26" xfId="10855"/>
    <cellStyle name="Comma 7 6 6 27" xfId="11121"/>
    <cellStyle name="Comma 7 6 6 28" xfId="11375"/>
    <cellStyle name="Comma 7 6 6 29" xfId="11623"/>
    <cellStyle name="Comma 7 6 6 3" xfId="4180"/>
    <cellStyle name="Comma 7 6 6 30" xfId="11835"/>
    <cellStyle name="Comma 7 6 6 31" xfId="12049"/>
    <cellStyle name="Comma 7 6 6 32" xfId="12203"/>
    <cellStyle name="Comma 7 6 6 33" xfId="12310"/>
    <cellStyle name="Comma 7 6 6 34" xfId="12827"/>
    <cellStyle name="Comma 7 6 6 35" xfId="14177"/>
    <cellStyle name="Comma 7 6 6 36" xfId="12569"/>
    <cellStyle name="Comma 7 6 6 37" xfId="14420"/>
    <cellStyle name="Comma 7 6 6 38" xfId="14694"/>
    <cellStyle name="Comma 7 6 6 39" xfId="14958"/>
    <cellStyle name="Comma 7 6 6 4" xfId="2428"/>
    <cellStyle name="Comma 7 6 6 40" xfId="15220"/>
    <cellStyle name="Comma 7 6 6 41" xfId="15489"/>
    <cellStyle name="Comma 7 6 6 42" xfId="15746"/>
    <cellStyle name="Comma 7 6 6 43" xfId="15976"/>
    <cellStyle name="Comma 7 6 6 44" xfId="16186"/>
    <cellStyle name="Comma 7 6 6 45" xfId="16348"/>
    <cellStyle name="Comma 7 6 6 46" xfId="16474"/>
    <cellStyle name="Comma 7 6 6 5" xfId="4426"/>
    <cellStyle name="Comma 7 6 6 6" xfId="2589"/>
    <cellStyle name="Comma 7 6 6 7" xfId="5255"/>
    <cellStyle name="Comma 7 6 6 8" xfId="4749"/>
    <cellStyle name="Comma 7 6 6 9" xfId="5489"/>
    <cellStyle name="Comma 7 6 7" xfId="1787"/>
    <cellStyle name="Comma 7 6 7 10" xfId="5735"/>
    <cellStyle name="Comma 7 6 7 11" xfId="5987"/>
    <cellStyle name="Comma 7 6 7 12" xfId="6209"/>
    <cellStyle name="Comma 7 6 7 13" xfId="6411"/>
    <cellStyle name="Comma 7 6 7 14" xfId="6568"/>
    <cellStyle name="Comma 7 6 7 15" xfId="6701"/>
    <cellStyle name="Comma 7 6 7 16" xfId="7241"/>
    <cellStyle name="Comma 7 6 7 17" xfId="8754"/>
    <cellStyle name="Comma 7 6 7 18" xfId="6968"/>
    <cellStyle name="Comma 7 6 7 19" xfId="9011"/>
    <cellStyle name="Comma 7 6 7 2" xfId="2790"/>
    <cellStyle name="Comma 7 6 7 20" xfId="9292"/>
    <cellStyle name="Comma 7 6 7 21" xfId="9561"/>
    <cellStyle name="Comma 7 6 7 22" xfId="9820"/>
    <cellStyle name="Comma 7 6 7 23" xfId="10091"/>
    <cellStyle name="Comma 7 6 7 24" xfId="10343"/>
    <cellStyle name="Comma 7 6 7 25" xfId="10610"/>
    <cellStyle name="Comma 7 6 7 26" xfId="10854"/>
    <cellStyle name="Comma 7 6 7 27" xfId="11120"/>
    <cellStyle name="Comma 7 6 7 28" xfId="11374"/>
    <cellStyle name="Comma 7 6 7 29" xfId="11622"/>
    <cellStyle name="Comma 7 6 7 3" xfId="4179"/>
    <cellStyle name="Comma 7 6 7 30" xfId="11834"/>
    <cellStyle name="Comma 7 6 7 31" xfId="12048"/>
    <cellStyle name="Comma 7 6 7 32" xfId="12202"/>
    <cellStyle name="Comma 7 6 7 33" xfId="12309"/>
    <cellStyle name="Comma 7 6 7 34" xfId="12828"/>
    <cellStyle name="Comma 7 6 7 35" xfId="14176"/>
    <cellStyle name="Comma 7 6 7 36" xfId="12571"/>
    <cellStyle name="Comma 7 6 7 37" xfId="14419"/>
    <cellStyle name="Comma 7 6 7 38" xfId="14693"/>
    <cellStyle name="Comma 7 6 7 39" xfId="14957"/>
    <cellStyle name="Comma 7 6 7 4" xfId="2429"/>
    <cellStyle name="Comma 7 6 7 40" xfId="15219"/>
    <cellStyle name="Comma 7 6 7 41" xfId="15488"/>
    <cellStyle name="Comma 7 6 7 42" xfId="15745"/>
    <cellStyle name="Comma 7 6 7 43" xfId="15975"/>
    <cellStyle name="Comma 7 6 7 44" xfId="16185"/>
    <cellStyle name="Comma 7 6 7 45" xfId="16347"/>
    <cellStyle name="Comma 7 6 7 46" xfId="16473"/>
    <cellStyle name="Comma 7 6 7 5" xfId="4425"/>
    <cellStyle name="Comma 7 6 7 6" xfId="2590"/>
    <cellStyle name="Comma 7 6 7 7" xfId="5254"/>
    <cellStyle name="Comma 7 6 7 8" xfId="4746"/>
    <cellStyle name="Comma 7 6 7 9" xfId="5488"/>
    <cellStyle name="Comma 7 6 8" xfId="1788"/>
    <cellStyle name="Comma 7 6 8 10" xfId="5734"/>
    <cellStyle name="Comma 7 6 8 11" xfId="5986"/>
    <cellStyle name="Comma 7 6 8 12" xfId="6208"/>
    <cellStyle name="Comma 7 6 8 13" xfId="6410"/>
    <cellStyle name="Comma 7 6 8 14" xfId="6567"/>
    <cellStyle name="Comma 7 6 8 15" xfId="6700"/>
    <cellStyle name="Comma 7 6 8 16" xfId="7242"/>
    <cellStyle name="Comma 7 6 8 17" xfId="8753"/>
    <cellStyle name="Comma 7 6 8 18" xfId="6969"/>
    <cellStyle name="Comma 7 6 8 19" xfId="9010"/>
    <cellStyle name="Comma 7 6 8 2" xfId="2791"/>
    <cellStyle name="Comma 7 6 8 20" xfId="9291"/>
    <cellStyle name="Comma 7 6 8 21" xfId="9560"/>
    <cellStyle name="Comma 7 6 8 22" xfId="9819"/>
    <cellStyle name="Comma 7 6 8 23" xfId="10090"/>
    <cellStyle name="Comma 7 6 8 24" xfId="10342"/>
    <cellStyle name="Comma 7 6 8 25" xfId="10609"/>
    <cellStyle name="Comma 7 6 8 26" xfId="10853"/>
    <cellStyle name="Comma 7 6 8 27" xfId="11119"/>
    <cellStyle name="Comma 7 6 8 28" xfId="11372"/>
    <cellStyle name="Comma 7 6 8 29" xfId="11621"/>
    <cellStyle name="Comma 7 6 8 3" xfId="4178"/>
    <cellStyle name="Comma 7 6 8 30" xfId="11833"/>
    <cellStyle name="Comma 7 6 8 31" xfId="12047"/>
    <cellStyle name="Comma 7 6 8 32" xfId="12201"/>
    <cellStyle name="Comma 7 6 8 33" xfId="12308"/>
    <cellStyle name="Comma 7 6 8 34" xfId="12829"/>
    <cellStyle name="Comma 7 6 8 35" xfId="14175"/>
    <cellStyle name="Comma 7 6 8 36" xfId="12572"/>
    <cellStyle name="Comma 7 6 8 37" xfId="14418"/>
    <cellStyle name="Comma 7 6 8 38" xfId="14691"/>
    <cellStyle name="Comma 7 6 8 39" xfId="14956"/>
    <cellStyle name="Comma 7 6 8 4" xfId="2430"/>
    <cellStyle name="Comma 7 6 8 40" xfId="15218"/>
    <cellStyle name="Comma 7 6 8 41" xfId="15487"/>
    <cellStyle name="Comma 7 6 8 42" xfId="15744"/>
    <cellStyle name="Comma 7 6 8 43" xfId="15974"/>
    <cellStyle name="Comma 7 6 8 44" xfId="16184"/>
    <cellStyle name="Comma 7 6 8 45" xfId="16346"/>
    <cellStyle name="Comma 7 6 8 46" xfId="16472"/>
    <cellStyle name="Comma 7 6 8 5" xfId="4424"/>
    <cellStyle name="Comma 7 6 8 6" xfId="2591"/>
    <cellStyle name="Comma 7 6 8 7" xfId="5253"/>
    <cellStyle name="Comma 7 6 8 8" xfId="4745"/>
    <cellStyle name="Comma 7 6 8 9" xfId="5487"/>
    <cellStyle name="Comma 7 7" xfId="169"/>
    <cellStyle name="Comma 7 8" xfId="180"/>
    <cellStyle name="Comma 7 9" xfId="191"/>
    <cellStyle name="Comma 8 10" xfId="1789"/>
    <cellStyle name="Comma 8 11" xfId="1790"/>
    <cellStyle name="Comma 8 12" xfId="1791"/>
    <cellStyle name="Comma 8 13" xfId="1792"/>
    <cellStyle name="Comma 8 14" xfId="1793"/>
    <cellStyle name="Comma 8 15" xfId="1794"/>
    <cellStyle name="Comma 8 16" xfId="1795"/>
    <cellStyle name="Comma 8 17" xfId="1796"/>
    <cellStyle name="Comma 8 18" xfId="1797"/>
    <cellStyle name="Comma 8 19" xfId="1798"/>
    <cellStyle name="Comma 8 2" xfId="1799"/>
    <cellStyle name="Comma 8 2 2" xfId="1800"/>
    <cellStyle name="Comma 8 2 2 10" xfId="5720"/>
    <cellStyle name="Comma 8 2 2 11" xfId="5972"/>
    <cellStyle name="Comma 8 2 2 12" xfId="6198"/>
    <cellStyle name="Comma 8 2 2 13" xfId="6400"/>
    <cellStyle name="Comma 8 2 2 14" xfId="6564"/>
    <cellStyle name="Comma 8 2 2 15" xfId="6697"/>
    <cellStyle name="Comma 8 2 2 16" xfId="7252"/>
    <cellStyle name="Comma 8 2 2 17" xfId="8739"/>
    <cellStyle name="Comma 8 2 2 18" xfId="6985"/>
    <cellStyle name="Comma 8 2 2 19" xfId="8996"/>
    <cellStyle name="Comma 8 2 2 2" xfId="2804"/>
    <cellStyle name="Comma 8 2 2 20" xfId="9276"/>
    <cellStyle name="Comma 8 2 2 21" xfId="9546"/>
    <cellStyle name="Comma 8 2 2 22" xfId="9805"/>
    <cellStyle name="Comma 8 2 2 23" xfId="10076"/>
    <cellStyle name="Comma 8 2 2 24" xfId="10331"/>
    <cellStyle name="Comma 8 2 2 25" xfId="10597"/>
    <cellStyle name="Comma 8 2 2 26" xfId="10842"/>
    <cellStyle name="Comma 8 2 2 27" xfId="11108"/>
    <cellStyle name="Comma 8 2 2 28" xfId="11357"/>
    <cellStyle name="Comma 8 2 2 29" xfId="11609"/>
    <cellStyle name="Comma 8 2 2 3" xfId="4163"/>
    <cellStyle name="Comma 8 2 2 30" xfId="11827"/>
    <cellStyle name="Comma 8 2 2 31" xfId="12041"/>
    <cellStyle name="Comma 8 2 2 32" xfId="12198"/>
    <cellStyle name="Comma 8 2 2 33" xfId="12305"/>
    <cellStyle name="Comma 8 2 2 34" xfId="12838"/>
    <cellStyle name="Comma 8 2 2 35" xfId="14164"/>
    <cellStyle name="Comma 8 2 2 36" xfId="12583"/>
    <cellStyle name="Comma 8 2 2 37" xfId="14407"/>
    <cellStyle name="Comma 8 2 2 38" xfId="14681"/>
    <cellStyle name="Comma 8 2 2 39" xfId="14945"/>
    <cellStyle name="Comma 8 2 2 4" xfId="2450"/>
    <cellStyle name="Comma 8 2 2 40" xfId="15207"/>
    <cellStyle name="Comma 8 2 2 41" xfId="15476"/>
    <cellStyle name="Comma 8 2 2 42" xfId="15730"/>
    <cellStyle name="Comma 8 2 2 43" xfId="15966"/>
    <cellStyle name="Comma 8 2 2 44" xfId="16174"/>
    <cellStyle name="Comma 8 2 2 45" xfId="16343"/>
    <cellStyle name="Comma 8 2 2 46" xfId="16469"/>
    <cellStyle name="Comma 8 2 2 5" xfId="4411"/>
    <cellStyle name="Comma 8 2 2 6" xfId="2615"/>
    <cellStyle name="Comma 8 2 2 7" xfId="5243"/>
    <cellStyle name="Comma 8 2 2 8" xfId="4730"/>
    <cellStyle name="Comma 8 2 2 9" xfId="5473"/>
    <cellStyle name="Comma 8 2 3" xfId="1801"/>
    <cellStyle name="Comma 8 2 3 10" xfId="5719"/>
    <cellStyle name="Comma 8 2 3 11" xfId="5971"/>
    <cellStyle name="Comma 8 2 3 12" xfId="6197"/>
    <cellStyle name="Comma 8 2 3 13" xfId="6399"/>
    <cellStyle name="Comma 8 2 3 14" xfId="6563"/>
    <cellStyle name="Comma 8 2 3 15" xfId="6696"/>
    <cellStyle name="Comma 8 2 3 16" xfId="7253"/>
    <cellStyle name="Comma 8 2 3 17" xfId="8738"/>
    <cellStyle name="Comma 8 2 3 18" xfId="6986"/>
    <cellStyle name="Comma 8 2 3 19" xfId="8995"/>
    <cellStyle name="Comma 8 2 3 2" xfId="2805"/>
    <cellStyle name="Comma 8 2 3 20" xfId="9275"/>
    <cellStyle name="Comma 8 2 3 21" xfId="9545"/>
    <cellStyle name="Comma 8 2 3 22" xfId="9804"/>
    <cellStyle name="Comma 8 2 3 23" xfId="10075"/>
    <cellStyle name="Comma 8 2 3 24" xfId="10330"/>
    <cellStyle name="Comma 8 2 3 25" xfId="10596"/>
    <cellStyle name="Comma 8 2 3 26" xfId="10841"/>
    <cellStyle name="Comma 8 2 3 27" xfId="11107"/>
    <cellStyle name="Comma 8 2 3 28" xfId="11356"/>
    <cellStyle name="Comma 8 2 3 29" xfId="11608"/>
    <cellStyle name="Comma 8 2 3 3" xfId="4162"/>
    <cellStyle name="Comma 8 2 3 30" xfId="11825"/>
    <cellStyle name="Comma 8 2 3 31" xfId="12040"/>
    <cellStyle name="Comma 8 2 3 32" xfId="12197"/>
    <cellStyle name="Comma 8 2 3 33" xfId="12304"/>
    <cellStyle name="Comma 8 2 3 34" xfId="12839"/>
    <cellStyle name="Comma 8 2 3 35" xfId="14163"/>
    <cellStyle name="Comma 8 2 3 36" xfId="12584"/>
    <cellStyle name="Comma 8 2 3 37" xfId="14406"/>
    <cellStyle name="Comma 8 2 3 38" xfId="14680"/>
    <cellStyle name="Comma 8 2 3 39" xfId="14944"/>
    <cellStyle name="Comma 8 2 3 4" xfId="2451"/>
    <cellStyle name="Comma 8 2 3 40" xfId="15206"/>
    <cellStyle name="Comma 8 2 3 41" xfId="15475"/>
    <cellStyle name="Comma 8 2 3 42" xfId="15729"/>
    <cellStyle name="Comma 8 2 3 43" xfId="15965"/>
    <cellStyle name="Comma 8 2 3 44" xfId="16173"/>
    <cellStyle name="Comma 8 2 3 45" xfId="16342"/>
    <cellStyle name="Comma 8 2 3 46" xfId="16468"/>
    <cellStyle name="Comma 8 2 3 5" xfId="4410"/>
    <cellStyle name="Comma 8 2 3 6" xfId="2616"/>
    <cellStyle name="Comma 8 2 3 7" xfId="5242"/>
    <cellStyle name="Comma 8 2 3 8" xfId="4729"/>
    <cellStyle name="Comma 8 2 3 9" xfId="5472"/>
    <cellStyle name="Comma 8 2 4" xfId="1802"/>
    <cellStyle name="Comma 8 2 4 10" xfId="5718"/>
    <cellStyle name="Comma 8 2 4 11" xfId="5970"/>
    <cellStyle name="Comma 8 2 4 12" xfId="6196"/>
    <cellStyle name="Comma 8 2 4 13" xfId="6398"/>
    <cellStyle name="Comma 8 2 4 14" xfId="6562"/>
    <cellStyle name="Comma 8 2 4 15" xfId="6695"/>
    <cellStyle name="Comma 8 2 4 16" xfId="7254"/>
    <cellStyle name="Comma 8 2 4 17" xfId="8737"/>
    <cellStyle name="Comma 8 2 4 18" xfId="6987"/>
    <cellStyle name="Comma 8 2 4 19" xfId="8994"/>
    <cellStyle name="Comma 8 2 4 2" xfId="2806"/>
    <cellStyle name="Comma 8 2 4 20" xfId="9274"/>
    <cellStyle name="Comma 8 2 4 21" xfId="9544"/>
    <cellStyle name="Comma 8 2 4 22" xfId="9803"/>
    <cellStyle name="Comma 8 2 4 23" xfId="10074"/>
    <cellStyle name="Comma 8 2 4 24" xfId="10329"/>
    <cellStyle name="Comma 8 2 4 25" xfId="10595"/>
    <cellStyle name="Comma 8 2 4 26" xfId="10840"/>
    <cellStyle name="Comma 8 2 4 27" xfId="11106"/>
    <cellStyle name="Comma 8 2 4 28" xfId="11355"/>
    <cellStyle name="Comma 8 2 4 29" xfId="11607"/>
    <cellStyle name="Comma 8 2 4 3" xfId="4161"/>
    <cellStyle name="Comma 8 2 4 30" xfId="11824"/>
    <cellStyle name="Comma 8 2 4 31" xfId="12039"/>
    <cellStyle name="Comma 8 2 4 32" xfId="12196"/>
    <cellStyle name="Comma 8 2 4 33" xfId="12303"/>
    <cellStyle name="Comma 8 2 4 34" xfId="12840"/>
    <cellStyle name="Comma 8 2 4 35" xfId="14162"/>
    <cellStyle name="Comma 8 2 4 36" xfId="12585"/>
    <cellStyle name="Comma 8 2 4 37" xfId="14405"/>
    <cellStyle name="Comma 8 2 4 38" xfId="14679"/>
    <cellStyle name="Comma 8 2 4 39" xfId="14943"/>
    <cellStyle name="Comma 8 2 4 4" xfId="2452"/>
    <cellStyle name="Comma 8 2 4 40" xfId="15205"/>
    <cellStyle name="Comma 8 2 4 41" xfId="15474"/>
    <cellStyle name="Comma 8 2 4 42" xfId="15728"/>
    <cellStyle name="Comma 8 2 4 43" xfId="15964"/>
    <cellStyle name="Comma 8 2 4 44" xfId="16172"/>
    <cellStyle name="Comma 8 2 4 45" xfId="16341"/>
    <cellStyle name="Comma 8 2 4 46" xfId="16467"/>
    <cellStyle name="Comma 8 2 4 5" xfId="4409"/>
    <cellStyle name="Comma 8 2 4 6" xfId="2617"/>
    <cellStyle name="Comma 8 2 4 7" xfId="5241"/>
    <cellStyle name="Comma 8 2 4 8" xfId="4728"/>
    <cellStyle name="Comma 8 2 4 9" xfId="5471"/>
    <cellStyle name="Comma 8 2 5" xfId="1803"/>
    <cellStyle name="Comma 8 2 5 10" xfId="5717"/>
    <cellStyle name="Comma 8 2 5 11" xfId="5969"/>
    <cellStyle name="Comma 8 2 5 12" xfId="6195"/>
    <cellStyle name="Comma 8 2 5 13" xfId="6397"/>
    <cellStyle name="Comma 8 2 5 14" xfId="6561"/>
    <cellStyle name="Comma 8 2 5 15" xfId="6694"/>
    <cellStyle name="Comma 8 2 5 16" xfId="7255"/>
    <cellStyle name="Comma 8 2 5 17" xfId="8736"/>
    <cellStyle name="Comma 8 2 5 18" xfId="6989"/>
    <cellStyle name="Comma 8 2 5 19" xfId="8993"/>
    <cellStyle name="Comma 8 2 5 2" xfId="2807"/>
    <cellStyle name="Comma 8 2 5 20" xfId="9273"/>
    <cellStyle name="Comma 8 2 5 21" xfId="9543"/>
    <cellStyle name="Comma 8 2 5 22" xfId="9802"/>
    <cellStyle name="Comma 8 2 5 23" xfId="10073"/>
    <cellStyle name="Comma 8 2 5 24" xfId="10328"/>
    <cellStyle name="Comma 8 2 5 25" xfId="10594"/>
    <cellStyle name="Comma 8 2 5 26" xfId="10839"/>
    <cellStyle name="Comma 8 2 5 27" xfId="11105"/>
    <cellStyle name="Comma 8 2 5 28" xfId="11354"/>
    <cellStyle name="Comma 8 2 5 29" xfId="11606"/>
    <cellStyle name="Comma 8 2 5 3" xfId="4160"/>
    <cellStyle name="Comma 8 2 5 30" xfId="11823"/>
    <cellStyle name="Comma 8 2 5 31" xfId="12037"/>
    <cellStyle name="Comma 8 2 5 32" xfId="12195"/>
    <cellStyle name="Comma 8 2 5 33" xfId="12302"/>
    <cellStyle name="Comma 8 2 5 34" xfId="12841"/>
    <cellStyle name="Comma 8 2 5 35" xfId="14161"/>
    <cellStyle name="Comma 8 2 5 36" xfId="12586"/>
    <cellStyle name="Comma 8 2 5 37" xfId="14404"/>
    <cellStyle name="Comma 8 2 5 38" xfId="14678"/>
    <cellStyle name="Comma 8 2 5 39" xfId="14942"/>
    <cellStyle name="Comma 8 2 5 4" xfId="2453"/>
    <cellStyle name="Comma 8 2 5 40" xfId="15204"/>
    <cellStyle name="Comma 8 2 5 41" xfId="15473"/>
    <cellStyle name="Comma 8 2 5 42" xfId="15727"/>
    <cellStyle name="Comma 8 2 5 43" xfId="15963"/>
    <cellStyle name="Comma 8 2 5 44" xfId="16171"/>
    <cellStyle name="Comma 8 2 5 45" xfId="16340"/>
    <cellStyle name="Comma 8 2 5 46" xfId="16466"/>
    <cellStyle name="Comma 8 2 5 5" xfId="4408"/>
    <cellStyle name="Comma 8 2 5 6" xfId="2620"/>
    <cellStyle name="Comma 8 2 5 7" xfId="5240"/>
    <cellStyle name="Comma 8 2 5 8" xfId="4727"/>
    <cellStyle name="Comma 8 2 5 9" xfId="5470"/>
    <cellStyle name="Comma 8 2 6" xfId="1804"/>
    <cellStyle name="Comma 8 2 6 10" xfId="5716"/>
    <cellStyle name="Comma 8 2 6 11" xfId="5968"/>
    <cellStyle name="Comma 8 2 6 12" xfId="6194"/>
    <cellStyle name="Comma 8 2 6 13" xfId="6396"/>
    <cellStyle name="Comma 8 2 6 14" xfId="6560"/>
    <cellStyle name="Comma 8 2 6 15" xfId="6693"/>
    <cellStyle name="Comma 8 2 6 16" xfId="7256"/>
    <cellStyle name="Comma 8 2 6 17" xfId="8735"/>
    <cellStyle name="Comma 8 2 6 18" xfId="6990"/>
    <cellStyle name="Comma 8 2 6 19" xfId="8992"/>
    <cellStyle name="Comma 8 2 6 2" xfId="2808"/>
    <cellStyle name="Comma 8 2 6 20" xfId="9272"/>
    <cellStyle name="Comma 8 2 6 21" xfId="9542"/>
    <cellStyle name="Comma 8 2 6 22" xfId="9801"/>
    <cellStyle name="Comma 8 2 6 23" xfId="10072"/>
    <cellStyle name="Comma 8 2 6 24" xfId="10327"/>
    <cellStyle name="Comma 8 2 6 25" xfId="10593"/>
    <cellStyle name="Comma 8 2 6 26" xfId="10838"/>
    <cellStyle name="Comma 8 2 6 27" xfId="11104"/>
    <cellStyle name="Comma 8 2 6 28" xfId="11353"/>
    <cellStyle name="Comma 8 2 6 29" xfId="11605"/>
    <cellStyle name="Comma 8 2 6 3" xfId="4159"/>
    <cellStyle name="Comma 8 2 6 30" xfId="11822"/>
    <cellStyle name="Comma 8 2 6 31" xfId="12036"/>
    <cellStyle name="Comma 8 2 6 32" xfId="12194"/>
    <cellStyle name="Comma 8 2 6 33" xfId="12301"/>
    <cellStyle name="Comma 8 2 6 34" xfId="12842"/>
    <cellStyle name="Comma 8 2 6 35" xfId="14160"/>
    <cellStyle name="Comma 8 2 6 36" xfId="12587"/>
    <cellStyle name="Comma 8 2 6 37" xfId="14403"/>
    <cellStyle name="Comma 8 2 6 38" xfId="14677"/>
    <cellStyle name="Comma 8 2 6 39" xfId="14941"/>
    <cellStyle name="Comma 8 2 6 4" xfId="2454"/>
    <cellStyle name="Comma 8 2 6 40" xfId="15203"/>
    <cellStyle name="Comma 8 2 6 41" xfId="15472"/>
    <cellStyle name="Comma 8 2 6 42" xfId="15726"/>
    <cellStyle name="Comma 8 2 6 43" xfId="15962"/>
    <cellStyle name="Comma 8 2 6 44" xfId="16170"/>
    <cellStyle name="Comma 8 2 6 45" xfId="16339"/>
    <cellStyle name="Comma 8 2 6 46" xfId="16465"/>
    <cellStyle name="Comma 8 2 6 5" xfId="4407"/>
    <cellStyle name="Comma 8 2 6 6" xfId="2622"/>
    <cellStyle name="Comma 8 2 6 7" xfId="5239"/>
    <cellStyle name="Comma 8 2 6 8" xfId="4726"/>
    <cellStyle name="Comma 8 2 6 9" xfId="5469"/>
    <cellStyle name="Comma 8 2 7" xfId="1805"/>
    <cellStyle name="Comma 8 2 7 10" xfId="5715"/>
    <cellStyle name="Comma 8 2 7 11" xfId="5967"/>
    <cellStyle name="Comma 8 2 7 12" xfId="6193"/>
    <cellStyle name="Comma 8 2 7 13" xfId="6395"/>
    <cellStyle name="Comma 8 2 7 14" xfId="6559"/>
    <cellStyle name="Comma 8 2 7 15" xfId="6692"/>
    <cellStyle name="Comma 8 2 7 16" xfId="7257"/>
    <cellStyle name="Comma 8 2 7 17" xfId="8734"/>
    <cellStyle name="Comma 8 2 7 18" xfId="6991"/>
    <cellStyle name="Comma 8 2 7 19" xfId="8991"/>
    <cellStyle name="Comma 8 2 7 2" xfId="2809"/>
    <cellStyle name="Comma 8 2 7 20" xfId="9271"/>
    <cellStyle name="Comma 8 2 7 21" xfId="9541"/>
    <cellStyle name="Comma 8 2 7 22" xfId="9800"/>
    <cellStyle name="Comma 8 2 7 23" xfId="10071"/>
    <cellStyle name="Comma 8 2 7 24" xfId="10326"/>
    <cellStyle name="Comma 8 2 7 25" xfId="10592"/>
    <cellStyle name="Comma 8 2 7 26" xfId="10837"/>
    <cellStyle name="Comma 8 2 7 27" xfId="11103"/>
    <cellStyle name="Comma 8 2 7 28" xfId="11352"/>
    <cellStyle name="Comma 8 2 7 29" xfId="11604"/>
    <cellStyle name="Comma 8 2 7 3" xfId="4158"/>
    <cellStyle name="Comma 8 2 7 30" xfId="11821"/>
    <cellStyle name="Comma 8 2 7 31" xfId="12035"/>
    <cellStyle name="Comma 8 2 7 32" xfId="12193"/>
    <cellStyle name="Comma 8 2 7 33" xfId="12300"/>
    <cellStyle name="Comma 8 2 7 34" xfId="12843"/>
    <cellStyle name="Comma 8 2 7 35" xfId="14159"/>
    <cellStyle name="Comma 8 2 7 36" xfId="12588"/>
    <cellStyle name="Comma 8 2 7 37" xfId="14402"/>
    <cellStyle name="Comma 8 2 7 38" xfId="14676"/>
    <cellStyle name="Comma 8 2 7 39" xfId="14940"/>
    <cellStyle name="Comma 8 2 7 4" xfId="2455"/>
    <cellStyle name="Comma 8 2 7 40" xfId="15202"/>
    <cellStyle name="Comma 8 2 7 41" xfId="15471"/>
    <cellStyle name="Comma 8 2 7 42" xfId="15725"/>
    <cellStyle name="Comma 8 2 7 43" xfId="15961"/>
    <cellStyle name="Comma 8 2 7 44" xfId="16169"/>
    <cellStyle name="Comma 8 2 7 45" xfId="16338"/>
    <cellStyle name="Comma 8 2 7 46" xfId="16464"/>
    <cellStyle name="Comma 8 2 7 5" xfId="4406"/>
    <cellStyle name="Comma 8 2 7 6" xfId="2631"/>
    <cellStyle name="Comma 8 2 7 7" xfId="5238"/>
    <cellStyle name="Comma 8 2 7 8" xfId="4725"/>
    <cellStyle name="Comma 8 2 7 9" xfId="5468"/>
    <cellStyle name="Comma 8 2 8" xfId="1806"/>
    <cellStyle name="Comma 8 2 8 10" xfId="5714"/>
    <cellStyle name="Comma 8 2 8 11" xfId="5966"/>
    <cellStyle name="Comma 8 2 8 12" xfId="6192"/>
    <cellStyle name="Comma 8 2 8 13" xfId="6394"/>
    <cellStyle name="Comma 8 2 8 14" xfId="6558"/>
    <cellStyle name="Comma 8 2 8 15" xfId="6691"/>
    <cellStyle name="Comma 8 2 8 16" xfId="7258"/>
    <cellStyle name="Comma 8 2 8 17" xfId="8733"/>
    <cellStyle name="Comma 8 2 8 18" xfId="6992"/>
    <cellStyle name="Comma 8 2 8 19" xfId="8990"/>
    <cellStyle name="Comma 8 2 8 2" xfId="2810"/>
    <cellStyle name="Comma 8 2 8 20" xfId="9270"/>
    <cellStyle name="Comma 8 2 8 21" xfId="9540"/>
    <cellStyle name="Comma 8 2 8 22" xfId="9799"/>
    <cellStyle name="Comma 8 2 8 23" xfId="10070"/>
    <cellStyle name="Comma 8 2 8 24" xfId="10325"/>
    <cellStyle name="Comma 8 2 8 25" xfId="10591"/>
    <cellStyle name="Comma 8 2 8 26" xfId="10836"/>
    <cellStyle name="Comma 8 2 8 27" xfId="11102"/>
    <cellStyle name="Comma 8 2 8 28" xfId="11351"/>
    <cellStyle name="Comma 8 2 8 29" xfId="11603"/>
    <cellStyle name="Comma 8 2 8 3" xfId="4157"/>
    <cellStyle name="Comma 8 2 8 30" xfId="11820"/>
    <cellStyle name="Comma 8 2 8 31" xfId="12034"/>
    <cellStyle name="Comma 8 2 8 32" xfId="12192"/>
    <cellStyle name="Comma 8 2 8 33" xfId="12299"/>
    <cellStyle name="Comma 8 2 8 34" xfId="12844"/>
    <cellStyle name="Comma 8 2 8 35" xfId="14158"/>
    <cellStyle name="Comma 8 2 8 36" xfId="12589"/>
    <cellStyle name="Comma 8 2 8 37" xfId="14401"/>
    <cellStyle name="Comma 8 2 8 38" xfId="14675"/>
    <cellStyle name="Comma 8 2 8 39" xfId="14939"/>
    <cellStyle name="Comma 8 2 8 4" xfId="2457"/>
    <cellStyle name="Comma 8 2 8 40" xfId="15201"/>
    <cellStyle name="Comma 8 2 8 41" xfId="15470"/>
    <cellStyle name="Comma 8 2 8 42" xfId="15724"/>
    <cellStyle name="Comma 8 2 8 43" xfId="15960"/>
    <cellStyle name="Comma 8 2 8 44" xfId="16168"/>
    <cellStyle name="Comma 8 2 8 45" xfId="16337"/>
    <cellStyle name="Comma 8 2 8 46" xfId="16463"/>
    <cellStyle name="Comma 8 2 8 5" xfId="4405"/>
    <cellStyle name="Comma 8 2 8 6" xfId="2632"/>
    <cellStyle name="Comma 8 2 8 7" xfId="5237"/>
    <cellStyle name="Comma 8 2 8 8" xfId="4723"/>
    <cellStyle name="Comma 8 2 8 9" xfId="5467"/>
    <cellStyle name="Comma 8 20" xfId="1807"/>
    <cellStyle name="Comma 8 3" xfId="1808"/>
    <cellStyle name="Comma 8 3 10" xfId="2812"/>
    <cellStyle name="Comma 8 3 11" xfId="4155"/>
    <cellStyle name="Comma 8 3 12" xfId="2459"/>
    <cellStyle name="Comma 8 3 13" xfId="4402"/>
    <cellStyle name="Comma 8 3 14" xfId="2633"/>
    <cellStyle name="Comma 8 3 15" xfId="5236"/>
    <cellStyle name="Comma 8 3 16" xfId="4721"/>
    <cellStyle name="Comma 8 3 17" xfId="5466"/>
    <cellStyle name="Comma 8 3 18" xfId="5712"/>
    <cellStyle name="Comma 8 3 19" xfId="5964"/>
    <cellStyle name="Comma 8 3 2" xfId="1809"/>
    <cellStyle name="Comma 8 3 20" xfId="6190"/>
    <cellStyle name="Comma 8 3 21" xfId="6392"/>
    <cellStyle name="Comma 8 3 22" xfId="6556"/>
    <cellStyle name="Comma 8 3 23" xfId="6689"/>
    <cellStyle name="Comma 8 3 24" xfId="7260"/>
    <cellStyle name="Comma 8 3 25" xfId="8731"/>
    <cellStyle name="Comma 8 3 26" xfId="6994"/>
    <cellStyle name="Comma 8 3 27" xfId="8989"/>
    <cellStyle name="Comma 8 3 28" xfId="9268"/>
    <cellStyle name="Comma 8 3 29" xfId="9538"/>
    <cellStyle name="Comma 8 3 3" xfId="1810"/>
    <cellStyle name="Comma 8 3 30" xfId="9797"/>
    <cellStyle name="Comma 8 3 31" xfId="10068"/>
    <cellStyle name="Comma 8 3 32" xfId="10322"/>
    <cellStyle name="Comma 8 3 33" xfId="10589"/>
    <cellStyle name="Comma 8 3 34" xfId="10833"/>
    <cellStyle name="Comma 8 3 35" xfId="11099"/>
    <cellStyle name="Comma 8 3 36" xfId="11349"/>
    <cellStyle name="Comma 8 3 37" xfId="11601"/>
    <cellStyle name="Comma 8 3 38" xfId="11818"/>
    <cellStyle name="Comma 8 3 39" xfId="12032"/>
    <cellStyle name="Comma 8 3 4" xfId="1811"/>
    <cellStyle name="Comma 8 3 40" xfId="12191"/>
    <cellStyle name="Comma 8 3 41" xfId="12297"/>
    <cellStyle name="Comma 8 3 42" xfId="12846"/>
    <cellStyle name="Comma 8 3 43" xfId="14156"/>
    <cellStyle name="Comma 8 3 44" xfId="12592"/>
    <cellStyle name="Comma 8 3 45" xfId="14400"/>
    <cellStyle name="Comma 8 3 46" xfId="14673"/>
    <cellStyle name="Comma 8 3 47" xfId="14938"/>
    <cellStyle name="Comma 8 3 48" xfId="15200"/>
    <cellStyle name="Comma 8 3 49" xfId="15469"/>
    <cellStyle name="Comma 8 3 5" xfId="1812"/>
    <cellStyle name="Comma 8 3 50" xfId="15723"/>
    <cellStyle name="Comma 8 3 51" xfId="15959"/>
    <cellStyle name="Comma 8 3 52" xfId="16167"/>
    <cellStyle name="Comma 8 3 53" xfId="16336"/>
    <cellStyle name="Comma 8 3 54" xfId="16461"/>
    <cellStyle name="Comma 8 3 6" xfId="1813"/>
    <cellStyle name="Comma 8 3 7" xfId="1814"/>
    <cellStyle name="Comma 8 3 8" xfId="1815"/>
    <cellStyle name="Comma 8 3 9" xfId="1816"/>
    <cellStyle name="Comma 8 4" xfId="1817"/>
    <cellStyle name="Comma 8 4 10" xfId="2821"/>
    <cellStyle name="Comma 8 4 11" xfId="4146"/>
    <cellStyle name="Comma 8 4 12" xfId="2468"/>
    <cellStyle name="Comma 8 4 13" xfId="4394"/>
    <cellStyle name="Comma 8 4 14" xfId="2655"/>
    <cellStyle name="Comma 8 4 15" xfId="5228"/>
    <cellStyle name="Comma 8 4 16" xfId="4712"/>
    <cellStyle name="Comma 8 4 17" xfId="5458"/>
    <cellStyle name="Comma 8 4 18" xfId="5704"/>
    <cellStyle name="Comma 8 4 19" xfId="5956"/>
    <cellStyle name="Comma 8 4 2" xfId="1818"/>
    <cellStyle name="Comma 8 4 20" xfId="6182"/>
    <cellStyle name="Comma 8 4 21" xfId="6384"/>
    <cellStyle name="Comma 8 4 22" xfId="6554"/>
    <cellStyle name="Comma 8 4 23" xfId="6687"/>
    <cellStyle name="Comma 8 4 24" xfId="7266"/>
    <cellStyle name="Comma 8 4 25" xfId="8722"/>
    <cellStyle name="Comma 8 4 26" xfId="7004"/>
    <cellStyle name="Comma 8 4 27" xfId="8981"/>
    <cellStyle name="Comma 8 4 28" xfId="9259"/>
    <cellStyle name="Comma 8 4 29" xfId="9530"/>
    <cellStyle name="Comma 8 4 3" xfId="1819"/>
    <cellStyle name="Comma 8 4 30" xfId="9789"/>
    <cellStyle name="Comma 8 4 31" xfId="10060"/>
    <cellStyle name="Comma 8 4 32" xfId="10312"/>
    <cellStyle name="Comma 8 4 33" xfId="10581"/>
    <cellStyle name="Comma 8 4 34" xfId="10827"/>
    <cellStyle name="Comma 8 4 35" xfId="11089"/>
    <cellStyle name="Comma 8 4 36" xfId="11346"/>
    <cellStyle name="Comma 8 4 37" xfId="11595"/>
    <cellStyle name="Comma 8 4 38" xfId="11811"/>
    <cellStyle name="Comma 8 4 39" xfId="12024"/>
    <cellStyle name="Comma 8 4 4" xfId="1820"/>
    <cellStyle name="Comma 8 4 40" xfId="12187"/>
    <cellStyle name="Comma 8 4 41" xfId="12294"/>
    <cellStyle name="Comma 8 4 42" xfId="12852"/>
    <cellStyle name="Comma 8 4 43" xfId="14148"/>
    <cellStyle name="Comma 8 4 44" xfId="12600"/>
    <cellStyle name="Comma 8 4 45" xfId="14389"/>
    <cellStyle name="Comma 8 4 46" xfId="14663"/>
    <cellStyle name="Comma 8 4 47" xfId="14928"/>
    <cellStyle name="Comma 8 4 48" xfId="15190"/>
    <cellStyle name="Comma 8 4 49" xfId="15459"/>
    <cellStyle name="Comma 8 4 5" xfId="1821"/>
    <cellStyle name="Comma 8 4 50" xfId="15713"/>
    <cellStyle name="Comma 8 4 51" xfId="15949"/>
    <cellStyle name="Comma 8 4 52" xfId="16160"/>
    <cellStyle name="Comma 8 4 53" xfId="16334"/>
    <cellStyle name="Comma 8 4 54" xfId="16459"/>
    <cellStyle name="Comma 8 4 6" xfId="1822"/>
    <cellStyle name="Comma 8 4 7" xfId="1823"/>
    <cellStyle name="Comma 8 4 8" xfId="1824"/>
    <cellStyle name="Comma 8 4 9" xfId="1825"/>
    <cellStyle name="Comma 8 5" xfId="1826"/>
    <cellStyle name="Comma 8 5 10" xfId="2830"/>
    <cellStyle name="Comma 8 5 11" xfId="4137"/>
    <cellStyle name="Comma 8 5 12" xfId="2476"/>
    <cellStyle name="Comma 8 5 13" xfId="4384"/>
    <cellStyle name="Comma 8 5 14" xfId="2667"/>
    <cellStyle name="Comma 8 5 15" xfId="5223"/>
    <cellStyle name="Comma 8 5 16" xfId="4706"/>
    <cellStyle name="Comma 8 5 17" xfId="5452"/>
    <cellStyle name="Comma 8 5 18" xfId="5699"/>
    <cellStyle name="Comma 8 5 19" xfId="5951"/>
    <cellStyle name="Comma 8 5 2" xfId="1827"/>
    <cellStyle name="Comma 8 5 20" xfId="6179"/>
    <cellStyle name="Comma 8 5 21" xfId="6381"/>
    <cellStyle name="Comma 8 5 22" xfId="6552"/>
    <cellStyle name="Comma 8 5 23" xfId="6685"/>
    <cellStyle name="Comma 8 5 24" xfId="7275"/>
    <cellStyle name="Comma 8 5 25" xfId="8715"/>
    <cellStyle name="Comma 8 5 26" xfId="7014"/>
    <cellStyle name="Comma 8 5 27" xfId="8975"/>
    <cellStyle name="Comma 8 5 28" xfId="9253"/>
    <cellStyle name="Comma 8 5 29" xfId="9525"/>
    <cellStyle name="Comma 8 5 3" xfId="1828"/>
    <cellStyle name="Comma 8 5 30" xfId="9783"/>
    <cellStyle name="Comma 8 5 31" xfId="10052"/>
    <cellStyle name="Comma 8 5 32" xfId="10306"/>
    <cellStyle name="Comma 8 5 33" xfId="10574"/>
    <cellStyle name="Comma 8 5 34" xfId="10817"/>
    <cellStyle name="Comma 8 5 35" xfId="11080"/>
    <cellStyle name="Comma 8 5 36" xfId="11337"/>
    <cellStyle name="Comma 8 5 37" xfId="11589"/>
    <cellStyle name="Comma 8 5 38" xfId="11809"/>
    <cellStyle name="Comma 8 5 39" xfId="12022"/>
    <cellStyle name="Comma 8 5 4" xfId="1829"/>
    <cellStyle name="Comma 8 5 40" xfId="12184"/>
    <cellStyle name="Comma 8 5 41" xfId="12292"/>
    <cellStyle name="Comma 8 5 42" xfId="12858"/>
    <cellStyle name="Comma 8 5 43" xfId="14143"/>
    <cellStyle name="Comma 8 5 44" xfId="12606"/>
    <cellStyle name="Comma 8 5 45" xfId="14383"/>
    <cellStyle name="Comma 8 5 46" xfId="14657"/>
    <cellStyle name="Comma 8 5 47" xfId="14922"/>
    <cellStyle name="Comma 8 5 48" xfId="15184"/>
    <cellStyle name="Comma 8 5 49" xfId="15453"/>
    <cellStyle name="Comma 8 5 5" xfId="1830"/>
    <cellStyle name="Comma 8 5 50" xfId="15710"/>
    <cellStyle name="Comma 8 5 51" xfId="15946"/>
    <cellStyle name="Comma 8 5 52" xfId="16156"/>
    <cellStyle name="Comma 8 5 53" xfId="16332"/>
    <cellStyle name="Comma 8 5 54" xfId="16457"/>
    <cellStyle name="Comma 8 5 6" xfId="1831"/>
    <cellStyle name="Comma 8 5 7" xfId="1832"/>
    <cellStyle name="Comma 8 5 8" xfId="1833"/>
    <cellStyle name="Comma 8 5 9" xfId="1834"/>
    <cellStyle name="Comma 8 6" xfId="1835"/>
    <cellStyle name="Comma 8 6 10" xfId="2839"/>
    <cellStyle name="Comma 8 6 11" xfId="4128"/>
    <cellStyle name="Comma 8 6 12" xfId="2480"/>
    <cellStyle name="Comma 8 6 13" xfId="4377"/>
    <cellStyle name="Comma 8 6 14" xfId="2676"/>
    <cellStyle name="Comma 8 6 15" xfId="5215"/>
    <cellStyle name="Comma 8 6 16" xfId="4696"/>
    <cellStyle name="Comma 8 6 17" xfId="5443"/>
    <cellStyle name="Comma 8 6 18" xfId="5690"/>
    <cellStyle name="Comma 8 6 19" xfId="5942"/>
    <cellStyle name="Comma 8 6 2" xfId="1836"/>
    <cellStyle name="Comma 8 6 20" xfId="6175"/>
    <cellStyle name="Comma 8 6 21" xfId="6379"/>
    <cellStyle name="Comma 8 6 22" xfId="6550"/>
    <cellStyle name="Comma 8 6 23" xfId="6683"/>
    <cellStyle name="Comma 8 6 24" xfId="7282"/>
    <cellStyle name="Comma 8 6 25" xfId="8707"/>
    <cellStyle name="Comma 8 6 26" xfId="7024"/>
    <cellStyle name="Comma 8 6 27" xfId="8966"/>
    <cellStyle name="Comma 8 6 28" xfId="9244"/>
    <cellStyle name="Comma 8 6 29" xfId="9516"/>
    <cellStyle name="Comma 8 6 3" xfId="1837"/>
    <cellStyle name="Comma 8 6 30" xfId="9774"/>
    <cellStyle name="Comma 8 6 31" xfId="10042"/>
    <cellStyle name="Comma 8 6 32" xfId="10302"/>
    <cellStyle name="Comma 8 6 33" xfId="10566"/>
    <cellStyle name="Comma 8 6 34" xfId="10810"/>
    <cellStyle name="Comma 8 6 35" xfId="11071"/>
    <cellStyle name="Comma 8 6 36" xfId="11327"/>
    <cellStyle name="Comma 8 6 37" xfId="11581"/>
    <cellStyle name="Comma 8 6 38" xfId="11802"/>
    <cellStyle name="Comma 8 6 39" xfId="12013"/>
    <cellStyle name="Comma 8 6 4" xfId="1838"/>
    <cellStyle name="Comma 8 6 40" xfId="12182"/>
    <cellStyle name="Comma 8 6 41" xfId="12290"/>
    <cellStyle name="Comma 8 6 42" xfId="12867"/>
    <cellStyle name="Comma 8 6 43" xfId="14136"/>
    <cellStyle name="Comma 8 6 44" xfId="12616"/>
    <cellStyle name="Comma 8 6 45" xfId="14376"/>
    <cellStyle name="Comma 8 6 46" xfId="14650"/>
    <cellStyle name="Comma 8 6 47" xfId="14915"/>
    <cellStyle name="Comma 8 6 48" xfId="15177"/>
    <cellStyle name="Comma 8 6 49" xfId="15444"/>
    <cellStyle name="Comma 8 6 5" xfId="1839"/>
    <cellStyle name="Comma 8 6 50" xfId="15700"/>
    <cellStyle name="Comma 8 6 51" xfId="15944"/>
    <cellStyle name="Comma 8 6 52" xfId="16150"/>
    <cellStyle name="Comma 8 6 53" xfId="16328"/>
    <cellStyle name="Comma 8 6 54" xfId="16455"/>
    <cellStyle name="Comma 8 6 6" xfId="1840"/>
    <cellStyle name="Comma 8 6 7" xfId="1841"/>
    <cellStyle name="Comma 8 6 8" xfId="1842"/>
    <cellStyle name="Comma 8 6 9" xfId="1843"/>
    <cellStyle name="Comma 8 7" xfId="1844"/>
    <cellStyle name="Comma 8 8" xfId="1845"/>
    <cellStyle name="Comma 8 9" xfId="1846"/>
    <cellStyle name="Comma 9" xfId="1058"/>
    <cellStyle name="Currency [0] 2 2" xfId="16658"/>
    <cellStyle name="Currency [0] 2 2 10" xfId="30687"/>
    <cellStyle name="Currency [0] 2 2 11" xfId="30688"/>
    <cellStyle name="Currency [0] 2 2 12" xfId="30780"/>
    <cellStyle name="Currency [0] 2 2 13" xfId="30779"/>
    <cellStyle name="Currency [0] 2 2 14" xfId="30848"/>
    <cellStyle name="Currency [0] 2 2 15" xfId="30847"/>
    <cellStyle name="Currency [0] 2 2 16" xfId="30865"/>
    <cellStyle name="Currency [0] 2 2 17" xfId="32472"/>
    <cellStyle name="Currency [0] 2 2 18" xfId="32471"/>
    <cellStyle name="Currency [0] 2 2 19" xfId="32480"/>
    <cellStyle name="Currency [0] 2 2 2" xfId="16712"/>
    <cellStyle name="Currency [0] 2 2 3" xfId="16711"/>
    <cellStyle name="Currency [0] 2 2 4" xfId="16720"/>
    <cellStyle name="Currency [0] 2 2 5" xfId="25366"/>
    <cellStyle name="Currency [0] 2 2 6" xfId="25377"/>
    <cellStyle name="Currency [0] 2 2 7" xfId="25358"/>
    <cellStyle name="Currency [0] 2 2 8" xfId="25460"/>
    <cellStyle name="Currency [0] 2 2 9" xfId="30689"/>
    <cellStyle name="Explanatory Text" xfId="19" builtinId="53" customBuilti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Input" xfId="13" builtinId="20" customBuiltin="1"/>
    <cellStyle name="Linked Cell" xfId="16" builtinId="24" customBuiltin="1"/>
    <cellStyle name="Neutral" xfId="12" builtinId="28" customBuiltin="1"/>
    <cellStyle name="Normal" xfId="0" builtinId="0"/>
    <cellStyle name="Normal 10" xfId="99"/>
    <cellStyle name="Normal 10 10" xfId="198"/>
    <cellStyle name="Normal 10 11" xfId="209"/>
    <cellStyle name="Normal 10 12" xfId="220"/>
    <cellStyle name="Normal 10 13" xfId="231"/>
    <cellStyle name="Normal 10 14" xfId="242"/>
    <cellStyle name="Normal 10 15" xfId="253"/>
    <cellStyle name="Normal 10 16" xfId="264"/>
    <cellStyle name="Normal 10 17" xfId="275"/>
    <cellStyle name="Normal 10 18" xfId="291"/>
    <cellStyle name="Normal 10 19" xfId="307"/>
    <cellStyle name="Normal 10 2" xfId="110"/>
    <cellStyle name="Normal 10 2 10" xfId="16714"/>
    <cellStyle name="Normal 10 2 11" xfId="16709"/>
    <cellStyle name="Normal 10 2 12" xfId="16723"/>
    <cellStyle name="Normal 10 2 13" xfId="25368"/>
    <cellStyle name="Normal 10 2 14" xfId="25412"/>
    <cellStyle name="Normal 10 2 15" xfId="25438"/>
    <cellStyle name="Normal 10 2 16" xfId="25383"/>
    <cellStyle name="Normal 10 2 17" xfId="30691"/>
    <cellStyle name="Normal 10 2 18" xfId="30685"/>
    <cellStyle name="Normal 10 2 19" xfId="30699"/>
    <cellStyle name="Normal 10 2 2" xfId="1847"/>
    <cellStyle name="Normal 10 2 2 10" xfId="5671"/>
    <cellStyle name="Normal 10 2 2 11" xfId="5923"/>
    <cellStyle name="Normal 10 2 2 12" xfId="6156"/>
    <cellStyle name="Normal 10 2 2 13" xfId="6361"/>
    <cellStyle name="Normal 10 2 2 14" xfId="6546"/>
    <cellStyle name="Normal 10 2 2 15" xfId="6679"/>
    <cellStyle name="Normal 10 2 2 16" xfId="7303"/>
    <cellStyle name="Normal 10 2 2 17" xfId="8688"/>
    <cellStyle name="Normal 10 2 2 18" xfId="7044"/>
    <cellStyle name="Normal 10 2 2 19" xfId="8944"/>
    <cellStyle name="Normal 10 2 2 2" xfId="2863"/>
    <cellStyle name="Normal 10 2 2 20" xfId="9219"/>
    <cellStyle name="Normal 10 2 2 21" xfId="9491"/>
    <cellStyle name="Normal 10 2 2 22" xfId="9755"/>
    <cellStyle name="Normal 10 2 2 23" xfId="10020"/>
    <cellStyle name="Normal 10 2 2 24" xfId="10277"/>
    <cellStyle name="Normal 10 2 2 25" xfId="10540"/>
    <cellStyle name="Normal 10 2 2 26" xfId="10792"/>
    <cellStyle name="Normal 10 2 2 27" xfId="11047"/>
    <cellStyle name="Normal 10 2 2 28" xfId="11309"/>
    <cellStyle name="Normal 10 2 2 29" xfId="11561"/>
    <cellStyle name="Normal 10 2 2 3" xfId="4105"/>
    <cellStyle name="Normal 10 2 2 30" xfId="11783"/>
    <cellStyle name="Normal 10 2 2 31" xfId="12003"/>
    <cellStyle name="Normal 10 2 2 32" xfId="12177"/>
    <cellStyle name="Normal 10 2 2 33" xfId="12279"/>
    <cellStyle name="Normal 10 2 2 34" xfId="12890"/>
    <cellStyle name="Normal 10 2 2 35" xfId="14113"/>
    <cellStyle name="Normal 10 2 2 36" xfId="12640"/>
    <cellStyle name="Normal 10 2 2 37" xfId="14349"/>
    <cellStyle name="Normal 10 2 2 38" xfId="14623"/>
    <cellStyle name="Normal 10 2 2 39" xfId="14894"/>
    <cellStyle name="Normal 10 2 2 4" xfId="2523"/>
    <cellStyle name="Normal 10 2 2 40" xfId="15156"/>
    <cellStyle name="Normal 10 2 2 41" xfId="15423"/>
    <cellStyle name="Normal 10 2 2 42" xfId="15682"/>
    <cellStyle name="Normal 10 2 2 43" xfId="15926"/>
    <cellStyle name="Normal 10 2 2 44" xfId="16136"/>
    <cellStyle name="Normal 10 2 2 45" xfId="16323"/>
    <cellStyle name="Normal 10 2 2 46" xfId="16450"/>
    <cellStyle name="Normal 10 2 2 5" xfId="4354"/>
    <cellStyle name="Normal 10 2 2 6" xfId="2728"/>
    <cellStyle name="Normal 10 2 2 7" xfId="5200"/>
    <cellStyle name="Normal 10 2 2 8" xfId="4666"/>
    <cellStyle name="Normal 10 2 2 9" xfId="5424"/>
    <cellStyle name="Normal 10 2 20" xfId="30782"/>
    <cellStyle name="Normal 10 2 21" xfId="30777"/>
    <cellStyle name="Normal 10 2 22" xfId="30850"/>
    <cellStyle name="Normal 10 2 23" xfId="30845"/>
    <cellStyle name="Normal 10 2 24" xfId="30867"/>
    <cellStyle name="Normal 10 2 25" xfId="32474"/>
    <cellStyle name="Normal 10 2 26" xfId="32469"/>
    <cellStyle name="Normal 10 2 27" xfId="32483"/>
    <cellStyle name="Normal 10 2 3" xfId="1848"/>
    <cellStyle name="Normal 10 2 3 10" xfId="5670"/>
    <cellStyle name="Normal 10 2 3 11" xfId="5922"/>
    <cellStyle name="Normal 10 2 3 12" xfId="6155"/>
    <cellStyle name="Normal 10 2 3 13" xfId="6360"/>
    <cellStyle name="Normal 10 2 3 14" xfId="6545"/>
    <cellStyle name="Normal 10 2 3 15" xfId="6678"/>
    <cellStyle name="Normal 10 2 3 16" xfId="7304"/>
    <cellStyle name="Normal 10 2 3 17" xfId="8687"/>
    <cellStyle name="Normal 10 2 3 18" xfId="7045"/>
    <cellStyle name="Normal 10 2 3 19" xfId="8943"/>
    <cellStyle name="Normal 10 2 3 2" xfId="2864"/>
    <cellStyle name="Normal 10 2 3 20" xfId="9218"/>
    <cellStyle name="Normal 10 2 3 21" xfId="9490"/>
    <cellStyle name="Normal 10 2 3 22" xfId="9754"/>
    <cellStyle name="Normal 10 2 3 23" xfId="10019"/>
    <cellStyle name="Normal 10 2 3 24" xfId="10276"/>
    <cellStyle name="Normal 10 2 3 25" xfId="10539"/>
    <cellStyle name="Normal 10 2 3 26" xfId="10791"/>
    <cellStyle name="Normal 10 2 3 27" xfId="11046"/>
    <cellStyle name="Normal 10 2 3 28" xfId="11308"/>
    <cellStyle name="Normal 10 2 3 29" xfId="11560"/>
    <cellStyle name="Normal 10 2 3 3" xfId="4104"/>
    <cellStyle name="Normal 10 2 3 30" xfId="11782"/>
    <cellStyle name="Normal 10 2 3 31" xfId="12002"/>
    <cellStyle name="Normal 10 2 3 32" xfId="12176"/>
    <cellStyle name="Normal 10 2 3 33" xfId="12278"/>
    <cellStyle name="Normal 10 2 3 34" xfId="12891"/>
    <cellStyle name="Normal 10 2 3 35" xfId="14112"/>
    <cellStyle name="Normal 10 2 3 36" xfId="12641"/>
    <cellStyle name="Normal 10 2 3 37" xfId="14347"/>
    <cellStyle name="Normal 10 2 3 38" xfId="14622"/>
    <cellStyle name="Normal 10 2 3 39" xfId="14893"/>
    <cellStyle name="Normal 10 2 3 4" xfId="2525"/>
    <cellStyle name="Normal 10 2 3 40" xfId="15155"/>
    <cellStyle name="Normal 10 2 3 41" xfId="15422"/>
    <cellStyle name="Normal 10 2 3 42" xfId="15681"/>
    <cellStyle name="Normal 10 2 3 43" xfId="15925"/>
    <cellStyle name="Normal 10 2 3 44" xfId="16135"/>
    <cellStyle name="Normal 10 2 3 45" xfId="16322"/>
    <cellStyle name="Normal 10 2 3 46" xfId="16449"/>
    <cellStyle name="Normal 10 2 3 5" xfId="4353"/>
    <cellStyle name="Normal 10 2 3 6" xfId="2729"/>
    <cellStyle name="Normal 10 2 3 7" xfId="5199"/>
    <cellStyle name="Normal 10 2 3 8" xfId="4665"/>
    <cellStyle name="Normal 10 2 3 9" xfId="5423"/>
    <cellStyle name="Normal 10 2 4" xfId="1849"/>
    <cellStyle name="Normal 10 2 4 10" xfId="5669"/>
    <cellStyle name="Normal 10 2 4 11" xfId="5921"/>
    <cellStyle name="Normal 10 2 4 12" xfId="6154"/>
    <cellStyle name="Normal 10 2 4 13" xfId="6359"/>
    <cellStyle name="Normal 10 2 4 14" xfId="6544"/>
    <cellStyle name="Normal 10 2 4 15" xfId="6677"/>
    <cellStyle name="Normal 10 2 4 16" xfId="7305"/>
    <cellStyle name="Normal 10 2 4 17" xfId="8686"/>
    <cellStyle name="Normal 10 2 4 18" xfId="7046"/>
    <cellStyle name="Normal 10 2 4 19" xfId="8942"/>
    <cellStyle name="Normal 10 2 4 2" xfId="2865"/>
    <cellStyle name="Normal 10 2 4 20" xfId="9217"/>
    <cellStyle name="Normal 10 2 4 21" xfId="9489"/>
    <cellStyle name="Normal 10 2 4 22" xfId="9753"/>
    <cellStyle name="Normal 10 2 4 23" xfId="10018"/>
    <cellStyle name="Normal 10 2 4 24" xfId="10275"/>
    <cellStyle name="Normal 10 2 4 25" xfId="10538"/>
    <cellStyle name="Normal 10 2 4 26" xfId="10790"/>
    <cellStyle name="Normal 10 2 4 27" xfId="11045"/>
    <cellStyle name="Normal 10 2 4 28" xfId="11307"/>
    <cellStyle name="Normal 10 2 4 29" xfId="11559"/>
    <cellStyle name="Normal 10 2 4 3" xfId="4103"/>
    <cellStyle name="Normal 10 2 4 30" xfId="11781"/>
    <cellStyle name="Normal 10 2 4 31" xfId="12001"/>
    <cellStyle name="Normal 10 2 4 32" xfId="12175"/>
    <cellStyle name="Normal 10 2 4 33" xfId="12277"/>
    <cellStyle name="Normal 10 2 4 34" xfId="12892"/>
    <cellStyle name="Normal 10 2 4 35" xfId="14111"/>
    <cellStyle name="Normal 10 2 4 36" xfId="12642"/>
    <cellStyle name="Normal 10 2 4 37" xfId="14346"/>
    <cellStyle name="Normal 10 2 4 38" xfId="14621"/>
    <cellStyle name="Normal 10 2 4 39" xfId="14892"/>
    <cellStyle name="Normal 10 2 4 4" xfId="2526"/>
    <cellStyle name="Normal 10 2 4 40" xfId="15154"/>
    <cellStyle name="Normal 10 2 4 41" xfId="15421"/>
    <cellStyle name="Normal 10 2 4 42" xfId="15680"/>
    <cellStyle name="Normal 10 2 4 43" xfId="15924"/>
    <cellStyle name="Normal 10 2 4 44" xfId="16134"/>
    <cellStyle name="Normal 10 2 4 45" xfId="16321"/>
    <cellStyle name="Normal 10 2 4 46" xfId="16448"/>
    <cellStyle name="Normal 10 2 4 5" xfId="4352"/>
    <cellStyle name="Normal 10 2 4 6" xfId="2730"/>
    <cellStyle name="Normal 10 2 4 7" xfId="5198"/>
    <cellStyle name="Normal 10 2 4 8" xfId="4664"/>
    <cellStyle name="Normal 10 2 4 9" xfId="5422"/>
    <cellStyle name="Normal 10 2 5" xfId="1850"/>
    <cellStyle name="Normal 10 2 5 10" xfId="5668"/>
    <cellStyle name="Normal 10 2 5 11" xfId="5920"/>
    <cellStyle name="Normal 10 2 5 12" xfId="6153"/>
    <cellStyle name="Normal 10 2 5 13" xfId="6358"/>
    <cellStyle name="Normal 10 2 5 14" xfId="6543"/>
    <cellStyle name="Normal 10 2 5 15" xfId="6676"/>
    <cellStyle name="Normal 10 2 5 16" xfId="7306"/>
    <cellStyle name="Normal 10 2 5 17" xfId="8685"/>
    <cellStyle name="Normal 10 2 5 18" xfId="7047"/>
    <cellStyle name="Normal 10 2 5 19" xfId="8941"/>
    <cellStyle name="Normal 10 2 5 2" xfId="2866"/>
    <cellStyle name="Normal 10 2 5 20" xfId="9216"/>
    <cellStyle name="Normal 10 2 5 21" xfId="9488"/>
    <cellStyle name="Normal 10 2 5 22" xfId="9752"/>
    <cellStyle name="Normal 10 2 5 23" xfId="10017"/>
    <cellStyle name="Normal 10 2 5 24" xfId="10274"/>
    <cellStyle name="Normal 10 2 5 25" xfId="10537"/>
    <cellStyle name="Normal 10 2 5 26" xfId="10789"/>
    <cellStyle name="Normal 10 2 5 27" xfId="11044"/>
    <cellStyle name="Normal 10 2 5 28" xfId="11306"/>
    <cellStyle name="Normal 10 2 5 29" xfId="11558"/>
    <cellStyle name="Normal 10 2 5 3" xfId="4102"/>
    <cellStyle name="Normal 10 2 5 30" xfId="11780"/>
    <cellStyle name="Normal 10 2 5 31" xfId="12000"/>
    <cellStyle name="Normal 10 2 5 32" xfId="12173"/>
    <cellStyle name="Normal 10 2 5 33" xfId="12276"/>
    <cellStyle name="Normal 10 2 5 34" xfId="12893"/>
    <cellStyle name="Normal 10 2 5 35" xfId="14110"/>
    <cellStyle name="Normal 10 2 5 36" xfId="12643"/>
    <cellStyle name="Normal 10 2 5 37" xfId="14345"/>
    <cellStyle name="Normal 10 2 5 38" xfId="14620"/>
    <cellStyle name="Normal 10 2 5 39" xfId="14890"/>
    <cellStyle name="Normal 10 2 5 4" xfId="2527"/>
    <cellStyle name="Normal 10 2 5 40" xfId="15152"/>
    <cellStyle name="Normal 10 2 5 41" xfId="15419"/>
    <cellStyle name="Normal 10 2 5 42" xfId="15678"/>
    <cellStyle name="Normal 10 2 5 43" xfId="15922"/>
    <cellStyle name="Normal 10 2 5 44" xfId="16132"/>
    <cellStyle name="Normal 10 2 5 45" xfId="16319"/>
    <cellStyle name="Normal 10 2 5 46" xfId="16447"/>
    <cellStyle name="Normal 10 2 5 5" xfId="4351"/>
    <cellStyle name="Normal 10 2 5 6" xfId="2731"/>
    <cellStyle name="Normal 10 2 5 7" xfId="5197"/>
    <cellStyle name="Normal 10 2 5 8" xfId="4663"/>
    <cellStyle name="Normal 10 2 5 9" xfId="5421"/>
    <cellStyle name="Normal 10 2 6" xfId="1851"/>
    <cellStyle name="Normal 10 2 6 10" xfId="5667"/>
    <cellStyle name="Normal 10 2 6 11" xfId="5919"/>
    <cellStyle name="Normal 10 2 6 12" xfId="6152"/>
    <cellStyle name="Normal 10 2 6 13" xfId="6357"/>
    <cellStyle name="Normal 10 2 6 14" xfId="6542"/>
    <cellStyle name="Normal 10 2 6 15" xfId="6675"/>
    <cellStyle name="Normal 10 2 6 16" xfId="7307"/>
    <cellStyle name="Normal 10 2 6 17" xfId="8684"/>
    <cellStyle name="Normal 10 2 6 18" xfId="7048"/>
    <cellStyle name="Normal 10 2 6 19" xfId="8940"/>
    <cellStyle name="Normal 10 2 6 2" xfId="2867"/>
    <cellStyle name="Normal 10 2 6 20" xfId="9215"/>
    <cellStyle name="Normal 10 2 6 21" xfId="9487"/>
    <cellStyle name="Normal 10 2 6 22" xfId="9751"/>
    <cellStyle name="Normal 10 2 6 23" xfId="10016"/>
    <cellStyle name="Normal 10 2 6 24" xfId="10273"/>
    <cellStyle name="Normal 10 2 6 25" xfId="10536"/>
    <cellStyle name="Normal 10 2 6 26" xfId="10788"/>
    <cellStyle name="Normal 10 2 6 27" xfId="11043"/>
    <cellStyle name="Normal 10 2 6 28" xfId="11305"/>
    <cellStyle name="Normal 10 2 6 29" xfId="11557"/>
    <cellStyle name="Normal 10 2 6 3" xfId="4101"/>
    <cellStyle name="Normal 10 2 6 30" xfId="11779"/>
    <cellStyle name="Normal 10 2 6 31" xfId="11999"/>
    <cellStyle name="Normal 10 2 6 32" xfId="12172"/>
    <cellStyle name="Normal 10 2 6 33" xfId="12275"/>
    <cellStyle name="Normal 10 2 6 34" xfId="12894"/>
    <cellStyle name="Normal 10 2 6 35" xfId="14109"/>
    <cellStyle name="Normal 10 2 6 36" xfId="12645"/>
    <cellStyle name="Normal 10 2 6 37" xfId="14344"/>
    <cellStyle name="Normal 10 2 6 38" xfId="14618"/>
    <cellStyle name="Normal 10 2 6 39" xfId="14889"/>
    <cellStyle name="Normal 10 2 6 4" xfId="2528"/>
    <cellStyle name="Normal 10 2 6 40" xfId="15151"/>
    <cellStyle name="Normal 10 2 6 41" xfId="15418"/>
    <cellStyle name="Normal 10 2 6 42" xfId="15677"/>
    <cellStyle name="Normal 10 2 6 43" xfId="15921"/>
    <cellStyle name="Normal 10 2 6 44" xfId="16131"/>
    <cellStyle name="Normal 10 2 6 45" xfId="16318"/>
    <cellStyle name="Normal 10 2 6 46" xfId="16446"/>
    <cellStyle name="Normal 10 2 6 5" xfId="4350"/>
    <cellStyle name="Normal 10 2 6 6" xfId="2739"/>
    <cellStyle name="Normal 10 2 6 7" xfId="5196"/>
    <cellStyle name="Normal 10 2 6 8" xfId="4661"/>
    <cellStyle name="Normal 10 2 6 9" xfId="5420"/>
    <cellStyle name="Normal 10 2 7" xfId="1852"/>
    <cellStyle name="Normal 10 2 7 10" xfId="5665"/>
    <cellStyle name="Normal 10 2 7 11" xfId="5918"/>
    <cellStyle name="Normal 10 2 7 12" xfId="6151"/>
    <cellStyle name="Normal 10 2 7 13" xfId="6356"/>
    <cellStyle name="Normal 10 2 7 14" xfId="6541"/>
    <cellStyle name="Normal 10 2 7 15" xfId="6674"/>
    <cellStyle name="Normal 10 2 7 16" xfId="7308"/>
    <cellStyle name="Normal 10 2 7 17" xfId="8683"/>
    <cellStyle name="Normal 10 2 7 18" xfId="7049"/>
    <cellStyle name="Normal 10 2 7 19" xfId="8939"/>
    <cellStyle name="Normal 10 2 7 2" xfId="2868"/>
    <cellStyle name="Normal 10 2 7 20" xfId="9213"/>
    <cellStyle name="Normal 10 2 7 21" xfId="9486"/>
    <cellStyle name="Normal 10 2 7 22" xfId="9750"/>
    <cellStyle name="Normal 10 2 7 23" xfId="10015"/>
    <cellStyle name="Normal 10 2 7 24" xfId="10272"/>
    <cellStyle name="Normal 10 2 7 25" xfId="10535"/>
    <cellStyle name="Normal 10 2 7 26" xfId="10787"/>
    <cellStyle name="Normal 10 2 7 27" xfId="11042"/>
    <cellStyle name="Normal 10 2 7 28" xfId="11303"/>
    <cellStyle name="Normal 10 2 7 29" xfId="11556"/>
    <cellStyle name="Normal 10 2 7 3" xfId="4100"/>
    <cellStyle name="Normal 10 2 7 30" xfId="11778"/>
    <cellStyle name="Normal 10 2 7 31" xfId="11998"/>
    <cellStyle name="Normal 10 2 7 32" xfId="12171"/>
    <cellStyle name="Normal 10 2 7 33" xfId="12274"/>
    <cellStyle name="Normal 10 2 7 34" xfId="12895"/>
    <cellStyle name="Normal 10 2 7 35" xfId="14108"/>
    <cellStyle name="Normal 10 2 7 36" xfId="12646"/>
    <cellStyle name="Normal 10 2 7 37" xfId="14343"/>
    <cellStyle name="Normal 10 2 7 38" xfId="14616"/>
    <cellStyle name="Normal 10 2 7 39" xfId="14888"/>
    <cellStyle name="Normal 10 2 7 4" xfId="2529"/>
    <cellStyle name="Normal 10 2 7 40" xfId="15150"/>
    <cellStyle name="Normal 10 2 7 41" xfId="15417"/>
    <cellStyle name="Normal 10 2 7 42" xfId="15676"/>
    <cellStyle name="Normal 10 2 7 43" xfId="15920"/>
    <cellStyle name="Normal 10 2 7 44" xfId="16130"/>
    <cellStyle name="Normal 10 2 7 45" xfId="16317"/>
    <cellStyle name="Normal 10 2 7 46" xfId="16445"/>
    <cellStyle name="Normal 10 2 7 5" xfId="4349"/>
    <cellStyle name="Normal 10 2 7 6" xfId="2740"/>
    <cellStyle name="Normal 10 2 7 7" xfId="5195"/>
    <cellStyle name="Normal 10 2 7 8" xfId="4660"/>
    <cellStyle name="Normal 10 2 7 9" xfId="5419"/>
    <cellStyle name="Normal 10 2 8" xfId="1853"/>
    <cellStyle name="Normal 10 2 8 10" xfId="5663"/>
    <cellStyle name="Normal 10 2 8 11" xfId="5915"/>
    <cellStyle name="Normal 10 2 8 12" xfId="6148"/>
    <cellStyle name="Normal 10 2 8 13" xfId="6353"/>
    <cellStyle name="Normal 10 2 8 14" xfId="6538"/>
    <cellStyle name="Normal 10 2 8 15" xfId="6671"/>
    <cellStyle name="Normal 10 2 8 16" xfId="7309"/>
    <cellStyle name="Normal 10 2 8 17" xfId="8682"/>
    <cellStyle name="Normal 10 2 8 18" xfId="7050"/>
    <cellStyle name="Normal 10 2 8 19" xfId="8938"/>
    <cellStyle name="Normal 10 2 8 2" xfId="2869"/>
    <cellStyle name="Normal 10 2 8 20" xfId="9211"/>
    <cellStyle name="Normal 10 2 8 21" xfId="9483"/>
    <cellStyle name="Normal 10 2 8 22" xfId="9747"/>
    <cellStyle name="Normal 10 2 8 23" xfId="10012"/>
    <cellStyle name="Normal 10 2 8 24" xfId="10269"/>
    <cellStyle name="Normal 10 2 8 25" xfId="10532"/>
    <cellStyle name="Normal 10 2 8 26" xfId="10784"/>
    <cellStyle name="Normal 10 2 8 27" xfId="11039"/>
    <cellStyle name="Normal 10 2 8 28" xfId="11302"/>
    <cellStyle name="Normal 10 2 8 29" xfId="11555"/>
    <cellStyle name="Normal 10 2 8 3" xfId="4099"/>
    <cellStyle name="Normal 10 2 8 30" xfId="11777"/>
    <cellStyle name="Normal 10 2 8 31" xfId="11997"/>
    <cellStyle name="Normal 10 2 8 32" xfId="12170"/>
    <cellStyle name="Normal 10 2 8 33" xfId="12273"/>
    <cellStyle name="Normal 10 2 8 34" xfId="12896"/>
    <cellStyle name="Normal 10 2 8 35" xfId="14107"/>
    <cellStyle name="Normal 10 2 8 36" xfId="12647"/>
    <cellStyle name="Normal 10 2 8 37" xfId="14342"/>
    <cellStyle name="Normal 10 2 8 38" xfId="14615"/>
    <cellStyle name="Normal 10 2 8 39" xfId="14887"/>
    <cellStyle name="Normal 10 2 8 4" xfId="2530"/>
    <cellStyle name="Normal 10 2 8 40" xfId="15149"/>
    <cellStyle name="Normal 10 2 8 41" xfId="15416"/>
    <cellStyle name="Normal 10 2 8 42" xfId="15675"/>
    <cellStyle name="Normal 10 2 8 43" xfId="15919"/>
    <cellStyle name="Normal 10 2 8 44" xfId="16129"/>
    <cellStyle name="Normal 10 2 8 45" xfId="16316"/>
    <cellStyle name="Normal 10 2 8 46" xfId="16443"/>
    <cellStyle name="Normal 10 2 8 5" xfId="4348"/>
    <cellStyle name="Normal 10 2 8 6" xfId="2742"/>
    <cellStyle name="Normal 10 2 8 7" xfId="5194"/>
    <cellStyle name="Normal 10 2 8 8" xfId="4659"/>
    <cellStyle name="Normal 10 2 8 9" xfId="5418"/>
    <cellStyle name="Normal 10 2 9" xfId="16660"/>
    <cellStyle name="Normal 10 20" xfId="323"/>
    <cellStyle name="Normal 10 21" xfId="339"/>
    <cellStyle name="Normal 10 22" xfId="355"/>
    <cellStyle name="Normal 10 23" xfId="371"/>
    <cellStyle name="Normal 10 24" xfId="387"/>
    <cellStyle name="Normal 10 25" xfId="403"/>
    <cellStyle name="Normal 10 26" xfId="419"/>
    <cellStyle name="Normal 10 27" xfId="435"/>
    <cellStyle name="Normal 10 28" xfId="451"/>
    <cellStyle name="Normal 10 29" xfId="467"/>
    <cellStyle name="Normal 10 3" xfId="121"/>
    <cellStyle name="Normal 10 3 10" xfId="16715"/>
    <cellStyle name="Normal 10 3 11" xfId="16708"/>
    <cellStyle name="Normal 10 3 12" xfId="16724"/>
    <cellStyle name="Normal 10 3 13" xfId="25369"/>
    <cellStyle name="Normal 10 3 14" xfId="25375"/>
    <cellStyle name="Normal 10 3 15" xfId="25360"/>
    <cellStyle name="Normal 10 3 16" xfId="25357"/>
    <cellStyle name="Normal 10 3 17" xfId="30692"/>
    <cellStyle name="Normal 10 3 18" xfId="30684"/>
    <cellStyle name="Normal 10 3 19" xfId="30700"/>
    <cellStyle name="Normal 10 3 2" xfId="1854"/>
    <cellStyle name="Normal 10 3 2 10" xfId="5652"/>
    <cellStyle name="Normal 10 3 2 11" xfId="5904"/>
    <cellStyle name="Normal 10 3 2 12" xfId="6144"/>
    <cellStyle name="Normal 10 3 2 13" xfId="6349"/>
    <cellStyle name="Normal 10 3 2 14" xfId="6534"/>
    <cellStyle name="Normal 10 3 2 15" xfId="6669"/>
    <cellStyle name="Normal 10 3 2 16" xfId="7321"/>
    <cellStyle name="Normal 10 3 2 17" xfId="8670"/>
    <cellStyle name="Normal 10 3 2 18" xfId="7064"/>
    <cellStyle name="Normal 10 3 2 19" xfId="8926"/>
    <cellStyle name="Normal 10 3 2 2" xfId="2881"/>
    <cellStyle name="Normal 10 3 2 20" xfId="9198"/>
    <cellStyle name="Normal 10 3 2 21" xfId="9470"/>
    <cellStyle name="Normal 10 3 2 22" xfId="9736"/>
    <cellStyle name="Normal 10 3 2 23" xfId="10001"/>
    <cellStyle name="Normal 10 3 2 24" xfId="10265"/>
    <cellStyle name="Normal 10 3 2 25" xfId="10523"/>
    <cellStyle name="Normal 10 3 2 26" xfId="10773"/>
    <cellStyle name="Normal 10 3 2 27" xfId="11034"/>
    <cellStyle name="Normal 10 3 2 28" xfId="11289"/>
    <cellStyle name="Normal 10 3 2 29" xfId="11544"/>
    <cellStyle name="Normal 10 3 2 3" xfId="4088"/>
    <cellStyle name="Normal 10 3 2 30" xfId="11771"/>
    <cellStyle name="Normal 10 3 2 31" xfId="11985"/>
    <cellStyle name="Normal 10 3 2 32" xfId="12166"/>
    <cellStyle name="Normal 10 3 2 33" xfId="12272"/>
    <cellStyle name="Normal 10 3 2 34" xfId="12902"/>
    <cellStyle name="Normal 10 3 2 35" xfId="14097"/>
    <cellStyle name="Normal 10 3 2 36" xfId="12659"/>
    <cellStyle name="Normal 10 3 2 37" xfId="14332"/>
    <cellStyle name="Normal 10 3 2 38" xfId="14606"/>
    <cellStyle name="Normal 10 3 2 39" xfId="14877"/>
    <cellStyle name="Normal 10 3 2 4" xfId="2542"/>
    <cellStyle name="Normal 10 3 2 40" xfId="15139"/>
    <cellStyle name="Normal 10 3 2 41" xfId="15405"/>
    <cellStyle name="Normal 10 3 2 42" xfId="15662"/>
    <cellStyle name="Normal 10 3 2 43" xfId="15911"/>
    <cellStyle name="Normal 10 3 2 44" xfId="16120"/>
    <cellStyle name="Normal 10 3 2 45" xfId="16313"/>
    <cellStyle name="Normal 10 3 2 46" xfId="16434"/>
    <cellStyle name="Normal 10 3 2 5" xfId="4332"/>
    <cellStyle name="Normal 10 3 2 6" xfId="2775"/>
    <cellStyle name="Normal 10 3 2 7" xfId="5184"/>
    <cellStyle name="Normal 10 3 2 8" xfId="4648"/>
    <cellStyle name="Normal 10 3 2 9" xfId="5405"/>
    <cellStyle name="Normal 10 3 20" xfId="30783"/>
    <cellStyle name="Normal 10 3 21" xfId="30776"/>
    <cellStyle name="Normal 10 3 22" xfId="30851"/>
    <cellStyle name="Normal 10 3 23" xfId="30844"/>
    <cellStyle name="Normal 10 3 24" xfId="30868"/>
    <cellStyle name="Normal 10 3 25" xfId="32475"/>
    <cellStyle name="Normal 10 3 26" xfId="32468"/>
    <cellStyle name="Normal 10 3 27" xfId="32484"/>
    <cellStyle name="Normal 10 3 3" xfId="1855"/>
    <cellStyle name="Normal 10 3 3 10" xfId="5651"/>
    <cellStyle name="Normal 10 3 3 11" xfId="5903"/>
    <cellStyle name="Normal 10 3 3 12" xfId="6143"/>
    <cellStyle name="Normal 10 3 3 13" xfId="6348"/>
    <cellStyle name="Normal 10 3 3 14" xfId="6533"/>
    <cellStyle name="Normal 10 3 3 15" xfId="6668"/>
    <cellStyle name="Normal 10 3 3 16" xfId="7322"/>
    <cellStyle name="Normal 10 3 3 17" xfId="8669"/>
    <cellStyle name="Normal 10 3 3 18" xfId="7065"/>
    <cellStyle name="Normal 10 3 3 19" xfId="8925"/>
    <cellStyle name="Normal 10 3 3 2" xfId="2882"/>
    <cellStyle name="Normal 10 3 3 20" xfId="9197"/>
    <cellStyle name="Normal 10 3 3 21" xfId="9469"/>
    <cellStyle name="Normal 10 3 3 22" xfId="9735"/>
    <cellStyle name="Normal 10 3 3 23" xfId="10000"/>
    <cellStyle name="Normal 10 3 3 24" xfId="10264"/>
    <cellStyle name="Normal 10 3 3 25" xfId="10522"/>
    <cellStyle name="Normal 10 3 3 26" xfId="10772"/>
    <cellStyle name="Normal 10 3 3 27" xfId="11033"/>
    <cellStyle name="Normal 10 3 3 28" xfId="11288"/>
    <cellStyle name="Normal 10 3 3 29" xfId="11543"/>
    <cellStyle name="Normal 10 3 3 3" xfId="4087"/>
    <cellStyle name="Normal 10 3 3 30" xfId="11770"/>
    <cellStyle name="Normal 10 3 3 31" xfId="11984"/>
    <cellStyle name="Normal 10 3 3 32" xfId="12164"/>
    <cellStyle name="Normal 10 3 3 33" xfId="12271"/>
    <cellStyle name="Normal 10 3 3 34" xfId="12903"/>
    <cellStyle name="Normal 10 3 3 35" xfId="14096"/>
    <cellStyle name="Normal 10 3 3 36" xfId="12660"/>
    <cellStyle name="Normal 10 3 3 37" xfId="14331"/>
    <cellStyle name="Normal 10 3 3 38" xfId="14605"/>
    <cellStyle name="Normal 10 3 3 39" xfId="14875"/>
    <cellStyle name="Normal 10 3 3 4" xfId="2543"/>
    <cellStyle name="Normal 10 3 3 40" xfId="15137"/>
    <cellStyle name="Normal 10 3 3 41" xfId="15403"/>
    <cellStyle name="Normal 10 3 3 42" xfId="15660"/>
    <cellStyle name="Normal 10 3 3 43" xfId="15909"/>
    <cellStyle name="Normal 10 3 3 44" xfId="16118"/>
    <cellStyle name="Normal 10 3 3 45" xfId="16311"/>
    <cellStyle name="Normal 10 3 3 46" xfId="16433"/>
    <cellStyle name="Normal 10 3 3 5" xfId="4331"/>
    <cellStyle name="Normal 10 3 3 6" xfId="2776"/>
    <cellStyle name="Normal 10 3 3 7" xfId="5183"/>
    <cellStyle name="Normal 10 3 3 8" xfId="4647"/>
    <cellStyle name="Normal 10 3 3 9" xfId="5404"/>
    <cellStyle name="Normal 10 3 4" xfId="1856"/>
    <cellStyle name="Normal 10 3 4 10" xfId="5650"/>
    <cellStyle name="Normal 10 3 4 11" xfId="5902"/>
    <cellStyle name="Normal 10 3 4 12" xfId="6142"/>
    <cellStyle name="Normal 10 3 4 13" xfId="6347"/>
    <cellStyle name="Normal 10 3 4 14" xfId="6532"/>
    <cellStyle name="Normal 10 3 4 15" xfId="6667"/>
    <cellStyle name="Normal 10 3 4 16" xfId="7323"/>
    <cellStyle name="Normal 10 3 4 17" xfId="8668"/>
    <cellStyle name="Normal 10 3 4 18" xfId="7066"/>
    <cellStyle name="Normal 10 3 4 19" xfId="8924"/>
    <cellStyle name="Normal 10 3 4 2" xfId="2883"/>
    <cellStyle name="Normal 10 3 4 20" xfId="9196"/>
    <cellStyle name="Normal 10 3 4 21" xfId="9468"/>
    <cellStyle name="Normal 10 3 4 22" xfId="9734"/>
    <cellStyle name="Normal 10 3 4 23" xfId="9999"/>
    <cellStyle name="Normal 10 3 4 24" xfId="10263"/>
    <cellStyle name="Normal 10 3 4 25" xfId="10521"/>
    <cellStyle name="Normal 10 3 4 26" xfId="10771"/>
    <cellStyle name="Normal 10 3 4 27" xfId="11032"/>
    <cellStyle name="Normal 10 3 4 28" xfId="11287"/>
    <cellStyle name="Normal 10 3 4 29" xfId="11542"/>
    <cellStyle name="Normal 10 3 4 3" xfId="4086"/>
    <cellStyle name="Normal 10 3 4 30" xfId="11769"/>
    <cellStyle name="Normal 10 3 4 31" xfId="11983"/>
    <cellStyle name="Normal 10 3 4 32" xfId="12163"/>
    <cellStyle name="Normal 10 3 4 33" xfId="12270"/>
    <cellStyle name="Normal 10 3 4 34" xfId="12904"/>
    <cellStyle name="Normal 10 3 4 35" xfId="14095"/>
    <cellStyle name="Normal 10 3 4 36" xfId="12662"/>
    <cellStyle name="Normal 10 3 4 37" xfId="14330"/>
    <cellStyle name="Normal 10 3 4 38" xfId="14604"/>
    <cellStyle name="Normal 10 3 4 39" xfId="14874"/>
    <cellStyle name="Normal 10 3 4 4" xfId="2544"/>
    <cellStyle name="Normal 10 3 4 40" xfId="15136"/>
    <cellStyle name="Normal 10 3 4 41" xfId="15402"/>
    <cellStyle name="Normal 10 3 4 42" xfId="15659"/>
    <cellStyle name="Normal 10 3 4 43" xfId="15908"/>
    <cellStyle name="Normal 10 3 4 44" xfId="16117"/>
    <cellStyle name="Normal 10 3 4 45" xfId="16310"/>
    <cellStyle name="Normal 10 3 4 46" xfId="16432"/>
    <cellStyle name="Normal 10 3 4 5" xfId="4330"/>
    <cellStyle name="Normal 10 3 4 6" xfId="2777"/>
    <cellStyle name="Normal 10 3 4 7" xfId="5182"/>
    <cellStyle name="Normal 10 3 4 8" xfId="4645"/>
    <cellStyle name="Normal 10 3 4 9" xfId="5403"/>
    <cellStyle name="Normal 10 3 5" xfId="1857"/>
    <cellStyle name="Normal 10 3 5 10" xfId="5649"/>
    <cellStyle name="Normal 10 3 5 11" xfId="5901"/>
    <cellStyle name="Normal 10 3 5 12" xfId="6141"/>
    <cellStyle name="Normal 10 3 5 13" xfId="6346"/>
    <cellStyle name="Normal 10 3 5 14" xfId="6531"/>
    <cellStyle name="Normal 10 3 5 15" xfId="6666"/>
    <cellStyle name="Normal 10 3 5 16" xfId="7324"/>
    <cellStyle name="Normal 10 3 5 17" xfId="8667"/>
    <cellStyle name="Normal 10 3 5 18" xfId="7067"/>
    <cellStyle name="Normal 10 3 5 19" xfId="8923"/>
    <cellStyle name="Normal 10 3 5 2" xfId="2884"/>
    <cellStyle name="Normal 10 3 5 20" xfId="9195"/>
    <cellStyle name="Normal 10 3 5 21" xfId="9467"/>
    <cellStyle name="Normal 10 3 5 22" xfId="9733"/>
    <cellStyle name="Normal 10 3 5 23" xfId="9998"/>
    <cellStyle name="Normal 10 3 5 24" xfId="10262"/>
    <cellStyle name="Normal 10 3 5 25" xfId="10520"/>
    <cellStyle name="Normal 10 3 5 26" xfId="10770"/>
    <cellStyle name="Normal 10 3 5 27" xfId="11031"/>
    <cellStyle name="Normal 10 3 5 28" xfId="11286"/>
    <cellStyle name="Normal 10 3 5 29" xfId="11541"/>
    <cellStyle name="Normal 10 3 5 3" xfId="4085"/>
    <cellStyle name="Normal 10 3 5 30" xfId="11768"/>
    <cellStyle name="Normal 10 3 5 31" xfId="11982"/>
    <cellStyle name="Normal 10 3 5 32" xfId="12162"/>
    <cellStyle name="Normal 10 3 5 33" xfId="12269"/>
    <cellStyle name="Normal 10 3 5 34" xfId="12905"/>
    <cellStyle name="Normal 10 3 5 35" xfId="14094"/>
    <cellStyle name="Normal 10 3 5 36" xfId="12663"/>
    <cellStyle name="Normal 10 3 5 37" xfId="14329"/>
    <cellStyle name="Normal 10 3 5 38" xfId="14602"/>
    <cellStyle name="Normal 10 3 5 39" xfId="14873"/>
    <cellStyle name="Normal 10 3 5 4" xfId="2545"/>
    <cellStyle name="Normal 10 3 5 40" xfId="15135"/>
    <cellStyle name="Normal 10 3 5 41" xfId="15401"/>
    <cellStyle name="Normal 10 3 5 42" xfId="15658"/>
    <cellStyle name="Normal 10 3 5 43" xfId="15907"/>
    <cellStyle name="Normal 10 3 5 44" xfId="16116"/>
    <cellStyle name="Normal 10 3 5 45" xfId="16309"/>
    <cellStyle name="Normal 10 3 5 46" xfId="16431"/>
    <cellStyle name="Normal 10 3 5 5" xfId="4329"/>
    <cellStyle name="Normal 10 3 5 6" xfId="2792"/>
    <cellStyle name="Normal 10 3 5 7" xfId="5181"/>
    <cellStyle name="Normal 10 3 5 8" xfId="4644"/>
    <cellStyle name="Normal 10 3 5 9" xfId="5402"/>
    <cellStyle name="Normal 10 3 6" xfId="1858"/>
    <cellStyle name="Normal 10 3 6 10" xfId="5647"/>
    <cellStyle name="Normal 10 3 6 11" xfId="5899"/>
    <cellStyle name="Normal 10 3 6 12" xfId="6139"/>
    <cellStyle name="Normal 10 3 6 13" xfId="6344"/>
    <cellStyle name="Normal 10 3 6 14" xfId="6529"/>
    <cellStyle name="Normal 10 3 6 15" xfId="6664"/>
    <cellStyle name="Normal 10 3 6 16" xfId="7325"/>
    <cellStyle name="Normal 10 3 6 17" xfId="8666"/>
    <cellStyle name="Normal 10 3 6 18" xfId="7068"/>
    <cellStyle name="Normal 10 3 6 19" xfId="8922"/>
    <cellStyle name="Normal 10 3 6 2" xfId="2885"/>
    <cellStyle name="Normal 10 3 6 20" xfId="9193"/>
    <cellStyle name="Normal 10 3 6 21" xfId="9465"/>
    <cellStyle name="Normal 10 3 6 22" xfId="9731"/>
    <cellStyle name="Normal 10 3 6 23" xfId="9996"/>
    <cellStyle name="Normal 10 3 6 24" xfId="10260"/>
    <cellStyle name="Normal 10 3 6 25" xfId="10518"/>
    <cellStyle name="Normal 10 3 6 26" xfId="10768"/>
    <cellStyle name="Normal 10 3 6 27" xfId="11029"/>
    <cellStyle name="Normal 10 3 6 28" xfId="11285"/>
    <cellStyle name="Normal 10 3 6 29" xfId="11540"/>
    <cellStyle name="Normal 10 3 6 3" xfId="4084"/>
    <cellStyle name="Normal 10 3 6 30" xfId="11767"/>
    <cellStyle name="Normal 10 3 6 31" xfId="11981"/>
    <cellStyle name="Normal 10 3 6 32" xfId="12161"/>
    <cellStyle name="Normal 10 3 6 33" xfId="12268"/>
    <cellStyle name="Normal 10 3 6 34" xfId="12906"/>
    <cellStyle name="Normal 10 3 6 35" xfId="14093"/>
    <cellStyle name="Normal 10 3 6 36" xfId="12664"/>
    <cellStyle name="Normal 10 3 6 37" xfId="14328"/>
    <cellStyle name="Normal 10 3 6 38" xfId="14601"/>
    <cellStyle name="Normal 10 3 6 39" xfId="14872"/>
    <cellStyle name="Normal 10 3 6 4" xfId="2546"/>
    <cellStyle name="Normal 10 3 6 40" xfId="15134"/>
    <cellStyle name="Normal 10 3 6 41" xfId="15400"/>
    <cellStyle name="Normal 10 3 6 42" xfId="15657"/>
    <cellStyle name="Normal 10 3 6 43" xfId="15906"/>
    <cellStyle name="Normal 10 3 6 44" xfId="16115"/>
    <cellStyle name="Normal 10 3 6 45" xfId="16308"/>
    <cellStyle name="Normal 10 3 6 46" xfId="16430"/>
    <cellStyle name="Normal 10 3 6 5" xfId="4328"/>
    <cellStyle name="Normal 10 3 6 6" xfId="2793"/>
    <cellStyle name="Normal 10 3 6 7" xfId="5180"/>
    <cellStyle name="Normal 10 3 6 8" xfId="4643"/>
    <cellStyle name="Normal 10 3 6 9" xfId="5401"/>
    <cellStyle name="Normal 10 3 7" xfId="1859"/>
    <cellStyle name="Normal 10 3 7 10" xfId="5646"/>
    <cellStyle name="Normal 10 3 7 11" xfId="5898"/>
    <cellStyle name="Normal 10 3 7 12" xfId="6138"/>
    <cellStyle name="Normal 10 3 7 13" xfId="6343"/>
    <cellStyle name="Normal 10 3 7 14" xfId="6528"/>
    <cellStyle name="Normal 10 3 7 15" xfId="6663"/>
    <cellStyle name="Normal 10 3 7 16" xfId="7326"/>
    <cellStyle name="Normal 10 3 7 17" xfId="8665"/>
    <cellStyle name="Normal 10 3 7 18" xfId="7070"/>
    <cellStyle name="Normal 10 3 7 19" xfId="8921"/>
    <cellStyle name="Normal 10 3 7 2" xfId="2886"/>
    <cellStyle name="Normal 10 3 7 20" xfId="9192"/>
    <cellStyle name="Normal 10 3 7 21" xfId="9464"/>
    <cellStyle name="Normal 10 3 7 22" xfId="9730"/>
    <cellStyle name="Normal 10 3 7 23" xfId="9995"/>
    <cellStyle name="Normal 10 3 7 24" xfId="10259"/>
    <cellStyle name="Normal 10 3 7 25" xfId="10517"/>
    <cellStyle name="Normal 10 3 7 26" xfId="10767"/>
    <cellStyle name="Normal 10 3 7 27" xfId="11028"/>
    <cellStyle name="Normal 10 3 7 28" xfId="11276"/>
    <cellStyle name="Normal 10 3 7 29" xfId="11539"/>
    <cellStyle name="Normal 10 3 7 3" xfId="4083"/>
    <cellStyle name="Normal 10 3 7 30" xfId="11766"/>
    <cellStyle name="Normal 10 3 7 31" xfId="11979"/>
    <cellStyle name="Normal 10 3 7 32" xfId="12160"/>
    <cellStyle name="Normal 10 3 7 33" xfId="12267"/>
    <cellStyle name="Normal 10 3 7 34" xfId="12907"/>
    <cellStyle name="Normal 10 3 7 35" xfId="14092"/>
    <cellStyle name="Normal 10 3 7 36" xfId="12665"/>
    <cellStyle name="Normal 10 3 7 37" xfId="14326"/>
    <cellStyle name="Normal 10 3 7 38" xfId="14600"/>
    <cellStyle name="Normal 10 3 7 39" xfId="14871"/>
    <cellStyle name="Normal 10 3 7 4" xfId="2547"/>
    <cellStyle name="Normal 10 3 7 40" xfId="15133"/>
    <cellStyle name="Normal 10 3 7 41" xfId="15399"/>
    <cellStyle name="Normal 10 3 7 42" xfId="15656"/>
    <cellStyle name="Normal 10 3 7 43" xfId="15905"/>
    <cellStyle name="Normal 10 3 7 44" xfId="16114"/>
    <cellStyle name="Normal 10 3 7 45" xfId="16307"/>
    <cellStyle name="Normal 10 3 7 46" xfId="16429"/>
    <cellStyle name="Normal 10 3 7 5" xfId="4326"/>
    <cellStyle name="Normal 10 3 7 6" xfId="2794"/>
    <cellStyle name="Normal 10 3 7 7" xfId="5179"/>
    <cellStyle name="Normal 10 3 7 8" xfId="4642"/>
    <cellStyle name="Normal 10 3 7 9" xfId="5400"/>
    <cellStyle name="Normal 10 3 8" xfId="1860"/>
    <cellStyle name="Normal 10 3 8 10" xfId="5645"/>
    <cellStyle name="Normal 10 3 8 11" xfId="5897"/>
    <cellStyle name="Normal 10 3 8 12" xfId="6137"/>
    <cellStyle name="Normal 10 3 8 13" xfId="6342"/>
    <cellStyle name="Normal 10 3 8 14" xfId="6527"/>
    <cellStyle name="Normal 10 3 8 15" xfId="6662"/>
    <cellStyle name="Normal 10 3 8 16" xfId="7327"/>
    <cellStyle name="Normal 10 3 8 17" xfId="8664"/>
    <cellStyle name="Normal 10 3 8 18" xfId="7071"/>
    <cellStyle name="Normal 10 3 8 19" xfId="8919"/>
    <cellStyle name="Normal 10 3 8 2" xfId="2887"/>
    <cellStyle name="Normal 10 3 8 20" xfId="9191"/>
    <cellStyle name="Normal 10 3 8 21" xfId="9463"/>
    <cellStyle name="Normal 10 3 8 22" xfId="9729"/>
    <cellStyle name="Normal 10 3 8 23" xfId="9994"/>
    <cellStyle name="Normal 10 3 8 24" xfId="10258"/>
    <cellStyle name="Normal 10 3 8 25" xfId="10516"/>
    <cellStyle name="Normal 10 3 8 26" xfId="10766"/>
    <cellStyle name="Normal 10 3 8 27" xfId="11027"/>
    <cellStyle name="Normal 10 3 8 28" xfId="11275"/>
    <cellStyle name="Normal 10 3 8 29" xfId="11537"/>
    <cellStyle name="Normal 10 3 8 3" xfId="4082"/>
    <cellStyle name="Normal 10 3 8 30" xfId="11765"/>
    <cellStyle name="Normal 10 3 8 31" xfId="11978"/>
    <cellStyle name="Normal 10 3 8 32" xfId="12159"/>
    <cellStyle name="Normal 10 3 8 33" xfId="12266"/>
    <cellStyle name="Normal 10 3 8 34" xfId="12908"/>
    <cellStyle name="Normal 10 3 8 35" xfId="14091"/>
    <cellStyle name="Normal 10 3 8 36" xfId="12666"/>
    <cellStyle name="Normal 10 3 8 37" xfId="14325"/>
    <cellStyle name="Normal 10 3 8 38" xfId="14599"/>
    <cellStyle name="Normal 10 3 8 39" xfId="14870"/>
    <cellStyle name="Normal 10 3 8 4" xfId="2548"/>
    <cellStyle name="Normal 10 3 8 40" xfId="15132"/>
    <cellStyle name="Normal 10 3 8 41" xfId="15398"/>
    <cellStyle name="Normal 10 3 8 42" xfId="15655"/>
    <cellStyle name="Normal 10 3 8 43" xfId="15904"/>
    <cellStyle name="Normal 10 3 8 44" xfId="16113"/>
    <cellStyle name="Normal 10 3 8 45" xfId="16306"/>
    <cellStyle name="Normal 10 3 8 46" xfId="16427"/>
    <cellStyle name="Normal 10 3 8 5" xfId="4325"/>
    <cellStyle name="Normal 10 3 8 6" xfId="2795"/>
    <cellStyle name="Normal 10 3 8 7" xfId="5178"/>
    <cellStyle name="Normal 10 3 8 8" xfId="4641"/>
    <cellStyle name="Normal 10 3 8 9" xfId="5398"/>
    <cellStyle name="Normal 10 3 9" xfId="16661"/>
    <cellStyle name="Normal 10 30" xfId="483"/>
    <cellStyle name="Normal 10 31" xfId="499"/>
    <cellStyle name="Normal 10 32" xfId="515"/>
    <cellStyle name="Normal 10 33" xfId="531"/>
    <cellStyle name="Normal 10 34" xfId="547"/>
    <cellStyle name="Normal 10 35" xfId="563"/>
    <cellStyle name="Normal 10 36" xfId="579"/>
    <cellStyle name="Normal 10 37" xfId="595"/>
    <cellStyle name="Normal 10 38" xfId="611"/>
    <cellStyle name="Normal 10 39" xfId="627"/>
    <cellStyle name="Normal 10 4" xfId="127"/>
    <cellStyle name="Normal 10 4 10" xfId="16716"/>
    <cellStyle name="Normal 10 4 11" xfId="16707"/>
    <cellStyle name="Normal 10 4 12" xfId="16725"/>
    <cellStyle name="Normal 10 4 13" xfId="25370"/>
    <cellStyle name="Normal 10 4 14" xfId="25365"/>
    <cellStyle name="Normal 10 4 15" xfId="25378"/>
    <cellStyle name="Normal 10 4 16" xfId="25356"/>
    <cellStyle name="Normal 10 4 17" xfId="30693"/>
    <cellStyle name="Normal 10 4 18" xfId="30683"/>
    <cellStyle name="Normal 10 4 19" xfId="30701"/>
    <cellStyle name="Normal 10 4 2" xfId="1861"/>
    <cellStyle name="Normal 10 4 2 10" xfId="5628"/>
    <cellStyle name="Normal 10 4 2 11" xfId="5880"/>
    <cellStyle name="Normal 10 4 2 12" xfId="6120"/>
    <cellStyle name="Normal 10 4 2 13" xfId="6325"/>
    <cellStyle name="Normal 10 4 2 14" xfId="6517"/>
    <cellStyle name="Normal 10 4 2 15" xfId="6653"/>
    <cellStyle name="Normal 10 4 2 16" xfId="7339"/>
    <cellStyle name="Normal 10 4 2 17" xfId="8652"/>
    <cellStyle name="Normal 10 4 2 18" xfId="7084"/>
    <cellStyle name="Normal 10 4 2 19" xfId="8899"/>
    <cellStyle name="Normal 10 4 2 2" xfId="2899"/>
    <cellStyle name="Normal 10 4 2 20" xfId="9171"/>
    <cellStyle name="Normal 10 4 2 21" xfId="9444"/>
    <cellStyle name="Normal 10 4 2 22" xfId="9711"/>
    <cellStyle name="Normal 10 4 2 23" xfId="9977"/>
    <cellStyle name="Normal 10 4 2 24" xfId="10238"/>
    <cellStyle name="Normal 10 4 2 25" xfId="10498"/>
    <cellStyle name="Normal 10 4 2 26" xfId="10753"/>
    <cellStyle name="Normal 10 4 2 27" xfId="11007"/>
    <cellStyle name="Normal 10 4 2 28" xfId="11271"/>
    <cellStyle name="Normal 10 4 2 29" xfId="11520"/>
    <cellStyle name="Normal 10 4 2 3" xfId="4070"/>
    <cellStyle name="Normal 10 4 2 30" xfId="11750"/>
    <cellStyle name="Normal 10 4 2 31" xfId="11974"/>
    <cellStyle name="Normal 10 4 2 32" xfId="12156"/>
    <cellStyle name="Normal 10 4 2 33" xfId="12126"/>
    <cellStyle name="Normal 10 4 2 34" xfId="12918"/>
    <cellStyle name="Normal 10 4 2 35" xfId="14083"/>
    <cellStyle name="Normal 10 4 2 36" xfId="12674"/>
    <cellStyle name="Normal 10 4 2 37" xfId="14309"/>
    <cellStyle name="Normal 10 4 2 38" xfId="14583"/>
    <cellStyle name="Normal 10 4 2 39" xfId="14861"/>
    <cellStyle name="Normal 10 4 2 4" xfId="2562"/>
    <cellStyle name="Normal 10 4 2 40" xfId="15123"/>
    <cellStyle name="Normal 10 4 2 41" xfId="15389"/>
    <cellStyle name="Normal 10 4 2 42" xfId="15646"/>
    <cellStyle name="Normal 10 4 2 43" xfId="15895"/>
    <cellStyle name="Normal 10 4 2 44" xfId="16106"/>
    <cellStyle name="Normal 10 4 2 45" xfId="16304"/>
    <cellStyle name="Normal 10 4 2 46" xfId="16425"/>
    <cellStyle name="Normal 10 4 2 5" xfId="4313"/>
    <cellStyle name="Normal 10 4 2 6" xfId="2820"/>
    <cellStyle name="Normal 10 4 2 7" xfId="5166"/>
    <cellStyle name="Normal 10 4 2 8" xfId="4614"/>
    <cellStyle name="Normal 10 4 2 9" xfId="5381"/>
    <cellStyle name="Normal 10 4 20" xfId="30784"/>
    <cellStyle name="Normal 10 4 21" xfId="30775"/>
    <cellStyle name="Normal 10 4 22" xfId="30852"/>
    <cellStyle name="Normal 10 4 23" xfId="30843"/>
    <cellStyle name="Normal 10 4 24" xfId="30869"/>
    <cellStyle name="Normal 10 4 25" xfId="32476"/>
    <cellStyle name="Normal 10 4 26" xfId="32467"/>
    <cellStyle name="Normal 10 4 27" xfId="32485"/>
    <cellStyle name="Normal 10 4 3" xfId="1862"/>
    <cellStyle name="Normal 10 4 3 10" xfId="5627"/>
    <cellStyle name="Normal 10 4 3 11" xfId="5879"/>
    <cellStyle name="Normal 10 4 3 12" xfId="6119"/>
    <cellStyle name="Normal 10 4 3 13" xfId="6324"/>
    <cellStyle name="Normal 10 4 3 14" xfId="6516"/>
    <cellStyle name="Normal 10 4 3 15" xfId="6652"/>
    <cellStyle name="Normal 10 4 3 16" xfId="7340"/>
    <cellStyle name="Normal 10 4 3 17" xfId="8651"/>
    <cellStyle name="Normal 10 4 3 18" xfId="7085"/>
    <cellStyle name="Normal 10 4 3 19" xfId="8898"/>
    <cellStyle name="Normal 10 4 3 2" xfId="2900"/>
    <cellStyle name="Normal 10 4 3 20" xfId="9170"/>
    <cellStyle name="Normal 10 4 3 21" xfId="9443"/>
    <cellStyle name="Normal 10 4 3 22" xfId="9710"/>
    <cellStyle name="Normal 10 4 3 23" xfId="9976"/>
    <cellStyle name="Normal 10 4 3 24" xfId="10237"/>
    <cellStyle name="Normal 10 4 3 25" xfId="10497"/>
    <cellStyle name="Normal 10 4 3 26" xfId="10752"/>
    <cellStyle name="Normal 10 4 3 27" xfId="11006"/>
    <cellStyle name="Normal 10 4 3 28" xfId="11270"/>
    <cellStyle name="Normal 10 4 3 29" xfId="11519"/>
    <cellStyle name="Normal 10 4 3 3" xfId="4069"/>
    <cellStyle name="Normal 10 4 3 30" xfId="11749"/>
    <cellStyle name="Normal 10 4 3 31" xfId="11973"/>
    <cellStyle name="Normal 10 4 3 32" xfId="12147"/>
    <cellStyle name="Normal 10 4 3 33" xfId="12125"/>
    <cellStyle name="Normal 10 4 3 34" xfId="12919"/>
    <cellStyle name="Normal 10 4 3 35" xfId="14082"/>
    <cellStyle name="Normal 10 4 3 36" xfId="12675"/>
    <cellStyle name="Normal 10 4 3 37" xfId="14308"/>
    <cellStyle name="Normal 10 4 3 38" xfId="14582"/>
    <cellStyle name="Normal 10 4 3 39" xfId="14852"/>
    <cellStyle name="Normal 10 4 3 4" xfId="2563"/>
    <cellStyle name="Normal 10 4 3 40" xfId="15114"/>
    <cellStyle name="Normal 10 4 3 41" xfId="15380"/>
    <cellStyle name="Normal 10 4 3 42" xfId="15637"/>
    <cellStyle name="Normal 10 4 3 43" xfId="15886"/>
    <cellStyle name="Normal 10 4 3 44" xfId="16097"/>
    <cellStyle name="Normal 10 4 3 45" xfId="16295"/>
    <cellStyle name="Normal 10 4 3 46" xfId="16424"/>
    <cellStyle name="Normal 10 4 3 5" xfId="4312"/>
    <cellStyle name="Normal 10 4 3 6" xfId="2822"/>
    <cellStyle name="Normal 10 4 3 7" xfId="5165"/>
    <cellStyle name="Normal 10 4 3 8" xfId="4613"/>
    <cellStyle name="Normal 10 4 3 9" xfId="5380"/>
    <cellStyle name="Normal 10 4 4" xfId="1863"/>
    <cellStyle name="Normal 10 4 4 10" xfId="5626"/>
    <cellStyle name="Normal 10 4 4 11" xfId="5878"/>
    <cellStyle name="Normal 10 4 4 12" xfId="6118"/>
    <cellStyle name="Normal 10 4 4 13" xfId="6323"/>
    <cellStyle name="Normal 10 4 4 14" xfId="6515"/>
    <cellStyle name="Normal 10 4 4 15" xfId="6651"/>
    <cellStyle name="Normal 10 4 4 16" xfId="7341"/>
    <cellStyle name="Normal 10 4 4 17" xfId="8650"/>
    <cellStyle name="Normal 10 4 4 18" xfId="7086"/>
    <cellStyle name="Normal 10 4 4 19" xfId="8897"/>
    <cellStyle name="Normal 10 4 4 2" xfId="2901"/>
    <cellStyle name="Normal 10 4 4 20" xfId="9169"/>
    <cellStyle name="Normal 10 4 4 21" xfId="9442"/>
    <cellStyle name="Normal 10 4 4 22" xfId="9709"/>
    <cellStyle name="Normal 10 4 4 23" xfId="9975"/>
    <cellStyle name="Normal 10 4 4 24" xfId="10236"/>
    <cellStyle name="Normal 10 4 4 25" xfId="10496"/>
    <cellStyle name="Normal 10 4 4 26" xfId="10751"/>
    <cellStyle name="Normal 10 4 4 27" xfId="11005"/>
    <cellStyle name="Normal 10 4 4 28" xfId="11269"/>
    <cellStyle name="Normal 10 4 4 29" xfId="11518"/>
    <cellStyle name="Normal 10 4 4 3" xfId="4068"/>
    <cellStyle name="Normal 10 4 4 30" xfId="11748"/>
    <cellStyle name="Normal 10 4 4 31" xfId="11972"/>
    <cellStyle name="Normal 10 4 4 32" xfId="12146"/>
    <cellStyle name="Normal 10 4 4 33" xfId="12124"/>
    <cellStyle name="Normal 10 4 4 34" xfId="12920"/>
    <cellStyle name="Normal 10 4 4 35" xfId="14081"/>
    <cellStyle name="Normal 10 4 4 36" xfId="12676"/>
    <cellStyle name="Normal 10 4 4 37" xfId="14307"/>
    <cellStyle name="Normal 10 4 4 38" xfId="14581"/>
    <cellStyle name="Normal 10 4 4 39" xfId="14851"/>
    <cellStyle name="Normal 10 4 4 4" xfId="2565"/>
    <cellStyle name="Normal 10 4 4 40" xfId="15113"/>
    <cellStyle name="Normal 10 4 4 41" xfId="15379"/>
    <cellStyle name="Normal 10 4 4 42" xfId="15636"/>
    <cellStyle name="Normal 10 4 4 43" xfId="15885"/>
    <cellStyle name="Normal 10 4 4 44" xfId="16096"/>
    <cellStyle name="Normal 10 4 4 45" xfId="16294"/>
    <cellStyle name="Normal 10 4 4 46" xfId="16423"/>
    <cellStyle name="Normal 10 4 4 5" xfId="4311"/>
    <cellStyle name="Normal 10 4 4 6" xfId="2823"/>
    <cellStyle name="Normal 10 4 4 7" xfId="5164"/>
    <cellStyle name="Normal 10 4 4 8" xfId="4611"/>
    <cellStyle name="Normal 10 4 4 9" xfId="5379"/>
    <cellStyle name="Normal 10 4 5" xfId="1864"/>
    <cellStyle name="Normal 10 4 5 10" xfId="5625"/>
    <cellStyle name="Normal 10 4 5 11" xfId="5877"/>
    <cellStyle name="Normal 10 4 5 12" xfId="6117"/>
    <cellStyle name="Normal 10 4 5 13" xfId="6322"/>
    <cellStyle name="Normal 10 4 5 14" xfId="6514"/>
    <cellStyle name="Normal 10 4 5 15" xfId="6650"/>
    <cellStyle name="Normal 10 4 5 16" xfId="7342"/>
    <cellStyle name="Normal 10 4 5 17" xfId="8649"/>
    <cellStyle name="Normal 10 4 5 18" xfId="7087"/>
    <cellStyle name="Normal 10 4 5 19" xfId="8896"/>
    <cellStyle name="Normal 10 4 5 2" xfId="2902"/>
    <cellStyle name="Normal 10 4 5 20" xfId="9168"/>
    <cellStyle name="Normal 10 4 5 21" xfId="9441"/>
    <cellStyle name="Normal 10 4 5 22" xfId="9708"/>
    <cellStyle name="Normal 10 4 5 23" xfId="9974"/>
    <cellStyle name="Normal 10 4 5 24" xfId="10235"/>
    <cellStyle name="Normal 10 4 5 25" xfId="10495"/>
    <cellStyle name="Normal 10 4 5 26" xfId="10750"/>
    <cellStyle name="Normal 10 4 5 27" xfId="11004"/>
    <cellStyle name="Normal 10 4 5 28" xfId="11267"/>
    <cellStyle name="Normal 10 4 5 29" xfId="11517"/>
    <cellStyle name="Normal 10 4 5 3" xfId="4067"/>
    <cellStyle name="Normal 10 4 5 30" xfId="11747"/>
    <cellStyle name="Normal 10 4 5 31" xfId="11971"/>
    <cellStyle name="Normal 10 4 5 32" xfId="12145"/>
    <cellStyle name="Normal 10 4 5 33" xfId="12123"/>
    <cellStyle name="Normal 10 4 5 34" xfId="12921"/>
    <cellStyle name="Normal 10 4 5 35" xfId="14080"/>
    <cellStyle name="Normal 10 4 5 36" xfId="12677"/>
    <cellStyle name="Normal 10 4 5 37" xfId="14306"/>
    <cellStyle name="Normal 10 4 5 38" xfId="14579"/>
    <cellStyle name="Normal 10 4 5 39" xfId="14850"/>
    <cellStyle name="Normal 10 4 5 4" xfId="2566"/>
    <cellStyle name="Normal 10 4 5 40" xfId="15112"/>
    <cellStyle name="Normal 10 4 5 41" xfId="15378"/>
    <cellStyle name="Normal 10 4 5 42" xfId="15635"/>
    <cellStyle name="Normal 10 4 5 43" xfId="15884"/>
    <cellStyle name="Normal 10 4 5 44" xfId="16095"/>
    <cellStyle name="Normal 10 4 5 45" xfId="16293"/>
    <cellStyle name="Normal 10 4 5 46" xfId="16422"/>
    <cellStyle name="Normal 10 4 5 5" xfId="4310"/>
    <cellStyle name="Normal 10 4 5 6" xfId="2824"/>
    <cellStyle name="Normal 10 4 5 7" xfId="5163"/>
    <cellStyle name="Normal 10 4 5 8" xfId="4610"/>
    <cellStyle name="Normal 10 4 5 9" xfId="5378"/>
    <cellStyle name="Normal 10 4 6" xfId="1865"/>
    <cellStyle name="Normal 10 4 6 10" xfId="5623"/>
    <cellStyle name="Normal 10 4 6 11" xfId="5875"/>
    <cellStyle name="Normal 10 4 6 12" xfId="6115"/>
    <cellStyle name="Normal 10 4 6 13" xfId="6320"/>
    <cellStyle name="Normal 10 4 6 14" xfId="6512"/>
    <cellStyle name="Normal 10 4 6 15" xfId="6648"/>
    <cellStyle name="Normal 10 4 6 16" xfId="7343"/>
    <cellStyle name="Normal 10 4 6 17" xfId="8648"/>
    <cellStyle name="Normal 10 4 6 18" xfId="7088"/>
    <cellStyle name="Normal 10 4 6 19" xfId="8895"/>
    <cellStyle name="Normal 10 4 6 2" xfId="2903"/>
    <cellStyle name="Normal 10 4 6 20" xfId="9166"/>
    <cellStyle name="Normal 10 4 6 21" xfId="9439"/>
    <cellStyle name="Normal 10 4 6 22" xfId="9706"/>
    <cellStyle name="Normal 10 4 6 23" xfId="9972"/>
    <cellStyle name="Normal 10 4 6 24" xfId="10233"/>
    <cellStyle name="Normal 10 4 6 25" xfId="10493"/>
    <cellStyle name="Normal 10 4 6 26" xfId="10748"/>
    <cellStyle name="Normal 10 4 6 27" xfId="11002"/>
    <cellStyle name="Normal 10 4 6 28" xfId="11266"/>
    <cellStyle name="Normal 10 4 6 29" xfId="11516"/>
    <cellStyle name="Normal 10 4 6 3" xfId="4066"/>
    <cellStyle name="Normal 10 4 6 30" xfId="11746"/>
    <cellStyle name="Normal 10 4 6 31" xfId="11970"/>
    <cellStyle name="Normal 10 4 6 32" xfId="12144"/>
    <cellStyle name="Normal 10 4 6 33" xfId="12122"/>
    <cellStyle name="Normal 10 4 6 34" xfId="12922"/>
    <cellStyle name="Normal 10 4 6 35" xfId="14079"/>
    <cellStyle name="Normal 10 4 6 36" xfId="12678"/>
    <cellStyle name="Normal 10 4 6 37" xfId="14305"/>
    <cellStyle name="Normal 10 4 6 38" xfId="14578"/>
    <cellStyle name="Normal 10 4 6 39" xfId="14849"/>
    <cellStyle name="Normal 10 4 6 4" xfId="2567"/>
    <cellStyle name="Normal 10 4 6 40" xfId="15111"/>
    <cellStyle name="Normal 10 4 6 41" xfId="15377"/>
    <cellStyle name="Normal 10 4 6 42" xfId="15634"/>
    <cellStyle name="Normal 10 4 6 43" xfId="15883"/>
    <cellStyle name="Normal 10 4 6 44" xfId="16094"/>
    <cellStyle name="Normal 10 4 6 45" xfId="16292"/>
    <cellStyle name="Normal 10 4 6 46" xfId="16421"/>
    <cellStyle name="Normal 10 4 6 5" xfId="4309"/>
    <cellStyle name="Normal 10 4 6 6" xfId="2825"/>
    <cellStyle name="Normal 10 4 6 7" xfId="5162"/>
    <cellStyle name="Normal 10 4 6 8" xfId="4609"/>
    <cellStyle name="Normal 10 4 6 9" xfId="5377"/>
    <cellStyle name="Normal 10 4 7" xfId="1866"/>
    <cellStyle name="Normal 10 4 7 10" xfId="5622"/>
    <cellStyle name="Normal 10 4 7 11" xfId="5874"/>
    <cellStyle name="Normal 10 4 7 12" xfId="6114"/>
    <cellStyle name="Normal 10 4 7 13" xfId="6319"/>
    <cellStyle name="Normal 10 4 7 14" xfId="6511"/>
    <cellStyle name="Normal 10 4 7 15" xfId="6647"/>
    <cellStyle name="Normal 10 4 7 16" xfId="7344"/>
    <cellStyle name="Normal 10 4 7 17" xfId="8647"/>
    <cellStyle name="Normal 10 4 7 18" xfId="7097"/>
    <cellStyle name="Normal 10 4 7 19" xfId="8894"/>
    <cellStyle name="Normal 10 4 7 2" xfId="2904"/>
    <cellStyle name="Normal 10 4 7 20" xfId="9165"/>
    <cellStyle name="Normal 10 4 7 21" xfId="9438"/>
    <cellStyle name="Normal 10 4 7 22" xfId="9705"/>
    <cellStyle name="Normal 10 4 7 23" xfId="9971"/>
    <cellStyle name="Normal 10 4 7 24" xfId="10232"/>
    <cellStyle name="Normal 10 4 7 25" xfId="10492"/>
    <cellStyle name="Normal 10 4 7 26" xfId="10747"/>
    <cellStyle name="Normal 10 4 7 27" xfId="11001"/>
    <cellStyle name="Normal 10 4 7 28" xfId="11265"/>
    <cellStyle name="Normal 10 4 7 29" xfId="11515"/>
    <cellStyle name="Normal 10 4 7 3" xfId="4065"/>
    <cellStyle name="Normal 10 4 7 30" xfId="11744"/>
    <cellStyle name="Normal 10 4 7 31" xfId="11961"/>
    <cellStyle name="Normal 10 4 7 32" xfId="12143"/>
    <cellStyle name="Normal 10 4 7 33" xfId="12121"/>
    <cellStyle name="Normal 10 4 7 34" xfId="12923"/>
    <cellStyle name="Normal 10 4 7 35" xfId="14078"/>
    <cellStyle name="Normal 10 4 7 36" xfId="12679"/>
    <cellStyle name="Normal 10 4 7 37" xfId="14303"/>
    <cellStyle name="Normal 10 4 7 38" xfId="14577"/>
    <cellStyle name="Normal 10 4 7 39" xfId="14848"/>
    <cellStyle name="Normal 10 4 7 4" xfId="2568"/>
    <cellStyle name="Normal 10 4 7 40" xfId="15110"/>
    <cellStyle name="Normal 10 4 7 41" xfId="15376"/>
    <cellStyle name="Normal 10 4 7 42" xfId="15633"/>
    <cellStyle name="Normal 10 4 7 43" xfId="15882"/>
    <cellStyle name="Normal 10 4 7 44" xfId="16093"/>
    <cellStyle name="Normal 10 4 7 45" xfId="16291"/>
    <cellStyle name="Normal 10 4 7 46" xfId="16420"/>
    <cellStyle name="Normal 10 4 7 5" xfId="4308"/>
    <cellStyle name="Normal 10 4 7 6" xfId="2826"/>
    <cellStyle name="Normal 10 4 7 7" xfId="5161"/>
    <cellStyle name="Normal 10 4 7 8" xfId="4608"/>
    <cellStyle name="Normal 10 4 7 9" xfId="5376"/>
    <cellStyle name="Normal 10 4 8" xfId="1867"/>
    <cellStyle name="Normal 10 4 8 10" xfId="5621"/>
    <cellStyle name="Normal 10 4 8 11" xfId="5873"/>
    <cellStyle name="Normal 10 4 8 12" xfId="6113"/>
    <cellStyle name="Normal 10 4 8 13" xfId="6318"/>
    <cellStyle name="Normal 10 4 8 14" xfId="6510"/>
    <cellStyle name="Normal 10 4 8 15" xfId="6646"/>
    <cellStyle name="Normal 10 4 8 16" xfId="7345"/>
    <cellStyle name="Normal 10 4 8 17" xfId="8646"/>
    <cellStyle name="Normal 10 4 8 18" xfId="7098"/>
    <cellStyle name="Normal 10 4 8 19" xfId="8892"/>
    <cellStyle name="Normal 10 4 8 2" xfId="2905"/>
    <cellStyle name="Normal 10 4 8 20" xfId="9164"/>
    <cellStyle name="Normal 10 4 8 21" xfId="9437"/>
    <cellStyle name="Normal 10 4 8 22" xfId="9704"/>
    <cellStyle name="Normal 10 4 8 23" xfId="9970"/>
    <cellStyle name="Normal 10 4 8 24" xfId="10231"/>
    <cellStyle name="Normal 10 4 8 25" xfId="10491"/>
    <cellStyle name="Normal 10 4 8 26" xfId="10746"/>
    <cellStyle name="Normal 10 4 8 27" xfId="11000"/>
    <cellStyle name="Normal 10 4 8 28" xfId="11264"/>
    <cellStyle name="Normal 10 4 8 29" xfId="11513"/>
    <cellStyle name="Normal 10 4 8 3" xfId="4064"/>
    <cellStyle name="Normal 10 4 8 30" xfId="11743"/>
    <cellStyle name="Normal 10 4 8 31" xfId="11960"/>
    <cellStyle name="Normal 10 4 8 32" xfId="12142"/>
    <cellStyle name="Normal 10 4 8 33" xfId="12120"/>
    <cellStyle name="Normal 10 4 8 34" xfId="12924"/>
    <cellStyle name="Normal 10 4 8 35" xfId="14077"/>
    <cellStyle name="Normal 10 4 8 36" xfId="12680"/>
    <cellStyle name="Normal 10 4 8 37" xfId="14302"/>
    <cellStyle name="Normal 10 4 8 38" xfId="14576"/>
    <cellStyle name="Normal 10 4 8 39" xfId="14847"/>
    <cellStyle name="Normal 10 4 8 4" xfId="2569"/>
    <cellStyle name="Normal 10 4 8 40" xfId="15109"/>
    <cellStyle name="Normal 10 4 8 41" xfId="15375"/>
    <cellStyle name="Normal 10 4 8 42" xfId="15632"/>
    <cellStyle name="Normal 10 4 8 43" xfId="15881"/>
    <cellStyle name="Normal 10 4 8 44" xfId="16092"/>
    <cellStyle name="Normal 10 4 8 45" xfId="16290"/>
    <cellStyle name="Normal 10 4 8 46" xfId="16419"/>
    <cellStyle name="Normal 10 4 8 5" xfId="4307"/>
    <cellStyle name="Normal 10 4 8 6" xfId="2835"/>
    <cellStyle name="Normal 10 4 8 7" xfId="5160"/>
    <cellStyle name="Normal 10 4 8 8" xfId="4607"/>
    <cellStyle name="Normal 10 4 8 9" xfId="5374"/>
    <cellStyle name="Normal 10 4 9" xfId="16662"/>
    <cellStyle name="Normal 10 40" xfId="643"/>
    <cellStyle name="Normal 10 41" xfId="659"/>
    <cellStyle name="Normal 10 42" xfId="675"/>
    <cellStyle name="Normal 10 43" xfId="691"/>
    <cellStyle name="Normal 10 44" xfId="707"/>
    <cellStyle name="Normal 10 45" xfId="723"/>
    <cellStyle name="Normal 10 46" xfId="739"/>
    <cellStyle name="Normal 10 47" xfId="755"/>
    <cellStyle name="Normal 10 48" xfId="771"/>
    <cellStyle name="Normal 10 49" xfId="787"/>
    <cellStyle name="Normal 10 5" xfId="143"/>
    <cellStyle name="Normal 10 5 2" xfId="1868"/>
    <cellStyle name="Normal 10 5 2 10" xfId="5613"/>
    <cellStyle name="Normal 10 5 2 11" xfId="5865"/>
    <cellStyle name="Normal 10 5 2 12" xfId="6110"/>
    <cellStyle name="Normal 10 5 2 13" xfId="6315"/>
    <cellStyle name="Normal 10 5 2 14" xfId="6508"/>
    <cellStyle name="Normal 10 5 2 15" xfId="6644"/>
    <cellStyle name="Normal 10 5 2 16" xfId="7357"/>
    <cellStyle name="Normal 10 5 2 17" xfId="8634"/>
    <cellStyle name="Normal 10 5 2 18" xfId="7111"/>
    <cellStyle name="Normal 10 5 2 19" xfId="8879"/>
    <cellStyle name="Normal 10 5 2 2" xfId="2915"/>
    <cellStyle name="Normal 10 5 2 20" xfId="9152"/>
    <cellStyle name="Normal 10 5 2 21" xfId="9429"/>
    <cellStyle name="Normal 10 5 2 22" xfId="9691"/>
    <cellStyle name="Normal 10 5 2 23" xfId="9962"/>
    <cellStyle name="Normal 10 5 2 24" xfId="10222"/>
    <cellStyle name="Normal 10 5 2 25" xfId="10480"/>
    <cellStyle name="Normal 10 5 2 26" xfId="10733"/>
    <cellStyle name="Normal 10 5 2 27" xfId="10994"/>
    <cellStyle name="Normal 10 5 2 28" xfId="11253"/>
    <cellStyle name="Normal 10 5 2 29" xfId="11504"/>
    <cellStyle name="Normal 10 5 2 3" xfId="4052"/>
    <cellStyle name="Normal 10 5 2 30" xfId="11736"/>
    <cellStyle name="Normal 10 5 2 31" xfId="11953"/>
    <cellStyle name="Normal 10 5 2 32" xfId="12139"/>
    <cellStyle name="Normal 10 5 2 33" xfId="12113"/>
    <cellStyle name="Normal 10 5 2 34" xfId="12936"/>
    <cellStyle name="Normal 10 5 2 35" xfId="14068"/>
    <cellStyle name="Normal 10 5 2 36" xfId="12698"/>
    <cellStyle name="Normal 10 5 2 37" xfId="14291"/>
    <cellStyle name="Normal 10 5 2 38" xfId="14565"/>
    <cellStyle name="Normal 10 5 2 39" xfId="14835"/>
    <cellStyle name="Normal 10 5 2 4" xfId="2576"/>
    <cellStyle name="Normal 10 5 2 40" xfId="15097"/>
    <cellStyle name="Normal 10 5 2 41" xfId="15364"/>
    <cellStyle name="Normal 10 5 2 42" xfId="15624"/>
    <cellStyle name="Normal 10 5 2 43" xfId="15873"/>
    <cellStyle name="Normal 10 5 2 44" xfId="16087"/>
    <cellStyle name="Normal 10 5 2 45" xfId="16285"/>
    <cellStyle name="Normal 10 5 2 46" xfId="16418"/>
    <cellStyle name="Normal 10 5 2 5" xfId="4281"/>
    <cellStyle name="Normal 10 5 2 6" xfId="2849"/>
    <cellStyle name="Normal 10 5 2 7" xfId="5149"/>
    <cellStyle name="Normal 10 5 2 8" xfId="4588"/>
    <cellStyle name="Normal 10 5 2 9" xfId="5366"/>
    <cellStyle name="Normal 10 5 3" xfId="1869"/>
    <cellStyle name="Normal 10 5 3 10" xfId="5612"/>
    <cellStyle name="Normal 10 5 3 11" xfId="5864"/>
    <cellStyle name="Normal 10 5 3 12" xfId="6109"/>
    <cellStyle name="Normal 10 5 3 13" xfId="6314"/>
    <cellStyle name="Normal 10 5 3 14" xfId="6507"/>
    <cellStyle name="Normal 10 5 3 15" xfId="6643"/>
    <cellStyle name="Normal 10 5 3 16" xfId="7358"/>
    <cellStyle name="Normal 10 5 3 17" xfId="8633"/>
    <cellStyle name="Normal 10 5 3 18" xfId="7112"/>
    <cellStyle name="Normal 10 5 3 19" xfId="8878"/>
    <cellStyle name="Normal 10 5 3 2" xfId="2916"/>
    <cellStyle name="Normal 10 5 3 20" xfId="9151"/>
    <cellStyle name="Normal 10 5 3 21" xfId="9428"/>
    <cellStyle name="Normal 10 5 3 22" xfId="9690"/>
    <cellStyle name="Normal 10 5 3 23" xfId="9961"/>
    <cellStyle name="Normal 10 5 3 24" xfId="10221"/>
    <cellStyle name="Normal 10 5 3 25" xfId="10479"/>
    <cellStyle name="Normal 10 5 3 26" xfId="10732"/>
    <cellStyle name="Normal 10 5 3 27" xfId="10993"/>
    <cellStyle name="Normal 10 5 3 28" xfId="11252"/>
    <cellStyle name="Normal 10 5 3 29" xfId="11503"/>
    <cellStyle name="Normal 10 5 3 3" xfId="4051"/>
    <cellStyle name="Normal 10 5 3 30" xfId="11735"/>
    <cellStyle name="Normal 10 5 3 31" xfId="11952"/>
    <cellStyle name="Normal 10 5 3 32" xfId="12138"/>
    <cellStyle name="Normal 10 5 3 33" xfId="12111"/>
    <cellStyle name="Normal 10 5 3 34" xfId="12937"/>
    <cellStyle name="Normal 10 5 3 35" xfId="14067"/>
    <cellStyle name="Normal 10 5 3 36" xfId="12699"/>
    <cellStyle name="Normal 10 5 3 37" xfId="14290"/>
    <cellStyle name="Normal 10 5 3 38" xfId="14564"/>
    <cellStyle name="Normal 10 5 3 39" xfId="14834"/>
    <cellStyle name="Normal 10 5 3 4" xfId="2577"/>
    <cellStyle name="Normal 10 5 3 40" xfId="15096"/>
    <cellStyle name="Normal 10 5 3 41" xfId="15363"/>
    <cellStyle name="Normal 10 5 3 42" xfId="15623"/>
    <cellStyle name="Normal 10 5 3 43" xfId="15872"/>
    <cellStyle name="Normal 10 5 3 44" xfId="16086"/>
    <cellStyle name="Normal 10 5 3 45" xfId="16284"/>
    <cellStyle name="Normal 10 5 3 46" xfId="16415"/>
    <cellStyle name="Normal 10 5 3 5" xfId="4280"/>
    <cellStyle name="Normal 10 5 3 6" xfId="2856"/>
    <cellStyle name="Normal 10 5 3 7" xfId="5148"/>
    <cellStyle name="Normal 10 5 3 8" xfId="4587"/>
    <cellStyle name="Normal 10 5 3 9" xfId="5365"/>
    <cellStyle name="Normal 10 5 4" xfId="1870"/>
    <cellStyle name="Normal 10 5 4 10" xfId="5611"/>
    <cellStyle name="Normal 10 5 4 11" xfId="5863"/>
    <cellStyle name="Normal 10 5 4 12" xfId="6108"/>
    <cellStyle name="Normal 10 5 4 13" xfId="6313"/>
    <cellStyle name="Normal 10 5 4 14" xfId="6506"/>
    <cellStyle name="Normal 10 5 4 15" xfId="6642"/>
    <cellStyle name="Normal 10 5 4 16" xfId="7359"/>
    <cellStyle name="Normal 10 5 4 17" xfId="8632"/>
    <cellStyle name="Normal 10 5 4 18" xfId="7113"/>
    <cellStyle name="Normal 10 5 4 19" xfId="8877"/>
    <cellStyle name="Normal 10 5 4 2" xfId="2917"/>
    <cellStyle name="Normal 10 5 4 20" xfId="9150"/>
    <cellStyle name="Normal 10 5 4 21" xfId="9427"/>
    <cellStyle name="Normal 10 5 4 22" xfId="9689"/>
    <cellStyle name="Normal 10 5 4 23" xfId="9960"/>
    <cellStyle name="Normal 10 5 4 24" xfId="10220"/>
    <cellStyle name="Normal 10 5 4 25" xfId="10478"/>
    <cellStyle name="Normal 10 5 4 26" xfId="10731"/>
    <cellStyle name="Normal 10 5 4 27" xfId="10992"/>
    <cellStyle name="Normal 10 5 4 28" xfId="11251"/>
    <cellStyle name="Normal 10 5 4 29" xfId="11502"/>
    <cellStyle name="Normal 10 5 4 3" xfId="4050"/>
    <cellStyle name="Normal 10 5 4 30" xfId="11734"/>
    <cellStyle name="Normal 10 5 4 31" xfId="11951"/>
    <cellStyle name="Normal 10 5 4 32" xfId="12137"/>
    <cellStyle name="Normal 10 5 4 33" xfId="12110"/>
    <cellStyle name="Normal 10 5 4 34" xfId="12938"/>
    <cellStyle name="Normal 10 5 4 35" xfId="14066"/>
    <cellStyle name="Normal 10 5 4 36" xfId="12700"/>
    <cellStyle name="Normal 10 5 4 37" xfId="14289"/>
    <cellStyle name="Normal 10 5 4 38" xfId="14563"/>
    <cellStyle name="Normal 10 5 4 39" xfId="14833"/>
    <cellStyle name="Normal 10 5 4 4" xfId="2578"/>
    <cellStyle name="Normal 10 5 4 40" xfId="15095"/>
    <cellStyle name="Normal 10 5 4 41" xfId="15362"/>
    <cellStyle name="Normal 10 5 4 42" xfId="15622"/>
    <cellStyle name="Normal 10 5 4 43" xfId="15871"/>
    <cellStyle name="Normal 10 5 4 44" xfId="16085"/>
    <cellStyle name="Normal 10 5 4 45" xfId="16283"/>
    <cellStyle name="Normal 10 5 4 46" xfId="16413"/>
    <cellStyle name="Normal 10 5 4 5" xfId="4279"/>
    <cellStyle name="Normal 10 5 4 6" xfId="2857"/>
    <cellStyle name="Normal 10 5 4 7" xfId="5147"/>
    <cellStyle name="Normal 10 5 4 8" xfId="4586"/>
    <cellStyle name="Normal 10 5 4 9" xfId="5364"/>
    <cellStyle name="Normal 10 5 5" xfId="1871"/>
    <cellStyle name="Normal 10 5 5 10" xfId="5610"/>
    <cellStyle name="Normal 10 5 5 11" xfId="5862"/>
    <cellStyle name="Normal 10 5 5 12" xfId="6107"/>
    <cellStyle name="Normal 10 5 5 13" xfId="6312"/>
    <cellStyle name="Normal 10 5 5 14" xfId="6505"/>
    <cellStyle name="Normal 10 5 5 15" xfId="6641"/>
    <cellStyle name="Normal 10 5 5 16" xfId="7360"/>
    <cellStyle name="Normal 10 5 5 17" xfId="8631"/>
    <cellStyle name="Normal 10 5 5 18" xfId="7115"/>
    <cellStyle name="Normal 10 5 5 19" xfId="8876"/>
    <cellStyle name="Normal 10 5 5 2" xfId="2918"/>
    <cellStyle name="Normal 10 5 5 20" xfId="9149"/>
    <cellStyle name="Normal 10 5 5 21" xfId="9426"/>
    <cellStyle name="Normal 10 5 5 22" xfId="9688"/>
    <cellStyle name="Normal 10 5 5 23" xfId="9959"/>
    <cellStyle name="Normal 10 5 5 24" xfId="10219"/>
    <cellStyle name="Normal 10 5 5 25" xfId="10477"/>
    <cellStyle name="Normal 10 5 5 26" xfId="10730"/>
    <cellStyle name="Normal 10 5 5 27" xfId="10991"/>
    <cellStyle name="Normal 10 5 5 28" xfId="11250"/>
    <cellStyle name="Normal 10 5 5 29" xfId="11501"/>
    <cellStyle name="Normal 10 5 5 3" xfId="4049"/>
    <cellStyle name="Normal 10 5 5 30" xfId="11733"/>
    <cellStyle name="Normal 10 5 5 31" xfId="11949"/>
    <cellStyle name="Normal 10 5 5 32" xfId="12136"/>
    <cellStyle name="Normal 10 5 5 33" xfId="12109"/>
    <cellStyle name="Normal 10 5 5 34" xfId="12939"/>
    <cellStyle name="Normal 10 5 5 35" xfId="14065"/>
    <cellStyle name="Normal 10 5 5 36" xfId="12701"/>
    <cellStyle name="Normal 10 5 5 37" xfId="14288"/>
    <cellStyle name="Normal 10 5 5 38" xfId="14562"/>
    <cellStyle name="Normal 10 5 5 39" xfId="14832"/>
    <cellStyle name="Normal 10 5 5 4" xfId="2579"/>
    <cellStyle name="Normal 10 5 5 40" xfId="15094"/>
    <cellStyle name="Normal 10 5 5 41" xfId="15361"/>
    <cellStyle name="Normal 10 5 5 42" xfId="15621"/>
    <cellStyle name="Normal 10 5 5 43" xfId="15870"/>
    <cellStyle name="Normal 10 5 5 44" xfId="16084"/>
    <cellStyle name="Normal 10 5 5 45" xfId="16282"/>
    <cellStyle name="Normal 10 5 5 46" xfId="16412"/>
    <cellStyle name="Normal 10 5 5 5" xfId="4278"/>
    <cellStyle name="Normal 10 5 5 6" xfId="2858"/>
    <cellStyle name="Normal 10 5 5 7" xfId="5146"/>
    <cellStyle name="Normal 10 5 5 8" xfId="4578"/>
    <cellStyle name="Normal 10 5 5 9" xfId="5363"/>
    <cellStyle name="Normal 10 5 6" xfId="1872"/>
    <cellStyle name="Normal 10 5 6 10" xfId="5609"/>
    <cellStyle name="Normal 10 5 6 11" xfId="5861"/>
    <cellStyle name="Normal 10 5 6 12" xfId="6106"/>
    <cellStyle name="Normal 10 5 6 13" xfId="6311"/>
    <cellStyle name="Normal 10 5 6 14" xfId="6504"/>
    <cellStyle name="Normal 10 5 6 15" xfId="6640"/>
    <cellStyle name="Normal 10 5 6 16" xfId="7361"/>
    <cellStyle name="Normal 10 5 6 17" xfId="8630"/>
    <cellStyle name="Normal 10 5 6 18" xfId="7116"/>
    <cellStyle name="Normal 10 5 6 19" xfId="8875"/>
    <cellStyle name="Normal 10 5 6 2" xfId="2919"/>
    <cellStyle name="Normal 10 5 6 20" xfId="9148"/>
    <cellStyle name="Normal 10 5 6 21" xfId="9425"/>
    <cellStyle name="Normal 10 5 6 22" xfId="9687"/>
    <cellStyle name="Normal 10 5 6 23" xfId="9958"/>
    <cellStyle name="Normal 10 5 6 24" xfId="10218"/>
    <cellStyle name="Normal 10 5 6 25" xfId="10476"/>
    <cellStyle name="Normal 10 5 6 26" xfId="10729"/>
    <cellStyle name="Normal 10 5 6 27" xfId="10990"/>
    <cellStyle name="Normal 10 5 6 28" xfId="11249"/>
    <cellStyle name="Normal 10 5 6 29" xfId="11500"/>
    <cellStyle name="Normal 10 5 6 3" xfId="4048"/>
    <cellStyle name="Normal 10 5 6 30" xfId="11732"/>
    <cellStyle name="Normal 10 5 6 31" xfId="11948"/>
    <cellStyle name="Normal 10 5 6 32" xfId="12135"/>
    <cellStyle name="Normal 10 5 6 33" xfId="12099"/>
    <cellStyle name="Normal 10 5 6 34" xfId="12940"/>
    <cellStyle name="Normal 10 5 6 35" xfId="14064"/>
    <cellStyle name="Normal 10 5 6 36" xfId="12702"/>
    <cellStyle name="Normal 10 5 6 37" xfId="14287"/>
    <cellStyle name="Normal 10 5 6 38" xfId="14561"/>
    <cellStyle name="Normal 10 5 6 39" xfId="14831"/>
    <cellStyle name="Normal 10 5 6 4" xfId="2580"/>
    <cellStyle name="Normal 10 5 6 40" xfId="15093"/>
    <cellStyle name="Normal 10 5 6 41" xfId="15360"/>
    <cellStyle name="Normal 10 5 6 42" xfId="15620"/>
    <cellStyle name="Normal 10 5 6 43" xfId="15869"/>
    <cellStyle name="Normal 10 5 6 44" xfId="16083"/>
    <cellStyle name="Normal 10 5 6 45" xfId="16281"/>
    <cellStyle name="Normal 10 5 6 46" xfId="16411"/>
    <cellStyle name="Normal 10 5 6 5" xfId="4277"/>
    <cellStyle name="Normal 10 5 6 6" xfId="2859"/>
    <cellStyle name="Normal 10 5 6 7" xfId="5145"/>
    <cellStyle name="Normal 10 5 6 8" xfId="4577"/>
    <cellStyle name="Normal 10 5 6 9" xfId="5362"/>
    <cellStyle name="Normal 10 5 7" xfId="1873"/>
    <cellStyle name="Normal 10 5 7 10" xfId="5608"/>
    <cellStyle name="Normal 10 5 7 11" xfId="5860"/>
    <cellStyle name="Normal 10 5 7 12" xfId="6105"/>
    <cellStyle name="Normal 10 5 7 13" xfId="6310"/>
    <cellStyle name="Normal 10 5 7 14" xfId="6503"/>
    <cellStyle name="Normal 10 5 7 15" xfId="6639"/>
    <cellStyle name="Normal 10 5 7 16" xfId="7362"/>
    <cellStyle name="Normal 10 5 7 17" xfId="8629"/>
    <cellStyle name="Normal 10 5 7 18" xfId="7117"/>
    <cellStyle name="Normal 10 5 7 19" xfId="8874"/>
    <cellStyle name="Normal 10 5 7 2" xfId="2920"/>
    <cellStyle name="Normal 10 5 7 20" xfId="9147"/>
    <cellStyle name="Normal 10 5 7 21" xfId="9424"/>
    <cellStyle name="Normal 10 5 7 22" xfId="9686"/>
    <cellStyle name="Normal 10 5 7 23" xfId="9957"/>
    <cellStyle name="Normal 10 5 7 24" xfId="10217"/>
    <cellStyle name="Normal 10 5 7 25" xfId="10475"/>
    <cellStyle name="Normal 10 5 7 26" xfId="10728"/>
    <cellStyle name="Normal 10 5 7 27" xfId="10989"/>
    <cellStyle name="Normal 10 5 7 28" xfId="11248"/>
    <cellStyle name="Normal 10 5 7 29" xfId="11499"/>
    <cellStyle name="Normal 10 5 7 3" xfId="4047"/>
    <cellStyle name="Normal 10 5 7 30" xfId="11731"/>
    <cellStyle name="Normal 10 5 7 31" xfId="11947"/>
    <cellStyle name="Normal 10 5 7 32" xfId="12134"/>
    <cellStyle name="Normal 10 5 7 33" xfId="12098"/>
    <cellStyle name="Normal 10 5 7 34" xfId="12941"/>
    <cellStyle name="Normal 10 5 7 35" xfId="14063"/>
    <cellStyle name="Normal 10 5 7 36" xfId="12703"/>
    <cellStyle name="Normal 10 5 7 37" xfId="14286"/>
    <cellStyle name="Normal 10 5 7 38" xfId="14560"/>
    <cellStyle name="Normal 10 5 7 39" xfId="14830"/>
    <cellStyle name="Normal 10 5 7 4" xfId="2581"/>
    <cellStyle name="Normal 10 5 7 40" xfId="15092"/>
    <cellStyle name="Normal 10 5 7 41" xfId="15359"/>
    <cellStyle name="Normal 10 5 7 42" xfId="15619"/>
    <cellStyle name="Normal 10 5 7 43" xfId="15868"/>
    <cellStyle name="Normal 10 5 7 44" xfId="16082"/>
    <cellStyle name="Normal 10 5 7 45" xfId="16280"/>
    <cellStyle name="Normal 10 5 7 46" xfId="16410"/>
    <cellStyle name="Normal 10 5 7 5" xfId="4276"/>
    <cellStyle name="Normal 10 5 7 6" xfId="2861"/>
    <cellStyle name="Normal 10 5 7 7" xfId="5144"/>
    <cellStyle name="Normal 10 5 7 8" xfId="4576"/>
    <cellStyle name="Normal 10 5 7 9" xfId="5361"/>
    <cellStyle name="Normal 10 5 8" xfId="1874"/>
    <cellStyle name="Normal 10 5 8 10" xfId="5607"/>
    <cellStyle name="Normal 10 5 8 11" xfId="5859"/>
    <cellStyle name="Normal 10 5 8 12" xfId="6104"/>
    <cellStyle name="Normal 10 5 8 13" xfId="6309"/>
    <cellStyle name="Normal 10 5 8 14" xfId="6502"/>
    <cellStyle name="Normal 10 5 8 15" xfId="6638"/>
    <cellStyle name="Normal 10 5 8 16" xfId="7363"/>
    <cellStyle name="Normal 10 5 8 17" xfId="8628"/>
    <cellStyle name="Normal 10 5 8 18" xfId="7118"/>
    <cellStyle name="Normal 10 5 8 19" xfId="8873"/>
    <cellStyle name="Normal 10 5 8 2" xfId="2921"/>
    <cellStyle name="Normal 10 5 8 20" xfId="9146"/>
    <cellStyle name="Normal 10 5 8 21" xfId="9423"/>
    <cellStyle name="Normal 10 5 8 22" xfId="9685"/>
    <cellStyle name="Normal 10 5 8 23" xfId="9956"/>
    <cellStyle name="Normal 10 5 8 24" xfId="10216"/>
    <cellStyle name="Normal 10 5 8 25" xfId="10474"/>
    <cellStyle name="Normal 10 5 8 26" xfId="10727"/>
    <cellStyle name="Normal 10 5 8 27" xfId="10988"/>
    <cellStyle name="Normal 10 5 8 28" xfId="11247"/>
    <cellStyle name="Normal 10 5 8 29" xfId="11498"/>
    <cellStyle name="Normal 10 5 8 3" xfId="4046"/>
    <cellStyle name="Normal 10 5 8 30" xfId="11730"/>
    <cellStyle name="Normal 10 5 8 31" xfId="11946"/>
    <cellStyle name="Normal 10 5 8 32" xfId="12133"/>
    <cellStyle name="Normal 10 5 8 33" xfId="12097"/>
    <cellStyle name="Normal 10 5 8 34" xfId="12942"/>
    <cellStyle name="Normal 10 5 8 35" xfId="14062"/>
    <cellStyle name="Normal 10 5 8 36" xfId="12704"/>
    <cellStyle name="Normal 10 5 8 37" xfId="14285"/>
    <cellStyle name="Normal 10 5 8 38" xfId="14559"/>
    <cellStyle name="Normal 10 5 8 39" xfId="14829"/>
    <cellStyle name="Normal 10 5 8 4" xfId="2582"/>
    <cellStyle name="Normal 10 5 8 40" xfId="15091"/>
    <cellStyle name="Normal 10 5 8 41" xfId="15358"/>
    <cellStyle name="Normal 10 5 8 42" xfId="15618"/>
    <cellStyle name="Normal 10 5 8 43" xfId="15867"/>
    <cellStyle name="Normal 10 5 8 44" xfId="16081"/>
    <cellStyle name="Normal 10 5 8 45" xfId="16279"/>
    <cellStyle name="Normal 10 5 8 46" xfId="16409"/>
    <cellStyle name="Normal 10 5 8 5" xfId="4275"/>
    <cellStyle name="Normal 10 5 8 6" xfId="2862"/>
    <cellStyle name="Normal 10 5 8 7" xfId="5143"/>
    <cellStyle name="Normal 10 5 8 8" xfId="4575"/>
    <cellStyle name="Normal 10 5 8 9" xfId="5360"/>
    <cellStyle name="Normal 10 50" xfId="803"/>
    <cellStyle name="Normal 10 51" xfId="819"/>
    <cellStyle name="Normal 10 52" xfId="835"/>
    <cellStyle name="Normal 10 53" xfId="851"/>
    <cellStyle name="Normal 10 54" xfId="867"/>
    <cellStyle name="Normal 10 55" xfId="883"/>
    <cellStyle name="Normal 10 56" xfId="899"/>
    <cellStyle name="Normal 10 57" xfId="915"/>
    <cellStyle name="Normal 10 58" xfId="931"/>
    <cellStyle name="Normal 10 59" xfId="12949"/>
    <cellStyle name="Normal 10 59 10" xfId="22289"/>
    <cellStyle name="Normal 10 59 11" xfId="23033"/>
    <cellStyle name="Normal 10 59 12" xfId="22045"/>
    <cellStyle name="Normal 10 59 13" xfId="23420"/>
    <cellStyle name="Normal 10 59 14" xfId="23832"/>
    <cellStyle name="Normal 10 59 15" xfId="24264"/>
    <cellStyle name="Normal 10 59 16" xfId="26087"/>
    <cellStyle name="Normal 10 59 17" xfId="26827"/>
    <cellStyle name="Normal 10 59 18" xfId="25836"/>
    <cellStyle name="Normal 10 59 19" xfId="27215"/>
    <cellStyle name="Normal 10 59 2" xfId="17402"/>
    <cellStyle name="Normal 10 59 20" xfId="27631"/>
    <cellStyle name="Normal 10 59 21" xfId="28064"/>
    <cellStyle name="Normal 10 59 22" xfId="30413"/>
    <cellStyle name="Normal 10 59 23" xfId="32197"/>
    <cellStyle name="Normal 10 59 24" xfId="32801"/>
    <cellStyle name="Normal 10 59 25" xfId="33439"/>
    <cellStyle name="Normal 10 59 26" xfId="32736"/>
    <cellStyle name="Normal 10 59 3" xfId="18128"/>
    <cellStyle name="Normal 10 59 4" xfId="17142"/>
    <cellStyle name="Normal 10 59 5" xfId="18561"/>
    <cellStyle name="Normal 10 59 6" xfId="19170"/>
    <cellStyle name="Normal 10 59 7" xfId="19741"/>
    <cellStyle name="Normal 10 59 8" xfId="20166"/>
    <cellStyle name="Normal 10 59 9" xfId="20590"/>
    <cellStyle name="Normal 10 6" xfId="154"/>
    <cellStyle name="Normal 10 6 2" xfId="1875"/>
    <cellStyle name="Normal 10 6 2 10" xfId="5598"/>
    <cellStyle name="Normal 10 6 2 11" xfId="5850"/>
    <cellStyle name="Normal 10 6 2 12" xfId="6097"/>
    <cellStyle name="Normal 10 6 2 13" xfId="6302"/>
    <cellStyle name="Normal 10 6 2 14" xfId="6501"/>
    <cellStyle name="Normal 10 6 2 15" xfId="6637"/>
    <cellStyle name="Normal 10 6 2 16" xfId="7374"/>
    <cellStyle name="Normal 10 6 2 17" xfId="8619"/>
    <cellStyle name="Normal 10 6 2 18" xfId="7129"/>
    <cellStyle name="Normal 10 6 2 19" xfId="8864"/>
    <cellStyle name="Normal 10 6 2 2" xfId="2926"/>
    <cellStyle name="Normal 10 6 2 20" xfId="9137"/>
    <cellStyle name="Normal 10 6 2 21" xfId="9412"/>
    <cellStyle name="Normal 10 6 2 22" xfId="9675"/>
    <cellStyle name="Normal 10 6 2 23" xfId="9946"/>
    <cellStyle name="Normal 10 6 2 24" xfId="10205"/>
    <cellStyle name="Normal 10 6 2 25" xfId="10467"/>
    <cellStyle name="Normal 10 6 2 26" xfId="10724"/>
    <cellStyle name="Normal 10 6 2 27" xfId="10980"/>
    <cellStyle name="Normal 10 6 2 28" xfId="10963"/>
    <cellStyle name="Normal 10 6 2 29" xfId="11494"/>
    <cellStyle name="Normal 10 6 2 3" xfId="4035"/>
    <cellStyle name="Normal 10 6 2 30" xfId="11477"/>
    <cellStyle name="Normal 10 6 2 31" xfId="11943"/>
    <cellStyle name="Normal 10 6 2 32" xfId="12132"/>
    <cellStyle name="Normal 10 6 2 33" xfId="12087"/>
    <cellStyle name="Normal 10 6 2 34" xfId="12950"/>
    <cellStyle name="Normal 10 6 2 35" xfId="14053"/>
    <cellStyle name="Normal 10 6 2 36" xfId="12716"/>
    <cellStyle name="Normal 10 6 2 37" xfId="14277"/>
    <cellStyle name="Normal 10 6 2 38" xfId="14551"/>
    <cellStyle name="Normal 10 6 2 39" xfId="14821"/>
    <cellStyle name="Normal 10 6 2 4" xfId="2594"/>
    <cellStyle name="Normal 10 6 2 40" xfId="15083"/>
    <cellStyle name="Normal 10 6 2 41" xfId="15351"/>
    <cellStyle name="Normal 10 6 2 42" xfId="15608"/>
    <cellStyle name="Normal 10 6 2 43" xfId="15860"/>
    <cellStyle name="Normal 10 6 2 44" xfId="16073"/>
    <cellStyle name="Normal 10 6 2 45" xfId="16277"/>
    <cellStyle name="Normal 10 6 2 46" xfId="16260"/>
    <cellStyle name="Normal 10 6 2 5" xfId="4264"/>
    <cellStyle name="Normal 10 6 2 6" xfId="2894"/>
    <cellStyle name="Normal 10 6 2 7" xfId="5136"/>
    <cellStyle name="Normal 10 6 2 8" xfId="4559"/>
    <cellStyle name="Normal 10 6 2 9" xfId="5351"/>
    <cellStyle name="Normal 10 6 3" xfId="1876"/>
    <cellStyle name="Normal 10 6 3 10" xfId="5597"/>
    <cellStyle name="Normal 10 6 3 11" xfId="5849"/>
    <cellStyle name="Normal 10 6 3 12" xfId="6096"/>
    <cellStyle name="Normal 10 6 3 13" xfId="6301"/>
    <cellStyle name="Normal 10 6 3 14" xfId="6500"/>
    <cellStyle name="Normal 10 6 3 15" xfId="6636"/>
    <cellStyle name="Normal 10 6 3 16" xfId="7375"/>
    <cellStyle name="Normal 10 6 3 17" xfId="8618"/>
    <cellStyle name="Normal 10 6 3 18" xfId="7130"/>
    <cellStyle name="Normal 10 6 3 19" xfId="8863"/>
    <cellStyle name="Normal 10 6 3 2" xfId="2927"/>
    <cellStyle name="Normal 10 6 3 20" xfId="9136"/>
    <cellStyle name="Normal 10 6 3 21" xfId="9411"/>
    <cellStyle name="Normal 10 6 3 22" xfId="9674"/>
    <cellStyle name="Normal 10 6 3 23" xfId="9945"/>
    <cellStyle name="Normal 10 6 3 24" xfId="10204"/>
    <cellStyle name="Normal 10 6 3 25" xfId="10466"/>
    <cellStyle name="Normal 10 6 3 26" xfId="10723"/>
    <cellStyle name="Normal 10 6 3 27" xfId="10979"/>
    <cellStyle name="Normal 10 6 3 28" xfId="10962"/>
    <cellStyle name="Normal 10 6 3 29" xfId="11493"/>
    <cellStyle name="Normal 10 6 3 3" xfId="4034"/>
    <cellStyle name="Normal 10 6 3 30" xfId="11476"/>
    <cellStyle name="Normal 10 6 3 31" xfId="11942"/>
    <cellStyle name="Normal 10 6 3 32" xfId="12131"/>
    <cellStyle name="Normal 10 6 3 33" xfId="12086"/>
    <cellStyle name="Normal 10 6 3 34" xfId="12951"/>
    <cellStyle name="Normal 10 6 3 35" xfId="14052"/>
    <cellStyle name="Normal 10 6 3 36" xfId="12717"/>
    <cellStyle name="Normal 10 6 3 37" xfId="14276"/>
    <cellStyle name="Normal 10 6 3 38" xfId="14550"/>
    <cellStyle name="Normal 10 6 3 39" xfId="14820"/>
    <cellStyle name="Normal 10 6 3 4" xfId="2596"/>
    <cellStyle name="Normal 10 6 3 40" xfId="15082"/>
    <cellStyle name="Normal 10 6 3 41" xfId="15350"/>
    <cellStyle name="Normal 10 6 3 42" xfId="15607"/>
    <cellStyle name="Normal 10 6 3 43" xfId="15859"/>
    <cellStyle name="Normal 10 6 3 44" xfId="16072"/>
    <cellStyle name="Normal 10 6 3 45" xfId="16276"/>
    <cellStyle name="Normal 10 6 3 46" xfId="16259"/>
    <cellStyle name="Normal 10 6 3 5" xfId="4263"/>
    <cellStyle name="Normal 10 6 3 6" xfId="2895"/>
    <cellStyle name="Normal 10 6 3 7" xfId="5135"/>
    <cellStyle name="Normal 10 6 3 8" xfId="4558"/>
    <cellStyle name="Normal 10 6 3 9" xfId="5350"/>
    <cellStyle name="Normal 10 6 4" xfId="1877"/>
    <cellStyle name="Normal 10 6 4 10" xfId="5596"/>
    <cellStyle name="Normal 10 6 4 11" xfId="5848"/>
    <cellStyle name="Normal 10 6 4 12" xfId="6095"/>
    <cellStyle name="Normal 10 6 4 13" xfId="6300"/>
    <cellStyle name="Normal 10 6 4 14" xfId="6499"/>
    <cellStyle name="Normal 10 6 4 15" xfId="6635"/>
    <cellStyle name="Normal 10 6 4 16" xfId="7376"/>
    <cellStyle name="Normal 10 6 4 17" xfId="8617"/>
    <cellStyle name="Normal 10 6 4 18" xfId="7131"/>
    <cellStyle name="Normal 10 6 4 19" xfId="8862"/>
    <cellStyle name="Normal 10 6 4 2" xfId="2928"/>
    <cellStyle name="Normal 10 6 4 20" xfId="9135"/>
    <cellStyle name="Normal 10 6 4 21" xfId="9410"/>
    <cellStyle name="Normal 10 6 4 22" xfId="9673"/>
    <cellStyle name="Normal 10 6 4 23" xfId="9944"/>
    <cellStyle name="Normal 10 6 4 24" xfId="10203"/>
    <cellStyle name="Normal 10 6 4 25" xfId="10465"/>
    <cellStyle name="Normal 10 6 4 26" xfId="10722"/>
    <cellStyle name="Normal 10 6 4 27" xfId="10978"/>
    <cellStyle name="Normal 10 6 4 28" xfId="10961"/>
    <cellStyle name="Normal 10 6 4 29" xfId="11492"/>
    <cellStyle name="Normal 10 6 4 3" xfId="4033"/>
    <cellStyle name="Normal 10 6 4 30" xfId="11475"/>
    <cellStyle name="Normal 10 6 4 31" xfId="11941"/>
    <cellStyle name="Normal 10 6 4 32" xfId="12130"/>
    <cellStyle name="Normal 10 6 4 33" xfId="12085"/>
    <cellStyle name="Normal 10 6 4 34" xfId="12952"/>
    <cellStyle name="Normal 10 6 4 35" xfId="14051"/>
    <cellStyle name="Normal 10 6 4 36" xfId="12718"/>
    <cellStyle name="Normal 10 6 4 37" xfId="14275"/>
    <cellStyle name="Normal 10 6 4 38" xfId="14549"/>
    <cellStyle name="Normal 10 6 4 39" xfId="14819"/>
    <cellStyle name="Normal 10 6 4 4" xfId="2597"/>
    <cellStyle name="Normal 10 6 4 40" xfId="15081"/>
    <cellStyle name="Normal 10 6 4 41" xfId="15349"/>
    <cellStyle name="Normal 10 6 4 42" xfId="15606"/>
    <cellStyle name="Normal 10 6 4 43" xfId="15858"/>
    <cellStyle name="Normal 10 6 4 44" xfId="16071"/>
    <cellStyle name="Normal 10 6 4 45" xfId="16275"/>
    <cellStyle name="Normal 10 6 4 46" xfId="16258"/>
    <cellStyle name="Normal 10 6 4 5" xfId="4262"/>
    <cellStyle name="Normal 10 6 4 6" xfId="2896"/>
    <cellStyle name="Normal 10 6 4 7" xfId="5134"/>
    <cellStyle name="Normal 10 6 4 8" xfId="4557"/>
    <cellStyle name="Normal 10 6 4 9" xfId="5349"/>
    <cellStyle name="Normal 10 6 5" xfId="1878"/>
    <cellStyle name="Normal 10 6 5 10" xfId="5595"/>
    <cellStyle name="Normal 10 6 5 11" xfId="5847"/>
    <cellStyle name="Normal 10 6 5 12" xfId="6094"/>
    <cellStyle name="Normal 10 6 5 13" xfId="6299"/>
    <cellStyle name="Normal 10 6 5 14" xfId="6498"/>
    <cellStyle name="Normal 10 6 5 15" xfId="6634"/>
    <cellStyle name="Normal 10 6 5 16" xfId="7377"/>
    <cellStyle name="Normal 10 6 5 17" xfId="8616"/>
    <cellStyle name="Normal 10 6 5 18" xfId="7132"/>
    <cellStyle name="Normal 10 6 5 19" xfId="8861"/>
    <cellStyle name="Normal 10 6 5 2" xfId="2929"/>
    <cellStyle name="Normal 10 6 5 20" xfId="9134"/>
    <cellStyle name="Normal 10 6 5 21" xfId="9409"/>
    <cellStyle name="Normal 10 6 5 22" xfId="9672"/>
    <cellStyle name="Normal 10 6 5 23" xfId="9943"/>
    <cellStyle name="Normal 10 6 5 24" xfId="10202"/>
    <cellStyle name="Normal 10 6 5 25" xfId="10464"/>
    <cellStyle name="Normal 10 6 5 26" xfId="10721"/>
    <cellStyle name="Normal 10 6 5 27" xfId="10977"/>
    <cellStyle name="Normal 10 6 5 28" xfId="10960"/>
    <cellStyle name="Normal 10 6 5 29" xfId="11491"/>
    <cellStyle name="Normal 10 6 5 3" xfId="4032"/>
    <cellStyle name="Normal 10 6 5 30" xfId="11474"/>
    <cellStyle name="Normal 10 6 5 31" xfId="11940"/>
    <cellStyle name="Normal 10 6 5 32" xfId="12129"/>
    <cellStyle name="Normal 10 6 5 33" xfId="12084"/>
    <cellStyle name="Normal 10 6 5 34" xfId="12953"/>
    <cellStyle name="Normal 10 6 5 35" xfId="14050"/>
    <cellStyle name="Normal 10 6 5 36" xfId="12719"/>
    <cellStyle name="Normal 10 6 5 37" xfId="14274"/>
    <cellStyle name="Normal 10 6 5 38" xfId="14548"/>
    <cellStyle name="Normal 10 6 5 39" xfId="14818"/>
    <cellStyle name="Normal 10 6 5 4" xfId="2598"/>
    <cellStyle name="Normal 10 6 5 40" xfId="15080"/>
    <cellStyle name="Normal 10 6 5 41" xfId="15348"/>
    <cellStyle name="Normal 10 6 5 42" xfId="15605"/>
    <cellStyle name="Normal 10 6 5 43" xfId="15857"/>
    <cellStyle name="Normal 10 6 5 44" xfId="16070"/>
    <cellStyle name="Normal 10 6 5 45" xfId="16274"/>
    <cellStyle name="Normal 10 6 5 46" xfId="16257"/>
    <cellStyle name="Normal 10 6 5 5" xfId="4261"/>
    <cellStyle name="Normal 10 6 5 6" xfId="2897"/>
    <cellStyle name="Normal 10 6 5 7" xfId="5133"/>
    <cellStyle name="Normal 10 6 5 8" xfId="4556"/>
    <cellStyle name="Normal 10 6 5 9" xfId="5348"/>
    <cellStyle name="Normal 10 6 6" xfId="1879"/>
    <cellStyle name="Normal 10 6 6 10" xfId="5594"/>
    <cellStyle name="Normal 10 6 6 11" xfId="5846"/>
    <cellStyle name="Normal 10 6 6 12" xfId="6093"/>
    <cellStyle name="Normal 10 6 6 13" xfId="6298"/>
    <cellStyle name="Normal 10 6 6 14" xfId="6497"/>
    <cellStyle name="Normal 10 6 6 15" xfId="6633"/>
    <cellStyle name="Normal 10 6 6 16" xfId="7378"/>
    <cellStyle name="Normal 10 6 6 17" xfId="8615"/>
    <cellStyle name="Normal 10 6 6 18" xfId="7133"/>
    <cellStyle name="Normal 10 6 6 19" xfId="8860"/>
    <cellStyle name="Normal 10 6 6 2" xfId="2930"/>
    <cellStyle name="Normal 10 6 6 20" xfId="9133"/>
    <cellStyle name="Normal 10 6 6 21" xfId="9408"/>
    <cellStyle name="Normal 10 6 6 22" xfId="9671"/>
    <cellStyle name="Normal 10 6 6 23" xfId="9942"/>
    <cellStyle name="Normal 10 6 6 24" xfId="10201"/>
    <cellStyle name="Normal 10 6 6 25" xfId="10463"/>
    <cellStyle name="Normal 10 6 6 26" xfId="10720"/>
    <cellStyle name="Normal 10 6 6 27" xfId="10976"/>
    <cellStyle name="Normal 10 6 6 28" xfId="10959"/>
    <cellStyle name="Normal 10 6 6 29" xfId="11490"/>
    <cellStyle name="Normal 10 6 6 3" xfId="4031"/>
    <cellStyle name="Normal 10 6 6 30" xfId="11473"/>
    <cellStyle name="Normal 10 6 6 31" xfId="11939"/>
    <cellStyle name="Normal 10 6 6 32" xfId="12128"/>
    <cellStyle name="Normal 10 6 6 33" xfId="12083"/>
    <cellStyle name="Normal 10 6 6 34" xfId="12954"/>
    <cellStyle name="Normal 10 6 6 35" xfId="14049"/>
    <cellStyle name="Normal 10 6 6 36" xfId="12720"/>
    <cellStyle name="Normal 10 6 6 37" xfId="14273"/>
    <cellStyle name="Normal 10 6 6 38" xfId="14547"/>
    <cellStyle name="Normal 10 6 6 39" xfId="14815"/>
    <cellStyle name="Normal 10 6 6 4" xfId="2599"/>
    <cellStyle name="Normal 10 6 6 40" xfId="15077"/>
    <cellStyle name="Normal 10 6 6 41" xfId="15345"/>
    <cellStyle name="Normal 10 6 6 42" xfId="15602"/>
    <cellStyle name="Normal 10 6 6 43" xfId="15854"/>
    <cellStyle name="Normal 10 6 6 44" xfId="16067"/>
    <cellStyle name="Normal 10 6 6 45" xfId="16271"/>
    <cellStyle name="Normal 10 6 6 46" xfId="16256"/>
    <cellStyle name="Normal 10 6 6 5" xfId="4260"/>
    <cellStyle name="Normal 10 6 6 6" xfId="2898"/>
    <cellStyle name="Normal 10 6 6 7" xfId="5132"/>
    <cellStyle name="Normal 10 6 6 8" xfId="4555"/>
    <cellStyle name="Normal 10 6 6 9" xfId="5347"/>
    <cellStyle name="Normal 10 6 7" xfId="1880"/>
    <cellStyle name="Normal 10 6 7 10" xfId="5593"/>
    <cellStyle name="Normal 10 6 7 11" xfId="5845"/>
    <cellStyle name="Normal 10 6 7 12" xfId="6092"/>
    <cellStyle name="Normal 10 6 7 13" xfId="6297"/>
    <cellStyle name="Normal 10 6 7 14" xfId="6496"/>
    <cellStyle name="Normal 10 6 7 15" xfId="6632"/>
    <cellStyle name="Normal 10 6 7 16" xfId="7379"/>
    <cellStyle name="Normal 10 6 7 17" xfId="8614"/>
    <cellStyle name="Normal 10 6 7 18" xfId="7134"/>
    <cellStyle name="Normal 10 6 7 19" xfId="8859"/>
    <cellStyle name="Normal 10 6 7 2" xfId="2931"/>
    <cellStyle name="Normal 10 6 7 20" xfId="9132"/>
    <cellStyle name="Normal 10 6 7 21" xfId="9407"/>
    <cellStyle name="Normal 10 6 7 22" xfId="9670"/>
    <cellStyle name="Normal 10 6 7 23" xfId="9941"/>
    <cellStyle name="Normal 10 6 7 24" xfId="10200"/>
    <cellStyle name="Normal 10 6 7 25" xfId="10462"/>
    <cellStyle name="Normal 10 6 7 26" xfId="10719"/>
    <cellStyle name="Normal 10 6 7 27" xfId="10975"/>
    <cellStyle name="Normal 10 6 7 28" xfId="10958"/>
    <cellStyle name="Normal 10 6 7 29" xfId="11489"/>
    <cellStyle name="Normal 10 6 7 3" xfId="4030"/>
    <cellStyle name="Normal 10 6 7 30" xfId="11472"/>
    <cellStyle name="Normal 10 6 7 31" xfId="11938"/>
    <cellStyle name="Normal 10 6 7 32" xfId="11927"/>
    <cellStyle name="Normal 10 6 7 33" xfId="12082"/>
    <cellStyle name="Normal 10 6 7 34" xfId="12955"/>
    <cellStyle name="Normal 10 6 7 35" xfId="14048"/>
    <cellStyle name="Normal 10 6 7 36" xfId="12721"/>
    <cellStyle name="Normal 10 6 7 37" xfId="14272"/>
    <cellStyle name="Normal 10 6 7 38" xfId="14546"/>
    <cellStyle name="Normal 10 6 7 39" xfId="14813"/>
    <cellStyle name="Normal 10 6 7 4" xfId="2600"/>
    <cellStyle name="Normal 10 6 7 40" xfId="15075"/>
    <cellStyle name="Normal 10 6 7 41" xfId="15343"/>
    <cellStyle name="Normal 10 6 7 42" xfId="15600"/>
    <cellStyle name="Normal 10 6 7 43" xfId="15852"/>
    <cellStyle name="Normal 10 6 7 44" xfId="16065"/>
    <cellStyle name="Normal 10 6 7 45" xfId="16269"/>
    <cellStyle name="Normal 10 6 7 46" xfId="16255"/>
    <cellStyle name="Normal 10 6 7 5" xfId="4259"/>
    <cellStyle name="Normal 10 6 7 6" xfId="2913"/>
    <cellStyle name="Normal 10 6 7 7" xfId="5131"/>
    <cellStyle name="Normal 10 6 7 8" xfId="2421"/>
    <cellStyle name="Normal 10 6 7 9" xfId="5346"/>
    <cellStyle name="Normal 10 6 8" xfId="1881"/>
    <cellStyle name="Normal 10 6 8 10" xfId="4881"/>
    <cellStyle name="Normal 10 6 8 11" xfId="5844"/>
    <cellStyle name="Normal 10 6 8 12" xfId="6091"/>
    <cellStyle name="Normal 10 6 8 13" xfId="6296"/>
    <cellStyle name="Normal 10 6 8 14" xfId="6495"/>
    <cellStyle name="Normal 10 6 8 15" xfId="6631"/>
    <cellStyle name="Normal 10 6 8 16" xfId="7380"/>
    <cellStyle name="Normal 10 6 8 17" xfId="8613"/>
    <cellStyle name="Normal 10 6 8 18" xfId="7135"/>
    <cellStyle name="Normal 10 6 8 19" xfId="8858"/>
    <cellStyle name="Normal 10 6 8 2" xfId="2932"/>
    <cellStyle name="Normal 10 6 8 20" xfId="9131"/>
    <cellStyle name="Normal 10 6 8 21" xfId="9406"/>
    <cellStyle name="Normal 10 6 8 22" xfId="9669"/>
    <cellStyle name="Normal 10 6 8 23" xfId="9940"/>
    <cellStyle name="Normal 10 6 8 24" xfId="10199"/>
    <cellStyle name="Normal 10 6 8 25" xfId="10461"/>
    <cellStyle name="Normal 10 6 8 26" xfId="10718"/>
    <cellStyle name="Normal 10 6 8 27" xfId="10974"/>
    <cellStyle name="Normal 10 6 8 28" xfId="10957"/>
    <cellStyle name="Normal 10 6 8 29" xfId="11488"/>
    <cellStyle name="Normal 10 6 8 3" xfId="4029"/>
    <cellStyle name="Normal 10 6 8 30" xfId="11471"/>
    <cellStyle name="Normal 10 6 8 31" xfId="11937"/>
    <cellStyle name="Normal 10 6 8 32" xfId="11926"/>
    <cellStyle name="Normal 10 6 8 33" xfId="12081"/>
    <cellStyle name="Normal 10 6 8 34" xfId="12956"/>
    <cellStyle name="Normal 10 6 8 35" xfId="14047"/>
    <cellStyle name="Normal 10 6 8 36" xfId="12722"/>
    <cellStyle name="Normal 10 6 8 37" xfId="14271"/>
    <cellStyle name="Normal 10 6 8 38" xfId="14545"/>
    <cellStyle name="Normal 10 6 8 39" xfId="14812"/>
    <cellStyle name="Normal 10 6 8 4" xfId="2601"/>
    <cellStyle name="Normal 10 6 8 40" xfId="15074"/>
    <cellStyle name="Normal 10 6 8 41" xfId="15342"/>
    <cellStyle name="Normal 10 6 8 42" xfId="15599"/>
    <cellStyle name="Normal 10 6 8 43" xfId="15851"/>
    <cellStyle name="Normal 10 6 8 44" xfId="16064"/>
    <cellStyle name="Normal 10 6 8 45" xfId="16268"/>
    <cellStyle name="Normal 10 6 8 46" xfId="16254"/>
    <cellStyle name="Normal 10 6 8 5" xfId="4258"/>
    <cellStyle name="Normal 10 6 8 6" xfId="2914"/>
    <cellStyle name="Normal 10 6 8 7" xfId="5130"/>
    <cellStyle name="Normal 10 6 8 8" xfId="2422"/>
    <cellStyle name="Normal 10 6 8 9" xfId="5345"/>
    <cellStyle name="Normal 10 60" xfId="12957"/>
    <cellStyle name="Normal 10 60 10" xfId="22298"/>
    <cellStyle name="Normal 10 60 11" xfId="23022"/>
    <cellStyle name="Normal 10 60 12" xfId="22055"/>
    <cellStyle name="Normal 10 60 13" xfId="23419"/>
    <cellStyle name="Normal 10 60 14" xfId="23830"/>
    <cellStyle name="Normal 10 60 15" xfId="24261"/>
    <cellStyle name="Normal 10 60 16" xfId="26096"/>
    <cellStyle name="Normal 10 60 17" xfId="26816"/>
    <cellStyle name="Normal 10 60 18" xfId="25846"/>
    <cellStyle name="Normal 10 60 19" xfId="27212"/>
    <cellStyle name="Normal 10 60 2" xfId="17411"/>
    <cellStyle name="Normal 10 60 20" xfId="27629"/>
    <cellStyle name="Normal 10 60 21" xfId="28061"/>
    <cellStyle name="Normal 10 60 22" xfId="30414"/>
    <cellStyle name="Normal 10 60 23" xfId="32198"/>
    <cellStyle name="Normal 10 60 24" xfId="32802"/>
    <cellStyle name="Normal 10 60 25" xfId="33437"/>
    <cellStyle name="Normal 10 60 26" xfId="32739"/>
    <cellStyle name="Normal 10 60 3" xfId="18118"/>
    <cellStyle name="Normal 10 60 4" xfId="17152"/>
    <cellStyle name="Normal 10 60 5" xfId="18550"/>
    <cellStyle name="Normal 10 60 6" xfId="19160"/>
    <cellStyle name="Normal 10 60 7" xfId="19739"/>
    <cellStyle name="Normal 10 60 8" xfId="20164"/>
    <cellStyle name="Normal 10 60 9" xfId="20588"/>
    <cellStyle name="Normal 10 61" xfId="12958"/>
    <cellStyle name="Normal 10 61 10" xfId="22299"/>
    <cellStyle name="Normal 10 61 11" xfId="23021"/>
    <cellStyle name="Normal 10 61 12" xfId="22056"/>
    <cellStyle name="Normal 10 61 13" xfId="23417"/>
    <cellStyle name="Normal 10 61 14" xfId="23829"/>
    <cellStyle name="Normal 10 61 15" xfId="24260"/>
    <cellStyle name="Normal 10 61 16" xfId="26097"/>
    <cellStyle name="Normal 10 61 17" xfId="26815"/>
    <cellStyle name="Normal 10 61 18" xfId="25847"/>
    <cellStyle name="Normal 10 61 19" xfId="27211"/>
    <cellStyle name="Normal 10 61 2" xfId="17412"/>
    <cellStyle name="Normal 10 61 20" xfId="27628"/>
    <cellStyle name="Normal 10 61 21" xfId="28060"/>
    <cellStyle name="Normal 10 61 22" xfId="30415"/>
    <cellStyle name="Normal 10 61 23" xfId="32199"/>
    <cellStyle name="Normal 10 61 24" xfId="32803"/>
    <cellStyle name="Normal 10 61 25" xfId="33436"/>
    <cellStyle name="Normal 10 61 26" xfId="32740"/>
    <cellStyle name="Normal 10 61 3" xfId="18117"/>
    <cellStyle name="Normal 10 61 4" xfId="17153"/>
    <cellStyle name="Normal 10 61 5" xfId="18549"/>
    <cellStyle name="Normal 10 61 6" xfId="19159"/>
    <cellStyle name="Normal 10 61 7" xfId="19738"/>
    <cellStyle name="Normal 10 61 8" xfId="20163"/>
    <cellStyle name="Normal 10 61 9" xfId="20587"/>
    <cellStyle name="Normal 10 62" xfId="16659"/>
    <cellStyle name="Normal 10 63" xfId="16713"/>
    <cellStyle name="Normal 10 64" xfId="16710"/>
    <cellStyle name="Normal 10 65" xfId="16722"/>
    <cellStyle name="Normal 10 66" xfId="25367"/>
    <cellStyle name="Normal 10 67" xfId="25413"/>
    <cellStyle name="Normal 10 68" xfId="25439"/>
    <cellStyle name="Normal 10 69" xfId="25459"/>
    <cellStyle name="Normal 10 7" xfId="165"/>
    <cellStyle name="Normal 10 70" xfId="30690"/>
    <cellStyle name="Normal 10 71" xfId="30686"/>
    <cellStyle name="Normal 10 72" xfId="30697"/>
    <cellStyle name="Normal 10 73" xfId="30781"/>
    <cellStyle name="Normal 10 74" xfId="30778"/>
    <cellStyle name="Normal 10 75" xfId="30849"/>
    <cellStyle name="Normal 10 76" xfId="30846"/>
    <cellStyle name="Normal 10 77" xfId="30866"/>
    <cellStyle name="Normal 10 78" xfId="32473"/>
    <cellStyle name="Normal 10 79" xfId="32470"/>
    <cellStyle name="Normal 10 8" xfId="176"/>
    <cellStyle name="Normal 10 80" xfId="32482"/>
    <cellStyle name="Normal 10 9" xfId="187"/>
    <cellStyle name="Normal 100" xfId="1024"/>
    <cellStyle name="Normal 101" xfId="1025"/>
    <cellStyle name="Normal 102" xfId="1026"/>
    <cellStyle name="Normal 103" xfId="1027"/>
    <cellStyle name="Normal 104" xfId="16694"/>
    <cellStyle name="Normal 105" xfId="16794"/>
    <cellStyle name="Normal 106" xfId="16789"/>
    <cellStyle name="Normal 107" xfId="16790"/>
    <cellStyle name="Normal 108" xfId="16792"/>
    <cellStyle name="Normal 109" xfId="19076"/>
    <cellStyle name="Normal 11" xfId="100"/>
    <cellStyle name="Normal 11 10" xfId="199"/>
    <cellStyle name="Normal 11 11" xfId="210"/>
    <cellStyle name="Normal 11 12" xfId="221"/>
    <cellStyle name="Normal 11 13" xfId="232"/>
    <cellStyle name="Normal 11 14" xfId="243"/>
    <cellStyle name="Normal 11 15" xfId="254"/>
    <cellStyle name="Normal 11 16" xfId="265"/>
    <cellStyle name="Normal 11 17" xfId="276"/>
    <cellStyle name="Normal 11 18" xfId="292"/>
    <cellStyle name="Normal 11 19" xfId="308"/>
    <cellStyle name="Normal 11 2" xfId="111"/>
    <cellStyle name="Normal 11 2 2" xfId="1882"/>
    <cellStyle name="Normal 11 2 2 10" xfId="4843"/>
    <cellStyle name="Normal 11 2 2 11" xfId="5571"/>
    <cellStyle name="Normal 11 2 2 12" xfId="5817"/>
    <cellStyle name="Normal 11 2 2 13" xfId="6066"/>
    <cellStyle name="Normal 11 2 2 14" xfId="6278"/>
    <cellStyle name="Normal 11 2 2 15" xfId="6479"/>
    <cellStyle name="Normal 11 2 2 16" xfId="7396"/>
    <cellStyle name="Normal 11 2 2 17" xfId="8596"/>
    <cellStyle name="Normal 11 2 2 18" xfId="7156"/>
    <cellStyle name="Normal 11 2 2 19" xfId="8835"/>
    <cellStyle name="Normal 11 2 2 2" xfId="2950"/>
    <cellStyle name="Normal 11 2 2 20" xfId="6870"/>
    <cellStyle name="Normal 11 2 2 21" xfId="9096"/>
    <cellStyle name="Normal 11 2 2 22" xfId="9378"/>
    <cellStyle name="Normal 11 2 2 23" xfId="9644"/>
    <cellStyle name="Normal 11 2 2 24" xfId="9907"/>
    <cellStyle name="Normal 11 2 2 25" xfId="10171"/>
    <cellStyle name="Normal 11 2 2 26" xfId="10430"/>
    <cellStyle name="Normal 11 2 2 27" xfId="10693"/>
    <cellStyle name="Normal 11 2 2 28" xfId="10932"/>
    <cellStyle name="Normal 11 2 2 29" xfId="11213"/>
    <cellStyle name="Normal 11 2 2 3" xfId="4009"/>
    <cellStyle name="Normal 11 2 2 30" xfId="11452"/>
    <cellStyle name="Normal 11 2 2 31" xfId="11719"/>
    <cellStyle name="Normal 11 2 2 32" xfId="11911"/>
    <cellStyle name="Normal 11 2 2 33" xfId="12066"/>
    <cellStyle name="Normal 11 2 2 34" xfId="12972"/>
    <cellStyle name="Normal 11 2 2 35" xfId="14031"/>
    <cellStyle name="Normal 11 2 2 36" xfId="12746"/>
    <cellStyle name="Normal 11 2 2 37" xfId="14250"/>
    <cellStyle name="Normal 11 2 2 38" xfId="12481"/>
    <cellStyle name="Normal 11 2 2 39" xfId="14514"/>
    <cellStyle name="Normal 11 2 2 4" xfId="2623"/>
    <cellStyle name="Normal 11 2 2 40" xfId="14782"/>
    <cellStyle name="Normal 11 2 2 41" xfId="15059"/>
    <cellStyle name="Normal 11 2 2 42" xfId="15320"/>
    <cellStyle name="Normal 11 2 2 43" xfId="15579"/>
    <cellStyle name="Normal 11 2 2 44" xfId="15833"/>
    <cellStyle name="Normal 11 2 2 45" xfId="16056"/>
    <cellStyle name="Normal 11 2 2 46" xfId="16236"/>
    <cellStyle name="Normal 11 2 2 5" xfId="4224"/>
    <cellStyle name="Normal 11 2 2 6" xfId="2959"/>
    <cellStyle name="Normal 11 2 2 7" xfId="5118"/>
    <cellStyle name="Normal 11 2 2 8" xfId="2460"/>
    <cellStyle name="Normal 11 2 2 9" xfId="5326"/>
    <cellStyle name="Normal 11 2 3" xfId="1883"/>
    <cellStyle name="Normal 11 2 3 10" xfId="4842"/>
    <cellStyle name="Normal 11 2 3 11" xfId="5569"/>
    <cellStyle name="Normal 11 2 3 12" xfId="5816"/>
    <cellStyle name="Normal 11 2 3 13" xfId="6065"/>
    <cellStyle name="Normal 11 2 3 14" xfId="6277"/>
    <cellStyle name="Normal 11 2 3 15" xfId="6478"/>
    <cellStyle name="Normal 11 2 3 16" xfId="7397"/>
    <cellStyle name="Normal 11 2 3 17" xfId="8595"/>
    <cellStyle name="Normal 11 2 3 18" xfId="7157"/>
    <cellStyle name="Normal 11 2 3 19" xfId="8834"/>
    <cellStyle name="Normal 11 2 3 2" xfId="2951"/>
    <cellStyle name="Normal 11 2 3 20" xfId="6871"/>
    <cellStyle name="Normal 11 2 3 21" xfId="9094"/>
    <cellStyle name="Normal 11 2 3 22" xfId="9377"/>
    <cellStyle name="Normal 11 2 3 23" xfId="9643"/>
    <cellStyle name="Normal 11 2 3 24" xfId="9906"/>
    <cellStyle name="Normal 11 2 3 25" xfId="10170"/>
    <cellStyle name="Normal 11 2 3 26" xfId="10429"/>
    <cellStyle name="Normal 11 2 3 27" xfId="10692"/>
    <cellStyle name="Normal 11 2 3 28" xfId="10931"/>
    <cellStyle name="Normal 11 2 3 29" xfId="11211"/>
    <cellStyle name="Normal 11 2 3 3" xfId="4008"/>
    <cellStyle name="Normal 11 2 3 30" xfId="11451"/>
    <cellStyle name="Normal 11 2 3 31" xfId="11718"/>
    <cellStyle name="Normal 11 2 3 32" xfId="11910"/>
    <cellStyle name="Normal 11 2 3 33" xfId="12065"/>
    <cellStyle name="Normal 11 2 3 34" xfId="12973"/>
    <cellStyle name="Normal 11 2 3 35" xfId="14030"/>
    <cellStyle name="Normal 11 2 3 36" xfId="12747"/>
    <cellStyle name="Normal 11 2 3 37" xfId="14249"/>
    <cellStyle name="Normal 11 2 3 38" xfId="12482"/>
    <cellStyle name="Normal 11 2 3 39" xfId="14513"/>
    <cellStyle name="Normal 11 2 3 4" xfId="2624"/>
    <cellStyle name="Normal 11 2 3 40" xfId="14780"/>
    <cellStyle name="Normal 11 2 3 41" xfId="15058"/>
    <cellStyle name="Normal 11 2 3 42" xfId="15319"/>
    <cellStyle name="Normal 11 2 3 43" xfId="15578"/>
    <cellStyle name="Normal 11 2 3 44" xfId="15832"/>
    <cellStyle name="Normal 11 2 3 45" xfId="16055"/>
    <cellStyle name="Normal 11 2 3 46" xfId="16235"/>
    <cellStyle name="Normal 11 2 3 5" xfId="4223"/>
    <cellStyle name="Normal 11 2 3 6" xfId="2960"/>
    <cellStyle name="Normal 11 2 3 7" xfId="5117"/>
    <cellStyle name="Normal 11 2 3 8" xfId="2461"/>
    <cellStyle name="Normal 11 2 3 9" xfId="5325"/>
    <cellStyle name="Normal 11 2 4" xfId="1884"/>
    <cellStyle name="Normal 11 2 4 10" xfId="4841"/>
    <cellStyle name="Normal 11 2 4 11" xfId="5568"/>
    <cellStyle name="Normal 11 2 4 12" xfId="5815"/>
    <cellStyle name="Normal 11 2 4 13" xfId="6064"/>
    <cellStyle name="Normal 11 2 4 14" xfId="6276"/>
    <cellStyle name="Normal 11 2 4 15" xfId="6477"/>
    <cellStyle name="Normal 11 2 4 16" xfId="7398"/>
    <cellStyle name="Normal 11 2 4 17" xfId="8594"/>
    <cellStyle name="Normal 11 2 4 18" xfId="7158"/>
    <cellStyle name="Normal 11 2 4 19" xfId="8833"/>
    <cellStyle name="Normal 11 2 4 2" xfId="2952"/>
    <cellStyle name="Normal 11 2 4 20" xfId="6872"/>
    <cellStyle name="Normal 11 2 4 21" xfId="9093"/>
    <cellStyle name="Normal 11 2 4 22" xfId="9376"/>
    <cellStyle name="Normal 11 2 4 23" xfId="9642"/>
    <cellStyle name="Normal 11 2 4 24" xfId="9905"/>
    <cellStyle name="Normal 11 2 4 25" xfId="10169"/>
    <cellStyle name="Normal 11 2 4 26" xfId="10428"/>
    <cellStyle name="Normal 11 2 4 27" xfId="10691"/>
    <cellStyle name="Normal 11 2 4 28" xfId="10922"/>
    <cellStyle name="Normal 11 2 4 29" xfId="11210"/>
    <cellStyle name="Normal 11 2 4 3" xfId="4007"/>
    <cellStyle name="Normal 11 2 4 30" xfId="11450"/>
    <cellStyle name="Normal 11 2 4 31" xfId="11717"/>
    <cellStyle name="Normal 11 2 4 32" xfId="11909"/>
    <cellStyle name="Normal 11 2 4 33" xfId="12064"/>
    <cellStyle name="Normal 11 2 4 34" xfId="12974"/>
    <cellStyle name="Normal 11 2 4 35" xfId="14029"/>
    <cellStyle name="Normal 11 2 4 36" xfId="12748"/>
    <cellStyle name="Normal 11 2 4 37" xfId="14248"/>
    <cellStyle name="Normal 11 2 4 38" xfId="12483"/>
    <cellStyle name="Normal 11 2 4 39" xfId="14506"/>
    <cellStyle name="Normal 11 2 4 4" xfId="2625"/>
    <cellStyle name="Normal 11 2 4 40" xfId="14779"/>
    <cellStyle name="Normal 11 2 4 41" xfId="15057"/>
    <cellStyle name="Normal 11 2 4 42" xfId="15318"/>
    <cellStyle name="Normal 11 2 4 43" xfId="15577"/>
    <cellStyle name="Normal 11 2 4 44" xfId="15831"/>
    <cellStyle name="Normal 11 2 4 45" xfId="16054"/>
    <cellStyle name="Normal 11 2 4 46" xfId="16233"/>
    <cellStyle name="Normal 11 2 4 5" xfId="4222"/>
    <cellStyle name="Normal 11 2 4 6" xfId="2961"/>
    <cellStyle name="Normal 11 2 4 7" xfId="5116"/>
    <cellStyle name="Normal 11 2 4 8" xfId="2462"/>
    <cellStyle name="Normal 11 2 4 9" xfId="5324"/>
    <cellStyle name="Normal 11 2 5" xfId="1885"/>
    <cellStyle name="Normal 11 2 5 10" xfId="4840"/>
    <cellStyle name="Normal 11 2 5 11" xfId="5567"/>
    <cellStyle name="Normal 11 2 5 12" xfId="5814"/>
    <cellStyle name="Normal 11 2 5 13" xfId="6063"/>
    <cellStyle name="Normal 11 2 5 14" xfId="6275"/>
    <cellStyle name="Normal 11 2 5 15" xfId="6476"/>
    <cellStyle name="Normal 11 2 5 16" xfId="7399"/>
    <cellStyle name="Normal 11 2 5 17" xfId="8593"/>
    <cellStyle name="Normal 11 2 5 18" xfId="7159"/>
    <cellStyle name="Normal 11 2 5 19" xfId="8832"/>
    <cellStyle name="Normal 11 2 5 2" xfId="2953"/>
    <cellStyle name="Normal 11 2 5 20" xfId="6873"/>
    <cellStyle name="Normal 11 2 5 21" xfId="9092"/>
    <cellStyle name="Normal 11 2 5 22" xfId="9375"/>
    <cellStyle name="Normal 11 2 5 23" xfId="9641"/>
    <cellStyle name="Normal 11 2 5 24" xfId="9904"/>
    <cellStyle name="Normal 11 2 5 25" xfId="10168"/>
    <cellStyle name="Normal 11 2 5 26" xfId="10427"/>
    <cellStyle name="Normal 11 2 5 27" xfId="10690"/>
    <cellStyle name="Normal 11 2 5 28" xfId="10921"/>
    <cellStyle name="Normal 11 2 5 29" xfId="11209"/>
    <cellStyle name="Normal 11 2 5 3" xfId="4006"/>
    <cellStyle name="Normal 11 2 5 30" xfId="11449"/>
    <cellStyle name="Normal 11 2 5 31" xfId="11716"/>
    <cellStyle name="Normal 11 2 5 32" xfId="11908"/>
    <cellStyle name="Normal 11 2 5 33" xfId="12055"/>
    <cellStyle name="Normal 11 2 5 34" xfId="12975"/>
    <cellStyle name="Normal 11 2 5 35" xfId="14028"/>
    <cellStyle name="Normal 11 2 5 36" xfId="12749"/>
    <cellStyle name="Normal 11 2 5 37" xfId="14247"/>
    <cellStyle name="Normal 11 2 5 38" xfId="12484"/>
    <cellStyle name="Normal 11 2 5 39" xfId="14504"/>
    <cellStyle name="Normal 11 2 5 4" xfId="2626"/>
    <cellStyle name="Normal 11 2 5 40" xfId="14778"/>
    <cellStyle name="Normal 11 2 5 41" xfId="15056"/>
    <cellStyle name="Normal 11 2 5 42" xfId="15317"/>
    <cellStyle name="Normal 11 2 5 43" xfId="15576"/>
    <cellStyle name="Normal 11 2 5 44" xfId="15830"/>
    <cellStyle name="Normal 11 2 5 45" xfId="16053"/>
    <cellStyle name="Normal 11 2 5 46" xfId="16232"/>
    <cellStyle name="Normal 11 2 5 5" xfId="4221"/>
    <cellStyle name="Normal 11 2 5 6" xfId="2962"/>
    <cellStyle name="Normal 11 2 5 7" xfId="5115"/>
    <cellStyle name="Normal 11 2 5 8" xfId="2463"/>
    <cellStyle name="Normal 11 2 5 9" xfId="5323"/>
    <cellStyle name="Normal 11 2 6" xfId="1886"/>
    <cellStyle name="Normal 11 2 6 10" xfId="4839"/>
    <cellStyle name="Normal 11 2 6 11" xfId="5566"/>
    <cellStyle name="Normal 11 2 6 12" xfId="5813"/>
    <cellStyle name="Normal 11 2 6 13" xfId="6062"/>
    <cellStyle name="Normal 11 2 6 14" xfId="6274"/>
    <cellStyle name="Normal 11 2 6 15" xfId="6475"/>
    <cellStyle name="Normal 11 2 6 16" xfId="7400"/>
    <cellStyle name="Normal 11 2 6 17" xfId="8592"/>
    <cellStyle name="Normal 11 2 6 18" xfId="7160"/>
    <cellStyle name="Normal 11 2 6 19" xfId="8831"/>
    <cellStyle name="Normal 11 2 6 2" xfId="2954"/>
    <cellStyle name="Normal 11 2 6 20" xfId="6874"/>
    <cellStyle name="Normal 11 2 6 21" xfId="9091"/>
    <cellStyle name="Normal 11 2 6 22" xfId="9374"/>
    <cellStyle name="Normal 11 2 6 23" xfId="9640"/>
    <cellStyle name="Normal 11 2 6 24" xfId="9903"/>
    <cellStyle name="Normal 11 2 6 25" xfId="10167"/>
    <cellStyle name="Normal 11 2 6 26" xfId="10426"/>
    <cellStyle name="Normal 11 2 6 27" xfId="10689"/>
    <cellStyle name="Normal 11 2 6 28" xfId="10919"/>
    <cellStyle name="Normal 11 2 6 29" xfId="11208"/>
    <cellStyle name="Normal 11 2 6 3" xfId="4005"/>
    <cellStyle name="Normal 11 2 6 30" xfId="11439"/>
    <cellStyle name="Normal 11 2 6 31" xfId="11715"/>
    <cellStyle name="Normal 11 2 6 32" xfId="11907"/>
    <cellStyle name="Normal 11 2 6 33" xfId="12046"/>
    <cellStyle name="Normal 11 2 6 34" xfId="12976"/>
    <cellStyle name="Normal 11 2 6 35" xfId="14027"/>
    <cellStyle name="Normal 11 2 6 36" xfId="12750"/>
    <cellStyle name="Normal 11 2 6 37" xfId="14246"/>
    <cellStyle name="Normal 11 2 6 38" xfId="12485"/>
    <cellStyle name="Normal 11 2 6 39" xfId="14503"/>
    <cellStyle name="Normal 11 2 6 4" xfId="2627"/>
    <cellStyle name="Normal 11 2 6 40" xfId="14777"/>
    <cellStyle name="Normal 11 2 6 41" xfId="15055"/>
    <cellStyle name="Normal 11 2 6 42" xfId="15316"/>
    <cellStyle name="Normal 11 2 6 43" xfId="15575"/>
    <cellStyle name="Normal 11 2 6 44" xfId="15829"/>
    <cellStyle name="Normal 11 2 6 45" xfId="16052"/>
    <cellStyle name="Normal 11 2 6 46" xfId="16224"/>
    <cellStyle name="Normal 11 2 6 5" xfId="4220"/>
    <cellStyle name="Normal 11 2 6 6" xfId="2963"/>
    <cellStyle name="Normal 11 2 6 7" xfId="5114"/>
    <cellStyle name="Normal 11 2 6 8" xfId="2464"/>
    <cellStyle name="Normal 11 2 6 9" xfId="5322"/>
    <cellStyle name="Normal 11 2 7" xfId="1887"/>
    <cellStyle name="Normal 11 2 7 10" xfId="4837"/>
    <cellStyle name="Normal 11 2 7 11" xfId="5565"/>
    <cellStyle name="Normal 11 2 7 12" xfId="5812"/>
    <cellStyle name="Normal 11 2 7 13" xfId="6061"/>
    <cellStyle name="Normal 11 2 7 14" xfId="6273"/>
    <cellStyle name="Normal 11 2 7 15" xfId="6474"/>
    <cellStyle name="Normal 11 2 7 16" xfId="7401"/>
    <cellStyle name="Normal 11 2 7 17" xfId="8591"/>
    <cellStyle name="Normal 11 2 7 18" xfId="7161"/>
    <cellStyle name="Normal 11 2 7 19" xfId="8830"/>
    <cellStyle name="Normal 11 2 7 2" xfId="2955"/>
    <cellStyle name="Normal 11 2 7 20" xfId="6875"/>
    <cellStyle name="Normal 11 2 7 21" xfId="9090"/>
    <cellStyle name="Normal 11 2 7 22" xfId="9373"/>
    <cellStyle name="Normal 11 2 7 23" xfId="9639"/>
    <cellStyle name="Normal 11 2 7 24" xfId="9902"/>
    <cellStyle name="Normal 11 2 7 25" xfId="10166"/>
    <cellStyle name="Normal 11 2 7 26" xfId="10425"/>
    <cellStyle name="Normal 11 2 7 27" xfId="10688"/>
    <cellStyle name="Normal 11 2 7 28" xfId="10918"/>
    <cellStyle name="Normal 11 2 7 29" xfId="11207"/>
    <cellStyle name="Normal 11 2 7 3" xfId="4004"/>
    <cellStyle name="Normal 11 2 7 30" xfId="11438"/>
    <cellStyle name="Normal 11 2 7 31" xfId="11714"/>
    <cellStyle name="Normal 11 2 7 32" xfId="11905"/>
    <cellStyle name="Normal 11 2 7 33" xfId="12044"/>
    <cellStyle name="Normal 11 2 7 34" xfId="12977"/>
    <cellStyle name="Normal 11 2 7 35" xfId="14026"/>
    <cellStyle name="Normal 11 2 7 36" xfId="12751"/>
    <cellStyle name="Normal 11 2 7 37" xfId="14245"/>
    <cellStyle name="Normal 11 2 7 38" xfId="12486"/>
    <cellStyle name="Normal 11 2 7 39" xfId="14502"/>
    <cellStyle name="Normal 11 2 7 4" xfId="2628"/>
    <cellStyle name="Normal 11 2 7 40" xfId="14776"/>
    <cellStyle name="Normal 11 2 7 41" xfId="15054"/>
    <cellStyle name="Normal 11 2 7 42" xfId="15315"/>
    <cellStyle name="Normal 11 2 7 43" xfId="15574"/>
    <cellStyle name="Normal 11 2 7 44" xfId="15828"/>
    <cellStyle name="Normal 11 2 7 45" xfId="16051"/>
    <cellStyle name="Normal 11 2 7 46" xfId="16223"/>
    <cellStyle name="Normal 11 2 7 5" xfId="4219"/>
    <cellStyle name="Normal 11 2 7 6" xfId="2964"/>
    <cellStyle name="Normal 11 2 7 7" xfId="5113"/>
    <cellStyle name="Normal 11 2 7 8" xfId="2466"/>
    <cellStyle name="Normal 11 2 7 9" xfId="5321"/>
    <cellStyle name="Normal 11 2 8" xfId="1888"/>
    <cellStyle name="Normal 11 2 8 10" xfId="4836"/>
    <cellStyle name="Normal 11 2 8 11" xfId="5564"/>
    <cellStyle name="Normal 11 2 8 12" xfId="5811"/>
    <cellStyle name="Normal 11 2 8 13" xfId="6060"/>
    <cellStyle name="Normal 11 2 8 14" xfId="6272"/>
    <cellStyle name="Normal 11 2 8 15" xfId="6473"/>
    <cellStyle name="Normal 11 2 8 16" xfId="7402"/>
    <cellStyle name="Normal 11 2 8 17" xfId="8590"/>
    <cellStyle name="Normal 11 2 8 18" xfId="7162"/>
    <cellStyle name="Normal 11 2 8 19" xfId="8829"/>
    <cellStyle name="Normal 11 2 8 2" xfId="2956"/>
    <cellStyle name="Normal 11 2 8 20" xfId="6876"/>
    <cellStyle name="Normal 11 2 8 21" xfId="9089"/>
    <cellStyle name="Normal 11 2 8 22" xfId="9372"/>
    <cellStyle name="Normal 11 2 8 23" xfId="9638"/>
    <cellStyle name="Normal 11 2 8 24" xfId="9901"/>
    <cellStyle name="Normal 11 2 8 25" xfId="10165"/>
    <cellStyle name="Normal 11 2 8 26" xfId="10424"/>
    <cellStyle name="Normal 11 2 8 27" xfId="10687"/>
    <cellStyle name="Normal 11 2 8 28" xfId="10916"/>
    <cellStyle name="Normal 11 2 8 29" xfId="11206"/>
    <cellStyle name="Normal 11 2 8 3" xfId="4003"/>
    <cellStyle name="Normal 11 2 8 30" xfId="11437"/>
    <cellStyle name="Normal 11 2 8 31" xfId="11713"/>
    <cellStyle name="Normal 11 2 8 32" xfId="11904"/>
    <cellStyle name="Normal 11 2 8 33" xfId="12043"/>
    <cellStyle name="Normal 11 2 8 34" xfId="12978"/>
    <cellStyle name="Normal 11 2 8 35" xfId="14025"/>
    <cellStyle name="Normal 11 2 8 36" xfId="12752"/>
    <cellStyle name="Normal 11 2 8 37" xfId="14244"/>
    <cellStyle name="Normal 11 2 8 38" xfId="12487"/>
    <cellStyle name="Normal 11 2 8 39" xfId="14501"/>
    <cellStyle name="Normal 11 2 8 4" xfId="2629"/>
    <cellStyle name="Normal 11 2 8 40" xfId="14775"/>
    <cellStyle name="Normal 11 2 8 41" xfId="15047"/>
    <cellStyle name="Normal 11 2 8 42" xfId="15308"/>
    <cellStyle name="Normal 11 2 8 43" xfId="15567"/>
    <cellStyle name="Normal 11 2 8 44" xfId="15821"/>
    <cellStyle name="Normal 11 2 8 45" xfId="16044"/>
    <cellStyle name="Normal 11 2 8 46" xfId="16222"/>
    <cellStyle name="Normal 11 2 8 5" xfId="4218"/>
    <cellStyle name="Normal 11 2 8 6" xfId="2965"/>
    <cellStyle name="Normal 11 2 8 7" xfId="5112"/>
    <cellStyle name="Normal 11 2 8 8" xfId="2467"/>
    <cellStyle name="Normal 11 2 8 9" xfId="5320"/>
    <cellStyle name="Normal 11 20" xfId="324"/>
    <cellStyle name="Normal 11 21" xfId="340"/>
    <cellStyle name="Normal 11 22" xfId="356"/>
    <cellStyle name="Normal 11 23" xfId="372"/>
    <cellStyle name="Normal 11 24" xfId="388"/>
    <cellStyle name="Normal 11 25" xfId="404"/>
    <cellStyle name="Normal 11 26" xfId="420"/>
    <cellStyle name="Normal 11 27" xfId="436"/>
    <cellStyle name="Normal 11 28" xfId="452"/>
    <cellStyle name="Normal 11 29" xfId="468"/>
    <cellStyle name="Normal 11 3" xfId="122"/>
    <cellStyle name="Normal 11 3 2" xfId="1889"/>
    <cellStyle name="Normal 11 3 2 10" xfId="4822"/>
    <cellStyle name="Normal 11 3 2 11" xfId="5549"/>
    <cellStyle name="Normal 11 3 2 12" xfId="5796"/>
    <cellStyle name="Normal 11 3 2 13" xfId="6047"/>
    <cellStyle name="Normal 11 3 2 14" xfId="6259"/>
    <cellStyle name="Normal 11 3 2 15" xfId="6461"/>
    <cellStyle name="Normal 11 3 2 16" xfId="7413"/>
    <cellStyle name="Normal 11 3 2 17" xfId="8581"/>
    <cellStyle name="Normal 11 3 2 18" xfId="7170"/>
    <cellStyle name="Normal 11 3 2 19" xfId="8813"/>
    <cellStyle name="Normal 11 3 2 2" xfId="2968"/>
    <cellStyle name="Normal 11 3 2 20" xfId="6902"/>
    <cellStyle name="Normal 11 3 2 21" xfId="9073"/>
    <cellStyle name="Normal 11 3 2 22" xfId="9355"/>
    <cellStyle name="Normal 11 3 2 23" xfId="9622"/>
    <cellStyle name="Normal 11 3 2 24" xfId="9884"/>
    <cellStyle name="Normal 11 3 2 25" xfId="10151"/>
    <cellStyle name="Normal 11 3 2 26" xfId="10404"/>
    <cellStyle name="Normal 11 3 2 27" xfId="10671"/>
    <cellStyle name="Normal 11 3 2 28" xfId="10902"/>
    <cellStyle name="Normal 11 3 2 29" xfId="11187"/>
    <cellStyle name="Normal 11 3 2 3" xfId="3994"/>
    <cellStyle name="Normal 11 3 2 30" xfId="11424"/>
    <cellStyle name="Normal 11 3 2 31" xfId="11697"/>
    <cellStyle name="Normal 11 3 2 32" xfId="11891"/>
    <cellStyle name="Normal 11 3 2 33" xfId="12033"/>
    <cellStyle name="Normal 11 3 2 34" xfId="12988"/>
    <cellStyle name="Normal 11 3 2 35" xfId="14018"/>
    <cellStyle name="Normal 11 3 2 36" xfId="12758"/>
    <cellStyle name="Normal 11 3 2 37" xfId="14229"/>
    <cellStyle name="Normal 11 3 2 38" xfId="12510"/>
    <cellStyle name="Normal 11 3 2 39" xfId="14484"/>
    <cellStyle name="Normal 11 3 2 4" xfId="2645"/>
    <cellStyle name="Normal 11 3 2 40" xfId="14757"/>
    <cellStyle name="Normal 11 3 2 41" xfId="15029"/>
    <cellStyle name="Normal 11 3 2 42" xfId="15285"/>
    <cellStyle name="Normal 11 3 2 43" xfId="15553"/>
    <cellStyle name="Normal 11 3 2 44" xfId="15806"/>
    <cellStyle name="Normal 11 3 2 45" xfId="16032"/>
    <cellStyle name="Normal 11 3 2 46" xfId="16214"/>
    <cellStyle name="Normal 11 3 2 5" xfId="4201"/>
    <cellStyle name="Normal 11 3 2 6" xfId="2987"/>
    <cellStyle name="Normal 11 3 2 7" xfId="5107"/>
    <cellStyle name="Normal 11 3 2 8" xfId="2481"/>
    <cellStyle name="Normal 11 3 2 9" xfId="5308"/>
    <cellStyle name="Normal 11 3 3" xfId="1890"/>
    <cellStyle name="Normal 11 3 3 10" xfId="4821"/>
    <cellStyle name="Normal 11 3 3 11" xfId="5548"/>
    <cellStyle name="Normal 11 3 3 12" xfId="5795"/>
    <cellStyle name="Normal 11 3 3 13" xfId="6046"/>
    <cellStyle name="Normal 11 3 3 14" xfId="6258"/>
    <cellStyle name="Normal 11 3 3 15" xfId="6460"/>
    <cellStyle name="Normal 11 3 3 16" xfId="7414"/>
    <cellStyle name="Normal 11 3 3 17" xfId="8580"/>
    <cellStyle name="Normal 11 3 3 18" xfId="7171"/>
    <cellStyle name="Normal 11 3 3 19" xfId="8812"/>
    <cellStyle name="Normal 11 3 3 2" xfId="2969"/>
    <cellStyle name="Normal 11 3 3 20" xfId="6903"/>
    <cellStyle name="Normal 11 3 3 21" xfId="9072"/>
    <cellStyle name="Normal 11 3 3 22" xfId="9354"/>
    <cellStyle name="Normal 11 3 3 23" xfId="9621"/>
    <cellStyle name="Normal 11 3 3 24" xfId="9883"/>
    <cellStyle name="Normal 11 3 3 25" xfId="10150"/>
    <cellStyle name="Normal 11 3 3 26" xfId="10403"/>
    <cellStyle name="Normal 11 3 3 27" xfId="10670"/>
    <cellStyle name="Normal 11 3 3 28" xfId="10901"/>
    <cellStyle name="Normal 11 3 3 29" xfId="11186"/>
    <cellStyle name="Normal 11 3 3 3" xfId="3993"/>
    <cellStyle name="Normal 11 3 3 30" xfId="11423"/>
    <cellStyle name="Normal 11 3 3 31" xfId="11696"/>
    <cellStyle name="Normal 11 3 3 32" xfId="11890"/>
    <cellStyle name="Normal 11 3 3 33" xfId="12031"/>
    <cellStyle name="Normal 11 3 3 34" xfId="12989"/>
    <cellStyle name="Normal 11 3 3 35" xfId="14017"/>
    <cellStyle name="Normal 11 3 3 36" xfId="12759"/>
    <cellStyle name="Normal 11 3 3 37" xfId="14228"/>
    <cellStyle name="Normal 11 3 3 38" xfId="12511"/>
    <cellStyle name="Normal 11 3 3 39" xfId="14482"/>
    <cellStyle name="Normal 11 3 3 4" xfId="2646"/>
    <cellStyle name="Normal 11 3 3 40" xfId="14756"/>
    <cellStyle name="Normal 11 3 3 41" xfId="15028"/>
    <cellStyle name="Normal 11 3 3 42" xfId="15284"/>
    <cellStyle name="Normal 11 3 3 43" xfId="15552"/>
    <cellStyle name="Normal 11 3 3 44" xfId="15805"/>
    <cellStyle name="Normal 11 3 3 45" xfId="16031"/>
    <cellStyle name="Normal 11 3 3 46" xfId="16213"/>
    <cellStyle name="Normal 11 3 3 5" xfId="4193"/>
    <cellStyle name="Normal 11 3 3 6" xfId="2989"/>
    <cellStyle name="Normal 11 3 3 7" xfId="5106"/>
    <cellStyle name="Normal 11 3 3 8" xfId="2482"/>
    <cellStyle name="Normal 11 3 3 9" xfId="5307"/>
    <cellStyle name="Normal 11 3 4" xfId="1891"/>
    <cellStyle name="Normal 11 3 4 10" xfId="4820"/>
    <cellStyle name="Normal 11 3 4 11" xfId="5547"/>
    <cellStyle name="Normal 11 3 4 12" xfId="5794"/>
    <cellStyle name="Normal 11 3 4 13" xfId="6045"/>
    <cellStyle name="Normal 11 3 4 14" xfId="6257"/>
    <cellStyle name="Normal 11 3 4 15" xfId="6459"/>
    <cellStyle name="Normal 11 3 4 16" xfId="7415"/>
    <cellStyle name="Normal 11 3 4 17" xfId="8579"/>
    <cellStyle name="Normal 11 3 4 18" xfId="7179"/>
    <cellStyle name="Normal 11 3 4 19" xfId="8811"/>
    <cellStyle name="Normal 11 3 4 2" xfId="2970"/>
    <cellStyle name="Normal 11 3 4 20" xfId="6904"/>
    <cellStyle name="Normal 11 3 4 21" xfId="9071"/>
    <cellStyle name="Normal 11 3 4 22" xfId="9353"/>
    <cellStyle name="Normal 11 3 4 23" xfId="9620"/>
    <cellStyle name="Normal 11 3 4 24" xfId="9882"/>
    <cellStyle name="Normal 11 3 4 25" xfId="10149"/>
    <cellStyle name="Normal 11 3 4 26" xfId="10402"/>
    <cellStyle name="Normal 11 3 4 27" xfId="10669"/>
    <cellStyle name="Normal 11 3 4 28" xfId="10900"/>
    <cellStyle name="Normal 11 3 4 29" xfId="11185"/>
    <cellStyle name="Normal 11 3 4 3" xfId="3992"/>
    <cellStyle name="Normal 11 3 4 30" xfId="11422"/>
    <cellStyle name="Normal 11 3 4 31" xfId="11686"/>
    <cellStyle name="Normal 11 3 4 32" xfId="11889"/>
    <cellStyle name="Normal 11 3 4 33" xfId="12030"/>
    <cellStyle name="Normal 11 3 4 34" xfId="12990"/>
    <cellStyle name="Normal 11 3 4 35" xfId="14016"/>
    <cellStyle name="Normal 11 3 4 36" xfId="12760"/>
    <cellStyle name="Normal 11 3 4 37" xfId="14227"/>
    <cellStyle name="Normal 11 3 4 38" xfId="12512"/>
    <cellStyle name="Normal 11 3 4 39" xfId="14481"/>
    <cellStyle name="Normal 11 3 4 4" xfId="2647"/>
    <cellStyle name="Normal 11 3 4 40" xfId="14755"/>
    <cellStyle name="Normal 11 3 4 41" xfId="15027"/>
    <cellStyle name="Normal 11 3 4 42" xfId="15283"/>
    <cellStyle name="Normal 11 3 4 43" xfId="15551"/>
    <cellStyle name="Normal 11 3 4 44" xfId="15804"/>
    <cellStyle name="Normal 11 3 4 45" xfId="16030"/>
    <cellStyle name="Normal 11 3 4 46" xfId="16212"/>
    <cellStyle name="Normal 11 3 4 5" xfId="4192"/>
    <cellStyle name="Normal 11 3 4 6" xfId="2990"/>
    <cellStyle name="Normal 11 3 4 7" xfId="5105"/>
    <cellStyle name="Normal 11 3 4 8" xfId="2502"/>
    <cellStyle name="Normal 11 3 4 9" xfId="5306"/>
    <cellStyle name="Normal 11 3 5" xfId="1892"/>
    <cellStyle name="Normal 11 3 5 10" xfId="4819"/>
    <cellStyle name="Normal 11 3 5 11" xfId="5546"/>
    <cellStyle name="Normal 11 3 5 12" xfId="5793"/>
    <cellStyle name="Normal 11 3 5 13" xfId="6044"/>
    <cellStyle name="Normal 11 3 5 14" xfId="6256"/>
    <cellStyle name="Normal 11 3 5 15" xfId="6458"/>
    <cellStyle name="Normal 11 3 5 16" xfId="7416"/>
    <cellStyle name="Normal 11 3 5 17" xfId="8578"/>
    <cellStyle name="Normal 11 3 5 18" xfId="7180"/>
    <cellStyle name="Normal 11 3 5 19" xfId="8810"/>
    <cellStyle name="Normal 11 3 5 2" xfId="2971"/>
    <cellStyle name="Normal 11 3 5 20" xfId="6905"/>
    <cellStyle name="Normal 11 3 5 21" xfId="9070"/>
    <cellStyle name="Normal 11 3 5 22" xfId="9352"/>
    <cellStyle name="Normal 11 3 5 23" xfId="9619"/>
    <cellStyle name="Normal 11 3 5 24" xfId="9881"/>
    <cellStyle name="Normal 11 3 5 25" xfId="10148"/>
    <cellStyle name="Normal 11 3 5 26" xfId="10401"/>
    <cellStyle name="Normal 11 3 5 27" xfId="10668"/>
    <cellStyle name="Normal 11 3 5 28" xfId="10899"/>
    <cellStyle name="Normal 11 3 5 29" xfId="11184"/>
    <cellStyle name="Normal 11 3 5 3" xfId="3991"/>
    <cellStyle name="Normal 11 3 5 30" xfId="11421"/>
    <cellStyle name="Normal 11 3 5 31" xfId="11685"/>
    <cellStyle name="Normal 11 3 5 32" xfId="11888"/>
    <cellStyle name="Normal 11 3 5 33" xfId="12029"/>
    <cellStyle name="Normal 11 3 5 34" xfId="12991"/>
    <cellStyle name="Normal 11 3 5 35" xfId="14015"/>
    <cellStyle name="Normal 11 3 5 36" xfId="12761"/>
    <cellStyle name="Normal 11 3 5 37" xfId="14226"/>
    <cellStyle name="Normal 11 3 5 38" xfId="12514"/>
    <cellStyle name="Normal 11 3 5 39" xfId="14480"/>
    <cellStyle name="Normal 11 3 5 4" xfId="2648"/>
    <cellStyle name="Normal 11 3 5 40" xfId="14754"/>
    <cellStyle name="Normal 11 3 5 41" xfId="15026"/>
    <cellStyle name="Normal 11 3 5 42" xfId="15282"/>
    <cellStyle name="Normal 11 3 5 43" xfId="15550"/>
    <cellStyle name="Normal 11 3 5 44" xfId="15803"/>
    <cellStyle name="Normal 11 3 5 45" xfId="16029"/>
    <cellStyle name="Normal 11 3 5 46" xfId="16211"/>
    <cellStyle name="Normal 11 3 5 5" xfId="4191"/>
    <cellStyle name="Normal 11 3 5 6" xfId="2991"/>
    <cellStyle name="Normal 11 3 5 7" xfId="5104"/>
    <cellStyle name="Normal 11 3 5 8" xfId="2503"/>
    <cellStyle name="Normal 11 3 5 9" xfId="5305"/>
    <cellStyle name="Normal 11 3 6" xfId="1893"/>
    <cellStyle name="Normal 11 3 6 10" xfId="4811"/>
    <cellStyle name="Normal 11 3 6 11" xfId="5538"/>
    <cellStyle name="Normal 11 3 6 12" xfId="5785"/>
    <cellStyle name="Normal 11 3 6 13" xfId="6036"/>
    <cellStyle name="Normal 11 3 6 14" xfId="6248"/>
    <cellStyle name="Normal 11 3 6 15" xfId="6450"/>
    <cellStyle name="Normal 11 3 6 16" xfId="7417"/>
    <cellStyle name="Normal 11 3 6 17" xfId="8577"/>
    <cellStyle name="Normal 11 3 6 18" xfId="7181"/>
    <cellStyle name="Normal 11 3 6 19" xfId="8809"/>
    <cellStyle name="Normal 11 3 6 2" xfId="2972"/>
    <cellStyle name="Normal 11 3 6 20" xfId="6914"/>
    <cellStyle name="Normal 11 3 6 21" xfId="9062"/>
    <cellStyle name="Normal 11 3 6 22" xfId="9344"/>
    <cellStyle name="Normal 11 3 6 23" xfId="9611"/>
    <cellStyle name="Normal 11 3 6 24" xfId="9873"/>
    <cellStyle name="Normal 11 3 6 25" xfId="10140"/>
    <cellStyle name="Normal 11 3 6 26" xfId="10393"/>
    <cellStyle name="Normal 11 3 6 27" xfId="10660"/>
    <cellStyle name="Normal 11 3 6 28" xfId="10898"/>
    <cellStyle name="Normal 11 3 6 29" xfId="11183"/>
    <cellStyle name="Normal 11 3 6 3" xfId="3990"/>
    <cellStyle name="Normal 11 3 6 30" xfId="11420"/>
    <cellStyle name="Normal 11 3 6 31" xfId="11684"/>
    <cellStyle name="Normal 11 3 6 32" xfId="11887"/>
    <cellStyle name="Normal 11 3 6 33" xfId="12028"/>
    <cellStyle name="Normal 11 3 6 34" xfId="12992"/>
    <cellStyle name="Normal 11 3 6 35" xfId="14014"/>
    <cellStyle name="Normal 11 3 6 36" xfId="12769"/>
    <cellStyle name="Normal 11 3 6 37" xfId="14225"/>
    <cellStyle name="Normal 11 3 6 38" xfId="12523"/>
    <cellStyle name="Normal 11 3 6 39" xfId="14479"/>
    <cellStyle name="Normal 11 3 6 4" xfId="2649"/>
    <cellStyle name="Normal 11 3 6 40" xfId="14753"/>
    <cellStyle name="Normal 11 3 6 41" xfId="15025"/>
    <cellStyle name="Normal 11 3 6 42" xfId="15281"/>
    <cellStyle name="Normal 11 3 6 43" xfId="15549"/>
    <cellStyle name="Normal 11 3 6 44" xfId="15802"/>
    <cellStyle name="Normal 11 3 6 45" xfId="16028"/>
    <cellStyle name="Normal 11 3 6 46" xfId="16210"/>
    <cellStyle name="Normal 11 3 6 5" xfId="4190"/>
    <cellStyle name="Normal 11 3 6 6" xfId="2992"/>
    <cellStyle name="Normal 11 3 6 7" xfId="5103"/>
    <cellStyle name="Normal 11 3 6 8" xfId="4883"/>
    <cellStyle name="Normal 11 3 6 9" xfId="5304"/>
    <cellStyle name="Normal 11 3 7" xfId="1894"/>
    <cellStyle name="Normal 11 3 7 10" xfId="4810"/>
    <cellStyle name="Normal 11 3 7 11" xfId="5537"/>
    <cellStyle name="Normal 11 3 7 12" xfId="5784"/>
    <cellStyle name="Normal 11 3 7 13" xfId="6035"/>
    <cellStyle name="Normal 11 3 7 14" xfId="6247"/>
    <cellStyle name="Normal 11 3 7 15" xfId="6449"/>
    <cellStyle name="Normal 11 3 7 16" xfId="7418"/>
    <cellStyle name="Normal 11 3 7 17" xfId="8576"/>
    <cellStyle name="Normal 11 3 7 18" xfId="7182"/>
    <cellStyle name="Normal 11 3 7 19" xfId="8808"/>
    <cellStyle name="Normal 11 3 7 2" xfId="2973"/>
    <cellStyle name="Normal 11 3 7 20" xfId="6915"/>
    <cellStyle name="Normal 11 3 7 21" xfId="9061"/>
    <cellStyle name="Normal 11 3 7 22" xfId="9343"/>
    <cellStyle name="Normal 11 3 7 23" xfId="9610"/>
    <cellStyle name="Normal 11 3 7 24" xfId="9872"/>
    <cellStyle name="Normal 11 3 7 25" xfId="10139"/>
    <cellStyle name="Normal 11 3 7 26" xfId="10392"/>
    <cellStyle name="Normal 11 3 7 27" xfId="10659"/>
    <cellStyle name="Normal 11 3 7 28" xfId="10897"/>
    <cellStyle name="Normal 11 3 7 29" xfId="11182"/>
    <cellStyle name="Normal 11 3 7 3" xfId="3989"/>
    <cellStyle name="Normal 11 3 7 30" xfId="11419"/>
    <cellStyle name="Normal 11 3 7 31" xfId="11683"/>
    <cellStyle name="Normal 11 3 7 32" xfId="11886"/>
    <cellStyle name="Normal 11 3 7 33" xfId="12027"/>
    <cellStyle name="Normal 11 3 7 34" xfId="12993"/>
    <cellStyle name="Normal 11 3 7 35" xfId="14013"/>
    <cellStyle name="Normal 11 3 7 36" xfId="12770"/>
    <cellStyle name="Normal 11 3 7 37" xfId="14224"/>
    <cellStyle name="Normal 11 3 7 38" xfId="12524"/>
    <cellStyle name="Normal 11 3 7 39" xfId="14478"/>
    <cellStyle name="Normal 11 3 7 4" xfId="2650"/>
    <cellStyle name="Normal 11 3 7 40" xfId="14752"/>
    <cellStyle name="Normal 11 3 7 41" xfId="15023"/>
    <cellStyle name="Normal 11 3 7 42" xfId="15279"/>
    <cellStyle name="Normal 11 3 7 43" xfId="15547"/>
    <cellStyle name="Normal 11 3 7 44" xfId="15800"/>
    <cellStyle name="Normal 11 3 7 45" xfId="16026"/>
    <cellStyle name="Normal 11 3 7 46" xfId="16209"/>
    <cellStyle name="Normal 11 3 7 5" xfId="4189"/>
    <cellStyle name="Normal 11 3 7 6" xfId="2993"/>
    <cellStyle name="Normal 11 3 7 7" xfId="5102"/>
    <cellStyle name="Normal 11 3 7 8" xfId="2504"/>
    <cellStyle name="Normal 11 3 7 9" xfId="5303"/>
    <cellStyle name="Normal 11 3 8" xfId="1895"/>
    <cellStyle name="Normal 11 3 8 10" xfId="4809"/>
    <cellStyle name="Normal 11 3 8 11" xfId="5536"/>
    <cellStyle name="Normal 11 3 8 12" xfId="5783"/>
    <cellStyle name="Normal 11 3 8 13" xfId="6034"/>
    <cellStyle name="Normal 11 3 8 14" xfId="6246"/>
    <cellStyle name="Normal 11 3 8 15" xfId="6448"/>
    <cellStyle name="Normal 11 3 8 16" xfId="7419"/>
    <cellStyle name="Normal 11 3 8 17" xfId="8575"/>
    <cellStyle name="Normal 11 3 8 18" xfId="7183"/>
    <cellStyle name="Normal 11 3 8 19" xfId="8800"/>
    <cellStyle name="Normal 11 3 8 2" xfId="2974"/>
    <cellStyle name="Normal 11 3 8 20" xfId="6916"/>
    <cellStyle name="Normal 11 3 8 21" xfId="9060"/>
    <cellStyle name="Normal 11 3 8 22" xfId="9342"/>
    <cellStyle name="Normal 11 3 8 23" xfId="9609"/>
    <cellStyle name="Normal 11 3 8 24" xfId="9871"/>
    <cellStyle name="Normal 11 3 8 25" xfId="10138"/>
    <cellStyle name="Normal 11 3 8 26" xfId="10391"/>
    <cellStyle name="Normal 11 3 8 27" xfId="10658"/>
    <cellStyle name="Normal 11 3 8 28" xfId="10889"/>
    <cellStyle name="Normal 11 3 8 29" xfId="11174"/>
    <cellStyle name="Normal 11 3 8 3" xfId="3988"/>
    <cellStyle name="Normal 11 3 8 30" xfId="11418"/>
    <cellStyle name="Normal 11 3 8 31" xfId="11682"/>
    <cellStyle name="Normal 11 3 8 32" xfId="11885"/>
    <cellStyle name="Normal 11 3 8 33" xfId="12026"/>
    <cellStyle name="Normal 11 3 8 34" xfId="12994"/>
    <cellStyle name="Normal 11 3 8 35" xfId="14012"/>
    <cellStyle name="Normal 11 3 8 36" xfId="12771"/>
    <cellStyle name="Normal 11 3 8 37" xfId="14216"/>
    <cellStyle name="Normal 11 3 8 38" xfId="12525"/>
    <cellStyle name="Normal 11 3 8 39" xfId="14477"/>
    <cellStyle name="Normal 11 3 8 4" xfId="2651"/>
    <cellStyle name="Normal 11 3 8 40" xfId="14751"/>
    <cellStyle name="Normal 11 3 8 41" xfId="15022"/>
    <cellStyle name="Normal 11 3 8 42" xfId="15278"/>
    <cellStyle name="Normal 11 3 8 43" xfId="15546"/>
    <cellStyle name="Normal 11 3 8 44" xfId="15799"/>
    <cellStyle name="Normal 11 3 8 45" xfId="16025"/>
    <cellStyle name="Normal 11 3 8 46" xfId="16208"/>
    <cellStyle name="Normal 11 3 8 5" xfId="4188"/>
    <cellStyle name="Normal 11 3 8 6" xfId="2994"/>
    <cellStyle name="Normal 11 3 8 7" xfId="5101"/>
    <cellStyle name="Normal 11 3 8 8" xfId="2505"/>
    <cellStyle name="Normal 11 3 8 9" xfId="5295"/>
    <cellStyle name="Normal 11 30" xfId="484"/>
    <cellStyle name="Normal 11 31" xfId="500"/>
    <cellStyle name="Normal 11 32" xfId="516"/>
    <cellStyle name="Normal 11 33" xfId="532"/>
    <cellStyle name="Normal 11 34" xfId="548"/>
    <cellStyle name="Normal 11 35" xfId="564"/>
    <cellStyle name="Normal 11 36" xfId="580"/>
    <cellStyle name="Normal 11 37" xfId="596"/>
    <cellStyle name="Normal 11 38" xfId="612"/>
    <cellStyle name="Normal 11 39" xfId="628"/>
    <cellStyle name="Normal 11 4" xfId="128"/>
    <cellStyle name="Normal 11 4 2" xfId="1896"/>
    <cellStyle name="Normal 11 4 2 10" xfId="4784"/>
    <cellStyle name="Normal 11 4 2 11" xfId="5521"/>
    <cellStyle name="Normal 11 4 2 12" xfId="5768"/>
    <cellStyle name="Normal 11 4 2 13" xfId="6019"/>
    <cellStyle name="Normal 11 4 2 14" xfId="6238"/>
    <cellStyle name="Normal 11 4 2 15" xfId="6440"/>
    <cellStyle name="Normal 11 4 2 16" xfId="7430"/>
    <cellStyle name="Normal 11 4 2 17" xfId="8564"/>
    <cellStyle name="Normal 11 4 2 18" xfId="7199"/>
    <cellStyle name="Normal 11 4 2 19" xfId="8782"/>
    <cellStyle name="Normal 11 4 2 2" xfId="2980"/>
    <cellStyle name="Normal 11 4 2 20" xfId="6934"/>
    <cellStyle name="Normal 11 4 2 21" xfId="9044"/>
    <cellStyle name="Normal 11 4 2 22" xfId="9326"/>
    <cellStyle name="Normal 11 4 2 23" xfId="9594"/>
    <cellStyle name="Normal 11 4 2 24" xfId="9856"/>
    <cellStyle name="Normal 11 4 2 25" xfId="10123"/>
    <cellStyle name="Normal 11 4 2 26" xfId="10379"/>
    <cellStyle name="Normal 11 4 2 27" xfId="10644"/>
    <cellStyle name="Normal 11 4 2 28" xfId="10870"/>
    <cellStyle name="Normal 11 4 2 29" xfId="11159"/>
    <cellStyle name="Normal 11 4 2 3" xfId="3976"/>
    <cellStyle name="Normal 11 4 2 30" xfId="11397"/>
    <cellStyle name="Normal 11 4 2 31" xfId="11672"/>
    <cellStyle name="Normal 11 4 2 32" xfId="11876"/>
    <cellStyle name="Normal 11 4 2 33" xfId="12021"/>
    <cellStyle name="Normal 11 4 2 34" xfId="12996"/>
    <cellStyle name="Normal 11 4 2 35" xfId="14004"/>
    <cellStyle name="Normal 11 4 2 36" xfId="12786"/>
    <cellStyle name="Normal 11 4 2 37" xfId="14203"/>
    <cellStyle name="Normal 11 4 2 38" xfId="12538"/>
    <cellStyle name="Normal 11 4 2 39" xfId="14457"/>
    <cellStyle name="Normal 11 4 2 4" xfId="2660"/>
    <cellStyle name="Normal 11 4 2 40" xfId="14731"/>
    <cellStyle name="Normal 11 4 2 41" xfId="15000"/>
    <cellStyle name="Normal 11 4 2 42" xfId="15257"/>
    <cellStyle name="Normal 11 4 2 43" xfId="15526"/>
    <cellStyle name="Normal 11 4 2 44" xfId="15780"/>
    <cellStyle name="Normal 11 4 2 45" xfId="16008"/>
    <cellStyle name="Normal 11 4 2 46" xfId="16183"/>
    <cellStyle name="Normal 11 4 2 5" xfId="4170"/>
    <cellStyle name="Normal 11 4 2 6" xfId="3009"/>
    <cellStyle name="Normal 11 4 2 7" xfId="5093"/>
    <cellStyle name="Normal 11 4 2 8" xfId="2541"/>
    <cellStyle name="Normal 11 4 2 9" xfId="5279"/>
    <cellStyle name="Normal 11 4 3" xfId="1897"/>
    <cellStyle name="Normal 11 4 3 10" xfId="4782"/>
    <cellStyle name="Normal 11 4 3 11" xfId="5520"/>
    <cellStyle name="Normal 11 4 3 12" xfId="5767"/>
    <cellStyle name="Normal 11 4 3 13" xfId="6018"/>
    <cellStyle name="Normal 11 4 3 14" xfId="6237"/>
    <cellStyle name="Normal 11 4 3 15" xfId="6439"/>
    <cellStyle name="Normal 11 4 3 16" xfId="7431"/>
    <cellStyle name="Normal 11 4 3 17" xfId="8563"/>
    <cellStyle name="Normal 11 4 3 18" xfId="7200"/>
    <cellStyle name="Normal 11 4 3 19" xfId="8781"/>
    <cellStyle name="Normal 11 4 3 2" xfId="2981"/>
    <cellStyle name="Normal 11 4 3 20" xfId="6935"/>
    <cellStyle name="Normal 11 4 3 21" xfId="9043"/>
    <cellStyle name="Normal 11 4 3 22" xfId="9325"/>
    <cellStyle name="Normal 11 4 3 23" xfId="9593"/>
    <cellStyle name="Normal 11 4 3 24" xfId="9855"/>
    <cellStyle name="Normal 11 4 3 25" xfId="10122"/>
    <cellStyle name="Normal 11 4 3 26" xfId="10378"/>
    <cellStyle name="Normal 11 4 3 27" xfId="10643"/>
    <cellStyle name="Normal 11 4 3 28" xfId="10869"/>
    <cellStyle name="Normal 11 4 3 29" xfId="11158"/>
    <cellStyle name="Normal 11 4 3 3" xfId="3975"/>
    <cellStyle name="Normal 11 4 3 30" xfId="11387"/>
    <cellStyle name="Normal 11 4 3 31" xfId="11671"/>
    <cellStyle name="Normal 11 4 3 32" xfId="11875"/>
    <cellStyle name="Normal 11 4 3 33" xfId="12020"/>
    <cellStyle name="Normal 11 4 3 34" xfId="12997"/>
    <cellStyle name="Normal 11 4 3 35" xfId="14003"/>
    <cellStyle name="Normal 11 4 3 36" xfId="12787"/>
    <cellStyle name="Normal 11 4 3 37" xfId="14202"/>
    <cellStyle name="Normal 11 4 3 38" xfId="12539"/>
    <cellStyle name="Normal 11 4 3 39" xfId="14456"/>
    <cellStyle name="Normal 11 4 3 4" xfId="2661"/>
    <cellStyle name="Normal 11 4 3 40" xfId="14730"/>
    <cellStyle name="Normal 11 4 3 41" xfId="14999"/>
    <cellStyle name="Normal 11 4 3 42" xfId="15256"/>
    <cellStyle name="Normal 11 4 3 43" xfId="15525"/>
    <cellStyle name="Normal 11 4 3 44" xfId="15779"/>
    <cellStyle name="Normal 11 4 3 45" xfId="16007"/>
    <cellStyle name="Normal 11 4 3 46" xfId="16182"/>
    <cellStyle name="Normal 11 4 3 5" xfId="4169"/>
    <cellStyle name="Normal 11 4 3 6" xfId="3010"/>
    <cellStyle name="Normal 11 4 3 7" xfId="5092"/>
    <cellStyle name="Normal 11 4 3 8" xfId="2549"/>
    <cellStyle name="Normal 11 4 3 9" xfId="5278"/>
    <cellStyle name="Normal 11 4 4" xfId="1898"/>
    <cellStyle name="Normal 11 4 4 10" xfId="4781"/>
    <cellStyle name="Normal 11 4 4 11" xfId="5519"/>
    <cellStyle name="Normal 11 4 4 12" xfId="5766"/>
    <cellStyle name="Normal 11 4 4 13" xfId="6017"/>
    <cellStyle name="Normal 11 4 4 14" xfId="6236"/>
    <cellStyle name="Normal 11 4 4 15" xfId="6438"/>
    <cellStyle name="Normal 11 4 4 16" xfId="7432"/>
    <cellStyle name="Normal 11 4 4 17" xfId="8562"/>
    <cellStyle name="Normal 11 4 4 18" xfId="7201"/>
    <cellStyle name="Normal 11 4 4 19" xfId="8780"/>
    <cellStyle name="Normal 11 4 4 2" xfId="2982"/>
    <cellStyle name="Normal 11 4 4 20" xfId="6936"/>
    <cellStyle name="Normal 11 4 4 21" xfId="9042"/>
    <cellStyle name="Normal 11 4 4 22" xfId="9324"/>
    <cellStyle name="Normal 11 4 4 23" xfId="9592"/>
    <cellStyle name="Normal 11 4 4 24" xfId="9854"/>
    <cellStyle name="Normal 11 4 4 25" xfId="10121"/>
    <cellStyle name="Normal 11 4 4 26" xfId="10377"/>
    <cellStyle name="Normal 11 4 4 27" xfId="10642"/>
    <cellStyle name="Normal 11 4 4 28" xfId="10868"/>
    <cellStyle name="Normal 11 4 4 29" xfId="11157"/>
    <cellStyle name="Normal 11 4 4 3" xfId="3974"/>
    <cellStyle name="Normal 11 4 4 30" xfId="11386"/>
    <cellStyle name="Normal 11 4 4 31" xfId="11670"/>
    <cellStyle name="Normal 11 4 4 32" xfId="11867"/>
    <cellStyle name="Normal 11 4 4 33" xfId="12019"/>
    <cellStyle name="Normal 11 4 4 34" xfId="12998"/>
    <cellStyle name="Normal 11 4 4 35" xfId="14002"/>
    <cellStyle name="Normal 11 4 4 36" xfId="12788"/>
    <cellStyle name="Normal 11 4 4 37" xfId="14201"/>
    <cellStyle name="Normal 11 4 4 38" xfId="12540"/>
    <cellStyle name="Normal 11 4 4 39" xfId="14455"/>
    <cellStyle name="Normal 11 4 4 4" xfId="2662"/>
    <cellStyle name="Normal 11 4 4 40" xfId="14729"/>
    <cellStyle name="Normal 11 4 4 41" xfId="14998"/>
    <cellStyle name="Normal 11 4 4 42" xfId="15255"/>
    <cellStyle name="Normal 11 4 4 43" xfId="15524"/>
    <cellStyle name="Normal 11 4 4 44" xfId="15778"/>
    <cellStyle name="Normal 11 4 4 45" xfId="16006"/>
    <cellStyle name="Normal 11 4 4 46" xfId="16181"/>
    <cellStyle name="Normal 11 4 4 5" xfId="4168"/>
    <cellStyle name="Normal 11 4 4 6" xfId="3018"/>
    <cellStyle name="Normal 11 4 4 7" xfId="5091"/>
    <cellStyle name="Normal 11 4 4 8" xfId="2550"/>
    <cellStyle name="Normal 11 4 4 9" xfId="5277"/>
    <cellStyle name="Normal 11 4 5" xfId="1899"/>
    <cellStyle name="Normal 11 4 5 10" xfId="4780"/>
    <cellStyle name="Normal 11 4 5 11" xfId="5518"/>
    <cellStyle name="Normal 11 4 5 12" xfId="5765"/>
    <cellStyle name="Normal 11 4 5 13" xfId="6016"/>
    <cellStyle name="Normal 11 4 5 14" xfId="6235"/>
    <cellStyle name="Normal 11 4 5 15" xfId="6437"/>
    <cellStyle name="Normal 11 4 5 16" xfId="7433"/>
    <cellStyle name="Normal 11 4 5 17" xfId="8561"/>
    <cellStyle name="Normal 11 4 5 18" xfId="7202"/>
    <cellStyle name="Normal 11 4 5 19" xfId="8779"/>
    <cellStyle name="Normal 11 4 5 2" xfId="2983"/>
    <cellStyle name="Normal 11 4 5 20" xfId="6937"/>
    <cellStyle name="Normal 11 4 5 21" xfId="9041"/>
    <cellStyle name="Normal 11 4 5 22" xfId="9323"/>
    <cellStyle name="Normal 11 4 5 23" xfId="9591"/>
    <cellStyle name="Normal 11 4 5 24" xfId="9853"/>
    <cellStyle name="Normal 11 4 5 25" xfId="10120"/>
    <cellStyle name="Normal 11 4 5 26" xfId="10376"/>
    <cellStyle name="Normal 11 4 5 27" xfId="10641"/>
    <cellStyle name="Normal 11 4 5 28" xfId="10866"/>
    <cellStyle name="Normal 11 4 5 29" xfId="11156"/>
    <cellStyle name="Normal 11 4 5 3" xfId="3973"/>
    <cellStyle name="Normal 11 4 5 30" xfId="11385"/>
    <cellStyle name="Normal 11 4 5 31" xfId="11669"/>
    <cellStyle name="Normal 11 4 5 32" xfId="11866"/>
    <cellStyle name="Normal 11 4 5 33" xfId="12018"/>
    <cellStyle name="Normal 11 4 5 34" xfId="12999"/>
    <cellStyle name="Normal 11 4 5 35" xfId="14001"/>
    <cellStyle name="Normal 11 4 5 36" xfId="12789"/>
    <cellStyle name="Normal 11 4 5 37" xfId="14200"/>
    <cellStyle name="Normal 11 4 5 38" xfId="12541"/>
    <cellStyle name="Normal 11 4 5 39" xfId="14454"/>
    <cellStyle name="Normal 11 4 5 4" xfId="2663"/>
    <cellStyle name="Normal 11 4 5 40" xfId="14728"/>
    <cellStyle name="Normal 11 4 5 41" xfId="14997"/>
    <cellStyle name="Normal 11 4 5 42" xfId="15254"/>
    <cellStyle name="Normal 11 4 5 43" xfId="15523"/>
    <cellStyle name="Normal 11 4 5 44" xfId="15777"/>
    <cellStyle name="Normal 11 4 5 45" xfId="16005"/>
    <cellStyle name="Normal 11 4 5 46" xfId="16180"/>
    <cellStyle name="Normal 11 4 5 5" xfId="4167"/>
    <cellStyle name="Normal 11 4 5 6" xfId="3019"/>
    <cellStyle name="Normal 11 4 5 7" xfId="5090"/>
    <cellStyle name="Normal 11 4 5 8" xfId="2551"/>
    <cellStyle name="Normal 11 4 5 9" xfId="5276"/>
    <cellStyle name="Normal 11 4 6" xfId="1900"/>
    <cellStyle name="Normal 11 4 6 10" xfId="4779"/>
    <cellStyle name="Normal 11 4 6 11" xfId="5517"/>
    <cellStyle name="Normal 11 4 6 12" xfId="5764"/>
    <cellStyle name="Normal 11 4 6 13" xfId="6015"/>
    <cellStyle name="Normal 11 4 6 14" xfId="6234"/>
    <cellStyle name="Normal 11 4 6 15" xfId="6436"/>
    <cellStyle name="Normal 11 4 6 16" xfId="7434"/>
    <cellStyle name="Normal 11 4 6 17" xfId="8560"/>
    <cellStyle name="Normal 11 4 6 18" xfId="7203"/>
    <cellStyle name="Normal 11 4 6 19" xfId="8778"/>
    <cellStyle name="Normal 11 4 6 2" xfId="2984"/>
    <cellStyle name="Normal 11 4 6 20" xfId="6938"/>
    <cellStyle name="Normal 11 4 6 21" xfId="9040"/>
    <cellStyle name="Normal 11 4 6 22" xfId="9322"/>
    <cellStyle name="Normal 11 4 6 23" xfId="9590"/>
    <cellStyle name="Normal 11 4 6 24" xfId="9852"/>
    <cellStyle name="Normal 11 4 6 25" xfId="10119"/>
    <cellStyle name="Normal 11 4 6 26" xfId="10375"/>
    <cellStyle name="Normal 11 4 6 27" xfId="10640"/>
    <cellStyle name="Normal 11 4 6 28" xfId="10865"/>
    <cellStyle name="Normal 11 4 6 29" xfId="11155"/>
    <cellStyle name="Normal 11 4 6 3" xfId="3972"/>
    <cellStyle name="Normal 11 4 6 30" xfId="11384"/>
    <cellStyle name="Normal 11 4 6 31" xfId="11668"/>
    <cellStyle name="Normal 11 4 6 32" xfId="11865"/>
    <cellStyle name="Normal 11 4 6 33" xfId="12017"/>
    <cellStyle name="Normal 11 4 6 34" xfId="13000"/>
    <cellStyle name="Normal 11 4 6 35" xfId="14000"/>
    <cellStyle name="Normal 11 4 6 36" xfId="12790"/>
    <cellStyle name="Normal 11 4 6 37" xfId="14199"/>
    <cellStyle name="Normal 11 4 6 38" xfId="12542"/>
    <cellStyle name="Normal 11 4 6 39" xfId="14453"/>
    <cellStyle name="Normal 11 4 6 4" xfId="2664"/>
    <cellStyle name="Normal 11 4 6 40" xfId="14727"/>
    <cellStyle name="Normal 11 4 6 41" xfId="14996"/>
    <cellStyle name="Normal 11 4 6 42" xfId="15253"/>
    <cellStyle name="Normal 11 4 6 43" xfId="15522"/>
    <cellStyle name="Normal 11 4 6 44" xfId="15776"/>
    <cellStyle name="Normal 11 4 6 45" xfId="16004"/>
    <cellStyle name="Normal 11 4 6 46" xfId="16179"/>
    <cellStyle name="Normal 11 4 6 5" xfId="4166"/>
    <cellStyle name="Normal 11 4 6 6" xfId="3020"/>
    <cellStyle name="Normal 11 4 6 7" xfId="5089"/>
    <cellStyle name="Normal 11 4 6 8" xfId="2554"/>
    <cellStyle name="Normal 11 4 6 9" xfId="5275"/>
    <cellStyle name="Normal 11 4 7" xfId="1901"/>
    <cellStyle name="Normal 11 4 7 10" xfId="4778"/>
    <cellStyle name="Normal 11 4 7 11" xfId="5516"/>
    <cellStyle name="Normal 11 4 7 12" xfId="5763"/>
    <cellStyle name="Normal 11 4 7 13" xfId="6014"/>
    <cellStyle name="Normal 11 4 7 14" xfId="6233"/>
    <cellStyle name="Normal 11 4 7 15" xfId="6435"/>
    <cellStyle name="Normal 11 4 7 16" xfId="7435"/>
    <cellStyle name="Normal 11 4 7 17" xfId="8559"/>
    <cellStyle name="Normal 11 4 7 18" xfId="7204"/>
    <cellStyle name="Normal 11 4 7 19" xfId="8777"/>
    <cellStyle name="Normal 11 4 7 2" xfId="2985"/>
    <cellStyle name="Normal 11 4 7 20" xfId="6939"/>
    <cellStyle name="Normal 11 4 7 21" xfId="9039"/>
    <cellStyle name="Normal 11 4 7 22" xfId="9321"/>
    <cellStyle name="Normal 11 4 7 23" xfId="9589"/>
    <cellStyle name="Normal 11 4 7 24" xfId="9851"/>
    <cellStyle name="Normal 11 4 7 25" xfId="10118"/>
    <cellStyle name="Normal 11 4 7 26" xfId="10374"/>
    <cellStyle name="Normal 11 4 7 27" xfId="10639"/>
    <cellStyle name="Normal 11 4 7 28" xfId="10864"/>
    <cellStyle name="Normal 11 4 7 29" xfId="11154"/>
    <cellStyle name="Normal 11 4 7 3" xfId="3971"/>
    <cellStyle name="Normal 11 4 7 30" xfId="11383"/>
    <cellStyle name="Normal 11 4 7 31" xfId="11667"/>
    <cellStyle name="Normal 11 4 7 32" xfId="11864"/>
    <cellStyle name="Normal 11 4 7 33" xfId="12015"/>
    <cellStyle name="Normal 11 4 7 34" xfId="13001"/>
    <cellStyle name="Normal 11 4 7 35" xfId="13999"/>
    <cellStyle name="Normal 11 4 7 36" xfId="12791"/>
    <cellStyle name="Normal 11 4 7 37" xfId="14198"/>
    <cellStyle name="Normal 11 4 7 38" xfId="12543"/>
    <cellStyle name="Normal 11 4 7 39" xfId="14452"/>
    <cellStyle name="Normal 11 4 7 4" xfId="2665"/>
    <cellStyle name="Normal 11 4 7 40" xfId="14726"/>
    <cellStyle name="Normal 11 4 7 41" xfId="14995"/>
    <cellStyle name="Normal 11 4 7 42" xfId="15252"/>
    <cellStyle name="Normal 11 4 7 43" xfId="15521"/>
    <cellStyle name="Normal 11 4 7 44" xfId="15775"/>
    <cellStyle name="Normal 11 4 7 45" xfId="16003"/>
    <cellStyle name="Normal 11 4 7 46" xfId="16177"/>
    <cellStyle name="Normal 11 4 7 5" xfId="4165"/>
    <cellStyle name="Normal 11 4 7 6" xfId="3021"/>
    <cellStyle name="Normal 11 4 7 7" xfId="5088"/>
    <cellStyle name="Normal 11 4 7 8" xfId="2556"/>
    <cellStyle name="Normal 11 4 7 9" xfId="5274"/>
    <cellStyle name="Normal 11 4 8" xfId="1902"/>
    <cellStyle name="Normal 11 4 8 10" xfId="4777"/>
    <cellStyle name="Normal 11 4 8 11" xfId="5515"/>
    <cellStyle name="Normal 11 4 8 12" xfId="5762"/>
    <cellStyle name="Normal 11 4 8 13" xfId="6013"/>
    <cellStyle name="Normal 11 4 8 14" xfId="6232"/>
    <cellStyle name="Normal 11 4 8 15" xfId="6434"/>
    <cellStyle name="Normal 11 4 8 16" xfId="7436"/>
    <cellStyle name="Normal 11 4 8 17" xfId="8558"/>
    <cellStyle name="Normal 11 4 8 18" xfId="7212"/>
    <cellStyle name="Normal 11 4 8 19" xfId="8776"/>
    <cellStyle name="Normal 11 4 8 2" xfId="2986"/>
    <cellStyle name="Normal 11 4 8 20" xfId="6940"/>
    <cellStyle name="Normal 11 4 8 21" xfId="9038"/>
    <cellStyle name="Normal 11 4 8 22" xfId="9320"/>
    <cellStyle name="Normal 11 4 8 23" xfId="9588"/>
    <cellStyle name="Normal 11 4 8 24" xfId="9850"/>
    <cellStyle name="Normal 11 4 8 25" xfId="10117"/>
    <cellStyle name="Normal 11 4 8 26" xfId="10373"/>
    <cellStyle name="Normal 11 4 8 27" xfId="10638"/>
    <cellStyle name="Normal 11 4 8 28" xfId="10863"/>
    <cellStyle name="Normal 11 4 8 29" xfId="11153"/>
    <cellStyle name="Normal 11 4 8 3" xfId="3970"/>
    <cellStyle name="Normal 11 4 8 30" xfId="11382"/>
    <cellStyle name="Normal 11 4 8 31" xfId="11659"/>
    <cellStyle name="Normal 11 4 8 32" xfId="11863"/>
    <cellStyle name="Normal 11 4 8 33" xfId="12014"/>
    <cellStyle name="Normal 11 4 8 34" xfId="13002"/>
    <cellStyle name="Normal 11 4 8 35" xfId="13998"/>
    <cellStyle name="Normal 11 4 8 36" xfId="12792"/>
    <cellStyle name="Normal 11 4 8 37" xfId="14197"/>
    <cellStyle name="Normal 11 4 8 38" xfId="12544"/>
    <cellStyle name="Normal 11 4 8 39" xfId="14451"/>
    <cellStyle name="Normal 11 4 8 4" xfId="2666"/>
    <cellStyle name="Normal 11 4 8 40" xfId="14725"/>
    <cellStyle name="Normal 11 4 8 41" xfId="14994"/>
    <cellStyle name="Normal 11 4 8 42" xfId="15251"/>
    <cellStyle name="Normal 11 4 8 43" xfId="15520"/>
    <cellStyle name="Normal 11 4 8 44" xfId="15774"/>
    <cellStyle name="Normal 11 4 8 45" xfId="16002"/>
    <cellStyle name="Normal 11 4 8 46" xfId="16176"/>
    <cellStyle name="Normal 11 4 8 5" xfId="4164"/>
    <cellStyle name="Normal 11 4 8 6" xfId="3022"/>
    <cellStyle name="Normal 11 4 8 7" xfId="5084"/>
    <cellStyle name="Normal 11 4 8 8" xfId="2572"/>
    <cellStyle name="Normal 11 4 8 9" xfId="5273"/>
    <cellStyle name="Normal 11 40" xfId="644"/>
    <cellStyle name="Normal 11 41" xfId="660"/>
    <cellStyle name="Normal 11 42" xfId="676"/>
    <cellStyle name="Normal 11 43" xfId="692"/>
    <cellStyle name="Normal 11 44" xfId="708"/>
    <cellStyle name="Normal 11 45" xfId="724"/>
    <cellStyle name="Normal 11 46" xfId="740"/>
    <cellStyle name="Normal 11 47" xfId="756"/>
    <cellStyle name="Normal 11 48" xfId="772"/>
    <cellStyle name="Normal 11 49" xfId="788"/>
    <cellStyle name="Normal 11 5" xfId="144"/>
    <cellStyle name="Normal 11 5 2" xfId="1903"/>
    <cellStyle name="Normal 11 5 2 10" xfId="4744"/>
    <cellStyle name="Normal 11 5 2 11" xfId="5486"/>
    <cellStyle name="Normal 11 5 2 12" xfId="5732"/>
    <cellStyle name="Normal 11 5 2 13" xfId="5984"/>
    <cellStyle name="Normal 11 5 2 14" xfId="6206"/>
    <cellStyle name="Normal 11 5 2 15" xfId="6408"/>
    <cellStyle name="Normal 11 5 2 16" xfId="7447"/>
    <cellStyle name="Normal 11 5 2 17" xfId="8546"/>
    <cellStyle name="Normal 11 5 2 18" xfId="7227"/>
    <cellStyle name="Normal 11 5 2 19" xfId="8761"/>
    <cellStyle name="Normal 11 5 2 2" xfId="2995"/>
    <cellStyle name="Normal 11 5 2 20" xfId="6970"/>
    <cellStyle name="Normal 11 5 2 21" xfId="9009"/>
    <cellStyle name="Normal 11 5 2 22" xfId="9289"/>
    <cellStyle name="Normal 11 5 2 23" xfId="9558"/>
    <cellStyle name="Normal 11 5 2 24" xfId="9817"/>
    <cellStyle name="Normal 11 5 2 25" xfId="10088"/>
    <cellStyle name="Normal 11 5 2 26" xfId="10340"/>
    <cellStyle name="Normal 11 5 2 27" xfId="10607"/>
    <cellStyle name="Normal 11 5 2 28" xfId="10847"/>
    <cellStyle name="Normal 11 5 2 29" xfId="11128"/>
    <cellStyle name="Normal 11 5 2 3" xfId="3958"/>
    <cellStyle name="Normal 11 5 2 30" xfId="11365"/>
    <cellStyle name="Normal 11 5 2 31" xfId="11644"/>
    <cellStyle name="Normal 11 5 2 32" xfId="11845"/>
    <cellStyle name="Normal 11 5 2 33" xfId="12011"/>
    <cellStyle name="Normal 11 5 2 34" xfId="13010"/>
    <cellStyle name="Normal 11 5 2 35" xfId="13992"/>
    <cellStyle name="Normal 11 5 2 36" xfId="12805"/>
    <cellStyle name="Normal 11 5 2 37" xfId="14183"/>
    <cellStyle name="Normal 11 5 2 38" xfId="12573"/>
    <cellStyle name="Normal 11 5 2 39" xfId="14428"/>
    <cellStyle name="Normal 11 5 2 4" xfId="2678"/>
    <cellStyle name="Normal 11 5 2 40" xfId="14702"/>
    <cellStyle name="Normal 11 5 2 41" xfId="14967"/>
    <cellStyle name="Normal 11 5 2 42" xfId="15229"/>
    <cellStyle name="Normal 11 5 2 43" xfId="15498"/>
    <cellStyle name="Normal 11 5 2 44" xfId="15755"/>
    <cellStyle name="Normal 11 5 2 45" xfId="15985"/>
    <cellStyle name="Normal 11 5 2 46" xfId="16166"/>
    <cellStyle name="Normal 11 5 2 5" xfId="4143"/>
    <cellStyle name="Normal 11 5 2 6" xfId="3040"/>
    <cellStyle name="Normal 11 5 2 7" xfId="5076"/>
    <cellStyle name="Normal 11 5 2 8" xfId="2602"/>
    <cellStyle name="Normal 11 5 2 9" xfId="5261"/>
    <cellStyle name="Normal 11 5 3" xfId="1904"/>
    <cellStyle name="Normal 11 5 3 10" xfId="4743"/>
    <cellStyle name="Normal 11 5 3 11" xfId="5485"/>
    <cellStyle name="Normal 11 5 3 12" xfId="5731"/>
    <cellStyle name="Normal 11 5 3 13" xfId="5983"/>
    <cellStyle name="Normal 11 5 3 14" xfId="6205"/>
    <cellStyle name="Normal 11 5 3 15" xfId="6407"/>
    <cellStyle name="Normal 11 5 3 16" xfId="7448"/>
    <cellStyle name="Normal 11 5 3 17" xfId="8545"/>
    <cellStyle name="Normal 11 5 3 18" xfId="7228"/>
    <cellStyle name="Normal 11 5 3 19" xfId="8760"/>
    <cellStyle name="Normal 11 5 3 2" xfId="2996"/>
    <cellStyle name="Normal 11 5 3 20" xfId="6972"/>
    <cellStyle name="Normal 11 5 3 21" xfId="9008"/>
    <cellStyle name="Normal 11 5 3 22" xfId="9288"/>
    <cellStyle name="Normal 11 5 3 23" xfId="9557"/>
    <cellStyle name="Normal 11 5 3 24" xfId="9816"/>
    <cellStyle name="Normal 11 5 3 25" xfId="10087"/>
    <cellStyle name="Normal 11 5 3 26" xfId="10339"/>
    <cellStyle name="Normal 11 5 3 27" xfId="10606"/>
    <cellStyle name="Normal 11 5 3 28" xfId="10846"/>
    <cellStyle name="Normal 11 5 3 29" xfId="11126"/>
    <cellStyle name="Normal 11 5 3 3" xfId="3957"/>
    <cellStyle name="Normal 11 5 3 30" xfId="11364"/>
    <cellStyle name="Normal 11 5 3 31" xfId="11636"/>
    <cellStyle name="Normal 11 5 3 32" xfId="11844"/>
    <cellStyle name="Normal 11 5 3 33" xfId="12381"/>
    <cellStyle name="Normal 11 5 3 34" xfId="13011"/>
    <cellStyle name="Normal 11 5 3 35" xfId="13991"/>
    <cellStyle name="Normal 11 5 3 36" xfId="12813"/>
    <cellStyle name="Normal 11 5 3 37" xfId="14182"/>
    <cellStyle name="Normal 11 5 3 38" xfId="12574"/>
    <cellStyle name="Normal 11 5 3 39" xfId="14427"/>
    <cellStyle name="Normal 11 5 3 4" xfId="2679"/>
    <cellStyle name="Normal 11 5 3 40" xfId="14700"/>
    <cellStyle name="Normal 11 5 3 41" xfId="14966"/>
    <cellStyle name="Normal 11 5 3 42" xfId="15228"/>
    <cellStyle name="Normal 11 5 3 43" xfId="15497"/>
    <cellStyle name="Normal 11 5 3 44" xfId="15754"/>
    <cellStyle name="Normal 11 5 3 45" xfId="15984"/>
    <cellStyle name="Normal 11 5 3 46" xfId="16164"/>
    <cellStyle name="Normal 11 5 3 5" xfId="4142"/>
    <cellStyle name="Normal 11 5 3 6" xfId="3041"/>
    <cellStyle name="Normal 11 5 3 7" xfId="5075"/>
    <cellStyle name="Normal 11 5 3 8" xfId="2603"/>
    <cellStyle name="Normal 11 5 3 9" xfId="5260"/>
    <cellStyle name="Normal 11 5 4" xfId="1905"/>
    <cellStyle name="Normal 11 5 4 10" xfId="4742"/>
    <cellStyle name="Normal 11 5 4 11" xfId="5483"/>
    <cellStyle name="Normal 11 5 4 12" xfId="5730"/>
    <cellStyle name="Normal 11 5 4 13" xfId="5982"/>
    <cellStyle name="Normal 11 5 4 14" xfId="6204"/>
    <cellStyle name="Normal 11 5 4 15" xfId="6406"/>
    <cellStyle name="Normal 11 5 4 16" xfId="7449"/>
    <cellStyle name="Normal 11 5 4 17" xfId="8544"/>
    <cellStyle name="Normal 11 5 4 18" xfId="7229"/>
    <cellStyle name="Normal 11 5 4 19" xfId="8752"/>
    <cellStyle name="Normal 11 5 4 2" xfId="2997"/>
    <cellStyle name="Normal 11 5 4 20" xfId="6973"/>
    <cellStyle name="Normal 11 5 4 21" xfId="9006"/>
    <cellStyle name="Normal 11 5 4 22" xfId="9287"/>
    <cellStyle name="Normal 11 5 4 23" xfId="9556"/>
    <cellStyle name="Normal 11 5 4 24" xfId="9815"/>
    <cellStyle name="Normal 11 5 4 25" xfId="10086"/>
    <cellStyle name="Normal 11 5 4 26" xfId="10338"/>
    <cellStyle name="Normal 11 5 4 27" xfId="10605"/>
    <cellStyle name="Normal 11 5 4 28" xfId="10845"/>
    <cellStyle name="Normal 11 5 4 29" xfId="11117"/>
    <cellStyle name="Normal 11 5 4 3" xfId="3950"/>
    <cellStyle name="Normal 11 5 4 30" xfId="11363"/>
    <cellStyle name="Normal 11 5 4 31" xfId="11634"/>
    <cellStyle name="Normal 11 5 4 32" xfId="11843"/>
    <cellStyle name="Normal 11 5 4 33" xfId="12010"/>
    <cellStyle name="Normal 11 5 4 34" xfId="13012"/>
    <cellStyle name="Normal 11 5 4 35" xfId="13990"/>
    <cellStyle name="Normal 11 5 4 36" xfId="12814"/>
    <cellStyle name="Normal 11 5 4 37" xfId="14174"/>
    <cellStyle name="Normal 11 5 4 38" xfId="12575"/>
    <cellStyle name="Normal 11 5 4 39" xfId="14426"/>
    <cellStyle name="Normal 11 5 4 4" xfId="2680"/>
    <cellStyle name="Normal 11 5 4 40" xfId="14699"/>
    <cellStyle name="Normal 11 5 4 41" xfId="14964"/>
    <cellStyle name="Normal 11 5 4 42" xfId="15226"/>
    <cellStyle name="Normal 11 5 4 43" xfId="15495"/>
    <cellStyle name="Normal 11 5 4 44" xfId="15752"/>
    <cellStyle name="Normal 11 5 4 45" xfId="15982"/>
    <cellStyle name="Normal 11 5 4 46" xfId="16163"/>
    <cellStyle name="Normal 11 5 4 5" xfId="4141"/>
    <cellStyle name="Normal 11 5 4 6" xfId="3042"/>
    <cellStyle name="Normal 11 5 4 7" xfId="5074"/>
    <cellStyle name="Normal 11 5 4 8" xfId="2605"/>
    <cellStyle name="Normal 11 5 4 9" xfId="5252"/>
    <cellStyle name="Normal 11 5 5" xfId="1906"/>
    <cellStyle name="Normal 11 5 5 10" xfId="4741"/>
    <cellStyle name="Normal 11 5 5 11" xfId="5482"/>
    <cellStyle name="Normal 11 5 5 12" xfId="5729"/>
    <cellStyle name="Normal 11 5 5 13" xfId="5981"/>
    <cellStyle name="Normal 11 5 5 14" xfId="6203"/>
    <cellStyle name="Normal 11 5 5 15" xfId="6405"/>
    <cellStyle name="Normal 11 5 5 16" xfId="7450"/>
    <cellStyle name="Normal 11 5 5 17" xfId="8543"/>
    <cellStyle name="Normal 11 5 5 18" xfId="7230"/>
    <cellStyle name="Normal 11 5 5 19" xfId="8751"/>
    <cellStyle name="Normal 11 5 5 2" xfId="2998"/>
    <cellStyle name="Normal 11 5 5 20" xfId="6974"/>
    <cellStyle name="Normal 11 5 5 21" xfId="9005"/>
    <cellStyle name="Normal 11 5 5 22" xfId="9286"/>
    <cellStyle name="Normal 11 5 5 23" xfId="9555"/>
    <cellStyle name="Normal 11 5 5 24" xfId="9814"/>
    <cellStyle name="Normal 11 5 5 25" xfId="10085"/>
    <cellStyle name="Normal 11 5 5 26" xfId="10337"/>
    <cellStyle name="Normal 11 5 5 27" xfId="10604"/>
    <cellStyle name="Normal 11 5 5 28" xfId="10844"/>
    <cellStyle name="Normal 11 5 5 29" xfId="11116"/>
    <cellStyle name="Normal 11 5 5 3" xfId="3946"/>
    <cellStyle name="Normal 11 5 5 30" xfId="11362"/>
    <cellStyle name="Normal 11 5 5 31" xfId="11633"/>
    <cellStyle name="Normal 11 5 5 32" xfId="11842"/>
    <cellStyle name="Normal 11 5 5 33" xfId="12008"/>
    <cellStyle name="Normal 11 5 5 34" xfId="13013"/>
    <cellStyle name="Normal 11 5 5 35" xfId="13989"/>
    <cellStyle name="Normal 11 5 5 36" xfId="12815"/>
    <cellStyle name="Normal 11 5 5 37" xfId="14173"/>
    <cellStyle name="Normal 11 5 5 38" xfId="12576"/>
    <cellStyle name="Normal 11 5 5 39" xfId="14417"/>
    <cellStyle name="Normal 11 5 5 4" xfId="2681"/>
    <cellStyle name="Normal 11 5 5 40" xfId="14690"/>
    <cellStyle name="Normal 11 5 5 41" xfId="14955"/>
    <cellStyle name="Normal 11 5 5 42" xfId="15217"/>
    <cellStyle name="Normal 11 5 5 43" xfId="15486"/>
    <cellStyle name="Normal 11 5 5 44" xfId="15743"/>
    <cellStyle name="Normal 11 5 5 45" xfId="15973"/>
    <cellStyle name="Normal 11 5 5 46" xfId="16162"/>
    <cellStyle name="Normal 11 5 5 5" xfId="4140"/>
    <cellStyle name="Normal 11 5 5 6" xfId="3050"/>
    <cellStyle name="Normal 11 5 5 7" xfId="5073"/>
    <cellStyle name="Normal 11 5 5 8" xfId="2606"/>
    <cellStyle name="Normal 11 5 5 9" xfId="5251"/>
    <cellStyle name="Normal 11 5 6" xfId="1907"/>
    <cellStyle name="Normal 11 5 6 10" xfId="4740"/>
    <cellStyle name="Normal 11 5 6 11" xfId="5481"/>
    <cellStyle name="Normal 11 5 6 12" xfId="5728"/>
    <cellStyle name="Normal 11 5 6 13" xfId="5980"/>
    <cellStyle name="Normal 11 5 6 14" xfId="6202"/>
    <cellStyle name="Normal 11 5 6 15" xfId="6404"/>
    <cellStyle name="Normal 11 5 6 16" xfId="7451"/>
    <cellStyle name="Normal 11 5 6 17" xfId="8542"/>
    <cellStyle name="Normal 11 5 6 18" xfId="7231"/>
    <cellStyle name="Normal 11 5 6 19" xfId="8750"/>
    <cellStyle name="Normal 11 5 6 2" xfId="2999"/>
    <cellStyle name="Normal 11 5 6 20" xfId="6975"/>
    <cellStyle name="Normal 11 5 6 21" xfId="9004"/>
    <cellStyle name="Normal 11 5 6 22" xfId="9285"/>
    <cellStyle name="Normal 11 5 6 23" xfId="9554"/>
    <cellStyle name="Normal 11 5 6 24" xfId="9813"/>
    <cellStyle name="Normal 11 5 6 25" xfId="10084"/>
    <cellStyle name="Normal 11 5 6 26" xfId="10336"/>
    <cellStyle name="Normal 11 5 6 27" xfId="10603"/>
    <cellStyle name="Normal 11 5 6 28" xfId="10843"/>
    <cellStyle name="Normal 11 5 6 29" xfId="11115"/>
    <cellStyle name="Normal 11 5 6 3" xfId="3945"/>
    <cellStyle name="Normal 11 5 6 30" xfId="11361"/>
    <cellStyle name="Normal 11 5 6 31" xfId="11632"/>
    <cellStyle name="Normal 11 5 6 32" xfId="11841"/>
    <cellStyle name="Normal 11 5 6 33" xfId="12007"/>
    <cellStyle name="Normal 11 5 6 34" xfId="13014"/>
    <cellStyle name="Normal 11 5 6 35" xfId="13988"/>
    <cellStyle name="Normal 11 5 6 36" xfId="12816"/>
    <cellStyle name="Normal 11 5 6 37" xfId="14172"/>
    <cellStyle name="Normal 11 5 6 38" xfId="12577"/>
    <cellStyle name="Normal 11 5 6 39" xfId="14415"/>
    <cellStyle name="Normal 11 5 6 4" xfId="2682"/>
    <cellStyle name="Normal 11 5 6 40" xfId="14689"/>
    <cellStyle name="Normal 11 5 6 41" xfId="14954"/>
    <cellStyle name="Normal 11 5 6 42" xfId="15216"/>
    <cellStyle name="Normal 11 5 6 43" xfId="15485"/>
    <cellStyle name="Normal 11 5 6 44" xfId="15742"/>
    <cellStyle name="Normal 11 5 6 45" xfId="15972"/>
    <cellStyle name="Normal 11 5 6 46" xfId="16161"/>
    <cellStyle name="Normal 11 5 6 5" xfId="4139"/>
    <cellStyle name="Normal 11 5 6 6" xfId="3051"/>
    <cellStyle name="Normal 11 5 6 7" xfId="5072"/>
    <cellStyle name="Normal 11 5 6 8" xfId="2607"/>
    <cellStyle name="Normal 11 5 6 9" xfId="5250"/>
    <cellStyle name="Normal 11 5 7" xfId="1908"/>
    <cellStyle name="Normal 11 5 7 10" xfId="4738"/>
    <cellStyle name="Normal 11 5 7 11" xfId="5480"/>
    <cellStyle name="Normal 11 5 7 12" xfId="5727"/>
    <cellStyle name="Normal 11 5 7 13" xfId="5979"/>
    <cellStyle name="Normal 11 5 7 14" xfId="6201"/>
    <cellStyle name="Normal 11 5 7 15" xfId="6403"/>
    <cellStyle name="Normal 11 5 7 16" xfId="7452"/>
    <cellStyle name="Normal 11 5 7 17" xfId="8541"/>
    <cellStyle name="Normal 11 5 7 18" xfId="7232"/>
    <cellStyle name="Normal 11 5 7 19" xfId="8749"/>
    <cellStyle name="Normal 11 5 7 2" xfId="3000"/>
    <cellStyle name="Normal 11 5 7 20" xfId="6976"/>
    <cellStyle name="Normal 11 5 7 21" xfId="9003"/>
    <cellStyle name="Normal 11 5 7 22" xfId="9284"/>
    <cellStyle name="Normal 11 5 7 23" xfId="9553"/>
    <cellStyle name="Normal 11 5 7 24" xfId="9812"/>
    <cellStyle name="Normal 11 5 7 25" xfId="10083"/>
    <cellStyle name="Normal 11 5 7 26" xfId="10335"/>
    <cellStyle name="Normal 11 5 7 27" xfId="10602"/>
    <cellStyle name="Normal 11 5 7 28" xfId="10835"/>
    <cellStyle name="Normal 11 5 7 29" xfId="11114"/>
    <cellStyle name="Normal 11 5 7 3" xfId="3944"/>
    <cellStyle name="Normal 11 5 7 30" xfId="11360"/>
    <cellStyle name="Normal 11 5 7 31" xfId="11630"/>
    <cellStyle name="Normal 11 5 7 32" xfId="11832"/>
    <cellStyle name="Normal 11 5 7 33" xfId="12006"/>
    <cellStyle name="Normal 11 5 7 34" xfId="13015"/>
    <cellStyle name="Normal 11 5 7 35" xfId="13987"/>
    <cellStyle name="Normal 11 5 7 36" xfId="12817"/>
    <cellStyle name="Normal 11 5 7 37" xfId="14171"/>
    <cellStyle name="Normal 11 5 7 38" xfId="12578"/>
    <cellStyle name="Normal 11 5 7 39" xfId="14414"/>
    <cellStyle name="Normal 11 5 7 4" xfId="2683"/>
    <cellStyle name="Normal 11 5 7 40" xfId="14688"/>
    <cellStyle name="Normal 11 5 7 41" xfId="14953"/>
    <cellStyle name="Normal 11 5 7 42" xfId="15215"/>
    <cellStyle name="Normal 11 5 7 43" xfId="15484"/>
    <cellStyle name="Normal 11 5 7 44" xfId="15741"/>
    <cellStyle name="Normal 11 5 7 45" xfId="15971"/>
    <cellStyle name="Normal 11 5 7 46" xfId="16159"/>
    <cellStyle name="Normal 11 5 7 5" xfId="4138"/>
    <cellStyle name="Normal 11 5 7 6" xfId="3052"/>
    <cellStyle name="Normal 11 5 7 7" xfId="5071"/>
    <cellStyle name="Normal 11 5 7 8" xfId="2608"/>
    <cellStyle name="Normal 11 5 7 9" xfId="5249"/>
    <cellStyle name="Normal 11 5 8" xfId="1909"/>
    <cellStyle name="Normal 11 5 8 10" xfId="4736"/>
    <cellStyle name="Normal 11 5 8 11" xfId="5479"/>
    <cellStyle name="Normal 11 5 8 12" xfId="5726"/>
    <cellStyle name="Normal 11 5 8 13" xfId="5978"/>
    <cellStyle name="Normal 11 5 8 14" xfId="6200"/>
    <cellStyle name="Normal 11 5 8 15" xfId="6402"/>
    <cellStyle name="Normal 11 5 8 16" xfId="7453"/>
    <cellStyle name="Normal 11 5 8 17" xfId="8540"/>
    <cellStyle name="Normal 11 5 8 18" xfId="7233"/>
    <cellStyle name="Normal 11 5 8 19" xfId="8748"/>
    <cellStyle name="Normal 11 5 8 2" xfId="3001"/>
    <cellStyle name="Normal 11 5 8 20" xfId="6977"/>
    <cellStyle name="Normal 11 5 8 21" xfId="9002"/>
    <cellStyle name="Normal 11 5 8 22" xfId="9283"/>
    <cellStyle name="Normal 11 5 8 23" xfId="9552"/>
    <cellStyle name="Normal 11 5 8 24" xfId="9811"/>
    <cellStyle name="Normal 11 5 8 25" xfId="10082"/>
    <cellStyle name="Normal 11 5 8 26" xfId="10334"/>
    <cellStyle name="Normal 11 5 8 27" xfId="10601"/>
    <cellStyle name="Normal 11 5 8 28" xfId="10832"/>
    <cellStyle name="Normal 11 5 8 29" xfId="11113"/>
    <cellStyle name="Normal 11 5 8 3" xfId="3943"/>
    <cellStyle name="Normal 11 5 8 30" xfId="11358"/>
    <cellStyle name="Normal 11 5 8 31" xfId="11629"/>
    <cellStyle name="Normal 11 5 8 32" xfId="11830"/>
    <cellStyle name="Normal 11 5 8 33" xfId="12005"/>
    <cellStyle name="Normal 11 5 8 34" xfId="13016"/>
    <cellStyle name="Normal 11 5 8 35" xfId="13986"/>
    <cellStyle name="Normal 11 5 8 36" xfId="12818"/>
    <cellStyle name="Normal 11 5 8 37" xfId="14170"/>
    <cellStyle name="Normal 11 5 8 38" xfId="12580"/>
    <cellStyle name="Normal 11 5 8 39" xfId="14413"/>
    <cellStyle name="Normal 11 5 8 4" xfId="2684"/>
    <cellStyle name="Normal 11 5 8 40" xfId="14687"/>
    <cellStyle name="Normal 11 5 8 41" xfId="14952"/>
    <cellStyle name="Normal 11 5 8 42" xfId="15214"/>
    <cellStyle name="Normal 11 5 8 43" xfId="15483"/>
    <cellStyle name="Normal 11 5 8 44" xfId="15740"/>
    <cellStyle name="Normal 11 5 8 45" xfId="15970"/>
    <cellStyle name="Normal 11 5 8 46" xfId="16158"/>
    <cellStyle name="Normal 11 5 8 5" xfId="4136"/>
    <cellStyle name="Normal 11 5 8 6" xfId="3053"/>
    <cellStyle name="Normal 11 5 8 7" xfId="5070"/>
    <cellStyle name="Normal 11 5 8 8" xfId="2609"/>
    <cellStyle name="Normal 11 5 8 9" xfId="5248"/>
    <cellStyle name="Normal 11 50" xfId="804"/>
    <cellStyle name="Normal 11 51" xfId="820"/>
    <cellStyle name="Normal 11 52" xfId="836"/>
    <cellStyle name="Normal 11 53" xfId="852"/>
    <cellStyle name="Normal 11 54" xfId="868"/>
    <cellStyle name="Normal 11 55" xfId="884"/>
    <cellStyle name="Normal 11 56" xfId="900"/>
    <cellStyle name="Normal 11 57" xfId="916"/>
    <cellStyle name="Normal 11 58" xfId="932"/>
    <cellStyle name="Normal 11 59" xfId="13020"/>
    <cellStyle name="Normal 11 59 10" xfId="15967"/>
    <cellStyle name="Normal 11 59 11" xfId="16154"/>
    <cellStyle name="Normal 11 59 2" xfId="14157"/>
    <cellStyle name="Normal 11 59 3" xfId="12594"/>
    <cellStyle name="Normal 11 59 4" xfId="14408"/>
    <cellStyle name="Normal 11 59 5" xfId="14682"/>
    <cellStyle name="Normal 11 59 6" xfId="14946"/>
    <cellStyle name="Normal 11 59 7" xfId="15208"/>
    <cellStyle name="Normal 11 59 8" xfId="15477"/>
    <cellStyle name="Normal 11 59 9" xfId="15731"/>
    <cellStyle name="Normal 11 6" xfId="155"/>
    <cellStyle name="Normal 11 6 2" xfId="1910"/>
    <cellStyle name="Normal 11 6 2 10" xfId="4720"/>
    <cellStyle name="Normal 11 6 2 11" xfId="5464"/>
    <cellStyle name="Normal 11 6 2 12" xfId="5711"/>
    <cellStyle name="Normal 11 6 2 13" xfId="5963"/>
    <cellStyle name="Normal 11 6 2 14" xfId="6189"/>
    <cellStyle name="Normal 11 6 2 15" xfId="6391"/>
    <cellStyle name="Normal 11 6 2 16" xfId="7461"/>
    <cellStyle name="Normal 11 6 2 17" xfId="8529"/>
    <cellStyle name="Normal 11 6 2 18" xfId="7246"/>
    <cellStyle name="Normal 11 6 2 19" xfId="8730"/>
    <cellStyle name="Normal 11 6 2 2" xfId="3011"/>
    <cellStyle name="Normal 11 6 2 20" xfId="6997"/>
    <cellStyle name="Normal 11 6 2 21" xfId="8987"/>
    <cellStyle name="Normal 11 6 2 22" xfId="9266"/>
    <cellStyle name="Normal 11 6 2 23" xfId="9537"/>
    <cellStyle name="Normal 11 6 2 24" xfId="9796"/>
    <cellStyle name="Normal 11 6 2 25" xfId="10067"/>
    <cellStyle name="Normal 11 6 2 26" xfId="10319"/>
    <cellStyle name="Normal 11 6 2 27" xfId="10588"/>
    <cellStyle name="Normal 11 6 2 28" xfId="10823"/>
    <cellStyle name="Normal 11 6 2 29" xfId="11098"/>
    <cellStyle name="Normal 11 6 2 3" xfId="3932"/>
    <cellStyle name="Normal 11 6 2 30" xfId="11345"/>
    <cellStyle name="Normal 11 6 2 31" xfId="11616"/>
    <cellStyle name="Normal 11 6 2 32" xfId="11829"/>
    <cellStyle name="Normal 11 6 2 33" xfId="11992"/>
    <cellStyle name="Normal 11 6 2 34" xfId="13022"/>
    <cellStyle name="Normal 11 6 2 35" xfId="13981"/>
    <cellStyle name="Normal 11 6 2 36" xfId="12831"/>
    <cellStyle name="Normal 11 6 2 37" xfId="14155"/>
    <cellStyle name="Normal 11 6 2 38" xfId="12595"/>
    <cellStyle name="Normal 11 6 2 39" xfId="14398"/>
    <cellStyle name="Normal 11 6 2 4" xfId="2699"/>
    <cellStyle name="Normal 11 6 2 40" xfId="14672"/>
    <cellStyle name="Normal 11 6 2 41" xfId="14937"/>
    <cellStyle name="Normal 11 6 2 42" xfId="15199"/>
    <cellStyle name="Normal 11 6 2 43" xfId="15468"/>
    <cellStyle name="Normal 11 6 2 44" xfId="15722"/>
    <cellStyle name="Normal 11 6 2 45" xfId="15958"/>
    <cellStyle name="Normal 11 6 2 46" xfId="16153"/>
    <cellStyle name="Normal 11 6 2 5" xfId="4124"/>
    <cellStyle name="Normal 11 6 2 6" xfId="3067"/>
    <cellStyle name="Normal 11 6 2 7" xfId="5060"/>
    <cellStyle name="Normal 11 6 2 8" xfId="2635"/>
    <cellStyle name="Normal 11 6 2 9" xfId="5235"/>
    <cellStyle name="Normal 11 6 3" xfId="1911"/>
    <cellStyle name="Normal 11 6 3 10" xfId="4719"/>
    <cellStyle name="Normal 11 6 3 11" xfId="5463"/>
    <cellStyle name="Normal 11 6 3 12" xfId="5710"/>
    <cellStyle name="Normal 11 6 3 13" xfId="5962"/>
    <cellStyle name="Normal 11 6 3 14" xfId="6188"/>
    <cellStyle name="Normal 11 6 3 15" xfId="6390"/>
    <cellStyle name="Normal 11 6 3 16" xfId="7462"/>
    <cellStyle name="Normal 11 6 3 17" xfId="8528"/>
    <cellStyle name="Normal 11 6 3 18" xfId="7247"/>
    <cellStyle name="Normal 11 6 3 19" xfId="8729"/>
    <cellStyle name="Normal 11 6 3 2" xfId="3012"/>
    <cellStyle name="Normal 11 6 3 20" xfId="6998"/>
    <cellStyle name="Normal 11 6 3 21" xfId="8986"/>
    <cellStyle name="Normal 11 6 3 22" xfId="9265"/>
    <cellStyle name="Normal 11 6 3 23" xfId="9536"/>
    <cellStyle name="Normal 11 6 3 24" xfId="9795"/>
    <cellStyle name="Normal 11 6 3 25" xfId="10066"/>
    <cellStyle name="Normal 11 6 3 26" xfId="10318"/>
    <cellStyle name="Normal 11 6 3 27" xfId="10587"/>
    <cellStyle name="Normal 11 6 3 28" xfId="10822"/>
    <cellStyle name="Normal 11 6 3 29" xfId="11097"/>
    <cellStyle name="Normal 11 6 3 3" xfId="3931"/>
    <cellStyle name="Normal 11 6 3 30" xfId="11344"/>
    <cellStyle name="Normal 11 6 3 31" xfId="11615"/>
    <cellStyle name="Normal 11 6 3 32" xfId="11828"/>
    <cellStyle name="Normal 11 6 3 33" xfId="11991"/>
    <cellStyle name="Normal 11 6 3 34" xfId="13023"/>
    <cellStyle name="Normal 11 6 3 35" xfId="13980"/>
    <cellStyle name="Normal 11 6 3 36" xfId="12832"/>
    <cellStyle name="Normal 11 6 3 37" xfId="14154"/>
    <cellStyle name="Normal 11 6 3 38" xfId="12596"/>
    <cellStyle name="Normal 11 6 3 39" xfId="14397"/>
    <cellStyle name="Normal 11 6 3 4" xfId="2700"/>
    <cellStyle name="Normal 11 6 3 40" xfId="14671"/>
    <cellStyle name="Normal 11 6 3 41" xfId="14936"/>
    <cellStyle name="Normal 11 6 3 42" xfId="15198"/>
    <cellStyle name="Normal 11 6 3 43" xfId="15467"/>
    <cellStyle name="Normal 11 6 3 44" xfId="15721"/>
    <cellStyle name="Normal 11 6 3 45" xfId="15957"/>
    <cellStyle name="Normal 11 6 3 46" xfId="16152"/>
    <cellStyle name="Normal 11 6 3 5" xfId="4123"/>
    <cellStyle name="Normal 11 6 3 6" xfId="3068"/>
    <cellStyle name="Normal 11 6 3 7" xfId="5059"/>
    <cellStyle name="Normal 11 6 3 8" xfId="2644"/>
    <cellStyle name="Normal 11 6 3 9" xfId="5234"/>
    <cellStyle name="Normal 11 6 4" xfId="1912"/>
    <cellStyle name="Normal 11 6 4 10" xfId="4718"/>
    <cellStyle name="Normal 11 6 4 11" xfId="5462"/>
    <cellStyle name="Normal 11 6 4 12" xfId="5709"/>
    <cellStyle name="Normal 11 6 4 13" xfId="5961"/>
    <cellStyle name="Normal 11 6 4 14" xfId="6187"/>
    <cellStyle name="Normal 11 6 4 15" xfId="6389"/>
    <cellStyle name="Normal 11 6 4 16" xfId="7463"/>
    <cellStyle name="Normal 11 6 4 17" xfId="8527"/>
    <cellStyle name="Normal 11 6 4 18" xfId="7248"/>
    <cellStyle name="Normal 11 6 4 19" xfId="8728"/>
    <cellStyle name="Normal 11 6 4 2" xfId="3013"/>
    <cellStyle name="Normal 11 6 4 20" xfId="6999"/>
    <cellStyle name="Normal 11 6 4 21" xfId="8985"/>
    <cellStyle name="Normal 11 6 4 22" xfId="9264"/>
    <cellStyle name="Normal 11 6 4 23" xfId="9535"/>
    <cellStyle name="Normal 11 6 4 24" xfId="9794"/>
    <cellStyle name="Normal 11 6 4 25" xfId="10065"/>
    <cellStyle name="Normal 11 6 4 26" xfId="10317"/>
    <cellStyle name="Normal 11 6 4 27" xfId="10586"/>
    <cellStyle name="Normal 11 6 4 28" xfId="10821"/>
    <cellStyle name="Normal 11 6 4 29" xfId="11096"/>
    <cellStyle name="Normal 11 6 4 3" xfId="3930"/>
    <cellStyle name="Normal 11 6 4 30" xfId="11343"/>
    <cellStyle name="Normal 11 6 4 31" xfId="11613"/>
    <cellStyle name="Normal 11 6 4 32" xfId="11819"/>
    <cellStyle name="Normal 11 6 4 33" xfId="11990"/>
    <cellStyle name="Normal 11 6 4 34" xfId="13024"/>
    <cellStyle name="Normal 11 6 4 35" xfId="13979"/>
    <cellStyle name="Normal 11 6 4 36" xfId="12833"/>
    <cellStyle name="Normal 11 6 4 37" xfId="14153"/>
    <cellStyle name="Normal 11 6 4 38" xfId="12597"/>
    <cellStyle name="Normal 11 6 4 39" xfId="14396"/>
    <cellStyle name="Normal 11 6 4 4" xfId="2701"/>
    <cellStyle name="Normal 11 6 4 40" xfId="14670"/>
    <cellStyle name="Normal 11 6 4 41" xfId="14935"/>
    <cellStyle name="Normal 11 6 4 42" xfId="15197"/>
    <cellStyle name="Normal 11 6 4 43" xfId="15466"/>
    <cellStyle name="Normal 11 6 4 44" xfId="15720"/>
    <cellStyle name="Normal 11 6 4 45" xfId="15956"/>
    <cellStyle name="Normal 11 6 4 46" xfId="16151"/>
    <cellStyle name="Normal 11 6 4 5" xfId="4122"/>
    <cellStyle name="Normal 11 6 4 6" xfId="3069"/>
    <cellStyle name="Normal 11 6 4 7" xfId="5058"/>
    <cellStyle name="Normal 11 6 4 8" xfId="2653"/>
    <cellStyle name="Normal 11 6 4 9" xfId="5233"/>
    <cellStyle name="Normal 11 6 5" xfId="1913"/>
    <cellStyle name="Normal 11 6 5 10" xfId="4715"/>
    <cellStyle name="Normal 11 6 5 11" xfId="5461"/>
    <cellStyle name="Normal 11 6 5 12" xfId="5708"/>
    <cellStyle name="Normal 11 6 5 13" xfId="5960"/>
    <cellStyle name="Normal 11 6 5 14" xfId="6186"/>
    <cellStyle name="Normal 11 6 5 15" xfId="6388"/>
    <cellStyle name="Normal 11 6 5 16" xfId="7464"/>
    <cellStyle name="Normal 11 6 5 17" xfId="8526"/>
    <cellStyle name="Normal 11 6 5 18" xfId="7249"/>
    <cellStyle name="Normal 11 6 5 19" xfId="8727"/>
    <cellStyle name="Normal 11 6 5 2" xfId="3014"/>
    <cellStyle name="Normal 11 6 5 20" xfId="7000"/>
    <cellStyle name="Normal 11 6 5 21" xfId="8984"/>
    <cellStyle name="Normal 11 6 5 22" xfId="9263"/>
    <cellStyle name="Normal 11 6 5 23" xfId="9534"/>
    <cellStyle name="Normal 11 6 5 24" xfId="9793"/>
    <cellStyle name="Normal 11 6 5 25" xfId="10064"/>
    <cellStyle name="Normal 11 6 5 26" xfId="10316"/>
    <cellStyle name="Normal 11 6 5 27" xfId="10585"/>
    <cellStyle name="Normal 11 6 5 28" xfId="10819"/>
    <cellStyle name="Normal 11 6 5 29" xfId="11095"/>
    <cellStyle name="Normal 11 6 5 3" xfId="3929"/>
    <cellStyle name="Normal 11 6 5 30" xfId="11342"/>
    <cellStyle name="Normal 11 6 5 31" xfId="11612"/>
    <cellStyle name="Normal 11 6 5 32" xfId="11816"/>
    <cellStyle name="Normal 11 6 5 33" xfId="11988"/>
    <cellStyle name="Normal 11 6 5 34" xfId="13025"/>
    <cellStyle name="Normal 11 6 5 35" xfId="13978"/>
    <cellStyle name="Normal 11 6 5 36" xfId="12834"/>
    <cellStyle name="Normal 11 6 5 37" xfId="14152"/>
    <cellStyle name="Normal 11 6 5 38" xfId="12598"/>
    <cellStyle name="Normal 11 6 5 39" xfId="14395"/>
    <cellStyle name="Normal 11 6 5 4" xfId="2702"/>
    <cellStyle name="Normal 11 6 5 40" xfId="14669"/>
    <cellStyle name="Normal 11 6 5 41" xfId="14934"/>
    <cellStyle name="Normal 11 6 5 42" xfId="15196"/>
    <cellStyle name="Normal 11 6 5 43" xfId="15465"/>
    <cellStyle name="Normal 11 6 5 44" xfId="15719"/>
    <cellStyle name="Normal 11 6 5 45" xfId="15955"/>
    <cellStyle name="Normal 11 6 5 46" xfId="16149"/>
    <cellStyle name="Normal 11 6 5 5" xfId="4121"/>
    <cellStyle name="Normal 11 6 5 6" xfId="3070"/>
    <cellStyle name="Normal 11 6 5 7" xfId="5056"/>
    <cellStyle name="Normal 11 6 5 8" xfId="2654"/>
    <cellStyle name="Normal 11 6 5 9" xfId="5232"/>
    <cellStyle name="Normal 11 6 6" xfId="1914"/>
    <cellStyle name="Normal 11 6 6 10" xfId="4714"/>
    <cellStyle name="Normal 11 6 6 11" xfId="5460"/>
    <cellStyle name="Normal 11 6 6 12" xfId="5707"/>
    <cellStyle name="Normal 11 6 6 13" xfId="5959"/>
    <cellStyle name="Normal 11 6 6 14" xfId="6185"/>
    <cellStyle name="Normal 11 6 6 15" xfId="6387"/>
    <cellStyle name="Normal 11 6 6 16" xfId="7465"/>
    <cellStyle name="Normal 11 6 6 17" xfId="8525"/>
    <cellStyle name="Normal 11 6 6 18" xfId="7250"/>
    <cellStyle name="Normal 11 6 6 19" xfId="8726"/>
    <cellStyle name="Normal 11 6 6 2" xfId="3015"/>
    <cellStyle name="Normal 11 6 6 20" xfId="7001"/>
    <cellStyle name="Normal 11 6 6 21" xfId="8983"/>
    <cellStyle name="Normal 11 6 6 22" xfId="9262"/>
    <cellStyle name="Normal 11 6 6 23" xfId="9533"/>
    <cellStyle name="Normal 11 6 6 24" xfId="9792"/>
    <cellStyle name="Normal 11 6 6 25" xfId="10063"/>
    <cellStyle name="Normal 11 6 6 26" xfId="10315"/>
    <cellStyle name="Normal 11 6 6 27" xfId="10584"/>
    <cellStyle name="Normal 11 6 6 28" xfId="10818"/>
    <cellStyle name="Normal 11 6 6 29" xfId="11094"/>
    <cellStyle name="Normal 11 6 6 3" xfId="3928"/>
    <cellStyle name="Normal 11 6 6 30" xfId="11340"/>
    <cellStyle name="Normal 11 6 6 31" xfId="11611"/>
    <cellStyle name="Normal 11 6 6 32" xfId="11815"/>
    <cellStyle name="Normal 11 6 6 33" xfId="11987"/>
    <cellStyle name="Normal 11 6 6 34" xfId="13026"/>
    <cellStyle name="Normal 11 6 6 35" xfId="13977"/>
    <cellStyle name="Normal 11 6 6 36" xfId="12835"/>
    <cellStyle name="Normal 11 6 6 37" xfId="14151"/>
    <cellStyle name="Normal 11 6 6 38" xfId="12599"/>
    <cellStyle name="Normal 11 6 6 39" xfId="14394"/>
    <cellStyle name="Normal 11 6 6 4" xfId="2703"/>
    <cellStyle name="Normal 11 6 6 40" xfId="14668"/>
    <cellStyle name="Normal 11 6 6 41" xfId="14932"/>
    <cellStyle name="Normal 11 6 6 42" xfId="15194"/>
    <cellStyle name="Normal 11 6 6 43" xfId="15463"/>
    <cellStyle name="Normal 11 6 6 44" xfId="15717"/>
    <cellStyle name="Normal 11 6 6 45" xfId="15953"/>
    <cellStyle name="Normal 11 6 6 46" xfId="16147"/>
    <cellStyle name="Normal 11 6 6 5" xfId="4120"/>
    <cellStyle name="Normal 11 6 6 6" xfId="3071"/>
    <cellStyle name="Normal 11 6 6 7" xfId="5055"/>
    <cellStyle name="Normal 11 6 6 8" xfId="2656"/>
    <cellStyle name="Normal 11 6 6 9" xfId="5231"/>
    <cellStyle name="Normal 11 6 7" xfId="1915"/>
    <cellStyle name="Normal 11 6 7 10" xfId="4713"/>
    <cellStyle name="Normal 11 6 7 11" xfId="5459"/>
    <cellStyle name="Normal 11 6 7 12" xfId="5705"/>
    <cellStyle name="Normal 11 6 7 13" xfId="5957"/>
    <cellStyle name="Normal 11 6 7 14" xfId="6183"/>
    <cellStyle name="Normal 11 6 7 15" xfId="6385"/>
    <cellStyle name="Normal 11 6 7 16" xfId="7466"/>
    <cellStyle name="Normal 11 6 7 17" xfId="8524"/>
    <cellStyle name="Normal 11 6 7 18" xfId="7251"/>
    <cellStyle name="Normal 11 6 7 19" xfId="8725"/>
    <cellStyle name="Normal 11 6 7 2" xfId="3016"/>
    <cellStyle name="Normal 11 6 7 20" xfId="7002"/>
    <cellStyle name="Normal 11 6 7 21" xfId="8982"/>
    <cellStyle name="Normal 11 6 7 22" xfId="9260"/>
    <cellStyle name="Normal 11 6 7 23" xfId="9531"/>
    <cellStyle name="Normal 11 6 7 24" xfId="9790"/>
    <cellStyle name="Normal 11 6 7 25" xfId="10061"/>
    <cellStyle name="Normal 11 6 7 26" xfId="10313"/>
    <cellStyle name="Normal 11 6 7 27" xfId="10582"/>
    <cellStyle name="Normal 11 6 7 28" xfId="10816"/>
    <cellStyle name="Normal 11 6 7 29" xfId="11093"/>
    <cellStyle name="Normal 11 6 7 3" xfId="3927"/>
    <cellStyle name="Normal 11 6 7 30" xfId="11339"/>
    <cellStyle name="Normal 11 6 7 31" xfId="11610"/>
    <cellStyle name="Normal 11 6 7 32" xfId="11814"/>
    <cellStyle name="Normal 11 6 7 33" xfId="11986"/>
    <cellStyle name="Normal 11 6 7 34" xfId="13027"/>
    <cellStyle name="Normal 11 6 7 35" xfId="13976"/>
    <cellStyle name="Normal 11 6 7 36" xfId="12836"/>
    <cellStyle name="Normal 11 6 7 37" xfId="14150"/>
    <cellStyle name="Normal 11 6 7 38" xfId="12601"/>
    <cellStyle name="Normal 11 6 7 39" xfId="14393"/>
    <cellStyle name="Normal 11 6 7 4" xfId="2704"/>
    <cellStyle name="Normal 11 6 7 40" xfId="14667"/>
    <cellStyle name="Normal 11 6 7 41" xfId="14931"/>
    <cellStyle name="Normal 11 6 7 42" xfId="15193"/>
    <cellStyle name="Normal 11 6 7 43" xfId="15462"/>
    <cellStyle name="Normal 11 6 7 44" xfId="15716"/>
    <cellStyle name="Normal 11 6 7 45" xfId="15952"/>
    <cellStyle name="Normal 11 6 7 46" xfId="16146"/>
    <cellStyle name="Normal 11 6 7 5" xfId="4119"/>
    <cellStyle name="Normal 11 6 7 6" xfId="3072"/>
    <cellStyle name="Normal 11 6 7 7" xfId="5054"/>
    <cellStyle name="Normal 11 6 7 8" xfId="2657"/>
    <cellStyle name="Normal 11 6 7 9" xfId="5230"/>
    <cellStyle name="Normal 11 6 8" xfId="1916"/>
    <cellStyle name="Normal 11 6 8 10" xfId="4711"/>
    <cellStyle name="Normal 11 6 8 11" xfId="5456"/>
    <cellStyle name="Normal 11 6 8 12" xfId="5703"/>
    <cellStyle name="Normal 11 6 8 13" xfId="5955"/>
    <cellStyle name="Normal 11 6 8 14" xfId="6181"/>
    <cellStyle name="Normal 11 6 8 15" xfId="6383"/>
    <cellStyle name="Normal 11 6 8 16" xfId="7467"/>
    <cellStyle name="Normal 11 6 8 17" xfId="8523"/>
    <cellStyle name="Normal 11 6 8 18" xfId="7259"/>
    <cellStyle name="Normal 11 6 8 19" xfId="8724"/>
    <cellStyle name="Normal 11 6 8 2" xfId="3017"/>
    <cellStyle name="Normal 11 6 8 20" xfId="7005"/>
    <cellStyle name="Normal 11 6 8 21" xfId="8979"/>
    <cellStyle name="Normal 11 6 8 22" xfId="9258"/>
    <cellStyle name="Normal 11 6 8 23" xfId="9529"/>
    <cellStyle name="Normal 11 6 8 24" xfId="9788"/>
    <cellStyle name="Normal 11 6 8 25" xfId="10059"/>
    <cellStyle name="Normal 11 6 8 26" xfId="10311"/>
    <cellStyle name="Normal 11 6 8 27" xfId="10580"/>
    <cellStyle name="Normal 11 6 8 28" xfId="10815"/>
    <cellStyle name="Normal 11 6 8 29" xfId="11092"/>
    <cellStyle name="Normal 11 6 8 3" xfId="3926"/>
    <cellStyle name="Normal 11 6 8 30" xfId="11338"/>
    <cellStyle name="Normal 11 6 8 31" xfId="11602"/>
    <cellStyle name="Normal 11 6 8 32" xfId="11813"/>
    <cellStyle name="Normal 11 6 8 33" xfId="11977"/>
    <cellStyle name="Normal 11 6 8 34" xfId="13028"/>
    <cellStyle name="Normal 11 6 8 35" xfId="13975"/>
    <cellStyle name="Normal 11 6 8 36" xfId="12837"/>
    <cellStyle name="Normal 11 6 8 37" xfId="14149"/>
    <cellStyle name="Normal 11 6 8 38" xfId="12602"/>
    <cellStyle name="Normal 11 6 8 39" xfId="14392"/>
    <cellStyle name="Normal 11 6 8 4" xfId="2705"/>
    <cellStyle name="Normal 11 6 8 40" xfId="14665"/>
    <cellStyle name="Normal 11 6 8 41" xfId="14930"/>
    <cellStyle name="Normal 11 6 8 42" xfId="15192"/>
    <cellStyle name="Normal 11 6 8 43" xfId="15461"/>
    <cellStyle name="Normal 11 6 8 44" xfId="15715"/>
    <cellStyle name="Normal 11 6 8 45" xfId="15951"/>
    <cellStyle name="Normal 11 6 8 46" xfId="16145"/>
    <cellStyle name="Normal 11 6 8 5" xfId="4118"/>
    <cellStyle name="Normal 11 6 8 6" xfId="3073"/>
    <cellStyle name="Normal 11 6 8 7" xfId="5053"/>
    <cellStyle name="Normal 11 6 8 8" xfId="2658"/>
    <cellStyle name="Normal 11 6 8 9" xfId="5229"/>
    <cellStyle name="Normal 11 60" xfId="13029"/>
    <cellStyle name="Normal 11 60 10" xfId="15950"/>
    <cellStyle name="Normal 11 60 11" xfId="16144"/>
    <cellStyle name="Normal 11 60 2" xfId="14147"/>
    <cellStyle name="Normal 11 60 3" xfId="12603"/>
    <cellStyle name="Normal 11 60 4" xfId="14391"/>
    <cellStyle name="Normal 11 60 5" xfId="14664"/>
    <cellStyle name="Normal 11 60 6" xfId="14929"/>
    <cellStyle name="Normal 11 60 7" xfId="15191"/>
    <cellStyle name="Normal 11 60 8" xfId="15460"/>
    <cellStyle name="Normal 11 60 9" xfId="15714"/>
    <cellStyle name="Normal 11 61" xfId="13030"/>
    <cellStyle name="Normal 11 61 10" xfId="15948"/>
    <cellStyle name="Normal 11 61 11" xfId="16143"/>
    <cellStyle name="Normal 11 61 2" xfId="14146"/>
    <cellStyle name="Normal 11 61 3" xfId="12604"/>
    <cellStyle name="Normal 11 61 4" xfId="14388"/>
    <cellStyle name="Normal 11 61 5" xfId="14662"/>
    <cellStyle name="Normal 11 61 6" xfId="14927"/>
    <cellStyle name="Normal 11 61 7" xfId="15189"/>
    <cellStyle name="Normal 11 61 8" xfId="15458"/>
    <cellStyle name="Normal 11 61 9" xfId="15712"/>
    <cellStyle name="Normal 11 62" xfId="16663"/>
    <cellStyle name="Normal 11 63" xfId="16717"/>
    <cellStyle name="Normal 11 64" xfId="16706"/>
    <cellStyle name="Normal 11 65" xfId="16726"/>
    <cellStyle name="Normal 11 66" xfId="25371"/>
    <cellStyle name="Normal 11 67" xfId="25364"/>
    <cellStyle name="Normal 11 68" xfId="25379"/>
    <cellStyle name="Normal 11 69" xfId="25355"/>
    <cellStyle name="Normal 11 7" xfId="166"/>
    <cellStyle name="Normal 11 70" xfId="30694"/>
    <cellStyle name="Normal 11 71" xfId="30682"/>
    <cellStyle name="Normal 11 72" xfId="30702"/>
    <cellStyle name="Normal 11 73" xfId="30785"/>
    <cellStyle name="Normal 11 74" xfId="30774"/>
    <cellStyle name="Normal 11 75" xfId="30853"/>
    <cellStyle name="Normal 11 76" xfId="30842"/>
    <cellStyle name="Normal 11 77" xfId="30870"/>
    <cellStyle name="Normal 11 78" xfId="32477"/>
    <cellStyle name="Normal 11 79" xfId="32466"/>
    <cellStyle name="Normal 11 8" xfId="177"/>
    <cellStyle name="Normal 11 80" xfId="32486"/>
    <cellStyle name="Normal 11 9" xfId="188"/>
    <cellStyle name="Normal 110" xfId="19691"/>
    <cellStyle name="Normal 111" xfId="21682"/>
    <cellStyle name="Normal 112" xfId="20556"/>
    <cellStyle name="Normal 113" xfId="20946"/>
    <cellStyle name="Normal 114" xfId="21676"/>
    <cellStyle name="Normal 115" xfId="21508"/>
    <cellStyle name="Normal 116" xfId="21677"/>
    <cellStyle name="Normal 117" xfId="23804"/>
    <cellStyle name="Normal 118" xfId="24225"/>
    <cellStyle name="Normal 119" xfId="24618"/>
    <cellStyle name="Normal 12" xfId="101"/>
    <cellStyle name="Normal 12 10" xfId="200"/>
    <cellStyle name="Normal 12 11" xfId="211"/>
    <cellStyle name="Normal 12 12" xfId="222"/>
    <cellStyle name="Normal 12 13" xfId="233"/>
    <cellStyle name="Normal 12 14" xfId="244"/>
    <cellStyle name="Normal 12 15" xfId="255"/>
    <cellStyle name="Normal 12 16" xfId="266"/>
    <cellStyle name="Normal 12 17" xfId="277"/>
    <cellStyle name="Normal 12 18" xfId="293"/>
    <cellStyle name="Normal 12 19" xfId="309"/>
    <cellStyle name="Normal 12 2" xfId="112"/>
    <cellStyle name="Normal 12 2 2" xfId="1917"/>
    <cellStyle name="Normal 12 2 2 10" xfId="4694"/>
    <cellStyle name="Normal 12 2 2 11" xfId="5442"/>
    <cellStyle name="Normal 12 2 2 12" xfId="5689"/>
    <cellStyle name="Normal 12 2 2 13" xfId="5941"/>
    <cellStyle name="Normal 12 2 2 14" xfId="6174"/>
    <cellStyle name="Normal 12 2 2 15" xfId="6378"/>
    <cellStyle name="Normal 12 2 2 16" xfId="7482"/>
    <cellStyle name="Normal 12 2 2 17" xfId="8508"/>
    <cellStyle name="Normal 12 2 2 18" xfId="7274"/>
    <cellStyle name="Normal 12 2 2 19" xfId="8709"/>
    <cellStyle name="Normal 12 2 2 2" xfId="3027"/>
    <cellStyle name="Normal 12 2 2 20" xfId="7025"/>
    <cellStyle name="Normal 12 2 2 21" xfId="8965"/>
    <cellStyle name="Normal 12 2 2 22" xfId="9243"/>
    <cellStyle name="Normal 12 2 2 23" xfId="9515"/>
    <cellStyle name="Normal 12 2 2 24" xfId="9773"/>
    <cellStyle name="Normal 12 2 2 25" xfId="10041"/>
    <cellStyle name="Normal 12 2 2 26" xfId="10301"/>
    <cellStyle name="Normal 12 2 2 27" xfId="10565"/>
    <cellStyle name="Normal 12 2 2 28" xfId="10807"/>
    <cellStyle name="Normal 12 2 2 29" xfId="11073"/>
    <cellStyle name="Normal 12 2 2 3" xfId="3913"/>
    <cellStyle name="Normal 12 2 2 30" xfId="11324"/>
    <cellStyle name="Normal 12 2 2 31" xfId="11591"/>
    <cellStyle name="Normal 12 2 2 32" xfId="11808"/>
    <cellStyle name="Normal 12 2 2 33" xfId="11958"/>
    <cellStyle name="Normal 12 2 2 34" xfId="13043"/>
    <cellStyle name="Normal 12 2 2 35" xfId="13963"/>
    <cellStyle name="Normal 12 2 2 36" xfId="12859"/>
    <cellStyle name="Normal 12 2 2 37" xfId="14135"/>
    <cellStyle name="Normal 12 2 2 38" xfId="12618"/>
    <cellStyle name="Normal 12 2 2 39" xfId="14375"/>
    <cellStyle name="Normal 12 2 2 4" xfId="2721"/>
    <cellStyle name="Normal 12 2 2 40" xfId="14649"/>
    <cellStyle name="Normal 12 2 2 41" xfId="14914"/>
    <cellStyle name="Normal 12 2 2 42" xfId="15176"/>
    <cellStyle name="Normal 12 2 2 43" xfId="15443"/>
    <cellStyle name="Normal 12 2 2 44" xfId="15699"/>
    <cellStyle name="Normal 12 2 2 45" xfId="15943"/>
    <cellStyle name="Normal 12 2 2 46" xfId="16138"/>
    <cellStyle name="Normal 12 2 2 5" xfId="4098"/>
    <cellStyle name="Normal 12 2 2 6" xfId="3096"/>
    <cellStyle name="Normal 12 2 2 7" xfId="5041"/>
    <cellStyle name="Normal 12 2 2 8" xfId="2685"/>
    <cellStyle name="Normal 12 2 2 9" xfId="5217"/>
    <cellStyle name="Normal 12 2 3" xfId="1918"/>
    <cellStyle name="Normal 12 2 3 10" xfId="4693"/>
    <cellStyle name="Normal 12 2 3 11" xfId="5441"/>
    <cellStyle name="Normal 12 2 3 12" xfId="5688"/>
    <cellStyle name="Normal 12 2 3 13" xfId="5940"/>
    <cellStyle name="Normal 12 2 3 14" xfId="6173"/>
    <cellStyle name="Normal 12 2 3 15" xfId="6377"/>
    <cellStyle name="Normal 12 2 3 16" xfId="7483"/>
    <cellStyle name="Normal 12 2 3 17" xfId="8507"/>
    <cellStyle name="Normal 12 2 3 18" xfId="7276"/>
    <cellStyle name="Normal 12 2 3 19" xfId="8708"/>
    <cellStyle name="Normal 12 2 3 2" xfId="3028"/>
    <cellStyle name="Normal 12 2 3 20" xfId="7026"/>
    <cellStyle name="Normal 12 2 3 21" xfId="8964"/>
    <cellStyle name="Normal 12 2 3 22" xfId="9242"/>
    <cellStyle name="Normal 12 2 3 23" xfId="9514"/>
    <cellStyle name="Normal 12 2 3 24" xfId="9772"/>
    <cellStyle name="Normal 12 2 3 25" xfId="10040"/>
    <cellStyle name="Normal 12 2 3 26" xfId="10300"/>
    <cellStyle name="Normal 12 2 3 27" xfId="10564"/>
    <cellStyle name="Normal 12 2 3 28" xfId="10806"/>
    <cellStyle name="Normal 12 2 3 29" xfId="11072"/>
    <cellStyle name="Normal 12 2 3 3" xfId="3912"/>
    <cellStyle name="Normal 12 2 3 30" xfId="11323"/>
    <cellStyle name="Normal 12 2 3 31" xfId="11588"/>
    <cellStyle name="Normal 12 2 3 32" xfId="11807"/>
    <cellStyle name="Normal 12 2 3 33" xfId="11957"/>
    <cellStyle name="Normal 12 2 3 34" xfId="13044"/>
    <cellStyle name="Normal 12 2 3 35" xfId="13962"/>
    <cellStyle name="Normal 12 2 3 36" xfId="12860"/>
    <cellStyle name="Normal 12 2 3 37" xfId="14134"/>
    <cellStyle name="Normal 12 2 3 38" xfId="12619"/>
    <cellStyle name="Normal 12 2 3 39" xfId="14374"/>
    <cellStyle name="Normal 12 2 3 4" xfId="2722"/>
    <cellStyle name="Normal 12 2 3 40" xfId="14648"/>
    <cellStyle name="Normal 12 2 3 41" xfId="14912"/>
    <cellStyle name="Normal 12 2 3 42" xfId="15174"/>
    <cellStyle name="Normal 12 2 3 43" xfId="15441"/>
    <cellStyle name="Normal 12 2 3 44" xfId="15697"/>
    <cellStyle name="Normal 12 2 3 45" xfId="15941"/>
    <cellStyle name="Normal 12 2 3 46" xfId="16137"/>
    <cellStyle name="Normal 12 2 3 5" xfId="4097"/>
    <cellStyle name="Normal 12 2 3 6" xfId="3097"/>
    <cellStyle name="Normal 12 2 3 7" xfId="5040"/>
    <cellStyle name="Normal 12 2 3 8" xfId="2693"/>
    <cellStyle name="Normal 12 2 3 9" xfId="5216"/>
    <cellStyle name="Normal 12 2 4" xfId="1919"/>
    <cellStyle name="Normal 12 2 4 10" xfId="4691"/>
    <cellStyle name="Normal 12 2 4 11" xfId="5440"/>
    <cellStyle name="Normal 12 2 4 12" xfId="5687"/>
    <cellStyle name="Normal 12 2 4 13" xfId="5939"/>
    <cellStyle name="Normal 12 2 4 14" xfId="6172"/>
    <cellStyle name="Normal 12 2 4 15" xfId="6376"/>
    <cellStyle name="Normal 12 2 4 16" xfId="7484"/>
    <cellStyle name="Normal 12 2 4 17" xfId="8506"/>
    <cellStyle name="Normal 12 2 4 18" xfId="7277"/>
    <cellStyle name="Normal 12 2 4 19" xfId="8706"/>
    <cellStyle name="Normal 12 2 4 2" xfId="3029"/>
    <cellStyle name="Normal 12 2 4 20" xfId="7027"/>
    <cellStyle name="Normal 12 2 4 21" xfId="8963"/>
    <cellStyle name="Normal 12 2 4 22" xfId="9241"/>
    <cellStyle name="Normal 12 2 4 23" xfId="9513"/>
    <cellStyle name="Normal 12 2 4 24" xfId="9771"/>
    <cellStyle name="Normal 12 2 4 25" xfId="10039"/>
    <cellStyle name="Normal 12 2 4 26" xfId="10299"/>
    <cellStyle name="Normal 12 2 4 27" xfId="10563"/>
    <cellStyle name="Normal 12 2 4 28" xfId="10805"/>
    <cellStyle name="Normal 12 2 4 29" xfId="11070"/>
    <cellStyle name="Normal 12 2 4 3" xfId="3911"/>
    <cellStyle name="Normal 12 2 4 30" xfId="11322"/>
    <cellStyle name="Normal 12 2 4 31" xfId="11587"/>
    <cellStyle name="Normal 12 2 4 32" xfId="11806"/>
    <cellStyle name="Normal 12 2 4 33" xfId="11956"/>
    <cellStyle name="Normal 12 2 4 34" xfId="13045"/>
    <cellStyle name="Normal 12 2 4 35" xfId="13961"/>
    <cellStyle name="Normal 12 2 4 36" xfId="12861"/>
    <cellStyle name="Normal 12 2 4 37" xfId="14133"/>
    <cellStyle name="Normal 12 2 4 38" xfId="12620"/>
    <cellStyle name="Normal 12 2 4 39" xfId="14373"/>
    <cellStyle name="Normal 12 2 4 4" xfId="2723"/>
    <cellStyle name="Normal 12 2 4 40" xfId="14647"/>
    <cellStyle name="Normal 12 2 4 41" xfId="14911"/>
    <cellStyle name="Normal 12 2 4 42" xfId="15173"/>
    <cellStyle name="Normal 12 2 4 43" xfId="15440"/>
    <cellStyle name="Normal 12 2 4 44" xfId="15696"/>
    <cellStyle name="Normal 12 2 4 45" xfId="15940"/>
    <cellStyle name="Normal 12 2 4 46" xfId="16128"/>
    <cellStyle name="Normal 12 2 4 5" xfId="4096"/>
    <cellStyle name="Normal 12 2 4 6" xfId="3098"/>
    <cellStyle name="Normal 12 2 4 7" xfId="5039"/>
    <cellStyle name="Normal 12 2 4 8" xfId="2694"/>
    <cellStyle name="Normal 12 2 4 9" xfId="5214"/>
    <cellStyle name="Normal 12 2 5" xfId="1920"/>
    <cellStyle name="Normal 12 2 5 10" xfId="4690"/>
    <cellStyle name="Normal 12 2 5 11" xfId="5439"/>
    <cellStyle name="Normal 12 2 5 12" xfId="5686"/>
    <cellStyle name="Normal 12 2 5 13" xfId="5938"/>
    <cellStyle name="Normal 12 2 5 14" xfId="6171"/>
    <cellStyle name="Normal 12 2 5 15" xfId="6375"/>
    <cellStyle name="Normal 12 2 5 16" xfId="7485"/>
    <cellStyle name="Normal 12 2 5 17" xfId="8505"/>
    <cellStyle name="Normal 12 2 5 18" xfId="7278"/>
    <cellStyle name="Normal 12 2 5 19" xfId="8705"/>
    <cellStyle name="Normal 12 2 5 2" xfId="3030"/>
    <cellStyle name="Normal 12 2 5 20" xfId="7028"/>
    <cellStyle name="Normal 12 2 5 21" xfId="8962"/>
    <cellStyle name="Normal 12 2 5 22" xfId="9240"/>
    <cellStyle name="Normal 12 2 5 23" xfId="9512"/>
    <cellStyle name="Normal 12 2 5 24" xfId="9770"/>
    <cellStyle name="Normal 12 2 5 25" xfId="10038"/>
    <cellStyle name="Normal 12 2 5 26" xfId="10298"/>
    <cellStyle name="Normal 12 2 5 27" xfId="10562"/>
    <cellStyle name="Normal 12 2 5 28" xfId="11485"/>
    <cellStyle name="Normal 12 2 5 29" xfId="11069"/>
    <cellStyle name="Normal 12 2 5 3" xfId="3910"/>
    <cellStyle name="Normal 12 2 5 30" xfId="11321"/>
    <cellStyle name="Normal 12 2 5 31" xfId="11586"/>
    <cellStyle name="Normal 12 2 5 32" xfId="11804"/>
    <cellStyle name="Normal 12 2 5 33" xfId="11955"/>
    <cellStyle name="Normal 12 2 5 34" xfId="13046"/>
    <cellStyle name="Normal 12 2 5 35" xfId="13960"/>
    <cellStyle name="Normal 12 2 5 36" xfId="12862"/>
    <cellStyle name="Normal 12 2 5 37" xfId="14132"/>
    <cellStyle name="Normal 12 2 5 38" xfId="12621"/>
    <cellStyle name="Normal 12 2 5 39" xfId="14372"/>
    <cellStyle name="Normal 12 2 5 4" xfId="2724"/>
    <cellStyle name="Normal 12 2 5 40" xfId="14645"/>
    <cellStyle name="Normal 12 2 5 41" xfId="14910"/>
    <cellStyle name="Normal 12 2 5 42" xfId="15172"/>
    <cellStyle name="Normal 12 2 5 43" xfId="15439"/>
    <cellStyle name="Normal 12 2 5 44" xfId="15695"/>
    <cellStyle name="Normal 12 2 5 45" xfId="15939"/>
    <cellStyle name="Normal 12 2 5 46" xfId="16127"/>
    <cellStyle name="Normal 12 2 5 5" xfId="4095"/>
    <cellStyle name="Normal 12 2 5 6" xfId="3099"/>
    <cellStyle name="Normal 12 2 5 7" xfId="5038"/>
    <cellStyle name="Normal 12 2 5 8" xfId="2695"/>
    <cellStyle name="Normal 12 2 5 9" xfId="5213"/>
    <cellStyle name="Normal 12 2 6" xfId="1921"/>
    <cellStyle name="Normal 12 2 6 10" xfId="4689"/>
    <cellStyle name="Normal 12 2 6 11" xfId="5438"/>
    <cellStyle name="Normal 12 2 6 12" xfId="5684"/>
    <cellStyle name="Normal 12 2 6 13" xfId="5936"/>
    <cellStyle name="Normal 12 2 6 14" xfId="6169"/>
    <cellStyle name="Normal 12 2 6 15" xfId="6373"/>
    <cellStyle name="Normal 12 2 6 16" xfId="7486"/>
    <cellStyle name="Normal 12 2 6 17" xfId="8504"/>
    <cellStyle name="Normal 12 2 6 18" xfId="7279"/>
    <cellStyle name="Normal 12 2 6 19" xfId="8704"/>
    <cellStyle name="Normal 12 2 6 2" xfId="3031"/>
    <cellStyle name="Normal 12 2 6 20" xfId="7029"/>
    <cellStyle name="Normal 12 2 6 21" xfId="8961"/>
    <cellStyle name="Normal 12 2 6 22" xfId="9238"/>
    <cellStyle name="Normal 12 2 6 23" xfId="9510"/>
    <cellStyle name="Normal 12 2 6 24" xfId="9768"/>
    <cellStyle name="Normal 12 2 6 25" xfId="10036"/>
    <cellStyle name="Normal 12 2 6 26" xfId="10296"/>
    <cellStyle name="Normal 12 2 6 27" xfId="10560"/>
    <cellStyle name="Normal 12 2 6 28" xfId="10804"/>
    <cellStyle name="Normal 12 2 6 29" xfId="11068"/>
    <cellStyle name="Normal 12 2 6 3" xfId="3909"/>
    <cellStyle name="Normal 12 2 6 30" xfId="11320"/>
    <cellStyle name="Normal 12 2 6 31" xfId="11585"/>
    <cellStyle name="Normal 12 2 6 32" xfId="11803"/>
    <cellStyle name="Normal 12 2 6 33" xfId="11954"/>
    <cellStyle name="Normal 12 2 6 34" xfId="13047"/>
    <cellStyle name="Normal 12 2 6 35" xfId="13959"/>
    <cellStyle name="Normal 12 2 6 36" xfId="12863"/>
    <cellStyle name="Normal 12 2 6 37" xfId="14131"/>
    <cellStyle name="Normal 12 2 6 38" xfId="12622"/>
    <cellStyle name="Normal 12 2 6 39" xfId="14371"/>
    <cellStyle name="Normal 12 2 6 4" xfId="2725"/>
    <cellStyle name="Normal 12 2 6 40" xfId="14644"/>
    <cellStyle name="Normal 12 2 6 41" xfId="14909"/>
    <cellStyle name="Normal 12 2 6 42" xfId="15171"/>
    <cellStyle name="Normal 12 2 6 43" xfId="15438"/>
    <cellStyle name="Normal 12 2 6 44" xfId="15694"/>
    <cellStyle name="Normal 12 2 6 45" xfId="15938"/>
    <cellStyle name="Normal 12 2 6 46" xfId="16126"/>
    <cellStyle name="Normal 12 2 6 5" xfId="4094"/>
    <cellStyle name="Normal 12 2 6 6" xfId="3100"/>
    <cellStyle name="Normal 12 2 6 7" xfId="5037"/>
    <cellStyle name="Normal 12 2 6 8" xfId="2696"/>
    <cellStyle name="Normal 12 2 6 9" xfId="5212"/>
    <cellStyle name="Normal 12 2 7" xfId="1922"/>
    <cellStyle name="Normal 12 2 7 10" xfId="4688"/>
    <cellStyle name="Normal 12 2 7 11" xfId="5437"/>
    <cellStyle name="Normal 12 2 7 12" xfId="5683"/>
    <cellStyle name="Normal 12 2 7 13" xfId="5935"/>
    <cellStyle name="Normal 12 2 7 14" xfId="6168"/>
    <cellStyle name="Normal 12 2 7 15" xfId="6372"/>
    <cellStyle name="Normal 12 2 7 16" xfId="7487"/>
    <cellStyle name="Normal 12 2 7 17" xfId="8503"/>
    <cellStyle name="Normal 12 2 7 18" xfId="7280"/>
    <cellStyle name="Normal 12 2 7 19" xfId="8703"/>
    <cellStyle name="Normal 12 2 7 2" xfId="3032"/>
    <cellStyle name="Normal 12 2 7 20" xfId="7031"/>
    <cellStyle name="Normal 12 2 7 21" xfId="8960"/>
    <cellStyle name="Normal 12 2 7 22" xfId="9237"/>
    <cellStyle name="Normal 12 2 7 23" xfId="9509"/>
    <cellStyle name="Normal 12 2 7 24" xfId="9767"/>
    <cellStyle name="Normal 12 2 7 25" xfId="10035"/>
    <cellStyle name="Normal 12 2 7 26" xfId="10295"/>
    <cellStyle name="Normal 12 2 7 27" xfId="10559"/>
    <cellStyle name="Normal 12 2 7 28" xfId="10803"/>
    <cellStyle name="Normal 12 2 7 29" xfId="11067"/>
    <cellStyle name="Normal 12 2 7 3" xfId="3908"/>
    <cellStyle name="Normal 12 2 7 30" xfId="11928"/>
    <cellStyle name="Normal 12 2 7 31" xfId="11584"/>
    <cellStyle name="Normal 12 2 7 32" xfId="11801"/>
    <cellStyle name="Normal 12 2 7 33" xfId="11945"/>
    <cellStyle name="Normal 12 2 7 34" xfId="13048"/>
    <cellStyle name="Normal 12 2 7 35" xfId="13958"/>
    <cellStyle name="Normal 12 2 7 36" xfId="12864"/>
    <cellStyle name="Normal 12 2 7 37" xfId="14130"/>
    <cellStyle name="Normal 12 2 7 38" xfId="12623"/>
    <cellStyle name="Normal 12 2 7 39" xfId="14369"/>
    <cellStyle name="Normal 12 2 7 4" xfId="2726"/>
    <cellStyle name="Normal 12 2 7 40" xfId="14643"/>
    <cellStyle name="Normal 12 2 7 41" xfId="14908"/>
    <cellStyle name="Normal 12 2 7 42" xfId="15170"/>
    <cellStyle name="Normal 12 2 7 43" xfId="15437"/>
    <cellStyle name="Normal 12 2 7 44" xfId="15693"/>
    <cellStyle name="Normal 12 2 7 45" xfId="15937"/>
    <cellStyle name="Normal 12 2 7 46" xfId="16125"/>
    <cellStyle name="Normal 12 2 7 5" xfId="4093"/>
    <cellStyle name="Normal 12 2 7 6" xfId="3101"/>
    <cellStyle name="Normal 12 2 7 7" xfId="5036"/>
    <cellStyle name="Normal 12 2 7 8" xfId="2697"/>
    <cellStyle name="Normal 12 2 7 9" xfId="5211"/>
    <cellStyle name="Normal 12 2 8" xfId="1923"/>
    <cellStyle name="Normal 12 2 8 10" xfId="4687"/>
    <cellStyle name="Normal 12 2 8 11" xfId="5435"/>
    <cellStyle name="Normal 12 2 8 12" xfId="5682"/>
    <cellStyle name="Normal 12 2 8 13" xfId="5934"/>
    <cellStyle name="Normal 12 2 8 14" xfId="6167"/>
    <cellStyle name="Normal 12 2 8 15" xfId="6371"/>
    <cellStyle name="Normal 12 2 8 16" xfId="7488"/>
    <cellStyle name="Normal 12 2 8 17" xfId="8502"/>
    <cellStyle name="Normal 12 2 8 18" xfId="7281"/>
    <cellStyle name="Normal 12 2 8 19" xfId="8702"/>
    <cellStyle name="Normal 12 2 8 2" xfId="3033"/>
    <cellStyle name="Normal 12 2 8 20" xfId="7032"/>
    <cellStyle name="Normal 12 2 8 21" xfId="8958"/>
    <cellStyle name="Normal 12 2 8 22" xfId="9236"/>
    <cellStyle name="Normal 12 2 8 23" xfId="9508"/>
    <cellStyle name="Normal 12 2 8 24" xfId="9766"/>
    <cellStyle name="Normal 12 2 8 25" xfId="10034"/>
    <cellStyle name="Normal 12 2 8 26" xfId="10294"/>
    <cellStyle name="Normal 12 2 8 27" xfId="10558"/>
    <cellStyle name="Normal 12 2 8 28" xfId="10801"/>
    <cellStyle name="Normal 12 2 8 29" xfId="11065"/>
    <cellStyle name="Normal 12 2 8 3" xfId="3907"/>
    <cellStyle name="Normal 12 2 8 30" xfId="11319"/>
    <cellStyle name="Normal 12 2 8 31" xfId="11583"/>
    <cellStyle name="Normal 12 2 8 32" xfId="11800"/>
    <cellStyle name="Normal 12 2 8 33" xfId="11944"/>
    <cellStyle name="Normal 12 2 8 34" xfId="13049"/>
    <cellStyle name="Normal 12 2 8 35" xfId="13957"/>
    <cellStyle name="Normal 12 2 8 36" xfId="12865"/>
    <cellStyle name="Normal 12 2 8 37" xfId="14129"/>
    <cellStyle name="Normal 12 2 8 38" xfId="12624"/>
    <cellStyle name="Normal 12 2 8 39" xfId="14368"/>
    <cellStyle name="Normal 12 2 8 4" xfId="2727"/>
    <cellStyle name="Normal 12 2 8 40" xfId="14642"/>
    <cellStyle name="Normal 12 2 8 41" xfId="14907"/>
    <cellStyle name="Normal 12 2 8 42" xfId="15169"/>
    <cellStyle name="Normal 12 2 8 43" xfId="15436"/>
    <cellStyle name="Normal 12 2 8 44" xfId="15692"/>
    <cellStyle name="Normal 12 2 8 45" xfId="15936"/>
    <cellStyle name="Normal 12 2 8 46" xfId="16122"/>
    <cellStyle name="Normal 12 2 8 5" xfId="4092"/>
    <cellStyle name="Normal 12 2 8 6" xfId="3102"/>
    <cellStyle name="Normal 12 2 8 7" xfId="5035"/>
    <cellStyle name="Normal 12 2 8 8" xfId="2698"/>
    <cellStyle name="Normal 12 2 8 9" xfId="5210"/>
    <cellStyle name="Normal 12 20" xfId="325"/>
    <cellStyle name="Normal 12 21" xfId="341"/>
    <cellStyle name="Normal 12 22" xfId="357"/>
    <cellStyle name="Normal 12 23" xfId="373"/>
    <cellStyle name="Normal 12 24" xfId="389"/>
    <cellStyle name="Normal 12 25" xfId="405"/>
    <cellStyle name="Normal 12 26" xfId="421"/>
    <cellStyle name="Normal 12 27" xfId="437"/>
    <cellStyle name="Normal 12 28" xfId="453"/>
    <cellStyle name="Normal 12 29" xfId="469"/>
    <cellStyle name="Normal 12 3" xfId="123"/>
    <cellStyle name="Normal 12 3 2" xfId="1924"/>
    <cellStyle name="Normal 12 3 2 10" xfId="4675"/>
    <cellStyle name="Normal 12 3 2 11" xfId="5432"/>
    <cellStyle name="Normal 12 3 2 12" xfId="5679"/>
    <cellStyle name="Normal 12 3 2 13" xfId="5931"/>
    <cellStyle name="Normal 12 3 2 14" xfId="6164"/>
    <cellStyle name="Normal 12 3 2 15" xfId="6369"/>
    <cellStyle name="Normal 12 3 2 16" xfId="7498"/>
    <cellStyle name="Normal 12 3 2 17" xfId="8490"/>
    <cellStyle name="Normal 12 3 2 18" xfId="7288"/>
    <cellStyle name="Normal 12 3 2 19" xfId="8697"/>
    <cellStyle name="Normal 12 3 2 2" xfId="3043"/>
    <cellStyle name="Normal 12 3 2 20" xfId="7036"/>
    <cellStyle name="Normal 12 3 2 21" xfId="8953"/>
    <cellStyle name="Normal 12 3 2 22" xfId="9227"/>
    <cellStyle name="Normal 12 3 2 23" xfId="9499"/>
    <cellStyle name="Normal 12 3 2 24" xfId="9763"/>
    <cellStyle name="Normal 12 3 2 25" xfId="10028"/>
    <cellStyle name="Normal 12 3 2 26" xfId="10285"/>
    <cellStyle name="Normal 12 3 2 27" xfId="10548"/>
    <cellStyle name="Normal 12 3 2 28" xfId="10783"/>
    <cellStyle name="Normal 12 3 2 29" xfId="11057"/>
    <cellStyle name="Normal 12 3 2 3" xfId="3886"/>
    <cellStyle name="Normal 12 3 2 30" xfId="11299"/>
    <cellStyle name="Normal 12 3 2 31" xfId="11574"/>
    <cellStyle name="Normal 12 3 2 32" xfId="11796"/>
    <cellStyle name="Normal 12 3 2 33" xfId="11936"/>
    <cellStyle name="Normal 12 3 2 34" xfId="13059"/>
    <cellStyle name="Normal 12 3 2 35" xfId="13943"/>
    <cellStyle name="Normal 12 3 2 36" xfId="12473"/>
    <cellStyle name="Normal 12 3 2 37" xfId="14117"/>
    <cellStyle name="Normal 12 3 2 38" xfId="12638"/>
    <cellStyle name="Normal 12 3 2 39" xfId="14355"/>
    <cellStyle name="Normal 12 3 2 4" xfId="2746"/>
    <cellStyle name="Normal 12 3 2 40" xfId="14629"/>
    <cellStyle name="Normal 12 3 2 41" xfId="14899"/>
    <cellStyle name="Normal 12 3 2 42" xfId="15161"/>
    <cellStyle name="Normal 12 3 2 43" xfId="15428"/>
    <cellStyle name="Normal 12 3 2 44" xfId="15687"/>
    <cellStyle name="Normal 12 3 2 45" xfId="15931"/>
    <cellStyle name="Normal 12 3 2 46" xfId="16111"/>
    <cellStyle name="Normal 12 3 2 5" xfId="4074"/>
    <cellStyle name="Normal 12 3 2 6" xfId="3112"/>
    <cellStyle name="Normal 12 3 2 7" xfId="5031"/>
    <cellStyle name="Normal 12 3 2 8" xfId="2707"/>
    <cellStyle name="Normal 12 3 2 9" xfId="5209"/>
    <cellStyle name="Normal 12 3 3" xfId="1925"/>
    <cellStyle name="Normal 12 3 3 10" xfId="4674"/>
    <cellStyle name="Normal 12 3 3 11" xfId="5431"/>
    <cellStyle name="Normal 12 3 3 12" xfId="5678"/>
    <cellStyle name="Normal 12 3 3 13" xfId="5930"/>
    <cellStyle name="Normal 12 3 3 14" xfId="6163"/>
    <cellStyle name="Normal 12 3 3 15" xfId="6368"/>
    <cellStyle name="Normal 12 3 3 16" xfId="7499"/>
    <cellStyle name="Normal 12 3 3 17" xfId="8489"/>
    <cellStyle name="Normal 12 3 3 18" xfId="7289"/>
    <cellStyle name="Normal 12 3 3 19" xfId="8696"/>
    <cellStyle name="Normal 12 3 3 2" xfId="3044"/>
    <cellStyle name="Normal 12 3 3 20" xfId="7037"/>
    <cellStyle name="Normal 12 3 3 21" xfId="8952"/>
    <cellStyle name="Normal 12 3 3 22" xfId="9226"/>
    <cellStyle name="Normal 12 3 3 23" xfId="9498"/>
    <cellStyle name="Normal 12 3 3 24" xfId="9762"/>
    <cellStyle name="Normal 12 3 3 25" xfId="10027"/>
    <cellStyle name="Normal 12 3 3 26" xfId="10284"/>
    <cellStyle name="Normal 12 3 3 27" xfId="10547"/>
    <cellStyle name="Normal 12 3 3 28" xfId="10780"/>
    <cellStyle name="Normal 12 3 3 29" xfId="11056"/>
    <cellStyle name="Normal 12 3 3 3" xfId="3885"/>
    <cellStyle name="Normal 12 3 3 30" xfId="11298"/>
    <cellStyle name="Normal 12 3 3 31" xfId="11573"/>
    <cellStyle name="Normal 12 3 3 32" xfId="11795"/>
    <cellStyle name="Normal 12 3 3 33" xfId="11935"/>
    <cellStyle name="Normal 12 3 3 34" xfId="13060"/>
    <cellStyle name="Normal 12 3 3 35" xfId="13942"/>
    <cellStyle name="Normal 12 3 3 36" xfId="12879"/>
    <cellStyle name="Normal 12 3 3 37" xfId="14116"/>
    <cellStyle name="Normal 12 3 3 38" xfId="12639"/>
    <cellStyle name="Normal 12 3 3 39" xfId="14354"/>
    <cellStyle name="Normal 12 3 3 4" xfId="2747"/>
    <cellStyle name="Normal 12 3 3 40" xfId="14628"/>
    <cellStyle name="Normal 12 3 3 41" xfId="14898"/>
    <cellStyle name="Normal 12 3 3 42" xfId="15160"/>
    <cellStyle name="Normal 12 3 3 43" xfId="15427"/>
    <cellStyle name="Normal 12 3 3 44" xfId="15686"/>
    <cellStyle name="Normal 12 3 3 45" xfId="15930"/>
    <cellStyle name="Normal 12 3 3 46" xfId="16110"/>
    <cellStyle name="Normal 12 3 3 5" xfId="4073"/>
    <cellStyle name="Normal 12 3 3 6" xfId="3113"/>
    <cellStyle name="Normal 12 3 3 7" xfId="5030"/>
    <cellStyle name="Normal 12 3 3 8" xfId="2710"/>
    <cellStyle name="Normal 12 3 3 9" xfId="5208"/>
    <cellStyle name="Normal 12 3 4" xfId="1926"/>
    <cellStyle name="Normal 12 3 4 10" xfId="4673"/>
    <cellStyle name="Normal 12 3 4 11" xfId="5430"/>
    <cellStyle name="Normal 12 3 4 12" xfId="5677"/>
    <cellStyle name="Normal 12 3 4 13" xfId="5929"/>
    <cellStyle name="Normal 12 3 4 14" xfId="6162"/>
    <cellStyle name="Normal 12 3 4 15" xfId="6367"/>
    <cellStyle name="Normal 12 3 4 16" xfId="7500"/>
    <cellStyle name="Normal 12 3 4 17" xfId="8488"/>
    <cellStyle name="Normal 12 3 4 18" xfId="7290"/>
    <cellStyle name="Normal 12 3 4 19" xfId="8695"/>
    <cellStyle name="Normal 12 3 4 2" xfId="3045"/>
    <cellStyle name="Normal 12 3 4 20" xfId="7038"/>
    <cellStyle name="Normal 12 3 4 21" xfId="8951"/>
    <cellStyle name="Normal 12 3 4 22" xfId="9225"/>
    <cellStyle name="Normal 12 3 4 23" xfId="9497"/>
    <cellStyle name="Normal 12 3 4 24" xfId="9761"/>
    <cellStyle name="Normal 12 3 4 25" xfId="10026"/>
    <cellStyle name="Normal 12 3 4 26" xfId="10283"/>
    <cellStyle name="Normal 12 3 4 27" xfId="10546"/>
    <cellStyle name="Normal 12 3 4 28" xfId="10779"/>
    <cellStyle name="Normal 12 3 4 29" xfId="11055"/>
    <cellStyle name="Normal 12 3 4 3" xfId="3884"/>
    <cellStyle name="Normal 12 3 4 30" xfId="11297"/>
    <cellStyle name="Normal 12 3 4 31" xfId="11572"/>
    <cellStyle name="Normal 12 3 4 32" xfId="11794"/>
    <cellStyle name="Normal 12 3 4 33" xfId="11934"/>
    <cellStyle name="Normal 12 3 4 34" xfId="13061"/>
    <cellStyle name="Normal 12 3 4 35" xfId="13941"/>
    <cellStyle name="Normal 12 3 4 36" xfId="12880"/>
    <cellStyle name="Normal 12 3 4 37" xfId="14115"/>
    <cellStyle name="Normal 12 3 4 38" xfId="12648"/>
    <cellStyle name="Normal 12 3 4 39" xfId="14353"/>
    <cellStyle name="Normal 12 3 4 4" xfId="2748"/>
    <cellStyle name="Normal 12 3 4 40" xfId="14626"/>
    <cellStyle name="Normal 12 3 4 41" xfId="14897"/>
    <cellStyle name="Normal 12 3 4 42" xfId="15159"/>
    <cellStyle name="Normal 12 3 4 43" xfId="15426"/>
    <cellStyle name="Normal 12 3 4 44" xfId="15685"/>
    <cellStyle name="Normal 12 3 4 45" xfId="15929"/>
    <cellStyle name="Normal 12 3 4 46" xfId="16109"/>
    <cellStyle name="Normal 12 3 4 5" xfId="4072"/>
    <cellStyle name="Normal 12 3 4 6" xfId="3114"/>
    <cellStyle name="Normal 12 3 4 7" xfId="5029"/>
    <cellStyle name="Normal 12 3 4 8" xfId="2711"/>
    <cellStyle name="Normal 12 3 4 9" xfId="5207"/>
    <cellStyle name="Normal 12 3 5" xfId="1927"/>
    <cellStyle name="Normal 12 3 5 10" xfId="4671"/>
    <cellStyle name="Normal 12 3 5 11" xfId="5429"/>
    <cellStyle name="Normal 12 3 5 12" xfId="5676"/>
    <cellStyle name="Normal 12 3 5 13" xfId="5928"/>
    <cellStyle name="Normal 12 3 5 14" xfId="6161"/>
    <cellStyle name="Normal 12 3 5 15" xfId="6366"/>
    <cellStyle name="Normal 12 3 5 16" xfId="7501"/>
    <cellStyle name="Normal 12 3 5 17" xfId="8487"/>
    <cellStyle name="Normal 12 3 5 18" xfId="6856"/>
    <cellStyle name="Normal 12 3 5 19" xfId="8694"/>
    <cellStyle name="Normal 12 3 5 2" xfId="3046"/>
    <cellStyle name="Normal 12 3 5 20" xfId="7039"/>
    <cellStyle name="Normal 12 3 5 21" xfId="8950"/>
    <cellStyle name="Normal 12 3 5 22" xfId="9224"/>
    <cellStyle name="Normal 12 3 5 23" xfId="9496"/>
    <cellStyle name="Normal 12 3 5 24" xfId="9760"/>
    <cellStyle name="Normal 12 3 5 25" xfId="10025"/>
    <cellStyle name="Normal 12 3 5 26" xfId="10282"/>
    <cellStyle name="Normal 12 3 5 27" xfId="10545"/>
    <cellStyle name="Normal 12 3 5 28" xfId="10777"/>
    <cellStyle name="Normal 12 3 5 29" xfId="11052"/>
    <cellStyle name="Normal 12 3 5 3" xfId="3883"/>
    <cellStyle name="Normal 12 3 5 30" xfId="11296"/>
    <cellStyle name="Normal 12 3 5 31" xfId="12127"/>
    <cellStyle name="Normal 12 3 5 32" xfId="11791"/>
    <cellStyle name="Normal 12 3 5 33" xfId="11933"/>
    <cellStyle name="Normal 12 3 5 34" xfId="13062"/>
    <cellStyle name="Normal 12 3 5 35" xfId="13939"/>
    <cellStyle name="Normal 12 3 5 36" xfId="12881"/>
    <cellStyle name="Normal 12 3 5 37" xfId="14114"/>
    <cellStyle name="Normal 12 3 5 38" xfId="12649"/>
    <cellStyle name="Normal 12 3 5 39" xfId="14352"/>
    <cellStyle name="Normal 12 3 5 4" xfId="2749"/>
    <cellStyle name="Normal 12 3 5 40" xfId="14625"/>
    <cellStyle name="Normal 12 3 5 41" xfId="14896"/>
    <cellStyle name="Normal 12 3 5 42" xfId="15158"/>
    <cellStyle name="Normal 12 3 5 43" xfId="15425"/>
    <cellStyle name="Normal 12 3 5 44" xfId="15684"/>
    <cellStyle name="Normal 12 3 5 45" xfId="15928"/>
    <cellStyle name="Normal 12 3 5 46" xfId="16108"/>
    <cellStyle name="Normal 12 3 5 5" xfId="4071"/>
    <cellStyle name="Normal 12 3 5 6" xfId="3115"/>
    <cellStyle name="Normal 12 3 5 7" xfId="5028"/>
    <cellStyle name="Normal 12 3 5 8" xfId="2712"/>
    <cellStyle name="Normal 12 3 5 9" xfId="5206"/>
    <cellStyle name="Normal 12 3 6" xfId="1928"/>
    <cellStyle name="Normal 12 3 6 10" xfId="4670"/>
    <cellStyle name="Normal 12 3 6 11" xfId="5428"/>
    <cellStyle name="Normal 12 3 6 12" xfId="5675"/>
    <cellStyle name="Normal 12 3 6 13" xfId="5927"/>
    <cellStyle name="Normal 12 3 6 14" xfId="6160"/>
    <cellStyle name="Normal 12 3 6 15" xfId="6365"/>
    <cellStyle name="Normal 12 3 6 16" xfId="7502"/>
    <cellStyle name="Normal 12 3 6 17" xfId="8486"/>
    <cellStyle name="Normal 12 3 6 18" xfId="7291"/>
    <cellStyle name="Normal 12 3 6 19" xfId="8693"/>
    <cellStyle name="Normal 12 3 6 2" xfId="3047"/>
    <cellStyle name="Normal 12 3 6 20" xfId="7040"/>
    <cellStyle name="Normal 12 3 6 21" xfId="8949"/>
    <cellStyle name="Normal 12 3 6 22" xfId="9223"/>
    <cellStyle name="Normal 12 3 6 23" xfId="9495"/>
    <cellStyle name="Normal 12 3 6 24" xfId="9759"/>
    <cellStyle name="Normal 12 3 6 25" xfId="10024"/>
    <cellStyle name="Normal 12 3 6 26" xfId="10281"/>
    <cellStyle name="Normal 12 3 6 27" xfId="10544"/>
    <cellStyle name="Normal 12 3 6 28" xfId="10776"/>
    <cellStyle name="Normal 12 3 6 29" xfId="11051"/>
    <cellStyle name="Normal 12 3 6 3" xfId="3882"/>
    <cellStyle name="Normal 12 3 6 30" xfId="11294"/>
    <cellStyle name="Normal 12 3 6 31" xfId="11571"/>
    <cellStyle name="Normal 12 3 6 32" xfId="11790"/>
    <cellStyle name="Normal 12 3 6 33" xfId="11932"/>
    <cellStyle name="Normal 12 3 6 34" xfId="13063"/>
    <cellStyle name="Normal 12 3 6 35" xfId="13938"/>
    <cellStyle name="Normal 12 3 6 36" xfId="12882"/>
    <cellStyle name="Normal 12 3 6 37" xfId="14106"/>
    <cellStyle name="Normal 12 3 6 38" xfId="12650"/>
    <cellStyle name="Normal 12 3 6 39" xfId="14350"/>
    <cellStyle name="Normal 12 3 6 4" xfId="2757"/>
    <cellStyle name="Normal 12 3 6 40" xfId="14624"/>
    <cellStyle name="Normal 12 3 6 41" xfId="14895"/>
    <cellStyle name="Normal 12 3 6 42" xfId="15157"/>
    <cellStyle name="Normal 12 3 6 43" xfId="15424"/>
    <cellStyle name="Normal 12 3 6 44" xfId="15683"/>
    <cellStyle name="Normal 12 3 6 45" xfId="15927"/>
    <cellStyle name="Normal 12 3 6 46" xfId="16107"/>
    <cellStyle name="Normal 12 3 6 5" xfId="4063"/>
    <cellStyle name="Normal 12 3 6 6" xfId="3123"/>
    <cellStyle name="Normal 12 3 6 7" xfId="5027"/>
    <cellStyle name="Normal 12 3 6 8" xfId="2713"/>
    <cellStyle name="Normal 12 3 6 9" xfId="5205"/>
    <cellStyle name="Normal 12 3 7" xfId="1929"/>
    <cellStyle name="Normal 12 3 7 10" xfId="4669"/>
    <cellStyle name="Normal 12 3 7 11" xfId="5427"/>
    <cellStyle name="Normal 12 3 7 12" xfId="5673"/>
    <cellStyle name="Normal 12 3 7 13" xfId="5925"/>
    <cellStyle name="Normal 12 3 7 14" xfId="6158"/>
    <cellStyle name="Normal 12 3 7 15" xfId="6363"/>
    <cellStyle name="Normal 12 3 7 16" xfId="7503"/>
    <cellStyle name="Normal 12 3 7 17" xfId="8485"/>
    <cellStyle name="Normal 12 3 7 18" xfId="7292"/>
    <cellStyle name="Normal 12 3 7 19" xfId="8692"/>
    <cellStyle name="Normal 12 3 7 2" xfId="3048"/>
    <cellStyle name="Normal 12 3 7 20" xfId="7041"/>
    <cellStyle name="Normal 12 3 7 21" xfId="8948"/>
    <cellStyle name="Normal 12 3 7 22" xfId="9221"/>
    <cellStyle name="Normal 12 3 7 23" xfId="9493"/>
    <cellStyle name="Normal 12 3 7 24" xfId="9757"/>
    <cellStyle name="Normal 12 3 7 25" xfId="10022"/>
    <cellStyle name="Normal 12 3 7 26" xfId="10279"/>
    <cellStyle name="Normal 12 3 7 27" xfId="10542"/>
    <cellStyle name="Normal 12 3 7 28" xfId="10775"/>
    <cellStyle name="Normal 12 3 7 29" xfId="11049"/>
    <cellStyle name="Normal 12 3 7 3" xfId="3881"/>
    <cellStyle name="Normal 12 3 7 30" xfId="11293"/>
    <cellStyle name="Normal 12 3 7 31" xfId="11568"/>
    <cellStyle name="Normal 12 3 7 32" xfId="11789"/>
    <cellStyle name="Normal 12 3 7 33" xfId="11931"/>
    <cellStyle name="Normal 12 3 7 34" xfId="13064"/>
    <cellStyle name="Normal 12 3 7 35" xfId="13937"/>
    <cellStyle name="Normal 12 3 7 36" xfId="12883"/>
    <cellStyle name="Normal 12 3 7 37" xfId="14105"/>
    <cellStyle name="Normal 12 3 7 38" xfId="12651"/>
    <cellStyle name="Normal 12 3 7 39" xfId="14340"/>
    <cellStyle name="Normal 12 3 7 4" xfId="2758"/>
    <cellStyle name="Normal 12 3 7 40" xfId="14614"/>
    <cellStyle name="Normal 12 3 7 41" xfId="14886"/>
    <cellStyle name="Normal 12 3 7 42" xfId="15148"/>
    <cellStyle name="Normal 12 3 7 43" xfId="15415"/>
    <cellStyle name="Normal 12 3 7 44" xfId="15674"/>
    <cellStyle name="Normal 12 3 7 45" xfId="15918"/>
    <cellStyle name="Normal 12 3 7 46" xfId="16091"/>
    <cellStyle name="Normal 12 3 7 5" xfId="4062"/>
    <cellStyle name="Normal 12 3 7 6" xfId="3124"/>
    <cellStyle name="Normal 12 3 7 7" xfId="5026"/>
    <cellStyle name="Normal 12 3 7 8" xfId="2743"/>
    <cellStyle name="Normal 12 3 7 9" xfId="5204"/>
    <cellStyle name="Normal 12 3 8" xfId="1930"/>
    <cellStyle name="Normal 12 3 8 10" xfId="4667"/>
    <cellStyle name="Normal 12 3 8 11" xfId="5426"/>
    <cellStyle name="Normal 12 3 8 12" xfId="5672"/>
    <cellStyle name="Normal 12 3 8 13" xfId="5924"/>
    <cellStyle name="Normal 12 3 8 14" xfId="6157"/>
    <cellStyle name="Normal 12 3 8 15" xfId="6362"/>
    <cellStyle name="Normal 12 3 8 16" xfId="7504"/>
    <cellStyle name="Normal 12 3 8 17" xfId="8484"/>
    <cellStyle name="Normal 12 3 8 18" xfId="7293"/>
    <cellStyle name="Normal 12 3 8 19" xfId="8691"/>
    <cellStyle name="Normal 12 3 8 2" xfId="3049"/>
    <cellStyle name="Normal 12 3 8 20" xfId="7043"/>
    <cellStyle name="Normal 12 3 8 21" xfId="8946"/>
    <cellStyle name="Normal 12 3 8 22" xfId="9220"/>
    <cellStyle name="Normal 12 3 8 23" xfId="9492"/>
    <cellStyle name="Normal 12 3 8 24" xfId="9756"/>
    <cellStyle name="Normal 12 3 8 25" xfId="10021"/>
    <cellStyle name="Normal 12 3 8 26" xfId="10278"/>
    <cellStyle name="Normal 12 3 8 27" xfId="10541"/>
    <cellStyle name="Normal 12 3 8 28" xfId="10774"/>
    <cellStyle name="Normal 12 3 8 29" xfId="11048"/>
    <cellStyle name="Normal 12 3 8 3" xfId="3880"/>
    <cellStyle name="Normal 12 3 8 30" xfId="11291"/>
    <cellStyle name="Normal 12 3 8 31" xfId="11566"/>
    <cellStyle name="Normal 12 3 8 32" xfId="11788"/>
    <cellStyle name="Normal 12 3 8 33" xfId="11722"/>
    <cellStyle name="Normal 12 3 8 34" xfId="13065"/>
    <cellStyle name="Normal 12 3 8 35" xfId="13936"/>
    <cellStyle name="Normal 12 3 8 36" xfId="12884"/>
    <cellStyle name="Normal 12 3 8 37" xfId="14104"/>
    <cellStyle name="Normal 12 3 8 38" xfId="12652"/>
    <cellStyle name="Normal 12 3 8 39" xfId="14339"/>
    <cellStyle name="Normal 12 3 8 4" xfId="2759"/>
    <cellStyle name="Normal 12 3 8 40" xfId="14613"/>
    <cellStyle name="Normal 12 3 8 41" xfId="14885"/>
    <cellStyle name="Normal 12 3 8 42" xfId="15147"/>
    <cellStyle name="Normal 12 3 8 43" xfId="15414"/>
    <cellStyle name="Normal 12 3 8 44" xfId="15673"/>
    <cellStyle name="Normal 12 3 8 45" xfId="15917"/>
    <cellStyle name="Normal 12 3 8 46" xfId="16090"/>
    <cellStyle name="Normal 12 3 8 5" xfId="4061"/>
    <cellStyle name="Normal 12 3 8 6" xfId="3132"/>
    <cellStyle name="Normal 12 3 8 7" xfId="5025"/>
    <cellStyle name="Normal 12 3 8 8" xfId="2744"/>
    <cellStyle name="Normal 12 3 8 9" xfId="5203"/>
    <cellStyle name="Normal 12 30" xfId="485"/>
    <cellStyle name="Normal 12 31" xfId="501"/>
    <cellStyle name="Normal 12 32" xfId="517"/>
    <cellStyle name="Normal 12 33" xfId="533"/>
    <cellStyle name="Normal 12 34" xfId="549"/>
    <cellStyle name="Normal 12 35" xfId="565"/>
    <cellStyle name="Normal 12 36" xfId="581"/>
    <cellStyle name="Normal 12 37" xfId="597"/>
    <cellStyle name="Normal 12 38" xfId="613"/>
    <cellStyle name="Normal 12 39" xfId="629"/>
    <cellStyle name="Normal 12 4" xfId="129"/>
    <cellStyle name="Normal 12 4 2" xfId="1931"/>
    <cellStyle name="Normal 12 4 2 10" xfId="4631"/>
    <cellStyle name="Normal 12 4 2 11" xfId="5397"/>
    <cellStyle name="Normal 12 4 2 12" xfId="5644"/>
    <cellStyle name="Normal 12 4 2 13" xfId="5896"/>
    <cellStyle name="Normal 12 4 2 14" xfId="6136"/>
    <cellStyle name="Normal 12 4 2 15" xfId="6341"/>
    <cellStyle name="Normal 12 4 2 16" xfId="7516"/>
    <cellStyle name="Normal 12 4 2 17" xfId="8472"/>
    <cellStyle name="Normal 12 4 2 18" xfId="7315"/>
    <cellStyle name="Normal 12 4 2 19" xfId="8663"/>
    <cellStyle name="Normal 12 4 2 2" xfId="3060"/>
    <cellStyle name="Normal 12 4 2 20" xfId="7074"/>
    <cellStyle name="Normal 12 4 2 21" xfId="8916"/>
    <cellStyle name="Normal 12 4 2 22" xfId="9188"/>
    <cellStyle name="Normal 12 4 2 23" xfId="9461"/>
    <cellStyle name="Normal 12 4 2 24" xfId="9728"/>
    <cellStyle name="Normal 12 4 2 25" xfId="9993"/>
    <cellStyle name="Normal 12 4 2 26" xfId="10255"/>
    <cellStyle name="Normal 12 4 2 27" xfId="10515"/>
    <cellStyle name="Normal 12 4 2 28" xfId="10744"/>
    <cellStyle name="Normal 12 4 2 29" xfId="11025"/>
    <cellStyle name="Normal 12 4 2 3" xfId="3869"/>
    <cellStyle name="Normal 12 4 2 30" xfId="11272"/>
    <cellStyle name="Normal 12 4 2 31" xfId="11551"/>
    <cellStyle name="Normal 12 4 2 32" xfId="11774"/>
    <cellStyle name="Normal 12 4 2 33" xfId="11705"/>
    <cellStyle name="Normal 12 4 2 34" xfId="13071"/>
    <cellStyle name="Normal 12 4 2 35" xfId="13931"/>
    <cellStyle name="Normal 12 4 2 36" xfId="12897"/>
    <cellStyle name="Normal 12 4 2 37" xfId="14090"/>
    <cellStyle name="Normal 12 4 2 38" xfId="12668"/>
    <cellStyle name="Normal 12 4 2 39" xfId="14324"/>
    <cellStyle name="Normal 12 4 2 4" xfId="2778"/>
    <cellStyle name="Normal 12 4 2 40" xfId="14598"/>
    <cellStyle name="Normal 12 4 2 41" xfId="14868"/>
    <cellStyle name="Normal 12 4 2 42" xfId="15130"/>
    <cellStyle name="Normal 12 4 2 43" xfId="15396"/>
    <cellStyle name="Normal 12 4 2 44" xfId="15653"/>
    <cellStyle name="Normal 12 4 2 45" xfId="15902"/>
    <cellStyle name="Normal 12 4 2 46" xfId="16080"/>
    <cellStyle name="Normal 12 4 2 5" xfId="4040"/>
    <cellStyle name="Normal 12 4 2 6" xfId="3147"/>
    <cellStyle name="Normal 12 4 2 7" xfId="5013"/>
    <cellStyle name="Normal 12 4 2 8" xfId="2799"/>
    <cellStyle name="Normal 12 4 2 9" xfId="5177"/>
    <cellStyle name="Normal 12 4 3" xfId="1932"/>
    <cellStyle name="Normal 12 4 3 10" xfId="4630"/>
    <cellStyle name="Normal 12 4 3 11" xfId="5396"/>
    <cellStyle name="Normal 12 4 3 12" xfId="5643"/>
    <cellStyle name="Normal 12 4 3 13" xfId="5895"/>
    <cellStyle name="Normal 12 4 3 14" xfId="6135"/>
    <cellStyle name="Normal 12 4 3 15" xfId="6340"/>
    <cellStyle name="Normal 12 4 3 16" xfId="7517"/>
    <cellStyle name="Normal 12 4 3 17" xfId="8471"/>
    <cellStyle name="Normal 12 4 3 18" xfId="7316"/>
    <cellStyle name="Normal 12 4 3 19" xfId="8662"/>
    <cellStyle name="Normal 12 4 3 2" xfId="3061"/>
    <cellStyle name="Normal 12 4 3 20" xfId="7075"/>
    <cellStyle name="Normal 12 4 3 21" xfId="8915"/>
    <cellStyle name="Normal 12 4 3 22" xfId="9187"/>
    <cellStyle name="Normal 12 4 3 23" xfId="9460"/>
    <cellStyle name="Normal 12 4 3 24" xfId="9727"/>
    <cellStyle name="Normal 12 4 3 25" xfId="9992"/>
    <cellStyle name="Normal 12 4 3 26" xfId="10254"/>
    <cellStyle name="Normal 12 4 3 27" xfId="10514"/>
    <cellStyle name="Normal 12 4 3 28" xfId="10743"/>
    <cellStyle name="Normal 12 4 3 29" xfId="11024"/>
    <cellStyle name="Normal 12 4 3 3" xfId="3868"/>
    <cellStyle name="Normal 12 4 3 30" xfId="11263"/>
    <cellStyle name="Normal 12 4 3 31" xfId="11550"/>
    <cellStyle name="Normal 12 4 3 32" xfId="11773"/>
    <cellStyle name="Normal 12 4 3 33" xfId="11704"/>
    <cellStyle name="Normal 12 4 3 34" xfId="13072"/>
    <cellStyle name="Normal 12 4 3 35" xfId="13930"/>
    <cellStyle name="Normal 12 4 3 36" xfId="12898"/>
    <cellStyle name="Normal 12 4 3 37" xfId="14089"/>
    <cellStyle name="Normal 12 4 3 38" xfId="12669"/>
    <cellStyle name="Normal 12 4 3 39" xfId="14323"/>
    <cellStyle name="Normal 12 4 3 4" xfId="2779"/>
    <cellStyle name="Normal 12 4 3 40" xfId="14597"/>
    <cellStyle name="Normal 12 4 3 41" xfId="14867"/>
    <cellStyle name="Normal 12 4 3 42" xfId="15129"/>
    <cellStyle name="Normal 12 4 3 43" xfId="15395"/>
    <cellStyle name="Normal 12 4 3 44" xfId="15652"/>
    <cellStyle name="Normal 12 4 3 45" xfId="15901"/>
    <cellStyle name="Normal 12 4 3 46" xfId="16079"/>
    <cellStyle name="Normal 12 4 3 5" xfId="4038"/>
    <cellStyle name="Normal 12 4 3 6" xfId="3155"/>
    <cellStyle name="Normal 12 4 3 7" xfId="5012"/>
    <cellStyle name="Normal 12 4 3 8" xfId="2800"/>
    <cellStyle name="Normal 12 4 3 9" xfId="5176"/>
    <cellStyle name="Normal 12 4 4" xfId="1933"/>
    <cellStyle name="Normal 12 4 4 10" xfId="4620"/>
    <cellStyle name="Normal 12 4 4 11" xfId="5394"/>
    <cellStyle name="Normal 12 4 4 12" xfId="5641"/>
    <cellStyle name="Normal 12 4 4 13" xfId="5893"/>
    <cellStyle name="Normal 12 4 4 14" xfId="6133"/>
    <cellStyle name="Normal 12 4 4 15" xfId="6338"/>
    <cellStyle name="Normal 12 4 4 16" xfId="7518"/>
    <cellStyle name="Normal 12 4 4 17" xfId="8470"/>
    <cellStyle name="Normal 12 4 4 18" xfId="7317"/>
    <cellStyle name="Normal 12 4 4 19" xfId="8660"/>
    <cellStyle name="Normal 12 4 4 2" xfId="3062"/>
    <cellStyle name="Normal 12 4 4 20" xfId="7077"/>
    <cellStyle name="Normal 12 4 4 21" xfId="8913"/>
    <cellStyle name="Normal 12 4 4 22" xfId="9185"/>
    <cellStyle name="Normal 12 4 4 23" xfId="9458"/>
    <cellStyle name="Normal 12 4 4 24" xfId="9725"/>
    <cellStyle name="Normal 12 4 4 25" xfId="9990"/>
    <cellStyle name="Normal 12 4 4 26" xfId="10252"/>
    <cellStyle name="Normal 12 4 4 27" xfId="10512"/>
    <cellStyle name="Normal 12 4 4 28" xfId="10742"/>
    <cellStyle name="Normal 12 4 4 29" xfId="11023"/>
    <cellStyle name="Normal 12 4 4 3" xfId="3867"/>
    <cellStyle name="Normal 12 4 4 30" xfId="11262"/>
    <cellStyle name="Normal 12 4 4 31" xfId="11549"/>
    <cellStyle name="Normal 12 4 4 32" xfId="11756"/>
    <cellStyle name="Normal 12 4 4 33" xfId="11703"/>
    <cellStyle name="Normal 12 4 4 34" xfId="13073"/>
    <cellStyle name="Normal 12 4 4 35" xfId="13929"/>
    <cellStyle name="Normal 12 4 4 36" xfId="12899"/>
    <cellStyle name="Normal 12 4 4 37" xfId="14088"/>
    <cellStyle name="Normal 12 4 4 38" xfId="12670"/>
    <cellStyle name="Normal 12 4 4 39" xfId="14322"/>
    <cellStyle name="Normal 12 4 4 4" xfId="2780"/>
    <cellStyle name="Normal 12 4 4 40" xfId="14596"/>
    <cellStyle name="Normal 12 4 4 41" xfId="14866"/>
    <cellStyle name="Normal 12 4 4 42" xfId="15128"/>
    <cellStyle name="Normal 12 4 4 43" xfId="15394"/>
    <cellStyle name="Normal 12 4 4 44" xfId="15651"/>
    <cellStyle name="Normal 12 4 4 45" xfId="15900"/>
    <cellStyle name="Normal 12 4 4 46" xfId="16078"/>
    <cellStyle name="Normal 12 4 4 5" xfId="4037"/>
    <cellStyle name="Normal 12 4 4 6" xfId="3156"/>
    <cellStyle name="Normal 12 4 4 7" xfId="5010"/>
    <cellStyle name="Normal 12 4 4 8" xfId="2816"/>
    <cellStyle name="Normal 12 4 4 9" xfId="5174"/>
    <cellStyle name="Normal 12 4 5" xfId="1934"/>
    <cellStyle name="Normal 12 4 5 10" xfId="4619"/>
    <cellStyle name="Normal 12 4 5 11" xfId="5393"/>
    <cellStyle name="Normal 12 4 5 12" xfId="5640"/>
    <cellStyle name="Normal 12 4 5 13" xfId="5892"/>
    <cellStyle name="Normal 12 4 5 14" xfId="6132"/>
    <cellStyle name="Normal 12 4 5 15" xfId="6337"/>
    <cellStyle name="Normal 12 4 5 16" xfId="7519"/>
    <cellStyle name="Normal 12 4 5 17" xfId="8469"/>
    <cellStyle name="Normal 12 4 5 18" xfId="7318"/>
    <cellStyle name="Normal 12 4 5 19" xfId="8659"/>
    <cellStyle name="Normal 12 4 5 2" xfId="3063"/>
    <cellStyle name="Normal 12 4 5 20" xfId="7079"/>
    <cellStyle name="Normal 12 4 5 21" xfId="8912"/>
    <cellStyle name="Normal 12 4 5 22" xfId="9184"/>
    <cellStyle name="Normal 12 4 5 23" xfId="9457"/>
    <cellStyle name="Normal 12 4 5 24" xfId="9724"/>
    <cellStyle name="Normal 12 4 5 25" xfId="9989"/>
    <cellStyle name="Normal 12 4 5 26" xfId="10251"/>
    <cellStyle name="Normal 12 4 5 27" xfId="10511"/>
    <cellStyle name="Normal 12 4 5 28" xfId="10741"/>
    <cellStyle name="Normal 12 4 5 29" xfId="11022"/>
    <cellStyle name="Normal 12 4 5 3" xfId="3866"/>
    <cellStyle name="Normal 12 4 5 30" xfId="11261"/>
    <cellStyle name="Normal 12 4 5 31" xfId="11548"/>
    <cellStyle name="Normal 12 4 5 32" xfId="11755"/>
    <cellStyle name="Normal 12 4 5 33" xfId="11702"/>
    <cellStyle name="Normal 12 4 5 34" xfId="13074"/>
    <cellStyle name="Normal 12 4 5 35" xfId="13928"/>
    <cellStyle name="Normal 12 4 5 36" xfId="12900"/>
    <cellStyle name="Normal 12 4 5 37" xfId="14087"/>
    <cellStyle name="Normal 12 4 5 38" xfId="12671"/>
    <cellStyle name="Normal 12 4 5 39" xfId="14321"/>
    <cellStyle name="Normal 12 4 5 4" xfId="2781"/>
    <cellStyle name="Normal 12 4 5 40" xfId="14587"/>
    <cellStyle name="Normal 12 4 5 41" xfId="14865"/>
    <cellStyle name="Normal 12 4 5 42" xfId="15127"/>
    <cellStyle name="Normal 12 4 5 43" xfId="15393"/>
    <cellStyle name="Normal 12 4 5 44" xfId="15650"/>
    <cellStyle name="Normal 12 4 5 45" xfId="15899"/>
    <cellStyle name="Normal 12 4 5 46" xfId="16077"/>
    <cellStyle name="Normal 12 4 5 5" xfId="4036"/>
    <cellStyle name="Normal 12 4 5 6" xfId="3157"/>
    <cellStyle name="Normal 12 4 5 7" xfId="5009"/>
    <cellStyle name="Normal 12 4 5 8" xfId="2817"/>
    <cellStyle name="Normal 12 4 5 9" xfId="5173"/>
    <cellStyle name="Normal 12 4 6" xfId="1935"/>
    <cellStyle name="Normal 12 4 6 10" xfId="4618"/>
    <cellStyle name="Normal 12 4 6 11" xfId="5392"/>
    <cellStyle name="Normal 12 4 6 12" xfId="5631"/>
    <cellStyle name="Normal 12 4 6 13" xfId="5883"/>
    <cellStyle name="Normal 12 4 6 14" xfId="6123"/>
    <cellStyle name="Normal 12 4 6 15" xfId="6328"/>
    <cellStyle name="Normal 12 4 6 16" xfId="7520"/>
    <cellStyle name="Normal 12 4 6 17" xfId="8468"/>
    <cellStyle name="Normal 12 4 6 18" xfId="7319"/>
    <cellStyle name="Normal 12 4 6 19" xfId="8658"/>
    <cellStyle name="Normal 12 4 6 2" xfId="3064"/>
    <cellStyle name="Normal 12 4 6 20" xfId="7080"/>
    <cellStyle name="Normal 12 4 6 21" xfId="8911"/>
    <cellStyle name="Normal 12 4 6 22" xfId="9175"/>
    <cellStyle name="Normal 12 4 6 23" xfId="9448"/>
    <cellStyle name="Normal 12 4 6 24" xfId="9715"/>
    <cellStyle name="Normal 12 4 6 25" xfId="9980"/>
    <cellStyle name="Normal 12 4 6 26" xfId="10242"/>
    <cellStyle name="Normal 12 4 6 27" xfId="10502"/>
    <cellStyle name="Normal 12 4 6 28" xfId="10739"/>
    <cellStyle name="Normal 12 4 6 29" xfId="11021"/>
    <cellStyle name="Normal 12 4 6 3" xfId="3865"/>
    <cellStyle name="Normal 12 4 6 30" xfId="11260"/>
    <cellStyle name="Normal 12 4 6 31" xfId="11546"/>
    <cellStyle name="Normal 12 4 6 32" xfId="11754"/>
    <cellStyle name="Normal 12 4 6 33" xfId="11701"/>
    <cellStyle name="Normal 12 4 6 34" xfId="13075"/>
    <cellStyle name="Normal 12 4 6 35" xfId="13927"/>
    <cellStyle name="Normal 12 4 6 36" xfId="12901"/>
    <cellStyle name="Normal 12 4 6 37" xfId="14086"/>
    <cellStyle name="Normal 12 4 6 38" xfId="12672"/>
    <cellStyle name="Normal 12 4 6 39" xfId="14320"/>
    <cellStyle name="Normal 12 4 6 4" xfId="2782"/>
    <cellStyle name="Normal 12 4 6 40" xfId="14586"/>
    <cellStyle name="Normal 12 4 6 41" xfId="14864"/>
    <cellStyle name="Normal 12 4 6 42" xfId="15126"/>
    <cellStyle name="Normal 12 4 6 43" xfId="15392"/>
    <cellStyle name="Normal 12 4 6 44" xfId="15649"/>
    <cellStyle name="Normal 12 4 6 45" xfId="15898"/>
    <cellStyle name="Normal 12 4 6 46" xfId="16076"/>
    <cellStyle name="Normal 12 4 6 5" xfId="4028"/>
    <cellStyle name="Normal 12 4 6 6" xfId="3158"/>
    <cellStyle name="Normal 12 4 6 7" xfId="5008"/>
    <cellStyle name="Normal 12 4 6 8" xfId="2818"/>
    <cellStyle name="Normal 12 4 6 9" xfId="5172"/>
    <cellStyle name="Normal 12 4 7" xfId="1936"/>
    <cellStyle name="Normal 12 4 7 10" xfId="4617"/>
    <cellStyle name="Normal 12 4 7 11" xfId="5391"/>
    <cellStyle name="Normal 12 4 7 12" xfId="5630"/>
    <cellStyle name="Normal 12 4 7 13" xfId="5882"/>
    <cellStyle name="Normal 12 4 7 14" xfId="6122"/>
    <cellStyle name="Normal 12 4 7 15" xfId="6327"/>
    <cellStyle name="Normal 12 4 7 16" xfId="7521"/>
    <cellStyle name="Normal 12 4 7 17" xfId="8467"/>
    <cellStyle name="Normal 12 4 7 18" xfId="7320"/>
    <cellStyle name="Normal 12 4 7 19" xfId="8657"/>
    <cellStyle name="Normal 12 4 7 2" xfId="3065"/>
    <cellStyle name="Normal 12 4 7 20" xfId="7081"/>
    <cellStyle name="Normal 12 4 7 21" xfId="8910"/>
    <cellStyle name="Normal 12 4 7 22" xfId="9174"/>
    <cellStyle name="Normal 12 4 7 23" xfId="9447"/>
    <cellStyle name="Normal 12 4 7 24" xfId="9714"/>
    <cellStyle name="Normal 12 4 7 25" xfId="9979"/>
    <cellStyle name="Normal 12 4 7 26" xfId="10241"/>
    <cellStyle name="Normal 12 4 7 27" xfId="10501"/>
    <cellStyle name="Normal 12 4 7 28" xfId="10738"/>
    <cellStyle name="Normal 12 4 7 29" xfId="11020"/>
    <cellStyle name="Normal 12 4 7 3" xfId="3864"/>
    <cellStyle name="Normal 12 4 7 30" xfId="11259"/>
    <cellStyle name="Normal 12 4 7 31" xfId="11545"/>
    <cellStyle name="Normal 12 4 7 32" xfId="11753"/>
    <cellStyle name="Normal 12 4 7 33" xfId="11699"/>
    <cellStyle name="Normal 12 4 7 34" xfId="13076"/>
    <cellStyle name="Normal 12 4 7 35" xfId="13926"/>
    <cellStyle name="Normal 12 4 7 36" xfId="12909"/>
    <cellStyle name="Normal 12 4 7 37" xfId="14085"/>
    <cellStyle name="Normal 12 4 7 38" xfId="12681"/>
    <cellStyle name="Normal 12 4 7 39" xfId="14311"/>
    <cellStyle name="Normal 12 4 7 4" xfId="2783"/>
    <cellStyle name="Normal 12 4 7 40" xfId="14585"/>
    <cellStyle name="Normal 12 4 7 41" xfId="14863"/>
    <cellStyle name="Normal 12 4 7 42" xfId="15125"/>
    <cellStyle name="Normal 12 4 7 43" xfId="15391"/>
    <cellStyle name="Normal 12 4 7 44" xfId="15648"/>
    <cellStyle name="Normal 12 4 7 45" xfId="15897"/>
    <cellStyle name="Normal 12 4 7 46" xfId="16075"/>
    <cellStyle name="Normal 12 4 7 5" xfId="4027"/>
    <cellStyle name="Normal 12 4 7 6" xfId="3159"/>
    <cellStyle name="Normal 12 4 7 7" xfId="5007"/>
    <cellStyle name="Normal 12 4 7 8" xfId="2819"/>
    <cellStyle name="Normal 12 4 7 9" xfId="5171"/>
    <cellStyle name="Normal 12 4 8" xfId="1937"/>
    <cellStyle name="Normal 12 4 8 10" xfId="4616"/>
    <cellStyle name="Normal 12 4 8 11" xfId="5382"/>
    <cellStyle name="Normal 12 4 8 12" xfId="5629"/>
    <cellStyle name="Normal 12 4 8 13" xfId="5881"/>
    <cellStyle name="Normal 12 4 8 14" xfId="6121"/>
    <cellStyle name="Normal 12 4 8 15" xfId="6326"/>
    <cellStyle name="Normal 12 4 8 16" xfId="7522"/>
    <cellStyle name="Normal 12 4 8 17" xfId="8466"/>
    <cellStyle name="Normal 12 4 8 18" xfId="7328"/>
    <cellStyle name="Normal 12 4 8 19" xfId="8656"/>
    <cellStyle name="Normal 12 4 8 2" xfId="3066"/>
    <cellStyle name="Normal 12 4 8 20" xfId="7082"/>
    <cellStyle name="Normal 12 4 8 21" xfId="8901"/>
    <cellStyle name="Normal 12 4 8 22" xfId="9173"/>
    <cellStyle name="Normal 12 4 8 23" xfId="9446"/>
    <cellStyle name="Normal 12 4 8 24" xfId="9713"/>
    <cellStyle name="Normal 12 4 8 25" xfId="9978"/>
    <cellStyle name="Normal 12 4 8 26" xfId="10240"/>
    <cellStyle name="Normal 12 4 8 27" xfId="10500"/>
    <cellStyle name="Normal 12 4 8 28" xfId="10737"/>
    <cellStyle name="Normal 12 4 8 29" xfId="11011"/>
    <cellStyle name="Normal 12 4 8 3" xfId="3863"/>
    <cellStyle name="Normal 12 4 8 30" xfId="11258"/>
    <cellStyle name="Normal 12 4 8 31" xfId="11536"/>
    <cellStyle name="Normal 12 4 8 32" xfId="11752"/>
    <cellStyle name="Normal 12 4 8 33" xfId="11681"/>
    <cellStyle name="Normal 12 4 8 34" xfId="13077"/>
    <cellStyle name="Normal 12 4 8 35" xfId="13925"/>
    <cellStyle name="Normal 12 4 8 36" xfId="12910"/>
    <cellStyle name="Normal 12 4 8 37" xfId="14084"/>
    <cellStyle name="Normal 12 4 8 38" xfId="12682"/>
    <cellStyle name="Normal 12 4 8 39" xfId="14310"/>
    <cellStyle name="Normal 12 4 8 4" xfId="2784"/>
    <cellStyle name="Normal 12 4 8 40" xfId="14584"/>
    <cellStyle name="Normal 12 4 8 41" xfId="14862"/>
    <cellStyle name="Normal 12 4 8 42" xfId="15124"/>
    <cellStyle name="Normal 12 4 8 43" xfId="15390"/>
    <cellStyle name="Normal 12 4 8 44" xfId="15647"/>
    <cellStyle name="Normal 12 4 8 45" xfId="15896"/>
    <cellStyle name="Normal 12 4 8 46" xfId="16074"/>
    <cellStyle name="Normal 12 4 8 5" xfId="4026"/>
    <cellStyle name="Normal 12 4 8 6" xfId="3160"/>
    <cellStyle name="Normal 12 4 8 7" xfId="5006"/>
    <cellStyle name="Normal 12 4 8 8" xfId="2836"/>
    <cellStyle name="Normal 12 4 8 9" xfId="5170"/>
    <cellStyle name="Normal 12 40" xfId="645"/>
    <cellStyle name="Normal 12 41" xfId="661"/>
    <cellStyle name="Normal 12 42" xfId="677"/>
    <cellStyle name="Normal 12 43" xfId="693"/>
    <cellStyle name="Normal 12 44" xfId="709"/>
    <cellStyle name="Normal 12 45" xfId="725"/>
    <cellStyle name="Normal 12 46" xfId="741"/>
    <cellStyle name="Normal 12 47" xfId="757"/>
    <cellStyle name="Normal 12 48" xfId="773"/>
    <cellStyle name="Normal 12 49" xfId="789"/>
    <cellStyle name="Normal 12 5" xfId="145"/>
    <cellStyle name="Normal 12 5 2" xfId="1938"/>
    <cellStyle name="Normal 12 5 2 10" xfId="4589"/>
    <cellStyle name="Normal 12 5 2 11" xfId="5367"/>
    <cellStyle name="Normal 12 5 2 12" xfId="5614"/>
    <cellStyle name="Normal 12 5 2 13" xfId="5866"/>
    <cellStyle name="Normal 12 5 2 14" xfId="6111"/>
    <cellStyle name="Normal 12 5 2 15" xfId="6316"/>
    <cellStyle name="Normal 12 5 2 16" xfId="7534"/>
    <cellStyle name="Normal 12 5 2 17" xfId="8455"/>
    <cellStyle name="Normal 12 5 2 18" xfId="7347"/>
    <cellStyle name="Normal 12 5 2 19" xfId="8637"/>
    <cellStyle name="Normal 12 5 2 2" xfId="3074"/>
    <cellStyle name="Normal 12 5 2 20" xfId="7110"/>
    <cellStyle name="Normal 12 5 2 21" xfId="8880"/>
    <cellStyle name="Normal 12 5 2 22" xfId="9153"/>
    <cellStyle name="Normal 12 5 2 23" xfId="9430"/>
    <cellStyle name="Normal 12 5 2 24" xfId="9692"/>
    <cellStyle name="Normal 12 5 2 25" xfId="9963"/>
    <cellStyle name="Normal 12 5 2 26" xfId="10223"/>
    <cellStyle name="Normal 12 5 2 27" xfId="10481"/>
    <cellStyle name="Normal 12 5 2 28" xfId="10726"/>
    <cellStyle name="Normal 12 5 2 29" xfId="10997"/>
    <cellStyle name="Normal 12 5 2 3" xfId="3854"/>
    <cellStyle name="Normal 12 5 2 30" xfId="11243"/>
    <cellStyle name="Normal 12 5 2 31" xfId="11512"/>
    <cellStyle name="Normal 12 5 2 32" xfId="11742"/>
    <cellStyle name="Normal 12 5 2 33" xfId="11658"/>
    <cellStyle name="Normal 12 5 2 34" xfId="13088"/>
    <cellStyle name="Normal 12 5 2 35" xfId="13913"/>
    <cellStyle name="Normal 12 5 2 36" xfId="12927"/>
    <cellStyle name="Normal 12 5 2 37" xfId="14061"/>
    <cellStyle name="Normal 12 5 2 38" xfId="12708"/>
    <cellStyle name="Normal 12 5 2 39" xfId="14292"/>
    <cellStyle name="Normal 12 5 2 4" xfId="2801"/>
    <cellStyle name="Normal 12 5 2 40" xfId="14566"/>
    <cellStyle name="Normal 12 5 2 41" xfId="14836"/>
    <cellStyle name="Normal 12 5 2 42" xfId="15098"/>
    <cellStyle name="Normal 12 5 2 43" xfId="15365"/>
    <cellStyle name="Normal 12 5 2 44" xfId="15625"/>
    <cellStyle name="Normal 12 5 2 45" xfId="15874"/>
    <cellStyle name="Normal 12 5 2 46" xfId="15841"/>
    <cellStyle name="Normal 12 5 2 5" xfId="4014"/>
    <cellStyle name="Normal 12 5 2 6" xfId="3178"/>
    <cellStyle name="Normal 12 5 2 7" xfId="4985"/>
    <cellStyle name="Normal 12 5 2 8" xfId="2871"/>
    <cellStyle name="Normal 12 5 2 9" xfId="5152"/>
    <cellStyle name="Normal 12 5 3" xfId="1939"/>
    <cellStyle name="Normal 12 5 3 10" xfId="4574"/>
    <cellStyle name="Normal 12 5 3 11" xfId="5359"/>
    <cellStyle name="Normal 12 5 3 12" xfId="5606"/>
    <cellStyle name="Normal 12 5 3 13" xfId="5858"/>
    <cellStyle name="Normal 12 5 3 14" xfId="6103"/>
    <cellStyle name="Normal 12 5 3 15" xfId="6308"/>
    <cellStyle name="Normal 12 5 3 16" xfId="7535"/>
    <cellStyle name="Normal 12 5 3 17" xfId="8454"/>
    <cellStyle name="Normal 12 5 3 18" xfId="7348"/>
    <cellStyle name="Normal 12 5 3 19" xfId="8636"/>
    <cellStyle name="Normal 12 5 3 2" xfId="3075"/>
    <cellStyle name="Normal 12 5 3 20" xfId="7119"/>
    <cellStyle name="Normal 12 5 3 21" xfId="8872"/>
    <cellStyle name="Normal 12 5 3 22" xfId="9145"/>
    <cellStyle name="Normal 12 5 3 23" xfId="9422"/>
    <cellStyle name="Normal 12 5 3 24" xfId="9684"/>
    <cellStyle name="Normal 12 5 3 25" xfId="9955"/>
    <cellStyle name="Normal 12 5 3 26" xfId="10215"/>
    <cellStyle name="Normal 12 5 3 27" xfId="10473"/>
    <cellStyle name="Normal 12 5 3 28" xfId="10725"/>
    <cellStyle name="Normal 12 5 3 29" xfId="10996"/>
    <cellStyle name="Normal 12 5 3 3" xfId="3847"/>
    <cellStyle name="Normal 12 5 3 30" xfId="11242"/>
    <cellStyle name="Normal 12 5 3 31" xfId="11511"/>
    <cellStyle name="Normal 12 5 3 32" xfId="11741"/>
    <cellStyle name="Normal 12 5 3 33" xfId="11657"/>
    <cellStyle name="Normal 12 5 3 34" xfId="13089"/>
    <cellStyle name="Normal 12 5 3 35" xfId="13912"/>
    <cellStyle name="Normal 12 5 3 36" xfId="12928"/>
    <cellStyle name="Normal 12 5 3 37" xfId="14060"/>
    <cellStyle name="Normal 12 5 3 38" xfId="12709"/>
    <cellStyle name="Normal 12 5 3 39" xfId="14284"/>
    <cellStyle name="Normal 12 5 3 4" xfId="2802"/>
    <cellStyle name="Normal 12 5 3 40" xfId="14558"/>
    <cellStyle name="Normal 12 5 3 41" xfId="14828"/>
    <cellStyle name="Normal 12 5 3 42" xfId="15090"/>
    <cellStyle name="Normal 12 5 3 43" xfId="15357"/>
    <cellStyle name="Normal 12 5 3 44" xfId="15617"/>
    <cellStyle name="Normal 12 5 3 45" xfId="15866"/>
    <cellStyle name="Normal 12 5 3 46" xfId="15840"/>
    <cellStyle name="Normal 12 5 3 5" xfId="4013"/>
    <cellStyle name="Normal 12 5 3 6" xfId="3179"/>
    <cellStyle name="Normal 12 5 3 7" xfId="4984"/>
    <cellStyle name="Normal 12 5 3 8" xfId="2872"/>
    <cellStyle name="Normal 12 5 3 9" xfId="5151"/>
    <cellStyle name="Normal 12 5 4" xfId="1940"/>
    <cellStyle name="Normal 12 5 4 10" xfId="4573"/>
    <cellStyle name="Normal 12 5 4 11" xfId="5358"/>
    <cellStyle name="Normal 12 5 4 12" xfId="5605"/>
    <cellStyle name="Normal 12 5 4 13" xfId="5857"/>
    <cellStyle name="Normal 12 5 4 14" xfId="6102"/>
    <cellStyle name="Normal 12 5 4 15" xfId="6307"/>
    <cellStyle name="Normal 12 5 4 16" xfId="7536"/>
    <cellStyle name="Normal 12 5 4 17" xfId="8453"/>
    <cellStyle name="Normal 12 5 4 18" xfId="7349"/>
    <cellStyle name="Normal 12 5 4 19" xfId="8635"/>
    <cellStyle name="Normal 12 5 4 2" xfId="3076"/>
    <cellStyle name="Normal 12 5 4 20" xfId="7120"/>
    <cellStyle name="Normal 12 5 4 21" xfId="8871"/>
    <cellStyle name="Normal 12 5 4 22" xfId="9144"/>
    <cellStyle name="Normal 12 5 4 23" xfId="9421"/>
    <cellStyle name="Normal 12 5 4 24" xfId="9683"/>
    <cellStyle name="Normal 12 5 4 25" xfId="9954"/>
    <cellStyle name="Normal 12 5 4 26" xfId="10214"/>
    <cellStyle name="Normal 12 5 4 27" xfId="10472"/>
    <cellStyle name="Normal 12 5 4 28" xfId="10453"/>
    <cellStyle name="Normal 12 5 4 29" xfId="10995"/>
    <cellStyle name="Normal 12 5 4 3" xfId="3843"/>
    <cellStyle name="Normal 12 5 4 30" xfId="10965"/>
    <cellStyle name="Normal 12 5 4 31" xfId="11510"/>
    <cellStyle name="Normal 12 5 4 32" xfId="11740"/>
    <cellStyle name="Normal 12 5 4 33" xfId="11656"/>
    <cellStyle name="Normal 12 5 4 34" xfId="13090"/>
    <cellStyle name="Normal 12 5 4 35" xfId="13911"/>
    <cellStyle name="Normal 12 5 4 36" xfId="12929"/>
    <cellStyle name="Normal 12 5 4 37" xfId="14059"/>
    <cellStyle name="Normal 12 5 4 38" xfId="12710"/>
    <cellStyle name="Normal 12 5 4 39" xfId="14283"/>
    <cellStyle name="Normal 12 5 4 4" xfId="2803"/>
    <cellStyle name="Normal 12 5 4 40" xfId="14557"/>
    <cellStyle name="Normal 12 5 4 41" xfId="14827"/>
    <cellStyle name="Normal 12 5 4 42" xfId="15089"/>
    <cellStyle name="Normal 12 5 4 43" xfId="15356"/>
    <cellStyle name="Normal 12 5 4 44" xfId="15616"/>
    <cellStyle name="Normal 12 5 4 45" xfId="15865"/>
    <cellStyle name="Normal 12 5 4 46" xfId="15839"/>
    <cellStyle name="Normal 12 5 4 5" xfId="4012"/>
    <cellStyle name="Normal 12 5 4 6" xfId="3180"/>
    <cellStyle name="Normal 12 5 4 7" xfId="4983"/>
    <cellStyle name="Normal 12 5 4 8" xfId="2873"/>
    <cellStyle name="Normal 12 5 4 9" xfId="5150"/>
    <cellStyle name="Normal 12 5 5" xfId="1941"/>
    <cellStyle name="Normal 12 5 5 10" xfId="4572"/>
    <cellStyle name="Normal 12 5 5 11" xfId="5357"/>
    <cellStyle name="Normal 12 5 5 12" xfId="5604"/>
    <cellStyle name="Normal 12 5 5 13" xfId="5856"/>
    <cellStyle name="Normal 12 5 5 14" xfId="6101"/>
    <cellStyle name="Normal 12 5 5 15" xfId="6306"/>
    <cellStyle name="Normal 12 5 5 16" xfId="7537"/>
    <cellStyle name="Normal 12 5 5 17" xfId="8452"/>
    <cellStyle name="Normal 12 5 5 18" xfId="7350"/>
    <cellStyle name="Normal 12 5 5 19" xfId="8627"/>
    <cellStyle name="Normal 12 5 5 2" xfId="3077"/>
    <cellStyle name="Normal 12 5 5 20" xfId="7121"/>
    <cellStyle name="Normal 12 5 5 21" xfId="8870"/>
    <cellStyle name="Normal 12 5 5 22" xfId="9143"/>
    <cellStyle name="Normal 12 5 5 23" xfId="9420"/>
    <cellStyle name="Normal 12 5 5 24" xfId="9682"/>
    <cellStyle name="Normal 12 5 5 25" xfId="9953"/>
    <cellStyle name="Normal 12 5 5 26" xfId="10213"/>
    <cellStyle name="Normal 12 5 5 27" xfId="10471"/>
    <cellStyle name="Normal 12 5 5 28" xfId="10452"/>
    <cellStyle name="Normal 12 5 5 29" xfId="10987"/>
    <cellStyle name="Normal 12 5 5 3" xfId="3842"/>
    <cellStyle name="Normal 12 5 5 30" xfId="10964"/>
    <cellStyle name="Normal 12 5 5 31" xfId="11509"/>
    <cellStyle name="Normal 12 5 5 32" xfId="11739"/>
    <cellStyle name="Normal 12 5 5 33" xfId="11655"/>
    <cellStyle name="Normal 12 5 5 34" xfId="13091"/>
    <cellStyle name="Normal 12 5 5 35" xfId="13910"/>
    <cellStyle name="Normal 12 5 5 36" xfId="12930"/>
    <cellStyle name="Normal 12 5 5 37" xfId="14058"/>
    <cellStyle name="Normal 12 5 5 38" xfId="12711"/>
    <cellStyle name="Normal 12 5 5 39" xfId="14282"/>
    <cellStyle name="Normal 12 5 5 4" xfId="2811"/>
    <cellStyle name="Normal 12 5 5 40" xfId="14556"/>
    <cellStyle name="Normal 12 5 5 41" xfId="14826"/>
    <cellStyle name="Normal 12 5 5 42" xfId="15088"/>
    <cellStyle name="Normal 12 5 5 43" xfId="15355"/>
    <cellStyle name="Normal 12 5 5 44" xfId="15615"/>
    <cellStyle name="Normal 12 5 5 45" xfId="15864"/>
    <cellStyle name="Normal 12 5 5 46" xfId="15838"/>
    <cellStyle name="Normal 12 5 5 5" xfId="4011"/>
    <cellStyle name="Normal 12 5 5 6" xfId="3181"/>
    <cellStyle name="Normal 12 5 5 7" xfId="4982"/>
    <cellStyle name="Normal 12 5 5 8" xfId="2888"/>
    <cellStyle name="Normal 12 5 5 9" xfId="5142"/>
    <cellStyle name="Normal 12 5 6" xfId="1942"/>
    <cellStyle name="Normal 12 5 6 10" xfId="4571"/>
    <cellStyle name="Normal 12 5 6 11" xfId="5356"/>
    <cellStyle name="Normal 12 5 6 12" xfId="5603"/>
    <cellStyle name="Normal 12 5 6 13" xfId="5855"/>
    <cellStyle name="Normal 12 5 6 14" xfId="6100"/>
    <cellStyle name="Normal 12 5 6 15" xfId="6305"/>
    <cellStyle name="Normal 12 5 6 16" xfId="7538"/>
    <cellStyle name="Normal 12 5 6 17" xfId="8451"/>
    <cellStyle name="Normal 12 5 6 18" xfId="7351"/>
    <cellStyle name="Normal 12 5 6 19" xfId="8626"/>
    <cellStyle name="Normal 12 5 6 2" xfId="3078"/>
    <cellStyle name="Normal 12 5 6 20" xfId="7122"/>
    <cellStyle name="Normal 12 5 6 21" xfId="8869"/>
    <cellStyle name="Normal 12 5 6 22" xfId="9142"/>
    <cellStyle name="Normal 12 5 6 23" xfId="9419"/>
    <cellStyle name="Normal 12 5 6 24" xfId="9681"/>
    <cellStyle name="Normal 12 5 6 25" xfId="9952"/>
    <cellStyle name="Normal 12 5 6 26" xfId="10212"/>
    <cellStyle name="Normal 12 5 6 27" xfId="10470"/>
    <cellStyle name="Normal 12 5 6 28" xfId="10451"/>
    <cellStyle name="Normal 12 5 6 29" xfId="10986"/>
    <cellStyle name="Normal 12 5 6 3" xfId="3841"/>
    <cellStyle name="Normal 12 5 6 30" xfId="10956"/>
    <cellStyle name="Normal 12 5 6 31" xfId="11508"/>
    <cellStyle name="Normal 12 5 6 32" xfId="11738"/>
    <cellStyle name="Normal 12 5 6 33" xfId="11654"/>
    <cellStyle name="Normal 12 5 6 34" xfId="13092"/>
    <cellStyle name="Normal 12 5 6 35" xfId="13909"/>
    <cellStyle name="Normal 12 5 6 36" xfId="12931"/>
    <cellStyle name="Normal 12 5 6 37" xfId="14057"/>
    <cellStyle name="Normal 12 5 6 38" xfId="12712"/>
    <cellStyle name="Normal 12 5 6 39" xfId="14281"/>
    <cellStyle name="Normal 12 5 6 4" xfId="2813"/>
    <cellStyle name="Normal 12 5 6 40" xfId="14555"/>
    <cellStyle name="Normal 12 5 6 41" xfId="14825"/>
    <cellStyle name="Normal 12 5 6 42" xfId="15087"/>
    <cellStyle name="Normal 12 5 6 43" xfId="15354"/>
    <cellStyle name="Normal 12 5 6 44" xfId="15614"/>
    <cellStyle name="Normal 12 5 6 45" xfId="15863"/>
    <cellStyle name="Normal 12 5 6 46" xfId="15837"/>
    <cellStyle name="Normal 12 5 6 5" xfId="4010"/>
    <cellStyle name="Normal 12 5 6 6" xfId="3182"/>
    <cellStyle name="Normal 12 5 6 7" xfId="4981"/>
    <cellStyle name="Normal 12 5 6 8" xfId="2889"/>
    <cellStyle name="Normal 12 5 6 9" xfId="5141"/>
    <cellStyle name="Normal 12 5 7" xfId="1943"/>
    <cellStyle name="Normal 12 5 7 10" xfId="4570"/>
    <cellStyle name="Normal 12 5 7 11" xfId="5355"/>
    <cellStyle name="Normal 12 5 7 12" xfId="5602"/>
    <cellStyle name="Normal 12 5 7 13" xfId="5854"/>
    <cellStyle name="Normal 12 5 7 14" xfId="6099"/>
    <cellStyle name="Normal 12 5 7 15" xfId="6304"/>
    <cellStyle name="Normal 12 5 7 16" xfId="7539"/>
    <cellStyle name="Normal 12 5 7 17" xfId="8450"/>
    <cellStyle name="Normal 12 5 7 18" xfId="7352"/>
    <cellStyle name="Normal 12 5 7 19" xfId="8625"/>
    <cellStyle name="Normal 12 5 7 2" xfId="3079"/>
    <cellStyle name="Normal 12 5 7 20" xfId="7123"/>
    <cellStyle name="Normal 12 5 7 21" xfId="8868"/>
    <cellStyle name="Normal 12 5 7 22" xfId="9141"/>
    <cellStyle name="Normal 12 5 7 23" xfId="9418"/>
    <cellStyle name="Normal 12 5 7 24" xfId="9680"/>
    <cellStyle name="Normal 12 5 7 25" xfId="9951"/>
    <cellStyle name="Normal 12 5 7 26" xfId="10211"/>
    <cellStyle name="Normal 12 5 7 27" xfId="10469"/>
    <cellStyle name="Normal 12 5 7 28" xfId="10450"/>
    <cellStyle name="Normal 12 5 7 29" xfId="10985"/>
    <cellStyle name="Normal 12 5 7 3" xfId="3840"/>
    <cellStyle name="Normal 12 5 7 30" xfId="10955"/>
    <cellStyle name="Normal 12 5 7 31" xfId="11507"/>
    <cellStyle name="Normal 12 5 7 32" xfId="11737"/>
    <cellStyle name="Normal 12 5 7 33" xfId="11653"/>
    <cellStyle name="Normal 12 5 7 34" xfId="13093"/>
    <cellStyle name="Normal 12 5 7 35" xfId="13908"/>
    <cellStyle name="Normal 12 5 7 36" xfId="12932"/>
    <cellStyle name="Normal 12 5 7 37" xfId="14056"/>
    <cellStyle name="Normal 12 5 7 38" xfId="12713"/>
    <cellStyle name="Normal 12 5 7 39" xfId="14280"/>
    <cellStyle name="Normal 12 5 7 4" xfId="2814"/>
    <cellStyle name="Normal 12 5 7 40" xfId="14554"/>
    <cellStyle name="Normal 12 5 7 41" xfId="14824"/>
    <cellStyle name="Normal 12 5 7 42" xfId="15086"/>
    <cellStyle name="Normal 12 5 7 43" xfId="15353"/>
    <cellStyle name="Normal 12 5 7 44" xfId="15613"/>
    <cellStyle name="Normal 12 5 7 45" xfId="15862"/>
    <cellStyle name="Normal 12 5 7 46" xfId="15836"/>
    <cellStyle name="Normal 12 5 7 5" xfId="4002"/>
    <cellStyle name="Normal 12 5 7 6" xfId="3183"/>
    <cellStyle name="Normal 12 5 7 7" xfId="4980"/>
    <cellStyle name="Normal 12 5 7 8" xfId="2890"/>
    <cellStyle name="Normal 12 5 7 9" xfId="5140"/>
    <cellStyle name="Normal 12 5 8" xfId="1944"/>
    <cellStyle name="Normal 12 5 8 10" xfId="4569"/>
    <cellStyle name="Normal 12 5 8 11" xfId="5354"/>
    <cellStyle name="Normal 12 5 8 12" xfId="5601"/>
    <cellStyle name="Normal 12 5 8 13" xfId="5853"/>
    <cellStyle name="Normal 12 5 8 14" xfId="6098"/>
    <cellStyle name="Normal 12 5 8 15" xfId="6303"/>
    <cellStyle name="Normal 12 5 8 16" xfId="7540"/>
    <cellStyle name="Normal 12 5 8 17" xfId="8449"/>
    <cellStyle name="Normal 12 5 8 18" xfId="7353"/>
    <cellStyle name="Normal 12 5 8 19" xfId="8624"/>
    <cellStyle name="Normal 12 5 8 2" xfId="3080"/>
    <cellStyle name="Normal 12 5 8 20" xfId="7124"/>
    <cellStyle name="Normal 12 5 8 21" xfId="8867"/>
    <cellStyle name="Normal 12 5 8 22" xfId="9140"/>
    <cellStyle name="Normal 12 5 8 23" xfId="9417"/>
    <cellStyle name="Normal 12 5 8 24" xfId="9679"/>
    <cellStyle name="Normal 12 5 8 25" xfId="9950"/>
    <cellStyle name="Normal 12 5 8 26" xfId="10210"/>
    <cellStyle name="Normal 12 5 8 27" xfId="10468"/>
    <cellStyle name="Normal 12 5 8 28" xfId="10449"/>
    <cellStyle name="Normal 12 5 8 29" xfId="10984"/>
    <cellStyle name="Normal 12 5 8 3" xfId="3839"/>
    <cellStyle name="Normal 12 5 8 30" xfId="10954"/>
    <cellStyle name="Normal 12 5 8 31" xfId="11505"/>
    <cellStyle name="Normal 12 5 8 32" xfId="11729"/>
    <cellStyle name="Normal 12 5 8 33" xfId="11652"/>
    <cellStyle name="Normal 12 5 8 34" xfId="13094"/>
    <cellStyle name="Normal 12 5 8 35" xfId="13907"/>
    <cellStyle name="Normal 12 5 8 36" xfId="12933"/>
    <cellStyle name="Normal 12 5 8 37" xfId="14055"/>
    <cellStyle name="Normal 12 5 8 38" xfId="12714"/>
    <cellStyle name="Normal 12 5 8 39" xfId="14279"/>
    <cellStyle name="Normal 12 5 8 4" xfId="2815"/>
    <cellStyle name="Normal 12 5 8 40" xfId="14553"/>
    <cellStyle name="Normal 12 5 8 41" xfId="14823"/>
    <cellStyle name="Normal 12 5 8 42" xfId="15085"/>
    <cellStyle name="Normal 12 5 8 43" xfId="15352"/>
    <cellStyle name="Normal 12 5 8 44" xfId="15612"/>
    <cellStyle name="Normal 12 5 8 45" xfId="15861"/>
    <cellStyle name="Normal 12 5 8 46" xfId="15834"/>
    <cellStyle name="Normal 12 5 8 5" xfId="4001"/>
    <cellStyle name="Normal 12 5 8 6" xfId="3184"/>
    <cellStyle name="Normal 12 5 8 7" xfId="4979"/>
    <cellStyle name="Normal 12 5 8 8" xfId="2891"/>
    <cellStyle name="Normal 12 5 8 9" xfId="5139"/>
    <cellStyle name="Normal 12 50" xfId="805"/>
    <cellStyle name="Normal 12 51" xfId="821"/>
    <cellStyle name="Normal 12 52" xfId="837"/>
    <cellStyle name="Normal 12 53" xfId="853"/>
    <cellStyle name="Normal 12 54" xfId="869"/>
    <cellStyle name="Normal 12 55" xfId="885"/>
    <cellStyle name="Normal 12 56" xfId="901"/>
    <cellStyle name="Normal 12 57" xfId="917"/>
    <cellStyle name="Normal 12 58" xfId="933"/>
    <cellStyle name="Normal 12 59" xfId="16666"/>
    <cellStyle name="Normal 12 6" xfId="156"/>
    <cellStyle name="Normal 12 6 2" xfId="1945"/>
    <cellStyle name="Normal 12 6 2 10" xfId="2432"/>
    <cellStyle name="Normal 12 6 2 11" xfId="5337"/>
    <cellStyle name="Normal 12 6 2 12" xfId="4864"/>
    <cellStyle name="Normal 12 6 2 13" xfId="5587"/>
    <cellStyle name="Normal 12 6 2 14" xfId="5833"/>
    <cellStyle name="Normal 12 6 2 15" xfId="6082"/>
    <cellStyle name="Normal 12 6 2 16" xfId="7551"/>
    <cellStyle name="Normal 12 6 2 17" xfId="8440"/>
    <cellStyle name="Normal 12 6 2 18" xfId="7371"/>
    <cellStyle name="Normal 12 6 2 19" xfId="8609"/>
    <cellStyle name="Normal 12 6 2 2" xfId="3085"/>
    <cellStyle name="Normal 12 6 2 20" xfId="7138"/>
    <cellStyle name="Normal 12 6 2 21" xfId="8846"/>
    <cellStyle name="Normal 12 6 2 22" xfId="6857"/>
    <cellStyle name="Normal 12 6 2 23" xfId="9115"/>
    <cellStyle name="Normal 12 6 2 24" xfId="9396"/>
    <cellStyle name="Normal 12 6 2 25" xfId="9660"/>
    <cellStyle name="Normal 12 6 2 26" xfId="9925"/>
    <cellStyle name="Normal 12 6 2 27" xfId="10188"/>
    <cellStyle name="Normal 12 6 2 28" xfId="10441"/>
    <cellStyle name="Normal 12 6 2 29" xfId="10709"/>
    <cellStyle name="Normal 12 6 2 3" xfId="3828"/>
    <cellStyle name="Normal 12 6 2 30" xfId="10937"/>
    <cellStyle name="Normal 12 6 2 31" xfId="11497"/>
    <cellStyle name="Normal 12 6 2 32" xfId="11464"/>
    <cellStyle name="Normal 12 6 2 33" xfId="11619"/>
    <cellStyle name="Normal 12 6 2 34" xfId="13098"/>
    <cellStyle name="Normal 12 6 2 35" xfId="13895"/>
    <cellStyle name="Normal 12 6 2 36" xfId="12959"/>
    <cellStyle name="Normal 12 6 2 37" xfId="14040"/>
    <cellStyle name="Normal 12 6 2 38" xfId="12730"/>
    <cellStyle name="Normal 12 6 2 39" xfId="14259"/>
    <cellStyle name="Normal 12 6 2 4" xfId="2827"/>
    <cellStyle name="Normal 12 6 2 40" xfId="14533"/>
    <cellStyle name="Normal 12 6 2 41" xfId="14523"/>
    <cellStyle name="Normal 12 6 2 42" xfId="14797"/>
    <cellStyle name="Normal 12 6 2 43" xfId="15067"/>
    <cellStyle name="Normal 12 6 2 44" xfId="15329"/>
    <cellStyle name="Normal 12 6 2 45" xfId="15587"/>
    <cellStyle name="Normal 12 6 2 46" xfId="15809"/>
    <cellStyle name="Normal 12 6 2 5" xfId="3986"/>
    <cellStyle name="Normal 12 6 2 6" xfId="3193"/>
    <cellStyle name="Normal 12 6 2 7" xfId="4974"/>
    <cellStyle name="Normal 12 6 2 8" xfId="2922"/>
    <cellStyle name="Normal 12 6 2 9" xfId="5129"/>
    <cellStyle name="Normal 12 6 3" xfId="1946"/>
    <cellStyle name="Normal 12 6 3 10" xfId="2439"/>
    <cellStyle name="Normal 12 6 3 11" xfId="5336"/>
    <cellStyle name="Normal 12 6 3 12" xfId="4863"/>
    <cellStyle name="Normal 12 6 3 13" xfId="5585"/>
    <cellStyle name="Normal 12 6 3 14" xfId="5832"/>
    <cellStyle name="Normal 12 6 3 15" xfId="6081"/>
    <cellStyle name="Normal 12 6 3 16" xfId="7552"/>
    <cellStyle name="Normal 12 6 3 17" xfId="8439"/>
    <cellStyle name="Normal 12 6 3 18" xfId="7372"/>
    <cellStyle name="Normal 12 6 3 19" xfId="8608"/>
    <cellStyle name="Normal 12 6 3 2" xfId="3086"/>
    <cellStyle name="Normal 12 6 3 20" xfId="7139"/>
    <cellStyle name="Normal 12 6 3 21" xfId="8845"/>
    <cellStyle name="Normal 12 6 3 22" xfId="6858"/>
    <cellStyle name="Normal 12 6 3 23" xfId="9114"/>
    <cellStyle name="Normal 12 6 3 24" xfId="9395"/>
    <cellStyle name="Normal 12 6 3 25" xfId="9659"/>
    <cellStyle name="Normal 12 6 3 26" xfId="9924"/>
    <cellStyle name="Normal 12 6 3 27" xfId="10187"/>
    <cellStyle name="Normal 12 6 3 28" xfId="10431"/>
    <cellStyle name="Normal 12 6 3 29" xfId="10708"/>
    <cellStyle name="Normal 12 6 3 3" xfId="3827"/>
    <cellStyle name="Normal 12 6 3 30" xfId="10936"/>
    <cellStyle name="Normal 12 6 3 31" xfId="11496"/>
    <cellStyle name="Normal 12 6 3 32" xfId="11462"/>
    <cellStyle name="Normal 12 6 3 33" xfId="11618"/>
    <cellStyle name="Normal 12 6 3 34" xfId="13099"/>
    <cellStyle name="Normal 12 6 3 35" xfId="13894"/>
    <cellStyle name="Normal 12 6 3 36" xfId="12960"/>
    <cellStyle name="Normal 12 6 3 37" xfId="14039"/>
    <cellStyle name="Normal 12 6 3 38" xfId="12731"/>
    <cellStyle name="Normal 12 6 3 39" xfId="14258"/>
    <cellStyle name="Normal 12 6 3 4" xfId="2828"/>
    <cellStyle name="Normal 12 6 3 40" xfId="14532"/>
    <cellStyle name="Normal 12 6 3 41" xfId="14522"/>
    <cellStyle name="Normal 12 6 3 42" xfId="14796"/>
    <cellStyle name="Normal 12 6 3 43" xfId="15066"/>
    <cellStyle name="Normal 12 6 3 44" xfId="15328"/>
    <cellStyle name="Normal 12 6 3 45" xfId="15586"/>
    <cellStyle name="Normal 12 6 3 46" xfId="15808"/>
    <cellStyle name="Normal 12 6 3 5" xfId="3985"/>
    <cellStyle name="Normal 12 6 3 6" xfId="3194"/>
    <cellStyle name="Normal 12 6 3 7" xfId="4973"/>
    <cellStyle name="Normal 12 6 3 8" xfId="2937"/>
    <cellStyle name="Normal 12 6 3 9" xfId="5128"/>
    <cellStyle name="Normal 12 6 4" xfId="1947"/>
    <cellStyle name="Normal 12 6 4 10" xfId="2441"/>
    <cellStyle name="Normal 12 6 4 11" xfId="5335"/>
    <cellStyle name="Normal 12 6 4 12" xfId="4862"/>
    <cellStyle name="Normal 12 6 4 13" xfId="5584"/>
    <cellStyle name="Normal 12 6 4 14" xfId="5831"/>
    <cellStyle name="Normal 12 6 4 15" xfId="6080"/>
    <cellStyle name="Normal 12 6 4 16" xfId="7553"/>
    <cellStyle name="Normal 12 6 4 17" xfId="8438"/>
    <cellStyle name="Normal 12 6 4 18" xfId="7373"/>
    <cellStyle name="Normal 12 6 4 19" xfId="8607"/>
    <cellStyle name="Normal 12 6 4 2" xfId="3087"/>
    <cellStyle name="Normal 12 6 4 20" xfId="7140"/>
    <cellStyle name="Normal 12 6 4 21" xfId="8844"/>
    <cellStyle name="Normal 12 6 4 22" xfId="6859"/>
    <cellStyle name="Normal 12 6 4 23" xfId="9113"/>
    <cellStyle name="Normal 12 6 4 24" xfId="9394"/>
    <cellStyle name="Normal 12 6 4 25" xfId="9658"/>
    <cellStyle name="Normal 12 6 4 26" xfId="9923"/>
    <cellStyle name="Normal 12 6 4 27" xfId="10186"/>
    <cellStyle name="Normal 12 6 4 28" xfId="10422"/>
    <cellStyle name="Normal 12 6 4 29" xfId="10707"/>
    <cellStyle name="Normal 12 6 4 3" xfId="3826"/>
    <cellStyle name="Normal 12 6 4 30" xfId="10934"/>
    <cellStyle name="Normal 12 6 4 31" xfId="11495"/>
    <cellStyle name="Normal 12 6 4 32" xfId="11461"/>
    <cellStyle name="Normal 12 6 4 33" xfId="11617"/>
    <cellStyle name="Normal 12 6 4 34" xfId="13100"/>
    <cellStyle name="Normal 12 6 4 35" xfId="13893"/>
    <cellStyle name="Normal 12 6 4 36" xfId="12961"/>
    <cellStyle name="Normal 12 6 4 37" xfId="14038"/>
    <cellStyle name="Normal 12 6 4 38" xfId="12732"/>
    <cellStyle name="Normal 12 6 4 39" xfId="14257"/>
    <cellStyle name="Normal 12 6 4 4" xfId="2829"/>
    <cellStyle name="Normal 12 6 4 40" xfId="12474"/>
    <cellStyle name="Normal 12 6 4 41" xfId="14521"/>
    <cellStyle name="Normal 12 6 4 42" xfId="14795"/>
    <cellStyle name="Normal 12 6 4 43" xfId="15065"/>
    <cellStyle name="Normal 12 6 4 44" xfId="15327"/>
    <cellStyle name="Normal 12 6 4 45" xfId="15585"/>
    <cellStyle name="Normal 12 6 4 46" xfId="15807"/>
    <cellStyle name="Normal 12 6 4 5" xfId="3984"/>
    <cellStyle name="Normal 12 6 4 6" xfId="3195"/>
    <cellStyle name="Normal 12 6 4 7" xfId="4972"/>
    <cellStyle name="Normal 12 6 4 8" xfId="2938"/>
    <cellStyle name="Normal 12 6 4 9" xfId="5127"/>
    <cellStyle name="Normal 12 6 5" xfId="1948"/>
    <cellStyle name="Normal 12 6 5 10" xfId="2442"/>
    <cellStyle name="Normal 12 6 5 11" xfId="5334"/>
    <cellStyle name="Normal 12 6 5 12" xfId="4861"/>
    <cellStyle name="Normal 12 6 5 13" xfId="5583"/>
    <cellStyle name="Normal 12 6 5 14" xfId="5830"/>
    <cellStyle name="Normal 12 6 5 15" xfId="6079"/>
    <cellStyle name="Normal 12 6 5 16" xfId="7554"/>
    <cellStyle name="Normal 12 6 5 17" xfId="8437"/>
    <cellStyle name="Normal 12 6 5 18" xfId="7381"/>
    <cellStyle name="Normal 12 6 5 19" xfId="8606"/>
    <cellStyle name="Normal 12 6 5 2" xfId="3088"/>
    <cellStyle name="Normal 12 6 5 20" xfId="7148"/>
    <cellStyle name="Normal 12 6 5 21" xfId="8843"/>
    <cellStyle name="Normal 12 6 5 22" xfId="6860"/>
    <cellStyle name="Normal 12 6 5 23" xfId="9112"/>
    <cellStyle name="Normal 12 6 5 24" xfId="9393"/>
    <cellStyle name="Normal 12 6 5 25" xfId="9657"/>
    <cellStyle name="Normal 12 6 5 26" xfId="9922"/>
    <cellStyle name="Normal 12 6 5 27" xfId="10185"/>
    <cellStyle name="Normal 12 6 5 28" xfId="10421"/>
    <cellStyle name="Normal 12 6 5 29" xfId="10704"/>
    <cellStyle name="Normal 12 6 5 3" xfId="3825"/>
    <cellStyle name="Normal 12 6 5 30" xfId="10933"/>
    <cellStyle name="Normal 12 6 5 31" xfId="11487"/>
    <cellStyle name="Normal 12 6 5 32" xfId="11460"/>
    <cellStyle name="Normal 12 6 5 33" xfId="11600"/>
    <cellStyle name="Normal 12 6 5 34" xfId="13101"/>
    <cellStyle name="Normal 12 6 5 35" xfId="13891"/>
    <cellStyle name="Normal 12 6 5 36" xfId="12962"/>
    <cellStyle name="Normal 12 6 5 37" xfId="14037"/>
    <cellStyle name="Normal 12 6 5 38" xfId="12741"/>
    <cellStyle name="Normal 12 6 5 39" xfId="14256"/>
    <cellStyle name="Normal 12 6 5 4" xfId="2831"/>
    <cellStyle name="Normal 12 6 5 40" xfId="12475"/>
    <cellStyle name="Normal 12 6 5 41" xfId="14520"/>
    <cellStyle name="Normal 12 6 5 42" xfId="14794"/>
    <cellStyle name="Normal 12 6 5 43" xfId="15064"/>
    <cellStyle name="Normal 12 6 5 44" xfId="15326"/>
    <cellStyle name="Normal 12 6 5 45" xfId="15584"/>
    <cellStyle name="Normal 12 6 5 46" xfId="15791"/>
    <cellStyle name="Normal 12 6 5 5" xfId="3983"/>
    <cellStyle name="Normal 12 6 5 6" xfId="3198"/>
    <cellStyle name="Normal 12 6 5 7" xfId="4971"/>
    <cellStyle name="Normal 12 6 5 8" xfId="2939"/>
    <cellStyle name="Normal 12 6 5 9" xfId="5126"/>
    <cellStyle name="Normal 12 6 6" xfId="1949"/>
    <cellStyle name="Normal 12 6 6 10" xfId="2443"/>
    <cellStyle name="Normal 12 6 6 11" xfId="5333"/>
    <cellStyle name="Normal 12 6 6 12" xfId="4860"/>
    <cellStyle name="Normal 12 6 6 13" xfId="5582"/>
    <cellStyle name="Normal 12 6 6 14" xfId="5829"/>
    <cellStyle name="Normal 12 6 6 15" xfId="6078"/>
    <cellStyle name="Normal 12 6 6 16" xfId="7555"/>
    <cellStyle name="Normal 12 6 6 17" xfId="8436"/>
    <cellStyle name="Normal 12 6 6 18" xfId="7382"/>
    <cellStyle name="Normal 12 6 6 19" xfId="8605"/>
    <cellStyle name="Normal 12 6 6 2" xfId="3089"/>
    <cellStyle name="Normal 12 6 6 20" xfId="7149"/>
    <cellStyle name="Normal 12 6 6 21" xfId="8842"/>
    <cellStyle name="Normal 12 6 6 22" xfId="6861"/>
    <cellStyle name="Normal 12 6 6 23" xfId="9111"/>
    <cellStyle name="Normal 12 6 6 24" xfId="9392"/>
    <cellStyle name="Normal 12 6 6 25" xfId="9656"/>
    <cellStyle name="Normal 12 6 6 26" xfId="9921"/>
    <cellStyle name="Normal 12 6 6 27" xfId="10184"/>
    <cellStyle name="Normal 12 6 6 28" xfId="10420"/>
    <cellStyle name="Normal 12 6 6 29" xfId="10703"/>
    <cellStyle name="Normal 12 6 6 3" xfId="3824"/>
    <cellStyle name="Normal 12 6 6 30" xfId="10915"/>
    <cellStyle name="Normal 12 6 6 31" xfId="11486"/>
    <cellStyle name="Normal 12 6 6 32" xfId="11459"/>
    <cellStyle name="Normal 12 6 6 33" xfId="11598"/>
    <cellStyle name="Normal 12 6 6 34" xfId="13102"/>
    <cellStyle name="Normal 12 6 6 35" xfId="13890"/>
    <cellStyle name="Normal 12 6 6 36" xfId="12963"/>
    <cellStyle name="Normal 12 6 6 37" xfId="14036"/>
    <cellStyle name="Normal 12 6 6 38" xfId="12742"/>
    <cellStyle name="Normal 12 6 6 39" xfId="14255"/>
    <cellStyle name="Normal 12 6 6 4" xfId="2832"/>
    <cellStyle name="Normal 12 6 6 40" xfId="12476"/>
    <cellStyle name="Normal 12 6 6 41" xfId="14519"/>
    <cellStyle name="Normal 12 6 6 42" xfId="14793"/>
    <cellStyle name="Normal 12 6 6 43" xfId="15063"/>
    <cellStyle name="Normal 12 6 6 44" xfId="15325"/>
    <cellStyle name="Normal 12 6 6 45" xfId="15583"/>
    <cellStyle name="Normal 12 6 6 46" xfId="15790"/>
    <cellStyle name="Normal 12 6 6 5" xfId="3982"/>
    <cellStyle name="Normal 12 6 6 6" xfId="3199"/>
    <cellStyle name="Normal 12 6 6 7" xfId="4970"/>
    <cellStyle name="Normal 12 6 6 8" xfId="2940"/>
    <cellStyle name="Normal 12 6 6 9" xfId="5125"/>
    <cellStyle name="Normal 12 6 7" xfId="1950"/>
    <cellStyle name="Normal 12 6 7 10" xfId="2444"/>
    <cellStyle name="Normal 12 6 7 11" xfId="5332"/>
    <cellStyle name="Normal 12 6 7 12" xfId="4859"/>
    <cellStyle name="Normal 12 6 7 13" xfId="5581"/>
    <cellStyle name="Normal 12 6 7 14" xfId="5828"/>
    <cellStyle name="Normal 12 6 7 15" xfId="6077"/>
    <cellStyle name="Normal 12 6 7 16" xfId="7556"/>
    <cellStyle name="Normal 12 6 7 17" xfId="8435"/>
    <cellStyle name="Normal 12 6 7 18" xfId="7383"/>
    <cellStyle name="Normal 12 6 7 19" xfId="8604"/>
    <cellStyle name="Normal 12 6 7 2" xfId="3090"/>
    <cellStyle name="Normal 12 6 7 20" xfId="7150"/>
    <cellStyle name="Normal 12 6 7 21" xfId="8841"/>
    <cellStyle name="Normal 12 6 7 22" xfId="6862"/>
    <cellStyle name="Normal 12 6 7 23" xfId="9110"/>
    <cellStyle name="Normal 12 6 7 24" xfId="9391"/>
    <cellStyle name="Normal 12 6 7 25" xfId="9655"/>
    <cellStyle name="Normal 12 6 7 26" xfId="9920"/>
    <cellStyle name="Normal 12 6 7 27" xfId="10183"/>
    <cellStyle name="Normal 12 6 7 28" xfId="10419"/>
    <cellStyle name="Normal 12 6 7 29" xfId="10702"/>
    <cellStyle name="Normal 12 6 7 3" xfId="3823"/>
    <cellStyle name="Normal 12 6 7 30" xfId="10914"/>
    <cellStyle name="Normal 12 6 7 31" xfId="11231"/>
    <cellStyle name="Normal 12 6 7 32" xfId="11458"/>
    <cellStyle name="Normal 12 6 7 33" xfId="11597"/>
    <cellStyle name="Normal 12 6 7 34" xfId="13103"/>
    <cellStyle name="Normal 12 6 7 35" xfId="13889"/>
    <cellStyle name="Normal 12 6 7 36" xfId="12964"/>
    <cellStyle name="Normal 12 6 7 37" xfId="14035"/>
    <cellStyle name="Normal 12 6 7 38" xfId="12743"/>
    <cellStyle name="Normal 12 6 7 39" xfId="14254"/>
    <cellStyle name="Normal 12 6 7 4" xfId="2833"/>
    <cellStyle name="Normal 12 6 7 40" xfId="12477"/>
    <cellStyle name="Normal 12 6 7 41" xfId="14518"/>
    <cellStyle name="Normal 12 6 7 42" xfId="14792"/>
    <cellStyle name="Normal 12 6 7 43" xfId="15062"/>
    <cellStyle name="Normal 12 6 7 44" xfId="15324"/>
    <cellStyle name="Normal 12 6 7 45" xfId="15582"/>
    <cellStyle name="Normal 12 6 7 46" xfId="15789"/>
    <cellStyle name="Normal 12 6 7 5" xfId="3981"/>
    <cellStyle name="Normal 12 6 7 6" xfId="3200"/>
    <cellStyle name="Normal 12 6 7 7" xfId="4969"/>
    <cellStyle name="Normal 12 6 7 8" xfId="2941"/>
    <cellStyle name="Normal 12 6 7 9" xfId="5124"/>
    <cellStyle name="Normal 12 6 8" xfId="1951"/>
    <cellStyle name="Normal 12 6 8 10" xfId="2445"/>
    <cellStyle name="Normal 12 6 8 11" xfId="5331"/>
    <cellStyle name="Normal 12 6 8 12" xfId="4858"/>
    <cellStyle name="Normal 12 6 8 13" xfId="5580"/>
    <cellStyle name="Normal 12 6 8 14" xfId="5827"/>
    <cellStyle name="Normal 12 6 8 15" xfId="6076"/>
    <cellStyle name="Normal 12 6 8 16" xfId="7557"/>
    <cellStyle name="Normal 12 6 8 17" xfId="8434"/>
    <cellStyle name="Normal 12 6 8 18" xfId="7384"/>
    <cellStyle name="Normal 12 6 8 19" xfId="8603"/>
    <cellStyle name="Normal 12 6 8 2" xfId="3091"/>
    <cellStyle name="Normal 12 6 8 20" xfId="7151"/>
    <cellStyle name="Normal 12 6 8 21" xfId="8840"/>
    <cellStyle name="Normal 12 6 8 22" xfId="6863"/>
    <cellStyle name="Normal 12 6 8 23" xfId="9109"/>
    <cellStyle name="Normal 12 6 8 24" xfId="9390"/>
    <cellStyle name="Normal 12 6 8 25" xfId="9654"/>
    <cellStyle name="Normal 12 6 8 26" xfId="9919"/>
    <cellStyle name="Normal 12 6 8 27" xfId="10182"/>
    <cellStyle name="Normal 12 6 8 28" xfId="10410"/>
    <cellStyle name="Normal 12 6 8 29" xfId="10701"/>
    <cellStyle name="Normal 12 6 8 3" xfId="3822"/>
    <cellStyle name="Normal 12 6 8 30" xfId="10912"/>
    <cellStyle name="Normal 12 6 8 31" xfId="11230"/>
    <cellStyle name="Normal 12 6 8 32" xfId="11457"/>
    <cellStyle name="Normal 12 6 8 33" xfId="11596"/>
    <cellStyle name="Normal 12 6 8 34" xfId="13104"/>
    <cellStyle name="Normal 12 6 8 35" xfId="13888"/>
    <cellStyle name="Normal 12 6 8 36" xfId="12965"/>
    <cellStyle name="Normal 12 6 8 37" xfId="14034"/>
    <cellStyle name="Normal 12 6 8 38" xfId="12744"/>
    <cellStyle name="Normal 12 6 8 39" xfId="14253"/>
    <cellStyle name="Normal 12 6 8 4" xfId="2834"/>
    <cellStyle name="Normal 12 6 8 40" xfId="12478"/>
    <cellStyle name="Normal 12 6 8 41" xfId="14517"/>
    <cellStyle name="Normal 12 6 8 42" xfId="14791"/>
    <cellStyle name="Normal 12 6 8 43" xfId="15061"/>
    <cellStyle name="Normal 12 6 8 44" xfId="15323"/>
    <cellStyle name="Normal 12 6 8 45" xfId="15581"/>
    <cellStyle name="Normal 12 6 8 46" xfId="15788"/>
    <cellStyle name="Normal 12 6 8 5" xfId="3980"/>
    <cellStyle name="Normal 12 6 8 6" xfId="3201"/>
    <cellStyle name="Normal 12 6 8 7" xfId="4968"/>
    <cellStyle name="Normal 12 6 8 8" xfId="2942"/>
    <cellStyle name="Normal 12 6 8 9" xfId="5123"/>
    <cellStyle name="Normal 12 60" xfId="25374"/>
    <cellStyle name="Normal 12 61" xfId="25361"/>
    <cellStyle name="Normal 12 62" xfId="25382"/>
    <cellStyle name="Normal 12 63" xfId="30856"/>
    <cellStyle name="Normal 12 64" xfId="30839"/>
    <cellStyle name="Normal 12 65" xfId="30908"/>
    <cellStyle name="Normal 12 7" xfId="167"/>
    <cellStyle name="Normal 12 8" xfId="178"/>
    <cellStyle name="Normal 12 9" xfId="189"/>
    <cellStyle name="Normal 120" xfId="24997"/>
    <cellStyle name="Normal 121" xfId="25179"/>
    <cellStyle name="Normal 122" xfId="25480"/>
    <cellStyle name="Normal 123" xfId="27597"/>
    <cellStyle name="Normal 124" xfId="28026"/>
    <cellStyle name="Normal 125" xfId="28418"/>
    <cellStyle name="Normal 126" xfId="28795"/>
    <cellStyle name="Normal 127" xfId="28977"/>
    <cellStyle name="Normal 128" xfId="29144"/>
    <cellStyle name="Normal 129" xfId="29145"/>
    <cellStyle name="Normal 13" xfId="102"/>
    <cellStyle name="Normal 13 10" xfId="201"/>
    <cellStyle name="Normal 13 11" xfId="212"/>
    <cellStyle name="Normal 13 12" xfId="223"/>
    <cellStyle name="Normal 13 13" xfId="234"/>
    <cellStyle name="Normal 13 14" xfId="245"/>
    <cellStyle name="Normal 13 15" xfId="256"/>
    <cellStyle name="Normal 13 16" xfId="267"/>
    <cellStyle name="Normal 13 17" xfId="278"/>
    <cellStyle name="Normal 13 18" xfId="294"/>
    <cellStyle name="Normal 13 19" xfId="310"/>
    <cellStyle name="Normal 13 2" xfId="113"/>
    <cellStyle name="Normal 13 2 2" xfId="1952"/>
    <cellStyle name="Normal 13 2 2 10" xfId="2506"/>
    <cellStyle name="Normal 13 2 2 11" xfId="5294"/>
    <cellStyle name="Normal 13 2 2 12" xfId="4808"/>
    <cellStyle name="Normal 13 2 2 13" xfId="5535"/>
    <cellStyle name="Normal 13 2 2 14" xfId="5782"/>
    <cellStyle name="Normal 13 2 2 15" xfId="6033"/>
    <cellStyle name="Normal 13 2 2 16" xfId="7570"/>
    <cellStyle name="Normal 13 2 2 17" xfId="8417"/>
    <cellStyle name="Normal 13 2 2 18" xfId="7406"/>
    <cellStyle name="Normal 13 2 2 19" xfId="8582"/>
    <cellStyle name="Normal 13 2 2 2" xfId="3104"/>
    <cellStyle name="Normal 13 2 2 20" xfId="7184"/>
    <cellStyle name="Normal 13 2 2 21" xfId="8798"/>
    <cellStyle name="Normal 13 2 2 22" xfId="6917"/>
    <cellStyle name="Normal 13 2 2 23" xfId="9059"/>
    <cellStyle name="Normal 13 2 2 24" xfId="9341"/>
    <cellStyle name="Normal 13 2 2 25" xfId="9608"/>
    <cellStyle name="Normal 13 2 2 26" xfId="9870"/>
    <cellStyle name="Normal 13 2 2 27" xfId="10137"/>
    <cellStyle name="Normal 13 2 2 28" xfId="10380"/>
    <cellStyle name="Normal 13 2 2 29" xfId="10672"/>
    <cellStyle name="Normal 13 2 2 3" xfId="3812"/>
    <cellStyle name="Normal 13 2 2 30" xfId="10888"/>
    <cellStyle name="Normal 13 2 2 31" xfId="11204"/>
    <cellStyle name="Normal 13 2 2 32" xfId="11435"/>
    <cellStyle name="Normal 13 2 2 33" xfId="11580"/>
    <cellStyle name="Normal 13 2 2 34" xfId="13115"/>
    <cellStyle name="Normal 13 2 2 35" xfId="13876"/>
    <cellStyle name="Normal 13 2 2 36" xfId="12981"/>
    <cellStyle name="Normal 13 2 2 37" xfId="14019"/>
    <cellStyle name="Normal 13 2 2 38" xfId="12772"/>
    <cellStyle name="Normal 13 2 2 39" xfId="14231"/>
    <cellStyle name="Normal 13 2 2 4" xfId="2850"/>
    <cellStyle name="Normal 13 2 2 40" xfId="12508"/>
    <cellStyle name="Normal 13 2 2 41" xfId="14486"/>
    <cellStyle name="Normal 13 2 2 42" xfId="14760"/>
    <cellStyle name="Normal 13 2 2 43" xfId="15031"/>
    <cellStyle name="Normal 13 2 2 44" xfId="15287"/>
    <cellStyle name="Normal 13 2 2 45" xfId="15555"/>
    <cellStyle name="Normal 13 2 2 46" xfId="15766"/>
    <cellStyle name="Normal 13 2 2 5" xfId="3938"/>
    <cellStyle name="Normal 13 2 2 6" xfId="3212"/>
    <cellStyle name="Normal 13 2 2 7" xfId="4955"/>
    <cellStyle name="Normal 13 2 2 8" xfId="3002"/>
    <cellStyle name="Normal 13 2 2 9" xfId="5108"/>
    <cellStyle name="Normal 13 2 3" xfId="1953"/>
    <cellStyle name="Normal 13 2 3 10" xfId="2514"/>
    <cellStyle name="Normal 13 2 3 11" xfId="5293"/>
    <cellStyle name="Normal 13 2 3 12" xfId="4800"/>
    <cellStyle name="Normal 13 2 3 13" xfId="5534"/>
    <cellStyle name="Normal 13 2 3 14" xfId="5781"/>
    <cellStyle name="Normal 13 2 3 15" xfId="6032"/>
    <cellStyle name="Normal 13 2 3 16" xfId="7571"/>
    <cellStyle name="Normal 13 2 3 17" xfId="8416"/>
    <cellStyle name="Normal 13 2 3 18" xfId="7407"/>
    <cellStyle name="Normal 13 2 3 19" xfId="8574"/>
    <cellStyle name="Normal 13 2 3 2" xfId="3105"/>
    <cellStyle name="Normal 13 2 3 20" xfId="7185"/>
    <cellStyle name="Normal 13 2 3 21" xfId="8797"/>
    <cellStyle name="Normal 13 2 3 22" xfId="6918"/>
    <cellStyle name="Normal 13 2 3 23" xfId="9058"/>
    <cellStyle name="Normal 13 2 3 24" xfId="9340"/>
    <cellStyle name="Normal 13 2 3 25" xfId="9607"/>
    <cellStyle name="Normal 13 2 3 26" xfId="9869"/>
    <cellStyle name="Normal 13 2 3 27" xfId="10136"/>
    <cellStyle name="Normal 13 2 3 28" xfId="10372"/>
    <cellStyle name="Normal 13 2 3 29" xfId="10657"/>
    <cellStyle name="Normal 13 2 3 3" xfId="3811"/>
    <cellStyle name="Normal 13 2 3 30" xfId="10887"/>
    <cellStyle name="Normal 13 2 3 31" xfId="11203"/>
    <cellStyle name="Normal 13 2 3 32" xfId="11427"/>
    <cellStyle name="Normal 13 2 3 33" xfId="11577"/>
    <cellStyle name="Normal 13 2 3 34" xfId="13116"/>
    <cellStyle name="Normal 13 2 3 35" xfId="13875"/>
    <cellStyle name="Normal 13 2 3 36" xfId="12982"/>
    <cellStyle name="Normal 13 2 3 37" xfId="14011"/>
    <cellStyle name="Normal 13 2 3 38" xfId="12773"/>
    <cellStyle name="Normal 13 2 3 39" xfId="14230"/>
    <cellStyle name="Normal 13 2 3 4" xfId="2414"/>
    <cellStyle name="Normal 13 2 3 40" xfId="12509"/>
    <cellStyle name="Normal 13 2 3 41" xfId="14485"/>
    <cellStyle name="Normal 13 2 3 42" xfId="14758"/>
    <cellStyle name="Normal 13 2 3 43" xfId="15030"/>
    <cellStyle name="Normal 13 2 3 44" xfId="15286"/>
    <cellStyle name="Normal 13 2 3 45" xfId="15554"/>
    <cellStyle name="Normal 13 2 3 46" xfId="15758"/>
    <cellStyle name="Normal 13 2 3 5" xfId="3937"/>
    <cellStyle name="Normal 13 2 3 6" xfId="3213"/>
    <cellStyle name="Normal 13 2 3 7" xfId="4954"/>
    <cellStyle name="Normal 13 2 3 8" xfId="3003"/>
    <cellStyle name="Normal 13 2 3 9" xfId="5100"/>
    <cellStyle name="Normal 13 2 4" xfId="1954"/>
    <cellStyle name="Normal 13 2 4 10" xfId="2516"/>
    <cellStyle name="Normal 13 2 4 11" xfId="5292"/>
    <cellStyle name="Normal 13 2 4 12" xfId="4798"/>
    <cellStyle name="Normal 13 2 4 13" xfId="5533"/>
    <cellStyle name="Normal 13 2 4 14" xfId="5780"/>
    <cellStyle name="Normal 13 2 4 15" xfId="6031"/>
    <cellStyle name="Normal 13 2 4 16" xfId="7572"/>
    <cellStyle name="Normal 13 2 4 17" xfId="8415"/>
    <cellStyle name="Normal 13 2 4 18" xfId="7408"/>
    <cellStyle name="Normal 13 2 4 19" xfId="8573"/>
    <cellStyle name="Normal 13 2 4 2" xfId="3106"/>
    <cellStyle name="Normal 13 2 4 20" xfId="7186"/>
    <cellStyle name="Normal 13 2 4 21" xfId="8796"/>
    <cellStyle name="Normal 13 2 4 22" xfId="6919"/>
    <cellStyle name="Normal 13 2 4 23" xfId="9057"/>
    <cellStyle name="Normal 13 2 4 24" xfId="9339"/>
    <cellStyle name="Normal 13 2 4 25" xfId="9606"/>
    <cellStyle name="Normal 13 2 4 26" xfId="9868"/>
    <cellStyle name="Normal 13 2 4 27" xfId="10135"/>
    <cellStyle name="Normal 13 2 4 28" xfId="10357"/>
    <cellStyle name="Normal 13 2 4 29" xfId="10656"/>
    <cellStyle name="Normal 13 2 4 3" xfId="3810"/>
    <cellStyle name="Normal 13 2 4 30" xfId="10872"/>
    <cellStyle name="Normal 13 2 4 31" xfId="11202"/>
    <cellStyle name="Normal 13 2 4 32" xfId="11426"/>
    <cellStyle name="Normal 13 2 4 33" xfId="11576"/>
    <cellStyle name="Normal 13 2 4 34" xfId="13117"/>
    <cellStyle name="Normal 13 2 4 35" xfId="13874"/>
    <cellStyle name="Normal 13 2 4 36" xfId="12983"/>
    <cellStyle name="Normal 13 2 4 37" xfId="14010"/>
    <cellStyle name="Normal 13 2 4 38" xfId="12774"/>
    <cellStyle name="Normal 13 2 4 39" xfId="14215"/>
    <cellStyle name="Normal 13 2 4 4" xfId="2851"/>
    <cellStyle name="Normal 13 2 4 40" xfId="12526"/>
    <cellStyle name="Normal 13 2 4 41" xfId="14469"/>
    <cellStyle name="Normal 13 2 4 42" xfId="14743"/>
    <cellStyle name="Normal 13 2 4 43" xfId="15014"/>
    <cellStyle name="Normal 13 2 4 44" xfId="15270"/>
    <cellStyle name="Normal 13 2 4 45" xfId="15538"/>
    <cellStyle name="Normal 13 2 4 46" xfId="15756"/>
    <cellStyle name="Normal 13 2 4 5" xfId="3936"/>
    <cellStyle name="Normal 13 2 4 6" xfId="3214"/>
    <cellStyle name="Normal 13 2 4 7" xfId="4953"/>
    <cellStyle name="Normal 13 2 4 8" xfId="3004"/>
    <cellStyle name="Normal 13 2 4 9" xfId="5099"/>
    <cellStyle name="Normal 13 2 5" xfId="1955"/>
    <cellStyle name="Normal 13 2 5 10" xfId="2517"/>
    <cellStyle name="Normal 13 2 5 11" xfId="5291"/>
    <cellStyle name="Normal 13 2 5 12" xfId="4797"/>
    <cellStyle name="Normal 13 2 5 13" xfId="5532"/>
    <cellStyle name="Normal 13 2 5 14" xfId="5779"/>
    <cellStyle name="Normal 13 2 5 15" xfId="6030"/>
    <cellStyle name="Normal 13 2 5 16" xfId="7573"/>
    <cellStyle name="Normal 13 2 5 17" xfId="8414"/>
    <cellStyle name="Normal 13 2 5 18" xfId="7409"/>
    <cellStyle name="Normal 13 2 5 19" xfId="8572"/>
    <cellStyle name="Normal 13 2 5 2" xfId="3107"/>
    <cellStyle name="Normal 13 2 5 20" xfId="7187"/>
    <cellStyle name="Normal 13 2 5 21" xfId="8795"/>
    <cellStyle name="Normal 13 2 5 22" xfId="6920"/>
    <cellStyle name="Normal 13 2 5 23" xfId="9056"/>
    <cellStyle name="Normal 13 2 5 24" xfId="9338"/>
    <cellStyle name="Normal 13 2 5 25" xfId="9605"/>
    <cellStyle name="Normal 13 2 5 26" xfId="9867"/>
    <cellStyle name="Normal 13 2 5 27" xfId="10134"/>
    <cellStyle name="Normal 13 2 5 28" xfId="10355"/>
    <cellStyle name="Normal 13 2 5 29" xfId="10655"/>
    <cellStyle name="Normal 13 2 5 3" xfId="3809"/>
    <cellStyle name="Normal 13 2 5 30" xfId="10862"/>
    <cellStyle name="Normal 13 2 5 31" xfId="11193"/>
    <cellStyle name="Normal 13 2 5 32" xfId="11425"/>
    <cellStyle name="Normal 13 2 5 33" xfId="11575"/>
    <cellStyle name="Normal 13 2 5 34" xfId="13118"/>
    <cellStyle name="Normal 13 2 5 35" xfId="13873"/>
    <cellStyle name="Normal 13 2 5 36" xfId="12984"/>
    <cellStyle name="Normal 13 2 5 37" xfId="14009"/>
    <cellStyle name="Normal 13 2 5 38" xfId="12775"/>
    <cellStyle name="Normal 13 2 5 39" xfId="14214"/>
    <cellStyle name="Normal 13 2 5 4" xfId="2852"/>
    <cellStyle name="Normal 13 2 5 40" xfId="12527"/>
    <cellStyle name="Normal 13 2 5 41" xfId="14468"/>
    <cellStyle name="Normal 13 2 5 42" xfId="14742"/>
    <cellStyle name="Normal 13 2 5 43" xfId="15013"/>
    <cellStyle name="Normal 13 2 5 44" xfId="15269"/>
    <cellStyle name="Normal 13 2 5 45" xfId="15537"/>
    <cellStyle name="Normal 13 2 5 46" xfId="15739"/>
    <cellStyle name="Normal 13 2 5 5" xfId="3935"/>
    <cellStyle name="Normal 13 2 5 6" xfId="3215"/>
    <cellStyle name="Normal 13 2 5 7" xfId="4951"/>
    <cellStyle name="Normal 13 2 5 8" xfId="3005"/>
    <cellStyle name="Normal 13 2 5 9" xfId="5098"/>
    <cellStyle name="Normal 13 2 6" xfId="1956"/>
    <cellStyle name="Normal 13 2 6 10" xfId="2518"/>
    <cellStyle name="Normal 13 2 6 11" xfId="5290"/>
    <cellStyle name="Normal 13 2 6 12" xfId="4796"/>
    <cellStyle name="Normal 13 2 6 13" xfId="5531"/>
    <cellStyle name="Normal 13 2 6 14" xfId="5778"/>
    <cellStyle name="Normal 13 2 6 15" xfId="6029"/>
    <cellStyle name="Normal 13 2 6 16" xfId="7574"/>
    <cellStyle name="Normal 13 2 6 17" xfId="8413"/>
    <cellStyle name="Normal 13 2 6 18" xfId="7410"/>
    <cellStyle name="Normal 13 2 6 19" xfId="8571"/>
    <cellStyle name="Normal 13 2 6 2" xfId="3108"/>
    <cellStyle name="Normal 13 2 6 20" xfId="7188"/>
    <cellStyle name="Normal 13 2 6 21" xfId="8794"/>
    <cellStyle name="Normal 13 2 6 22" xfId="6921"/>
    <cellStyle name="Normal 13 2 6 23" xfId="9055"/>
    <cellStyle name="Normal 13 2 6 24" xfId="9337"/>
    <cellStyle name="Normal 13 2 6 25" xfId="9604"/>
    <cellStyle name="Normal 13 2 6 26" xfId="9866"/>
    <cellStyle name="Normal 13 2 6 27" xfId="10133"/>
    <cellStyle name="Normal 13 2 6 28" xfId="10354"/>
    <cellStyle name="Normal 13 2 6 29" xfId="10654"/>
    <cellStyle name="Normal 13 2 6 3" xfId="3808"/>
    <cellStyle name="Normal 13 2 6 30" xfId="10860"/>
    <cellStyle name="Normal 13 2 6 31" xfId="11192"/>
    <cellStyle name="Normal 13 2 6 32" xfId="11417"/>
    <cellStyle name="Normal 13 2 6 33" xfId="11565"/>
    <cellStyle name="Normal 13 2 6 34" xfId="13119"/>
    <cellStyle name="Normal 13 2 6 35" xfId="13872"/>
    <cellStyle name="Normal 13 2 6 36" xfId="12985"/>
    <cellStyle name="Normal 13 2 6 37" xfId="14008"/>
    <cellStyle name="Normal 13 2 6 38" xfId="12776"/>
    <cellStyle name="Normal 13 2 6 39" xfId="14213"/>
    <cellStyle name="Normal 13 2 6 4" xfId="2853"/>
    <cellStyle name="Normal 13 2 6 40" xfId="12528"/>
    <cellStyle name="Normal 13 2 6 41" xfId="14467"/>
    <cellStyle name="Normal 13 2 6 42" xfId="14741"/>
    <cellStyle name="Normal 13 2 6 43" xfId="15012"/>
    <cellStyle name="Normal 13 2 6 44" xfId="15268"/>
    <cellStyle name="Normal 13 2 6 45" xfId="15536"/>
    <cellStyle name="Normal 13 2 6 46" xfId="15737"/>
    <cellStyle name="Normal 13 2 6 5" xfId="3934"/>
    <cellStyle name="Normal 13 2 6 6" xfId="3216"/>
    <cellStyle name="Normal 13 2 6 7" xfId="4950"/>
    <cellStyle name="Normal 13 2 6 8" xfId="3006"/>
    <cellStyle name="Normal 13 2 6 9" xfId="5097"/>
    <cellStyle name="Normal 13 2 7" xfId="1957"/>
    <cellStyle name="Normal 13 2 7 10" xfId="2537"/>
    <cellStyle name="Normal 13 2 7 11" xfId="5289"/>
    <cellStyle name="Normal 13 2 7 12" xfId="4795"/>
    <cellStyle name="Normal 13 2 7 13" xfId="5530"/>
    <cellStyle name="Normal 13 2 7 14" xfId="5777"/>
    <cellStyle name="Normal 13 2 7 15" xfId="6028"/>
    <cellStyle name="Normal 13 2 7 16" xfId="7575"/>
    <cellStyle name="Normal 13 2 7 17" xfId="8412"/>
    <cellStyle name="Normal 13 2 7 18" xfId="7411"/>
    <cellStyle name="Normal 13 2 7 19" xfId="8570"/>
    <cellStyle name="Normal 13 2 7 2" xfId="3109"/>
    <cellStyle name="Normal 13 2 7 20" xfId="7196"/>
    <cellStyle name="Normal 13 2 7 21" xfId="8793"/>
    <cellStyle name="Normal 13 2 7 22" xfId="6922"/>
    <cellStyle name="Normal 13 2 7 23" xfId="9054"/>
    <cellStyle name="Normal 13 2 7 24" xfId="9336"/>
    <cellStyle name="Normal 13 2 7 25" xfId="9603"/>
    <cellStyle name="Normal 13 2 7 26" xfId="9865"/>
    <cellStyle name="Normal 13 2 7 27" xfId="10132"/>
    <cellStyle name="Normal 13 2 7 28" xfId="10353"/>
    <cellStyle name="Normal 13 2 7 29" xfId="10653"/>
    <cellStyle name="Normal 13 2 7 3" xfId="3807"/>
    <cellStyle name="Normal 13 2 7 30" xfId="10851"/>
    <cellStyle name="Normal 13 2 7 31" xfId="11190"/>
    <cellStyle name="Normal 13 2 7 32" xfId="11409"/>
    <cellStyle name="Normal 13 2 7 33" xfId="11564"/>
    <cellStyle name="Normal 13 2 7 34" xfId="13120"/>
    <cellStyle name="Normal 13 2 7 35" xfId="13871"/>
    <cellStyle name="Normal 13 2 7 36" xfId="12986"/>
    <cellStyle name="Normal 13 2 7 37" xfId="14007"/>
    <cellStyle name="Normal 13 2 7 38" xfId="12777"/>
    <cellStyle name="Normal 13 2 7 39" xfId="14212"/>
    <cellStyle name="Normal 13 2 7 4" xfId="2854"/>
    <cellStyle name="Normal 13 2 7 40" xfId="12529"/>
    <cellStyle name="Normal 13 2 7 41" xfId="14466"/>
    <cellStyle name="Normal 13 2 7 42" xfId="14740"/>
    <cellStyle name="Normal 13 2 7 43" xfId="15011"/>
    <cellStyle name="Normal 13 2 7 44" xfId="15267"/>
    <cellStyle name="Normal 13 2 7 45" xfId="15535"/>
    <cellStyle name="Normal 13 2 7 46" xfId="15736"/>
    <cellStyle name="Normal 13 2 7 5" xfId="3933"/>
    <cellStyle name="Normal 13 2 7 6" xfId="3217"/>
    <cellStyle name="Normal 13 2 7 7" xfId="4949"/>
    <cellStyle name="Normal 13 2 7 8" xfId="3007"/>
    <cellStyle name="Normal 13 2 7 9" xfId="5096"/>
    <cellStyle name="Normal 13 2 8" xfId="1958"/>
    <cellStyle name="Normal 13 2 8 10" xfId="2538"/>
    <cellStyle name="Normal 13 2 8 11" xfId="5288"/>
    <cellStyle name="Normal 13 2 8 12" xfId="4794"/>
    <cellStyle name="Normal 13 2 8 13" xfId="5529"/>
    <cellStyle name="Normal 13 2 8 14" xfId="5776"/>
    <cellStyle name="Normal 13 2 8 15" xfId="6027"/>
    <cellStyle name="Normal 13 2 8 16" xfId="7576"/>
    <cellStyle name="Normal 13 2 8 17" xfId="8411"/>
    <cellStyle name="Normal 13 2 8 18" xfId="7412"/>
    <cellStyle name="Normal 13 2 8 19" xfId="8569"/>
    <cellStyle name="Normal 13 2 8 2" xfId="3110"/>
    <cellStyle name="Normal 13 2 8 20" xfId="7197"/>
    <cellStyle name="Normal 13 2 8 21" xfId="8792"/>
    <cellStyle name="Normal 13 2 8 22" xfId="6923"/>
    <cellStyle name="Normal 13 2 8 23" xfId="9053"/>
    <cellStyle name="Normal 13 2 8 24" xfId="9335"/>
    <cellStyle name="Normal 13 2 8 25" xfId="9602"/>
    <cellStyle name="Normal 13 2 8 26" xfId="9864"/>
    <cellStyle name="Normal 13 2 8 27" xfId="10131"/>
    <cellStyle name="Normal 13 2 8 28" xfId="10351"/>
    <cellStyle name="Normal 13 2 8 29" xfId="10652"/>
    <cellStyle name="Normal 13 2 8 3" xfId="3806"/>
    <cellStyle name="Normal 13 2 8 30" xfId="10850"/>
    <cellStyle name="Normal 13 2 8 31" xfId="11189"/>
    <cellStyle name="Normal 13 2 8 32" xfId="11408"/>
    <cellStyle name="Normal 13 2 8 33" xfId="11563"/>
    <cellStyle name="Normal 13 2 8 34" xfId="13121"/>
    <cellStyle name="Normal 13 2 8 35" xfId="13870"/>
    <cellStyle name="Normal 13 2 8 36" xfId="12987"/>
    <cellStyle name="Normal 13 2 8 37" xfId="14006"/>
    <cellStyle name="Normal 13 2 8 38" xfId="12778"/>
    <cellStyle name="Normal 13 2 8 39" xfId="14211"/>
    <cellStyle name="Normal 13 2 8 4" xfId="2855"/>
    <cellStyle name="Normal 13 2 8 40" xfId="12530"/>
    <cellStyle name="Normal 13 2 8 41" xfId="14465"/>
    <cellStyle name="Normal 13 2 8 42" xfId="14739"/>
    <cellStyle name="Normal 13 2 8 43" xfId="15010"/>
    <cellStyle name="Normal 13 2 8 44" xfId="15266"/>
    <cellStyle name="Normal 13 2 8 45" xfId="15534"/>
    <cellStyle name="Normal 13 2 8 46" xfId="15735"/>
    <cellStyle name="Normal 13 2 8 5" xfId="3925"/>
    <cellStyle name="Normal 13 2 8 6" xfId="3218"/>
    <cellStyle name="Normal 13 2 8 7" xfId="4948"/>
    <cellStyle name="Normal 13 2 8 8" xfId="3008"/>
    <cellStyle name="Normal 13 2 8 9" xfId="5095"/>
    <cellStyle name="Normal 13 20" xfId="326"/>
    <cellStyle name="Normal 13 21" xfId="342"/>
    <cellStyle name="Normal 13 22" xfId="358"/>
    <cellStyle name="Normal 13 23" xfId="374"/>
    <cellStyle name="Normal 13 24" xfId="390"/>
    <cellStyle name="Normal 13 25" xfId="406"/>
    <cellStyle name="Normal 13 26" xfId="422"/>
    <cellStyle name="Normal 13 27" xfId="438"/>
    <cellStyle name="Normal 13 28" xfId="454"/>
    <cellStyle name="Normal 13 29" xfId="470"/>
    <cellStyle name="Normal 13 3" xfId="124"/>
    <cellStyle name="Normal 13 3 2" xfId="1959"/>
    <cellStyle name="Normal 13 3 2 10" xfId="2583"/>
    <cellStyle name="Normal 13 3 2 11" xfId="5264"/>
    <cellStyle name="Normal 13 3 2 12" xfId="4756"/>
    <cellStyle name="Normal 13 3 2 13" xfId="5497"/>
    <cellStyle name="Normal 13 3 2 14" xfId="5744"/>
    <cellStyle name="Normal 13 3 2 15" xfId="5996"/>
    <cellStyle name="Normal 13 3 2 16" xfId="7588"/>
    <cellStyle name="Normal 13 3 2 17" xfId="8399"/>
    <cellStyle name="Normal 13 3 2 18" xfId="7429"/>
    <cellStyle name="Normal 13 3 2 19" xfId="8551"/>
    <cellStyle name="Normal 13 3 2 2" xfId="3116"/>
    <cellStyle name="Normal 13 3 2 20" xfId="7217"/>
    <cellStyle name="Normal 13 3 2 21" xfId="8764"/>
    <cellStyle name="Normal 13 3 2 22" xfId="6952"/>
    <cellStyle name="Normal 13 3 2 23" xfId="9020"/>
    <cellStyle name="Normal 13 3 2 24" xfId="9301"/>
    <cellStyle name="Normal 13 3 2 25" xfId="9570"/>
    <cellStyle name="Normal 13 3 2 26" xfId="9829"/>
    <cellStyle name="Normal 13 3 2 27" xfId="10100"/>
    <cellStyle name="Normal 13 3 2 28" xfId="10332"/>
    <cellStyle name="Normal 13 3 2 29" xfId="10621"/>
    <cellStyle name="Normal 13 3 2 3" xfId="3790"/>
    <cellStyle name="Normal 13 3 2 30" xfId="10831"/>
    <cellStyle name="Normal 13 3 2 31" xfId="11160"/>
    <cellStyle name="Normal 13 3 2 32" xfId="11380"/>
    <cellStyle name="Normal 13 3 2 33" xfId="11535"/>
    <cellStyle name="Normal 13 3 2 34" xfId="13128"/>
    <cellStyle name="Normal 13 3 2 35" xfId="13863"/>
    <cellStyle name="Normal 13 3 2 36" xfId="13003"/>
    <cellStyle name="Normal 13 3 2 37" xfId="13997"/>
    <cellStyle name="Normal 13 3 2 38" xfId="12802"/>
    <cellStyle name="Normal 13 3 2 39" xfId="14189"/>
    <cellStyle name="Normal 13 3 2 4" xfId="2874"/>
    <cellStyle name="Normal 13 3 2 40" xfId="12552"/>
    <cellStyle name="Normal 13 3 2 41" xfId="14435"/>
    <cellStyle name="Normal 13 3 2 42" xfId="14708"/>
    <cellStyle name="Normal 13 3 2 43" xfId="14981"/>
    <cellStyle name="Normal 13 3 2 44" xfId="15243"/>
    <cellStyle name="Normal 13 3 2 45" xfId="15512"/>
    <cellStyle name="Normal 13 3 2 46" xfId="15709"/>
    <cellStyle name="Normal 13 3 2 5" xfId="3916"/>
    <cellStyle name="Normal 13 3 2 6" xfId="3223"/>
    <cellStyle name="Normal 13 3 2 7" xfId="4945"/>
    <cellStyle name="Normal 13 3 2 8" xfId="3039"/>
    <cellStyle name="Normal 13 3 2 9" xfId="5082"/>
    <cellStyle name="Normal 13 3 3" xfId="1960"/>
    <cellStyle name="Normal 13 3 3 10" xfId="2592"/>
    <cellStyle name="Normal 13 3 3 11" xfId="5263"/>
    <cellStyle name="Normal 13 3 3 12" xfId="4755"/>
    <cellStyle name="Normal 13 3 3 13" xfId="5496"/>
    <cellStyle name="Normal 13 3 3 14" xfId="5743"/>
    <cellStyle name="Normal 13 3 3 15" xfId="5995"/>
    <cellStyle name="Normal 13 3 3 16" xfId="7589"/>
    <cellStyle name="Normal 13 3 3 17" xfId="8398"/>
    <cellStyle name="Normal 13 3 3 18" xfId="7437"/>
    <cellStyle name="Normal 13 3 3 19" xfId="8550"/>
    <cellStyle name="Normal 13 3 3 2" xfId="3117"/>
    <cellStyle name="Normal 13 3 3 20" xfId="7218"/>
    <cellStyle name="Normal 13 3 3 21" xfId="8763"/>
    <cellStyle name="Normal 13 3 3 22" xfId="6953"/>
    <cellStyle name="Normal 13 3 3 23" xfId="9019"/>
    <cellStyle name="Normal 13 3 3 24" xfId="9300"/>
    <cellStyle name="Normal 13 3 3 25" xfId="9569"/>
    <cellStyle name="Normal 13 3 3 26" xfId="9828"/>
    <cellStyle name="Normal 13 3 3 27" xfId="10099"/>
    <cellStyle name="Normal 13 3 3 28" xfId="10324"/>
    <cellStyle name="Normal 13 3 3 29" xfId="10620"/>
    <cellStyle name="Normal 13 3 3 3" xfId="3789"/>
    <cellStyle name="Normal 13 3 3 30" xfId="10830"/>
    <cellStyle name="Normal 13 3 3 31" xfId="11152"/>
    <cellStyle name="Normal 13 3 3 32" xfId="11371"/>
    <cellStyle name="Normal 13 3 3 33" xfId="11534"/>
    <cellStyle name="Normal 13 3 3 34" xfId="13129"/>
    <cellStyle name="Normal 13 3 3 35" xfId="13862"/>
    <cellStyle name="Normal 13 3 3 36" xfId="13004"/>
    <cellStyle name="Normal 13 3 3 37" xfId="13996"/>
    <cellStyle name="Normal 13 3 3 38" xfId="12803"/>
    <cellStyle name="Normal 13 3 3 39" xfId="14188"/>
    <cellStyle name="Normal 13 3 3 4" xfId="2875"/>
    <cellStyle name="Normal 13 3 3 40" xfId="12553"/>
    <cellStyle name="Normal 13 3 3 41" xfId="14433"/>
    <cellStyle name="Normal 13 3 3 42" xfId="14707"/>
    <cellStyle name="Normal 13 3 3 43" xfId="14980"/>
    <cellStyle name="Normal 13 3 3 44" xfId="15242"/>
    <cellStyle name="Normal 13 3 3 45" xfId="15511"/>
    <cellStyle name="Normal 13 3 3 46" xfId="15708"/>
    <cellStyle name="Normal 13 3 3 5" xfId="3915"/>
    <cellStyle name="Normal 13 3 3 6" xfId="3224"/>
    <cellStyle name="Normal 13 3 3 7" xfId="4943"/>
    <cellStyle name="Normal 13 3 3 8" xfId="3054"/>
    <cellStyle name="Normal 13 3 3 9" xfId="5081"/>
    <cellStyle name="Normal 13 3 4" xfId="1961"/>
    <cellStyle name="Normal 13 3 4 10" xfId="2593"/>
    <cellStyle name="Normal 13 3 4 11" xfId="5262"/>
    <cellStyle name="Normal 13 3 4 12" xfId="4754"/>
    <cellStyle name="Normal 13 3 4 13" xfId="5495"/>
    <cellStyle name="Normal 13 3 4 14" xfId="5741"/>
    <cellStyle name="Normal 13 3 4 15" xfId="5993"/>
    <cellStyle name="Normal 13 3 4 16" xfId="7590"/>
    <cellStyle name="Normal 13 3 4 17" xfId="8397"/>
    <cellStyle name="Normal 13 3 4 18" xfId="7438"/>
    <cellStyle name="Normal 13 3 4 19" xfId="8549"/>
    <cellStyle name="Normal 13 3 4 2" xfId="3118"/>
    <cellStyle name="Normal 13 3 4 20" xfId="7226"/>
    <cellStyle name="Normal 13 3 4 21" xfId="8762"/>
    <cellStyle name="Normal 13 3 4 22" xfId="6961"/>
    <cellStyle name="Normal 13 3 4 23" xfId="9018"/>
    <cellStyle name="Normal 13 3 4 24" xfId="9298"/>
    <cellStyle name="Normal 13 3 4 25" xfId="9567"/>
    <cellStyle name="Normal 13 3 4 26" xfId="9826"/>
    <cellStyle name="Normal 13 3 4 27" xfId="10097"/>
    <cellStyle name="Normal 13 3 4 28" xfId="10321"/>
    <cellStyle name="Normal 13 3 4 29" xfId="10619"/>
    <cellStyle name="Normal 13 3 4 3" xfId="3788"/>
    <cellStyle name="Normal 13 3 4 30" xfId="10828"/>
    <cellStyle name="Normal 13 3 4 31" xfId="11151"/>
    <cellStyle name="Normal 13 3 4 32" xfId="11370"/>
    <cellStyle name="Normal 13 3 4 33" xfId="11533"/>
    <cellStyle name="Normal 13 3 4 34" xfId="13130"/>
    <cellStyle name="Normal 13 3 4 35" xfId="13861"/>
    <cellStyle name="Normal 13 3 4 36" xfId="13005"/>
    <cellStyle name="Normal 13 3 4 37" xfId="13995"/>
    <cellStyle name="Normal 13 3 4 38" xfId="12804"/>
    <cellStyle name="Normal 13 3 4 39" xfId="14187"/>
    <cellStyle name="Normal 13 3 4 4" xfId="2876"/>
    <cellStyle name="Normal 13 3 4 40" xfId="12554"/>
    <cellStyle name="Normal 13 3 4 41" xfId="14432"/>
    <cellStyle name="Normal 13 3 4 42" xfId="14706"/>
    <cellStyle name="Normal 13 3 4 43" xfId="14979"/>
    <cellStyle name="Normal 13 3 4 44" xfId="15241"/>
    <cellStyle name="Normal 13 3 4 45" xfId="15510"/>
    <cellStyle name="Normal 13 3 4 46" xfId="15705"/>
    <cellStyle name="Normal 13 3 4 5" xfId="3914"/>
    <cellStyle name="Normal 13 3 4 6" xfId="3225"/>
    <cellStyle name="Normal 13 3 4 7" xfId="4942"/>
    <cellStyle name="Normal 13 3 4 8" xfId="3055"/>
    <cellStyle name="Normal 13 3 4 9" xfId="5080"/>
    <cellStyle name="Normal 13 3 5" xfId="1962"/>
    <cellStyle name="Normal 13 3 5 10" xfId="2610"/>
    <cellStyle name="Normal 13 3 5 11" xfId="5247"/>
    <cellStyle name="Normal 13 3 5 12" xfId="4735"/>
    <cellStyle name="Normal 13 3 5 13" xfId="5478"/>
    <cellStyle name="Normal 13 3 5 14" xfId="5725"/>
    <cellStyle name="Normal 13 3 5 15" xfId="5977"/>
    <cellStyle name="Normal 13 3 5 16" xfId="7591"/>
    <cellStyle name="Normal 13 3 5 17" xfId="8396"/>
    <cellStyle name="Normal 13 3 5 18" xfId="7439"/>
    <cellStyle name="Normal 13 3 5 19" xfId="8548"/>
    <cellStyle name="Normal 13 3 5 2" xfId="3119"/>
    <cellStyle name="Normal 13 3 5 20" xfId="7234"/>
    <cellStyle name="Normal 13 3 5 21" xfId="8747"/>
    <cellStyle name="Normal 13 3 5 22" xfId="6978"/>
    <cellStyle name="Normal 13 3 5 23" xfId="9001"/>
    <cellStyle name="Normal 13 3 5 24" xfId="9282"/>
    <cellStyle name="Normal 13 3 5 25" xfId="9551"/>
    <cellStyle name="Normal 13 3 5 26" xfId="9810"/>
    <cellStyle name="Normal 13 3 5 27" xfId="10081"/>
    <cellStyle name="Normal 13 3 5 28" xfId="10320"/>
    <cellStyle name="Normal 13 3 5 29" xfId="10618"/>
    <cellStyle name="Normal 13 3 5 3" xfId="3787"/>
    <cellStyle name="Normal 13 3 5 30" xfId="10826"/>
    <cellStyle name="Normal 13 3 5 31" xfId="11150"/>
    <cellStyle name="Normal 13 3 5 32" xfId="11369"/>
    <cellStyle name="Normal 13 3 5 33" xfId="11532"/>
    <cellStyle name="Normal 13 3 5 34" xfId="13131"/>
    <cellStyle name="Normal 13 3 5 35" xfId="13860"/>
    <cellStyle name="Normal 13 3 5 36" xfId="13006"/>
    <cellStyle name="Normal 13 3 5 37" xfId="13994"/>
    <cellStyle name="Normal 13 3 5 38" xfId="12819"/>
    <cellStyle name="Normal 13 3 5 39" xfId="14186"/>
    <cellStyle name="Normal 13 3 5 4" xfId="2877"/>
    <cellStyle name="Normal 13 3 5 40" xfId="12555"/>
    <cellStyle name="Normal 13 3 5 41" xfId="14431"/>
    <cellStyle name="Normal 13 3 5 42" xfId="14705"/>
    <cellStyle name="Normal 13 3 5 43" xfId="14978"/>
    <cellStyle name="Normal 13 3 5 44" xfId="15240"/>
    <cellStyle name="Normal 13 3 5 45" xfId="15509"/>
    <cellStyle name="Normal 13 3 5 46" xfId="15704"/>
    <cellStyle name="Normal 13 3 5 5" xfId="3906"/>
    <cellStyle name="Normal 13 3 5 6" xfId="3226"/>
    <cellStyle name="Normal 13 3 5 7" xfId="4941"/>
    <cellStyle name="Normal 13 3 5 8" xfId="3056"/>
    <cellStyle name="Normal 13 3 5 9" xfId="5079"/>
    <cellStyle name="Normal 13 3 6" xfId="1963"/>
    <cellStyle name="Normal 13 3 6 10" xfId="2611"/>
    <cellStyle name="Normal 13 3 6 11" xfId="5246"/>
    <cellStyle name="Normal 13 3 6 12" xfId="4734"/>
    <cellStyle name="Normal 13 3 6 13" xfId="5477"/>
    <cellStyle name="Normal 13 3 6 14" xfId="5723"/>
    <cellStyle name="Normal 13 3 6 15" xfId="5975"/>
    <cellStyle name="Normal 13 3 6 16" xfId="7592"/>
    <cellStyle name="Normal 13 3 6 17" xfId="8395"/>
    <cellStyle name="Normal 13 3 6 18" xfId="7440"/>
    <cellStyle name="Normal 13 3 6 19" xfId="8547"/>
    <cellStyle name="Normal 13 3 6 2" xfId="3120"/>
    <cellStyle name="Normal 13 3 6 20" xfId="7235"/>
    <cellStyle name="Normal 13 3 6 21" xfId="8746"/>
    <cellStyle name="Normal 13 3 6 22" xfId="6979"/>
    <cellStyle name="Normal 13 3 6 23" xfId="9000"/>
    <cellStyle name="Normal 13 3 6 24" xfId="9280"/>
    <cellStyle name="Normal 13 3 6 25" xfId="9549"/>
    <cellStyle name="Normal 13 3 6 26" xfId="9808"/>
    <cellStyle name="Normal 13 3 6 27" xfId="10079"/>
    <cellStyle name="Normal 13 3 6 28" xfId="10310"/>
    <cellStyle name="Normal 13 3 6 29" xfId="10616"/>
    <cellStyle name="Normal 13 3 6 3" xfId="3786"/>
    <cellStyle name="Normal 13 3 6 30" xfId="10825"/>
    <cellStyle name="Normal 13 3 6 31" xfId="11135"/>
    <cellStyle name="Normal 13 3 6 32" xfId="11368"/>
    <cellStyle name="Normal 13 3 6 33" xfId="11531"/>
    <cellStyle name="Normal 13 3 6 34" xfId="13132"/>
    <cellStyle name="Normal 13 3 6 35" xfId="13859"/>
    <cellStyle name="Normal 13 3 6 36" xfId="13007"/>
    <cellStyle name="Normal 13 3 6 37" xfId="13993"/>
    <cellStyle name="Normal 13 3 6 38" xfId="12820"/>
    <cellStyle name="Normal 13 3 6 39" xfId="14185"/>
    <cellStyle name="Normal 13 3 6 4" xfId="2878"/>
    <cellStyle name="Normal 13 3 6 40" xfId="12556"/>
    <cellStyle name="Normal 13 3 6 41" xfId="14430"/>
    <cellStyle name="Normal 13 3 6 42" xfId="14704"/>
    <cellStyle name="Normal 13 3 6 43" xfId="14970"/>
    <cellStyle name="Normal 13 3 6 44" xfId="15232"/>
    <cellStyle name="Normal 13 3 6 45" xfId="15501"/>
    <cellStyle name="Normal 13 3 6 46" xfId="15703"/>
    <cellStyle name="Normal 13 3 6 5" xfId="3905"/>
    <cellStyle name="Normal 13 3 6 6" xfId="3227"/>
    <cellStyle name="Normal 13 3 6 7" xfId="4940"/>
    <cellStyle name="Normal 13 3 6 8" xfId="3057"/>
    <cellStyle name="Normal 13 3 6 9" xfId="5077"/>
    <cellStyle name="Normal 13 3 7" xfId="1964"/>
    <cellStyle name="Normal 13 3 7 10" xfId="2612"/>
    <cellStyle name="Normal 13 3 7 11" xfId="5245"/>
    <cellStyle name="Normal 13 3 7 12" xfId="4733"/>
    <cellStyle name="Normal 13 3 7 13" xfId="5476"/>
    <cellStyle name="Normal 13 3 7 14" xfId="5722"/>
    <cellStyle name="Normal 13 3 7 15" xfId="5974"/>
    <cellStyle name="Normal 13 3 7 16" xfId="7593"/>
    <cellStyle name="Normal 13 3 7 17" xfId="8394"/>
    <cellStyle name="Normal 13 3 7 18" xfId="7441"/>
    <cellStyle name="Normal 13 3 7 19" xfId="8539"/>
    <cellStyle name="Normal 13 3 7 2" xfId="3121"/>
    <cellStyle name="Normal 13 3 7 20" xfId="7243"/>
    <cellStyle name="Normal 13 3 7 21" xfId="8745"/>
    <cellStyle name="Normal 13 3 7 22" xfId="6981"/>
    <cellStyle name="Normal 13 3 7 23" xfId="8999"/>
    <cellStyle name="Normal 13 3 7 24" xfId="9279"/>
    <cellStyle name="Normal 13 3 7 25" xfId="9548"/>
    <cellStyle name="Normal 13 3 7 26" xfId="9807"/>
    <cellStyle name="Normal 13 3 7 27" xfId="10078"/>
    <cellStyle name="Normal 13 3 7 28" xfId="10309"/>
    <cellStyle name="Normal 13 3 7 29" xfId="10600"/>
    <cellStyle name="Normal 13 3 7 3" xfId="3785"/>
    <cellStyle name="Normal 13 3 7 30" xfId="10824"/>
    <cellStyle name="Normal 13 3 7 31" xfId="11133"/>
    <cellStyle name="Normal 13 3 7 32" xfId="11367"/>
    <cellStyle name="Normal 13 3 7 33" xfId="11522"/>
    <cellStyle name="Normal 13 3 7 34" xfId="13133"/>
    <cellStyle name="Normal 13 3 7 35" xfId="13858"/>
    <cellStyle name="Normal 13 3 7 36" xfId="13008"/>
    <cellStyle name="Normal 13 3 7 37" xfId="13985"/>
    <cellStyle name="Normal 13 3 7 38" xfId="12821"/>
    <cellStyle name="Normal 13 3 7 39" xfId="14184"/>
    <cellStyle name="Normal 13 3 7 4" xfId="2879"/>
    <cellStyle name="Normal 13 3 7 40" xfId="12557"/>
    <cellStyle name="Normal 13 3 7 41" xfId="14429"/>
    <cellStyle name="Normal 13 3 7 42" xfId="14703"/>
    <cellStyle name="Normal 13 3 7 43" xfId="14968"/>
    <cellStyle name="Normal 13 3 7 44" xfId="15230"/>
    <cellStyle name="Normal 13 3 7 45" xfId="15499"/>
    <cellStyle name="Normal 13 3 7 46" xfId="15702"/>
    <cellStyle name="Normal 13 3 7 5" xfId="3898"/>
    <cellStyle name="Normal 13 3 7 6" xfId="3228"/>
    <cellStyle name="Normal 13 3 7 7" xfId="4939"/>
    <cellStyle name="Normal 13 3 7 8" xfId="3058"/>
    <cellStyle name="Normal 13 3 7 9" xfId="5069"/>
    <cellStyle name="Normal 13 3 8" xfId="1965"/>
    <cellStyle name="Normal 13 3 8 10" xfId="2614"/>
    <cellStyle name="Normal 13 3 8 11" xfId="5244"/>
    <cellStyle name="Normal 13 3 8 12" xfId="4732"/>
    <cellStyle name="Normal 13 3 8 13" xfId="5474"/>
    <cellStyle name="Normal 13 3 8 14" xfId="5721"/>
    <cellStyle name="Normal 13 3 8 15" xfId="5973"/>
    <cellStyle name="Normal 13 3 8 16" xfId="7594"/>
    <cellStyle name="Normal 13 3 8 17" xfId="8393"/>
    <cellStyle name="Normal 13 3 8 18" xfId="7442"/>
    <cellStyle name="Normal 13 3 8 19" xfId="8538"/>
    <cellStyle name="Normal 13 3 8 2" xfId="3122"/>
    <cellStyle name="Normal 13 3 8 20" xfId="7244"/>
    <cellStyle name="Normal 13 3 8 21" xfId="8744"/>
    <cellStyle name="Normal 13 3 8 22" xfId="6982"/>
    <cellStyle name="Normal 13 3 8 23" xfId="8997"/>
    <cellStyle name="Normal 13 3 8 24" xfId="9278"/>
    <cellStyle name="Normal 13 3 8 25" xfId="9547"/>
    <cellStyle name="Normal 13 3 8 26" xfId="9806"/>
    <cellStyle name="Normal 13 3 8 27" xfId="10077"/>
    <cellStyle name="Normal 13 3 8 28" xfId="10308"/>
    <cellStyle name="Normal 13 3 8 29" xfId="10598"/>
    <cellStyle name="Normal 13 3 8 3" xfId="3784"/>
    <cellStyle name="Normal 13 3 8 30" xfId="10814"/>
    <cellStyle name="Normal 13 3 8 31" xfId="11132"/>
    <cellStyle name="Normal 13 3 8 32" xfId="11366"/>
    <cellStyle name="Normal 13 3 8 33" xfId="11521"/>
    <cellStyle name="Normal 13 3 8 34" xfId="13134"/>
    <cellStyle name="Normal 13 3 8 35" xfId="13855"/>
    <cellStyle name="Normal 13 3 8 36" xfId="13009"/>
    <cellStyle name="Normal 13 3 8 37" xfId="13984"/>
    <cellStyle name="Normal 13 3 8 38" xfId="12822"/>
    <cellStyle name="Normal 13 3 8 39" xfId="14169"/>
    <cellStyle name="Normal 13 3 8 4" xfId="2880"/>
    <cellStyle name="Normal 13 3 8 40" xfId="12581"/>
    <cellStyle name="Normal 13 3 8 41" xfId="14412"/>
    <cellStyle name="Normal 13 3 8 42" xfId="14686"/>
    <cellStyle name="Normal 13 3 8 43" xfId="14951"/>
    <cellStyle name="Normal 13 3 8 44" xfId="15213"/>
    <cellStyle name="Normal 13 3 8 45" xfId="15482"/>
    <cellStyle name="Normal 13 3 8 46" xfId="15701"/>
    <cellStyle name="Normal 13 3 8 5" xfId="3894"/>
    <cellStyle name="Normal 13 3 8 6" xfId="3229"/>
    <cellStyle name="Normal 13 3 8 7" xfId="4938"/>
    <cellStyle name="Normal 13 3 8 8" xfId="3059"/>
    <cellStyle name="Normal 13 3 8 9" xfId="5068"/>
    <cellStyle name="Normal 13 30" xfId="486"/>
    <cellStyle name="Normal 13 31" xfId="502"/>
    <cellStyle name="Normal 13 32" xfId="518"/>
    <cellStyle name="Normal 13 33" xfId="534"/>
    <cellStyle name="Normal 13 34" xfId="550"/>
    <cellStyle name="Normal 13 35" xfId="566"/>
    <cellStyle name="Normal 13 36" xfId="582"/>
    <cellStyle name="Normal 13 37" xfId="598"/>
    <cellStyle name="Normal 13 38" xfId="614"/>
    <cellStyle name="Normal 13 39" xfId="630"/>
    <cellStyle name="Normal 13 4" xfId="130"/>
    <cellStyle name="Normal 13 4 2" xfId="1966"/>
    <cellStyle name="Normal 13 4 2 10" xfId="2668"/>
    <cellStyle name="Normal 13 4 2 11" xfId="5227"/>
    <cellStyle name="Normal 13 4 2 12" xfId="4708"/>
    <cellStyle name="Normal 13 4 2 13" xfId="5455"/>
    <cellStyle name="Normal 13 4 2 14" xfId="5701"/>
    <cellStyle name="Normal 13 4 2 15" xfId="5953"/>
    <cellStyle name="Normal 13 4 2 16" xfId="7606"/>
    <cellStyle name="Normal 13 4 2 17" xfId="8379"/>
    <cellStyle name="Normal 13 4 2 18" xfId="7457"/>
    <cellStyle name="Normal 13 4 2 19" xfId="8520"/>
    <cellStyle name="Normal 13 4 2 2" xfId="3133"/>
    <cellStyle name="Normal 13 4 2 20" xfId="7263"/>
    <cellStyle name="Normal 13 4 2 21" xfId="8719"/>
    <cellStyle name="Normal 13 4 2 22" xfId="7011"/>
    <cellStyle name="Normal 13 4 2 23" xfId="8978"/>
    <cellStyle name="Normal 13 4 2 24" xfId="9255"/>
    <cellStyle name="Normal 13 4 2 25" xfId="9527"/>
    <cellStyle name="Normal 13 4 2 26" xfId="9785"/>
    <cellStyle name="Normal 13 4 2 27" xfId="10054"/>
    <cellStyle name="Normal 13 4 2 28" xfId="10293"/>
    <cellStyle name="Normal 13 4 2 29" xfId="10576"/>
    <cellStyle name="Normal 13 4 2 3" xfId="3773"/>
    <cellStyle name="Normal 13 4 2 30" xfId="10808"/>
    <cellStyle name="Normal 13 4 2 31" xfId="11109"/>
    <cellStyle name="Normal 13 4 2 32" xfId="11336"/>
    <cellStyle name="Normal 13 4 2 33" xfId="11229"/>
    <cellStyle name="Normal 13 4 2 34" xfId="13142"/>
    <cellStyle name="Normal 13 4 2 35" xfId="13850"/>
    <cellStyle name="Normal 13 4 2 36" xfId="13021"/>
    <cellStyle name="Normal 13 4 2 37" xfId="13974"/>
    <cellStyle name="Normal 13 4 2 38" xfId="12849"/>
    <cellStyle name="Normal 13 4 2 39" xfId="14145"/>
    <cellStyle name="Normal 13 4 2 4" xfId="2906"/>
    <cellStyle name="Normal 13 4 2 40" xfId="12607"/>
    <cellStyle name="Normal 13 4 2 41" xfId="14387"/>
    <cellStyle name="Normal 13 4 2 42" xfId="14660"/>
    <cellStyle name="Normal 13 4 2 43" xfId="14925"/>
    <cellStyle name="Normal 13 4 2 44" xfId="15187"/>
    <cellStyle name="Normal 13 4 2 45" xfId="15456"/>
    <cellStyle name="Normal 13 4 2 46" xfId="15672"/>
    <cellStyle name="Normal 13 4 2 5" xfId="3876"/>
    <cellStyle name="Normal 13 4 2 6" xfId="3231"/>
    <cellStyle name="Normal 13 4 2 7" xfId="4936"/>
    <cellStyle name="Normal 13 4 2 8" xfId="3081"/>
    <cellStyle name="Normal 13 4 2 9" xfId="5052"/>
    <cellStyle name="Normal 13 4 3" xfId="1967"/>
    <cellStyle name="Normal 13 4 3 10" xfId="2669"/>
    <cellStyle name="Normal 13 4 3 11" xfId="5226"/>
    <cellStyle name="Normal 13 4 3 12" xfId="4707"/>
    <cellStyle name="Normal 13 4 3 13" xfId="5454"/>
    <cellStyle name="Normal 13 4 3 14" xfId="5700"/>
    <cellStyle name="Normal 13 4 3 15" xfId="5952"/>
    <cellStyle name="Normal 13 4 3 16" xfId="7607"/>
    <cellStyle name="Normal 13 4 3 17" xfId="8378"/>
    <cellStyle name="Normal 13 4 3 18" xfId="7458"/>
    <cellStyle name="Normal 13 4 3 19" xfId="8519"/>
    <cellStyle name="Normal 13 4 3 2" xfId="3134"/>
    <cellStyle name="Normal 13 4 3 20" xfId="7264"/>
    <cellStyle name="Normal 13 4 3 21" xfId="8718"/>
    <cellStyle name="Normal 13 4 3 22" xfId="7013"/>
    <cellStyle name="Normal 13 4 3 23" xfId="8977"/>
    <cellStyle name="Normal 13 4 3 24" xfId="9254"/>
    <cellStyle name="Normal 13 4 3 25" xfId="9526"/>
    <cellStyle name="Normal 13 4 3 26" xfId="9784"/>
    <cellStyle name="Normal 13 4 3 27" xfId="10053"/>
    <cellStyle name="Normal 13 4 3 28" xfId="10292"/>
    <cellStyle name="Normal 13 4 3 29" xfId="10575"/>
    <cellStyle name="Normal 13 4 3 3" xfId="3772"/>
    <cellStyle name="Normal 13 4 3 30" xfId="10799"/>
    <cellStyle name="Normal 13 4 3 31" xfId="11101"/>
    <cellStyle name="Normal 13 4 3 32" xfId="11335"/>
    <cellStyle name="Normal 13 4 3 33" xfId="11228"/>
    <cellStyle name="Normal 13 4 3 34" xfId="13143"/>
    <cellStyle name="Normal 13 4 3 35" xfId="13849"/>
    <cellStyle name="Normal 13 4 3 36" xfId="13031"/>
    <cellStyle name="Normal 13 4 3 37" xfId="13973"/>
    <cellStyle name="Normal 13 4 3 38" xfId="12850"/>
    <cellStyle name="Normal 13 4 3 39" xfId="14144"/>
    <cellStyle name="Normal 13 4 3 4" xfId="2907"/>
    <cellStyle name="Normal 13 4 3 40" xfId="12608"/>
    <cellStyle name="Normal 13 4 3 41" xfId="14386"/>
    <cellStyle name="Normal 13 4 3 42" xfId="14659"/>
    <cellStyle name="Normal 13 4 3 43" xfId="14924"/>
    <cellStyle name="Normal 13 4 3 44" xfId="15186"/>
    <cellStyle name="Normal 13 4 3 45" xfId="15455"/>
    <cellStyle name="Normal 13 4 3 46" xfId="15671"/>
    <cellStyle name="Normal 13 4 3 5" xfId="3875"/>
    <cellStyle name="Normal 13 4 3 6" xfId="3236"/>
    <cellStyle name="Normal 13 4 3 7" xfId="4934"/>
    <cellStyle name="Normal 13 4 3 8" xfId="3082"/>
    <cellStyle name="Normal 13 4 3 9" xfId="5050"/>
    <cellStyle name="Normal 13 4 4" xfId="1968"/>
    <cellStyle name="Normal 13 4 4 10" xfId="2670"/>
    <cellStyle name="Normal 13 4 4 11" xfId="5225"/>
    <cellStyle name="Normal 13 4 4 12" xfId="4705"/>
    <cellStyle name="Normal 13 4 4 13" xfId="5451"/>
    <cellStyle name="Normal 13 4 4 14" xfId="5698"/>
    <cellStyle name="Normal 13 4 4 15" xfId="5950"/>
    <cellStyle name="Normal 13 4 4 16" xfId="7608"/>
    <cellStyle name="Normal 13 4 4 17" xfId="8377"/>
    <cellStyle name="Normal 13 4 4 18" xfId="7459"/>
    <cellStyle name="Normal 13 4 4 19" xfId="8518"/>
    <cellStyle name="Normal 13 4 4 2" xfId="3135"/>
    <cellStyle name="Normal 13 4 4 20" xfId="7265"/>
    <cellStyle name="Normal 13 4 4 21" xfId="8717"/>
    <cellStyle name="Normal 13 4 4 22" xfId="7015"/>
    <cellStyle name="Normal 13 4 4 23" xfId="8974"/>
    <cellStyle name="Normal 13 4 4 24" xfId="9252"/>
    <cellStyle name="Normal 13 4 4 25" xfId="9524"/>
    <cellStyle name="Normal 13 4 4 26" xfId="9782"/>
    <cellStyle name="Normal 13 4 4 27" xfId="10051"/>
    <cellStyle name="Normal 13 4 4 28" xfId="10291"/>
    <cellStyle name="Normal 13 4 4 29" xfId="10573"/>
    <cellStyle name="Normal 13 4 4 3" xfId="3771"/>
    <cellStyle name="Normal 13 4 4 30" xfId="10798"/>
    <cellStyle name="Normal 13 4 4 31" xfId="11090"/>
    <cellStyle name="Normal 13 4 4 32" xfId="11334"/>
    <cellStyle name="Normal 13 4 4 33" xfId="11227"/>
    <cellStyle name="Normal 13 4 4 34" xfId="13144"/>
    <cellStyle name="Normal 13 4 4 35" xfId="13848"/>
    <cellStyle name="Normal 13 4 4 36" xfId="13032"/>
    <cellStyle name="Normal 13 4 4 37" xfId="13972"/>
    <cellStyle name="Normal 13 4 4 38" xfId="12851"/>
    <cellStyle name="Normal 13 4 4 39" xfId="14142"/>
    <cellStyle name="Normal 13 4 4 4" xfId="2908"/>
    <cellStyle name="Normal 13 4 4 40" xfId="12609"/>
    <cellStyle name="Normal 13 4 4 41" xfId="14384"/>
    <cellStyle name="Normal 13 4 4 42" xfId="14658"/>
    <cellStyle name="Normal 13 4 4 43" xfId="14923"/>
    <cellStyle name="Normal 13 4 4 44" xfId="15185"/>
    <cellStyle name="Normal 13 4 4 45" xfId="15454"/>
    <cellStyle name="Normal 13 4 4 46" xfId="15668"/>
    <cellStyle name="Normal 13 4 4 5" xfId="3874"/>
    <cellStyle name="Normal 13 4 4 6" xfId="3237"/>
    <cellStyle name="Normal 13 4 4 7" xfId="4933"/>
    <cellStyle name="Normal 13 4 4 8" xfId="3083"/>
    <cellStyle name="Normal 13 4 4 9" xfId="5049"/>
    <cellStyle name="Normal 13 4 5" xfId="1969"/>
    <cellStyle name="Normal 13 4 5 10" xfId="2671"/>
    <cellStyle name="Normal 13 4 5 11" xfId="5224"/>
    <cellStyle name="Normal 13 4 5 12" xfId="4704"/>
    <cellStyle name="Normal 13 4 5 13" xfId="5450"/>
    <cellStyle name="Normal 13 4 5 14" xfId="5697"/>
    <cellStyle name="Normal 13 4 5 15" xfId="5949"/>
    <cellStyle name="Normal 13 4 5 16" xfId="7609"/>
    <cellStyle name="Normal 13 4 5 17" xfId="8376"/>
    <cellStyle name="Normal 13 4 5 18" xfId="7469"/>
    <cellStyle name="Normal 13 4 5 19" xfId="8517"/>
    <cellStyle name="Normal 13 4 5 2" xfId="3136"/>
    <cellStyle name="Normal 13 4 5 20" xfId="7267"/>
    <cellStyle name="Normal 13 4 5 21" xfId="8716"/>
    <cellStyle name="Normal 13 4 5 22" xfId="7016"/>
    <cellStyle name="Normal 13 4 5 23" xfId="8973"/>
    <cellStyle name="Normal 13 4 5 24" xfId="9251"/>
    <cellStyle name="Normal 13 4 5 25" xfId="9523"/>
    <cellStyle name="Normal 13 4 5 26" xfId="9781"/>
    <cellStyle name="Normal 13 4 5 27" xfId="10050"/>
    <cellStyle name="Normal 13 4 5 28" xfId="10290"/>
    <cellStyle name="Normal 13 4 5 29" xfId="10572"/>
    <cellStyle name="Normal 13 4 5 3" xfId="3770"/>
    <cellStyle name="Normal 13 4 5 30" xfId="10797"/>
    <cellStyle name="Normal 13 4 5 31" xfId="11088"/>
    <cellStyle name="Normal 13 4 5 32" xfId="11333"/>
    <cellStyle name="Normal 13 4 5 33" xfId="11226"/>
    <cellStyle name="Normal 13 4 5 34" xfId="13145"/>
    <cellStyle name="Normal 13 4 5 35" xfId="13847"/>
    <cellStyle name="Normal 13 4 5 36" xfId="13034"/>
    <cellStyle name="Normal 13 4 5 37" xfId="13971"/>
    <cellStyle name="Normal 13 4 5 38" xfId="12853"/>
    <cellStyle name="Normal 13 4 5 39" xfId="14141"/>
    <cellStyle name="Normal 13 4 5 4" xfId="2909"/>
    <cellStyle name="Normal 13 4 5 40" xfId="12611"/>
    <cellStyle name="Normal 13 4 5 41" xfId="14382"/>
    <cellStyle name="Normal 13 4 5 42" xfId="14656"/>
    <cellStyle name="Normal 13 4 5 43" xfId="14921"/>
    <cellStyle name="Normal 13 4 5 44" xfId="15183"/>
    <cellStyle name="Normal 13 4 5 45" xfId="15452"/>
    <cellStyle name="Normal 13 4 5 46" xfId="15666"/>
    <cellStyle name="Normal 13 4 5 5" xfId="3873"/>
    <cellStyle name="Normal 13 4 5 6" xfId="3238"/>
    <cellStyle name="Normal 13 4 5 7" xfId="4932"/>
    <cellStyle name="Normal 13 4 5 8" xfId="3093"/>
    <cellStyle name="Normal 13 4 5 9" xfId="5048"/>
    <cellStyle name="Normal 13 4 6" xfId="1970"/>
    <cellStyle name="Normal 13 4 6 10" xfId="2672"/>
    <cellStyle name="Normal 13 4 6 11" xfId="5222"/>
    <cellStyle name="Normal 13 4 6 12" xfId="4702"/>
    <cellStyle name="Normal 13 4 6 13" xfId="5449"/>
    <cellStyle name="Normal 13 4 6 14" xfId="5696"/>
    <cellStyle name="Normal 13 4 6 15" xfId="5948"/>
    <cellStyle name="Normal 13 4 6 16" xfId="7610"/>
    <cellStyle name="Normal 13 4 6 17" xfId="8374"/>
    <cellStyle name="Normal 13 4 6 18" xfId="7470"/>
    <cellStyle name="Normal 13 4 6 19" xfId="8516"/>
    <cellStyle name="Normal 13 4 6 2" xfId="3137"/>
    <cellStyle name="Normal 13 4 6 20" xfId="7268"/>
    <cellStyle name="Normal 13 4 6 21" xfId="8714"/>
    <cellStyle name="Normal 13 4 6 22" xfId="7017"/>
    <cellStyle name="Normal 13 4 6 23" xfId="8972"/>
    <cellStyle name="Normal 13 4 6 24" xfId="9250"/>
    <cellStyle name="Normal 13 4 6 25" xfId="9522"/>
    <cellStyle name="Normal 13 4 6 26" xfId="9780"/>
    <cellStyle name="Normal 13 4 6 27" xfId="10049"/>
    <cellStyle name="Normal 13 4 6 28" xfId="10973"/>
    <cellStyle name="Normal 13 4 6 29" xfId="10571"/>
    <cellStyle name="Normal 13 4 6 3" xfId="3769"/>
    <cellStyle name="Normal 13 4 6 30" xfId="10796"/>
    <cellStyle name="Normal 13 4 6 31" xfId="11087"/>
    <cellStyle name="Normal 13 4 6 32" xfId="11331"/>
    <cellStyle name="Normal 13 4 6 33" xfId="11225"/>
    <cellStyle name="Normal 13 4 6 34" xfId="13146"/>
    <cellStyle name="Normal 13 4 6 35" xfId="13846"/>
    <cellStyle name="Normal 13 4 6 36" xfId="13035"/>
    <cellStyle name="Normal 13 4 6 37" xfId="13970"/>
    <cellStyle name="Normal 13 4 6 38" xfId="12854"/>
    <cellStyle name="Normal 13 4 6 39" xfId="14140"/>
    <cellStyle name="Normal 13 4 6 4" xfId="2910"/>
    <cellStyle name="Normal 13 4 6 40" xfId="12612"/>
    <cellStyle name="Normal 13 4 6 41" xfId="14381"/>
    <cellStyle name="Normal 13 4 6 42" xfId="14655"/>
    <cellStyle name="Normal 13 4 6 43" xfId="14920"/>
    <cellStyle name="Normal 13 4 6 44" xfId="15182"/>
    <cellStyle name="Normal 13 4 6 45" xfId="15451"/>
    <cellStyle name="Normal 13 4 6 46" xfId="15665"/>
    <cellStyle name="Normal 13 4 6 5" xfId="3870"/>
    <cellStyle name="Normal 13 4 6 6" xfId="3239"/>
    <cellStyle name="Normal 13 4 6 7" xfId="4931"/>
    <cellStyle name="Normal 13 4 6 8" xfId="3094"/>
    <cellStyle name="Normal 13 4 6 9" xfId="5047"/>
    <cellStyle name="Normal 13 4 7" xfId="1971"/>
    <cellStyle name="Normal 13 4 7 10" xfId="2675"/>
    <cellStyle name="Normal 13 4 7 11" xfId="5219"/>
    <cellStyle name="Normal 13 4 7 12" xfId="4698"/>
    <cellStyle name="Normal 13 4 7 13" xfId="5446"/>
    <cellStyle name="Normal 13 4 7 14" xfId="5692"/>
    <cellStyle name="Normal 13 4 7 15" xfId="5944"/>
    <cellStyle name="Normal 13 4 7 16" xfId="7611"/>
    <cellStyle name="Normal 13 4 7 17" xfId="8373"/>
    <cellStyle name="Normal 13 4 7 18" xfId="7471"/>
    <cellStyle name="Normal 13 4 7 19" xfId="8513"/>
    <cellStyle name="Normal 13 4 7 2" xfId="3138"/>
    <cellStyle name="Normal 13 4 7 20" xfId="7271"/>
    <cellStyle name="Normal 13 4 7 21" xfId="8711"/>
    <cellStyle name="Normal 13 4 7 22" xfId="7020"/>
    <cellStyle name="Normal 13 4 7 23" xfId="8969"/>
    <cellStyle name="Normal 13 4 7 24" xfId="9246"/>
    <cellStyle name="Normal 13 4 7 25" xfId="9518"/>
    <cellStyle name="Normal 13 4 7 26" xfId="9776"/>
    <cellStyle name="Normal 13 4 7 27" xfId="10045"/>
    <cellStyle name="Normal 13 4 7 28" xfId="10289"/>
    <cellStyle name="Normal 13 4 7 29" xfId="10570"/>
    <cellStyle name="Normal 13 4 7 3" xfId="3768"/>
    <cellStyle name="Normal 13 4 7 30" xfId="10795"/>
    <cellStyle name="Normal 13 4 7 31" xfId="11086"/>
    <cellStyle name="Normal 13 4 7 32" xfId="11328"/>
    <cellStyle name="Normal 13 4 7 33" xfId="11224"/>
    <cellStyle name="Normal 13 4 7 34" xfId="13147"/>
    <cellStyle name="Normal 13 4 7 35" xfId="13845"/>
    <cellStyle name="Normal 13 4 7 36" xfId="13036"/>
    <cellStyle name="Normal 13 4 7 37" xfId="13968"/>
    <cellStyle name="Normal 13 4 7 38" xfId="12856"/>
    <cellStyle name="Normal 13 4 7 39" xfId="14138"/>
    <cellStyle name="Normal 13 4 7 4" xfId="2911"/>
    <cellStyle name="Normal 13 4 7 40" xfId="12614"/>
    <cellStyle name="Normal 13 4 7 41" xfId="14379"/>
    <cellStyle name="Normal 13 4 7 42" xfId="14653"/>
    <cellStyle name="Normal 13 4 7 43" xfId="14917"/>
    <cellStyle name="Normal 13 4 7 44" xfId="15179"/>
    <cellStyle name="Normal 13 4 7 45" xfId="15448"/>
    <cellStyle name="Normal 13 4 7 46" xfId="15664"/>
    <cellStyle name="Normal 13 4 7 5" xfId="3862"/>
    <cellStyle name="Normal 13 4 7 6" xfId="3240"/>
    <cellStyle name="Normal 13 4 7 7" xfId="4928"/>
    <cellStyle name="Normal 13 4 7 8" xfId="3095"/>
    <cellStyle name="Normal 13 4 7 9" xfId="5044"/>
    <cellStyle name="Normal 13 4 8" xfId="1972"/>
    <cellStyle name="Normal 13 4 8 10" xfId="2677"/>
    <cellStyle name="Normal 13 4 8 11" xfId="5218"/>
    <cellStyle name="Normal 13 4 8 12" xfId="4697"/>
    <cellStyle name="Normal 13 4 8 13" xfId="5445"/>
    <cellStyle name="Normal 13 4 8 14" xfId="5691"/>
    <cellStyle name="Normal 13 4 8 15" xfId="5943"/>
    <cellStyle name="Normal 13 4 8 16" xfId="7612"/>
    <cellStyle name="Normal 13 4 8 17" xfId="8372"/>
    <cellStyle name="Normal 13 4 8 18" xfId="7472"/>
    <cellStyle name="Normal 13 4 8 19" xfId="8512"/>
    <cellStyle name="Normal 13 4 8 2" xfId="3139"/>
    <cellStyle name="Normal 13 4 8 20" xfId="7272"/>
    <cellStyle name="Normal 13 4 8 21" xfId="8710"/>
    <cellStyle name="Normal 13 4 8 22" xfId="7022"/>
    <cellStyle name="Normal 13 4 8 23" xfId="8968"/>
    <cellStyle name="Normal 13 4 8 24" xfId="9245"/>
    <cellStyle name="Normal 13 4 8 25" xfId="9517"/>
    <cellStyle name="Normal 13 4 8 26" xfId="9775"/>
    <cellStyle name="Normal 13 4 8 27" xfId="10044"/>
    <cellStyle name="Normal 13 4 8 28" xfId="10286"/>
    <cellStyle name="Normal 13 4 8 29" xfId="10569"/>
    <cellStyle name="Normal 13 4 8 3" xfId="3767"/>
    <cellStyle name="Normal 13 4 8 30" xfId="10794"/>
    <cellStyle name="Normal 13 4 8 31" xfId="11085"/>
    <cellStyle name="Normal 13 4 8 32" xfId="11326"/>
    <cellStyle name="Normal 13 4 8 33" xfId="11223"/>
    <cellStyle name="Normal 13 4 8 34" xfId="13148"/>
    <cellStyle name="Normal 13 4 8 35" xfId="13844"/>
    <cellStyle name="Normal 13 4 8 36" xfId="13037"/>
    <cellStyle name="Normal 13 4 8 37" xfId="13967"/>
    <cellStyle name="Normal 13 4 8 38" xfId="12857"/>
    <cellStyle name="Normal 13 4 8 39" xfId="14137"/>
    <cellStyle name="Normal 13 4 8 4" xfId="2912"/>
    <cellStyle name="Normal 13 4 8 40" xfId="12615"/>
    <cellStyle name="Normal 13 4 8 41" xfId="14378"/>
    <cellStyle name="Normal 13 4 8 42" xfId="14651"/>
    <cellStyle name="Normal 13 4 8 43" xfId="14916"/>
    <cellStyle name="Normal 13 4 8 44" xfId="15178"/>
    <cellStyle name="Normal 13 4 8 45" xfId="15447"/>
    <cellStyle name="Normal 13 4 8 46" xfId="15663"/>
    <cellStyle name="Normal 13 4 8 5" xfId="3861"/>
    <cellStyle name="Normal 13 4 8 6" xfId="3241"/>
    <cellStyle name="Normal 13 4 8 7" xfId="4927"/>
    <cellStyle name="Normal 13 4 8 8" xfId="3103"/>
    <cellStyle name="Normal 13 4 8 9" xfId="5043"/>
    <cellStyle name="Normal 13 40" xfId="646"/>
    <cellStyle name="Normal 13 41" xfId="662"/>
    <cellStyle name="Normal 13 42" xfId="678"/>
    <cellStyle name="Normal 13 43" xfId="694"/>
    <cellStyle name="Normal 13 44" xfId="710"/>
    <cellStyle name="Normal 13 45" xfId="726"/>
    <cellStyle name="Normal 13 46" xfId="742"/>
    <cellStyle name="Normal 13 47" xfId="758"/>
    <cellStyle name="Normal 13 48" xfId="774"/>
    <cellStyle name="Normal 13 49" xfId="790"/>
    <cellStyle name="Normal 13 5" xfId="146"/>
    <cellStyle name="Normal 13 5 2" xfId="1973"/>
    <cellStyle name="Normal 13 5 2 10" xfId="2745"/>
    <cellStyle name="Normal 13 5 2 11" xfId="5202"/>
    <cellStyle name="Normal 13 5 2 12" xfId="4658"/>
    <cellStyle name="Normal 13 5 2 13" xfId="5417"/>
    <cellStyle name="Normal 13 5 2 14" xfId="5662"/>
    <cellStyle name="Normal 13 5 2 15" xfId="5914"/>
    <cellStyle name="Normal 13 5 2 16" xfId="7623"/>
    <cellStyle name="Normal 13 5 2 17" xfId="8361"/>
    <cellStyle name="Normal 13 5 2 18" xfId="7491"/>
    <cellStyle name="Normal 13 5 2 19" xfId="8494"/>
    <cellStyle name="Normal 13 5 2 2" xfId="3148"/>
    <cellStyle name="Normal 13 5 2 20" xfId="7294"/>
    <cellStyle name="Normal 13 5 2 21" xfId="8690"/>
    <cellStyle name="Normal 13 5 2 22" xfId="7052"/>
    <cellStyle name="Normal 13 5 2 23" xfId="8937"/>
    <cellStyle name="Normal 13 5 2 24" xfId="9210"/>
    <cellStyle name="Normal 13 5 2 25" xfId="9482"/>
    <cellStyle name="Normal 13 5 2 26" xfId="9746"/>
    <cellStyle name="Normal 13 5 2 27" xfId="10011"/>
    <cellStyle name="Normal 13 5 2 28" xfId="10257"/>
    <cellStyle name="Normal 13 5 2 29" xfId="10550"/>
    <cellStyle name="Normal 13 5 2 3" xfId="3750"/>
    <cellStyle name="Normal 13 5 2 30" xfId="10756"/>
    <cellStyle name="Normal 13 5 2 31" xfId="11064"/>
    <cellStyle name="Normal 13 5 2 32" xfId="11316"/>
    <cellStyle name="Normal 13 5 2 33" xfId="11172"/>
    <cellStyle name="Normal 13 5 2 34" xfId="13155"/>
    <cellStyle name="Normal 13 5 2 35" xfId="13833"/>
    <cellStyle name="Normal 13 5 2 36" xfId="13052"/>
    <cellStyle name="Normal 13 5 2 37" xfId="13948"/>
    <cellStyle name="Normal 13 5 2 38" xfId="12874"/>
    <cellStyle name="Normal 13 5 2 39" xfId="14122"/>
    <cellStyle name="Normal 13 5 2 4" xfId="2923"/>
    <cellStyle name="Normal 13 5 2 40" xfId="12632"/>
    <cellStyle name="Normal 13 5 2 41" xfId="14361"/>
    <cellStyle name="Normal 13 5 2 42" xfId="14634"/>
    <cellStyle name="Normal 13 5 2 43" xfId="14905"/>
    <cellStyle name="Normal 13 5 2 44" xfId="15167"/>
    <cellStyle name="Normal 13 5 2 45" xfId="15434"/>
    <cellStyle name="Normal 13 5 2 46" xfId="15630"/>
    <cellStyle name="Normal 13 5 2 5" xfId="3835"/>
    <cellStyle name="Normal 13 5 2 6" xfId="3258"/>
    <cellStyle name="Normal 13 5 2 7" xfId="4922"/>
    <cellStyle name="Normal 13 5 2 8" xfId="3140"/>
    <cellStyle name="Normal 13 5 2 9" xfId="5033"/>
    <cellStyle name="Normal 13 5 3" xfId="1974"/>
    <cellStyle name="Normal 13 5 3 10" xfId="2762"/>
    <cellStyle name="Normal 13 5 3 11" xfId="5201"/>
    <cellStyle name="Normal 13 5 3 12" xfId="4657"/>
    <cellStyle name="Normal 13 5 3 13" xfId="5414"/>
    <cellStyle name="Normal 13 5 3 14" xfId="5661"/>
    <cellStyle name="Normal 13 5 3 15" xfId="5913"/>
    <cellStyle name="Normal 13 5 3 16" xfId="7624"/>
    <cellStyle name="Normal 13 5 3 17" xfId="8360"/>
    <cellStyle name="Normal 13 5 3 18" xfId="7492"/>
    <cellStyle name="Normal 13 5 3 19" xfId="8491"/>
    <cellStyle name="Normal 13 5 3 2" xfId="3149"/>
    <cellStyle name="Normal 13 5 3 20" xfId="7297"/>
    <cellStyle name="Normal 13 5 3 21" xfId="8689"/>
    <cellStyle name="Normal 13 5 3 22" xfId="7053"/>
    <cellStyle name="Normal 13 5 3 23" xfId="8935"/>
    <cellStyle name="Normal 13 5 3 24" xfId="9209"/>
    <cellStyle name="Normal 13 5 3 25" xfId="9481"/>
    <cellStyle name="Normal 13 5 3 26" xfId="9745"/>
    <cellStyle name="Normal 13 5 3 27" xfId="10010"/>
    <cellStyle name="Normal 13 5 3 28" xfId="10256"/>
    <cellStyle name="Normal 13 5 3 29" xfId="10549"/>
    <cellStyle name="Normal 13 5 3 3" xfId="3746"/>
    <cellStyle name="Normal 13 5 3 30" xfId="10755"/>
    <cellStyle name="Normal 13 5 3 31" xfId="11063"/>
    <cellStyle name="Normal 13 5 3 32" xfId="11311"/>
    <cellStyle name="Normal 13 5 3 33" xfId="11171"/>
    <cellStyle name="Normal 13 5 3 34" xfId="13156"/>
    <cellStyle name="Normal 13 5 3 35" xfId="13832"/>
    <cellStyle name="Normal 13 5 3 36" xfId="13053"/>
    <cellStyle name="Normal 13 5 3 37" xfId="13947"/>
    <cellStyle name="Normal 13 5 3 38" xfId="12877"/>
    <cellStyle name="Normal 13 5 3 39" xfId="14121"/>
    <cellStyle name="Normal 13 5 3 4" xfId="2924"/>
    <cellStyle name="Normal 13 5 3 40" xfId="12634"/>
    <cellStyle name="Normal 13 5 3 41" xfId="14359"/>
    <cellStyle name="Normal 13 5 3 42" xfId="14633"/>
    <cellStyle name="Normal 13 5 3 43" xfId="14904"/>
    <cellStyle name="Normal 13 5 3 44" xfId="15166"/>
    <cellStyle name="Normal 13 5 3 45" xfId="15433"/>
    <cellStyle name="Normal 13 5 3 46" xfId="15629"/>
    <cellStyle name="Normal 13 5 3 5" xfId="3834"/>
    <cellStyle name="Normal 13 5 3 6" xfId="3259"/>
    <cellStyle name="Normal 13 5 3 7" xfId="4921"/>
    <cellStyle name="Normal 13 5 3 8" xfId="3141"/>
    <cellStyle name="Normal 13 5 3 9" xfId="5032"/>
    <cellStyle name="Normal 13 5 4" xfId="1975"/>
    <cellStyle name="Normal 13 5 4 10" xfId="2763"/>
    <cellStyle name="Normal 13 5 4 11" xfId="5193"/>
    <cellStyle name="Normal 13 5 4 12" xfId="4656"/>
    <cellStyle name="Normal 13 5 4 13" xfId="5413"/>
    <cellStyle name="Normal 13 5 4 14" xfId="5660"/>
    <cellStyle name="Normal 13 5 4 15" xfId="5912"/>
    <cellStyle name="Normal 13 5 4 16" xfId="7625"/>
    <cellStyle name="Normal 13 5 4 17" xfId="8359"/>
    <cellStyle name="Normal 13 5 4 18" xfId="7493"/>
    <cellStyle name="Normal 13 5 4 19" xfId="8483"/>
    <cellStyle name="Normal 13 5 4 2" xfId="3150"/>
    <cellStyle name="Normal 13 5 4 20" xfId="7298"/>
    <cellStyle name="Normal 13 5 4 21" xfId="8681"/>
    <cellStyle name="Normal 13 5 4 22" xfId="7054"/>
    <cellStyle name="Normal 13 5 4 23" xfId="8934"/>
    <cellStyle name="Normal 13 5 4 24" xfId="9208"/>
    <cellStyle name="Normal 13 5 4 25" xfId="9480"/>
    <cellStyle name="Normal 13 5 4 26" xfId="9744"/>
    <cellStyle name="Normal 13 5 4 27" xfId="10009"/>
    <cellStyle name="Normal 13 5 4 28" xfId="10239"/>
    <cellStyle name="Normal 13 5 4 29" xfId="10531"/>
    <cellStyle name="Normal 13 5 4 3" xfId="3745"/>
    <cellStyle name="Normal 13 5 4 30" xfId="10754"/>
    <cellStyle name="Normal 13 5 4 31" xfId="11062"/>
    <cellStyle name="Normal 13 5 4 32" xfId="11310"/>
    <cellStyle name="Normal 13 5 4 33" xfId="11170"/>
    <cellStyle name="Normal 13 5 4 34" xfId="13157"/>
    <cellStyle name="Normal 13 5 4 35" xfId="13831"/>
    <cellStyle name="Normal 13 5 4 36" xfId="13054"/>
    <cellStyle name="Normal 13 5 4 37" xfId="13946"/>
    <cellStyle name="Normal 13 5 4 38" xfId="12878"/>
    <cellStyle name="Normal 13 5 4 39" xfId="14120"/>
    <cellStyle name="Normal 13 5 4 4" xfId="2925"/>
    <cellStyle name="Normal 13 5 4 40" xfId="12635"/>
    <cellStyle name="Normal 13 5 4 41" xfId="14358"/>
    <cellStyle name="Normal 13 5 4 42" xfId="14632"/>
    <cellStyle name="Normal 13 5 4 43" xfId="14903"/>
    <cellStyle name="Normal 13 5 4 44" xfId="15165"/>
    <cellStyle name="Normal 13 5 4 45" xfId="15432"/>
    <cellStyle name="Normal 13 5 4 46" xfId="15628"/>
    <cellStyle name="Normal 13 5 4 5" xfId="3833"/>
    <cellStyle name="Normal 13 5 4 6" xfId="3260"/>
    <cellStyle name="Normal 13 5 4 7" xfId="4920"/>
    <cellStyle name="Normal 13 5 4 8" xfId="3142"/>
    <cellStyle name="Normal 13 5 4 9" xfId="5024"/>
    <cellStyle name="Normal 13 5 5" xfId="1976"/>
    <cellStyle name="Normal 13 5 5 10" xfId="2764"/>
    <cellStyle name="Normal 13 5 5 11" xfId="5190"/>
    <cellStyle name="Normal 13 5 5 12" xfId="4652"/>
    <cellStyle name="Normal 13 5 5 13" xfId="5410"/>
    <cellStyle name="Normal 13 5 5 14" xfId="5657"/>
    <cellStyle name="Normal 13 5 5 15" xfId="5909"/>
    <cellStyle name="Normal 13 5 5 16" xfId="7626"/>
    <cellStyle name="Normal 13 5 5 17" xfId="8358"/>
    <cellStyle name="Normal 13 5 5 18" xfId="7494"/>
    <cellStyle name="Normal 13 5 5 19" xfId="8482"/>
    <cellStyle name="Normal 13 5 5 2" xfId="3151"/>
    <cellStyle name="Normal 13 5 5 20" xfId="7299"/>
    <cellStyle name="Normal 13 5 5 21" xfId="8678"/>
    <cellStyle name="Normal 13 5 5 22" xfId="7057"/>
    <cellStyle name="Normal 13 5 5 23" xfId="8931"/>
    <cellStyle name="Normal 13 5 5 24" xfId="9205"/>
    <cellStyle name="Normal 13 5 5 25" xfId="9477"/>
    <cellStyle name="Normal 13 5 5 26" xfId="9741"/>
    <cellStyle name="Normal 13 5 5 27" xfId="10006"/>
    <cellStyle name="Normal 13 5 5 28" xfId="10230"/>
    <cellStyle name="Normal 13 5 5 29" xfId="10530"/>
    <cellStyle name="Normal 13 5 5 3" xfId="3744"/>
    <cellStyle name="Normal 13 5 5 30" xfId="10745"/>
    <cellStyle name="Normal 13 5 5 31" xfId="11061"/>
    <cellStyle name="Normal 13 5 5 32" xfId="11301"/>
    <cellStyle name="Normal 13 5 5 33" xfId="11169"/>
    <cellStyle name="Normal 13 5 5 34" xfId="13158"/>
    <cellStyle name="Normal 13 5 5 35" xfId="13830"/>
    <cellStyle name="Normal 13 5 5 36" xfId="13055"/>
    <cellStyle name="Normal 13 5 5 37" xfId="13945"/>
    <cellStyle name="Normal 13 5 5 38" xfId="12885"/>
    <cellStyle name="Normal 13 5 5 39" xfId="14103"/>
    <cellStyle name="Normal 13 5 5 4" xfId="2933"/>
    <cellStyle name="Normal 13 5 5 40" xfId="12654"/>
    <cellStyle name="Normal 13 5 5 41" xfId="14338"/>
    <cellStyle name="Normal 13 5 5 42" xfId="14612"/>
    <cellStyle name="Normal 13 5 5 43" xfId="14884"/>
    <cellStyle name="Normal 13 5 5 44" xfId="15146"/>
    <cellStyle name="Normal 13 5 5 45" xfId="15413"/>
    <cellStyle name="Normal 13 5 5 46" xfId="15627"/>
    <cellStyle name="Normal 13 5 5 5" xfId="3832"/>
    <cellStyle name="Normal 13 5 5 6" xfId="3261"/>
    <cellStyle name="Normal 13 5 5 7" xfId="4919"/>
    <cellStyle name="Normal 13 5 5 8" xfId="3143"/>
    <cellStyle name="Normal 13 5 5 9" xfId="5023"/>
    <cellStyle name="Normal 13 5 6" xfId="1977"/>
    <cellStyle name="Normal 13 5 6 10" xfId="2765"/>
    <cellStyle name="Normal 13 5 6 11" xfId="5189"/>
    <cellStyle name="Normal 13 5 6 12" xfId="4651"/>
    <cellStyle name="Normal 13 5 6 13" xfId="5409"/>
    <cellStyle name="Normal 13 5 6 14" xfId="5656"/>
    <cellStyle name="Normal 13 5 6 15" xfId="5908"/>
    <cellStyle name="Normal 13 5 6 16" xfId="7627"/>
    <cellStyle name="Normal 13 5 6 17" xfId="8357"/>
    <cellStyle name="Normal 13 5 6 18" xfId="7495"/>
    <cellStyle name="Normal 13 5 6 19" xfId="8480"/>
    <cellStyle name="Normal 13 5 6 2" xfId="3152"/>
    <cellStyle name="Normal 13 5 6 20" xfId="7300"/>
    <cellStyle name="Normal 13 5 6 21" xfId="8677"/>
    <cellStyle name="Normal 13 5 6 22" xfId="7058"/>
    <cellStyle name="Normal 13 5 6 23" xfId="8930"/>
    <cellStyle name="Normal 13 5 6 24" xfId="9204"/>
    <cellStyle name="Normal 13 5 6 25" xfId="9476"/>
    <cellStyle name="Normal 13 5 6 26" xfId="9740"/>
    <cellStyle name="Normal 13 5 6 27" xfId="10005"/>
    <cellStyle name="Normal 13 5 6 28" xfId="10229"/>
    <cellStyle name="Normal 13 5 6 29" xfId="10529"/>
    <cellStyle name="Normal 13 5 6 3" xfId="3743"/>
    <cellStyle name="Normal 13 5 6 30" xfId="10736"/>
    <cellStyle name="Normal 13 5 6 31" xfId="11060"/>
    <cellStyle name="Normal 13 5 6 32" xfId="11300"/>
    <cellStyle name="Normal 13 5 6 33" xfId="11168"/>
    <cellStyle name="Normal 13 5 6 34" xfId="13159"/>
    <cellStyle name="Normal 13 5 6 35" xfId="13829"/>
    <cellStyle name="Normal 13 5 6 36" xfId="13056"/>
    <cellStyle name="Normal 13 5 6 37" xfId="13944"/>
    <cellStyle name="Normal 13 5 6 38" xfId="12887"/>
    <cellStyle name="Normal 13 5 6 39" xfId="14102"/>
    <cellStyle name="Normal 13 5 6 4" xfId="2934"/>
    <cellStyle name="Normal 13 5 6 40" xfId="12655"/>
    <cellStyle name="Normal 13 5 6 41" xfId="14337"/>
    <cellStyle name="Normal 13 5 6 42" xfId="14611"/>
    <cellStyle name="Normal 13 5 6 43" xfId="14883"/>
    <cellStyle name="Normal 13 5 6 44" xfId="15145"/>
    <cellStyle name="Normal 13 5 6 45" xfId="15412"/>
    <cellStyle name="Normal 13 5 6 46" xfId="15611"/>
    <cellStyle name="Normal 13 5 6 5" xfId="3831"/>
    <cellStyle name="Normal 13 5 6 6" xfId="3262"/>
    <cellStyle name="Normal 13 5 6 7" xfId="4917"/>
    <cellStyle name="Normal 13 5 6 8" xfId="3144"/>
    <cellStyle name="Normal 13 5 6 9" xfId="5022"/>
    <cellStyle name="Normal 13 5 7" xfId="1978"/>
    <cellStyle name="Normal 13 5 7 10" xfId="2766"/>
    <cellStyle name="Normal 13 5 7 11" xfId="5188"/>
    <cellStyle name="Normal 13 5 7 12" xfId="4650"/>
    <cellStyle name="Normal 13 5 7 13" xfId="5408"/>
    <cellStyle name="Normal 13 5 7 14" xfId="5654"/>
    <cellStyle name="Normal 13 5 7 15" xfId="5906"/>
    <cellStyle name="Normal 13 5 7 16" xfId="7628"/>
    <cellStyle name="Normal 13 5 7 17" xfId="8356"/>
    <cellStyle name="Normal 13 5 7 18" xfId="7496"/>
    <cellStyle name="Normal 13 5 7 19" xfId="8479"/>
    <cellStyle name="Normal 13 5 7 2" xfId="3153"/>
    <cellStyle name="Normal 13 5 7 20" xfId="7301"/>
    <cellStyle name="Normal 13 5 7 21" xfId="8676"/>
    <cellStyle name="Normal 13 5 7 22" xfId="7059"/>
    <cellStyle name="Normal 13 5 7 23" xfId="8929"/>
    <cellStyle name="Normal 13 5 7 24" xfId="9202"/>
    <cellStyle name="Normal 13 5 7 25" xfId="9474"/>
    <cellStyle name="Normal 13 5 7 26" xfId="9738"/>
    <cellStyle name="Normal 13 5 7 27" xfId="10003"/>
    <cellStyle name="Normal 13 5 7 28" xfId="10228"/>
    <cellStyle name="Normal 13 5 7 29" xfId="10526"/>
    <cellStyle name="Normal 13 5 7 3" xfId="3742"/>
    <cellStyle name="Normal 13 5 7 30" xfId="10735"/>
    <cellStyle name="Normal 13 5 7 31" xfId="11728"/>
    <cellStyle name="Normal 13 5 7 32" xfId="11290"/>
    <cellStyle name="Normal 13 5 7 33" xfId="11131"/>
    <cellStyle name="Normal 13 5 7 34" xfId="13160"/>
    <cellStyle name="Normal 13 5 7 35" xfId="13828"/>
    <cellStyle name="Normal 13 5 7 36" xfId="13057"/>
    <cellStyle name="Normal 13 5 7 37" xfId="13935"/>
    <cellStyle name="Normal 13 5 7 38" xfId="12888"/>
    <cellStyle name="Normal 13 5 7 39" xfId="14101"/>
    <cellStyle name="Normal 13 5 7 4" xfId="2935"/>
    <cellStyle name="Normal 13 5 7 40" xfId="12656"/>
    <cellStyle name="Normal 13 5 7 41" xfId="14336"/>
    <cellStyle name="Normal 13 5 7 42" xfId="14610"/>
    <cellStyle name="Normal 13 5 7 43" xfId="14880"/>
    <cellStyle name="Normal 13 5 7 44" xfId="15142"/>
    <cellStyle name="Normal 13 5 7 45" xfId="15409"/>
    <cellStyle name="Normal 13 5 7 46" xfId="15610"/>
    <cellStyle name="Normal 13 5 7 5" xfId="3830"/>
    <cellStyle name="Normal 13 5 7 6" xfId="3263"/>
    <cellStyle name="Normal 13 5 7 7" xfId="4916"/>
    <cellStyle name="Normal 13 5 7 8" xfId="3145"/>
    <cellStyle name="Normal 13 5 7 9" xfId="5019"/>
    <cellStyle name="Normal 13 5 8" xfId="1979"/>
    <cellStyle name="Normal 13 5 8 10" xfId="2767"/>
    <cellStyle name="Normal 13 5 8 11" xfId="5187"/>
    <cellStyle name="Normal 13 5 8 12" xfId="4649"/>
    <cellStyle name="Normal 13 5 8 13" xfId="5407"/>
    <cellStyle name="Normal 13 5 8 14" xfId="5653"/>
    <cellStyle name="Normal 13 5 8 15" xfId="5905"/>
    <cellStyle name="Normal 13 5 8 16" xfId="7629"/>
    <cellStyle name="Normal 13 5 8 17" xfId="8355"/>
    <cellStyle name="Normal 13 5 8 18" xfId="7497"/>
    <cellStyle name="Normal 13 5 8 19" xfId="8478"/>
    <cellStyle name="Normal 13 5 8 2" xfId="3154"/>
    <cellStyle name="Normal 13 5 8 20" xfId="7302"/>
    <cellStyle name="Normal 13 5 8 21" xfId="8675"/>
    <cellStyle name="Normal 13 5 8 22" xfId="7061"/>
    <cellStyle name="Normal 13 5 8 23" xfId="8928"/>
    <cellStyle name="Normal 13 5 8 24" xfId="9201"/>
    <cellStyle name="Normal 13 5 8 25" xfId="9473"/>
    <cellStyle name="Normal 13 5 8 26" xfId="9737"/>
    <cellStyle name="Normal 13 5 8 27" xfId="10002"/>
    <cellStyle name="Normal 13 5 8 28" xfId="10227"/>
    <cellStyle name="Normal 13 5 8 29" xfId="10525"/>
    <cellStyle name="Normal 13 5 8 3" xfId="3741"/>
    <cellStyle name="Normal 13 5 8 30" xfId="10734"/>
    <cellStyle name="Normal 13 5 8 31" xfId="11059"/>
    <cellStyle name="Normal 13 5 8 32" xfId="11274"/>
    <cellStyle name="Normal 13 5 8 33" xfId="11129"/>
    <cellStyle name="Normal 13 5 8 34" xfId="13161"/>
    <cellStyle name="Normal 13 5 8 35" xfId="13827"/>
    <cellStyle name="Normal 13 5 8 36" xfId="13058"/>
    <cellStyle name="Normal 13 5 8 37" xfId="13934"/>
    <cellStyle name="Normal 13 5 8 38" xfId="12889"/>
    <cellStyle name="Normal 13 5 8 39" xfId="14099"/>
    <cellStyle name="Normal 13 5 8 4" xfId="2936"/>
    <cellStyle name="Normal 13 5 8 40" xfId="12658"/>
    <cellStyle name="Normal 13 5 8 41" xfId="14334"/>
    <cellStyle name="Normal 13 5 8 42" xfId="14607"/>
    <cellStyle name="Normal 13 5 8 43" xfId="14878"/>
    <cellStyle name="Normal 13 5 8 44" xfId="15140"/>
    <cellStyle name="Normal 13 5 8 45" xfId="15407"/>
    <cellStyle name="Normal 13 5 8 46" xfId="15609"/>
    <cellStyle name="Normal 13 5 8 5" xfId="3829"/>
    <cellStyle name="Normal 13 5 8 6" xfId="3264"/>
    <cellStyle name="Normal 13 5 8 7" xfId="4915"/>
    <cellStyle name="Normal 13 5 8 8" xfId="3146"/>
    <cellStyle name="Normal 13 5 8 9" xfId="5018"/>
    <cellStyle name="Normal 13 50" xfId="806"/>
    <cellStyle name="Normal 13 51" xfId="822"/>
    <cellStyle name="Normal 13 52" xfId="838"/>
    <cellStyle name="Normal 13 53" xfId="854"/>
    <cellStyle name="Normal 13 54" xfId="870"/>
    <cellStyle name="Normal 13 55" xfId="886"/>
    <cellStyle name="Normal 13 56" xfId="902"/>
    <cellStyle name="Normal 13 57" xfId="918"/>
    <cellStyle name="Normal 13 58" xfId="934"/>
    <cellStyle name="Normal 13 59" xfId="25417"/>
    <cellStyle name="Normal 13 6" xfId="157"/>
    <cellStyle name="Normal 13 6 2" xfId="1980"/>
    <cellStyle name="Normal 13 6 2 10" xfId="2845"/>
    <cellStyle name="Normal 13 6 2 11" xfId="5157"/>
    <cellStyle name="Normal 13 6 2 12" xfId="4594"/>
    <cellStyle name="Normal 13 6 2 13" xfId="5373"/>
    <cellStyle name="Normal 13 6 2 14" xfId="5619"/>
    <cellStyle name="Normal 13 6 2 15" xfId="5871"/>
    <cellStyle name="Normal 13 6 2 16" xfId="7640"/>
    <cellStyle name="Normal 13 6 2 17" xfId="8344"/>
    <cellStyle name="Normal 13 6 2 18" xfId="7513"/>
    <cellStyle name="Normal 13 6 2 19" xfId="8462"/>
    <cellStyle name="Normal 13 6 2 2" xfId="3165"/>
    <cellStyle name="Normal 13 6 2 20" xfId="7335"/>
    <cellStyle name="Normal 13 6 2 21" xfId="8642"/>
    <cellStyle name="Normal 13 6 2 22" xfId="7104"/>
    <cellStyle name="Normal 13 6 2 23" xfId="8886"/>
    <cellStyle name="Normal 13 6 2 24" xfId="9158"/>
    <cellStyle name="Normal 13 6 2 25" xfId="9435"/>
    <cellStyle name="Normal 13 6 2 26" xfId="9697"/>
    <cellStyle name="Normal 13 6 2 27" xfId="9968"/>
    <cellStyle name="Normal 13 6 2 28" xfId="9931"/>
    <cellStyle name="Normal 13 6 2 29" xfId="10489"/>
    <cellStyle name="Normal 13 6 2 3" xfId="3731"/>
    <cellStyle name="Normal 13 6 2 30" xfId="10448"/>
    <cellStyle name="Normal 13 6 2 31" xfId="11036"/>
    <cellStyle name="Normal 13 6 2 32" xfId="11257"/>
    <cellStyle name="Normal 13 6 2 33" xfId="11084"/>
    <cellStyle name="Normal 13 6 2 34" xfId="13172"/>
    <cellStyle name="Normal 13 6 2 35" xfId="13819"/>
    <cellStyle name="Normal 13 6 2 36" xfId="13069"/>
    <cellStyle name="Normal 13 6 2 37" xfId="13923"/>
    <cellStyle name="Normal 13 6 2 38" xfId="12912"/>
    <cellStyle name="Normal 13 6 2 39" xfId="14076"/>
    <cellStyle name="Normal 13 6 2 4" xfId="2945"/>
    <cellStyle name="Normal 13 6 2 40" xfId="12691"/>
    <cellStyle name="Normal 13 6 2 41" xfId="14301"/>
    <cellStyle name="Normal 13 6 2 42" xfId="14575"/>
    <cellStyle name="Normal 13 6 2 43" xfId="14845"/>
    <cellStyle name="Normal 13 6 2 44" xfId="15107"/>
    <cellStyle name="Normal 13 6 2 45" xfId="15373"/>
    <cellStyle name="Normal 13 6 2 46" xfId="15321"/>
    <cellStyle name="Normal 13 6 2 5" xfId="3817"/>
    <cellStyle name="Normal 13 6 2 6" xfId="3282"/>
    <cellStyle name="Normal 13 6 2 7" xfId="4899"/>
    <cellStyle name="Normal 13 6 2 8" xfId="3175"/>
    <cellStyle name="Normal 13 6 2 9" xfId="4993"/>
    <cellStyle name="Normal 13 6 3" xfId="1981"/>
    <cellStyle name="Normal 13 6 3 10" xfId="2846"/>
    <cellStyle name="Normal 13 6 3 11" xfId="5156"/>
    <cellStyle name="Normal 13 6 3 12" xfId="4593"/>
    <cellStyle name="Normal 13 6 3 13" xfId="5372"/>
    <cellStyle name="Normal 13 6 3 14" xfId="5618"/>
    <cellStyle name="Normal 13 6 3 15" xfId="5870"/>
    <cellStyle name="Normal 13 6 3 16" xfId="7641"/>
    <cellStyle name="Normal 13 6 3 17" xfId="8343"/>
    <cellStyle name="Normal 13 6 3 18" xfId="7514"/>
    <cellStyle name="Normal 13 6 3 19" xfId="8461"/>
    <cellStyle name="Normal 13 6 3 2" xfId="3166"/>
    <cellStyle name="Normal 13 6 3 20" xfId="7336"/>
    <cellStyle name="Normal 13 6 3 21" xfId="8641"/>
    <cellStyle name="Normal 13 6 3 22" xfId="7106"/>
    <cellStyle name="Normal 13 6 3 23" xfId="8885"/>
    <cellStyle name="Normal 13 6 3 24" xfId="9157"/>
    <cellStyle name="Normal 13 6 3 25" xfId="9434"/>
    <cellStyle name="Normal 13 6 3 26" xfId="9696"/>
    <cellStyle name="Normal 13 6 3 27" xfId="9967"/>
    <cellStyle name="Normal 13 6 3 28" xfId="9930"/>
    <cellStyle name="Normal 13 6 3 29" xfId="10488"/>
    <cellStyle name="Normal 13 6 3 3" xfId="3730"/>
    <cellStyle name="Normal 13 6 3 30" xfId="10447"/>
    <cellStyle name="Normal 13 6 3 31" xfId="11035"/>
    <cellStyle name="Normal 13 6 3 32" xfId="11256"/>
    <cellStyle name="Normal 13 6 3 33" xfId="11082"/>
    <cellStyle name="Normal 13 6 3 34" xfId="13173"/>
    <cellStyle name="Normal 13 6 3 35" xfId="13818"/>
    <cellStyle name="Normal 13 6 3 36" xfId="13070"/>
    <cellStyle name="Normal 13 6 3 37" xfId="13922"/>
    <cellStyle name="Normal 13 6 3 38" xfId="12913"/>
    <cellStyle name="Normal 13 6 3 39" xfId="14075"/>
    <cellStyle name="Normal 13 6 3 4" xfId="2946"/>
    <cellStyle name="Normal 13 6 3 40" xfId="12692"/>
    <cellStyle name="Normal 13 6 3 41" xfId="14300"/>
    <cellStyle name="Normal 13 6 3 42" xfId="14574"/>
    <cellStyle name="Normal 13 6 3 43" xfId="14844"/>
    <cellStyle name="Normal 13 6 3 44" xfId="15106"/>
    <cellStyle name="Normal 13 6 3 45" xfId="15372"/>
    <cellStyle name="Normal 13 6 3 46" xfId="15306"/>
    <cellStyle name="Normal 13 6 3 5" xfId="3816"/>
    <cellStyle name="Normal 13 6 3 6" xfId="3298"/>
    <cellStyle name="Normal 13 6 3 7" xfId="4898"/>
    <cellStyle name="Normal 13 6 3 8" xfId="3176"/>
    <cellStyle name="Normal 13 6 3 9" xfId="4992"/>
    <cellStyle name="Normal 13 6 4" xfId="1982"/>
    <cellStyle name="Normal 13 6 4 10" xfId="2847"/>
    <cellStyle name="Normal 13 6 4 11" xfId="5155"/>
    <cellStyle name="Normal 13 6 4 12" xfId="4592"/>
    <cellStyle name="Normal 13 6 4 13" xfId="5370"/>
    <cellStyle name="Normal 13 6 4 14" xfId="5617"/>
    <cellStyle name="Normal 13 6 4 15" xfId="5869"/>
    <cellStyle name="Normal 13 6 4 16" xfId="7642"/>
    <cellStyle name="Normal 13 6 4 17" xfId="8342"/>
    <cellStyle name="Normal 13 6 4 18" xfId="7515"/>
    <cellStyle name="Normal 13 6 4 19" xfId="8460"/>
    <cellStyle name="Normal 13 6 4 2" xfId="3167"/>
    <cellStyle name="Normal 13 6 4 20" xfId="7337"/>
    <cellStyle name="Normal 13 6 4 21" xfId="8640"/>
    <cellStyle name="Normal 13 6 4 22" xfId="7107"/>
    <cellStyle name="Normal 13 6 4 23" xfId="8883"/>
    <cellStyle name="Normal 13 6 4 24" xfId="9156"/>
    <cellStyle name="Normal 13 6 4 25" xfId="9433"/>
    <cellStyle name="Normal 13 6 4 26" xfId="9695"/>
    <cellStyle name="Normal 13 6 4 27" xfId="9966"/>
    <cellStyle name="Normal 13 6 4 28" xfId="9929"/>
    <cellStyle name="Normal 13 6 4 29" xfId="10486"/>
    <cellStyle name="Normal 13 6 4 3" xfId="3729"/>
    <cellStyle name="Normal 13 6 4 30" xfId="10446"/>
    <cellStyle name="Normal 13 6 4 31" xfId="11026"/>
    <cellStyle name="Normal 13 6 4 32" xfId="11255"/>
    <cellStyle name="Normal 13 6 4 33" xfId="11079"/>
    <cellStyle name="Normal 13 6 4 34" xfId="13174"/>
    <cellStyle name="Normal 13 6 4 35" xfId="13817"/>
    <cellStyle name="Normal 13 6 4 36" xfId="13078"/>
    <cellStyle name="Normal 13 6 4 37" xfId="13921"/>
    <cellStyle name="Normal 13 6 4 38" xfId="12914"/>
    <cellStyle name="Normal 13 6 4 39" xfId="14074"/>
    <cellStyle name="Normal 13 6 4 4" xfId="2947"/>
    <cellStyle name="Normal 13 6 4 40" xfId="12693"/>
    <cellStyle name="Normal 13 6 4 41" xfId="14299"/>
    <cellStyle name="Normal 13 6 4 42" xfId="14572"/>
    <cellStyle name="Normal 13 6 4 43" xfId="14843"/>
    <cellStyle name="Normal 13 6 4 44" xfId="15105"/>
    <cellStyle name="Normal 13 6 4 45" xfId="15371"/>
    <cellStyle name="Normal 13 6 4 46" xfId="15301"/>
    <cellStyle name="Normal 13 6 4 5" xfId="3815"/>
    <cellStyle name="Normal 13 6 4 6" xfId="3299"/>
    <cellStyle name="Normal 13 6 4 7" xfId="4897"/>
    <cellStyle name="Normal 13 6 4 8" xfId="3177"/>
    <cellStyle name="Normal 13 6 4 9" xfId="4991"/>
    <cellStyle name="Normal 13 6 5" xfId="1983"/>
    <cellStyle name="Normal 13 6 5 10" xfId="2848"/>
    <cellStyle name="Normal 13 6 5 11" xfId="5154"/>
    <cellStyle name="Normal 13 6 5 12" xfId="4591"/>
    <cellStyle name="Normal 13 6 5 13" xfId="5369"/>
    <cellStyle name="Normal 13 6 5 14" xfId="5616"/>
    <cellStyle name="Normal 13 6 5 15" xfId="5868"/>
    <cellStyle name="Normal 13 6 5 16" xfId="7643"/>
    <cellStyle name="Normal 13 6 5 17" xfId="8341"/>
    <cellStyle name="Normal 13 6 5 18" xfId="7523"/>
    <cellStyle name="Normal 13 6 5 19" xfId="8459"/>
    <cellStyle name="Normal 13 6 5 2" xfId="3168"/>
    <cellStyle name="Normal 13 6 5 20" xfId="7338"/>
    <cellStyle name="Normal 13 6 5 21" xfId="8639"/>
    <cellStyle name="Normal 13 6 5 22" xfId="7108"/>
    <cellStyle name="Normal 13 6 5 23" xfId="8882"/>
    <cellStyle name="Normal 13 6 5 24" xfId="9155"/>
    <cellStyle name="Normal 13 6 5 25" xfId="9432"/>
    <cellStyle name="Normal 13 6 5 26" xfId="9694"/>
    <cellStyle name="Normal 13 6 5 27" xfId="9965"/>
    <cellStyle name="Normal 13 6 5 28" xfId="9928"/>
    <cellStyle name="Normal 13 6 5 29" xfId="10485"/>
    <cellStyle name="Normal 13 6 5 3" xfId="3728"/>
    <cellStyle name="Normal 13 6 5 30" xfId="10445"/>
    <cellStyle name="Normal 13 6 5 31" xfId="11010"/>
    <cellStyle name="Normal 13 6 5 32" xfId="11254"/>
    <cellStyle name="Normal 13 6 5 33" xfId="11078"/>
    <cellStyle name="Normal 13 6 5 34" xfId="13175"/>
    <cellStyle name="Normal 13 6 5 35" xfId="13816"/>
    <cellStyle name="Normal 13 6 5 36" xfId="13079"/>
    <cellStyle name="Normal 13 6 5 37" xfId="13920"/>
    <cellStyle name="Normal 13 6 5 38" xfId="12915"/>
    <cellStyle name="Normal 13 6 5 39" xfId="14073"/>
    <cellStyle name="Normal 13 6 5 4" xfId="2948"/>
    <cellStyle name="Normal 13 6 5 40" xfId="12694"/>
    <cellStyle name="Normal 13 6 5 41" xfId="14298"/>
    <cellStyle name="Normal 13 6 5 42" xfId="14571"/>
    <cellStyle name="Normal 13 6 5 43" xfId="14842"/>
    <cellStyle name="Normal 13 6 5 44" xfId="15104"/>
    <cellStyle name="Normal 13 6 5 45" xfId="15370"/>
    <cellStyle name="Normal 13 6 5 46" xfId="15300"/>
    <cellStyle name="Normal 13 6 5 5" xfId="3814"/>
    <cellStyle name="Normal 13 6 5 6" xfId="3300"/>
    <cellStyle name="Normal 13 6 5 7" xfId="4896"/>
    <cellStyle name="Normal 13 6 5 8" xfId="3185"/>
    <cellStyle name="Normal 13 6 5 9" xfId="4990"/>
    <cellStyle name="Normal 13 6 6" xfId="1984"/>
    <cellStyle name="Normal 13 6 6 10" xfId="2870"/>
    <cellStyle name="Normal 13 6 6 11" xfId="5153"/>
    <cellStyle name="Normal 13 6 6 12" xfId="4590"/>
    <cellStyle name="Normal 13 6 6 13" xfId="5368"/>
    <cellStyle name="Normal 13 6 6 14" xfId="5615"/>
    <cellStyle name="Normal 13 6 6 15" xfId="5867"/>
    <cellStyle name="Normal 13 6 6 16" xfId="7644"/>
    <cellStyle name="Normal 13 6 6 17" xfId="8340"/>
    <cellStyle name="Normal 13 6 6 18" xfId="7524"/>
    <cellStyle name="Normal 13 6 6 19" xfId="8458"/>
    <cellStyle name="Normal 13 6 6 2" xfId="3169"/>
    <cellStyle name="Normal 13 6 6 20" xfId="7346"/>
    <cellStyle name="Normal 13 6 6 21" xfId="8638"/>
    <cellStyle name="Normal 13 6 6 22" xfId="7109"/>
    <cellStyle name="Normal 13 6 6 23" xfId="8881"/>
    <cellStyle name="Normal 13 6 6 24" xfId="9154"/>
    <cellStyle name="Normal 13 6 6 25" xfId="9431"/>
    <cellStyle name="Normal 13 6 6 26" xfId="9693"/>
    <cellStyle name="Normal 13 6 6 27" xfId="9964"/>
    <cellStyle name="Normal 13 6 6 28" xfId="9927"/>
    <cellStyle name="Normal 13 6 6 29" xfId="10484"/>
    <cellStyle name="Normal 13 6 6 3" xfId="3727"/>
    <cellStyle name="Normal 13 6 6 30" xfId="10444"/>
    <cellStyle name="Normal 13 6 6 31" xfId="11009"/>
    <cellStyle name="Normal 13 6 6 32" xfId="11246"/>
    <cellStyle name="Normal 13 6 6 33" xfId="11077"/>
    <cellStyle name="Normal 13 6 6 34" xfId="13176"/>
    <cellStyle name="Normal 13 6 6 35" xfId="13815"/>
    <cellStyle name="Normal 13 6 6 36" xfId="13080"/>
    <cellStyle name="Normal 13 6 6 37" xfId="13919"/>
    <cellStyle name="Normal 13 6 6 38" xfId="12916"/>
    <cellStyle name="Normal 13 6 6 39" xfId="14072"/>
    <cellStyle name="Normal 13 6 6 4" xfId="2949"/>
    <cellStyle name="Normal 13 6 6 40" xfId="12695"/>
    <cellStyle name="Normal 13 6 6 41" xfId="14296"/>
    <cellStyle name="Normal 13 6 6 42" xfId="14570"/>
    <cellStyle name="Normal 13 6 6 43" xfId="14841"/>
    <cellStyle name="Normal 13 6 6 44" xfId="15103"/>
    <cellStyle name="Normal 13 6 6 45" xfId="15369"/>
    <cellStyle name="Normal 13 6 6 46" xfId="15290"/>
    <cellStyle name="Normal 13 6 6 5" xfId="3813"/>
    <cellStyle name="Normal 13 6 6 6" xfId="3301"/>
    <cellStyle name="Normal 13 6 6 7" xfId="4895"/>
    <cellStyle name="Normal 13 6 6 8" xfId="3186"/>
    <cellStyle name="Normal 13 6 6 9" xfId="4989"/>
    <cellStyle name="Normal 13 6 7" xfId="1985"/>
    <cellStyle name="Normal 13 6 7 10" xfId="2892"/>
    <cellStyle name="Normal 13 6 7 11" xfId="5138"/>
    <cellStyle name="Normal 13 6 7 12" xfId="4568"/>
    <cellStyle name="Normal 13 6 7 13" xfId="5353"/>
    <cellStyle name="Normal 13 6 7 14" xfId="5600"/>
    <cellStyle name="Normal 13 6 7 15" xfId="5852"/>
    <cellStyle name="Normal 13 6 7 16" xfId="7645"/>
    <cellStyle name="Normal 13 6 7 17" xfId="8339"/>
    <cellStyle name="Normal 13 6 7 18" xfId="7525"/>
    <cellStyle name="Normal 13 6 7 19" xfId="8457"/>
    <cellStyle name="Normal 13 6 7 2" xfId="3170"/>
    <cellStyle name="Normal 13 6 7 20" xfId="7354"/>
    <cellStyle name="Normal 13 6 7 21" xfId="8623"/>
    <cellStyle name="Normal 13 6 7 22" xfId="7125"/>
    <cellStyle name="Normal 13 6 7 23" xfId="8866"/>
    <cellStyle name="Normal 13 6 7 24" xfId="9139"/>
    <cellStyle name="Normal 13 6 7 25" xfId="9416"/>
    <cellStyle name="Normal 13 6 7 26" xfId="9678"/>
    <cellStyle name="Normal 13 6 7 27" xfId="9949"/>
    <cellStyle name="Normal 13 6 7 28" xfId="9926"/>
    <cellStyle name="Normal 13 6 7 29" xfId="10483"/>
    <cellStyle name="Normal 13 6 7 3" xfId="3726"/>
    <cellStyle name="Normal 13 6 7 30" xfId="10443"/>
    <cellStyle name="Normal 13 6 7 31" xfId="11008"/>
    <cellStyle name="Normal 13 6 7 32" xfId="11245"/>
    <cellStyle name="Normal 13 6 7 33" xfId="11076"/>
    <cellStyle name="Normal 13 6 7 34" xfId="13177"/>
    <cellStyle name="Normal 13 6 7 35" xfId="13814"/>
    <cellStyle name="Normal 13 6 7 36" xfId="13081"/>
    <cellStyle name="Normal 13 6 7 37" xfId="13918"/>
    <cellStyle name="Normal 13 6 7 38" xfId="12917"/>
    <cellStyle name="Normal 13 6 7 39" xfId="14071"/>
    <cellStyle name="Normal 13 6 7 4" xfId="2957"/>
    <cellStyle name="Normal 13 6 7 40" xfId="12696"/>
    <cellStyle name="Normal 13 6 7 41" xfId="14295"/>
    <cellStyle name="Normal 13 6 7 42" xfId="14569"/>
    <cellStyle name="Normal 13 6 7 43" xfId="14840"/>
    <cellStyle name="Normal 13 6 7 44" xfId="15102"/>
    <cellStyle name="Normal 13 6 7 45" xfId="15368"/>
    <cellStyle name="Normal 13 6 7 46" xfId="15288"/>
    <cellStyle name="Normal 13 6 7 5" xfId="3805"/>
    <cellStyle name="Normal 13 6 7 6" xfId="3302"/>
    <cellStyle name="Normal 13 6 7 7" xfId="4893"/>
    <cellStyle name="Normal 13 6 7 8" xfId="3187"/>
    <cellStyle name="Normal 13 6 7 9" xfId="4988"/>
    <cellStyle name="Normal 13 6 8" xfId="1986"/>
    <cellStyle name="Normal 13 6 8 10" xfId="2893"/>
    <cellStyle name="Normal 13 6 8 11" xfId="5137"/>
    <cellStyle name="Normal 13 6 8 12" xfId="4560"/>
    <cellStyle name="Normal 13 6 8 13" xfId="5352"/>
    <cellStyle name="Normal 13 6 8 14" xfId="5599"/>
    <cellStyle name="Normal 13 6 8 15" xfId="5851"/>
    <cellStyle name="Normal 13 6 8 16" xfId="7646"/>
    <cellStyle name="Normal 13 6 8 17" xfId="8338"/>
    <cellStyle name="Normal 13 6 8 18" xfId="7526"/>
    <cellStyle name="Normal 13 6 8 19" xfId="8456"/>
    <cellStyle name="Normal 13 6 8 2" xfId="3171"/>
    <cellStyle name="Normal 13 6 8 20" xfId="7355"/>
    <cellStyle name="Normal 13 6 8 21" xfId="8622"/>
    <cellStyle name="Normal 13 6 8 22" xfId="7126"/>
    <cellStyle name="Normal 13 6 8 23" xfId="8865"/>
    <cellStyle name="Normal 13 6 8 24" xfId="9138"/>
    <cellStyle name="Normal 13 6 8 25" xfId="9415"/>
    <cellStyle name="Normal 13 6 8 26" xfId="9677"/>
    <cellStyle name="Normal 13 6 8 27" xfId="9948"/>
    <cellStyle name="Normal 13 6 8 28" xfId="9918"/>
    <cellStyle name="Normal 13 6 8 29" xfId="10482"/>
    <cellStyle name="Normal 13 6 8 3" xfId="3725"/>
    <cellStyle name="Normal 13 6 8 30" xfId="10442"/>
    <cellStyle name="Normal 13 6 8 31" xfId="10999"/>
    <cellStyle name="Normal 13 6 8 32" xfId="11244"/>
    <cellStyle name="Normal 13 6 8 33" xfId="11075"/>
    <cellStyle name="Normal 13 6 8 34" xfId="13178"/>
    <cellStyle name="Normal 13 6 8 35" xfId="13811"/>
    <cellStyle name="Normal 13 6 8 36" xfId="13082"/>
    <cellStyle name="Normal 13 6 8 37" xfId="13917"/>
    <cellStyle name="Normal 13 6 8 38" xfId="12925"/>
    <cellStyle name="Normal 13 6 8 39" xfId="14070"/>
    <cellStyle name="Normal 13 6 8 4" xfId="2958"/>
    <cellStyle name="Normal 13 6 8 40" xfId="12705"/>
    <cellStyle name="Normal 13 6 8 41" xfId="14294"/>
    <cellStyle name="Normal 13 6 8 42" xfId="14568"/>
    <cellStyle name="Normal 13 6 8 43" xfId="14839"/>
    <cellStyle name="Normal 13 6 8 44" xfId="15101"/>
    <cellStyle name="Normal 13 6 8 45" xfId="15367"/>
    <cellStyle name="Normal 13 6 8 46" xfId="15265"/>
    <cellStyle name="Normal 13 6 8 5" xfId="3798"/>
    <cellStyle name="Normal 13 6 8 6" xfId="3312"/>
    <cellStyle name="Normal 13 6 8 7" xfId="4892"/>
    <cellStyle name="Normal 13 6 8 8" xfId="3188"/>
    <cellStyle name="Normal 13 6 8 9" xfId="4986"/>
    <cellStyle name="Normal 13 60" xfId="25442"/>
    <cellStyle name="Normal 13 61" xfId="25463"/>
    <cellStyle name="Normal 13 7" xfId="168"/>
    <cellStyle name="Normal 13 8" xfId="179"/>
    <cellStyle name="Normal 13 9" xfId="190"/>
    <cellStyle name="Normal 130" xfId="29151"/>
    <cellStyle name="Normal 131" xfId="30929"/>
    <cellStyle name="Normal 132" xfId="30931"/>
    <cellStyle name="Normal 133" xfId="30933"/>
    <cellStyle name="Normal 134" xfId="30935"/>
    <cellStyle name="Normal 14" xfId="283"/>
    <cellStyle name="Normal 14 10" xfId="425"/>
    <cellStyle name="Normal 14 11" xfId="441"/>
    <cellStyle name="Normal 14 12" xfId="457"/>
    <cellStyle name="Normal 14 13" xfId="473"/>
    <cellStyle name="Normal 14 14" xfId="489"/>
    <cellStyle name="Normal 14 15" xfId="505"/>
    <cellStyle name="Normal 14 16" xfId="521"/>
    <cellStyle name="Normal 14 17" xfId="537"/>
    <cellStyle name="Normal 14 18" xfId="553"/>
    <cellStyle name="Normal 14 19" xfId="569"/>
    <cellStyle name="Normal 14 2" xfId="297"/>
    <cellStyle name="Normal 14 20" xfId="585"/>
    <cellStyle name="Normal 14 21" xfId="601"/>
    <cellStyle name="Normal 14 22" xfId="617"/>
    <cellStyle name="Normal 14 23" xfId="633"/>
    <cellStyle name="Normal 14 24" xfId="649"/>
    <cellStyle name="Normal 14 25" xfId="665"/>
    <cellStyle name="Normal 14 26" xfId="681"/>
    <cellStyle name="Normal 14 27" xfId="697"/>
    <cellStyle name="Normal 14 28" xfId="713"/>
    <cellStyle name="Normal 14 29" xfId="729"/>
    <cellStyle name="Normal 14 3" xfId="313"/>
    <cellStyle name="Normal 14 30" xfId="745"/>
    <cellStyle name="Normal 14 31" xfId="761"/>
    <cellStyle name="Normal 14 32" xfId="777"/>
    <cellStyle name="Normal 14 33" xfId="793"/>
    <cellStyle name="Normal 14 34" xfId="809"/>
    <cellStyle name="Normal 14 35" xfId="825"/>
    <cellStyle name="Normal 14 36" xfId="841"/>
    <cellStyle name="Normal 14 37" xfId="857"/>
    <cellStyle name="Normal 14 38" xfId="873"/>
    <cellStyle name="Normal 14 39" xfId="889"/>
    <cellStyle name="Normal 14 4" xfId="329"/>
    <cellStyle name="Normal 14 40" xfId="905"/>
    <cellStyle name="Normal 14 41" xfId="921"/>
    <cellStyle name="Normal 14 42" xfId="937"/>
    <cellStyle name="Normal 14 5" xfId="345"/>
    <cellStyle name="Normal 14 6" xfId="361"/>
    <cellStyle name="Normal 14 7" xfId="377"/>
    <cellStyle name="Normal 14 8" xfId="393"/>
    <cellStyle name="Normal 14 9" xfId="409"/>
    <cellStyle name="Normal 15" xfId="284"/>
    <cellStyle name="Normal 15 10" xfId="426"/>
    <cellStyle name="Normal 15 11" xfId="442"/>
    <cellStyle name="Normal 15 12" xfId="458"/>
    <cellStyle name="Normal 15 13" xfId="474"/>
    <cellStyle name="Normal 15 14" xfId="490"/>
    <cellStyle name="Normal 15 15" xfId="506"/>
    <cellStyle name="Normal 15 16" xfId="522"/>
    <cellStyle name="Normal 15 17" xfId="538"/>
    <cellStyle name="Normal 15 18" xfId="554"/>
    <cellStyle name="Normal 15 19" xfId="570"/>
    <cellStyle name="Normal 15 2" xfId="298"/>
    <cellStyle name="Normal 15 20" xfId="586"/>
    <cellStyle name="Normal 15 21" xfId="602"/>
    <cellStyle name="Normal 15 22" xfId="618"/>
    <cellStyle name="Normal 15 23" xfId="634"/>
    <cellStyle name="Normal 15 24" xfId="650"/>
    <cellStyle name="Normal 15 25" xfId="666"/>
    <cellStyle name="Normal 15 26" xfId="682"/>
    <cellStyle name="Normal 15 27" xfId="698"/>
    <cellStyle name="Normal 15 28" xfId="714"/>
    <cellStyle name="Normal 15 29" xfId="730"/>
    <cellStyle name="Normal 15 3" xfId="314"/>
    <cellStyle name="Normal 15 30" xfId="746"/>
    <cellStyle name="Normal 15 31" xfId="762"/>
    <cellStyle name="Normal 15 32" xfId="778"/>
    <cellStyle name="Normal 15 33" xfId="794"/>
    <cellStyle name="Normal 15 34" xfId="810"/>
    <cellStyle name="Normal 15 35" xfId="826"/>
    <cellStyle name="Normal 15 36" xfId="842"/>
    <cellStyle name="Normal 15 37" xfId="858"/>
    <cellStyle name="Normal 15 38" xfId="874"/>
    <cellStyle name="Normal 15 39" xfId="890"/>
    <cellStyle name="Normal 15 4" xfId="330"/>
    <cellStyle name="Normal 15 40" xfId="906"/>
    <cellStyle name="Normal 15 41" xfId="922"/>
    <cellStyle name="Normal 15 42" xfId="938"/>
    <cellStyle name="Normal 15 5" xfId="346"/>
    <cellStyle name="Normal 15 6" xfId="362"/>
    <cellStyle name="Normal 15 7" xfId="378"/>
    <cellStyle name="Normal 15 8" xfId="394"/>
    <cellStyle name="Normal 15 9" xfId="410"/>
    <cellStyle name="Normal 16" xfId="285"/>
    <cellStyle name="Normal 16 10" xfId="427"/>
    <cellStyle name="Normal 16 11" xfId="443"/>
    <cellStyle name="Normal 16 12" xfId="459"/>
    <cellStyle name="Normal 16 13" xfId="475"/>
    <cellStyle name="Normal 16 14" xfId="491"/>
    <cellStyle name="Normal 16 15" xfId="507"/>
    <cellStyle name="Normal 16 16" xfId="523"/>
    <cellStyle name="Normal 16 17" xfId="539"/>
    <cellStyle name="Normal 16 18" xfId="555"/>
    <cellStyle name="Normal 16 19" xfId="571"/>
    <cellStyle name="Normal 16 2" xfId="299"/>
    <cellStyle name="Normal 16 20" xfId="587"/>
    <cellStyle name="Normal 16 21" xfId="603"/>
    <cellStyle name="Normal 16 22" xfId="619"/>
    <cellStyle name="Normal 16 23" xfId="635"/>
    <cellStyle name="Normal 16 24" xfId="651"/>
    <cellStyle name="Normal 16 25" xfId="667"/>
    <cellStyle name="Normal 16 26" xfId="683"/>
    <cellStyle name="Normal 16 27" xfId="699"/>
    <cellStyle name="Normal 16 28" xfId="715"/>
    <cellStyle name="Normal 16 29" xfId="731"/>
    <cellStyle name="Normal 16 3" xfId="315"/>
    <cellStyle name="Normal 16 30" xfId="747"/>
    <cellStyle name="Normal 16 31" xfId="763"/>
    <cellStyle name="Normal 16 32" xfId="779"/>
    <cellStyle name="Normal 16 33" xfId="795"/>
    <cellStyle name="Normal 16 34" xfId="811"/>
    <cellStyle name="Normal 16 35" xfId="827"/>
    <cellStyle name="Normal 16 36" xfId="843"/>
    <cellStyle name="Normal 16 37" xfId="859"/>
    <cellStyle name="Normal 16 38" xfId="875"/>
    <cellStyle name="Normal 16 39" xfId="891"/>
    <cellStyle name="Normal 16 4" xfId="331"/>
    <cellStyle name="Normal 16 40" xfId="907"/>
    <cellStyle name="Normal 16 41" xfId="923"/>
    <cellStyle name="Normal 16 42" xfId="939"/>
    <cellStyle name="Normal 16 5" xfId="347"/>
    <cellStyle name="Normal 16 6" xfId="363"/>
    <cellStyle name="Normal 16 7" xfId="379"/>
    <cellStyle name="Normal 16 8" xfId="395"/>
    <cellStyle name="Normal 16 9" xfId="411"/>
    <cellStyle name="Normal 17" xfId="286"/>
    <cellStyle name="Normal 17 10" xfId="428"/>
    <cellStyle name="Normal 17 11" xfId="444"/>
    <cellStyle name="Normal 17 12" xfId="460"/>
    <cellStyle name="Normal 17 13" xfId="476"/>
    <cellStyle name="Normal 17 14" xfId="492"/>
    <cellStyle name="Normal 17 15" xfId="508"/>
    <cellStyle name="Normal 17 16" xfId="524"/>
    <cellStyle name="Normal 17 17" xfId="540"/>
    <cellStyle name="Normal 17 18" xfId="556"/>
    <cellStyle name="Normal 17 19" xfId="572"/>
    <cellStyle name="Normal 17 2" xfId="300"/>
    <cellStyle name="Normal 17 20" xfId="588"/>
    <cellStyle name="Normal 17 21" xfId="604"/>
    <cellStyle name="Normal 17 22" xfId="620"/>
    <cellStyle name="Normal 17 23" xfId="636"/>
    <cellStyle name="Normal 17 24" xfId="652"/>
    <cellStyle name="Normal 17 25" xfId="668"/>
    <cellStyle name="Normal 17 26" xfId="684"/>
    <cellStyle name="Normal 17 27" xfId="700"/>
    <cellStyle name="Normal 17 28" xfId="716"/>
    <cellStyle name="Normal 17 29" xfId="732"/>
    <cellStyle name="Normal 17 3" xfId="316"/>
    <cellStyle name="Normal 17 30" xfId="748"/>
    <cellStyle name="Normal 17 31" xfId="764"/>
    <cellStyle name="Normal 17 32" xfId="780"/>
    <cellStyle name="Normal 17 33" xfId="796"/>
    <cellStyle name="Normal 17 34" xfId="812"/>
    <cellStyle name="Normal 17 35" xfId="828"/>
    <cellStyle name="Normal 17 36" xfId="844"/>
    <cellStyle name="Normal 17 37" xfId="860"/>
    <cellStyle name="Normal 17 38" xfId="876"/>
    <cellStyle name="Normal 17 39" xfId="892"/>
    <cellStyle name="Normal 17 4" xfId="332"/>
    <cellStyle name="Normal 17 40" xfId="908"/>
    <cellStyle name="Normal 17 41" xfId="924"/>
    <cellStyle name="Normal 17 42" xfId="940"/>
    <cellStyle name="Normal 17 5" xfId="348"/>
    <cellStyle name="Normal 17 6" xfId="364"/>
    <cellStyle name="Normal 17 7" xfId="380"/>
    <cellStyle name="Normal 17 8" xfId="396"/>
    <cellStyle name="Normal 17 9" xfId="412"/>
    <cellStyle name="Normal 18" xfId="941"/>
    <cellStyle name="Normal 19" xfId="942"/>
    <cellStyle name="Normal 2" xfId="45"/>
    <cellStyle name="Normal 2 10" xfId="1034"/>
    <cellStyle name="Normal 2 10 10" xfId="1159"/>
    <cellStyle name="Normal 2 10 10 10" xfId="22548"/>
    <cellStyle name="Normal 2 10 10 11" xfId="22532"/>
    <cellStyle name="Normal 2 10 10 12" xfId="22739"/>
    <cellStyle name="Normal 2 10 10 13" xfId="22537"/>
    <cellStyle name="Normal 2 10 10 14" xfId="22989"/>
    <cellStyle name="Normal 2 10 10 15" xfId="22543"/>
    <cellStyle name="Normal 2 10 10 16" xfId="26341"/>
    <cellStyle name="Normal 2 10 10 17" xfId="26327"/>
    <cellStyle name="Normal 2 10 10 18" xfId="26532"/>
    <cellStyle name="Normal 2 10 10 19" xfId="26330"/>
    <cellStyle name="Normal 2 10 10 2" xfId="17649"/>
    <cellStyle name="Normal 2 10 10 20" xfId="26782"/>
    <cellStyle name="Normal 2 10 10 21" xfId="26336"/>
    <cellStyle name="Normal 2 10 10 22" xfId="29221"/>
    <cellStyle name="Normal 2 10 10 23" xfId="31005"/>
    <cellStyle name="Normal 2 10 10 24" xfId="33000"/>
    <cellStyle name="Normal 2 10 10 25" xfId="32992"/>
    <cellStyle name="Normal 2 10 10 26" xfId="32997"/>
    <cellStyle name="Normal 2 10 10 3" xfId="17633"/>
    <cellStyle name="Normal 2 10 10 4" xfId="17643"/>
    <cellStyle name="Normal 2 10 10 5" xfId="17636"/>
    <cellStyle name="Normal 2 10 10 6" xfId="18084"/>
    <cellStyle name="Normal 2 10 10 7" xfId="17192"/>
    <cellStyle name="Normal 2 10 10 8" xfId="18514"/>
    <cellStyle name="Normal 2 10 10 9" xfId="16820"/>
    <cellStyle name="Normal 2 10 100" xfId="17648"/>
    <cellStyle name="Normal 2 10 101" xfId="17634"/>
    <cellStyle name="Normal 2 10 102" xfId="17642"/>
    <cellStyle name="Normal 2 10 103" xfId="17637"/>
    <cellStyle name="Normal 2 10 104" xfId="18083"/>
    <cellStyle name="Normal 2 10 105" xfId="17193"/>
    <cellStyle name="Normal 2 10 106" xfId="18513"/>
    <cellStyle name="Normal 2 10 107" xfId="17639"/>
    <cellStyle name="Normal 2 10 108" xfId="22547"/>
    <cellStyle name="Normal 2 10 109" xfId="22533"/>
    <cellStyle name="Normal 2 10 11" xfId="1210"/>
    <cellStyle name="Normal 2 10 11 10" xfId="22549"/>
    <cellStyle name="Normal 2 10 11 11" xfId="22531"/>
    <cellStyle name="Normal 2 10 11 12" xfId="22740"/>
    <cellStyle name="Normal 2 10 11 13" xfId="22536"/>
    <cellStyle name="Normal 2 10 11 14" xfId="22990"/>
    <cellStyle name="Normal 2 10 11 15" xfId="22542"/>
    <cellStyle name="Normal 2 10 11 16" xfId="26342"/>
    <cellStyle name="Normal 2 10 11 17" xfId="26326"/>
    <cellStyle name="Normal 2 10 11 18" xfId="26533"/>
    <cellStyle name="Normal 2 10 11 19" xfId="26153"/>
    <cellStyle name="Normal 2 10 11 2" xfId="17650"/>
    <cellStyle name="Normal 2 10 11 20" xfId="26783"/>
    <cellStyle name="Normal 2 10 11 21" xfId="26335"/>
    <cellStyle name="Normal 2 10 11 22" xfId="29259"/>
    <cellStyle name="Normal 2 10 11 23" xfId="31043"/>
    <cellStyle name="Normal 2 10 11 24" xfId="33001"/>
    <cellStyle name="Normal 2 10 11 25" xfId="32991"/>
    <cellStyle name="Normal 2 10 11 26" xfId="33174"/>
    <cellStyle name="Normal 2 10 11 3" xfId="17632"/>
    <cellStyle name="Normal 2 10 11 4" xfId="17644"/>
    <cellStyle name="Normal 2 10 11 5" xfId="17459"/>
    <cellStyle name="Normal 2 10 11 6" xfId="18085"/>
    <cellStyle name="Normal 2 10 11 7" xfId="17191"/>
    <cellStyle name="Normal 2 10 11 8" xfId="18515"/>
    <cellStyle name="Normal 2 10 11 9" xfId="19122"/>
    <cellStyle name="Normal 2 10 110" xfId="22738"/>
    <cellStyle name="Normal 2 10 111" xfId="22538"/>
    <cellStyle name="Normal 2 10 112" xfId="22988"/>
    <cellStyle name="Normal 2 10 113" xfId="22544"/>
    <cellStyle name="Normal 2 10 114" xfId="25411"/>
    <cellStyle name="Normal 2 10 115" xfId="25437"/>
    <cellStyle name="Normal 2 10 116" xfId="25458"/>
    <cellStyle name="Normal 2 10 117" xfId="25477"/>
    <cellStyle name="Normal 2 10 118" xfId="26340"/>
    <cellStyle name="Normal 2 10 119" xfId="26328"/>
    <cellStyle name="Normal 2 10 12" xfId="1205"/>
    <cellStyle name="Normal 2 10 12 10" xfId="22550"/>
    <cellStyle name="Normal 2 10 12 11" xfId="22530"/>
    <cellStyle name="Normal 2 10 12 12" xfId="22741"/>
    <cellStyle name="Normal 2 10 12 13" xfId="22535"/>
    <cellStyle name="Normal 2 10 12 14" xfId="22991"/>
    <cellStyle name="Normal 2 10 12 15" xfId="22541"/>
    <cellStyle name="Normal 2 10 12 16" xfId="26343"/>
    <cellStyle name="Normal 2 10 12 17" xfId="26325"/>
    <cellStyle name="Normal 2 10 12 18" xfId="26534"/>
    <cellStyle name="Normal 2 10 12 19" xfId="26137"/>
    <cellStyle name="Normal 2 10 12 2" xfId="17651"/>
    <cellStyle name="Normal 2 10 12 20" xfId="26784"/>
    <cellStyle name="Normal 2 10 12 21" xfId="26334"/>
    <cellStyle name="Normal 2 10 12 22" xfId="29257"/>
    <cellStyle name="Normal 2 10 12 23" xfId="31041"/>
    <cellStyle name="Normal 2 10 12 24" xfId="33002"/>
    <cellStyle name="Normal 2 10 12 25" xfId="32990"/>
    <cellStyle name="Normal 2 10 12 26" xfId="33190"/>
    <cellStyle name="Normal 2 10 12 3" xfId="17631"/>
    <cellStyle name="Normal 2 10 12 4" xfId="17645"/>
    <cellStyle name="Normal 2 10 12 5" xfId="17443"/>
    <cellStyle name="Normal 2 10 12 6" xfId="18086"/>
    <cellStyle name="Normal 2 10 12 7" xfId="17190"/>
    <cellStyle name="Normal 2 10 12 8" xfId="18516"/>
    <cellStyle name="Normal 2 10 12 9" xfId="19123"/>
    <cellStyle name="Normal 2 10 120" xfId="26531"/>
    <cellStyle name="Normal 2 10 121" xfId="26331"/>
    <cellStyle name="Normal 2 10 122" xfId="26781"/>
    <cellStyle name="Normal 2 10 123" xfId="26337"/>
    <cellStyle name="Normal 2 10 124" xfId="30890"/>
    <cellStyle name="Normal 2 10 125" xfId="30907"/>
    <cellStyle name="Normal 2 10 126" xfId="30928"/>
    <cellStyle name="Normal 2 10 127" xfId="32999"/>
    <cellStyle name="Normal 2 10 128" xfId="32993"/>
    <cellStyle name="Normal 2 10 129" xfId="32996"/>
    <cellStyle name="Normal 2 10 13" xfId="1208"/>
    <cellStyle name="Normal 2 10 13 10" xfId="22551"/>
    <cellStyle name="Normal 2 10 13 11" xfId="22529"/>
    <cellStyle name="Normal 2 10 13 12" xfId="22742"/>
    <cellStyle name="Normal 2 10 13 13" xfId="22358"/>
    <cellStyle name="Normal 2 10 13 14" xfId="22992"/>
    <cellStyle name="Normal 2 10 13 15" xfId="22540"/>
    <cellStyle name="Normal 2 10 13 16" xfId="26344"/>
    <cellStyle name="Normal 2 10 13 17" xfId="26324"/>
    <cellStyle name="Normal 2 10 13 18" xfId="26535"/>
    <cellStyle name="Normal 2 10 13 19" xfId="26136"/>
    <cellStyle name="Normal 2 10 13 2" xfId="17652"/>
    <cellStyle name="Normal 2 10 13 20" xfId="26785"/>
    <cellStyle name="Normal 2 10 13 21" xfId="26333"/>
    <cellStyle name="Normal 2 10 13 22" xfId="29258"/>
    <cellStyle name="Normal 2 10 13 23" xfId="31042"/>
    <cellStyle name="Normal 2 10 13 24" xfId="33003"/>
    <cellStyle name="Normal 2 10 13 25" xfId="32989"/>
    <cellStyle name="Normal 2 10 13 26" xfId="33191"/>
    <cellStyle name="Normal 2 10 13 3" xfId="17630"/>
    <cellStyle name="Normal 2 10 13 4" xfId="17646"/>
    <cellStyle name="Normal 2 10 13 5" xfId="17442"/>
    <cellStyle name="Normal 2 10 13 6" xfId="18087"/>
    <cellStyle name="Normal 2 10 13 7" xfId="17189"/>
    <cellStyle name="Normal 2 10 13 8" xfId="18517"/>
    <cellStyle name="Normal 2 10 13 9" xfId="19124"/>
    <cellStyle name="Normal 2 10 14" xfId="1265"/>
    <cellStyle name="Normal 2 10 14 10" xfId="22552"/>
    <cellStyle name="Normal 2 10 14 11" xfId="22528"/>
    <cellStyle name="Normal 2 10 14 12" xfId="22743"/>
    <cellStyle name="Normal 2 10 14 13" xfId="22342"/>
    <cellStyle name="Normal 2 10 14 14" xfId="22993"/>
    <cellStyle name="Normal 2 10 14 15" xfId="22152"/>
    <cellStyle name="Normal 2 10 14 16" xfId="26345"/>
    <cellStyle name="Normal 2 10 14 17" xfId="26323"/>
    <cellStyle name="Normal 2 10 14 18" xfId="26536"/>
    <cellStyle name="Normal 2 10 14 19" xfId="26135"/>
    <cellStyle name="Normal 2 10 14 2" xfId="17653"/>
    <cellStyle name="Normal 2 10 14 20" xfId="26786"/>
    <cellStyle name="Normal 2 10 14 21" xfId="25945"/>
    <cellStyle name="Normal 2 10 14 22" xfId="29297"/>
    <cellStyle name="Normal 2 10 14 23" xfId="31081"/>
    <cellStyle name="Normal 2 10 14 24" xfId="33004"/>
    <cellStyle name="Normal 2 10 14 25" xfId="32988"/>
    <cellStyle name="Normal 2 10 14 26" xfId="33192"/>
    <cellStyle name="Normal 2 10 14 3" xfId="17629"/>
    <cellStyle name="Normal 2 10 14 4" xfId="17823"/>
    <cellStyle name="Normal 2 10 14 5" xfId="17441"/>
    <cellStyle name="Normal 2 10 14 6" xfId="18088"/>
    <cellStyle name="Normal 2 10 14 7" xfId="17188"/>
    <cellStyle name="Normal 2 10 14 8" xfId="18518"/>
    <cellStyle name="Normal 2 10 14 9" xfId="19125"/>
    <cellStyle name="Normal 2 10 15" xfId="1257"/>
    <cellStyle name="Normal 2 10 15 10" xfId="22553"/>
    <cellStyle name="Normal 2 10 15 11" xfId="22527"/>
    <cellStyle name="Normal 2 10 15 12" xfId="22744"/>
    <cellStyle name="Normal 2 10 15 13" xfId="22341"/>
    <cellStyle name="Normal 2 10 15 14" xfId="22994"/>
    <cellStyle name="Normal 2 10 15 15" xfId="22094"/>
    <cellStyle name="Normal 2 10 15 16" xfId="26346"/>
    <cellStyle name="Normal 2 10 15 17" xfId="26322"/>
    <cellStyle name="Normal 2 10 15 18" xfId="26537"/>
    <cellStyle name="Normal 2 10 15 19" xfId="26134"/>
    <cellStyle name="Normal 2 10 15 2" xfId="17654"/>
    <cellStyle name="Normal 2 10 15 20" xfId="26787"/>
    <cellStyle name="Normal 2 10 15 21" xfId="25887"/>
    <cellStyle name="Normal 2 10 15 22" xfId="29296"/>
    <cellStyle name="Normal 2 10 15 23" xfId="31080"/>
    <cellStyle name="Normal 2 10 15 24" xfId="33005"/>
    <cellStyle name="Normal 2 10 15 25" xfId="32987"/>
    <cellStyle name="Normal 2 10 15 26" xfId="33193"/>
    <cellStyle name="Normal 2 10 15 3" xfId="17628"/>
    <cellStyle name="Normal 2 10 15 4" xfId="17839"/>
    <cellStyle name="Normal 2 10 15 5" xfId="17440"/>
    <cellStyle name="Normal 2 10 15 6" xfId="18089"/>
    <cellStyle name="Normal 2 10 15 7" xfId="17187"/>
    <cellStyle name="Normal 2 10 15 8" xfId="18519"/>
    <cellStyle name="Normal 2 10 15 9" xfId="19126"/>
    <cellStyle name="Normal 2 10 16" xfId="1271"/>
    <cellStyle name="Normal 2 10 16 10" xfId="22554"/>
    <cellStyle name="Normal 2 10 16 11" xfId="22526"/>
    <cellStyle name="Normal 2 10 16 12" xfId="22745"/>
    <cellStyle name="Normal 2 10 16 13" xfId="22340"/>
    <cellStyle name="Normal 2 10 16 14" xfId="22995"/>
    <cellStyle name="Normal 2 10 16 15" xfId="22093"/>
    <cellStyle name="Normal 2 10 16 16" xfId="26347"/>
    <cellStyle name="Normal 2 10 16 17" xfId="26321"/>
    <cellStyle name="Normal 2 10 16 18" xfId="26538"/>
    <cellStyle name="Normal 2 10 16 19" xfId="26133"/>
    <cellStyle name="Normal 2 10 16 2" xfId="17655"/>
    <cellStyle name="Normal 2 10 16 20" xfId="26788"/>
    <cellStyle name="Normal 2 10 16 21" xfId="25886"/>
    <cellStyle name="Normal 2 10 16 22" xfId="29302"/>
    <cellStyle name="Normal 2 10 16 23" xfId="31086"/>
    <cellStyle name="Normal 2 10 16 24" xfId="33006"/>
    <cellStyle name="Normal 2 10 16 25" xfId="32986"/>
    <cellStyle name="Normal 2 10 16 26" xfId="33194"/>
    <cellStyle name="Normal 2 10 16 3" xfId="17627"/>
    <cellStyle name="Normal 2 10 16 4" xfId="17840"/>
    <cellStyle name="Normal 2 10 16 5" xfId="17439"/>
    <cellStyle name="Normal 2 10 16 6" xfId="18090"/>
    <cellStyle name="Normal 2 10 16 7" xfId="17186"/>
    <cellStyle name="Normal 2 10 16 8" xfId="18520"/>
    <cellStyle name="Normal 2 10 16 9" xfId="19127"/>
    <cellStyle name="Normal 2 10 17" xfId="1251"/>
    <cellStyle name="Normal 2 10 17 10" xfId="22555"/>
    <cellStyle name="Normal 2 10 17 11" xfId="22525"/>
    <cellStyle name="Normal 2 10 17 12" xfId="22746"/>
    <cellStyle name="Normal 2 10 17 13" xfId="22339"/>
    <cellStyle name="Normal 2 10 17 14" xfId="22996"/>
    <cellStyle name="Normal 2 10 17 15" xfId="22092"/>
    <cellStyle name="Normal 2 10 17 16" xfId="26348"/>
    <cellStyle name="Normal 2 10 17 17" xfId="26320"/>
    <cellStyle name="Normal 2 10 17 18" xfId="26539"/>
    <cellStyle name="Normal 2 10 17 19" xfId="26132"/>
    <cellStyle name="Normal 2 10 17 2" xfId="17656"/>
    <cellStyle name="Normal 2 10 17 20" xfId="26789"/>
    <cellStyle name="Normal 2 10 17 21" xfId="25885"/>
    <cellStyle name="Normal 2 10 17 22" xfId="29291"/>
    <cellStyle name="Normal 2 10 17 23" xfId="31075"/>
    <cellStyle name="Normal 2 10 17 24" xfId="33007"/>
    <cellStyle name="Normal 2 10 17 25" xfId="32985"/>
    <cellStyle name="Normal 2 10 17 26" xfId="33195"/>
    <cellStyle name="Normal 2 10 17 3" xfId="17626"/>
    <cellStyle name="Normal 2 10 17 4" xfId="17841"/>
    <cellStyle name="Normal 2 10 17 5" xfId="17438"/>
    <cellStyle name="Normal 2 10 17 6" xfId="18091"/>
    <cellStyle name="Normal 2 10 17 7" xfId="17185"/>
    <cellStyle name="Normal 2 10 17 8" xfId="18521"/>
    <cellStyle name="Normal 2 10 17 9" xfId="19128"/>
    <cellStyle name="Normal 2 10 18" xfId="1277"/>
    <cellStyle name="Normal 2 10 18 10" xfId="22556"/>
    <cellStyle name="Normal 2 10 18 11" xfId="22524"/>
    <cellStyle name="Normal 2 10 18 12" xfId="22747"/>
    <cellStyle name="Normal 2 10 18 13" xfId="22338"/>
    <cellStyle name="Normal 2 10 18 14" xfId="22997"/>
    <cellStyle name="Normal 2 10 18 15" xfId="22091"/>
    <cellStyle name="Normal 2 10 18 16" xfId="26349"/>
    <cellStyle name="Normal 2 10 18 17" xfId="26319"/>
    <cellStyle name="Normal 2 10 18 18" xfId="26540"/>
    <cellStyle name="Normal 2 10 18 19" xfId="26131"/>
    <cellStyle name="Normal 2 10 18 2" xfId="17657"/>
    <cellStyle name="Normal 2 10 18 20" xfId="26790"/>
    <cellStyle name="Normal 2 10 18 21" xfId="25884"/>
    <cellStyle name="Normal 2 10 18 22" xfId="29307"/>
    <cellStyle name="Normal 2 10 18 23" xfId="31091"/>
    <cellStyle name="Normal 2 10 18 24" xfId="33008"/>
    <cellStyle name="Normal 2 10 18 25" xfId="32984"/>
    <cellStyle name="Normal 2 10 18 26" xfId="33196"/>
    <cellStyle name="Normal 2 10 18 3" xfId="17625"/>
    <cellStyle name="Normal 2 10 18 4" xfId="17842"/>
    <cellStyle name="Normal 2 10 18 5" xfId="17437"/>
    <cellStyle name="Normal 2 10 18 6" xfId="18092"/>
    <cellStyle name="Normal 2 10 18 7" xfId="17184"/>
    <cellStyle name="Normal 2 10 18 8" xfId="18522"/>
    <cellStyle name="Normal 2 10 18 9" xfId="19129"/>
    <cellStyle name="Normal 2 10 19" xfId="1245"/>
    <cellStyle name="Normal 2 10 19 10" xfId="22557"/>
    <cellStyle name="Normal 2 10 19 11" xfId="22523"/>
    <cellStyle name="Normal 2 10 19 12" xfId="22748"/>
    <cellStyle name="Normal 2 10 19 13" xfId="22337"/>
    <cellStyle name="Normal 2 10 19 14" xfId="22998"/>
    <cellStyle name="Normal 2 10 19 15" xfId="22090"/>
    <cellStyle name="Normal 2 10 19 16" xfId="26350"/>
    <cellStyle name="Normal 2 10 19 17" xfId="26318"/>
    <cellStyle name="Normal 2 10 19 18" xfId="26541"/>
    <cellStyle name="Normal 2 10 19 19" xfId="26130"/>
    <cellStyle name="Normal 2 10 19 2" xfId="17658"/>
    <cellStyle name="Normal 2 10 19 20" xfId="26791"/>
    <cellStyle name="Normal 2 10 19 21" xfId="25883"/>
    <cellStyle name="Normal 2 10 19 22" xfId="29286"/>
    <cellStyle name="Normal 2 10 19 23" xfId="31070"/>
    <cellStyle name="Normal 2 10 19 24" xfId="33009"/>
    <cellStyle name="Normal 2 10 19 25" xfId="32983"/>
    <cellStyle name="Normal 2 10 19 26" xfId="33197"/>
    <cellStyle name="Normal 2 10 19 3" xfId="17624"/>
    <cellStyle name="Normal 2 10 19 4" xfId="17843"/>
    <cellStyle name="Normal 2 10 19 5" xfId="17436"/>
    <cellStyle name="Normal 2 10 19 6" xfId="18093"/>
    <cellStyle name="Normal 2 10 19 7" xfId="17183"/>
    <cellStyle name="Normal 2 10 19 8" xfId="18523"/>
    <cellStyle name="Normal 2 10 19 9" xfId="19130"/>
    <cellStyle name="Normal 2 10 2" xfId="1060"/>
    <cellStyle name="Normal 2 10 2 10" xfId="3348"/>
    <cellStyle name="Normal 2 10 2 11" xfId="4541"/>
    <cellStyle name="Normal 2 10 2 12" xfId="3211"/>
    <cellStyle name="Normal 2 10 2 13" xfId="4960"/>
    <cellStyle name="Normal 2 10 2 14" xfId="7825"/>
    <cellStyle name="Normal 2 10 2 15" xfId="8158"/>
    <cellStyle name="Normal 2 10 2 16" xfId="7768"/>
    <cellStyle name="Normal 2 10 2 17" xfId="8210"/>
    <cellStyle name="Normal 2 10 2 18" xfId="7717"/>
    <cellStyle name="Normal 2 10 2 19" xfId="8264"/>
    <cellStyle name="Normal 2 10 2 2" xfId="3202"/>
    <cellStyle name="Normal 2 10 2 2 10" xfId="3349"/>
    <cellStyle name="Normal 2 10 2 2 10 2" xfId="29707"/>
    <cellStyle name="Normal 2 10 2 2 10 3" xfId="31491"/>
    <cellStyle name="Normal 2 10 2 2 11" xfId="4540"/>
    <cellStyle name="Normal 2 10 2 2 11 2" xfId="29913"/>
    <cellStyle name="Normal 2 10 2 2 11 3" xfId="31697"/>
    <cellStyle name="Normal 2 10 2 2 12" xfId="3219"/>
    <cellStyle name="Normal 2 10 2 2 12 2" xfId="29685"/>
    <cellStyle name="Normal 2 10 2 2 12 3" xfId="31469"/>
    <cellStyle name="Normal 2 10 2 2 13" xfId="4958"/>
    <cellStyle name="Normal 2 10 2 2 13 2" xfId="29930"/>
    <cellStyle name="Normal 2 10 2 2 13 3" xfId="31714"/>
    <cellStyle name="Normal 2 10 2 2 14" xfId="7826"/>
    <cellStyle name="Normal 2 10 2 2 14 2" xfId="30095"/>
    <cellStyle name="Normal 2 10 2 2 14 3" xfId="31879"/>
    <cellStyle name="Normal 2 10 2 2 15" xfId="8157"/>
    <cellStyle name="Normal 2 10 2 2 15 2" xfId="30161"/>
    <cellStyle name="Normal 2 10 2 2 15 3" xfId="31945"/>
    <cellStyle name="Normal 2 10 2 2 16" xfId="7769"/>
    <cellStyle name="Normal 2 10 2 2 16 2" xfId="30082"/>
    <cellStyle name="Normal 2 10 2 2 16 3" xfId="31866"/>
    <cellStyle name="Normal 2 10 2 2 17" xfId="8209"/>
    <cellStyle name="Normal 2 10 2 2 17 2" xfId="30173"/>
    <cellStyle name="Normal 2 10 2 2 17 3" xfId="31957"/>
    <cellStyle name="Normal 2 10 2 2 18" xfId="7718"/>
    <cellStyle name="Normal 2 10 2 2 18 2" xfId="30070"/>
    <cellStyle name="Normal 2 10 2 2 18 3" xfId="31854"/>
    <cellStyle name="Normal 2 10 2 2 19" xfId="8263"/>
    <cellStyle name="Normal 2 10 2 2 19 2" xfId="30185"/>
    <cellStyle name="Normal 2 10 2 2 19 3" xfId="31969"/>
    <cellStyle name="Normal 2 10 2 2 2" xfId="3203"/>
    <cellStyle name="Normal 2 10 2 2 2 2" xfId="29683"/>
    <cellStyle name="Normal 2 10 2 2 2 3" xfId="31467"/>
    <cellStyle name="Normal 2 10 2 2 20" xfId="7657"/>
    <cellStyle name="Normal 2 10 2 2 20 2" xfId="30060"/>
    <cellStyle name="Normal 2 10 2 2 20 3" xfId="31844"/>
    <cellStyle name="Normal 2 10 2 2 21" xfId="8320"/>
    <cellStyle name="Normal 2 10 2 2 21 2" xfId="30195"/>
    <cellStyle name="Normal 2 10 2 2 21 3" xfId="31979"/>
    <cellStyle name="Normal 2 10 2 2 22" xfId="7562"/>
    <cellStyle name="Normal 2 10 2 2 22 2" xfId="30049"/>
    <cellStyle name="Normal 2 10 2 2 22 3" xfId="31833"/>
    <cellStyle name="Normal 2 10 2 2 23" xfId="8421"/>
    <cellStyle name="Normal 2 10 2 2 23 2" xfId="30208"/>
    <cellStyle name="Normal 2 10 2 2 23 3" xfId="31992"/>
    <cellStyle name="Normal 2 10 2 2 24" xfId="7404"/>
    <cellStyle name="Normal 2 10 2 2 24 2" xfId="30037"/>
    <cellStyle name="Normal 2 10 2 2 24 3" xfId="31821"/>
    <cellStyle name="Normal 2 10 2 2 25" xfId="8583"/>
    <cellStyle name="Normal 2 10 2 2 25 2" xfId="30221"/>
    <cellStyle name="Normal 2 10 2 2 25 3" xfId="32005"/>
    <cellStyle name="Normal 2 10 2 2 26" xfId="7215"/>
    <cellStyle name="Normal 2 10 2 2 26 2" xfId="30021"/>
    <cellStyle name="Normal 2 10 2 2 26 3" xfId="31805"/>
    <cellStyle name="Normal 2 10 2 2 27" xfId="8816"/>
    <cellStyle name="Normal 2 10 2 2 27 2" xfId="30237"/>
    <cellStyle name="Normal 2 10 2 2 27 3" xfId="32021"/>
    <cellStyle name="Normal 2 10 2 2 28" xfId="6996"/>
    <cellStyle name="Normal 2 10 2 2 28 2" xfId="30011"/>
    <cellStyle name="Normal 2 10 2 2 28 3" xfId="31795"/>
    <cellStyle name="Normal 2 10 2 2 29" xfId="9116"/>
    <cellStyle name="Normal 2 10 2 2 29 2" xfId="30254"/>
    <cellStyle name="Normal 2 10 2 2 29 3" xfId="32038"/>
    <cellStyle name="Normal 2 10 2 2 3" xfId="3553"/>
    <cellStyle name="Normal 2 10 2 2 3 2" xfId="29756"/>
    <cellStyle name="Normal 2 10 2 2 3 3" xfId="31540"/>
    <cellStyle name="Normal 2 10 2 2 30" xfId="9277"/>
    <cellStyle name="Normal 2 10 2 2 30 2" xfId="30263"/>
    <cellStyle name="Normal 2 10 2 2 30 3" xfId="32047"/>
    <cellStyle name="Normal 2 10 2 2 31" xfId="9107"/>
    <cellStyle name="Normal 2 10 2 2 31 2" xfId="30253"/>
    <cellStyle name="Normal 2 10 2 2 31 3" xfId="32037"/>
    <cellStyle name="Normal 2 10 2 2 32" xfId="13339"/>
    <cellStyle name="Normal 2 10 2 2 32 2" xfId="30464"/>
    <cellStyle name="Normal 2 10 2 2 32 3" xfId="32248"/>
    <cellStyle name="Normal 2 10 2 2 33" xfId="13647"/>
    <cellStyle name="Normal 2 10 2 2 33 2" xfId="30526"/>
    <cellStyle name="Normal 2 10 2 2 33 3" xfId="32310"/>
    <cellStyle name="Normal 2 10 2 2 34" xfId="13284"/>
    <cellStyle name="Normal 2 10 2 2 34 2" xfId="30452"/>
    <cellStyle name="Normal 2 10 2 2 34 3" xfId="32236"/>
    <cellStyle name="Normal 2 10 2 2 35" xfId="13698"/>
    <cellStyle name="Normal 2 10 2 2 35 2" xfId="30538"/>
    <cellStyle name="Normal 2 10 2 2 35 3" xfId="32322"/>
    <cellStyle name="Normal 2 10 2 2 36" xfId="13237"/>
    <cellStyle name="Normal 2 10 2 2 36 2" xfId="30442"/>
    <cellStyle name="Normal 2 10 2 2 36 3" xfId="32226"/>
    <cellStyle name="Normal 2 10 2 2 37" xfId="13749"/>
    <cellStyle name="Normal 2 10 2 2 37 2" xfId="30548"/>
    <cellStyle name="Normal 2 10 2 2 37 3" xfId="32332"/>
    <cellStyle name="Normal 2 10 2 2 38" xfId="13186"/>
    <cellStyle name="Normal 2 10 2 2 38 2" xfId="30432"/>
    <cellStyle name="Normal 2 10 2 2 38 3" xfId="32216"/>
    <cellStyle name="Normal 2 10 2 2 39" xfId="13794"/>
    <cellStyle name="Normal 2 10 2 2 39 2" xfId="30557"/>
    <cellStyle name="Normal 2 10 2 2 39 3" xfId="32341"/>
    <cellStyle name="Normal 2 10 2 2 4" xfId="3575"/>
    <cellStyle name="Normal 2 10 2 2 4 2" xfId="29762"/>
    <cellStyle name="Normal 2 10 2 2 4 3" xfId="31546"/>
    <cellStyle name="Normal 2 10 2 2 40" xfId="13113"/>
    <cellStyle name="Normal 2 10 2 2 40 2" xfId="30425"/>
    <cellStyle name="Normal 2 10 2 2 40 3" xfId="32209"/>
    <cellStyle name="Normal 2 10 2 2 41" xfId="13877"/>
    <cellStyle name="Normal 2 10 2 2 41 2" xfId="30564"/>
    <cellStyle name="Normal 2 10 2 2 41 3" xfId="32348"/>
    <cellStyle name="Normal 2 10 2 2 42" xfId="12995"/>
    <cellStyle name="Normal 2 10 2 2 42 2" xfId="30417"/>
    <cellStyle name="Normal 2 10 2 2 42 3" xfId="32201"/>
    <cellStyle name="Normal 2 10 2 2 43" xfId="14005"/>
    <cellStyle name="Normal 2 10 2 2 43 2" xfId="30576"/>
    <cellStyle name="Normal 2 10 2 2 43 3" xfId="32360"/>
    <cellStyle name="Normal 2 10 2 2 44" xfId="12848"/>
    <cellStyle name="Normal 2 10 2 2 44 2" xfId="30406"/>
    <cellStyle name="Normal 2 10 2 2 44 3" xfId="32190"/>
    <cellStyle name="Normal 2 10 2 2 45" xfId="17660"/>
    <cellStyle name="Normal 2 10 2 2 46" xfId="17622"/>
    <cellStyle name="Normal 2 10 2 2 47" xfId="17845"/>
    <cellStyle name="Normal 2 10 2 2 48" xfId="17434"/>
    <cellStyle name="Normal 2 10 2 2 49" xfId="18095"/>
    <cellStyle name="Normal 2 10 2 2 5" xfId="4304"/>
    <cellStyle name="Normal 2 10 2 2 5 2" xfId="29870"/>
    <cellStyle name="Normal 2 10 2 2 5 3" xfId="31654"/>
    <cellStyle name="Normal 2 10 2 2 50" xfId="17181"/>
    <cellStyle name="Normal 2 10 2 2 51" xfId="18525"/>
    <cellStyle name="Normal 2 10 2 2 52" xfId="19132"/>
    <cellStyle name="Normal 2 10 2 2 53" xfId="22559"/>
    <cellStyle name="Normal 2 10 2 2 54" xfId="22521"/>
    <cellStyle name="Normal 2 10 2 2 55" xfId="22750"/>
    <cellStyle name="Normal 2 10 2 2 56" xfId="22335"/>
    <cellStyle name="Normal 2 10 2 2 57" xfId="23000"/>
    <cellStyle name="Normal 2 10 2 2 58" xfId="22088"/>
    <cellStyle name="Normal 2 10 2 2 59" xfId="26352"/>
    <cellStyle name="Normal 2 10 2 2 6" xfId="3526"/>
    <cellStyle name="Normal 2 10 2 2 6 2" xfId="29750"/>
    <cellStyle name="Normal 2 10 2 2 6 3" xfId="31534"/>
    <cellStyle name="Normal 2 10 2 2 60" xfId="26316"/>
    <cellStyle name="Normal 2 10 2 2 61" xfId="26543"/>
    <cellStyle name="Normal 2 10 2 2 62" xfId="26128"/>
    <cellStyle name="Normal 2 10 2 2 63" xfId="26793"/>
    <cellStyle name="Normal 2 10 2 2 64" xfId="25881"/>
    <cellStyle name="Normal 2 10 2 2 65" xfId="33011"/>
    <cellStyle name="Normal 2 10 2 2 66" xfId="32981"/>
    <cellStyle name="Normal 2 10 2 2 67" xfId="33199"/>
    <cellStyle name="Normal 2 10 2 2 7" xfId="4379"/>
    <cellStyle name="Normal 2 10 2 2 7 2" xfId="29880"/>
    <cellStyle name="Normal 2 10 2 2 7 3" xfId="31664"/>
    <cellStyle name="Normal 2 10 2 2 8" xfId="3453"/>
    <cellStyle name="Normal 2 10 2 2 8 2" xfId="29738"/>
    <cellStyle name="Normal 2 10 2 2 8 3" xfId="31522"/>
    <cellStyle name="Normal 2 10 2 2 9" xfId="4482"/>
    <cellStyle name="Normal 2 10 2 2 9 2" xfId="29904"/>
    <cellStyle name="Normal 2 10 2 2 9 3" xfId="31688"/>
    <cellStyle name="Normal 2 10 2 20" xfId="7656"/>
    <cellStyle name="Normal 2 10 2 21" xfId="8321"/>
    <cellStyle name="Normal 2 10 2 22" xfId="7561"/>
    <cellStyle name="Normal 2 10 2 23" xfId="8422"/>
    <cellStyle name="Normal 2 10 2 24" xfId="7403"/>
    <cellStyle name="Normal 2 10 2 25" xfId="8585"/>
    <cellStyle name="Normal 2 10 2 26" xfId="7214"/>
    <cellStyle name="Normal 2 10 2 27" xfId="8817"/>
    <cellStyle name="Normal 2 10 2 28" xfId="6995"/>
    <cellStyle name="Normal 2 10 2 29" xfId="9117"/>
    <cellStyle name="Normal 2 10 2 3" xfId="3554"/>
    <cellStyle name="Normal 2 10 2 30" xfId="9302"/>
    <cellStyle name="Normal 2 10 2 31" xfId="9108"/>
    <cellStyle name="Normal 2 10 2 32" xfId="13338"/>
    <cellStyle name="Normal 2 10 2 33" xfId="13648"/>
    <cellStyle name="Normal 2 10 2 34" xfId="13283"/>
    <cellStyle name="Normal 2 10 2 35" xfId="13699"/>
    <cellStyle name="Normal 2 10 2 36" xfId="13236"/>
    <cellStyle name="Normal 2 10 2 37" xfId="13750"/>
    <cellStyle name="Normal 2 10 2 38" xfId="13185"/>
    <cellStyle name="Normal 2 10 2 39" xfId="13795"/>
    <cellStyle name="Normal 2 10 2 4" xfId="3574"/>
    <cellStyle name="Normal 2 10 2 40" xfId="13112"/>
    <cellStyle name="Normal 2 10 2 41" xfId="13878"/>
    <cellStyle name="Normal 2 10 2 42" xfId="12980"/>
    <cellStyle name="Normal 2 10 2 43" xfId="14020"/>
    <cellStyle name="Normal 2 10 2 44" xfId="12847"/>
    <cellStyle name="Normal 2 10 2 45" xfId="17659"/>
    <cellStyle name="Normal 2 10 2 46" xfId="17623"/>
    <cellStyle name="Normal 2 10 2 47" xfId="17844"/>
    <cellStyle name="Normal 2 10 2 48" xfId="17435"/>
    <cellStyle name="Normal 2 10 2 49" xfId="18094"/>
    <cellStyle name="Normal 2 10 2 5" xfId="4305"/>
    <cellStyle name="Normal 2 10 2 50" xfId="17182"/>
    <cellStyle name="Normal 2 10 2 51" xfId="18524"/>
    <cellStyle name="Normal 2 10 2 52" xfId="19131"/>
    <cellStyle name="Normal 2 10 2 53" xfId="22558"/>
    <cellStyle name="Normal 2 10 2 54" xfId="22522"/>
    <cellStyle name="Normal 2 10 2 55" xfId="22749"/>
    <cellStyle name="Normal 2 10 2 56" xfId="22336"/>
    <cellStyle name="Normal 2 10 2 57" xfId="22999"/>
    <cellStyle name="Normal 2 10 2 58" xfId="22089"/>
    <cellStyle name="Normal 2 10 2 59" xfId="26351"/>
    <cellStyle name="Normal 2 10 2 6" xfId="3525"/>
    <cellStyle name="Normal 2 10 2 60" xfId="26317"/>
    <cellStyle name="Normal 2 10 2 61" xfId="26542"/>
    <cellStyle name="Normal 2 10 2 62" xfId="26129"/>
    <cellStyle name="Normal 2 10 2 63" xfId="26792"/>
    <cellStyle name="Normal 2 10 2 64" xfId="25882"/>
    <cellStyle name="Normal 2 10 2 65" xfId="29154"/>
    <cellStyle name="Normal 2 10 2 66" xfId="30938"/>
    <cellStyle name="Normal 2 10 2 67" xfId="33010"/>
    <cellStyle name="Normal 2 10 2 68" xfId="32982"/>
    <cellStyle name="Normal 2 10 2 69" xfId="33198"/>
    <cellStyle name="Normal 2 10 2 7" xfId="4380"/>
    <cellStyle name="Normal 2 10 2 8" xfId="3452"/>
    <cellStyle name="Normal 2 10 2 9" xfId="4486"/>
    <cellStyle name="Normal 2 10 20" xfId="1288"/>
    <cellStyle name="Normal 2 10 20 10" xfId="22560"/>
    <cellStyle name="Normal 2 10 20 11" xfId="22520"/>
    <cellStyle name="Normal 2 10 20 12" xfId="22751"/>
    <cellStyle name="Normal 2 10 20 13" xfId="22334"/>
    <cellStyle name="Normal 2 10 20 14" xfId="23001"/>
    <cellStyle name="Normal 2 10 20 15" xfId="22087"/>
    <cellStyle name="Normal 2 10 20 16" xfId="26353"/>
    <cellStyle name="Normal 2 10 20 17" xfId="26315"/>
    <cellStyle name="Normal 2 10 20 18" xfId="26544"/>
    <cellStyle name="Normal 2 10 20 19" xfId="26127"/>
    <cellStyle name="Normal 2 10 20 2" xfId="17661"/>
    <cellStyle name="Normal 2 10 20 20" xfId="26794"/>
    <cellStyle name="Normal 2 10 20 21" xfId="25880"/>
    <cellStyle name="Normal 2 10 20 22" xfId="29315"/>
    <cellStyle name="Normal 2 10 20 23" xfId="31099"/>
    <cellStyle name="Normal 2 10 20 24" xfId="33012"/>
    <cellStyle name="Normal 2 10 20 25" xfId="32980"/>
    <cellStyle name="Normal 2 10 20 26" xfId="33200"/>
    <cellStyle name="Normal 2 10 20 3" xfId="17621"/>
    <cellStyle name="Normal 2 10 20 4" xfId="17846"/>
    <cellStyle name="Normal 2 10 20 5" xfId="17433"/>
    <cellStyle name="Normal 2 10 20 6" xfId="18096"/>
    <cellStyle name="Normal 2 10 20 7" xfId="17180"/>
    <cellStyle name="Normal 2 10 20 8" xfId="18526"/>
    <cellStyle name="Normal 2 10 20 9" xfId="19133"/>
    <cellStyle name="Normal 2 10 21" xfId="1373"/>
    <cellStyle name="Normal 2 10 21 10" xfId="22561"/>
    <cellStyle name="Normal 2 10 21 11" xfId="22519"/>
    <cellStyle name="Normal 2 10 21 12" xfId="22752"/>
    <cellStyle name="Normal 2 10 21 13" xfId="22333"/>
    <cellStyle name="Normal 2 10 21 14" xfId="23002"/>
    <cellStyle name="Normal 2 10 21 15" xfId="22086"/>
    <cellStyle name="Normal 2 10 21 16" xfId="26354"/>
    <cellStyle name="Normal 2 10 21 17" xfId="26314"/>
    <cellStyle name="Normal 2 10 21 18" xfId="26545"/>
    <cellStyle name="Normal 2 10 21 19" xfId="26126"/>
    <cellStyle name="Normal 2 10 21 2" xfId="17662"/>
    <cellStyle name="Normal 2 10 21 20" xfId="26795"/>
    <cellStyle name="Normal 2 10 21 21" xfId="25879"/>
    <cellStyle name="Normal 2 10 21 22" xfId="29377"/>
    <cellStyle name="Normal 2 10 21 23" xfId="31161"/>
    <cellStyle name="Normal 2 10 21 24" xfId="33013"/>
    <cellStyle name="Normal 2 10 21 25" xfId="32979"/>
    <cellStyle name="Normal 2 10 21 26" xfId="33201"/>
    <cellStyle name="Normal 2 10 21 3" xfId="17620"/>
    <cellStyle name="Normal 2 10 21 4" xfId="17847"/>
    <cellStyle name="Normal 2 10 21 5" xfId="17432"/>
    <cellStyle name="Normal 2 10 21 6" xfId="18097"/>
    <cellStyle name="Normal 2 10 21 7" xfId="17179"/>
    <cellStyle name="Normal 2 10 21 8" xfId="18527"/>
    <cellStyle name="Normal 2 10 21 9" xfId="19134"/>
    <cellStyle name="Normal 2 10 22" xfId="1361"/>
    <cellStyle name="Normal 2 10 22 10" xfId="22562"/>
    <cellStyle name="Normal 2 10 22 11" xfId="22518"/>
    <cellStyle name="Normal 2 10 22 12" xfId="22753"/>
    <cellStyle name="Normal 2 10 22 13" xfId="22332"/>
    <cellStyle name="Normal 2 10 22 14" xfId="23003"/>
    <cellStyle name="Normal 2 10 22 15" xfId="22085"/>
    <cellStyle name="Normal 2 10 22 16" xfId="26355"/>
    <cellStyle name="Normal 2 10 22 17" xfId="26313"/>
    <cellStyle name="Normal 2 10 22 18" xfId="26546"/>
    <cellStyle name="Normal 2 10 22 19" xfId="26125"/>
    <cellStyle name="Normal 2 10 22 2" xfId="17663"/>
    <cellStyle name="Normal 2 10 22 20" xfId="26796"/>
    <cellStyle name="Normal 2 10 22 21" xfId="25878"/>
    <cellStyle name="Normal 2 10 22 22" xfId="29372"/>
    <cellStyle name="Normal 2 10 22 23" xfId="31156"/>
    <cellStyle name="Normal 2 10 22 24" xfId="33014"/>
    <cellStyle name="Normal 2 10 22 25" xfId="32978"/>
    <cellStyle name="Normal 2 10 22 26" xfId="33202"/>
    <cellStyle name="Normal 2 10 22 3" xfId="17619"/>
    <cellStyle name="Normal 2 10 22 4" xfId="17848"/>
    <cellStyle name="Normal 2 10 22 5" xfId="17431"/>
    <cellStyle name="Normal 2 10 22 6" xfId="18098"/>
    <cellStyle name="Normal 2 10 22 7" xfId="17178"/>
    <cellStyle name="Normal 2 10 22 8" xfId="18528"/>
    <cellStyle name="Normal 2 10 22 9" xfId="19135"/>
    <cellStyle name="Normal 2 10 23" xfId="1371"/>
    <cellStyle name="Normal 2 10 23 10" xfId="22563"/>
    <cellStyle name="Normal 2 10 23 11" xfId="22517"/>
    <cellStyle name="Normal 2 10 23 12" xfId="22754"/>
    <cellStyle name="Normal 2 10 23 13" xfId="22331"/>
    <cellStyle name="Normal 2 10 23 14" xfId="23004"/>
    <cellStyle name="Normal 2 10 23 15" xfId="22084"/>
    <cellStyle name="Normal 2 10 23 16" xfId="26356"/>
    <cellStyle name="Normal 2 10 23 17" xfId="26312"/>
    <cellStyle name="Normal 2 10 23 18" xfId="26547"/>
    <cellStyle name="Normal 2 10 23 19" xfId="26124"/>
    <cellStyle name="Normal 2 10 23 2" xfId="17664"/>
    <cellStyle name="Normal 2 10 23 20" xfId="26797"/>
    <cellStyle name="Normal 2 10 23 21" xfId="25877"/>
    <cellStyle name="Normal 2 10 23 22" xfId="29376"/>
    <cellStyle name="Normal 2 10 23 23" xfId="31160"/>
    <cellStyle name="Normal 2 10 23 24" xfId="33015"/>
    <cellStyle name="Normal 2 10 23 25" xfId="32977"/>
    <cellStyle name="Normal 2 10 23 26" xfId="33203"/>
    <cellStyle name="Normal 2 10 23 3" xfId="17618"/>
    <cellStyle name="Normal 2 10 23 4" xfId="17849"/>
    <cellStyle name="Normal 2 10 23 5" xfId="17430"/>
    <cellStyle name="Normal 2 10 23 6" xfId="18099"/>
    <cellStyle name="Normal 2 10 23 7" xfId="17177"/>
    <cellStyle name="Normal 2 10 23 8" xfId="18529"/>
    <cellStyle name="Normal 2 10 23 9" xfId="19136"/>
    <cellStyle name="Normal 2 10 24" xfId="1355"/>
    <cellStyle name="Normal 2 10 24 10" xfId="22564"/>
    <cellStyle name="Normal 2 10 24 11" xfId="22516"/>
    <cellStyle name="Normal 2 10 24 12" xfId="22755"/>
    <cellStyle name="Normal 2 10 24 13" xfId="22330"/>
    <cellStyle name="Normal 2 10 24 14" xfId="23005"/>
    <cellStyle name="Normal 2 10 24 15" xfId="22083"/>
    <cellStyle name="Normal 2 10 24 16" xfId="26357"/>
    <cellStyle name="Normal 2 10 24 17" xfId="26311"/>
    <cellStyle name="Normal 2 10 24 18" xfId="26548"/>
    <cellStyle name="Normal 2 10 24 19" xfId="26123"/>
    <cellStyle name="Normal 2 10 24 2" xfId="17665"/>
    <cellStyle name="Normal 2 10 24 20" xfId="26798"/>
    <cellStyle name="Normal 2 10 24 21" xfId="25876"/>
    <cellStyle name="Normal 2 10 24 22" xfId="29367"/>
    <cellStyle name="Normal 2 10 24 23" xfId="31151"/>
    <cellStyle name="Normal 2 10 24 24" xfId="33016"/>
    <cellStyle name="Normal 2 10 24 25" xfId="32976"/>
    <cellStyle name="Normal 2 10 24 26" xfId="33204"/>
    <cellStyle name="Normal 2 10 24 3" xfId="17617"/>
    <cellStyle name="Normal 2 10 24 4" xfId="17850"/>
    <cellStyle name="Normal 2 10 24 5" xfId="17429"/>
    <cellStyle name="Normal 2 10 24 6" xfId="18100"/>
    <cellStyle name="Normal 2 10 24 7" xfId="17176"/>
    <cellStyle name="Normal 2 10 24 8" xfId="18530"/>
    <cellStyle name="Normal 2 10 24 9" xfId="19137"/>
    <cellStyle name="Normal 2 10 25" xfId="1384"/>
    <cellStyle name="Normal 2 10 25 10" xfId="22565"/>
    <cellStyle name="Normal 2 10 25 11" xfId="22515"/>
    <cellStyle name="Normal 2 10 25 12" xfId="22756"/>
    <cellStyle name="Normal 2 10 25 13" xfId="22329"/>
    <cellStyle name="Normal 2 10 25 14" xfId="23006"/>
    <cellStyle name="Normal 2 10 25 15" xfId="22082"/>
    <cellStyle name="Normal 2 10 25 16" xfId="26358"/>
    <cellStyle name="Normal 2 10 25 17" xfId="26310"/>
    <cellStyle name="Normal 2 10 25 18" xfId="26549"/>
    <cellStyle name="Normal 2 10 25 19" xfId="26122"/>
    <cellStyle name="Normal 2 10 25 2" xfId="17666"/>
    <cellStyle name="Normal 2 10 25 20" xfId="26799"/>
    <cellStyle name="Normal 2 10 25 21" xfId="25875"/>
    <cellStyle name="Normal 2 10 25 22" xfId="29386"/>
    <cellStyle name="Normal 2 10 25 23" xfId="31170"/>
    <cellStyle name="Normal 2 10 25 24" xfId="33017"/>
    <cellStyle name="Normal 2 10 25 25" xfId="32975"/>
    <cellStyle name="Normal 2 10 25 26" xfId="33205"/>
    <cellStyle name="Normal 2 10 25 3" xfId="17616"/>
    <cellStyle name="Normal 2 10 25 4" xfId="17851"/>
    <cellStyle name="Normal 2 10 25 5" xfId="17428"/>
    <cellStyle name="Normal 2 10 25 6" xfId="18101"/>
    <cellStyle name="Normal 2 10 25 7" xfId="17175"/>
    <cellStyle name="Normal 2 10 25 8" xfId="18531"/>
    <cellStyle name="Normal 2 10 25 9" xfId="19138"/>
    <cellStyle name="Normal 2 10 26" xfId="1433"/>
    <cellStyle name="Normal 2 10 26 10" xfId="22566"/>
    <cellStyle name="Normal 2 10 26 11" xfId="22514"/>
    <cellStyle name="Normal 2 10 26 12" xfId="22757"/>
    <cellStyle name="Normal 2 10 26 13" xfId="22328"/>
    <cellStyle name="Normal 2 10 26 14" xfId="23007"/>
    <cellStyle name="Normal 2 10 26 15" xfId="22081"/>
    <cellStyle name="Normal 2 10 26 16" xfId="26359"/>
    <cellStyle name="Normal 2 10 26 17" xfId="26309"/>
    <cellStyle name="Normal 2 10 26 18" xfId="26550"/>
    <cellStyle name="Normal 2 10 26 19" xfId="26121"/>
    <cellStyle name="Normal 2 10 26 2" xfId="17667"/>
    <cellStyle name="Normal 2 10 26 20" xfId="26800"/>
    <cellStyle name="Normal 2 10 26 21" xfId="25874"/>
    <cellStyle name="Normal 2 10 26 22" xfId="29423"/>
    <cellStyle name="Normal 2 10 26 23" xfId="31207"/>
    <cellStyle name="Normal 2 10 26 24" xfId="33018"/>
    <cellStyle name="Normal 2 10 26 25" xfId="32974"/>
    <cellStyle name="Normal 2 10 26 26" xfId="33206"/>
    <cellStyle name="Normal 2 10 26 3" xfId="17615"/>
    <cellStyle name="Normal 2 10 26 4" xfId="17852"/>
    <cellStyle name="Normal 2 10 26 5" xfId="17427"/>
    <cellStyle name="Normal 2 10 26 6" xfId="18102"/>
    <cellStyle name="Normal 2 10 26 7" xfId="17174"/>
    <cellStyle name="Normal 2 10 26 8" xfId="18532"/>
    <cellStyle name="Normal 2 10 26 9" xfId="19139"/>
    <cellStyle name="Normal 2 10 27" xfId="1365"/>
    <cellStyle name="Normal 2 10 27 10" xfId="22567"/>
    <cellStyle name="Normal 2 10 27 11" xfId="22513"/>
    <cellStyle name="Normal 2 10 27 12" xfId="22758"/>
    <cellStyle name="Normal 2 10 27 13" xfId="22327"/>
    <cellStyle name="Normal 2 10 27 14" xfId="23008"/>
    <cellStyle name="Normal 2 10 27 15" xfId="22080"/>
    <cellStyle name="Normal 2 10 27 16" xfId="26360"/>
    <cellStyle name="Normal 2 10 27 17" xfId="26308"/>
    <cellStyle name="Normal 2 10 27 18" xfId="26551"/>
    <cellStyle name="Normal 2 10 27 19" xfId="26120"/>
    <cellStyle name="Normal 2 10 27 2" xfId="17668"/>
    <cellStyle name="Normal 2 10 27 20" xfId="26801"/>
    <cellStyle name="Normal 2 10 27 21" xfId="25873"/>
    <cellStyle name="Normal 2 10 27 22" xfId="29373"/>
    <cellStyle name="Normal 2 10 27 23" xfId="31157"/>
    <cellStyle name="Normal 2 10 27 24" xfId="33019"/>
    <cellStyle name="Normal 2 10 27 25" xfId="32973"/>
    <cellStyle name="Normal 2 10 27 26" xfId="33207"/>
    <cellStyle name="Normal 2 10 27 3" xfId="17614"/>
    <cellStyle name="Normal 2 10 27 4" xfId="17853"/>
    <cellStyle name="Normal 2 10 27 5" xfId="17426"/>
    <cellStyle name="Normal 2 10 27 6" xfId="18103"/>
    <cellStyle name="Normal 2 10 27 7" xfId="17173"/>
    <cellStyle name="Normal 2 10 27 8" xfId="18533"/>
    <cellStyle name="Normal 2 10 27 9" xfId="19140"/>
    <cellStyle name="Normal 2 10 28" xfId="1987"/>
    <cellStyle name="Normal 2 10 28 10" xfId="22568"/>
    <cellStyle name="Normal 2 10 28 11" xfId="22512"/>
    <cellStyle name="Normal 2 10 28 12" xfId="22759"/>
    <cellStyle name="Normal 2 10 28 13" xfId="22326"/>
    <cellStyle name="Normal 2 10 28 14" xfId="23009"/>
    <cellStyle name="Normal 2 10 28 15" xfId="22079"/>
    <cellStyle name="Normal 2 10 28 16" xfId="26361"/>
    <cellStyle name="Normal 2 10 28 17" xfId="26307"/>
    <cellStyle name="Normal 2 10 28 18" xfId="26552"/>
    <cellStyle name="Normal 2 10 28 19" xfId="26119"/>
    <cellStyle name="Normal 2 10 28 2" xfId="17669"/>
    <cellStyle name="Normal 2 10 28 20" xfId="26802"/>
    <cellStyle name="Normal 2 10 28 21" xfId="25872"/>
    <cellStyle name="Normal 2 10 28 22" xfId="29440"/>
    <cellStyle name="Normal 2 10 28 23" xfId="31224"/>
    <cellStyle name="Normal 2 10 28 24" xfId="33020"/>
    <cellStyle name="Normal 2 10 28 25" xfId="32972"/>
    <cellStyle name="Normal 2 10 28 26" xfId="33208"/>
    <cellStyle name="Normal 2 10 28 3" xfId="17613"/>
    <cellStyle name="Normal 2 10 28 4" xfId="17854"/>
    <cellStyle name="Normal 2 10 28 5" xfId="17425"/>
    <cellStyle name="Normal 2 10 28 6" xfId="18104"/>
    <cellStyle name="Normal 2 10 28 7" xfId="17172"/>
    <cellStyle name="Normal 2 10 28 8" xfId="18534"/>
    <cellStyle name="Normal 2 10 28 9" xfId="19141"/>
    <cellStyle name="Normal 2 10 29" xfId="1988"/>
    <cellStyle name="Normal 2 10 29 10" xfId="22569"/>
    <cellStyle name="Normal 2 10 29 11" xfId="22511"/>
    <cellStyle name="Normal 2 10 29 12" xfId="22760"/>
    <cellStyle name="Normal 2 10 29 13" xfId="22325"/>
    <cellStyle name="Normal 2 10 29 14" xfId="23010"/>
    <cellStyle name="Normal 2 10 29 15" xfId="22078"/>
    <cellStyle name="Normal 2 10 29 16" xfId="26362"/>
    <cellStyle name="Normal 2 10 29 17" xfId="26306"/>
    <cellStyle name="Normal 2 10 29 18" xfId="26553"/>
    <cellStyle name="Normal 2 10 29 19" xfId="26118"/>
    <cellStyle name="Normal 2 10 29 2" xfId="17670"/>
    <cellStyle name="Normal 2 10 29 20" xfId="26803"/>
    <cellStyle name="Normal 2 10 29 21" xfId="25871"/>
    <cellStyle name="Normal 2 10 29 22" xfId="29441"/>
    <cellStyle name="Normal 2 10 29 23" xfId="31225"/>
    <cellStyle name="Normal 2 10 29 24" xfId="33021"/>
    <cellStyle name="Normal 2 10 29 25" xfId="32971"/>
    <cellStyle name="Normal 2 10 29 26" xfId="33209"/>
    <cellStyle name="Normal 2 10 29 3" xfId="17612"/>
    <cellStyle name="Normal 2 10 29 4" xfId="17855"/>
    <cellStyle name="Normal 2 10 29 5" xfId="17424"/>
    <cellStyle name="Normal 2 10 29 6" xfId="18105"/>
    <cellStyle name="Normal 2 10 29 7" xfId="17171"/>
    <cellStyle name="Normal 2 10 29 8" xfId="18535"/>
    <cellStyle name="Normal 2 10 29 9" xfId="19142"/>
    <cellStyle name="Normal 2 10 3" xfId="1102"/>
    <cellStyle name="Normal 2 10 3 10" xfId="22570"/>
    <cellStyle name="Normal 2 10 3 11" xfId="22510"/>
    <cellStyle name="Normal 2 10 3 12" xfId="22761"/>
    <cellStyle name="Normal 2 10 3 13" xfId="22324"/>
    <cellStyle name="Normal 2 10 3 14" xfId="23011"/>
    <cellStyle name="Normal 2 10 3 15" xfId="22077"/>
    <cellStyle name="Normal 2 10 3 16" xfId="26363"/>
    <cellStyle name="Normal 2 10 3 17" xfId="26305"/>
    <cellStyle name="Normal 2 10 3 18" xfId="26554"/>
    <cellStyle name="Normal 2 10 3 19" xfId="26117"/>
    <cellStyle name="Normal 2 10 3 2" xfId="17671"/>
    <cellStyle name="Normal 2 10 3 20" xfId="26804"/>
    <cellStyle name="Normal 2 10 3 21" xfId="25870"/>
    <cellStyle name="Normal 2 10 3 22" xfId="29180"/>
    <cellStyle name="Normal 2 10 3 23" xfId="30964"/>
    <cellStyle name="Normal 2 10 3 24" xfId="33022"/>
    <cellStyle name="Normal 2 10 3 25" xfId="32970"/>
    <cellStyle name="Normal 2 10 3 26" xfId="33210"/>
    <cellStyle name="Normal 2 10 3 3" xfId="17611"/>
    <cellStyle name="Normal 2 10 3 4" xfId="17856"/>
    <cellStyle name="Normal 2 10 3 5" xfId="17423"/>
    <cellStyle name="Normal 2 10 3 6" xfId="18106"/>
    <cellStyle name="Normal 2 10 3 7" xfId="17170"/>
    <cellStyle name="Normal 2 10 3 8" xfId="18536"/>
    <cellStyle name="Normal 2 10 3 9" xfId="19143"/>
    <cellStyle name="Normal 2 10 30" xfId="1989"/>
    <cellStyle name="Normal 2 10 30 10" xfId="22571"/>
    <cellStyle name="Normal 2 10 30 11" xfId="22509"/>
    <cellStyle name="Normal 2 10 30 12" xfId="22762"/>
    <cellStyle name="Normal 2 10 30 13" xfId="22323"/>
    <cellStyle name="Normal 2 10 30 14" xfId="23012"/>
    <cellStyle name="Normal 2 10 30 15" xfId="22076"/>
    <cellStyle name="Normal 2 10 30 16" xfId="26364"/>
    <cellStyle name="Normal 2 10 30 17" xfId="26304"/>
    <cellStyle name="Normal 2 10 30 18" xfId="26555"/>
    <cellStyle name="Normal 2 10 30 19" xfId="26116"/>
    <cellStyle name="Normal 2 10 30 2" xfId="17672"/>
    <cellStyle name="Normal 2 10 30 20" xfId="26805"/>
    <cellStyle name="Normal 2 10 30 21" xfId="25869"/>
    <cellStyle name="Normal 2 10 30 22" xfId="29442"/>
    <cellStyle name="Normal 2 10 30 23" xfId="31226"/>
    <cellStyle name="Normal 2 10 30 24" xfId="33023"/>
    <cellStyle name="Normal 2 10 30 25" xfId="32969"/>
    <cellStyle name="Normal 2 10 30 26" xfId="33211"/>
    <cellStyle name="Normal 2 10 30 3" xfId="17610"/>
    <cellStyle name="Normal 2 10 30 4" xfId="17857"/>
    <cellStyle name="Normal 2 10 30 5" xfId="17422"/>
    <cellStyle name="Normal 2 10 30 6" xfId="18107"/>
    <cellStyle name="Normal 2 10 30 7" xfId="17169"/>
    <cellStyle name="Normal 2 10 30 8" xfId="18537"/>
    <cellStyle name="Normal 2 10 30 9" xfId="19144"/>
    <cellStyle name="Normal 2 10 31" xfId="1990"/>
    <cellStyle name="Normal 2 10 31 10" xfId="22572"/>
    <cellStyle name="Normal 2 10 31 11" xfId="22508"/>
    <cellStyle name="Normal 2 10 31 12" xfId="22763"/>
    <cellStyle name="Normal 2 10 31 13" xfId="22322"/>
    <cellStyle name="Normal 2 10 31 14" xfId="23013"/>
    <cellStyle name="Normal 2 10 31 15" xfId="22075"/>
    <cellStyle name="Normal 2 10 31 16" xfId="26365"/>
    <cellStyle name="Normal 2 10 31 17" xfId="26303"/>
    <cellStyle name="Normal 2 10 31 18" xfId="26556"/>
    <cellStyle name="Normal 2 10 31 19" xfId="26115"/>
    <cellStyle name="Normal 2 10 31 2" xfId="17673"/>
    <cellStyle name="Normal 2 10 31 20" xfId="26806"/>
    <cellStyle name="Normal 2 10 31 21" xfId="25868"/>
    <cellStyle name="Normal 2 10 31 22" xfId="29443"/>
    <cellStyle name="Normal 2 10 31 23" xfId="31227"/>
    <cellStyle name="Normal 2 10 31 24" xfId="33024"/>
    <cellStyle name="Normal 2 10 31 25" xfId="32968"/>
    <cellStyle name="Normal 2 10 31 26" xfId="33212"/>
    <cellStyle name="Normal 2 10 31 3" xfId="17609"/>
    <cellStyle name="Normal 2 10 31 4" xfId="17858"/>
    <cellStyle name="Normal 2 10 31 5" xfId="17421"/>
    <cellStyle name="Normal 2 10 31 6" xfId="18108"/>
    <cellStyle name="Normal 2 10 31 7" xfId="17168"/>
    <cellStyle name="Normal 2 10 31 8" xfId="18538"/>
    <cellStyle name="Normal 2 10 31 9" xfId="19145"/>
    <cellStyle name="Normal 2 10 32" xfId="1991"/>
    <cellStyle name="Normal 2 10 32 10" xfId="22573"/>
    <cellStyle name="Normal 2 10 32 11" xfId="22507"/>
    <cellStyle name="Normal 2 10 32 12" xfId="22764"/>
    <cellStyle name="Normal 2 10 32 13" xfId="22321"/>
    <cellStyle name="Normal 2 10 32 14" xfId="23014"/>
    <cellStyle name="Normal 2 10 32 15" xfId="22074"/>
    <cellStyle name="Normal 2 10 32 16" xfId="26366"/>
    <cellStyle name="Normal 2 10 32 17" xfId="26302"/>
    <cellStyle name="Normal 2 10 32 18" xfId="26557"/>
    <cellStyle name="Normal 2 10 32 19" xfId="26114"/>
    <cellStyle name="Normal 2 10 32 2" xfId="17674"/>
    <cellStyle name="Normal 2 10 32 20" xfId="26807"/>
    <cellStyle name="Normal 2 10 32 21" xfId="25867"/>
    <cellStyle name="Normal 2 10 32 22" xfId="29444"/>
    <cellStyle name="Normal 2 10 32 23" xfId="31228"/>
    <cellStyle name="Normal 2 10 32 24" xfId="33025"/>
    <cellStyle name="Normal 2 10 32 25" xfId="32967"/>
    <cellStyle name="Normal 2 10 32 26" xfId="33213"/>
    <cellStyle name="Normal 2 10 32 3" xfId="17608"/>
    <cellStyle name="Normal 2 10 32 4" xfId="17859"/>
    <cellStyle name="Normal 2 10 32 5" xfId="17420"/>
    <cellStyle name="Normal 2 10 32 6" xfId="18109"/>
    <cellStyle name="Normal 2 10 32 7" xfId="17167"/>
    <cellStyle name="Normal 2 10 32 8" xfId="18539"/>
    <cellStyle name="Normal 2 10 32 9" xfId="19146"/>
    <cellStyle name="Normal 2 10 33" xfId="1992"/>
    <cellStyle name="Normal 2 10 33 10" xfId="22574"/>
    <cellStyle name="Normal 2 10 33 11" xfId="22506"/>
    <cellStyle name="Normal 2 10 33 12" xfId="22765"/>
    <cellStyle name="Normal 2 10 33 13" xfId="22320"/>
    <cellStyle name="Normal 2 10 33 14" xfId="23015"/>
    <cellStyle name="Normal 2 10 33 15" xfId="22073"/>
    <cellStyle name="Normal 2 10 33 16" xfId="26367"/>
    <cellStyle name="Normal 2 10 33 17" xfId="26301"/>
    <cellStyle name="Normal 2 10 33 18" xfId="26558"/>
    <cellStyle name="Normal 2 10 33 19" xfId="26113"/>
    <cellStyle name="Normal 2 10 33 2" xfId="17675"/>
    <cellStyle name="Normal 2 10 33 20" xfId="26808"/>
    <cellStyle name="Normal 2 10 33 21" xfId="25866"/>
    <cellStyle name="Normal 2 10 33 22" xfId="29445"/>
    <cellStyle name="Normal 2 10 33 23" xfId="31229"/>
    <cellStyle name="Normal 2 10 33 24" xfId="33026"/>
    <cellStyle name="Normal 2 10 33 25" xfId="32966"/>
    <cellStyle name="Normal 2 10 33 26" xfId="33214"/>
    <cellStyle name="Normal 2 10 33 3" xfId="17607"/>
    <cellStyle name="Normal 2 10 33 4" xfId="17860"/>
    <cellStyle name="Normal 2 10 33 5" xfId="17419"/>
    <cellStyle name="Normal 2 10 33 6" xfId="18110"/>
    <cellStyle name="Normal 2 10 33 7" xfId="17166"/>
    <cellStyle name="Normal 2 10 33 8" xfId="18540"/>
    <cellStyle name="Normal 2 10 33 9" xfId="19147"/>
    <cellStyle name="Normal 2 10 34" xfId="1993"/>
    <cellStyle name="Normal 2 10 34 10" xfId="22575"/>
    <cellStyle name="Normal 2 10 34 11" xfId="22505"/>
    <cellStyle name="Normal 2 10 34 12" xfId="22766"/>
    <cellStyle name="Normal 2 10 34 13" xfId="22319"/>
    <cellStyle name="Normal 2 10 34 14" xfId="23017"/>
    <cellStyle name="Normal 2 10 34 15" xfId="22072"/>
    <cellStyle name="Normal 2 10 34 16" xfId="26368"/>
    <cellStyle name="Normal 2 10 34 17" xfId="26300"/>
    <cellStyle name="Normal 2 10 34 18" xfId="26559"/>
    <cellStyle name="Normal 2 10 34 19" xfId="26112"/>
    <cellStyle name="Normal 2 10 34 2" xfId="17676"/>
    <cellStyle name="Normal 2 10 34 20" xfId="26809"/>
    <cellStyle name="Normal 2 10 34 21" xfId="25865"/>
    <cellStyle name="Normal 2 10 34 22" xfId="29446"/>
    <cellStyle name="Normal 2 10 34 23" xfId="31230"/>
    <cellStyle name="Normal 2 10 34 24" xfId="33027"/>
    <cellStyle name="Normal 2 10 34 25" xfId="32965"/>
    <cellStyle name="Normal 2 10 34 26" xfId="33215"/>
    <cellStyle name="Normal 2 10 34 3" xfId="17606"/>
    <cellStyle name="Normal 2 10 34 4" xfId="17861"/>
    <cellStyle name="Normal 2 10 34 5" xfId="17418"/>
    <cellStyle name="Normal 2 10 34 6" xfId="18111"/>
    <cellStyle name="Normal 2 10 34 7" xfId="17165"/>
    <cellStyle name="Normal 2 10 34 8" xfId="18541"/>
    <cellStyle name="Normal 2 10 34 9" xfId="19148"/>
    <cellStyle name="Normal 2 10 35" xfId="1994"/>
    <cellStyle name="Normal 2 10 35 10" xfId="22576"/>
    <cellStyle name="Normal 2 10 35 11" xfId="22504"/>
    <cellStyle name="Normal 2 10 35 12" xfId="22767"/>
    <cellStyle name="Normal 2 10 35 13" xfId="22318"/>
    <cellStyle name="Normal 2 10 35 14" xfId="23018"/>
    <cellStyle name="Normal 2 10 35 15" xfId="22071"/>
    <cellStyle name="Normal 2 10 35 16" xfId="26369"/>
    <cellStyle name="Normal 2 10 35 17" xfId="26299"/>
    <cellStyle name="Normal 2 10 35 18" xfId="26560"/>
    <cellStyle name="Normal 2 10 35 19" xfId="26111"/>
    <cellStyle name="Normal 2 10 35 2" xfId="17677"/>
    <cellStyle name="Normal 2 10 35 20" xfId="26810"/>
    <cellStyle name="Normal 2 10 35 21" xfId="25864"/>
    <cellStyle name="Normal 2 10 35 22" xfId="29447"/>
    <cellStyle name="Normal 2 10 35 23" xfId="31231"/>
    <cellStyle name="Normal 2 10 35 24" xfId="33028"/>
    <cellStyle name="Normal 2 10 35 25" xfId="32964"/>
    <cellStyle name="Normal 2 10 35 26" xfId="33216"/>
    <cellStyle name="Normal 2 10 35 3" xfId="17605"/>
    <cellStyle name="Normal 2 10 35 4" xfId="17862"/>
    <cellStyle name="Normal 2 10 35 5" xfId="17417"/>
    <cellStyle name="Normal 2 10 35 6" xfId="18112"/>
    <cellStyle name="Normal 2 10 35 7" xfId="17164"/>
    <cellStyle name="Normal 2 10 35 8" xfId="18542"/>
    <cellStyle name="Normal 2 10 35 9" xfId="19149"/>
    <cellStyle name="Normal 2 10 36" xfId="1995"/>
    <cellStyle name="Normal 2 10 36 10" xfId="22577"/>
    <cellStyle name="Normal 2 10 36 11" xfId="22503"/>
    <cellStyle name="Normal 2 10 36 12" xfId="22768"/>
    <cellStyle name="Normal 2 10 36 13" xfId="22317"/>
    <cellStyle name="Normal 2 10 36 14" xfId="23019"/>
    <cellStyle name="Normal 2 10 36 15" xfId="22070"/>
    <cellStyle name="Normal 2 10 36 16" xfId="26370"/>
    <cellStyle name="Normal 2 10 36 17" xfId="26298"/>
    <cellStyle name="Normal 2 10 36 18" xfId="26561"/>
    <cellStyle name="Normal 2 10 36 19" xfId="26110"/>
    <cellStyle name="Normal 2 10 36 2" xfId="17678"/>
    <cellStyle name="Normal 2 10 36 20" xfId="26811"/>
    <cellStyle name="Normal 2 10 36 21" xfId="25863"/>
    <cellStyle name="Normal 2 10 36 22" xfId="29448"/>
    <cellStyle name="Normal 2 10 36 23" xfId="31232"/>
    <cellStyle name="Normal 2 10 36 24" xfId="33029"/>
    <cellStyle name="Normal 2 10 36 25" xfId="32963"/>
    <cellStyle name="Normal 2 10 36 26" xfId="33217"/>
    <cellStyle name="Normal 2 10 36 3" xfId="17604"/>
    <cellStyle name="Normal 2 10 36 4" xfId="17863"/>
    <cellStyle name="Normal 2 10 36 5" xfId="17416"/>
    <cellStyle name="Normal 2 10 36 6" xfId="18113"/>
    <cellStyle name="Normal 2 10 36 7" xfId="17163"/>
    <cellStyle name="Normal 2 10 36 8" xfId="18543"/>
    <cellStyle name="Normal 2 10 36 9" xfId="19150"/>
    <cellStyle name="Normal 2 10 37" xfId="1996"/>
    <cellStyle name="Normal 2 10 37 10" xfId="22578"/>
    <cellStyle name="Normal 2 10 37 11" xfId="22502"/>
    <cellStyle name="Normal 2 10 37 12" xfId="22769"/>
    <cellStyle name="Normal 2 10 37 13" xfId="22316"/>
    <cellStyle name="Normal 2 10 37 14" xfId="23020"/>
    <cellStyle name="Normal 2 10 37 15" xfId="22069"/>
    <cellStyle name="Normal 2 10 37 16" xfId="26371"/>
    <cellStyle name="Normal 2 10 37 17" xfId="26297"/>
    <cellStyle name="Normal 2 10 37 18" xfId="26562"/>
    <cellStyle name="Normal 2 10 37 19" xfId="26109"/>
    <cellStyle name="Normal 2 10 37 2" xfId="17679"/>
    <cellStyle name="Normal 2 10 37 20" xfId="26812"/>
    <cellStyle name="Normal 2 10 37 21" xfId="25862"/>
    <cellStyle name="Normal 2 10 37 22" xfId="29449"/>
    <cellStyle name="Normal 2 10 37 23" xfId="31233"/>
    <cellStyle name="Normal 2 10 37 24" xfId="33030"/>
    <cellStyle name="Normal 2 10 37 25" xfId="32962"/>
    <cellStyle name="Normal 2 10 37 26" xfId="33218"/>
    <cellStyle name="Normal 2 10 37 3" xfId="17603"/>
    <cellStyle name="Normal 2 10 37 4" xfId="17864"/>
    <cellStyle name="Normal 2 10 37 5" xfId="17415"/>
    <cellStyle name="Normal 2 10 37 6" xfId="18114"/>
    <cellStyle name="Normal 2 10 37 7" xfId="17162"/>
    <cellStyle name="Normal 2 10 37 8" xfId="18544"/>
    <cellStyle name="Normal 2 10 37 9" xfId="19151"/>
    <cellStyle name="Normal 2 10 38" xfId="1997"/>
    <cellStyle name="Normal 2 10 38 10" xfId="22579"/>
    <cellStyle name="Normal 2 10 38 11" xfId="22501"/>
    <cellStyle name="Normal 2 10 38 12" xfId="22770"/>
    <cellStyle name="Normal 2 10 38 13" xfId="22315"/>
    <cellStyle name="Normal 2 10 38 14" xfId="23023"/>
    <cellStyle name="Normal 2 10 38 15" xfId="22068"/>
    <cellStyle name="Normal 2 10 38 16" xfId="26372"/>
    <cellStyle name="Normal 2 10 38 17" xfId="26296"/>
    <cellStyle name="Normal 2 10 38 18" xfId="26563"/>
    <cellStyle name="Normal 2 10 38 19" xfId="26108"/>
    <cellStyle name="Normal 2 10 38 2" xfId="17680"/>
    <cellStyle name="Normal 2 10 38 20" xfId="26814"/>
    <cellStyle name="Normal 2 10 38 21" xfId="25861"/>
    <cellStyle name="Normal 2 10 38 22" xfId="29450"/>
    <cellStyle name="Normal 2 10 38 23" xfId="31234"/>
    <cellStyle name="Normal 2 10 38 24" xfId="33031"/>
    <cellStyle name="Normal 2 10 38 25" xfId="32961"/>
    <cellStyle name="Normal 2 10 38 26" xfId="33219"/>
    <cellStyle name="Normal 2 10 38 3" xfId="17602"/>
    <cellStyle name="Normal 2 10 38 4" xfId="17865"/>
    <cellStyle name="Normal 2 10 38 5" xfId="17414"/>
    <cellStyle name="Normal 2 10 38 6" xfId="18115"/>
    <cellStyle name="Normal 2 10 38 7" xfId="17161"/>
    <cellStyle name="Normal 2 10 38 8" xfId="18545"/>
    <cellStyle name="Normal 2 10 38 9" xfId="19152"/>
    <cellStyle name="Normal 2 10 39" xfId="2314"/>
    <cellStyle name="Normal 2 10 39 10" xfId="22580"/>
    <cellStyle name="Normal 2 10 39 11" xfId="22500"/>
    <cellStyle name="Normal 2 10 39 12" xfId="22771"/>
    <cellStyle name="Normal 2 10 39 13" xfId="22314"/>
    <cellStyle name="Normal 2 10 39 14" xfId="23024"/>
    <cellStyle name="Normal 2 10 39 15" xfId="22067"/>
    <cellStyle name="Normal 2 10 39 16" xfId="26373"/>
    <cellStyle name="Normal 2 10 39 17" xfId="26295"/>
    <cellStyle name="Normal 2 10 39 18" xfId="26564"/>
    <cellStyle name="Normal 2 10 39 19" xfId="26107"/>
    <cellStyle name="Normal 2 10 39 2" xfId="17681"/>
    <cellStyle name="Normal 2 10 39 20" xfId="26817"/>
    <cellStyle name="Normal 2 10 39 21" xfId="25860"/>
    <cellStyle name="Normal 2 10 39 22" xfId="29586"/>
    <cellStyle name="Normal 2 10 39 23" xfId="31370"/>
    <cellStyle name="Normal 2 10 39 24" xfId="33032"/>
    <cellStyle name="Normal 2 10 39 25" xfId="32960"/>
    <cellStyle name="Normal 2 10 39 26" xfId="33220"/>
    <cellStyle name="Normal 2 10 39 3" xfId="17601"/>
    <cellStyle name="Normal 2 10 39 4" xfId="17866"/>
    <cellStyle name="Normal 2 10 39 5" xfId="17413"/>
    <cellStyle name="Normal 2 10 39 6" xfId="18116"/>
    <cellStyle name="Normal 2 10 39 7" xfId="17160"/>
    <cellStyle name="Normal 2 10 39 8" xfId="18546"/>
    <cellStyle name="Normal 2 10 39 9" xfId="19153"/>
    <cellStyle name="Normal 2 10 4" xfId="1080"/>
    <cellStyle name="Normal 2 10 4 10" xfId="22581"/>
    <cellStyle name="Normal 2 10 4 11" xfId="22499"/>
    <cellStyle name="Normal 2 10 4 12" xfId="22772"/>
    <cellStyle name="Normal 2 10 4 13" xfId="22313"/>
    <cellStyle name="Normal 2 10 4 14" xfId="23025"/>
    <cellStyle name="Normal 2 10 4 15" xfId="22066"/>
    <cellStyle name="Normal 2 10 4 16" xfId="26374"/>
    <cellStyle name="Normal 2 10 4 17" xfId="26294"/>
    <cellStyle name="Normal 2 10 4 18" xfId="26565"/>
    <cellStyle name="Normal 2 10 4 19" xfId="26106"/>
    <cellStyle name="Normal 2 10 4 2" xfId="17682"/>
    <cellStyle name="Normal 2 10 4 20" xfId="26818"/>
    <cellStyle name="Normal 2 10 4 21" xfId="25859"/>
    <cellStyle name="Normal 2 10 4 22" xfId="29162"/>
    <cellStyle name="Normal 2 10 4 23" xfId="30946"/>
    <cellStyle name="Normal 2 10 4 24" xfId="33033"/>
    <cellStyle name="Normal 2 10 4 25" xfId="32959"/>
    <cellStyle name="Normal 2 10 4 26" xfId="33221"/>
    <cellStyle name="Normal 2 10 4 3" xfId="17600"/>
    <cellStyle name="Normal 2 10 4 4" xfId="17867"/>
    <cellStyle name="Normal 2 10 4 5" xfId="17410"/>
    <cellStyle name="Normal 2 10 4 6" xfId="18119"/>
    <cellStyle name="Normal 2 10 4 7" xfId="17159"/>
    <cellStyle name="Normal 2 10 4 8" xfId="18548"/>
    <cellStyle name="Normal 2 10 4 9" xfId="19154"/>
    <cellStyle name="Normal 2 10 40" xfId="2305"/>
    <cellStyle name="Normal 2 10 40 10" xfId="22582"/>
    <cellStyle name="Normal 2 10 40 11" xfId="22498"/>
    <cellStyle name="Normal 2 10 40 12" xfId="22773"/>
    <cellStyle name="Normal 2 10 40 13" xfId="22312"/>
    <cellStyle name="Normal 2 10 40 14" xfId="23026"/>
    <cellStyle name="Normal 2 10 40 15" xfId="22065"/>
    <cellStyle name="Normal 2 10 40 16" xfId="26375"/>
    <cellStyle name="Normal 2 10 40 17" xfId="26293"/>
    <cellStyle name="Normal 2 10 40 18" xfId="26566"/>
    <cellStyle name="Normal 2 10 40 19" xfId="26105"/>
    <cellStyle name="Normal 2 10 40 2" xfId="17683"/>
    <cellStyle name="Normal 2 10 40 20" xfId="26819"/>
    <cellStyle name="Normal 2 10 40 21" xfId="25858"/>
    <cellStyle name="Normal 2 10 40 22" xfId="29584"/>
    <cellStyle name="Normal 2 10 40 23" xfId="31368"/>
    <cellStyle name="Normal 2 10 40 24" xfId="33034"/>
    <cellStyle name="Normal 2 10 40 25" xfId="32958"/>
    <cellStyle name="Normal 2 10 40 26" xfId="33222"/>
    <cellStyle name="Normal 2 10 40 3" xfId="17599"/>
    <cellStyle name="Normal 2 10 40 4" xfId="17868"/>
    <cellStyle name="Normal 2 10 40 5" xfId="17409"/>
    <cellStyle name="Normal 2 10 40 6" xfId="18120"/>
    <cellStyle name="Normal 2 10 40 7" xfId="17158"/>
    <cellStyle name="Normal 2 10 40 8" xfId="18551"/>
    <cellStyle name="Normal 2 10 40 9" xfId="19155"/>
    <cellStyle name="Normal 2 10 41" xfId="2312"/>
    <cellStyle name="Normal 2 10 41 10" xfId="22583"/>
    <cellStyle name="Normal 2 10 41 11" xfId="22497"/>
    <cellStyle name="Normal 2 10 41 12" xfId="22774"/>
    <cellStyle name="Normal 2 10 41 13" xfId="22311"/>
    <cellStyle name="Normal 2 10 41 14" xfId="23029"/>
    <cellStyle name="Normal 2 10 41 15" xfId="22064"/>
    <cellStyle name="Normal 2 10 41 16" xfId="26376"/>
    <cellStyle name="Normal 2 10 41 17" xfId="26292"/>
    <cellStyle name="Normal 2 10 41 18" xfId="26567"/>
    <cellStyle name="Normal 2 10 41 19" xfId="26104"/>
    <cellStyle name="Normal 2 10 41 2" xfId="17684"/>
    <cellStyle name="Normal 2 10 41 20" xfId="26820"/>
    <cellStyle name="Normal 2 10 41 21" xfId="25857"/>
    <cellStyle name="Normal 2 10 41 22" xfId="29585"/>
    <cellStyle name="Normal 2 10 41 23" xfId="31369"/>
    <cellStyle name="Normal 2 10 41 24" xfId="33035"/>
    <cellStyle name="Normal 2 10 41 25" xfId="32957"/>
    <cellStyle name="Normal 2 10 41 26" xfId="33223"/>
    <cellStyle name="Normal 2 10 41 3" xfId="17598"/>
    <cellStyle name="Normal 2 10 41 4" xfId="17869"/>
    <cellStyle name="Normal 2 10 41 5" xfId="17408"/>
    <cellStyle name="Normal 2 10 41 6" xfId="18121"/>
    <cellStyle name="Normal 2 10 41 7" xfId="17157"/>
    <cellStyle name="Normal 2 10 41 8" xfId="18552"/>
    <cellStyle name="Normal 2 10 41 9" xfId="19156"/>
    <cellStyle name="Normal 2 10 42" xfId="2299"/>
    <cellStyle name="Normal 2 10 42 10" xfId="22584"/>
    <cellStyle name="Normal 2 10 42 11" xfId="22496"/>
    <cellStyle name="Normal 2 10 42 12" xfId="22775"/>
    <cellStyle name="Normal 2 10 42 13" xfId="22310"/>
    <cellStyle name="Normal 2 10 42 14" xfId="23030"/>
    <cellStyle name="Normal 2 10 42 15" xfId="22063"/>
    <cellStyle name="Normal 2 10 42 16" xfId="26377"/>
    <cellStyle name="Normal 2 10 42 17" xfId="26291"/>
    <cellStyle name="Normal 2 10 42 18" xfId="26568"/>
    <cellStyle name="Normal 2 10 42 19" xfId="26103"/>
    <cellStyle name="Normal 2 10 42 2" xfId="17685"/>
    <cellStyle name="Normal 2 10 42 20" xfId="26821"/>
    <cellStyle name="Normal 2 10 42 21" xfId="25856"/>
    <cellStyle name="Normal 2 10 42 22" xfId="29579"/>
    <cellStyle name="Normal 2 10 42 23" xfId="31363"/>
    <cellStyle name="Normal 2 10 42 24" xfId="33036"/>
    <cellStyle name="Normal 2 10 42 25" xfId="32956"/>
    <cellStyle name="Normal 2 10 42 26" xfId="33224"/>
    <cellStyle name="Normal 2 10 42 3" xfId="17597"/>
    <cellStyle name="Normal 2 10 42 4" xfId="17870"/>
    <cellStyle name="Normal 2 10 42 5" xfId="17407"/>
    <cellStyle name="Normal 2 10 42 6" xfId="18122"/>
    <cellStyle name="Normal 2 10 42 7" xfId="17156"/>
    <cellStyle name="Normal 2 10 42 8" xfId="18553"/>
    <cellStyle name="Normal 2 10 42 9" xfId="19157"/>
    <cellStyle name="Normal 2 10 43" xfId="2325"/>
    <cellStyle name="Normal 2 10 43 10" xfId="22585"/>
    <cellStyle name="Normal 2 10 43 11" xfId="22495"/>
    <cellStyle name="Normal 2 10 43 12" xfId="22776"/>
    <cellStyle name="Normal 2 10 43 13" xfId="22309"/>
    <cellStyle name="Normal 2 10 43 14" xfId="23031"/>
    <cellStyle name="Normal 2 10 43 15" xfId="22062"/>
    <cellStyle name="Normal 2 10 43 16" xfId="26378"/>
    <cellStyle name="Normal 2 10 43 17" xfId="26290"/>
    <cellStyle name="Normal 2 10 43 18" xfId="26569"/>
    <cellStyle name="Normal 2 10 43 19" xfId="26102"/>
    <cellStyle name="Normal 2 10 43 2" xfId="17686"/>
    <cellStyle name="Normal 2 10 43 20" xfId="26822"/>
    <cellStyle name="Normal 2 10 43 21" xfId="25855"/>
    <cellStyle name="Normal 2 10 43 22" xfId="29595"/>
    <cellStyle name="Normal 2 10 43 23" xfId="31379"/>
    <cellStyle name="Normal 2 10 43 24" xfId="33037"/>
    <cellStyle name="Normal 2 10 43 25" xfId="32955"/>
    <cellStyle name="Normal 2 10 43 26" xfId="33225"/>
    <cellStyle name="Normal 2 10 43 3" xfId="17596"/>
    <cellStyle name="Normal 2 10 43 4" xfId="17871"/>
    <cellStyle name="Normal 2 10 43 5" xfId="17406"/>
    <cellStyle name="Normal 2 10 43 6" xfId="18123"/>
    <cellStyle name="Normal 2 10 43 7" xfId="17155"/>
    <cellStyle name="Normal 2 10 43 8" xfId="18554"/>
    <cellStyle name="Normal 2 10 43 9" xfId="19158"/>
    <cellStyle name="Normal 2 10 44" xfId="2340"/>
    <cellStyle name="Normal 2 10 44 10" xfId="22586"/>
    <cellStyle name="Normal 2 10 44 11" xfId="22494"/>
    <cellStyle name="Normal 2 10 44 12" xfId="22777"/>
    <cellStyle name="Normal 2 10 44 13" xfId="22308"/>
    <cellStyle name="Normal 2 10 44 14" xfId="23032"/>
    <cellStyle name="Normal 2 10 44 15" xfId="22061"/>
    <cellStyle name="Normal 2 10 44 16" xfId="26379"/>
    <cellStyle name="Normal 2 10 44 17" xfId="26289"/>
    <cellStyle name="Normal 2 10 44 18" xfId="26570"/>
    <cellStyle name="Normal 2 10 44 19" xfId="26101"/>
    <cellStyle name="Normal 2 10 44 2" xfId="17687"/>
    <cellStyle name="Normal 2 10 44 20" xfId="26823"/>
    <cellStyle name="Normal 2 10 44 21" xfId="25854"/>
    <cellStyle name="Normal 2 10 44 22" xfId="29607"/>
    <cellStyle name="Normal 2 10 44 23" xfId="31391"/>
    <cellStyle name="Normal 2 10 44 24" xfId="33038"/>
    <cellStyle name="Normal 2 10 44 25" xfId="32954"/>
    <cellStyle name="Normal 2 10 44 26" xfId="33226"/>
    <cellStyle name="Normal 2 10 44 3" xfId="17595"/>
    <cellStyle name="Normal 2 10 44 4" xfId="17872"/>
    <cellStyle name="Normal 2 10 44 5" xfId="17405"/>
    <cellStyle name="Normal 2 10 44 6" xfId="18124"/>
    <cellStyle name="Normal 2 10 44 7" xfId="17154"/>
    <cellStyle name="Normal 2 10 44 8" xfId="18555"/>
    <cellStyle name="Normal 2 10 44 9" xfId="19162"/>
    <cellStyle name="Normal 2 10 45" xfId="2336"/>
    <cellStyle name="Normal 2 10 45 10" xfId="22587"/>
    <cellStyle name="Normal 2 10 45 11" xfId="22493"/>
    <cellStyle name="Normal 2 10 45 12" xfId="22778"/>
    <cellStyle name="Normal 2 10 45 13" xfId="22307"/>
    <cellStyle name="Normal 2 10 45 14" xfId="23034"/>
    <cellStyle name="Normal 2 10 45 15" xfId="22060"/>
    <cellStyle name="Normal 2 10 45 16" xfId="26380"/>
    <cellStyle name="Normal 2 10 45 17" xfId="26288"/>
    <cellStyle name="Normal 2 10 45 18" xfId="26571"/>
    <cellStyle name="Normal 2 10 45 19" xfId="26100"/>
    <cellStyle name="Normal 2 10 45 2" xfId="17688"/>
    <cellStyle name="Normal 2 10 45 20" xfId="26826"/>
    <cellStyle name="Normal 2 10 45 21" xfId="25853"/>
    <cellStyle name="Normal 2 10 45 22" xfId="29603"/>
    <cellStyle name="Normal 2 10 45 23" xfId="31387"/>
    <cellStyle name="Normal 2 10 45 24" xfId="33039"/>
    <cellStyle name="Normal 2 10 45 25" xfId="32953"/>
    <cellStyle name="Normal 2 10 45 26" xfId="33227"/>
    <cellStyle name="Normal 2 10 45 3" xfId="17594"/>
    <cellStyle name="Normal 2 10 45 4" xfId="17873"/>
    <cellStyle name="Normal 2 10 45 5" xfId="17404"/>
    <cellStyle name="Normal 2 10 45 6" xfId="18126"/>
    <cellStyle name="Normal 2 10 45 7" xfId="17150"/>
    <cellStyle name="Normal 2 10 45 8" xfId="18556"/>
    <cellStyle name="Normal 2 10 45 9" xfId="19163"/>
    <cellStyle name="Normal 2 10 46" xfId="2373"/>
    <cellStyle name="Normal 2 10 46 10" xfId="22588"/>
    <cellStyle name="Normal 2 10 46 11" xfId="22492"/>
    <cellStyle name="Normal 2 10 46 12" xfId="22779"/>
    <cellStyle name="Normal 2 10 46 13" xfId="22306"/>
    <cellStyle name="Normal 2 10 46 14" xfId="23035"/>
    <cellStyle name="Normal 2 10 46 15" xfId="22059"/>
    <cellStyle name="Normal 2 10 46 16" xfId="26381"/>
    <cellStyle name="Normal 2 10 46 17" xfId="26287"/>
    <cellStyle name="Normal 2 10 46 18" xfId="26572"/>
    <cellStyle name="Normal 2 10 46 19" xfId="26099"/>
    <cellStyle name="Normal 2 10 46 2" xfId="17689"/>
    <cellStyle name="Normal 2 10 46 20" xfId="26828"/>
    <cellStyle name="Normal 2 10 46 21" xfId="25852"/>
    <cellStyle name="Normal 2 10 46 22" xfId="29631"/>
    <cellStyle name="Normal 2 10 46 23" xfId="31415"/>
    <cellStyle name="Normal 2 10 46 24" xfId="33040"/>
    <cellStyle name="Normal 2 10 46 25" xfId="32952"/>
    <cellStyle name="Normal 2 10 46 26" xfId="33228"/>
    <cellStyle name="Normal 2 10 46 3" xfId="17593"/>
    <cellStyle name="Normal 2 10 46 4" xfId="17874"/>
    <cellStyle name="Normal 2 10 46 5" xfId="17403"/>
    <cellStyle name="Normal 2 10 46 6" xfId="18127"/>
    <cellStyle name="Normal 2 10 46 7" xfId="17149"/>
    <cellStyle name="Normal 2 10 46 8" xfId="18557"/>
    <cellStyle name="Normal 2 10 46 9" xfId="19164"/>
    <cellStyle name="Normal 2 10 47" xfId="3332"/>
    <cellStyle name="Normal 2 10 47 10" xfId="22589"/>
    <cellStyle name="Normal 2 10 47 11" xfId="22491"/>
    <cellStyle name="Normal 2 10 47 12" xfId="22780"/>
    <cellStyle name="Normal 2 10 47 13" xfId="22305"/>
    <cellStyle name="Normal 2 10 47 14" xfId="23036"/>
    <cellStyle name="Normal 2 10 47 15" xfId="22058"/>
    <cellStyle name="Normal 2 10 47 16" xfId="26382"/>
    <cellStyle name="Normal 2 10 47 17" xfId="26286"/>
    <cellStyle name="Normal 2 10 47 18" xfId="26573"/>
    <cellStyle name="Normal 2 10 47 19" xfId="26098"/>
    <cellStyle name="Normal 2 10 47 2" xfId="17690"/>
    <cellStyle name="Normal 2 10 47 20" xfId="26829"/>
    <cellStyle name="Normal 2 10 47 21" xfId="25851"/>
    <cellStyle name="Normal 2 10 47 22" xfId="29695"/>
    <cellStyle name="Normal 2 10 47 23" xfId="31479"/>
    <cellStyle name="Normal 2 10 47 24" xfId="33041"/>
    <cellStyle name="Normal 2 10 47 25" xfId="32951"/>
    <cellStyle name="Normal 2 10 47 26" xfId="33229"/>
    <cellStyle name="Normal 2 10 47 3" xfId="17592"/>
    <cellStyle name="Normal 2 10 47 4" xfId="17875"/>
    <cellStyle name="Normal 2 10 47 5" xfId="17401"/>
    <cellStyle name="Normal 2 10 47 6" xfId="18129"/>
    <cellStyle name="Normal 2 10 47 7" xfId="17148"/>
    <cellStyle name="Normal 2 10 47 8" xfId="18560"/>
    <cellStyle name="Normal 2 10 47 9" xfId="19165"/>
    <cellStyle name="Normal 2 10 48" xfId="3333"/>
    <cellStyle name="Normal 2 10 48 10" xfId="22590"/>
    <cellStyle name="Normal 2 10 48 11" xfId="22490"/>
    <cellStyle name="Normal 2 10 48 12" xfId="22781"/>
    <cellStyle name="Normal 2 10 48 13" xfId="22304"/>
    <cellStyle name="Normal 2 10 48 14" xfId="23037"/>
    <cellStyle name="Normal 2 10 48 15" xfId="22057"/>
    <cellStyle name="Normal 2 10 48 16" xfId="26383"/>
    <cellStyle name="Normal 2 10 48 17" xfId="26285"/>
    <cellStyle name="Normal 2 10 48 18" xfId="26574"/>
    <cellStyle name="Normal 2 10 48 19" xfId="26095"/>
    <cellStyle name="Normal 2 10 48 2" xfId="17691"/>
    <cellStyle name="Normal 2 10 48 20" xfId="26830"/>
    <cellStyle name="Normal 2 10 48 21" xfId="25850"/>
    <cellStyle name="Normal 2 10 48 22" xfId="29696"/>
    <cellStyle name="Normal 2 10 48 23" xfId="31480"/>
    <cellStyle name="Normal 2 10 48 24" xfId="33042"/>
    <cellStyle name="Normal 2 10 48 25" xfId="32950"/>
    <cellStyle name="Normal 2 10 48 26" xfId="33230"/>
    <cellStyle name="Normal 2 10 48 3" xfId="17591"/>
    <cellStyle name="Normal 2 10 48 4" xfId="17876"/>
    <cellStyle name="Normal 2 10 48 5" xfId="17400"/>
    <cellStyle name="Normal 2 10 48 6" xfId="18130"/>
    <cellStyle name="Normal 2 10 48 7" xfId="17147"/>
    <cellStyle name="Normal 2 10 48 8" xfId="18562"/>
    <cellStyle name="Normal 2 10 48 9" xfId="19166"/>
    <cellStyle name="Normal 2 10 49" xfId="3334"/>
    <cellStyle name="Normal 2 10 49 10" xfId="22591"/>
    <cellStyle name="Normal 2 10 49 11" xfId="22489"/>
    <cellStyle name="Normal 2 10 49 12" xfId="22782"/>
    <cellStyle name="Normal 2 10 49 13" xfId="22303"/>
    <cellStyle name="Normal 2 10 49 14" xfId="23038"/>
    <cellStyle name="Normal 2 10 49 15" xfId="22054"/>
    <cellStyle name="Normal 2 10 49 16" xfId="26384"/>
    <cellStyle name="Normal 2 10 49 17" xfId="26284"/>
    <cellStyle name="Normal 2 10 49 18" xfId="26575"/>
    <cellStyle name="Normal 2 10 49 19" xfId="26094"/>
    <cellStyle name="Normal 2 10 49 2" xfId="17692"/>
    <cellStyle name="Normal 2 10 49 20" xfId="26831"/>
    <cellStyle name="Normal 2 10 49 21" xfId="25849"/>
    <cellStyle name="Normal 2 10 49 22" xfId="29697"/>
    <cellStyle name="Normal 2 10 49 23" xfId="31481"/>
    <cellStyle name="Normal 2 10 49 24" xfId="33043"/>
    <cellStyle name="Normal 2 10 49 25" xfId="32949"/>
    <cellStyle name="Normal 2 10 49 26" xfId="33231"/>
    <cellStyle name="Normal 2 10 49 3" xfId="17590"/>
    <cellStyle name="Normal 2 10 49 4" xfId="17877"/>
    <cellStyle name="Normal 2 10 49 5" xfId="17399"/>
    <cellStyle name="Normal 2 10 49 6" xfId="18131"/>
    <cellStyle name="Normal 2 10 49 7" xfId="17146"/>
    <cellStyle name="Normal 2 10 49 8" xfId="18563"/>
    <cellStyle name="Normal 2 10 49 9" xfId="19167"/>
    <cellStyle name="Normal 2 10 5" xfId="1091"/>
    <cellStyle name="Normal 2 10 5 10" xfId="22592"/>
    <cellStyle name="Normal 2 10 5 11" xfId="22488"/>
    <cellStyle name="Normal 2 10 5 12" xfId="22783"/>
    <cellStyle name="Normal 2 10 5 13" xfId="22302"/>
    <cellStyle name="Normal 2 10 5 14" xfId="23039"/>
    <cellStyle name="Normal 2 10 5 15" xfId="22053"/>
    <cellStyle name="Normal 2 10 5 16" xfId="26385"/>
    <cellStyle name="Normal 2 10 5 17" xfId="26283"/>
    <cellStyle name="Normal 2 10 5 18" xfId="26576"/>
    <cellStyle name="Normal 2 10 5 19" xfId="26093"/>
    <cellStyle name="Normal 2 10 5 2" xfId="17693"/>
    <cellStyle name="Normal 2 10 5 20" xfId="26832"/>
    <cellStyle name="Normal 2 10 5 21" xfId="25848"/>
    <cellStyle name="Normal 2 10 5 22" xfId="29171"/>
    <cellStyle name="Normal 2 10 5 23" xfId="30955"/>
    <cellStyle name="Normal 2 10 5 24" xfId="33044"/>
    <cellStyle name="Normal 2 10 5 25" xfId="32948"/>
    <cellStyle name="Normal 2 10 5 26" xfId="33232"/>
    <cellStyle name="Normal 2 10 5 3" xfId="17589"/>
    <cellStyle name="Normal 2 10 5 4" xfId="17878"/>
    <cellStyle name="Normal 2 10 5 5" xfId="17398"/>
    <cellStyle name="Normal 2 10 5 6" xfId="18132"/>
    <cellStyle name="Normal 2 10 5 7" xfId="17145"/>
    <cellStyle name="Normal 2 10 5 8" xfId="18564"/>
    <cellStyle name="Normal 2 10 5 9" xfId="19168"/>
    <cellStyle name="Normal 2 10 50" xfId="3336"/>
    <cellStyle name="Normal 2 10 50 10" xfId="22593"/>
    <cellStyle name="Normal 2 10 50 11" xfId="22487"/>
    <cellStyle name="Normal 2 10 50 12" xfId="22784"/>
    <cellStyle name="Normal 2 10 50 13" xfId="22301"/>
    <cellStyle name="Normal 2 10 50 14" xfId="23040"/>
    <cellStyle name="Normal 2 10 50 15" xfId="22052"/>
    <cellStyle name="Normal 2 10 50 16" xfId="26386"/>
    <cellStyle name="Normal 2 10 50 17" xfId="26282"/>
    <cellStyle name="Normal 2 10 50 18" xfId="26577"/>
    <cellStyle name="Normal 2 10 50 19" xfId="26092"/>
    <cellStyle name="Normal 2 10 50 2" xfId="17694"/>
    <cellStyle name="Normal 2 10 50 20" xfId="26833"/>
    <cellStyle name="Normal 2 10 50 21" xfId="25844"/>
    <cellStyle name="Normal 2 10 50 22" xfId="29698"/>
    <cellStyle name="Normal 2 10 50 23" xfId="31482"/>
    <cellStyle name="Normal 2 10 50 24" xfId="33045"/>
    <cellStyle name="Normal 2 10 50 25" xfId="32947"/>
    <cellStyle name="Normal 2 10 50 26" xfId="33233"/>
    <cellStyle name="Normal 2 10 50 3" xfId="17588"/>
    <cellStyle name="Normal 2 10 50 4" xfId="17879"/>
    <cellStyle name="Normal 2 10 50 5" xfId="17397"/>
    <cellStyle name="Normal 2 10 50 6" xfId="18133"/>
    <cellStyle name="Normal 2 10 50 7" xfId="17144"/>
    <cellStyle name="Normal 2 10 50 8" xfId="18565"/>
    <cellStyle name="Normal 2 10 50 9" xfId="19169"/>
    <cellStyle name="Normal 2 10 51" xfId="3337"/>
    <cellStyle name="Normal 2 10 51 10" xfId="22594"/>
    <cellStyle name="Normal 2 10 51 11" xfId="22486"/>
    <cellStyle name="Normal 2 10 51 12" xfId="22785"/>
    <cellStyle name="Normal 2 10 51 13" xfId="22300"/>
    <cellStyle name="Normal 2 10 51 14" xfId="23041"/>
    <cellStyle name="Normal 2 10 51 15" xfId="22051"/>
    <cellStyle name="Normal 2 10 51 16" xfId="26387"/>
    <cellStyle name="Normal 2 10 51 17" xfId="26281"/>
    <cellStyle name="Normal 2 10 51 18" xfId="26578"/>
    <cellStyle name="Normal 2 10 51 19" xfId="26091"/>
    <cellStyle name="Normal 2 10 51 2" xfId="17695"/>
    <cellStyle name="Normal 2 10 51 20" xfId="26834"/>
    <cellStyle name="Normal 2 10 51 21" xfId="25843"/>
    <cellStyle name="Normal 2 10 51 22" xfId="29699"/>
    <cellStyle name="Normal 2 10 51 23" xfId="31483"/>
    <cellStyle name="Normal 2 10 51 24" xfId="33046"/>
    <cellStyle name="Normal 2 10 51 25" xfId="32946"/>
    <cellStyle name="Normal 2 10 51 26" xfId="33234"/>
    <cellStyle name="Normal 2 10 51 3" xfId="17587"/>
    <cellStyle name="Normal 2 10 51 4" xfId="17880"/>
    <cellStyle name="Normal 2 10 51 5" xfId="17396"/>
    <cellStyle name="Normal 2 10 51 6" xfId="18134"/>
    <cellStyle name="Normal 2 10 51 7" xfId="17143"/>
    <cellStyle name="Normal 2 10 51 8" xfId="18566"/>
    <cellStyle name="Normal 2 10 51 9" xfId="19171"/>
    <cellStyle name="Normal 2 10 52" xfId="3338"/>
    <cellStyle name="Normal 2 10 52 10" xfId="22595"/>
    <cellStyle name="Normal 2 10 52 11" xfId="22485"/>
    <cellStyle name="Normal 2 10 52 12" xfId="22786"/>
    <cellStyle name="Normal 2 10 52 13" xfId="22297"/>
    <cellStyle name="Normal 2 10 52 14" xfId="23042"/>
    <cellStyle name="Normal 2 10 52 15" xfId="22049"/>
    <cellStyle name="Normal 2 10 52 16" xfId="26388"/>
    <cellStyle name="Normal 2 10 52 17" xfId="26280"/>
    <cellStyle name="Normal 2 10 52 18" xfId="26579"/>
    <cellStyle name="Normal 2 10 52 19" xfId="26090"/>
    <cellStyle name="Normal 2 10 52 2" xfId="17696"/>
    <cellStyle name="Normal 2 10 52 20" xfId="26835"/>
    <cellStyle name="Normal 2 10 52 21" xfId="25842"/>
    <cellStyle name="Normal 2 10 52 22" xfId="29700"/>
    <cellStyle name="Normal 2 10 52 23" xfId="31484"/>
    <cellStyle name="Normal 2 10 52 24" xfId="33047"/>
    <cellStyle name="Normal 2 10 52 25" xfId="32945"/>
    <cellStyle name="Normal 2 10 52 26" xfId="33235"/>
    <cellStyle name="Normal 2 10 52 3" xfId="17586"/>
    <cellStyle name="Normal 2 10 52 4" xfId="17881"/>
    <cellStyle name="Normal 2 10 52 5" xfId="17395"/>
    <cellStyle name="Normal 2 10 52 6" xfId="18135"/>
    <cellStyle name="Normal 2 10 52 7" xfId="17141"/>
    <cellStyle name="Normal 2 10 52 8" xfId="18567"/>
    <cellStyle name="Normal 2 10 52 9" xfId="19174"/>
    <cellStyle name="Normal 2 10 53" xfId="3339"/>
    <cellStyle name="Normal 2 10 53 10" xfId="22596"/>
    <cellStyle name="Normal 2 10 53 11" xfId="22484"/>
    <cellStyle name="Normal 2 10 53 12" xfId="22787"/>
    <cellStyle name="Normal 2 10 53 13" xfId="22296"/>
    <cellStyle name="Normal 2 10 53 14" xfId="23043"/>
    <cellStyle name="Normal 2 10 53 15" xfId="22048"/>
    <cellStyle name="Normal 2 10 53 16" xfId="26389"/>
    <cellStyle name="Normal 2 10 53 17" xfId="26279"/>
    <cellStyle name="Normal 2 10 53 18" xfId="26580"/>
    <cellStyle name="Normal 2 10 53 19" xfId="26089"/>
    <cellStyle name="Normal 2 10 53 2" xfId="17697"/>
    <cellStyle name="Normal 2 10 53 20" xfId="26836"/>
    <cellStyle name="Normal 2 10 53 21" xfId="25841"/>
    <cellStyle name="Normal 2 10 53 22" xfId="29701"/>
    <cellStyle name="Normal 2 10 53 23" xfId="31485"/>
    <cellStyle name="Normal 2 10 53 24" xfId="33048"/>
    <cellStyle name="Normal 2 10 53 25" xfId="32944"/>
    <cellStyle name="Normal 2 10 53 26" xfId="33236"/>
    <cellStyle name="Normal 2 10 53 3" xfId="17585"/>
    <cellStyle name="Normal 2 10 53 4" xfId="17882"/>
    <cellStyle name="Normal 2 10 53 5" xfId="17394"/>
    <cellStyle name="Normal 2 10 53 6" xfId="18138"/>
    <cellStyle name="Normal 2 10 53 7" xfId="17138"/>
    <cellStyle name="Normal 2 10 53 8" xfId="18568"/>
    <cellStyle name="Normal 2 10 53 9" xfId="19175"/>
    <cellStyle name="Normal 2 10 54" xfId="3340"/>
    <cellStyle name="Normal 2 10 54 10" xfId="22597"/>
    <cellStyle name="Normal 2 10 54 11" xfId="22483"/>
    <cellStyle name="Normal 2 10 54 12" xfId="22788"/>
    <cellStyle name="Normal 2 10 54 13" xfId="22295"/>
    <cellStyle name="Normal 2 10 54 14" xfId="23044"/>
    <cellStyle name="Normal 2 10 54 15" xfId="22047"/>
    <cellStyle name="Normal 2 10 54 16" xfId="26390"/>
    <cellStyle name="Normal 2 10 54 17" xfId="26278"/>
    <cellStyle name="Normal 2 10 54 18" xfId="26581"/>
    <cellStyle name="Normal 2 10 54 19" xfId="26088"/>
    <cellStyle name="Normal 2 10 54 2" xfId="17698"/>
    <cellStyle name="Normal 2 10 54 20" xfId="26837"/>
    <cellStyle name="Normal 2 10 54 21" xfId="25840"/>
    <cellStyle name="Normal 2 10 54 22" xfId="29702"/>
    <cellStyle name="Normal 2 10 54 23" xfId="31486"/>
    <cellStyle name="Normal 2 10 54 24" xfId="33049"/>
    <cellStyle name="Normal 2 10 54 25" xfId="32943"/>
    <cellStyle name="Normal 2 10 54 26" xfId="33237"/>
    <cellStyle name="Normal 2 10 54 3" xfId="17584"/>
    <cellStyle name="Normal 2 10 54 4" xfId="17883"/>
    <cellStyle name="Normal 2 10 54 5" xfId="17393"/>
    <cellStyle name="Normal 2 10 54 6" xfId="18139"/>
    <cellStyle name="Normal 2 10 54 7" xfId="17137"/>
    <cellStyle name="Normal 2 10 54 8" xfId="18569"/>
    <cellStyle name="Normal 2 10 54 9" xfId="19176"/>
    <cellStyle name="Normal 2 10 55" xfId="3341"/>
    <cellStyle name="Normal 2 10 55 10" xfId="22598"/>
    <cellStyle name="Normal 2 10 55 11" xfId="22482"/>
    <cellStyle name="Normal 2 10 55 12" xfId="22789"/>
    <cellStyle name="Normal 2 10 55 13" xfId="22294"/>
    <cellStyle name="Normal 2 10 55 14" xfId="23045"/>
    <cellStyle name="Normal 2 10 55 15" xfId="22046"/>
    <cellStyle name="Normal 2 10 55 16" xfId="26391"/>
    <cellStyle name="Normal 2 10 55 17" xfId="26277"/>
    <cellStyle name="Normal 2 10 55 18" xfId="26582"/>
    <cellStyle name="Normal 2 10 55 19" xfId="26086"/>
    <cellStyle name="Normal 2 10 55 2" xfId="17699"/>
    <cellStyle name="Normal 2 10 55 20" xfId="26838"/>
    <cellStyle name="Normal 2 10 55 21" xfId="25839"/>
    <cellStyle name="Normal 2 10 55 22" xfId="29703"/>
    <cellStyle name="Normal 2 10 55 23" xfId="31487"/>
    <cellStyle name="Normal 2 10 55 24" xfId="33050"/>
    <cellStyle name="Normal 2 10 55 25" xfId="32942"/>
    <cellStyle name="Normal 2 10 55 26" xfId="33238"/>
    <cellStyle name="Normal 2 10 55 3" xfId="17583"/>
    <cellStyle name="Normal 2 10 55 4" xfId="17884"/>
    <cellStyle name="Normal 2 10 55 5" xfId="17392"/>
    <cellStyle name="Normal 2 10 55 6" xfId="18140"/>
    <cellStyle name="Normal 2 10 55 7" xfId="17136"/>
    <cellStyle name="Normal 2 10 55 8" xfId="18570"/>
    <cellStyle name="Normal 2 10 55 9" xfId="19177"/>
    <cellStyle name="Normal 2 10 56" xfId="3191"/>
    <cellStyle name="Normal 2 10 56 2" xfId="29680"/>
    <cellStyle name="Normal 2 10 56 3" xfId="31464"/>
    <cellStyle name="Normal 2 10 57" xfId="3564"/>
    <cellStyle name="Normal 2 10 57 2" xfId="29759"/>
    <cellStyle name="Normal 2 10 57 3" xfId="31543"/>
    <cellStyle name="Normal 2 10 58" xfId="3563"/>
    <cellStyle name="Normal 2 10 58 2" xfId="29758"/>
    <cellStyle name="Normal 2 10 58 3" xfId="31542"/>
    <cellStyle name="Normal 2 10 59" xfId="4321"/>
    <cellStyle name="Normal 2 10 59 2" xfId="29873"/>
    <cellStyle name="Normal 2 10 59 3" xfId="31657"/>
    <cellStyle name="Normal 2 10 6" xfId="1122"/>
    <cellStyle name="Normal 2 10 6 10" xfId="22599"/>
    <cellStyle name="Normal 2 10 6 11" xfId="22481"/>
    <cellStyle name="Normal 2 10 6 12" xfId="22790"/>
    <cellStyle name="Normal 2 10 6 13" xfId="22293"/>
    <cellStyle name="Normal 2 10 6 14" xfId="23046"/>
    <cellStyle name="Normal 2 10 6 15" xfId="22044"/>
    <cellStyle name="Normal 2 10 6 16" xfId="26392"/>
    <cellStyle name="Normal 2 10 6 17" xfId="26276"/>
    <cellStyle name="Normal 2 10 6 18" xfId="26583"/>
    <cellStyle name="Normal 2 10 6 19" xfId="26085"/>
    <cellStyle name="Normal 2 10 6 2" xfId="17700"/>
    <cellStyle name="Normal 2 10 6 20" xfId="26839"/>
    <cellStyle name="Normal 2 10 6 21" xfId="25838"/>
    <cellStyle name="Normal 2 10 6 22" xfId="29195"/>
    <cellStyle name="Normal 2 10 6 23" xfId="30979"/>
    <cellStyle name="Normal 2 10 6 24" xfId="33051"/>
    <cellStyle name="Normal 2 10 6 25" xfId="32941"/>
    <cellStyle name="Normal 2 10 6 26" xfId="33239"/>
    <cellStyle name="Normal 2 10 6 3" xfId="17582"/>
    <cellStyle name="Normal 2 10 6 4" xfId="17885"/>
    <cellStyle name="Normal 2 10 6 5" xfId="17391"/>
    <cellStyle name="Normal 2 10 6 6" xfId="18141"/>
    <cellStyle name="Normal 2 10 6 7" xfId="17135"/>
    <cellStyle name="Normal 2 10 6 8" xfId="18571"/>
    <cellStyle name="Normal 2 10 6 9" xfId="19178"/>
    <cellStyle name="Normal 2 10 60" xfId="3514"/>
    <cellStyle name="Normal 2 10 60 2" xfId="29747"/>
    <cellStyle name="Normal 2 10 60 3" xfId="31531"/>
    <cellStyle name="Normal 2 10 61" xfId="4393"/>
    <cellStyle name="Normal 2 10 61 2" xfId="29883"/>
    <cellStyle name="Normal 2 10 61 3" xfId="31667"/>
    <cellStyle name="Normal 2 10 62" xfId="3441"/>
    <cellStyle name="Normal 2 10 62 2" xfId="29735"/>
    <cellStyle name="Normal 2 10 62 3" xfId="31519"/>
    <cellStyle name="Normal 2 10 63" xfId="4499"/>
    <cellStyle name="Normal 2 10 63 2" xfId="29910"/>
    <cellStyle name="Normal 2 10 63 3" xfId="31694"/>
    <cellStyle name="Normal 2 10 64" xfId="3323"/>
    <cellStyle name="Normal 2 10 64 2" xfId="29694"/>
    <cellStyle name="Normal 2 10 64 3" xfId="31478"/>
    <cellStyle name="Normal 2 10 65" xfId="4890"/>
    <cellStyle name="Normal 2 10 65 2" xfId="29925"/>
    <cellStyle name="Normal 2 10 65 3" xfId="31709"/>
    <cellStyle name="Normal 2 10 66" xfId="3192"/>
    <cellStyle name="Normal 2 10 66 2" xfId="29681"/>
    <cellStyle name="Normal 2 10 66 3" xfId="31465"/>
    <cellStyle name="Normal 2 10 67" xfId="4976"/>
    <cellStyle name="Normal 2 10 67 2" xfId="29932"/>
    <cellStyle name="Normal 2 10 67 3" xfId="31716"/>
    <cellStyle name="Normal 2 10 68" xfId="7815"/>
    <cellStyle name="Normal 2 10 68 2" xfId="30092"/>
    <cellStyle name="Normal 2 10 68 3" xfId="31876"/>
    <cellStyle name="Normal 2 10 69" xfId="8168"/>
    <cellStyle name="Normal 2 10 69 2" xfId="30164"/>
    <cellStyle name="Normal 2 10 69 3" xfId="31948"/>
    <cellStyle name="Normal 2 10 7" xfId="1096"/>
    <cellStyle name="Normal 2 10 7 10" xfId="22600"/>
    <cellStyle name="Normal 2 10 7 11" xfId="22480"/>
    <cellStyle name="Normal 2 10 7 12" xfId="22791"/>
    <cellStyle name="Normal 2 10 7 13" xfId="22292"/>
    <cellStyle name="Normal 2 10 7 14" xfId="23047"/>
    <cellStyle name="Normal 2 10 7 15" xfId="22043"/>
    <cellStyle name="Normal 2 10 7 16" xfId="26393"/>
    <cellStyle name="Normal 2 10 7 17" xfId="26275"/>
    <cellStyle name="Normal 2 10 7 18" xfId="26584"/>
    <cellStyle name="Normal 2 10 7 19" xfId="26084"/>
    <cellStyle name="Normal 2 10 7 2" xfId="17701"/>
    <cellStyle name="Normal 2 10 7 20" xfId="26840"/>
    <cellStyle name="Normal 2 10 7 21" xfId="25837"/>
    <cellStyle name="Normal 2 10 7 22" xfId="29175"/>
    <cellStyle name="Normal 2 10 7 23" xfId="30959"/>
    <cellStyle name="Normal 2 10 7 24" xfId="33052"/>
    <cellStyle name="Normal 2 10 7 25" xfId="32940"/>
    <cellStyle name="Normal 2 10 7 26" xfId="33240"/>
    <cellStyle name="Normal 2 10 7 3" xfId="17581"/>
    <cellStyle name="Normal 2 10 7 4" xfId="17886"/>
    <cellStyle name="Normal 2 10 7 5" xfId="17390"/>
    <cellStyle name="Normal 2 10 7 6" xfId="18142"/>
    <cellStyle name="Normal 2 10 7 7" xfId="17134"/>
    <cellStyle name="Normal 2 10 7 8" xfId="18572"/>
    <cellStyle name="Normal 2 10 7 9" xfId="19179"/>
    <cellStyle name="Normal 2 10 70" xfId="7757"/>
    <cellStyle name="Normal 2 10 70 2" xfId="30079"/>
    <cellStyle name="Normal 2 10 70 3" xfId="31863"/>
    <cellStyle name="Normal 2 10 71" xfId="8221"/>
    <cellStyle name="Normal 2 10 71 2" xfId="30176"/>
    <cellStyle name="Normal 2 10 71 3" xfId="31960"/>
    <cellStyle name="Normal 2 10 72" xfId="7706"/>
    <cellStyle name="Normal 2 10 72 2" xfId="30067"/>
    <cellStyle name="Normal 2 10 72 3" xfId="31851"/>
    <cellStyle name="Normal 2 10 73" xfId="8276"/>
    <cellStyle name="Normal 2 10 73 2" xfId="30188"/>
    <cellStyle name="Normal 2 10 73 3" xfId="31972"/>
    <cellStyle name="Normal 2 10 74" xfId="7636"/>
    <cellStyle name="Normal 2 10 74 2" xfId="30057"/>
    <cellStyle name="Normal 2 10 74 3" xfId="31841"/>
    <cellStyle name="Normal 2 10 75" xfId="8334"/>
    <cellStyle name="Normal 2 10 75 2" xfId="30199"/>
    <cellStyle name="Normal 2 10 75 3" xfId="31983"/>
    <cellStyle name="Normal 2 10 76" xfId="7532"/>
    <cellStyle name="Normal 2 10 76 2" xfId="30046"/>
    <cellStyle name="Normal 2 10 76 3" xfId="31830"/>
    <cellStyle name="Normal 2 10 77" xfId="8447"/>
    <cellStyle name="Normal 2 10 77 2" xfId="30213"/>
    <cellStyle name="Normal 2 10 77 3" xfId="31997"/>
    <cellStyle name="Normal 2 10 78" xfId="7368"/>
    <cellStyle name="Normal 2 10 78 2" xfId="30032"/>
    <cellStyle name="Normal 2 10 78 3" xfId="31816"/>
    <cellStyle name="Normal 2 10 79" xfId="8611"/>
    <cellStyle name="Normal 2 10 79 2" xfId="30227"/>
    <cellStyle name="Normal 2 10 79 3" xfId="32011"/>
    <cellStyle name="Normal 2 10 8" xfId="1135"/>
    <cellStyle name="Normal 2 10 8 10" xfId="22601"/>
    <cellStyle name="Normal 2 10 8 11" xfId="22479"/>
    <cellStyle name="Normal 2 10 8 12" xfId="22794"/>
    <cellStyle name="Normal 2 10 8 13" xfId="22291"/>
    <cellStyle name="Normal 2 10 8 14" xfId="23048"/>
    <cellStyle name="Normal 2 10 8 15" xfId="22042"/>
    <cellStyle name="Normal 2 10 8 16" xfId="26394"/>
    <cellStyle name="Normal 2 10 8 17" xfId="26274"/>
    <cellStyle name="Normal 2 10 8 18" xfId="26585"/>
    <cellStyle name="Normal 2 10 8 19" xfId="26083"/>
    <cellStyle name="Normal 2 10 8 2" xfId="17702"/>
    <cellStyle name="Normal 2 10 8 20" xfId="26841"/>
    <cellStyle name="Normal 2 10 8 21" xfId="25835"/>
    <cellStyle name="Normal 2 10 8 22" xfId="29203"/>
    <cellStyle name="Normal 2 10 8 23" xfId="30987"/>
    <cellStyle name="Normal 2 10 8 24" xfId="33053"/>
    <cellStyle name="Normal 2 10 8 25" xfId="32939"/>
    <cellStyle name="Normal 2 10 8 26" xfId="33241"/>
    <cellStyle name="Normal 2 10 8 3" xfId="17580"/>
    <cellStyle name="Normal 2 10 8 4" xfId="17887"/>
    <cellStyle name="Normal 2 10 8 5" xfId="17389"/>
    <cellStyle name="Normal 2 10 8 6" xfId="18143"/>
    <cellStyle name="Normal 2 10 8 7" xfId="17133"/>
    <cellStyle name="Normal 2 10 8 8" xfId="18573"/>
    <cellStyle name="Normal 2 10 8 9" xfId="19180"/>
    <cellStyle name="Normal 2 10 80" xfId="7168"/>
    <cellStyle name="Normal 2 10 80 2" xfId="30019"/>
    <cellStyle name="Normal 2 10 80 3" xfId="31803"/>
    <cellStyle name="Normal 2 10 81" xfId="8856"/>
    <cellStyle name="Normal 2 10 81 2" xfId="30241"/>
    <cellStyle name="Normal 2 10 81 3" xfId="32025"/>
    <cellStyle name="Normal 2 10 82" xfId="6941"/>
    <cellStyle name="Normal 2 10 82 2" xfId="30009"/>
    <cellStyle name="Normal 2 10 82 3" xfId="31793"/>
    <cellStyle name="Normal 2 10 83" xfId="9445"/>
    <cellStyle name="Normal 2 10 83 2" xfId="30270"/>
    <cellStyle name="Normal 2 10 83 3" xfId="32054"/>
    <cellStyle name="Normal 2 10 84" xfId="9357"/>
    <cellStyle name="Normal 2 10 84 2" xfId="30266"/>
    <cellStyle name="Normal 2 10 84 3" xfId="32050"/>
    <cellStyle name="Normal 2 10 85" xfId="9471"/>
    <cellStyle name="Normal 2 10 85 2" xfId="30272"/>
    <cellStyle name="Normal 2 10 85 3" xfId="32056"/>
    <cellStyle name="Normal 2 10 86" xfId="13327"/>
    <cellStyle name="Normal 2 10 86 2" xfId="30461"/>
    <cellStyle name="Normal 2 10 86 3" xfId="32245"/>
    <cellStyle name="Normal 2 10 87" xfId="13659"/>
    <cellStyle name="Normal 2 10 87 2" xfId="30530"/>
    <cellStyle name="Normal 2 10 87 3" xfId="32314"/>
    <cellStyle name="Normal 2 10 88" xfId="13272"/>
    <cellStyle name="Normal 2 10 88 2" xfId="30449"/>
    <cellStyle name="Normal 2 10 88 3" xfId="32233"/>
    <cellStyle name="Normal 2 10 89" xfId="13710"/>
    <cellStyle name="Normal 2 10 89 2" xfId="30541"/>
    <cellStyle name="Normal 2 10 89 3" xfId="32325"/>
    <cellStyle name="Normal 2 10 9" xfId="1086"/>
    <cellStyle name="Normal 2 10 9 10" xfId="22602"/>
    <cellStyle name="Normal 2 10 9 11" xfId="22478"/>
    <cellStyle name="Normal 2 10 9 12" xfId="22795"/>
    <cellStyle name="Normal 2 10 9 13" xfId="22290"/>
    <cellStyle name="Normal 2 10 9 14" xfId="23049"/>
    <cellStyle name="Normal 2 10 9 15" xfId="22041"/>
    <cellStyle name="Normal 2 10 9 16" xfId="26395"/>
    <cellStyle name="Normal 2 10 9 17" xfId="26273"/>
    <cellStyle name="Normal 2 10 9 18" xfId="26586"/>
    <cellStyle name="Normal 2 10 9 19" xfId="26082"/>
    <cellStyle name="Normal 2 10 9 2" xfId="17703"/>
    <cellStyle name="Normal 2 10 9 20" xfId="26842"/>
    <cellStyle name="Normal 2 10 9 21" xfId="25832"/>
    <cellStyle name="Normal 2 10 9 22" xfId="29168"/>
    <cellStyle name="Normal 2 10 9 23" xfId="30952"/>
    <cellStyle name="Normal 2 10 9 24" xfId="33054"/>
    <cellStyle name="Normal 2 10 9 25" xfId="32938"/>
    <cellStyle name="Normal 2 10 9 26" xfId="33242"/>
    <cellStyle name="Normal 2 10 9 3" xfId="17579"/>
    <cellStyle name="Normal 2 10 9 4" xfId="17888"/>
    <cellStyle name="Normal 2 10 9 5" xfId="17388"/>
    <cellStyle name="Normal 2 10 9 6" xfId="18144"/>
    <cellStyle name="Normal 2 10 9 7" xfId="17132"/>
    <cellStyle name="Normal 2 10 9 8" xfId="18574"/>
    <cellStyle name="Normal 2 10 9 9" xfId="19181"/>
    <cellStyle name="Normal 2 10 90" xfId="13225"/>
    <cellStyle name="Normal 2 10 90 2" xfId="30439"/>
    <cellStyle name="Normal 2 10 90 3" xfId="32223"/>
    <cellStyle name="Normal 2 10 91" xfId="13757"/>
    <cellStyle name="Normal 2 10 91 2" xfId="30551"/>
    <cellStyle name="Normal 2 10 91 3" xfId="32335"/>
    <cellStyle name="Normal 2 10 92" xfId="13180"/>
    <cellStyle name="Normal 2 10 92 2" xfId="30430"/>
    <cellStyle name="Normal 2 10 92 3" xfId="32214"/>
    <cellStyle name="Normal 2 10 93" xfId="13808"/>
    <cellStyle name="Normal 2 10 93 2" xfId="30559"/>
    <cellStyle name="Normal 2 10 93 3" xfId="32343"/>
    <cellStyle name="Normal 2 10 94" xfId="13096"/>
    <cellStyle name="Normal 2 10 94 2" xfId="30423"/>
    <cellStyle name="Normal 2 10 94 3" xfId="32207"/>
    <cellStyle name="Normal 2 10 95" xfId="13899"/>
    <cellStyle name="Normal 2 10 95 2" xfId="30567"/>
    <cellStyle name="Normal 2 10 95 3" xfId="32351"/>
    <cellStyle name="Normal 2 10 96" xfId="12948"/>
    <cellStyle name="Normal 2 10 96 2" xfId="30412"/>
    <cellStyle name="Normal 2 10 96 3" xfId="32196"/>
    <cellStyle name="Normal 2 10 97" xfId="14043"/>
    <cellStyle name="Normal 2 10 97 2" xfId="30579"/>
    <cellStyle name="Normal 2 10 97 3" xfId="32363"/>
    <cellStyle name="Normal 2 10 98" xfId="12801"/>
    <cellStyle name="Normal 2 10 98 2" xfId="30404"/>
    <cellStyle name="Normal 2 10 98 3" xfId="32188"/>
    <cellStyle name="Normal 2 10 99" xfId="16692"/>
    <cellStyle name="Normal 2 100" xfId="16759"/>
    <cellStyle name="Normal 2 101" xfId="17647"/>
    <cellStyle name="Normal 2 102" xfId="17635"/>
    <cellStyle name="Normal 2 103" xfId="17641"/>
    <cellStyle name="Normal 2 104" xfId="17638"/>
    <cellStyle name="Normal 2 105" xfId="18082"/>
    <cellStyle name="Normal 2 106" xfId="17251"/>
    <cellStyle name="Normal 2 107" xfId="18512"/>
    <cellStyle name="Normal 2 108" xfId="17640"/>
    <cellStyle name="Normal 2 109" xfId="22546"/>
    <cellStyle name="Normal 2 11" xfId="1033"/>
    <cellStyle name="Normal 2 11 10" xfId="1160"/>
    <cellStyle name="Normal 2 11 10 10" xfId="22604"/>
    <cellStyle name="Normal 2 11 10 11" xfId="22476"/>
    <cellStyle name="Normal 2 11 10 12" xfId="22797"/>
    <cellStyle name="Normal 2 11 10 13" xfId="22287"/>
    <cellStyle name="Normal 2 11 10 14" xfId="23051"/>
    <cellStyle name="Normal 2 11 10 15" xfId="22037"/>
    <cellStyle name="Normal 2 11 10 16" xfId="26397"/>
    <cellStyle name="Normal 2 11 10 17" xfId="26271"/>
    <cellStyle name="Normal 2 11 10 18" xfId="26588"/>
    <cellStyle name="Normal 2 11 10 19" xfId="26080"/>
    <cellStyle name="Normal 2 11 10 2" xfId="17705"/>
    <cellStyle name="Normal 2 11 10 20" xfId="26844"/>
    <cellStyle name="Normal 2 11 10 21" xfId="25830"/>
    <cellStyle name="Normal 2 11 10 22" xfId="29222"/>
    <cellStyle name="Normal 2 11 10 23" xfId="31006"/>
    <cellStyle name="Normal 2 11 10 24" xfId="33056"/>
    <cellStyle name="Normal 2 11 10 25" xfId="32936"/>
    <cellStyle name="Normal 2 11 10 26" xfId="33244"/>
    <cellStyle name="Normal 2 11 10 3" xfId="17577"/>
    <cellStyle name="Normal 2 11 10 4" xfId="17890"/>
    <cellStyle name="Normal 2 11 10 5" xfId="17386"/>
    <cellStyle name="Normal 2 11 10 6" xfId="18146"/>
    <cellStyle name="Normal 2 11 10 7" xfId="17130"/>
    <cellStyle name="Normal 2 11 10 8" xfId="18576"/>
    <cellStyle name="Normal 2 11 10 9" xfId="19183"/>
    <cellStyle name="Normal 2 11 100" xfId="17578"/>
    <cellStyle name="Normal 2 11 101" xfId="17889"/>
    <cellStyle name="Normal 2 11 102" xfId="17387"/>
    <cellStyle name="Normal 2 11 103" xfId="18145"/>
    <cellStyle name="Normal 2 11 104" xfId="17131"/>
    <cellStyle name="Normal 2 11 105" xfId="18575"/>
    <cellStyle name="Normal 2 11 106" xfId="19182"/>
    <cellStyle name="Normal 2 11 107" xfId="22603"/>
    <cellStyle name="Normal 2 11 108" xfId="22477"/>
    <cellStyle name="Normal 2 11 109" xfId="22796"/>
    <cellStyle name="Normal 2 11 11" xfId="1211"/>
    <cellStyle name="Normal 2 11 11 10" xfId="22605"/>
    <cellStyle name="Normal 2 11 11 11" xfId="22475"/>
    <cellStyle name="Normal 2 11 11 12" xfId="22798"/>
    <cellStyle name="Normal 2 11 11 13" xfId="22286"/>
    <cellStyle name="Normal 2 11 11 14" xfId="23052"/>
    <cellStyle name="Normal 2 11 11 15" xfId="22036"/>
    <cellStyle name="Normal 2 11 11 16" xfId="26398"/>
    <cellStyle name="Normal 2 11 11 17" xfId="26270"/>
    <cellStyle name="Normal 2 11 11 18" xfId="26589"/>
    <cellStyle name="Normal 2 11 11 19" xfId="26079"/>
    <cellStyle name="Normal 2 11 11 2" xfId="17706"/>
    <cellStyle name="Normal 2 11 11 20" xfId="26845"/>
    <cellStyle name="Normal 2 11 11 21" xfId="25829"/>
    <cellStyle name="Normal 2 11 11 22" xfId="29260"/>
    <cellStyle name="Normal 2 11 11 23" xfId="31044"/>
    <cellStyle name="Normal 2 11 11 24" xfId="33057"/>
    <cellStyle name="Normal 2 11 11 25" xfId="32935"/>
    <cellStyle name="Normal 2 11 11 26" xfId="33245"/>
    <cellStyle name="Normal 2 11 11 3" xfId="17576"/>
    <cellStyle name="Normal 2 11 11 4" xfId="17891"/>
    <cellStyle name="Normal 2 11 11 5" xfId="17385"/>
    <cellStyle name="Normal 2 11 11 6" xfId="18147"/>
    <cellStyle name="Normal 2 11 11 7" xfId="17129"/>
    <cellStyle name="Normal 2 11 11 8" xfId="18577"/>
    <cellStyle name="Normal 2 11 11 9" xfId="19184"/>
    <cellStyle name="Normal 2 11 110" xfId="22288"/>
    <cellStyle name="Normal 2 11 111" xfId="23050"/>
    <cellStyle name="Normal 2 11 112" xfId="22040"/>
    <cellStyle name="Normal 2 11 113" xfId="25414"/>
    <cellStyle name="Normal 2 11 114" xfId="25440"/>
    <cellStyle name="Normal 2 11 115" xfId="25461"/>
    <cellStyle name="Normal 2 11 116" xfId="25478"/>
    <cellStyle name="Normal 2 11 117" xfId="26396"/>
    <cellStyle name="Normal 2 11 118" xfId="26272"/>
    <cellStyle name="Normal 2 11 119" xfId="26587"/>
    <cellStyle name="Normal 2 11 12" xfId="1204"/>
    <cellStyle name="Normal 2 11 12 10" xfId="22606"/>
    <cellStyle name="Normal 2 11 12 11" xfId="22474"/>
    <cellStyle name="Normal 2 11 12 12" xfId="22799"/>
    <cellStyle name="Normal 2 11 12 13" xfId="22285"/>
    <cellStyle name="Normal 2 11 12 14" xfId="23053"/>
    <cellStyle name="Normal 2 11 12 15" xfId="22035"/>
    <cellStyle name="Normal 2 11 12 16" xfId="26399"/>
    <cellStyle name="Normal 2 11 12 17" xfId="26269"/>
    <cellStyle name="Normal 2 11 12 18" xfId="26590"/>
    <cellStyle name="Normal 2 11 12 19" xfId="26078"/>
    <cellStyle name="Normal 2 11 12 2" xfId="17707"/>
    <cellStyle name="Normal 2 11 12 20" xfId="26846"/>
    <cellStyle name="Normal 2 11 12 21" xfId="25828"/>
    <cellStyle name="Normal 2 11 12 22" xfId="29256"/>
    <cellStyle name="Normal 2 11 12 23" xfId="31040"/>
    <cellStyle name="Normal 2 11 12 24" xfId="33058"/>
    <cellStyle name="Normal 2 11 12 25" xfId="32934"/>
    <cellStyle name="Normal 2 11 12 26" xfId="33246"/>
    <cellStyle name="Normal 2 11 12 3" xfId="17575"/>
    <cellStyle name="Normal 2 11 12 4" xfId="17892"/>
    <cellStyle name="Normal 2 11 12 5" xfId="17384"/>
    <cellStyle name="Normal 2 11 12 6" xfId="18148"/>
    <cellStyle name="Normal 2 11 12 7" xfId="17128"/>
    <cellStyle name="Normal 2 11 12 8" xfId="18578"/>
    <cellStyle name="Normal 2 11 12 9" xfId="19185"/>
    <cellStyle name="Normal 2 11 120" xfId="26081"/>
    <cellStyle name="Normal 2 11 121" xfId="26843"/>
    <cellStyle name="Normal 2 11 122" xfId="25831"/>
    <cellStyle name="Normal 2 11 123" xfId="33055"/>
    <cellStyle name="Normal 2 11 124" xfId="32937"/>
    <cellStyle name="Normal 2 11 125" xfId="33243"/>
    <cellStyle name="Normal 2 11 13" xfId="1216"/>
    <cellStyle name="Normal 2 11 13 10" xfId="22607"/>
    <cellStyle name="Normal 2 11 13 11" xfId="22473"/>
    <cellStyle name="Normal 2 11 13 12" xfId="22800"/>
    <cellStyle name="Normal 2 11 13 13" xfId="22284"/>
    <cellStyle name="Normal 2 11 13 14" xfId="23054"/>
    <cellStyle name="Normal 2 11 13 15" xfId="22034"/>
    <cellStyle name="Normal 2 11 13 16" xfId="26400"/>
    <cellStyle name="Normal 2 11 13 17" xfId="26268"/>
    <cellStyle name="Normal 2 11 13 18" xfId="26591"/>
    <cellStyle name="Normal 2 11 13 19" xfId="26077"/>
    <cellStyle name="Normal 2 11 13 2" xfId="17708"/>
    <cellStyle name="Normal 2 11 13 20" xfId="26849"/>
    <cellStyle name="Normal 2 11 13 21" xfId="25827"/>
    <cellStyle name="Normal 2 11 13 22" xfId="29264"/>
    <cellStyle name="Normal 2 11 13 23" xfId="31048"/>
    <cellStyle name="Normal 2 11 13 24" xfId="33059"/>
    <cellStyle name="Normal 2 11 13 25" xfId="32933"/>
    <cellStyle name="Normal 2 11 13 26" xfId="33247"/>
    <cellStyle name="Normal 2 11 13 3" xfId="17574"/>
    <cellStyle name="Normal 2 11 13 4" xfId="17893"/>
    <cellStyle name="Normal 2 11 13 5" xfId="17383"/>
    <cellStyle name="Normal 2 11 13 6" xfId="18149"/>
    <cellStyle name="Normal 2 11 13 7" xfId="17127"/>
    <cellStyle name="Normal 2 11 13 8" xfId="18579"/>
    <cellStyle name="Normal 2 11 13 9" xfId="19186"/>
    <cellStyle name="Normal 2 11 14" xfId="1266"/>
    <cellStyle name="Normal 2 11 14 10" xfId="22608"/>
    <cellStyle name="Normal 2 11 14 11" xfId="22472"/>
    <cellStyle name="Normal 2 11 14 12" xfId="22803"/>
    <cellStyle name="Normal 2 11 14 13" xfId="22283"/>
    <cellStyle name="Normal 2 11 14 14" xfId="23055"/>
    <cellStyle name="Normal 2 11 14 15" xfId="22033"/>
    <cellStyle name="Normal 2 11 14 16" xfId="26401"/>
    <cellStyle name="Normal 2 11 14 17" xfId="26267"/>
    <cellStyle name="Normal 2 11 14 18" xfId="26594"/>
    <cellStyle name="Normal 2 11 14 19" xfId="26076"/>
    <cellStyle name="Normal 2 11 14 2" xfId="17709"/>
    <cellStyle name="Normal 2 11 14 20" xfId="26850"/>
    <cellStyle name="Normal 2 11 14 21" xfId="25826"/>
    <cellStyle name="Normal 2 11 14 22" xfId="29298"/>
    <cellStyle name="Normal 2 11 14 23" xfId="31082"/>
    <cellStyle name="Normal 2 11 14 24" xfId="33060"/>
    <cellStyle name="Normal 2 11 14 25" xfId="32932"/>
    <cellStyle name="Normal 2 11 14 26" xfId="33248"/>
    <cellStyle name="Normal 2 11 14 3" xfId="17573"/>
    <cellStyle name="Normal 2 11 14 4" xfId="17894"/>
    <cellStyle name="Normal 2 11 14 5" xfId="17382"/>
    <cellStyle name="Normal 2 11 14 6" xfId="18152"/>
    <cellStyle name="Normal 2 11 14 7" xfId="17126"/>
    <cellStyle name="Normal 2 11 14 8" xfId="18580"/>
    <cellStyle name="Normal 2 11 14 9" xfId="19187"/>
    <cellStyle name="Normal 2 11 15" xfId="1256"/>
    <cellStyle name="Normal 2 11 15 10" xfId="22609"/>
    <cellStyle name="Normal 2 11 15 11" xfId="22471"/>
    <cellStyle name="Normal 2 11 15 12" xfId="22804"/>
    <cellStyle name="Normal 2 11 15 13" xfId="22282"/>
    <cellStyle name="Normal 2 11 15 14" xfId="23056"/>
    <cellStyle name="Normal 2 11 15 15" xfId="22032"/>
    <cellStyle name="Normal 2 11 15 16" xfId="26402"/>
    <cellStyle name="Normal 2 11 15 17" xfId="26266"/>
    <cellStyle name="Normal 2 11 15 18" xfId="26595"/>
    <cellStyle name="Normal 2 11 15 19" xfId="26075"/>
    <cellStyle name="Normal 2 11 15 2" xfId="17710"/>
    <cellStyle name="Normal 2 11 15 20" xfId="26851"/>
    <cellStyle name="Normal 2 11 15 21" xfId="25825"/>
    <cellStyle name="Normal 2 11 15 22" xfId="29295"/>
    <cellStyle name="Normal 2 11 15 23" xfId="31079"/>
    <cellStyle name="Normal 2 11 15 24" xfId="33061"/>
    <cellStyle name="Normal 2 11 15 25" xfId="32931"/>
    <cellStyle name="Normal 2 11 15 26" xfId="33249"/>
    <cellStyle name="Normal 2 11 15 3" xfId="17572"/>
    <cellStyle name="Normal 2 11 15 4" xfId="17895"/>
    <cellStyle name="Normal 2 11 15 5" xfId="17381"/>
    <cellStyle name="Normal 2 11 15 6" xfId="18153"/>
    <cellStyle name="Normal 2 11 15 7" xfId="17125"/>
    <cellStyle name="Normal 2 11 15 8" xfId="18583"/>
    <cellStyle name="Normal 2 11 15 9" xfId="19188"/>
    <cellStyle name="Normal 2 11 16" xfId="1272"/>
    <cellStyle name="Normal 2 11 16 10" xfId="22610"/>
    <cellStyle name="Normal 2 11 16 11" xfId="22470"/>
    <cellStyle name="Normal 2 11 16 12" xfId="22805"/>
    <cellStyle name="Normal 2 11 16 13" xfId="22281"/>
    <cellStyle name="Normal 2 11 16 14" xfId="23059"/>
    <cellStyle name="Normal 2 11 16 15" xfId="22031"/>
    <cellStyle name="Normal 2 11 16 16" xfId="26403"/>
    <cellStyle name="Normal 2 11 16 17" xfId="26265"/>
    <cellStyle name="Normal 2 11 16 18" xfId="26596"/>
    <cellStyle name="Normal 2 11 16 19" xfId="26074"/>
    <cellStyle name="Normal 2 11 16 2" xfId="17711"/>
    <cellStyle name="Normal 2 11 16 20" xfId="26852"/>
    <cellStyle name="Normal 2 11 16 21" xfId="25824"/>
    <cellStyle name="Normal 2 11 16 22" xfId="29303"/>
    <cellStyle name="Normal 2 11 16 23" xfId="31087"/>
    <cellStyle name="Normal 2 11 16 24" xfId="33062"/>
    <cellStyle name="Normal 2 11 16 25" xfId="32930"/>
    <cellStyle name="Normal 2 11 16 26" xfId="33250"/>
    <cellStyle name="Normal 2 11 16 3" xfId="17571"/>
    <cellStyle name="Normal 2 11 16 4" xfId="17896"/>
    <cellStyle name="Normal 2 11 16 5" xfId="17380"/>
    <cellStyle name="Normal 2 11 16 6" xfId="18154"/>
    <cellStyle name="Normal 2 11 16 7" xfId="17124"/>
    <cellStyle name="Normal 2 11 16 8" xfId="18584"/>
    <cellStyle name="Normal 2 11 16 9" xfId="19189"/>
    <cellStyle name="Normal 2 11 17" xfId="1250"/>
    <cellStyle name="Normal 2 11 17 10" xfId="22611"/>
    <cellStyle name="Normal 2 11 17 11" xfId="22469"/>
    <cellStyle name="Normal 2 11 17 12" xfId="22806"/>
    <cellStyle name="Normal 2 11 17 13" xfId="22280"/>
    <cellStyle name="Normal 2 11 17 14" xfId="23060"/>
    <cellStyle name="Normal 2 11 17 15" xfId="22030"/>
    <cellStyle name="Normal 2 11 17 16" xfId="26404"/>
    <cellStyle name="Normal 2 11 17 17" xfId="26264"/>
    <cellStyle name="Normal 2 11 17 18" xfId="26597"/>
    <cellStyle name="Normal 2 11 17 19" xfId="26073"/>
    <cellStyle name="Normal 2 11 17 2" xfId="17712"/>
    <cellStyle name="Normal 2 11 17 20" xfId="26853"/>
    <cellStyle name="Normal 2 11 17 21" xfId="25823"/>
    <cellStyle name="Normal 2 11 17 22" xfId="29290"/>
    <cellStyle name="Normal 2 11 17 23" xfId="31074"/>
    <cellStyle name="Normal 2 11 17 24" xfId="33063"/>
    <cellStyle name="Normal 2 11 17 25" xfId="32929"/>
    <cellStyle name="Normal 2 11 17 26" xfId="33251"/>
    <cellStyle name="Normal 2 11 17 3" xfId="17570"/>
    <cellStyle name="Normal 2 11 17 4" xfId="17897"/>
    <cellStyle name="Normal 2 11 17 5" xfId="17379"/>
    <cellStyle name="Normal 2 11 17 6" xfId="18155"/>
    <cellStyle name="Normal 2 11 17 7" xfId="17121"/>
    <cellStyle name="Normal 2 11 17 8" xfId="18585"/>
    <cellStyle name="Normal 2 11 17 9" xfId="19190"/>
    <cellStyle name="Normal 2 11 18" xfId="1278"/>
    <cellStyle name="Normal 2 11 18 10" xfId="22612"/>
    <cellStyle name="Normal 2 11 18 11" xfId="22468"/>
    <cellStyle name="Normal 2 11 18 12" xfId="22807"/>
    <cellStyle name="Normal 2 11 18 13" xfId="22279"/>
    <cellStyle name="Normal 2 11 18 14" xfId="23061"/>
    <cellStyle name="Normal 2 11 18 15" xfId="22029"/>
    <cellStyle name="Normal 2 11 18 16" xfId="26405"/>
    <cellStyle name="Normal 2 11 18 17" xfId="26263"/>
    <cellStyle name="Normal 2 11 18 18" xfId="26598"/>
    <cellStyle name="Normal 2 11 18 19" xfId="26072"/>
    <cellStyle name="Normal 2 11 18 2" xfId="17713"/>
    <cellStyle name="Normal 2 11 18 20" xfId="26854"/>
    <cellStyle name="Normal 2 11 18 21" xfId="25822"/>
    <cellStyle name="Normal 2 11 18 22" xfId="29308"/>
    <cellStyle name="Normal 2 11 18 23" xfId="31092"/>
    <cellStyle name="Normal 2 11 18 24" xfId="33064"/>
    <cellStyle name="Normal 2 11 18 25" xfId="32928"/>
    <cellStyle name="Normal 2 11 18 26" xfId="33252"/>
    <cellStyle name="Normal 2 11 18 3" xfId="17569"/>
    <cellStyle name="Normal 2 11 18 4" xfId="17898"/>
    <cellStyle name="Normal 2 11 18 5" xfId="17378"/>
    <cellStyle name="Normal 2 11 18 6" xfId="18156"/>
    <cellStyle name="Normal 2 11 18 7" xfId="17120"/>
    <cellStyle name="Normal 2 11 18 8" xfId="18586"/>
    <cellStyle name="Normal 2 11 18 9" xfId="19191"/>
    <cellStyle name="Normal 2 11 19" xfId="1292"/>
    <cellStyle name="Normal 2 11 19 10" xfId="22613"/>
    <cellStyle name="Normal 2 11 19 11" xfId="22467"/>
    <cellStyle name="Normal 2 11 19 12" xfId="22808"/>
    <cellStyle name="Normal 2 11 19 13" xfId="22278"/>
    <cellStyle name="Normal 2 11 19 14" xfId="23062"/>
    <cellStyle name="Normal 2 11 19 15" xfId="22028"/>
    <cellStyle name="Normal 2 11 19 16" xfId="26406"/>
    <cellStyle name="Normal 2 11 19 17" xfId="26262"/>
    <cellStyle name="Normal 2 11 19 18" xfId="26599"/>
    <cellStyle name="Normal 2 11 19 19" xfId="26071"/>
    <cellStyle name="Normal 2 11 19 2" xfId="17714"/>
    <cellStyle name="Normal 2 11 19 20" xfId="26855"/>
    <cellStyle name="Normal 2 11 19 21" xfId="25821"/>
    <cellStyle name="Normal 2 11 19 22" xfId="29319"/>
    <cellStyle name="Normal 2 11 19 23" xfId="31103"/>
    <cellStyle name="Normal 2 11 19 24" xfId="33065"/>
    <cellStyle name="Normal 2 11 19 25" xfId="32927"/>
    <cellStyle name="Normal 2 11 19 26" xfId="33253"/>
    <cellStyle name="Normal 2 11 19 3" xfId="17568"/>
    <cellStyle name="Normal 2 11 19 4" xfId="17899"/>
    <cellStyle name="Normal 2 11 19 5" xfId="17377"/>
    <cellStyle name="Normal 2 11 19 6" xfId="18157"/>
    <cellStyle name="Normal 2 11 19 7" xfId="17119"/>
    <cellStyle name="Normal 2 11 19 8" xfId="18587"/>
    <cellStyle name="Normal 2 11 19 9" xfId="19194"/>
    <cellStyle name="Normal 2 11 2" xfId="1061"/>
    <cellStyle name="Normal 2 11 2 10" xfId="3462"/>
    <cellStyle name="Normal 2 11 2 11" xfId="4448"/>
    <cellStyle name="Normal 2 11 2 12" xfId="3354"/>
    <cellStyle name="Normal 2 11 2 13" xfId="4535"/>
    <cellStyle name="Normal 2 11 2 14" xfId="7880"/>
    <cellStyle name="Normal 2 11 2 15" xfId="8101"/>
    <cellStyle name="Normal 2 11 2 16" xfId="7824"/>
    <cellStyle name="Normal 2 11 2 17" xfId="8150"/>
    <cellStyle name="Normal 2 11 2 18" xfId="7776"/>
    <cellStyle name="Normal 2 11 2 19" xfId="8202"/>
    <cellStyle name="Normal 2 11 2 2" xfId="3232"/>
    <cellStyle name="Normal 2 11 2 2 10" xfId="3463"/>
    <cellStyle name="Normal 2 11 2 2 10 2" xfId="29739"/>
    <cellStyle name="Normal 2 11 2 2 10 3" xfId="31523"/>
    <cellStyle name="Normal 2 11 2 2 11" xfId="4447"/>
    <cellStyle name="Normal 2 11 2 2 11 2" xfId="29888"/>
    <cellStyle name="Normal 2 11 2 2 11 3" xfId="31672"/>
    <cellStyle name="Normal 2 11 2 2 12" xfId="3356"/>
    <cellStyle name="Normal 2 11 2 2 12 2" xfId="29709"/>
    <cellStyle name="Normal 2 11 2 2 12 3" xfId="31493"/>
    <cellStyle name="Normal 2 11 2 2 13" xfId="4534"/>
    <cellStyle name="Normal 2 11 2 2 13 2" xfId="29912"/>
    <cellStyle name="Normal 2 11 2 2 13 3" xfId="31696"/>
    <cellStyle name="Normal 2 11 2 2 14" xfId="7881"/>
    <cellStyle name="Normal 2 11 2 2 14 2" xfId="30107"/>
    <cellStyle name="Normal 2 11 2 2 14 3" xfId="31891"/>
    <cellStyle name="Normal 2 11 2 2 15" xfId="8100"/>
    <cellStyle name="Normal 2 11 2 2 15 2" xfId="30148"/>
    <cellStyle name="Normal 2 11 2 2 15 3" xfId="31932"/>
    <cellStyle name="Normal 2 11 2 2 16" xfId="7827"/>
    <cellStyle name="Normal 2 11 2 2 16 2" xfId="30096"/>
    <cellStyle name="Normal 2 11 2 2 16 3" xfId="31880"/>
    <cellStyle name="Normal 2 11 2 2 17" xfId="8149"/>
    <cellStyle name="Normal 2 11 2 2 17 2" xfId="30158"/>
    <cellStyle name="Normal 2 11 2 2 17 3" xfId="31942"/>
    <cellStyle name="Normal 2 11 2 2 18" xfId="7777"/>
    <cellStyle name="Normal 2 11 2 2 18 2" xfId="30085"/>
    <cellStyle name="Normal 2 11 2 2 18 3" xfId="31869"/>
    <cellStyle name="Normal 2 11 2 2 19" xfId="8201"/>
    <cellStyle name="Normal 2 11 2 2 19 2" xfId="30170"/>
    <cellStyle name="Normal 2 11 2 2 19 3" xfId="31954"/>
    <cellStyle name="Normal 2 11 2 2 2" xfId="3233"/>
    <cellStyle name="Normal 2 11 2 2 2 2" xfId="29687"/>
    <cellStyle name="Normal 2 11 2 2 2 3" xfId="31471"/>
    <cellStyle name="Normal 2 11 2 2 20" xfId="7727"/>
    <cellStyle name="Normal 2 11 2 2 20 2" xfId="30074"/>
    <cellStyle name="Normal 2 11 2 2 20 3" xfId="31858"/>
    <cellStyle name="Normal 2 11 2 2 21" xfId="8256"/>
    <cellStyle name="Normal 2 11 2 2 21 2" xfId="30183"/>
    <cellStyle name="Normal 2 11 2 2 21 3" xfId="31967"/>
    <cellStyle name="Normal 2 11 2 2 22" xfId="7668"/>
    <cellStyle name="Normal 2 11 2 2 22 2" xfId="30062"/>
    <cellStyle name="Normal 2 11 2 2 22 3" xfId="31846"/>
    <cellStyle name="Normal 2 11 2 2 23" xfId="8309"/>
    <cellStyle name="Normal 2 11 2 2 23 2" xfId="30194"/>
    <cellStyle name="Normal 2 11 2 2 23 3" xfId="31978"/>
    <cellStyle name="Normal 2 11 2 2 24" xfId="7578"/>
    <cellStyle name="Normal 2 11 2 2 24 2" xfId="30050"/>
    <cellStyle name="Normal 2 11 2 2 24 3" xfId="31834"/>
    <cellStyle name="Normal 2 11 2 2 25" xfId="8402"/>
    <cellStyle name="Normal 2 11 2 2 25 2" xfId="30205"/>
    <cellStyle name="Normal 2 11 2 2 25 3" xfId="31989"/>
    <cellStyle name="Normal 2 11 2 2 26" xfId="7456"/>
    <cellStyle name="Normal 2 11 2 2 26 2" xfId="30040"/>
    <cellStyle name="Normal 2 11 2 2 26 3" xfId="31824"/>
    <cellStyle name="Normal 2 11 2 2 27" xfId="8554"/>
    <cellStyle name="Normal 2 11 2 2 27 2" xfId="30219"/>
    <cellStyle name="Normal 2 11 2 2 27 3" xfId="32003"/>
    <cellStyle name="Normal 2 11 2 2 28" xfId="7284"/>
    <cellStyle name="Normal 2 11 2 2 28 2" xfId="30026"/>
    <cellStyle name="Normal 2 11 2 2 28 3" xfId="31810"/>
    <cellStyle name="Normal 2 11 2 2 29" xfId="8815"/>
    <cellStyle name="Normal 2 11 2 2 29 2" xfId="30236"/>
    <cellStyle name="Normal 2 11 2 2 29 3" xfId="32020"/>
    <cellStyle name="Normal 2 11 2 2 3" xfId="3496"/>
    <cellStyle name="Normal 2 11 2 2 3 2" xfId="29743"/>
    <cellStyle name="Normal 2 11 2 2 3 3" xfId="31527"/>
    <cellStyle name="Normal 2 11 2 2 30" xfId="7010"/>
    <cellStyle name="Normal 2 11 2 2 30 2" xfId="30012"/>
    <cellStyle name="Normal 2 11 2 2 30 3" xfId="31796"/>
    <cellStyle name="Normal 2 11 2 2 31" xfId="8766"/>
    <cellStyle name="Normal 2 11 2 2 31 2" xfId="30233"/>
    <cellStyle name="Normal 2 11 2 2 31 3" xfId="32017"/>
    <cellStyle name="Normal 2 11 2 2 32" xfId="13391"/>
    <cellStyle name="Normal 2 11 2 2 32 2" xfId="30474"/>
    <cellStyle name="Normal 2 11 2 2 32 3" xfId="32258"/>
    <cellStyle name="Normal 2 11 2 2 33" xfId="13592"/>
    <cellStyle name="Normal 2 11 2 2 33 2" xfId="30515"/>
    <cellStyle name="Normal 2 11 2 2 33 3" xfId="32299"/>
    <cellStyle name="Normal 2 11 2 2 34" xfId="13344"/>
    <cellStyle name="Normal 2 11 2 2 34 2" xfId="30465"/>
    <cellStyle name="Normal 2 11 2 2 34 3" xfId="32249"/>
    <cellStyle name="Normal 2 11 2 2 35" xfId="13639"/>
    <cellStyle name="Normal 2 11 2 2 35 2" xfId="30525"/>
    <cellStyle name="Normal 2 11 2 2 35 3" xfId="32309"/>
    <cellStyle name="Normal 2 11 2 2 36" xfId="13294"/>
    <cellStyle name="Normal 2 11 2 2 36 2" xfId="30454"/>
    <cellStyle name="Normal 2 11 2 2 36 3" xfId="32238"/>
    <cellStyle name="Normal 2 11 2 2 37" xfId="13688"/>
    <cellStyle name="Normal 2 11 2 2 37 2" xfId="30536"/>
    <cellStyle name="Normal 2 11 2 2 37 3" xfId="32320"/>
    <cellStyle name="Normal 2 11 2 2 38" xfId="13247"/>
    <cellStyle name="Normal 2 11 2 2 38 2" xfId="30444"/>
    <cellStyle name="Normal 2 11 2 2 38 3" xfId="32228"/>
    <cellStyle name="Normal 2 11 2 2 39" xfId="13740"/>
    <cellStyle name="Normal 2 11 2 2 39 2" xfId="30546"/>
    <cellStyle name="Normal 2 11 2 2 39 3" xfId="32330"/>
    <cellStyle name="Normal 2 11 2 2 4" xfId="3642"/>
    <cellStyle name="Normal 2 11 2 2 4 2" xfId="29772"/>
    <cellStyle name="Normal 2 11 2 2 4 3" xfId="31556"/>
    <cellStyle name="Normal 2 11 2 2 40" xfId="13195"/>
    <cellStyle name="Normal 2 11 2 2 40 2" xfId="30434"/>
    <cellStyle name="Normal 2 11 2 2 40 3" xfId="32218"/>
    <cellStyle name="Normal 2 11 2 2 41" xfId="13788"/>
    <cellStyle name="Normal 2 11 2 2 41 2" xfId="30555"/>
    <cellStyle name="Normal 2 11 2 2 41 3" xfId="32339"/>
    <cellStyle name="Normal 2 11 2 2 42" xfId="13123"/>
    <cellStyle name="Normal 2 11 2 2 42 2" xfId="30427"/>
    <cellStyle name="Normal 2 11 2 2 42 3" xfId="32211"/>
    <cellStyle name="Normal 2 11 2 2 43" xfId="13866"/>
    <cellStyle name="Normal 2 11 2 2 43 2" xfId="30563"/>
    <cellStyle name="Normal 2 11 2 2 43 3" xfId="32347"/>
    <cellStyle name="Normal 2 11 2 2 44" xfId="13067"/>
    <cellStyle name="Normal 2 11 2 2 44 2" xfId="30421"/>
    <cellStyle name="Normal 2 11 2 2 44 3" xfId="32205"/>
    <cellStyle name="Normal 2 11 2 2 45" xfId="17716"/>
    <cellStyle name="Normal 2 11 2 2 46" xfId="17566"/>
    <cellStyle name="Normal 2 11 2 2 47" xfId="17901"/>
    <cellStyle name="Normal 2 11 2 2 48" xfId="17373"/>
    <cellStyle name="Normal 2 11 2 2 49" xfId="18161"/>
    <cellStyle name="Normal 2 11 2 2 5" xfId="4154"/>
    <cellStyle name="Normal 2 11 2 2 5 2" xfId="29848"/>
    <cellStyle name="Normal 2 11 2 2 5 3" xfId="31632"/>
    <cellStyle name="Normal 2 11 2 2 50" xfId="17117"/>
    <cellStyle name="Normal 2 11 2 2 51" xfId="18589"/>
    <cellStyle name="Normal 2 11 2 2 52" xfId="19196"/>
    <cellStyle name="Normal 2 11 2 2 53" xfId="22615"/>
    <cellStyle name="Normal 2 11 2 2 54" xfId="22465"/>
    <cellStyle name="Normal 2 11 2 2 55" xfId="22811"/>
    <cellStyle name="Normal 2 11 2 2 56" xfId="22276"/>
    <cellStyle name="Normal 2 11 2 2 57" xfId="23064"/>
    <cellStyle name="Normal 2 11 2 2 58" xfId="22026"/>
    <cellStyle name="Normal 2 11 2 2 59" xfId="26408"/>
    <cellStyle name="Normal 2 11 2 2 6" xfId="3585"/>
    <cellStyle name="Normal 2 11 2 2 6 2" xfId="29765"/>
    <cellStyle name="Normal 2 11 2 2 6 3" xfId="31549"/>
    <cellStyle name="Normal 2 11 2 2 60" xfId="26260"/>
    <cellStyle name="Normal 2 11 2 2 61" xfId="26603"/>
    <cellStyle name="Normal 2 11 2 2 62" xfId="26067"/>
    <cellStyle name="Normal 2 11 2 2 63" xfId="26859"/>
    <cellStyle name="Normal 2 11 2 2 64" xfId="25819"/>
    <cellStyle name="Normal 2 11 2 2 65" xfId="33067"/>
    <cellStyle name="Normal 2 11 2 2 66" xfId="32925"/>
    <cellStyle name="Normal 2 11 2 2 67" xfId="33257"/>
    <cellStyle name="Normal 2 11 2 2 7" xfId="4273"/>
    <cellStyle name="Normal 2 11 2 2 7 2" xfId="29858"/>
    <cellStyle name="Normal 2 11 2 2 7 3" xfId="31642"/>
    <cellStyle name="Normal 2 11 2 2 8" xfId="3532"/>
    <cellStyle name="Normal 2 11 2 2 8 2" xfId="29752"/>
    <cellStyle name="Normal 2 11 2 2 8 3" xfId="31536"/>
    <cellStyle name="Normal 2 11 2 2 9" xfId="4372"/>
    <cellStyle name="Normal 2 11 2 2 9 2" xfId="29878"/>
    <cellStyle name="Normal 2 11 2 2 9 3" xfId="31662"/>
    <cellStyle name="Normal 2 11 2 20" xfId="7726"/>
    <cellStyle name="Normal 2 11 2 21" xfId="8257"/>
    <cellStyle name="Normal 2 11 2 22" xfId="7667"/>
    <cellStyle name="Normal 2 11 2 23" xfId="8310"/>
    <cellStyle name="Normal 2 11 2 24" xfId="7577"/>
    <cellStyle name="Normal 2 11 2 25" xfId="8403"/>
    <cellStyle name="Normal 2 11 2 26" xfId="7455"/>
    <cellStyle name="Normal 2 11 2 27" xfId="8555"/>
    <cellStyle name="Normal 2 11 2 28" xfId="7283"/>
    <cellStyle name="Normal 2 11 2 29" xfId="8828"/>
    <cellStyle name="Normal 2 11 2 3" xfId="3497"/>
    <cellStyle name="Normal 2 11 2 30" xfId="7009"/>
    <cellStyle name="Normal 2 11 2 31" xfId="8767"/>
    <cellStyle name="Normal 2 11 2 32" xfId="13390"/>
    <cellStyle name="Normal 2 11 2 33" xfId="13593"/>
    <cellStyle name="Normal 2 11 2 34" xfId="13343"/>
    <cellStyle name="Normal 2 11 2 35" xfId="13640"/>
    <cellStyle name="Normal 2 11 2 36" xfId="13293"/>
    <cellStyle name="Normal 2 11 2 37" xfId="13689"/>
    <cellStyle name="Normal 2 11 2 38" xfId="13246"/>
    <cellStyle name="Normal 2 11 2 39" xfId="13741"/>
    <cellStyle name="Normal 2 11 2 4" xfId="3641"/>
    <cellStyle name="Normal 2 11 2 40" xfId="13194"/>
    <cellStyle name="Normal 2 11 2 41" xfId="13789"/>
    <cellStyle name="Normal 2 11 2 42" xfId="13122"/>
    <cellStyle name="Normal 2 11 2 43" xfId="13867"/>
    <cellStyle name="Normal 2 11 2 44" xfId="13066"/>
    <cellStyle name="Normal 2 11 2 45" xfId="17715"/>
    <cellStyle name="Normal 2 11 2 46" xfId="17567"/>
    <cellStyle name="Normal 2 11 2 47" xfId="17900"/>
    <cellStyle name="Normal 2 11 2 48" xfId="17374"/>
    <cellStyle name="Normal 2 11 2 49" xfId="18158"/>
    <cellStyle name="Normal 2 11 2 5" xfId="4156"/>
    <cellStyle name="Normal 2 11 2 50" xfId="17118"/>
    <cellStyle name="Normal 2 11 2 51" xfId="18588"/>
    <cellStyle name="Normal 2 11 2 52" xfId="19195"/>
    <cellStyle name="Normal 2 11 2 53" xfId="22614"/>
    <cellStyle name="Normal 2 11 2 54" xfId="22466"/>
    <cellStyle name="Normal 2 11 2 55" xfId="22809"/>
    <cellStyle name="Normal 2 11 2 56" xfId="22277"/>
    <cellStyle name="Normal 2 11 2 57" xfId="23063"/>
    <cellStyle name="Normal 2 11 2 58" xfId="22027"/>
    <cellStyle name="Normal 2 11 2 59" xfId="26407"/>
    <cellStyle name="Normal 2 11 2 6" xfId="3584"/>
    <cellStyle name="Normal 2 11 2 60" xfId="26261"/>
    <cellStyle name="Normal 2 11 2 61" xfId="26600"/>
    <cellStyle name="Normal 2 11 2 62" xfId="26068"/>
    <cellStyle name="Normal 2 11 2 63" xfId="26858"/>
    <cellStyle name="Normal 2 11 2 64" xfId="25820"/>
    <cellStyle name="Normal 2 11 2 65" xfId="29155"/>
    <cellStyle name="Normal 2 11 2 66" xfId="30939"/>
    <cellStyle name="Normal 2 11 2 67" xfId="33066"/>
    <cellStyle name="Normal 2 11 2 68" xfId="32926"/>
    <cellStyle name="Normal 2 11 2 69" xfId="33256"/>
    <cellStyle name="Normal 2 11 2 7" xfId="4274"/>
    <cellStyle name="Normal 2 11 2 8" xfId="3531"/>
    <cellStyle name="Normal 2 11 2 9" xfId="4373"/>
    <cellStyle name="Normal 2 11 20" xfId="1305"/>
    <cellStyle name="Normal 2 11 20 10" xfId="22616"/>
    <cellStyle name="Normal 2 11 20 11" xfId="22464"/>
    <cellStyle name="Normal 2 11 20 12" xfId="22812"/>
    <cellStyle name="Normal 2 11 20 13" xfId="22273"/>
    <cellStyle name="Normal 2 11 20 14" xfId="23065"/>
    <cellStyle name="Normal 2 11 20 15" xfId="22025"/>
    <cellStyle name="Normal 2 11 20 16" xfId="26409"/>
    <cellStyle name="Normal 2 11 20 17" xfId="26259"/>
    <cellStyle name="Normal 2 11 20 18" xfId="26604"/>
    <cellStyle name="Normal 2 11 20 19" xfId="26066"/>
    <cellStyle name="Normal 2 11 20 2" xfId="17717"/>
    <cellStyle name="Normal 2 11 20 20" xfId="26860"/>
    <cellStyle name="Normal 2 11 20 21" xfId="25818"/>
    <cellStyle name="Normal 2 11 20 22" xfId="29329"/>
    <cellStyle name="Normal 2 11 20 23" xfId="31113"/>
    <cellStyle name="Normal 2 11 20 24" xfId="33068"/>
    <cellStyle name="Normal 2 11 20 25" xfId="32924"/>
    <cellStyle name="Normal 2 11 20 26" xfId="33258"/>
    <cellStyle name="Normal 2 11 20 3" xfId="17565"/>
    <cellStyle name="Normal 2 11 20 4" xfId="17902"/>
    <cellStyle name="Normal 2 11 20 5" xfId="17372"/>
    <cellStyle name="Normal 2 11 20 6" xfId="18162"/>
    <cellStyle name="Normal 2 11 20 7" xfId="17116"/>
    <cellStyle name="Normal 2 11 20 8" xfId="18592"/>
    <cellStyle name="Normal 2 11 20 9" xfId="19197"/>
    <cellStyle name="Normal 2 11 21" xfId="1374"/>
    <cellStyle name="Normal 2 11 21 10" xfId="22617"/>
    <cellStyle name="Normal 2 11 21 11" xfId="22463"/>
    <cellStyle name="Normal 2 11 21 12" xfId="22813"/>
    <cellStyle name="Normal 2 11 21 13" xfId="22272"/>
    <cellStyle name="Normal 2 11 21 14" xfId="23068"/>
    <cellStyle name="Normal 2 11 21 15" xfId="22022"/>
    <cellStyle name="Normal 2 11 21 16" xfId="26410"/>
    <cellStyle name="Normal 2 11 21 17" xfId="26258"/>
    <cellStyle name="Normal 2 11 21 18" xfId="26605"/>
    <cellStyle name="Normal 2 11 21 19" xfId="26065"/>
    <cellStyle name="Normal 2 11 21 2" xfId="17718"/>
    <cellStyle name="Normal 2 11 21 20" xfId="26861"/>
    <cellStyle name="Normal 2 11 21 21" xfId="25815"/>
    <cellStyle name="Normal 2 11 21 22" xfId="29378"/>
    <cellStyle name="Normal 2 11 21 23" xfId="31162"/>
    <cellStyle name="Normal 2 11 21 24" xfId="33069"/>
    <cellStyle name="Normal 2 11 21 25" xfId="32923"/>
    <cellStyle name="Normal 2 11 21 26" xfId="33259"/>
    <cellStyle name="Normal 2 11 21 3" xfId="17564"/>
    <cellStyle name="Normal 2 11 21 4" xfId="17905"/>
    <cellStyle name="Normal 2 11 21 5" xfId="17371"/>
    <cellStyle name="Normal 2 11 21 6" xfId="18163"/>
    <cellStyle name="Normal 2 11 21 7" xfId="17115"/>
    <cellStyle name="Normal 2 11 21 8" xfId="18593"/>
    <cellStyle name="Normal 2 11 21 9" xfId="19198"/>
    <cellStyle name="Normal 2 11 22" xfId="1360"/>
    <cellStyle name="Normal 2 11 22 10" xfId="22618"/>
    <cellStyle name="Normal 2 11 22 11" xfId="22462"/>
    <cellStyle name="Normal 2 11 22 12" xfId="22814"/>
    <cellStyle name="Normal 2 11 22 13" xfId="22271"/>
    <cellStyle name="Normal 2 11 22 14" xfId="23069"/>
    <cellStyle name="Normal 2 11 22 15" xfId="22021"/>
    <cellStyle name="Normal 2 11 22 16" xfId="26411"/>
    <cellStyle name="Normal 2 11 22 17" xfId="26257"/>
    <cellStyle name="Normal 2 11 22 18" xfId="26606"/>
    <cellStyle name="Normal 2 11 22 19" xfId="26064"/>
    <cellStyle name="Normal 2 11 22 2" xfId="17719"/>
    <cellStyle name="Normal 2 11 22 20" xfId="26862"/>
    <cellStyle name="Normal 2 11 22 21" xfId="25814"/>
    <cellStyle name="Normal 2 11 22 22" xfId="29371"/>
    <cellStyle name="Normal 2 11 22 23" xfId="31155"/>
    <cellStyle name="Normal 2 11 22 24" xfId="33070"/>
    <cellStyle name="Normal 2 11 22 25" xfId="32922"/>
    <cellStyle name="Normal 2 11 22 26" xfId="33260"/>
    <cellStyle name="Normal 2 11 22 3" xfId="17563"/>
    <cellStyle name="Normal 2 11 22 4" xfId="17906"/>
    <cellStyle name="Normal 2 11 22 5" xfId="17370"/>
    <cellStyle name="Normal 2 11 22 6" xfId="18164"/>
    <cellStyle name="Normal 2 11 22 7" xfId="17112"/>
    <cellStyle name="Normal 2 11 22 8" xfId="18594"/>
    <cellStyle name="Normal 2 11 22 9" xfId="19199"/>
    <cellStyle name="Normal 2 11 23" xfId="1379"/>
    <cellStyle name="Normal 2 11 23 10" xfId="22619"/>
    <cellStyle name="Normal 2 11 23 11" xfId="22461"/>
    <cellStyle name="Normal 2 11 23 12" xfId="22815"/>
    <cellStyle name="Normal 2 11 23 13" xfId="22270"/>
    <cellStyle name="Normal 2 11 23 14" xfId="23070"/>
    <cellStyle name="Normal 2 11 23 15" xfId="22020"/>
    <cellStyle name="Normal 2 11 23 16" xfId="26412"/>
    <cellStyle name="Normal 2 11 23 17" xfId="26256"/>
    <cellStyle name="Normal 2 11 23 18" xfId="26607"/>
    <cellStyle name="Normal 2 11 23 19" xfId="26063"/>
    <cellStyle name="Normal 2 11 23 2" xfId="17720"/>
    <cellStyle name="Normal 2 11 23 20" xfId="26863"/>
    <cellStyle name="Normal 2 11 23 21" xfId="25813"/>
    <cellStyle name="Normal 2 11 23 22" xfId="29382"/>
    <cellStyle name="Normal 2 11 23 23" xfId="31166"/>
    <cellStyle name="Normal 2 11 23 24" xfId="33071"/>
    <cellStyle name="Normal 2 11 23 25" xfId="32921"/>
    <cellStyle name="Normal 2 11 23 26" xfId="33261"/>
    <cellStyle name="Normal 2 11 23 3" xfId="17562"/>
    <cellStyle name="Normal 2 11 23 4" xfId="17907"/>
    <cellStyle name="Normal 2 11 23 5" xfId="17369"/>
    <cellStyle name="Normal 2 11 23 6" xfId="18165"/>
    <cellStyle name="Normal 2 11 23 7" xfId="17111"/>
    <cellStyle name="Normal 2 11 23 8" xfId="18595"/>
    <cellStyle name="Normal 2 11 23 9" xfId="19200"/>
    <cellStyle name="Normal 2 11 24" xfId="1354"/>
    <cellStyle name="Normal 2 11 24 10" xfId="22620"/>
    <cellStyle name="Normal 2 11 24 11" xfId="22460"/>
    <cellStyle name="Normal 2 11 24 12" xfId="22816"/>
    <cellStyle name="Normal 2 11 24 13" xfId="22269"/>
    <cellStyle name="Normal 2 11 24 14" xfId="23071"/>
    <cellStyle name="Normal 2 11 24 15" xfId="22019"/>
    <cellStyle name="Normal 2 11 24 16" xfId="26413"/>
    <cellStyle name="Normal 2 11 24 17" xfId="26255"/>
    <cellStyle name="Normal 2 11 24 18" xfId="26608"/>
    <cellStyle name="Normal 2 11 24 19" xfId="26062"/>
    <cellStyle name="Normal 2 11 24 2" xfId="17721"/>
    <cellStyle name="Normal 2 11 24 20" xfId="26864"/>
    <cellStyle name="Normal 2 11 24 21" xfId="25812"/>
    <cellStyle name="Normal 2 11 24 22" xfId="29366"/>
    <cellStyle name="Normal 2 11 24 23" xfId="31150"/>
    <cellStyle name="Normal 2 11 24 24" xfId="33072"/>
    <cellStyle name="Normal 2 11 24 25" xfId="32920"/>
    <cellStyle name="Normal 2 11 24 26" xfId="33262"/>
    <cellStyle name="Normal 2 11 24 3" xfId="17561"/>
    <cellStyle name="Normal 2 11 24 4" xfId="17908"/>
    <cellStyle name="Normal 2 11 24 5" xfId="17368"/>
    <cellStyle name="Normal 2 11 24 6" xfId="18166"/>
    <cellStyle name="Normal 2 11 24 7" xfId="17110"/>
    <cellStyle name="Normal 2 11 24 8" xfId="18596"/>
    <cellStyle name="Normal 2 11 24 9" xfId="19203"/>
    <cellStyle name="Normal 2 11 25" xfId="1385"/>
    <cellStyle name="Normal 2 11 25 10" xfId="22621"/>
    <cellStyle name="Normal 2 11 25 11" xfId="22459"/>
    <cellStyle name="Normal 2 11 25 12" xfId="22817"/>
    <cellStyle name="Normal 2 11 25 13" xfId="22268"/>
    <cellStyle name="Normal 2 11 25 14" xfId="23072"/>
    <cellStyle name="Normal 2 11 25 15" xfId="22018"/>
    <cellStyle name="Normal 2 11 25 16" xfId="26414"/>
    <cellStyle name="Normal 2 11 25 17" xfId="26254"/>
    <cellStyle name="Normal 2 11 25 18" xfId="26609"/>
    <cellStyle name="Normal 2 11 25 19" xfId="26059"/>
    <cellStyle name="Normal 2 11 25 2" xfId="17722"/>
    <cellStyle name="Normal 2 11 25 20" xfId="26866"/>
    <cellStyle name="Normal 2 11 25 21" xfId="25811"/>
    <cellStyle name="Normal 2 11 25 22" xfId="29387"/>
    <cellStyle name="Normal 2 11 25 23" xfId="31171"/>
    <cellStyle name="Normal 2 11 25 24" xfId="33073"/>
    <cellStyle name="Normal 2 11 25 25" xfId="32919"/>
    <cellStyle name="Normal 2 11 25 26" xfId="33265"/>
    <cellStyle name="Normal 2 11 25 3" xfId="17560"/>
    <cellStyle name="Normal 2 11 25 4" xfId="17909"/>
    <cellStyle name="Normal 2 11 25 5" xfId="17365"/>
    <cellStyle name="Normal 2 11 25 6" xfId="18167"/>
    <cellStyle name="Normal 2 11 25 7" xfId="17109"/>
    <cellStyle name="Normal 2 11 25 8" xfId="18597"/>
    <cellStyle name="Normal 2 11 25 9" xfId="19204"/>
    <cellStyle name="Normal 2 11 26" xfId="1434"/>
    <cellStyle name="Normal 2 11 26 10" xfId="22622"/>
    <cellStyle name="Normal 2 11 26 11" xfId="22458"/>
    <cellStyle name="Normal 2 11 26 12" xfId="22818"/>
    <cellStyle name="Normal 2 11 26 13" xfId="22267"/>
    <cellStyle name="Normal 2 11 26 14" xfId="23073"/>
    <cellStyle name="Normal 2 11 26 15" xfId="22017"/>
    <cellStyle name="Normal 2 11 26 16" xfId="26415"/>
    <cellStyle name="Normal 2 11 26 17" xfId="26253"/>
    <cellStyle name="Normal 2 11 26 18" xfId="26611"/>
    <cellStyle name="Normal 2 11 26 19" xfId="26058"/>
    <cellStyle name="Normal 2 11 26 2" xfId="17723"/>
    <cellStyle name="Normal 2 11 26 20" xfId="26867"/>
    <cellStyle name="Normal 2 11 26 21" xfId="25810"/>
    <cellStyle name="Normal 2 11 26 22" xfId="29424"/>
    <cellStyle name="Normal 2 11 26 23" xfId="31208"/>
    <cellStyle name="Normal 2 11 26 24" xfId="33074"/>
    <cellStyle name="Normal 2 11 26 25" xfId="32918"/>
    <cellStyle name="Normal 2 11 26 26" xfId="33266"/>
    <cellStyle name="Normal 2 11 26 3" xfId="17559"/>
    <cellStyle name="Normal 2 11 26 4" xfId="17910"/>
    <cellStyle name="Normal 2 11 26 5" xfId="17364"/>
    <cellStyle name="Normal 2 11 26 6" xfId="18169"/>
    <cellStyle name="Normal 2 11 26 7" xfId="17108"/>
    <cellStyle name="Normal 2 11 26 8" xfId="18598"/>
    <cellStyle name="Normal 2 11 26 9" xfId="19205"/>
    <cellStyle name="Normal 2 11 27" xfId="1366"/>
    <cellStyle name="Normal 2 11 27 10" xfId="22623"/>
    <cellStyle name="Normal 2 11 27 11" xfId="22457"/>
    <cellStyle name="Normal 2 11 27 12" xfId="22819"/>
    <cellStyle name="Normal 2 11 27 13" xfId="22264"/>
    <cellStyle name="Normal 2 11 27 14" xfId="23074"/>
    <cellStyle name="Normal 2 11 27 15" xfId="22016"/>
    <cellStyle name="Normal 2 11 27 16" xfId="26416"/>
    <cellStyle name="Normal 2 11 27 17" xfId="26252"/>
    <cellStyle name="Normal 2 11 27 18" xfId="26612"/>
    <cellStyle name="Normal 2 11 27 19" xfId="26057"/>
    <cellStyle name="Normal 2 11 27 2" xfId="17724"/>
    <cellStyle name="Normal 2 11 27 20" xfId="26868"/>
    <cellStyle name="Normal 2 11 27 21" xfId="25809"/>
    <cellStyle name="Normal 2 11 27 22" xfId="29374"/>
    <cellStyle name="Normal 2 11 27 23" xfId="31158"/>
    <cellStyle name="Normal 2 11 27 24" xfId="33075"/>
    <cellStyle name="Normal 2 11 27 25" xfId="32917"/>
    <cellStyle name="Normal 2 11 27 26" xfId="33267"/>
    <cellStyle name="Normal 2 11 27 3" xfId="17558"/>
    <cellStyle name="Normal 2 11 27 4" xfId="17911"/>
    <cellStyle name="Normal 2 11 27 5" xfId="17363"/>
    <cellStyle name="Normal 2 11 27 6" xfId="18170"/>
    <cellStyle name="Normal 2 11 27 7" xfId="17107"/>
    <cellStyle name="Normal 2 11 27 8" xfId="18600"/>
    <cellStyle name="Normal 2 11 27 9" xfId="19206"/>
    <cellStyle name="Normal 2 11 28" xfId="1998"/>
    <cellStyle name="Normal 2 11 28 10" xfId="22624"/>
    <cellStyle name="Normal 2 11 28 11" xfId="22456"/>
    <cellStyle name="Normal 2 11 28 12" xfId="22820"/>
    <cellStyle name="Normal 2 11 28 13" xfId="22263"/>
    <cellStyle name="Normal 2 11 28 14" xfId="23080"/>
    <cellStyle name="Normal 2 11 28 15" xfId="22013"/>
    <cellStyle name="Normal 2 11 28 16" xfId="26417"/>
    <cellStyle name="Normal 2 11 28 17" xfId="26251"/>
    <cellStyle name="Normal 2 11 28 18" xfId="26613"/>
    <cellStyle name="Normal 2 11 28 19" xfId="26056"/>
    <cellStyle name="Normal 2 11 28 2" xfId="17725"/>
    <cellStyle name="Normal 2 11 28 20" xfId="26869"/>
    <cellStyle name="Normal 2 11 28 21" xfId="25806"/>
    <cellStyle name="Normal 2 11 28 22" xfId="29451"/>
    <cellStyle name="Normal 2 11 28 23" xfId="31235"/>
    <cellStyle name="Normal 2 11 28 24" xfId="33076"/>
    <cellStyle name="Normal 2 11 28 25" xfId="32916"/>
    <cellStyle name="Normal 2 11 28 26" xfId="33268"/>
    <cellStyle name="Normal 2 11 28 3" xfId="17557"/>
    <cellStyle name="Normal 2 11 28 4" xfId="17914"/>
    <cellStyle name="Normal 2 11 28 5" xfId="17362"/>
    <cellStyle name="Normal 2 11 28 6" xfId="18171"/>
    <cellStyle name="Normal 2 11 28 7" xfId="17106"/>
    <cellStyle name="Normal 2 11 28 8" xfId="18601"/>
    <cellStyle name="Normal 2 11 28 9" xfId="19207"/>
    <cellStyle name="Normal 2 11 29" xfId="1999"/>
    <cellStyle name="Normal 2 11 29 10" xfId="22625"/>
    <cellStyle name="Normal 2 11 29 11" xfId="22455"/>
    <cellStyle name="Normal 2 11 29 12" xfId="22821"/>
    <cellStyle name="Normal 2 11 29 13" xfId="22262"/>
    <cellStyle name="Normal 2 11 29 14" xfId="23081"/>
    <cellStyle name="Normal 2 11 29 15" xfId="22012"/>
    <cellStyle name="Normal 2 11 29 16" xfId="26418"/>
    <cellStyle name="Normal 2 11 29 17" xfId="26250"/>
    <cellStyle name="Normal 2 11 29 18" xfId="26614"/>
    <cellStyle name="Normal 2 11 29 19" xfId="26055"/>
    <cellStyle name="Normal 2 11 29 2" xfId="17726"/>
    <cellStyle name="Normal 2 11 29 20" xfId="26870"/>
    <cellStyle name="Normal 2 11 29 21" xfId="25805"/>
    <cellStyle name="Normal 2 11 29 22" xfId="29452"/>
    <cellStyle name="Normal 2 11 29 23" xfId="31236"/>
    <cellStyle name="Normal 2 11 29 24" xfId="33077"/>
    <cellStyle name="Normal 2 11 29 25" xfId="32915"/>
    <cellStyle name="Normal 2 11 29 26" xfId="33269"/>
    <cellStyle name="Normal 2 11 29 3" xfId="17556"/>
    <cellStyle name="Normal 2 11 29 4" xfId="17915"/>
    <cellStyle name="Normal 2 11 29 5" xfId="17361"/>
    <cellStyle name="Normal 2 11 29 6" xfId="18172"/>
    <cellStyle name="Normal 2 11 29 7" xfId="17104"/>
    <cellStyle name="Normal 2 11 29 8" xfId="18602"/>
    <cellStyle name="Normal 2 11 29 9" xfId="19208"/>
    <cellStyle name="Normal 2 11 3" xfId="1103"/>
    <cellStyle name="Normal 2 11 3 10" xfId="22626"/>
    <cellStyle name="Normal 2 11 3 11" xfId="22454"/>
    <cellStyle name="Normal 2 11 3 12" xfId="22822"/>
    <cellStyle name="Normal 2 11 3 13" xfId="22261"/>
    <cellStyle name="Normal 2 11 3 14" xfId="23082"/>
    <cellStyle name="Normal 2 11 3 15" xfId="22011"/>
    <cellStyle name="Normal 2 11 3 16" xfId="26419"/>
    <cellStyle name="Normal 2 11 3 17" xfId="26249"/>
    <cellStyle name="Normal 2 11 3 18" xfId="26615"/>
    <cellStyle name="Normal 2 11 3 19" xfId="26054"/>
    <cellStyle name="Normal 2 11 3 2" xfId="17727"/>
    <cellStyle name="Normal 2 11 3 20" xfId="26871"/>
    <cellStyle name="Normal 2 11 3 21" xfId="25804"/>
    <cellStyle name="Normal 2 11 3 22" xfId="29181"/>
    <cellStyle name="Normal 2 11 3 23" xfId="30965"/>
    <cellStyle name="Normal 2 11 3 24" xfId="33078"/>
    <cellStyle name="Normal 2 11 3 25" xfId="32914"/>
    <cellStyle name="Normal 2 11 3 26" xfId="33270"/>
    <cellStyle name="Normal 2 11 3 3" xfId="17555"/>
    <cellStyle name="Normal 2 11 3 4" xfId="17916"/>
    <cellStyle name="Normal 2 11 3 5" xfId="17360"/>
    <cellStyle name="Normal 2 11 3 6" xfId="18173"/>
    <cellStyle name="Normal 2 11 3 7" xfId="17103"/>
    <cellStyle name="Normal 2 11 3 8" xfId="18603"/>
    <cellStyle name="Normal 2 11 3 9" xfId="19209"/>
    <cellStyle name="Normal 2 11 30" xfId="2000"/>
    <cellStyle name="Normal 2 11 30 10" xfId="22627"/>
    <cellStyle name="Normal 2 11 30 11" xfId="22453"/>
    <cellStyle name="Normal 2 11 30 12" xfId="22823"/>
    <cellStyle name="Normal 2 11 30 13" xfId="22260"/>
    <cellStyle name="Normal 2 11 30 14" xfId="23083"/>
    <cellStyle name="Normal 2 11 30 15" xfId="22010"/>
    <cellStyle name="Normal 2 11 30 16" xfId="26420"/>
    <cellStyle name="Normal 2 11 30 17" xfId="26248"/>
    <cellStyle name="Normal 2 11 30 18" xfId="26616"/>
    <cellStyle name="Normal 2 11 30 19" xfId="26053"/>
    <cellStyle name="Normal 2 11 30 2" xfId="17728"/>
    <cellStyle name="Normal 2 11 30 20" xfId="26872"/>
    <cellStyle name="Normal 2 11 30 21" xfId="25803"/>
    <cellStyle name="Normal 2 11 30 22" xfId="29453"/>
    <cellStyle name="Normal 2 11 30 23" xfId="31237"/>
    <cellStyle name="Normal 2 11 30 24" xfId="33079"/>
    <cellStyle name="Normal 2 11 30 25" xfId="32913"/>
    <cellStyle name="Normal 2 11 30 26" xfId="33271"/>
    <cellStyle name="Normal 2 11 30 3" xfId="17554"/>
    <cellStyle name="Normal 2 11 30 4" xfId="17917"/>
    <cellStyle name="Normal 2 11 30 5" xfId="17359"/>
    <cellStyle name="Normal 2 11 30 6" xfId="18174"/>
    <cellStyle name="Normal 2 11 30 7" xfId="17102"/>
    <cellStyle name="Normal 2 11 30 8" xfId="18604"/>
    <cellStyle name="Normal 2 11 30 9" xfId="19211"/>
    <cellStyle name="Normal 2 11 31" xfId="2001"/>
    <cellStyle name="Normal 2 11 31 10" xfId="22628"/>
    <cellStyle name="Normal 2 11 31 11" xfId="22452"/>
    <cellStyle name="Normal 2 11 31 12" xfId="22824"/>
    <cellStyle name="Normal 2 11 31 13" xfId="22259"/>
    <cellStyle name="Normal 2 11 31 14" xfId="23084"/>
    <cellStyle name="Normal 2 11 31 15" xfId="22009"/>
    <cellStyle name="Normal 2 11 31 16" xfId="26421"/>
    <cellStyle name="Normal 2 11 31 17" xfId="26247"/>
    <cellStyle name="Normal 2 11 31 18" xfId="26617"/>
    <cellStyle name="Normal 2 11 31 19" xfId="26051"/>
    <cellStyle name="Normal 2 11 31 2" xfId="17729"/>
    <cellStyle name="Normal 2 11 31 20" xfId="26877"/>
    <cellStyle name="Normal 2 11 31 21" xfId="25802"/>
    <cellStyle name="Normal 2 11 31 22" xfId="29454"/>
    <cellStyle name="Normal 2 11 31 23" xfId="31238"/>
    <cellStyle name="Normal 2 11 31 24" xfId="33080"/>
    <cellStyle name="Normal 2 11 31 25" xfId="32912"/>
    <cellStyle name="Normal 2 11 31 26" xfId="33273"/>
    <cellStyle name="Normal 2 11 31 3" xfId="17553"/>
    <cellStyle name="Normal 2 11 31 4" xfId="17918"/>
    <cellStyle name="Normal 2 11 31 5" xfId="17357"/>
    <cellStyle name="Normal 2 11 31 6" xfId="18175"/>
    <cellStyle name="Normal 2 11 31 7" xfId="17101"/>
    <cellStyle name="Normal 2 11 31 8" xfId="18605"/>
    <cellStyle name="Normal 2 11 31 9" xfId="19212"/>
    <cellStyle name="Normal 2 11 32" xfId="2002"/>
    <cellStyle name="Normal 2 11 32 10" xfId="22629"/>
    <cellStyle name="Normal 2 11 32 11" xfId="22451"/>
    <cellStyle name="Normal 2 11 32 12" xfId="22825"/>
    <cellStyle name="Normal 2 11 32 13" xfId="22258"/>
    <cellStyle name="Normal 2 11 32 14" xfId="23085"/>
    <cellStyle name="Normal 2 11 32 15" xfId="22008"/>
    <cellStyle name="Normal 2 11 32 16" xfId="26422"/>
    <cellStyle name="Normal 2 11 32 17" xfId="26246"/>
    <cellStyle name="Normal 2 11 32 18" xfId="26618"/>
    <cellStyle name="Normal 2 11 32 19" xfId="26050"/>
    <cellStyle name="Normal 2 11 32 2" xfId="17730"/>
    <cellStyle name="Normal 2 11 32 20" xfId="26878"/>
    <cellStyle name="Normal 2 11 32 21" xfId="25801"/>
    <cellStyle name="Normal 2 11 32 22" xfId="29455"/>
    <cellStyle name="Normal 2 11 32 23" xfId="31239"/>
    <cellStyle name="Normal 2 11 32 24" xfId="33081"/>
    <cellStyle name="Normal 2 11 32 25" xfId="32911"/>
    <cellStyle name="Normal 2 11 32 26" xfId="33274"/>
    <cellStyle name="Normal 2 11 32 3" xfId="17552"/>
    <cellStyle name="Normal 2 11 32 4" xfId="17919"/>
    <cellStyle name="Normal 2 11 32 5" xfId="17356"/>
    <cellStyle name="Normal 2 11 32 6" xfId="18176"/>
    <cellStyle name="Normal 2 11 32 7" xfId="17100"/>
    <cellStyle name="Normal 2 11 32 8" xfId="18606"/>
    <cellStyle name="Normal 2 11 32 9" xfId="19213"/>
    <cellStyle name="Normal 2 11 33" xfId="2003"/>
    <cellStyle name="Normal 2 11 33 10" xfId="22630"/>
    <cellStyle name="Normal 2 11 33 11" xfId="22450"/>
    <cellStyle name="Normal 2 11 33 12" xfId="22831"/>
    <cellStyle name="Normal 2 11 33 13" xfId="22256"/>
    <cellStyle name="Normal 2 11 33 14" xfId="23086"/>
    <cellStyle name="Normal 2 11 33 15" xfId="22007"/>
    <cellStyle name="Normal 2 11 33 16" xfId="26423"/>
    <cellStyle name="Normal 2 11 33 17" xfId="26245"/>
    <cellStyle name="Normal 2 11 33 18" xfId="26619"/>
    <cellStyle name="Normal 2 11 33 19" xfId="26049"/>
    <cellStyle name="Normal 2 11 33 2" xfId="17731"/>
    <cellStyle name="Normal 2 11 33 20" xfId="26879"/>
    <cellStyle name="Normal 2 11 33 21" xfId="25800"/>
    <cellStyle name="Normal 2 11 33 22" xfId="29456"/>
    <cellStyle name="Normal 2 11 33 23" xfId="31240"/>
    <cellStyle name="Normal 2 11 33 24" xfId="33082"/>
    <cellStyle name="Normal 2 11 33 25" xfId="32910"/>
    <cellStyle name="Normal 2 11 33 26" xfId="33275"/>
    <cellStyle name="Normal 2 11 33 3" xfId="17551"/>
    <cellStyle name="Normal 2 11 33 4" xfId="17920"/>
    <cellStyle name="Normal 2 11 33 5" xfId="17355"/>
    <cellStyle name="Normal 2 11 33 6" xfId="18177"/>
    <cellStyle name="Normal 2 11 33 7" xfId="17099"/>
    <cellStyle name="Normal 2 11 33 8" xfId="18611"/>
    <cellStyle name="Normal 2 11 33 9" xfId="19214"/>
    <cellStyle name="Normal 2 11 34" xfId="2004"/>
    <cellStyle name="Normal 2 11 34 10" xfId="22631"/>
    <cellStyle name="Normal 2 11 34 11" xfId="22449"/>
    <cellStyle name="Normal 2 11 34 12" xfId="22832"/>
    <cellStyle name="Normal 2 11 34 13" xfId="22255"/>
    <cellStyle name="Normal 2 11 34 14" xfId="23087"/>
    <cellStyle name="Normal 2 11 34 15" xfId="22005"/>
    <cellStyle name="Normal 2 11 34 16" xfId="26424"/>
    <cellStyle name="Normal 2 11 34 17" xfId="26244"/>
    <cellStyle name="Normal 2 11 34 18" xfId="26620"/>
    <cellStyle name="Normal 2 11 34 19" xfId="26048"/>
    <cellStyle name="Normal 2 11 34 2" xfId="17732"/>
    <cellStyle name="Normal 2 11 34 20" xfId="26880"/>
    <cellStyle name="Normal 2 11 34 21" xfId="25798"/>
    <cellStyle name="Normal 2 11 34 22" xfId="29457"/>
    <cellStyle name="Normal 2 11 34 23" xfId="31241"/>
    <cellStyle name="Normal 2 11 34 24" xfId="33083"/>
    <cellStyle name="Normal 2 11 34 25" xfId="32909"/>
    <cellStyle name="Normal 2 11 34 26" xfId="33276"/>
    <cellStyle name="Normal 2 11 34 3" xfId="17550"/>
    <cellStyle name="Normal 2 11 34 4" xfId="17922"/>
    <cellStyle name="Normal 2 11 34 5" xfId="17354"/>
    <cellStyle name="Normal 2 11 34 6" xfId="18178"/>
    <cellStyle name="Normal 2 11 34 7" xfId="17098"/>
    <cellStyle name="Normal 2 11 34 8" xfId="18612"/>
    <cellStyle name="Normal 2 11 34 9" xfId="19215"/>
    <cellStyle name="Normal 2 11 35" xfId="2005"/>
    <cellStyle name="Normal 2 11 35 10" xfId="22632"/>
    <cellStyle name="Normal 2 11 35 11" xfId="22448"/>
    <cellStyle name="Normal 2 11 35 12" xfId="22833"/>
    <cellStyle name="Normal 2 11 35 13" xfId="22254"/>
    <cellStyle name="Normal 2 11 35 14" xfId="23088"/>
    <cellStyle name="Normal 2 11 35 15" xfId="22004"/>
    <cellStyle name="Normal 2 11 35 16" xfId="26425"/>
    <cellStyle name="Normal 2 11 35 17" xfId="26243"/>
    <cellStyle name="Normal 2 11 35 18" xfId="26621"/>
    <cellStyle name="Normal 2 11 35 19" xfId="26047"/>
    <cellStyle name="Normal 2 11 35 2" xfId="17733"/>
    <cellStyle name="Normal 2 11 35 20" xfId="26881"/>
    <cellStyle name="Normal 2 11 35 21" xfId="25797"/>
    <cellStyle name="Normal 2 11 35 22" xfId="29458"/>
    <cellStyle name="Normal 2 11 35 23" xfId="31242"/>
    <cellStyle name="Normal 2 11 35 24" xfId="33084"/>
    <cellStyle name="Normal 2 11 35 25" xfId="32908"/>
    <cellStyle name="Normal 2 11 35 26" xfId="33277"/>
    <cellStyle name="Normal 2 11 35 3" xfId="17549"/>
    <cellStyle name="Normal 2 11 35 4" xfId="17923"/>
    <cellStyle name="Normal 2 11 35 5" xfId="17353"/>
    <cellStyle name="Normal 2 11 35 6" xfId="18179"/>
    <cellStyle name="Normal 2 11 35 7" xfId="17097"/>
    <cellStyle name="Normal 2 11 35 8" xfId="18613"/>
    <cellStyle name="Normal 2 11 35 9" xfId="19216"/>
    <cellStyle name="Normal 2 11 36" xfId="2006"/>
    <cellStyle name="Normal 2 11 36 10" xfId="22633"/>
    <cellStyle name="Normal 2 11 36 11" xfId="22447"/>
    <cellStyle name="Normal 2 11 36 12" xfId="22834"/>
    <cellStyle name="Normal 2 11 36 13" xfId="22253"/>
    <cellStyle name="Normal 2 11 36 14" xfId="23089"/>
    <cellStyle name="Normal 2 11 36 15" xfId="22003"/>
    <cellStyle name="Normal 2 11 36 16" xfId="26426"/>
    <cellStyle name="Normal 2 11 36 17" xfId="26242"/>
    <cellStyle name="Normal 2 11 36 18" xfId="26622"/>
    <cellStyle name="Normal 2 11 36 19" xfId="26046"/>
    <cellStyle name="Normal 2 11 36 2" xfId="17734"/>
    <cellStyle name="Normal 2 11 36 20" xfId="26882"/>
    <cellStyle name="Normal 2 11 36 21" xfId="25796"/>
    <cellStyle name="Normal 2 11 36 22" xfId="29459"/>
    <cellStyle name="Normal 2 11 36 23" xfId="31243"/>
    <cellStyle name="Normal 2 11 36 24" xfId="33085"/>
    <cellStyle name="Normal 2 11 36 25" xfId="32907"/>
    <cellStyle name="Normal 2 11 36 26" xfId="33278"/>
    <cellStyle name="Normal 2 11 36 3" xfId="17548"/>
    <cellStyle name="Normal 2 11 36 4" xfId="17924"/>
    <cellStyle name="Normal 2 11 36 5" xfId="17352"/>
    <cellStyle name="Normal 2 11 36 6" xfId="18180"/>
    <cellStyle name="Normal 2 11 36 7" xfId="17096"/>
    <cellStyle name="Normal 2 11 36 8" xfId="18614"/>
    <cellStyle name="Normal 2 11 36 9" xfId="19217"/>
    <cellStyle name="Normal 2 11 37" xfId="2007"/>
    <cellStyle name="Normal 2 11 37 10" xfId="22634"/>
    <cellStyle name="Normal 2 11 37 11" xfId="22446"/>
    <cellStyle name="Normal 2 11 37 12" xfId="22835"/>
    <cellStyle name="Normal 2 11 37 13" xfId="22252"/>
    <cellStyle name="Normal 2 11 37 14" xfId="23092"/>
    <cellStyle name="Normal 2 11 37 15" xfId="22002"/>
    <cellStyle name="Normal 2 11 37 16" xfId="26427"/>
    <cellStyle name="Normal 2 11 37 17" xfId="26241"/>
    <cellStyle name="Normal 2 11 37 18" xfId="26623"/>
    <cellStyle name="Normal 2 11 37 19" xfId="26045"/>
    <cellStyle name="Normal 2 11 37 2" xfId="17735"/>
    <cellStyle name="Normal 2 11 37 20" xfId="26883"/>
    <cellStyle name="Normal 2 11 37 21" xfId="25795"/>
    <cellStyle name="Normal 2 11 37 22" xfId="29460"/>
    <cellStyle name="Normal 2 11 37 23" xfId="31244"/>
    <cellStyle name="Normal 2 11 37 24" xfId="33086"/>
    <cellStyle name="Normal 2 11 37 25" xfId="32906"/>
    <cellStyle name="Normal 2 11 37 26" xfId="33279"/>
    <cellStyle name="Normal 2 11 37 3" xfId="17547"/>
    <cellStyle name="Normal 2 11 37 4" xfId="17925"/>
    <cellStyle name="Normal 2 11 37 5" xfId="17351"/>
    <cellStyle name="Normal 2 11 37 6" xfId="18181"/>
    <cellStyle name="Normal 2 11 37 7" xfId="17095"/>
    <cellStyle name="Normal 2 11 37 8" xfId="18615"/>
    <cellStyle name="Normal 2 11 37 9" xfId="19218"/>
    <cellStyle name="Normal 2 11 38" xfId="2008"/>
    <cellStyle name="Normal 2 11 38 10" xfId="22635"/>
    <cellStyle name="Normal 2 11 38 11" xfId="22445"/>
    <cellStyle name="Normal 2 11 38 12" xfId="22836"/>
    <cellStyle name="Normal 2 11 38 13" xfId="22251"/>
    <cellStyle name="Normal 2 11 38 14" xfId="23093"/>
    <cellStyle name="Normal 2 11 38 15" xfId="22001"/>
    <cellStyle name="Normal 2 11 38 16" xfId="26428"/>
    <cellStyle name="Normal 2 11 38 17" xfId="26240"/>
    <cellStyle name="Normal 2 11 38 18" xfId="26624"/>
    <cellStyle name="Normal 2 11 38 19" xfId="26044"/>
    <cellStyle name="Normal 2 11 38 2" xfId="17736"/>
    <cellStyle name="Normal 2 11 38 20" xfId="26884"/>
    <cellStyle name="Normal 2 11 38 21" xfId="25794"/>
    <cellStyle name="Normal 2 11 38 22" xfId="29461"/>
    <cellStyle name="Normal 2 11 38 23" xfId="31245"/>
    <cellStyle name="Normal 2 11 38 24" xfId="33087"/>
    <cellStyle name="Normal 2 11 38 25" xfId="32905"/>
    <cellStyle name="Normal 2 11 38 26" xfId="33280"/>
    <cellStyle name="Normal 2 11 38 3" xfId="17546"/>
    <cellStyle name="Normal 2 11 38 4" xfId="17926"/>
    <cellStyle name="Normal 2 11 38 5" xfId="17350"/>
    <cellStyle name="Normal 2 11 38 6" xfId="18182"/>
    <cellStyle name="Normal 2 11 38 7" xfId="17094"/>
    <cellStyle name="Normal 2 11 38 8" xfId="18616"/>
    <cellStyle name="Normal 2 11 38 9" xfId="19219"/>
    <cellStyle name="Normal 2 11 39" xfId="2315"/>
    <cellStyle name="Normal 2 11 39 10" xfId="22636"/>
    <cellStyle name="Normal 2 11 39 11" xfId="22444"/>
    <cellStyle name="Normal 2 11 39 12" xfId="22837"/>
    <cellStyle name="Normal 2 11 39 13" xfId="22250"/>
    <cellStyle name="Normal 2 11 39 14" xfId="23094"/>
    <cellStyle name="Normal 2 11 39 15" xfId="22000"/>
    <cellStyle name="Normal 2 11 39 16" xfId="26429"/>
    <cellStyle name="Normal 2 11 39 17" xfId="26239"/>
    <cellStyle name="Normal 2 11 39 18" xfId="26625"/>
    <cellStyle name="Normal 2 11 39 19" xfId="26043"/>
    <cellStyle name="Normal 2 11 39 2" xfId="17737"/>
    <cellStyle name="Normal 2 11 39 20" xfId="26892"/>
    <cellStyle name="Normal 2 11 39 21" xfId="25793"/>
    <cellStyle name="Normal 2 11 39 22" xfId="29587"/>
    <cellStyle name="Normal 2 11 39 23" xfId="31371"/>
    <cellStyle name="Normal 2 11 39 24" xfId="33088"/>
    <cellStyle name="Normal 2 11 39 25" xfId="32904"/>
    <cellStyle name="Normal 2 11 39 26" xfId="33281"/>
    <cellStyle name="Normal 2 11 39 3" xfId="17545"/>
    <cellStyle name="Normal 2 11 39 4" xfId="17927"/>
    <cellStyle name="Normal 2 11 39 5" xfId="17349"/>
    <cellStyle name="Normal 2 11 39 6" xfId="18183"/>
    <cellStyle name="Normal 2 11 39 7" xfId="17093"/>
    <cellStyle name="Normal 2 11 39 8" xfId="18617"/>
    <cellStyle name="Normal 2 11 39 9" xfId="19220"/>
    <cellStyle name="Normal 2 11 4" xfId="1081"/>
    <cellStyle name="Normal 2 11 4 10" xfId="22637"/>
    <cellStyle name="Normal 2 11 4 11" xfId="22443"/>
    <cellStyle name="Normal 2 11 4 12" xfId="22838"/>
    <cellStyle name="Normal 2 11 4 13" xfId="22249"/>
    <cellStyle name="Normal 2 11 4 14" xfId="23095"/>
    <cellStyle name="Normal 2 11 4 15" xfId="21999"/>
    <cellStyle name="Normal 2 11 4 16" xfId="26430"/>
    <cellStyle name="Normal 2 11 4 17" xfId="26238"/>
    <cellStyle name="Normal 2 11 4 18" xfId="26631"/>
    <cellStyle name="Normal 2 11 4 19" xfId="26042"/>
    <cellStyle name="Normal 2 11 4 2" xfId="17738"/>
    <cellStyle name="Normal 2 11 4 20" xfId="26893"/>
    <cellStyle name="Normal 2 11 4 21" xfId="25792"/>
    <cellStyle name="Normal 2 11 4 22" xfId="29163"/>
    <cellStyle name="Normal 2 11 4 23" xfId="30947"/>
    <cellStyle name="Normal 2 11 4 24" xfId="33089"/>
    <cellStyle name="Normal 2 11 4 25" xfId="32903"/>
    <cellStyle name="Normal 2 11 4 26" xfId="33282"/>
    <cellStyle name="Normal 2 11 4 3" xfId="17544"/>
    <cellStyle name="Normal 2 11 4 4" xfId="17928"/>
    <cellStyle name="Normal 2 11 4 5" xfId="17348"/>
    <cellStyle name="Normal 2 11 4 6" xfId="18193"/>
    <cellStyle name="Normal 2 11 4 7" xfId="17092"/>
    <cellStyle name="Normal 2 11 4 8" xfId="18618"/>
    <cellStyle name="Normal 2 11 4 9" xfId="19225"/>
    <cellStyle name="Normal 2 11 40" xfId="2304"/>
    <cellStyle name="Normal 2 11 40 10" xfId="22638"/>
    <cellStyle name="Normal 2 11 40 11" xfId="22442"/>
    <cellStyle name="Normal 2 11 40 12" xfId="22839"/>
    <cellStyle name="Normal 2 11 40 13" xfId="22248"/>
    <cellStyle name="Normal 2 11 40 14" xfId="23096"/>
    <cellStyle name="Normal 2 11 40 15" xfId="21998"/>
    <cellStyle name="Normal 2 11 40 16" xfId="26431"/>
    <cellStyle name="Normal 2 11 40 17" xfId="26237"/>
    <cellStyle name="Normal 2 11 40 18" xfId="26632"/>
    <cellStyle name="Normal 2 11 40 19" xfId="26041"/>
    <cellStyle name="Normal 2 11 40 2" xfId="17739"/>
    <cellStyle name="Normal 2 11 40 20" xfId="26894"/>
    <cellStyle name="Normal 2 11 40 21" xfId="25791"/>
    <cellStyle name="Normal 2 11 40 22" xfId="29583"/>
    <cellStyle name="Normal 2 11 40 23" xfId="31367"/>
    <cellStyle name="Normal 2 11 40 24" xfId="33090"/>
    <cellStyle name="Normal 2 11 40 25" xfId="32902"/>
    <cellStyle name="Normal 2 11 40 26" xfId="33283"/>
    <cellStyle name="Normal 2 11 40 3" xfId="17543"/>
    <cellStyle name="Normal 2 11 40 4" xfId="17929"/>
    <cellStyle name="Normal 2 11 40 5" xfId="17347"/>
    <cellStyle name="Normal 2 11 40 6" xfId="18194"/>
    <cellStyle name="Normal 2 11 40 7" xfId="17087"/>
    <cellStyle name="Normal 2 11 40 8" xfId="18626"/>
    <cellStyle name="Normal 2 11 40 9" xfId="19226"/>
    <cellStyle name="Normal 2 11 41" xfId="2320"/>
    <cellStyle name="Normal 2 11 41 10" xfId="22639"/>
    <cellStyle name="Normal 2 11 41 11" xfId="22441"/>
    <cellStyle name="Normal 2 11 41 12" xfId="22840"/>
    <cellStyle name="Normal 2 11 41 13" xfId="22247"/>
    <cellStyle name="Normal 2 11 41 14" xfId="23102"/>
    <cellStyle name="Normal 2 11 41 15" xfId="21997"/>
    <cellStyle name="Normal 2 11 41 16" xfId="26432"/>
    <cellStyle name="Normal 2 11 41 17" xfId="26236"/>
    <cellStyle name="Normal 2 11 41 18" xfId="26633"/>
    <cellStyle name="Normal 2 11 41 19" xfId="26040"/>
    <cellStyle name="Normal 2 11 41 2" xfId="17740"/>
    <cellStyle name="Normal 2 11 41 20" xfId="26895"/>
    <cellStyle name="Normal 2 11 41 21" xfId="25790"/>
    <cellStyle name="Normal 2 11 41 22" xfId="29591"/>
    <cellStyle name="Normal 2 11 41 23" xfId="31375"/>
    <cellStyle name="Normal 2 11 41 24" xfId="33091"/>
    <cellStyle name="Normal 2 11 41 25" xfId="32901"/>
    <cellStyle name="Normal 2 11 41 26" xfId="33284"/>
    <cellStyle name="Normal 2 11 41 3" xfId="17542"/>
    <cellStyle name="Normal 2 11 41 4" xfId="17930"/>
    <cellStyle name="Normal 2 11 41 5" xfId="17346"/>
    <cellStyle name="Normal 2 11 41 6" xfId="18195"/>
    <cellStyle name="Normal 2 11 41 7" xfId="17086"/>
    <cellStyle name="Normal 2 11 41 8" xfId="18627"/>
    <cellStyle name="Normal 2 11 41 9" xfId="19227"/>
    <cellStyle name="Normal 2 11 42" xfId="2298"/>
    <cellStyle name="Normal 2 11 42 10" xfId="22640"/>
    <cellStyle name="Normal 2 11 42 11" xfId="22440"/>
    <cellStyle name="Normal 2 11 42 12" xfId="22841"/>
    <cellStyle name="Normal 2 11 42 13" xfId="22246"/>
    <cellStyle name="Normal 2 11 42 14" xfId="23103"/>
    <cellStyle name="Normal 2 11 42 15" xfId="21996"/>
    <cellStyle name="Normal 2 11 42 16" xfId="26433"/>
    <cellStyle name="Normal 2 11 42 17" xfId="26235"/>
    <cellStyle name="Normal 2 11 42 18" xfId="26634"/>
    <cellStyle name="Normal 2 11 42 19" xfId="26039"/>
    <cellStyle name="Normal 2 11 42 2" xfId="17741"/>
    <cellStyle name="Normal 2 11 42 20" xfId="26896"/>
    <cellStyle name="Normal 2 11 42 21" xfId="25789"/>
    <cellStyle name="Normal 2 11 42 22" xfId="29578"/>
    <cellStyle name="Normal 2 11 42 23" xfId="31362"/>
    <cellStyle name="Normal 2 11 42 24" xfId="33092"/>
    <cellStyle name="Normal 2 11 42 25" xfId="32900"/>
    <cellStyle name="Normal 2 11 42 26" xfId="33285"/>
    <cellStyle name="Normal 2 11 42 3" xfId="17541"/>
    <cellStyle name="Normal 2 11 42 4" xfId="17931"/>
    <cellStyle name="Normal 2 11 42 5" xfId="17345"/>
    <cellStyle name="Normal 2 11 42 6" xfId="18196"/>
    <cellStyle name="Normal 2 11 42 7" xfId="17080"/>
    <cellStyle name="Normal 2 11 42 8" xfId="18628"/>
    <cellStyle name="Normal 2 11 42 9" xfId="19228"/>
    <cellStyle name="Normal 2 11 43" xfId="2326"/>
    <cellStyle name="Normal 2 11 43 10" xfId="22641"/>
    <cellStyle name="Normal 2 11 43 11" xfId="22439"/>
    <cellStyle name="Normal 2 11 43 12" xfId="22842"/>
    <cellStyle name="Normal 2 11 43 13" xfId="22245"/>
    <cellStyle name="Normal 2 11 43 14" xfId="23104"/>
    <cellStyle name="Normal 2 11 43 15" xfId="21995"/>
    <cellStyle name="Normal 2 11 43 16" xfId="26434"/>
    <cellStyle name="Normal 2 11 43 17" xfId="26234"/>
    <cellStyle name="Normal 2 11 43 18" xfId="26635"/>
    <cellStyle name="Normal 2 11 43 19" xfId="26038"/>
    <cellStyle name="Normal 2 11 43 2" xfId="17742"/>
    <cellStyle name="Normal 2 11 43 20" xfId="26897"/>
    <cellStyle name="Normal 2 11 43 21" xfId="25788"/>
    <cellStyle name="Normal 2 11 43 22" xfId="29596"/>
    <cellStyle name="Normal 2 11 43 23" xfId="31380"/>
    <cellStyle name="Normal 2 11 43 24" xfId="33093"/>
    <cellStyle name="Normal 2 11 43 25" xfId="32899"/>
    <cellStyle name="Normal 2 11 43 26" xfId="33286"/>
    <cellStyle name="Normal 2 11 43 3" xfId="17540"/>
    <cellStyle name="Normal 2 11 43 4" xfId="17932"/>
    <cellStyle name="Normal 2 11 43 5" xfId="17344"/>
    <cellStyle name="Normal 2 11 43 6" xfId="18197"/>
    <cellStyle name="Normal 2 11 43 7" xfId="17079"/>
    <cellStyle name="Normal 2 11 43 8" xfId="18629"/>
    <cellStyle name="Normal 2 11 43 9" xfId="19229"/>
    <cellStyle name="Normal 2 11 44" xfId="2341"/>
    <cellStyle name="Normal 2 11 44 10" xfId="22642"/>
    <cellStyle name="Normal 2 11 44 11" xfId="22438"/>
    <cellStyle name="Normal 2 11 44 12" xfId="22843"/>
    <cellStyle name="Normal 2 11 44 13" xfId="22244"/>
    <cellStyle name="Normal 2 11 44 14" xfId="23105"/>
    <cellStyle name="Normal 2 11 44 15" xfId="21994"/>
    <cellStyle name="Normal 2 11 44 16" xfId="26435"/>
    <cellStyle name="Normal 2 11 44 17" xfId="26233"/>
    <cellStyle name="Normal 2 11 44 18" xfId="26636"/>
    <cellStyle name="Normal 2 11 44 19" xfId="26037"/>
    <cellStyle name="Normal 2 11 44 2" xfId="17743"/>
    <cellStyle name="Normal 2 11 44 20" xfId="26898"/>
    <cellStyle name="Normal 2 11 44 21" xfId="25787"/>
    <cellStyle name="Normal 2 11 44 22" xfId="29608"/>
    <cellStyle name="Normal 2 11 44 23" xfId="31392"/>
    <cellStyle name="Normal 2 11 44 24" xfId="33094"/>
    <cellStyle name="Normal 2 11 44 25" xfId="32898"/>
    <cellStyle name="Normal 2 11 44 26" xfId="33287"/>
    <cellStyle name="Normal 2 11 44 3" xfId="17539"/>
    <cellStyle name="Normal 2 11 44 4" xfId="17933"/>
    <cellStyle name="Normal 2 11 44 5" xfId="17343"/>
    <cellStyle name="Normal 2 11 44 6" xfId="18198"/>
    <cellStyle name="Normal 2 11 44 7" xfId="17078"/>
    <cellStyle name="Normal 2 11 44 8" xfId="18630"/>
    <cellStyle name="Normal 2 11 44 9" xfId="19237"/>
    <cellStyle name="Normal 2 11 45" xfId="2354"/>
    <cellStyle name="Normal 2 11 45 10" xfId="22643"/>
    <cellStyle name="Normal 2 11 45 11" xfId="22437"/>
    <cellStyle name="Normal 2 11 45 12" xfId="22844"/>
    <cellStyle name="Normal 2 11 45 13" xfId="22243"/>
    <cellStyle name="Normal 2 11 45 14" xfId="23106"/>
    <cellStyle name="Normal 2 11 45 15" xfId="21993"/>
    <cellStyle name="Normal 2 11 45 16" xfId="26436"/>
    <cellStyle name="Normal 2 11 45 17" xfId="26232"/>
    <cellStyle name="Normal 2 11 45 18" xfId="26637"/>
    <cellStyle name="Normal 2 11 45 19" xfId="26031"/>
    <cellStyle name="Normal 2 11 45 2" xfId="17744"/>
    <cellStyle name="Normal 2 11 45 20" xfId="26899"/>
    <cellStyle name="Normal 2 11 45 21" xfId="25786"/>
    <cellStyle name="Normal 2 11 45 22" xfId="29618"/>
    <cellStyle name="Normal 2 11 45 23" xfId="31402"/>
    <cellStyle name="Normal 2 11 45 24" xfId="33095"/>
    <cellStyle name="Normal 2 11 45 25" xfId="32897"/>
    <cellStyle name="Normal 2 11 45 26" xfId="33293"/>
    <cellStyle name="Normal 2 11 45 3" xfId="17538"/>
    <cellStyle name="Normal 2 11 45 4" xfId="17934"/>
    <cellStyle name="Normal 2 11 45 5" xfId="17337"/>
    <cellStyle name="Normal 2 11 45 6" xfId="18201"/>
    <cellStyle name="Normal 2 11 45 7" xfId="17075"/>
    <cellStyle name="Normal 2 11 45 8" xfId="18631"/>
    <cellStyle name="Normal 2 11 45 9" xfId="19238"/>
    <cellStyle name="Normal 2 11 46" xfId="2374"/>
    <cellStyle name="Normal 2 11 46 10" xfId="22644"/>
    <cellStyle name="Normal 2 11 46 11" xfId="22436"/>
    <cellStyle name="Normal 2 11 46 12" xfId="22845"/>
    <cellStyle name="Normal 2 11 46 13" xfId="22242"/>
    <cellStyle name="Normal 2 11 46 14" xfId="23107"/>
    <cellStyle name="Normal 2 11 46 15" xfId="21992"/>
    <cellStyle name="Normal 2 11 46 16" xfId="26437"/>
    <cellStyle name="Normal 2 11 46 17" xfId="26231"/>
    <cellStyle name="Normal 2 11 46 18" xfId="26638"/>
    <cellStyle name="Normal 2 11 46 19" xfId="26030"/>
    <cellStyle name="Normal 2 11 46 2" xfId="17745"/>
    <cellStyle name="Normal 2 11 46 20" xfId="26900"/>
    <cellStyle name="Normal 2 11 46 21" xfId="25781"/>
    <cellStyle name="Normal 2 11 46 22" xfId="29632"/>
    <cellStyle name="Normal 2 11 46 23" xfId="31416"/>
    <cellStyle name="Normal 2 11 46 24" xfId="33096"/>
    <cellStyle name="Normal 2 11 46 25" xfId="32896"/>
    <cellStyle name="Normal 2 11 46 26" xfId="33294"/>
    <cellStyle name="Normal 2 11 46 3" xfId="17537"/>
    <cellStyle name="Normal 2 11 46 4" xfId="17935"/>
    <cellStyle name="Normal 2 11 46 5" xfId="17336"/>
    <cellStyle name="Normal 2 11 46 6" xfId="18202"/>
    <cellStyle name="Normal 2 11 46 7" xfId="17074"/>
    <cellStyle name="Normal 2 11 46 8" xfId="18632"/>
    <cellStyle name="Normal 2 11 46 9" xfId="19239"/>
    <cellStyle name="Normal 2 11 47" xfId="3369"/>
    <cellStyle name="Normal 2 11 47 10" xfId="22645"/>
    <cellStyle name="Normal 2 11 47 11" xfId="22435"/>
    <cellStyle name="Normal 2 11 47 12" xfId="22850"/>
    <cellStyle name="Normal 2 11 47 13" xfId="22236"/>
    <cellStyle name="Normal 2 11 47 14" xfId="23108"/>
    <cellStyle name="Normal 2 11 47 15" xfId="21991"/>
    <cellStyle name="Normal 2 11 47 16" xfId="26438"/>
    <cellStyle name="Normal 2 11 47 17" xfId="26230"/>
    <cellStyle name="Normal 2 11 47 18" xfId="26639"/>
    <cellStyle name="Normal 2 11 47 19" xfId="26029"/>
    <cellStyle name="Normal 2 11 47 2" xfId="17746"/>
    <cellStyle name="Normal 2 11 47 20" xfId="26901"/>
    <cellStyle name="Normal 2 11 47 21" xfId="25780"/>
    <cellStyle name="Normal 2 11 47 22" xfId="29712"/>
    <cellStyle name="Normal 2 11 47 23" xfId="31496"/>
    <cellStyle name="Normal 2 11 47 24" xfId="33097"/>
    <cellStyle name="Normal 2 11 47 25" xfId="32895"/>
    <cellStyle name="Normal 2 11 47 26" xfId="33295"/>
    <cellStyle name="Normal 2 11 47 3" xfId="17536"/>
    <cellStyle name="Normal 2 11 47 4" xfId="17936"/>
    <cellStyle name="Normal 2 11 47 5" xfId="17335"/>
    <cellStyle name="Normal 2 11 47 6" xfId="18203"/>
    <cellStyle name="Normal 2 11 47 7" xfId="17073"/>
    <cellStyle name="Normal 2 11 47 8" xfId="18633"/>
    <cellStyle name="Normal 2 11 47 9" xfId="19240"/>
    <cellStyle name="Normal 2 11 48" xfId="3370"/>
    <cellStyle name="Normal 2 11 48 10" xfId="22646"/>
    <cellStyle name="Normal 2 11 48 11" xfId="22434"/>
    <cellStyle name="Normal 2 11 48 12" xfId="22851"/>
    <cellStyle name="Normal 2 11 48 13" xfId="22235"/>
    <cellStyle name="Normal 2 11 48 14" xfId="23109"/>
    <cellStyle name="Normal 2 11 48 15" xfId="21981"/>
    <cellStyle name="Normal 2 11 48 16" xfId="26439"/>
    <cellStyle name="Normal 2 11 48 17" xfId="26229"/>
    <cellStyle name="Normal 2 11 48 18" xfId="26640"/>
    <cellStyle name="Normal 2 11 48 19" xfId="26028"/>
    <cellStyle name="Normal 2 11 48 2" xfId="17747"/>
    <cellStyle name="Normal 2 11 48 20" xfId="26902"/>
    <cellStyle name="Normal 2 11 48 21" xfId="25774"/>
    <cellStyle name="Normal 2 11 48 22" xfId="29713"/>
    <cellStyle name="Normal 2 11 48 23" xfId="31497"/>
    <cellStyle name="Normal 2 11 48 24" xfId="33098"/>
    <cellStyle name="Normal 2 11 48 25" xfId="32894"/>
    <cellStyle name="Normal 2 11 48 26" xfId="33296"/>
    <cellStyle name="Normal 2 11 48 3" xfId="17535"/>
    <cellStyle name="Normal 2 11 48 4" xfId="17942"/>
    <cellStyle name="Normal 2 11 48 5" xfId="17334"/>
    <cellStyle name="Normal 2 11 48 6" xfId="18204"/>
    <cellStyle name="Normal 2 11 48 7" xfId="17072"/>
    <cellStyle name="Normal 2 11 48 8" xfId="18634"/>
    <cellStyle name="Normal 2 11 48 9" xfId="19241"/>
    <cellStyle name="Normal 2 11 49" xfId="3371"/>
    <cellStyle name="Normal 2 11 49 10" xfId="22647"/>
    <cellStyle name="Normal 2 11 49 11" xfId="22433"/>
    <cellStyle name="Normal 2 11 49 12" xfId="22852"/>
    <cellStyle name="Normal 2 11 49 13" xfId="22234"/>
    <cellStyle name="Normal 2 11 49 14" xfId="23110"/>
    <cellStyle name="Normal 2 11 49 15" xfId="21980"/>
    <cellStyle name="Normal 2 11 49 16" xfId="26440"/>
    <cellStyle name="Normal 2 11 49 17" xfId="26228"/>
    <cellStyle name="Normal 2 11 49 18" xfId="26641"/>
    <cellStyle name="Normal 2 11 49 19" xfId="26027"/>
    <cellStyle name="Normal 2 11 49 2" xfId="17748"/>
    <cellStyle name="Normal 2 11 49 20" xfId="26903"/>
    <cellStyle name="Normal 2 11 49 21" xfId="25773"/>
    <cellStyle name="Normal 2 11 49 22" xfId="29714"/>
    <cellStyle name="Normal 2 11 49 23" xfId="31498"/>
    <cellStyle name="Normal 2 11 49 24" xfId="33099"/>
    <cellStyle name="Normal 2 11 49 25" xfId="32893"/>
    <cellStyle name="Normal 2 11 49 26" xfId="33297"/>
    <cellStyle name="Normal 2 11 49 3" xfId="17534"/>
    <cellStyle name="Normal 2 11 49 4" xfId="17943"/>
    <cellStyle name="Normal 2 11 49 5" xfId="17333"/>
    <cellStyle name="Normal 2 11 49 6" xfId="18205"/>
    <cellStyle name="Normal 2 11 49 7" xfId="17071"/>
    <cellStyle name="Normal 2 11 49 8" xfId="18635"/>
    <cellStyle name="Normal 2 11 49 9" xfId="19242"/>
    <cellStyle name="Normal 2 11 5" xfId="1092"/>
    <cellStyle name="Normal 2 11 5 10" xfId="22648"/>
    <cellStyle name="Normal 2 11 5 11" xfId="22432"/>
    <cellStyle name="Normal 2 11 5 12" xfId="22853"/>
    <cellStyle name="Normal 2 11 5 13" xfId="22233"/>
    <cellStyle name="Normal 2 11 5 14" xfId="23111"/>
    <cellStyle name="Normal 2 11 5 15" xfId="21979"/>
    <cellStyle name="Normal 2 11 5 16" xfId="26441"/>
    <cellStyle name="Normal 2 11 5 17" xfId="26227"/>
    <cellStyle name="Normal 2 11 5 18" xfId="26642"/>
    <cellStyle name="Normal 2 11 5 19" xfId="26026"/>
    <cellStyle name="Normal 2 11 5 2" xfId="17749"/>
    <cellStyle name="Normal 2 11 5 20" xfId="26904"/>
    <cellStyle name="Normal 2 11 5 21" xfId="25772"/>
    <cellStyle name="Normal 2 11 5 22" xfId="29172"/>
    <cellStyle name="Normal 2 11 5 23" xfId="30956"/>
    <cellStyle name="Normal 2 11 5 24" xfId="33100"/>
    <cellStyle name="Normal 2 11 5 25" xfId="32892"/>
    <cellStyle name="Normal 2 11 5 26" xfId="33298"/>
    <cellStyle name="Normal 2 11 5 3" xfId="17533"/>
    <cellStyle name="Normal 2 11 5 4" xfId="17944"/>
    <cellStyle name="Normal 2 11 5 5" xfId="17332"/>
    <cellStyle name="Normal 2 11 5 6" xfId="18206"/>
    <cellStyle name="Normal 2 11 5 7" xfId="17070"/>
    <cellStyle name="Normal 2 11 5 8" xfId="18636"/>
    <cellStyle name="Normal 2 11 5 9" xfId="19243"/>
    <cellStyle name="Normal 2 11 50" xfId="3373"/>
    <cellStyle name="Normal 2 11 50 10" xfId="22649"/>
    <cellStyle name="Normal 2 11 50 11" xfId="22431"/>
    <cellStyle name="Normal 2 11 50 12" xfId="22854"/>
    <cellStyle name="Normal 2 11 50 13" xfId="22232"/>
    <cellStyle name="Normal 2 11 50 14" xfId="23112"/>
    <cellStyle name="Normal 2 11 50 15" xfId="21978"/>
    <cellStyle name="Normal 2 11 50 16" xfId="26442"/>
    <cellStyle name="Normal 2 11 50 17" xfId="26226"/>
    <cellStyle name="Normal 2 11 50 18" xfId="26643"/>
    <cellStyle name="Normal 2 11 50 19" xfId="26025"/>
    <cellStyle name="Normal 2 11 50 2" xfId="17750"/>
    <cellStyle name="Normal 2 11 50 20" xfId="26905"/>
    <cellStyle name="Normal 2 11 50 21" xfId="25769"/>
    <cellStyle name="Normal 2 11 50 22" xfId="29715"/>
    <cellStyle name="Normal 2 11 50 23" xfId="31499"/>
    <cellStyle name="Normal 2 11 50 24" xfId="33101"/>
    <cellStyle name="Normal 2 11 50 25" xfId="32891"/>
    <cellStyle name="Normal 2 11 50 26" xfId="33299"/>
    <cellStyle name="Normal 2 11 50 3" xfId="17532"/>
    <cellStyle name="Normal 2 11 50 4" xfId="17945"/>
    <cellStyle name="Normal 2 11 50 5" xfId="17331"/>
    <cellStyle name="Normal 2 11 50 6" xfId="18207"/>
    <cellStyle name="Normal 2 11 50 7" xfId="17069"/>
    <cellStyle name="Normal 2 11 50 8" xfId="18637"/>
    <cellStyle name="Normal 2 11 50 9" xfId="19244"/>
    <cellStyle name="Normal 2 11 51" xfId="3374"/>
    <cellStyle name="Normal 2 11 51 10" xfId="22650"/>
    <cellStyle name="Normal 2 11 51 11" xfId="22430"/>
    <cellStyle name="Normal 2 11 51 12" xfId="22855"/>
    <cellStyle name="Normal 2 11 51 13" xfId="22231"/>
    <cellStyle name="Normal 2 11 51 14" xfId="23113"/>
    <cellStyle name="Normal 2 11 51 15" xfId="21977"/>
    <cellStyle name="Normal 2 11 51 16" xfId="26443"/>
    <cellStyle name="Normal 2 11 51 17" xfId="26225"/>
    <cellStyle name="Normal 2 11 51 18" xfId="26644"/>
    <cellStyle name="Normal 2 11 51 19" xfId="26024"/>
    <cellStyle name="Normal 2 11 51 2" xfId="17751"/>
    <cellStyle name="Normal 2 11 51 20" xfId="26906"/>
    <cellStyle name="Normal 2 11 51 21" xfId="25768"/>
    <cellStyle name="Normal 2 11 51 22" xfId="29716"/>
    <cellStyle name="Normal 2 11 51 23" xfId="31500"/>
    <cellStyle name="Normal 2 11 51 24" xfId="33102"/>
    <cellStyle name="Normal 2 11 51 25" xfId="32890"/>
    <cellStyle name="Normal 2 11 51 26" xfId="33300"/>
    <cellStyle name="Normal 2 11 51 3" xfId="17531"/>
    <cellStyle name="Normal 2 11 51 4" xfId="17946"/>
    <cellStyle name="Normal 2 11 51 5" xfId="17330"/>
    <cellStyle name="Normal 2 11 51 6" xfId="18208"/>
    <cellStyle name="Normal 2 11 51 7" xfId="17068"/>
    <cellStyle name="Normal 2 11 51 8" xfId="18638"/>
    <cellStyle name="Normal 2 11 51 9" xfId="19245"/>
    <cellStyle name="Normal 2 11 52" xfId="3375"/>
    <cellStyle name="Normal 2 11 52 10" xfId="22651"/>
    <cellStyle name="Normal 2 11 52 11" xfId="22429"/>
    <cellStyle name="Normal 2 11 52 12" xfId="22856"/>
    <cellStyle name="Normal 2 11 52 13" xfId="22230"/>
    <cellStyle name="Normal 2 11 52 14" xfId="23114"/>
    <cellStyle name="Normal 2 11 52 15" xfId="21974"/>
    <cellStyle name="Normal 2 11 52 16" xfId="26444"/>
    <cellStyle name="Normal 2 11 52 17" xfId="26224"/>
    <cellStyle name="Normal 2 11 52 18" xfId="26645"/>
    <cellStyle name="Normal 2 11 52 19" xfId="26023"/>
    <cellStyle name="Normal 2 11 52 2" xfId="17752"/>
    <cellStyle name="Normal 2 11 52 20" xfId="26911"/>
    <cellStyle name="Normal 2 11 52 21" xfId="25767"/>
    <cellStyle name="Normal 2 11 52 22" xfId="29717"/>
    <cellStyle name="Normal 2 11 52 23" xfId="31501"/>
    <cellStyle name="Normal 2 11 52 24" xfId="33103"/>
    <cellStyle name="Normal 2 11 52 25" xfId="32889"/>
    <cellStyle name="Normal 2 11 52 26" xfId="33301"/>
    <cellStyle name="Normal 2 11 52 3" xfId="17530"/>
    <cellStyle name="Normal 2 11 52 4" xfId="17947"/>
    <cellStyle name="Normal 2 11 52 5" xfId="17329"/>
    <cellStyle name="Normal 2 11 52 6" xfId="18209"/>
    <cellStyle name="Normal 2 11 52 7" xfId="17067"/>
    <cellStyle name="Normal 2 11 52 8" xfId="18639"/>
    <cellStyle name="Normal 2 11 52 9" xfId="19246"/>
    <cellStyle name="Normal 2 11 53" xfId="3376"/>
    <cellStyle name="Normal 2 11 53 10" xfId="22652"/>
    <cellStyle name="Normal 2 11 53 11" xfId="22428"/>
    <cellStyle name="Normal 2 11 53 12" xfId="22857"/>
    <cellStyle name="Normal 2 11 53 13" xfId="22229"/>
    <cellStyle name="Normal 2 11 53 14" xfId="23115"/>
    <cellStyle name="Normal 2 11 53 15" xfId="21973"/>
    <cellStyle name="Normal 2 11 53 16" xfId="26445"/>
    <cellStyle name="Normal 2 11 53 17" xfId="26223"/>
    <cellStyle name="Normal 2 11 53 18" xfId="26650"/>
    <cellStyle name="Normal 2 11 53 19" xfId="26022"/>
    <cellStyle name="Normal 2 11 53 2" xfId="17753"/>
    <cellStyle name="Normal 2 11 53 20" xfId="26912"/>
    <cellStyle name="Normal 2 11 53 21" xfId="25766"/>
    <cellStyle name="Normal 2 11 53 22" xfId="29718"/>
    <cellStyle name="Normal 2 11 53 23" xfId="31502"/>
    <cellStyle name="Normal 2 11 53 24" xfId="33104"/>
    <cellStyle name="Normal 2 11 53 25" xfId="32888"/>
    <cellStyle name="Normal 2 11 53 26" xfId="33302"/>
    <cellStyle name="Normal 2 11 53 3" xfId="17529"/>
    <cellStyle name="Normal 2 11 53 4" xfId="17948"/>
    <cellStyle name="Normal 2 11 53 5" xfId="17328"/>
    <cellStyle name="Normal 2 11 53 6" xfId="18214"/>
    <cellStyle name="Normal 2 11 53 7" xfId="17066"/>
    <cellStyle name="Normal 2 11 53 8" xfId="18640"/>
    <cellStyle name="Normal 2 11 53 9" xfId="19247"/>
    <cellStyle name="Normal 2 11 54" xfId="3377"/>
    <cellStyle name="Normal 2 11 54 10" xfId="22653"/>
    <cellStyle name="Normal 2 11 54 11" xfId="22427"/>
    <cellStyle name="Normal 2 11 54 12" xfId="22858"/>
    <cellStyle name="Normal 2 11 54 13" xfId="22228"/>
    <cellStyle name="Normal 2 11 54 14" xfId="23116"/>
    <cellStyle name="Normal 2 11 54 15" xfId="21972"/>
    <cellStyle name="Normal 2 11 54 16" xfId="26446"/>
    <cellStyle name="Normal 2 11 54 17" xfId="26222"/>
    <cellStyle name="Normal 2 11 54 18" xfId="26651"/>
    <cellStyle name="Normal 2 11 54 19" xfId="26021"/>
    <cellStyle name="Normal 2 11 54 2" xfId="17754"/>
    <cellStyle name="Normal 2 11 54 20" xfId="26913"/>
    <cellStyle name="Normal 2 11 54 21" xfId="25765"/>
    <cellStyle name="Normal 2 11 54 22" xfId="29719"/>
    <cellStyle name="Normal 2 11 54 23" xfId="31503"/>
    <cellStyle name="Normal 2 11 54 24" xfId="33105"/>
    <cellStyle name="Normal 2 11 54 25" xfId="32887"/>
    <cellStyle name="Normal 2 11 54 26" xfId="33303"/>
    <cellStyle name="Normal 2 11 54 3" xfId="17528"/>
    <cellStyle name="Normal 2 11 54 4" xfId="17949"/>
    <cellStyle name="Normal 2 11 54 5" xfId="17327"/>
    <cellStyle name="Normal 2 11 54 6" xfId="18215"/>
    <cellStyle name="Normal 2 11 54 7" xfId="17065"/>
    <cellStyle name="Normal 2 11 54 8" xfId="18645"/>
    <cellStyle name="Normal 2 11 54 9" xfId="19248"/>
    <cellStyle name="Normal 2 11 55" xfId="3378"/>
    <cellStyle name="Normal 2 11 55 10" xfId="22654"/>
    <cellStyle name="Normal 2 11 55 11" xfId="22426"/>
    <cellStyle name="Normal 2 11 55 12" xfId="22859"/>
    <cellStyle name="Normal 2 11 55 13" xfId="22227"/>
    <cellStyle name="Normal 2 11 55 14" xfId="23121"/>
    <cellStyle name="Normal 2 11 55 15" xfId="21971"/>
    <cellStyle name="Normal 2 11 55 16" xfId="26447"/>
    <cellStyle name="Normal 2 11 55 17" xfId="26221"/>
    <cellStyle name="Normal 2 11 55 18" xfId="26652"/>
    <cellStyle name="Normal 2 11 55 19" xfId="26020"/>
    <cellStyle name="Normal 2 11 55 2" xfId="17755"/>
    <cellStyle name="Normal 2 11 55 20" xfId="26914"/>
    <cellStyle name="Normal 2 11 55 21" xfId="25764"/>
    <cellStyle name="Normal 2 11 55 22" xfId="29720"/>
    <cellStyle name="Normal 2 11 55 23" xfId="31504"/>
    <cellStyle name="Normal 2 11 55 24" xfId="33106"/>
    <cellStyle name="Normal 2 11 55 25" xfId="32886"/>
    <cellStyle name="Normal 2 11 55 26" xfId="33304"/>
    <cellStyle name="Normal 2 11 55 3" xfId="17527"/>
    <cellStyle name="Normal 2 11 55 4" xfId="17950"/>
    <cellStyle name="Normal 2 11 55 5" xfId="17326"/>
    <cellStyle name="Normal 2 11 55 6" xfId="18216"/>
    <cellStyle name="Normal 2 11 55 7" xfId="17064"/>
    <cellStyle name="Normal 2 11 55 8" xfId="18646"/>
    <cellStyle name="Normal 2 11 55 9" xfId="19249"/>
    <cellStyle name="Normal 2 11 56" xfId="3230"/>
    <cellStyle name="Normal 2 11 56 2" xfId="29686"/>
    <cellStyle name="Normal 2 11 56 3" xfId="31470"/>
    <cellStyle name="Normal 2 11 57" xfId="3511"/>
    <cellStyle name="Normal 2 11 57 2" xfId="29745"/>
    <cellStyle name="Normal 2 11 57 3" xfId="31529"/>
    <cellStyle name="Normal 2 11 58" xfId="3624"/>
    <cellStyle name="Normal 2 11 58 2" xfId="29770"/>
    <cellStyle name="Normal 2 11 58 3" xfId="31554"/>
    <cellStyle name="Normal 2 11 59" xfId="4204"/>
    <cellStyle name="Normal 2 11 59 2" xfId="29853"/>
    <cellStyle name="Normal 2 11 59 3" xfId="31637"/>
    <cellStyle name="Normal 2 11 6" xfId="1123"/>
    <cellStyle name="Normal 2 11 6 10" xfId="22655"/>
    <cellStyle name="Normal 2 11 6 11" xfId="22425"/>
    <cellStyle name="Normal 2 11 6 12" xfId="22862"/>
    <cellStyle name="Normal 2 11 6 13" xfId="22226"/>
    <cellStyle name="Normal 2 11 6 14" xfId="23122"/>
    <cellStyle name="Normal 2 11 6 15" xfId="21970"/>
    <cellStyle name="Normal 2 11 6 16" xfId="26448"/>
    <cellStyle name="Normal 2 11 6 17" xfId="26220"/>
    <cellStyle name="Normal 2 11 6 18" xfId="26653"/>
    <cellStyle name="Normal 2 11 6 19" xfId="26019"/>
    <cellStyle name="Normal 2 11 6 2" xfId="17756"/>
    <cellStyle name="Normal 2 11 6 20" xfId="26915"/>
    <cellStyle name="Normal 2 11 6 21" xfId="25763"/>
    <cellStyle name="Normal 2 11 6 22" xfId="29196"/>
    <cellStyle name="Normal 2 11 6 23" xfId="30980"/>
    <cellStyle name="Normal 2 11 6 24" xfId="33107"/>
    <cellStyle name="Normal 2 11 6 25" xfId="32885"/>
    <cellStyle name="Normal 2 11 6 26" xfId="33305"/>
    <cellStyle name="Normal 2 11 6 3" xfId="17526"/>
    <cellStyle name="Normal 2 11 6 4" xfId="17951"/>
    <cellStyle name="Normal 2 11 6 5" xfId="17325"/>
    <cellStyle name="Normal 2 11 6 6" xfId="18217"/>
    <cellStyle name="Normal 2 11 6 7" xfId="17059"/>
    <cellStyle name="Normal 2 11 6 8" xfId="18647"/>
    <cellStyle name="Normal 2 11 6 9" xfId="19250"/>
    <cellStyle name="Normal 2 11 60" xfId="3572"/>
    <cellStyle name="Normal 2 11 60 2" xfId="29761"/>
    <cellStyle name="Normal 2 11 60 3" xfId="31545"/>
    <cellStyle name="Normal 2 11 61" xfId="4318"/>
    <cellStyle name="Normal 2 11 61 2" xfId="29872"/>
    <cellStyle name="Normal 2 11 61 3" xfId="31656"/>
    <cellStyle name="Normal 2 11 62" xfId="3519"/>
    <cellStyle name="Normal 2 11 62 2" xfId="29748"/>
    <cellStyle name="Normal 2 11 62 3" xfId="31532"/>
    <cellStyle name="Normal 2 11 63" xfId="4388"/>
    <cellStyle name="Normal 2 11 63 2" xfId="29882"/>
    <cellStyle name="Normal 2 11 63 3" xfId="31666"/>
    <cellStyle name="Normal 2 11 64" xfId="3446"/>
    <cellStyle name="Normal 2 11 64 2" xfId="29736"/>
    <cellStyle name="Normal 2 11 64 3" xfId="31520"/>
    <cellStyle name="Normal 2 11 65" xfId="4498"/>
    <cellStyle name="Normal 2 11 65 2" xfId="29909"/>
    <cellStyle name="Normal 2 11 65 3" xfId="31693"/>
    <cellStyle name="Normal 2 11 66" xfId="3343"/>
    <cellStyle name="Normal 2 11 66 2" xfId="29704"/>
    <cellStyle name="Normal 2 11 66 3" xfId="31488"/>
    <cellStyle name="Normal 2 11 67" xfId="4886"/>
    <cellStyle name="Normal 2 11 67 2" xfId="29924"/>
    <cellStyle name="Normal 2 11 67 3" xfId="31708"/>
    <cellStyle name="Normal 2 11 68" xfId="7869"/>
    <cellStyle name="Normal 2 11 68 2" xfId="30104"/>
    <cellStyle name="Normal 2 11 68 3" xfId="31888"/>
    <cellStyle name="Normal 2 11 69" xfId="8111"/>
    <cellStyle name="Normal 2 11 69 2" xfId="30152"/>
    <cellStyle name="Normal 2 11 69 3" xfId="31936"/>
    <cellStyle name="Normal 2 11 7" xfId="1097"/>
    <cellStyle name="Normal 2 11 7 10" xfId="22656"/>
    <cellStyle name="Normal 2 11 7 11" xfId="22424"/>
    <cellStyle name="Normal 2 11 7 12" xfId="22863"/>
    <cellStyle name="Normal 2 11 7 13" xfId="22225"/>
    <cellStyle name="Normal 2 11 7 14" xfId="23123"/>
    <cellStyle name="Normal 2 11 7 15" xfId="21969"/>
    <cellStyle name="Normal 2 11 7 16" xfId="26449"/>
    <cellStyle name="Normal 2 11 7 17" xfId="26219"/>
    <cellStyle name="Normal 2 11 7 18" xfId="26654"/>
    <cellStyle name="Normal 2 11 7 19" xfId="26018"/>
    <cellStyle name="Normal 2 11 7 2" xfId="17757"/>
    <cellStyle name="Normal 2 11 7 20" xfId="26916"/>
    <cellStyle name="Normal 2 11 7 21" xfId="25762"/>
    <cellStyle name="Normal 2 11 7 22" xfId="29176"/>
    <cellStyle name="Normal 2 11 7 23" xfId="30960"/>
    <cellStyle name="Normal 2 11 7 24" xfId="33108"/>
    <cellStyle name="Normal 2 11 7 25" xfId="32884"/>
    <cellStyle name="Normal 2 11 7 26" xfId="33306"/>
    <cellStyle name="Normal 2 11 7 3" xfId="17525"/>
    <cellStyle name="Normal 2 11 7 4" xfId="17952"/>
    <cellStyle name="Normal 2 11 7 5" xfId="17324"/>
    <cellStyle name="Normal 2 11 7 6" xfId="18218"/>
    <cellStyle name="Normal 2 11 7 7" xfId="17058"/>
    <cellStyle name="Normal 2 11 7 8" xfId="18648"/>
    <cellStyle name="Normal 2 11 7 9" xfId="19251"/>
    <cellStyle name="Normal 2 11 70" xfId="7811"/>
    <cellStyle name="Normal 2 11 70 2" xfId="30091"/>
    <cellStyle name="Normal 2 11 70 3" xfId="31875"/>
    <cellStyle name="Normal 2 11 71" xfId="8165"/>
    <cellStyle name="Normal 2 11 71 2" xfId="30163"/>
    <cellStyle name="Normal 2 11 71 3" xfId="31947"/>
    <cellStyle name="Normal 2 11 72" xfId="7762"/>
    <cellStyle name="Normal 2 11 72 2" xfId="30080"/>
    <cellStyle name="Normal 2 11 72 3" xfId="31864"/>
    <cellStyle name="Normal 2 11 73" xfId="8216"/>
    <cellStyle name="Normal 2 11 73 2" xfId="30175"/>
    <cellStyle name="Normal 2 11 73 3" xfId="31959"/>
    <cellStyle name="Normal 2 11 74" xfId="7711"/>
    <cellStyle name="Normal 2 11 74 2" xfId="30068"/>
    <cellStyle name="Normal 2 11 74 3" xfId="31852"/>
    <cellStyle name="Normal 2 11 75" xfId="8271"/>
    <cellStyle name="Normal 2 11 75 2" xfId="30187"/>
    <cellStyle name="Normal 2 11 75 3" xfId="31971"/>
    <cellStyle name="Normal 2 11 76" xfId="7650"/>
    <cellStyle name="Normal 2 11 76 2" xfId="30058"/>
    <cellStyle name="Normal 2 11 76 3" xfId="31842"/>
    <cellStyle name="Normal 2 11 77" xfId="8327"/>
    <cellStyle name="Normal 2 11 77 2" xfId="30198"/>
    <cellStyle name="Normal 2 11 77 3" xfId="31982"/>
    <cellStyle name="Normal 2 11 78" xfId="7546"/>
    <cellStyle name="Normal 2 11 78 2" xfId="30047"/>
    <cellStyle name="Normal 2 11 78 3" xfId="31831"/>
    <cellStyle name="Normal 2 11 79" xfId="8430"/>
    <cellStyle name="Normal 2 11 79 2" xfId="30210"/>
    <cellStyle name="Normal 2 11 79 3" xfId="31994"/>
    <cellStyle name="Normal 2 11 8" xfId="1136"/>
    <cellStyle name="Normal 2 11 8 10" xfId="22657"/>
    <cellStyle name="Normal 2 11 8 11" xfId="22423"/>
    <cellStyle name="Normal 2 11 8 12" xfId="22864"/>
    <cellStyle name="Normal 2 11 8 13" xfId="22224"/>
    <cellStyle name="Normal 2 11 8 14" xfId="23124"/>
    <cellStyle name="Normal 2 11 8 15" xfId="21968"/>
    <cellStyle name="Normal 2 11 8 16" xfId="26450"/>
    <cellStyle name="Normal 2 11 8 17" xfId="26218"/>
    <cellStyle name="Normal 2 11 8 18" xfId="26655"/>
    <cellStyle name="Normal 2 11 8 19" xfId="26017"/>
    <cellStyle name="Normal 2 11 8 2" xfId="17758"/>
    <cellStyle name="Normal 2 11 8 20" xfId="26917"/>
    <cellStyle name="Normal 2 11 8 21" xfId="25761"/>
    <cellStyle name="Normal 2 11 8 22" xfId="29204"/>
    <cellStyle name="Normal 2 11 8 23" xfId="30988"/>
    <cellStyle name="Normal 2 11 8 24" xfId="33109"/>
    <cellStyle name="Normal 2 11 8 25" xfId="32883"/>
    <cellStyle name="Normal 2 11 8 26" xfId="33307"/>
    <cellStyle name="Normal 2 11 8 3" xfId="17524"/>
    <cellStyle name="Normal 2 11 8 4" xfId="17953"/>
    <cellStyle name="Normal 2 11 8 5" xfId="17323"/>
    <cellStyle name="Normal 2 11 8 6" xfId="18219"/>
    <cellStyle name="Normal 2 11 8 7" xfId="17057"/>
    <cellStyle name="Normal 2 11 8 8" xfId="18649"/>
    <cellStyle name="Normal 2 11 8 9" xfId="19256"/>
    <cellStyle name="Normal 2 11 80" xfId="7424"/>
    <cellStyle name="Normal 2 11 80 2" xfId="30038"/>
    <cellStyle name="Normal 2 11 80 3" xfId="31822"/>
    <cellStyle name="Normal 2 11 81" xfId="8597"/>
    <cellStyle name="Normal 2 11 81 2" xfId="30224"/>
    <cellStyle name="Normal 2 11 81 3" xfId="32008"/>
    <cellStyle name="Normal 2 11 82" xfId="7245"/>
    <cellStyle name="Normal 2 11 82 2" xfId="30022"/>
    <cellStyle name="Normal 2 11 82 3" xfId="31806"/>
    <cellStyle name="Normal 2 11 83" xfId="8887"/>
    <cellStyle name="Normal 2 11 83 2" xfId="30242"/>
    <cellStyle name="Normal 2 11 83 3" xfId="32026"/>
    <cellStyle name="Normal 2 11 84" xfId="6931"/>
    <cellStyle name="Normal 2 11 84 2" xfId="30008"/>
    <cellStyle name="Normal 2 11 84 3" xfId="31792"/>
    <cellStyle name="Normal 2 11 85" xfId="8848"/>
    <cellStyle name="Normal 2 11 85 2" xfId="30240"/>
    <cellStyle name="Normal 2 11 85 3" xfId="32024"/>
    <cellStyle name="Normal 2 11 86" xfId="13379"/>
    <cellStyle name="Normal 2 11 86 2" xfId="30472"/>
    <cellStyle name="Normal 2 11 86 3" xfId="32256"/>
    <cellStyle name="Normal 2 11 87" xfId="13604"/>
    <cellStyle name="Normal 2 11 87 2" xfId="30518"/>
    <cellStyle name="Normal 2 11 87 3" xfId="32302"/>
    <cellStyle name="Normal 2 11 88" xfId="13330"/>
    <cellStyle name="Normal 2 11 88 2" xfId="30462"/>
    <cellStyle name="Normal 2 11 88 3" xfId="32246"/>
    <cellStyle name="Normal 2 11 89" xfId="13654"/>
    <cellStyle name="Normal 2 11 89 2" xfId="30528"/>
    <cellStyle name="Normal 2 11 89 3" xfId="32312"/>
    <cellStyle name="Normal 2 11 9" xfId="1087"/>
    <cellStyle name="Normal 2 11 9 10" xfId="22658"/>
    <cellStyle name="Normal 2 11 9 11" xfId="22422"/>
    <cellStyle name="Normal 2 11 9 12" xfId="22865"/>
    <cellStyle name="Normal 2 11 9 13" xfId="22223"/>
    <cellStyle name="Normal 2 11 9 14" xfId="23125"/>
    <cellStyle name="Normal 2 11 9 15" xfId="21967"/>
    <cellStyle name="Normal 2 11 9 16" xfId="26451"/>
    <cellStyle name="Normal 2 11 9 17" xfId="26217"/>
    <cellStyle name="Normal 2 11 9 18" xfId="26656"/>
    <cellStyle name="Normal 2 11 9 19" xfId="26012"/>
    <cellStyle name="Normal 2 11 9 2" xfId="17759"/>
    <cellStyle name="Normal 2 11 9 20" xfId="26918"/>
    <cellStyle name="Normal 2 11 9 21" xfId="25760"/>
    <cellStyle name="Normal 2 11 9 22" xfId="29169"/>
    <cellStyle name="Normal 2 11 9 23" xfId="30953"/>
    <cellStyle name="Normal 2 11 9 24" xfId="33110"/>
    <cellStyle name="Normal 2 11 9 25" xfId="32882"/>
    <cellStyle name="Normal 2 11 9 26" xfId="33312"/>
    <cellStyle name="Normal 2 11 9 3" xfId="17523"/>
    <cellStyle name="Normal 2 11 9 4" xfId="17954"/>
    <cellStyle name="Normal 2 11 9 5" xfId="17318"/>
    <cellStyle name="Normal 2 11 9 6" xfId="18220"/>
    <cellStyle name="Normal 2 11 9 7" xfId="17056"/>
    <cellStyle name="Normal 2 11 9 8" xfId="18650"/>
    <cellStyle name="Normal 2 11 9 9" xfId="19257"/>
    <cellStyle name="Normal 2 11 90" xfId="13279"/>
    <cellStyle name="Normal 2 11 90 2" xfId="30451"/>
    <cellStyle name="Normal 2 11 90 3" xfId="32235"/>
    <cellStyle name="Normal 2 11 91" xfId="13703"/>
    <cellStyle name="Normal 2 11 91 2" xfId="30539"/>
    <cellStyle name="Normal 2 11 91 3" xfId="32323"/>
    <cellStyle name="Normal 2 11 92" xfId="13232"/>
    <cellStyle name="Normal 2 11 92 2" xfId="30441"/>
    <cellStyle name="Normal 2 11 92 3" xfId="32225"/>
    <cellStyle name="Normal 2 11 93" xfId="13754"/>
    <cellStyle name="Normal 2 11 93 2" xfId="30549"/>
    <cellStyle name="Normal 2 11 93 3" xfId="32333"/>
    <cellStyle name="Normal 2 11 94" xfId="13182"/>
    <cellStyle name="Normal 2 11 94 2" xfId="30431"/>
    <cellStyle name="Normal 2 11 94 3" xfId="32215"/>
    <cellStyle name="Normal 2 11 95" xfId="13799"/>
    <cellStyle name="Normal 2 11 95 2" xfId="30558"/>
    <cellStyle name="Normal 2 11 95 3" xfId="32342"/>
    <cellStyle name="Normal 2 11 96" xfId="13109"/>
    <cellStyle name="Normal 2 11 96 2" xfId="30424"/>
    <cellStyle name="Normal 2 11 96 3" xfId="32208"/>
    <cellStyle name="Normal 2 11 97" xfId="13884"/>
    <cellStyle name="Normal 2 11 97 2" xfId="30565"/>
    <cellStyle name="Normal 2 11 97 3" xfId="32349"/>
    <cellStyle name="Normal 2 11 98" xfId="13019"/>
    <cellStyle name="Normal 2 11 98 2" xfId="30419"/>
    <cellStyle name="Normal 2 11 98 3" xfId="32203"/>
    <cellStyle name="Normal 2 11 99" xfId="17704"/>
    <cellStyle name="Normal 2 110" xfId="22534"/>
    <cellStyle name="Normal 2 111" xfId="22737"/>
    <cellStyle name="Normal 2 112" xfId="22539"/>
    <cellStyle name="Normal 2 113" xfId="22987"/>
    <cellStyle name="Normal 2 114" xfId="22545"/>
    <cellStyle name="Normal 2 115" xfId="26339"/>
    <cellStyle name="Normal 2 116" xfId="26329"/>
    <cellStyle name="Normal 2 117" xfId="26530"/>
    <cellStyle name="Normal 2 118" xfId="26332"/>
    <cellStyle name="Normal 2 119" xfId="26780"/>
    <cellStyle name="Normal 2 12" xfId="1036"/>
    <cellStyle name="Normal 2 12 10" xfId="1161"/>
    <cellStyle name="Normal 2 12 10 10" xfId="22660"/>
    <cellStyle name="Normal 2 12 10 11" xfId="22420"/>
    <cellStyle name="Normal 2 12 10 12" xfId="22867"/>
    <cellStyle name="Normal 2 12 10 13" xfId="22217"/>
    <cellStyle name="Normal 2 12 10 14" xfId="23127"/>
    <cellStyle name="Normal 2 12 10 15" xfId="21965"/>
    <cellStyle name="Normal 2 12 10 16" xfId="26453"/>
    <cellStyle name="Normal 2 12 10 17" xfId="26215"/>
    <cellStyle name="Normal 2 12 10 18" xfId="26658"/>
    <cellStyle name="Normal 2 12 10 19" xfId="26010"/>
    <cellStyle name="Normal 2 12 10 2" xfId="17761"/>
    <cellStyle name="Normal 2 12 10 20" xfId="26920"/>
    <cellStyle name="Normal 2 12 10 21" xfId="25758"/>
    <cellStyle name="Normal 2 12 10 22" xfId="29223"/>
    <cellStyle name="Normal 2 12 10 23" xfId="31007"/>
    <cellStyle name="Normal 2 12 10 24" xfId="33112"/>
    <cellStyle name="Normal 2 12 10 25" xfId="32880"/>
    <cellStyle name="Normal 2 12 10 26" xfId="33314"/>
    <cellStyle name="Normal 2 12 10 3" xfId="17521"/>
    <cellStyle name="Normal 2 12 10 4" xfId="17956"/>
    <cellStyle name="Normal 2 12 10 5" xfId="17316"/>
    <cellStyle name="Normal 2 12 10 6" xfId="18222"/>
    <cellStyle name="Normal 2 12 10 7" xfId="17054"/>
    <cellStyle name="Normal 2 12 10 8" xfId="18652"/>
    <cellStyle name="Normal 2 12 10 9" xfId="19259"/>
    <cellStyle name="Normal 2 12 100" xfId="26919"/>
    <cellStyle name="Normal 2 12 101" xfId="25759"/>
    <cellStyle name="Normal 2 12 102" xfId="33111"/>
    <cellStyle name="Normal 2 12 103" xfId="32881"/>
    <cellStyle name="Normal 2 12 104" xfId="33313"/>
    <cellStyle name="Normal 2 12 11" xfId="1212"/>
    <cellStyle name="Normal 2 12 11 10" xfId="22661"/>
    <cellStyle name="Normal 2 12 11 11" xfId="22419"/>
    <cellStyle name="Normal 2 12 11 12" xfId="22868"/>
    <cellStyle name="Normal 2 12 11 13" xfId="22216"/>
    <cellStyle name="Normal 2 12 11 14" xfId="23128"/>
    <cellStyle name="Normal 2 12 11 15" xfId="21960"/>
    <cellStyle name="Normal 2 12 11 16" xfId="26454"/>
    <cellStyle name="Normal 2 12 11 17" xfId="26214"/>
    <cellStyle name="Normal 2 12 11 18" xfId="26659"/>
    <cellStyle name="Normal 2 12 11 19" xfId="26009"/>
    <cellStyle name="Normal 2 12 11 2" xfId="17762"/>
    <cellStyle name="Normal 2 12 11 20" xfId="26923"/>
    <cellStyle name="Normal 2 12 11 21" xfId="25753"/>
    <cellStyle name="Normal 2 12 11 22" xfId="29261"/>
    <cellStyle name="Normal 2 12 11 23" xfId="31045"/>
    <cellStyle name="Normal 2 12 11 24" xfId="33113"/>
    <cellStyle name="Normal 2 12 11 25" xfId="32879"/>
    <cellStyle name="Normal 2 12 11 26" xfId="33315"/>
    <cellStyle name="Normal 2 12 11 3" xfId="17520"/>
    <cellStyle name="Normal 2 12 11 4" xfId="17961"/>
    <cellStyle name="Normal 2 12 11 5" xfId="17315"/>
    <cellStyle name="Normal 2 12 11 6" xfId="18223"/>
    <cellStyle name="Normal 2 12 11 7" xfId="17053"/>
    <cellStyle name="Normal 2 12 11 8" xfId="18653"/>
    <cellStyle name="Normal 2 12 11 9" xfId="19260"/>
    <cellStyle name="Normal 2 12 12" xfId="1203"/>
    <cellStyle name="Normal 2 12 12 10" xfId="22662"/>
    <cellStyle name="Normal 2 12 12 11" xfId="22418"/>
    <cellStyle name="Normal 2 12 12 12" xfId="22869"/>
    <cellStyle name="Normal 2 12 12 13" xfId="22215"/>
    <cellStyle name="Normal 2 12 12 14" xfId="23129"/>
    <cellStyle name="Normal 2 12 12 15" xfId="21959"/>
    <cellStyle name="Normal 2 12 12 16" xfId="26455"/>
    <cellStyle name="Normal 2 12 12 17" xfId="26213"/>
    <cellStyle name="Normal 2 12 12 18" xfId="26662"/>
    <cellStyle name="Normal 2 12 12 19" xfId="26008"/>
    <cellStyle name="Normal 2 12 12 2" xfId="17763"/>
    <cellStyle name="Normal 2 12 12 20" xfId="26924"/>
    <cellStyle name="Normal 2 12 12 21" xfId="25752"/>
    <cellStyle name="Normal 2 12 12 22" xfId="29255"/>
    <cellStyle name="Normal 2 12 12 23" xfId="31039"/>
    <cellStyle name="Normal 2 12 12 24" xfId="33114"/>
    <cellStyle name="Normal 2 12 12 25" xfId="32878"/>
    <cellStyle name="Normal 2 12 12 26" xfId="33316"/>
    <cellStyle name="Normal 2 12 12 3" xfId="17519"/>
    <cellStyle name="Normal 2 12 12 4" xfId="17962"/>
    <cellStyle name="Normal 2 12 12 5" xfId="17314"/>
    <cellStyle name="Normal 2 12 12 6" xfId="18226"/>
    <cellStyle name="Normal 2 12 12 7" xfId="17052"/>
    <cellStyle name="Normal 2 12 12 8" xfId="18654"/>
    <cellStyle name="Normal 2 12 12 9" xfId="19261"/>
    <cellStyle name="Normal 2 12 13" xfId="1217"/>
    <cellStyle name="Normal 2 12 13 10" xfId="22663"/>
    <cellStyle name="Normal 2 12 13 11" xfId="22417"/>
    <cellStyle name="Normal 2 12 13 12" xfId="22870"/>
    <cellStyle name="Normal 2 12 13 13" xfId="22214"/>
    <cellStyle name="Normal 2 12 13 14" xfId="23130"/>
    <cellStyle name="Normal 2 12 13 15" xfId="21958"/>
    <cellStyle name="Normal 2 12 13 16" xfId="26456"/>
    <cellStyle name="Normal 2 12 13 17" xfId="26212"/>
    <cellStyle name="Normal 2 12 13 18" xfId="26663"/>
    <cellStyle name="Normal 2 12 13 19" xfId="26007"/>
    <cellStyle name="Normal 2 12 13 2" xfId="17764"/>
    <cellStyle name="Normal 2 12 13 20" xfId="26925"/>
    <cellStyle name="Normal 2 12 13 21" xfId="25751"/>
    <cellStyle name="Normal 2 12 13 22" xfId="29265"/>
    <cellStyle name="Normal 2 12 13 23" xfId="31049"/>
    <cellStyle name="Normal 2 12 13 24" xfId="33115"/>
    <cellStyle name="Normal 2 12 13 25" xfId="32877"/>
    <cellStyle name="Normal 2 12 13 26" xfId="33317"/>
    <cellStyle name="Normal 2 12 13 3" xfId="17518"/>
    <cellStyle name="Normal 2 12 13 4" xfId="17963"/>
    <cellStyle name="Normal 2 12 13 5" xfId="17313"/>
    <cellStyle name="Normal 2 12 13 6" xfId="18227"/>
    <cellStyle name="Normal 2 12 13 7" xfId="17051"/>
    <cellStyle name="Normal 2 12 13 8" xfId="18657"/>
    <cellStyle name="Normal 2 12 13 9" xfId="19262"/>
    <cellStyle name="Normal 2 12 14" xfId="1267"/>
    <cellStyle name="Normal 2 12 14 10" xfId="22664"/>
    <cellStyle name="Normal 2 12 14 11" xfId="22416"/>
    <cellStyle name="Normal 2 12 14 12" xfId="22871"/>
    <cellStyle name="Normal 2 12 14 13" xfId="22213"/>
    <cellStyle name="Normal 2 12 14 14" xfId="23133"/>
    <cellStyle name="Normal 2 12 14 15" xfId="21957"/>
    <cellStyle name="Normal 2 12 14 16" xfId="26457"/>
    <cellStyle name="Normal 2 12 14 17" xfId="26211"/>
    <cellStyle name="Normal 2 12 14 18" xfId="26664"/>
    <cellStyle name="Normal 2 12 14 19" xfId="26006"/>
    <cellStyle name="Normal 2 12 14 2" xfId="17765"/>
    <cellStyle name="Normal 2 12 14 20" xfId="26926"/>
    <cellStyle name="Normal 2 12 14 21" xfId="25750"/>
    <cellStyle name="Normal 2 12 14 22" xfId="29299"/>
    <cellStyle name="Normal 2 12 14 23" xfId="31083"/>
    <cellStyle name="Normal 2 12 14 24" xfId="33116"/>
    <cellStyle name="Normal 2 12 14 25" xfId="32876"/>
    <cellStyle name="Normal 2 12 14 26" xfId="33318"/>
    <cellStyle name="Normal 2 12 14 3" xfId="17517"/>
    <cellStyle name="Normal 2 12 14 4" xfId="17964"/>
    <cellStyle name="Normal 2 12 14 5" xfId="17312"/>
    <cellStyle name="Normal 2 12 14 6" xfId="18228"/>
    <cellStyle name="Normal 2 12 14 7" xfId="17050"/>
    <cellStyle name="Normal 2 12 14 8" xfId="18658"/>
    <cellStyle name="Normal 2 12 14 9" xfId="19263"/>
    <cellStyle name="Normal 2 12 15" xfId="1255"/>
    <cellStyle name="Normal 2 12 15 10" xfId="22665"/>
    <cellStyle name="Normal 2 12 15 11" xfId="22415"/>
    <cellStyle name="Normal 2 12 15 12" xfId="22872"/>
    <cellStyle name="Normal 2 12 15 13" xfId="22212"/>
    <cellStyle name="Normal 2 12 15 14" xfId="23134"/>
    <cellStyle name="Normal 2 12 15 15" xfId="21956"/>
    <cellStyle name="Normal 2 12 15 16" xfId="26458"/>
    <cellStyle name="Normal 2 12 15 17" xfId="26210"/>
    <cellStyle name="Normal 2 12 15 18" xfId="26665"/>
    <cellStyle name="Normal 2 12 15 19" xfId="26005"/>
    <cellStyle name="Normal 2 12 15 2" xfId="17766"/>
    <cellStyle name="Normal 2 12 15 20" xfId="26927"/>
    <cellStyle name="Normal 2 12 15 21" xfId="25749"/>
    <cellStyle name="Normal 2 12 15 22" xfId="29294"/>
    <cellStyle name="Normal 2 12 15 23" xfId="31078"/>
    <cellStyle name="Normal 2 12 15 24" xfId="33117"/>
    <cellStyle name="Normal 2 12 15 25" xfId="32875"/>
    <cellStyle name="Normal 2 12 15 26" xfId="33319"/>
    <cellStyle name="Normal 2 12 15 3" xfId="17516"/>
    <cellStyle name="Normal 2 12 15 4" xfId="17965"/>
    <cellStyle name="Normal 2 12 15 5" xfId="17311"/>
    <cellStyle name="Normal 2 12 15 6" xfId="18229"/>
    <cellStyle name="Normal 2 12 15 7" xfId="17047"/>
    <cellStyle name="Normal 2 12 15 8" xfId="18659"/>
    <cellStyle name="Normal 2 12 15 9" xfId="19264"/>
    <cellStyle name="Normal 2 12 16" xfId="1273"/>
    <cellStyle name="Normal 2 12 16 10" xfId="22666"/>
    <cellStyle name="Normal 2 12 16 11" xfId="22414"/>
    <cellStyle name="Normal 2 12 16 12" xfId="22873"/>
    <cellStyle name="Normal 2 12 16 13" xfId="22211"/>
    <cellStyle name="Normal 2 12 16 14" xfId="23303"/>
    <cellStyle name="Normal 2 12 16 15" xfId="21955"/>
    <cellStyle name="Normal 2 12 16 16" xfId="26459"/>
    <cellStyle name="Normal 2 12 16 17" xfId="26209"/>
    <cellStyle name="Normal 2 12 16 18" xfId="26666"/>
    <cellStyle name="Normal 2 12 16 19" xfId="26004"/>
    <cellStyle name="Normal 2 12 16 2" xfId="17767"/>
    <cellStyle name="Normal 2 12 16 20" xfId="26928"/>
    <cellStyle name="Normal 2 12 16 21" xfId="25748"/>
    <cellStyle name="Normal 2 12 16 22" xfId="29304"/>
    <cellStyle name="Normal 2 12 16 23" xfId="31088"/>
    <cellStyle name="Normal 2 12 16 24" xfId="33118"/>
    <cellStyle name="Normal 2 12 16 25" xfId="32874"/>
    <cellStyle name="Normal 2 12 16 26" xfId="33320"/>
    <cellStyle name="Normal 2 12 16 3" xfId="17515"/>
    <cellStyle name="Normal 2 12 16 4" xfId="17966"/>
    <cellStyle name="Normal 2 12 16 5" xfId="17310"/>
    <cellStyle name="Normal 2 12 16 6" xfId="18230"/>
    <cellStyle name="Normal 2 12 16 7" xfId="17046"/>
    <cellStyle name="Normal 2 12 16 8" xfId="18660"/>
    <cellStyle name="Normal 2 12 16 9" xfId="19265"/>
    <cellStyle name="Normal 2 12 17" xfId="1249"/>
    <cellStyle name="Normal 2 12 17 10" xfId="22667"/>
    <cellStyle name="Normal 2 12 17 11" xfId="22413"/>
    <cellStyle name="Normal 2 12 17 12" xfId="22874"/>
    <cellStyle name="Normal 2 12 17 13" xfId="22210"/>
    <cellStyle name="Normal 2 12 17 14" xfId="23304"/>
    <cellStyle name="Normal 2 12 17 15" xfId="21954"/>
    <cellStyle name="Normal 2 12 17 16" xfId="26460"/>
    <cellStyle name="Normal 2 12 17 17" xfId="26208"/>
    <cellStyle name="Normal 2 12 17 18" xfId="26667"/>
    <cellStyle name="Normal 2 12 17 19" xfId="26003"/>
    <cellStyle name="Normal 2 12 17 2" xfId="17768"/>
    <cellStyle name="Normal 2 12 17 20" xfId="26929"/>
    <cellStyle name="Normal 2 12 17 21" xfId="25747"/>
    <cellStyle name="Normal 2 12 17 22" xfId="29289"/>
    <cellStyle name="Normal 2 12 17 23" xfId="31073"/>
    <cellStyle name="Normal 2 12 17 24" xfId="33119"/>
    <cellStyle name="Normal 2 12 17 25" xfId="32873"/>
    <cellStyle name="Normal 2 12 17 26" xfId="33321"/>
    <cellStyle name="Normal 2 12 17 3" xfId="17514"/>
    <cellStyle name="Normal 2 12 17 4" xfId="17967"/>
    <cellStyle name="Normal 2 12 17 5" xfId="17309"/>
    <cellStyle name="Normal 2 12 17 6" xfId="18231"/>
    <cellStyle name="Normal 2 12 17 7" xfId="17045"/>
    <cellStyle name="Normal 2 12 17 8" xfId="18661"/>
    <cellStyle name="Normal 2 12 17 9" xfId="19268"/>
    <cellStyle name="Normal 2 12 18" xfId="1279"/>
    <cellStyle name="Normal 2 12 18 10" xfId="22668"/>
    <cellStyle name="Normal 2 12 18 11" xfId="22412"/>
    <cellStyle name="Normal 2 12 18 12" xfId="22875"/>
    <cellStyle name="Normal 2 12 18 13" xfId="22209"/>
    <cellStyle name="Normal 2 12 18 14" xfId="23305"/>
    <cellStyle name="Normal 2 12 18 15" xfId="21953"/>
    <cellStyle name="Normal 2 12 18 16" xfId="26461"/>
    <cellStyle name="Normal 2 12 18 17" xfId="26207"/>
    <cellStyle name="Normal 2 12 18 18" xfId="26668"/>
    <cellStyle name="Normal 2 12 18 19" xfId="26000"/>
    <cellStyle name="Normal 2 12 18 2" xfId="17769"/>
    <cellStyle name="Normal 2 12 18 20" xfId="26930"/>
    <cellStyle name="Normal 2 12 18 21" xfId="25746"/>
    <cellStyle name="Normal 2 12 18 22" xfId="29309"/>
    <cellStyle name="Normal 2 12 18 23" xfId="31093"/>
    <cellStyle name="Normal 2 12 18 24" xfId="33120"/>
    <cellStyle name="Normal 2 12 18 25" xfId="32872"/>
    <cellStyle name="Normal 2 12 18 26" xfId="33324"/>
    <cellStyle name="Normal 2 12 18 3" xfId="17513"/>
    <cellStyle name="Normal 2 12 18 4" xfId="17968"/>
    <cellStyle name="Normal 2 12 18 5" xfId="17306"/>
    <cellStyle name="Normal 2 12 18 6" xfId="18232"/>
    <cellStyle name="Normal 2 12 18 7" xfId="17044"/>
    <cellStyle name="Normal 2 12 18 8" xfId="18662"/>
    <cellStyle name="Normal 2 12 18 9" xfId="19269"/>
    <cellStyle name="Normal 2 12 19" xfId="1293"/>
    <cellStyle name="Normal 2 12 19 10" xfId="22669"/>
    <cellStyle name="Normal 2 12 19 11" xfId="22411"/>
    <cellStyle name="Normal 2 12 19 12" xfId="22876"/>
    <cellStyle name="Normal 2 12 19 13" xfId="22208"/>
    <cellStyle name="Normal 2 12 19 14" xfId="23306"/>
    <cellStyle name="Normal 2 12 19 15" xfId="21952"/>
    <cellStyle name="Normal 2 12 19 16" xfId="26462"/>
    <cellStyle name="Normal 2 12 19 17" xfId="26206"/>
    <cellStyle name="Normal 2 12 19 18" xfId="26669"/>
    <cellStyle name="Normal 2 12 19 19" xfId="25999"/>
    <cellStyle name="Normal 2 12 19 2" xfId="17770"/>
    <cellStyle name="Normal 2 12 19 20" xfId="26931"/>
    <cellStyle name="Normal 2 12 19 21" xfId="25745"/>
    <cellStyle name="Normal 2 12 19 22" xfId="29320"/>
    <cellStyle name="Normal 2 12 19 23" xfId="31104"/>
    <cellStyle name="Normal 2 12 19 24" xfId="33121"/>
    <cellStyle name="Normal 2 12 19 25" xfId="32871"/>
    <cellStyle name="Normal 2 12 19 26" xfId="33325"/>
    <cellStyle name="Normal 2 12 19 3" xfId="17512"/>
    <cellStyle name="Normal 2 12 19 4" xfId="17969"/>
    <cellStyle name="Normal 2 12 19 5" xfId="17305"/>
    <cellStyle name="Normal 2 12 19 6" xfId="18233"/>
    <cellStyle name="Normal 2 12 19 7" xfId="17043"/>
    <cellStyle name="Normal 2 12 19 8" xfId="18663"/>
    <cellStyle name="Normal 2 12 19 9" xfId="19270"/>
    <cellStyle name="Normal 2 12 2" xfId="1062"/>
    <cellStyle name="Normal 2 12 2 10" xfId="3684"/>
    <cellStyle name="Normal 2 12 2 11" xfId="4116"/>
    <cellStyle name="Normal 2 12 2 12" xfId="3617"/>
    <cellStyle name="Normal 2 12 2 13" xfId="4236"/>
    <cellStyle name="Normal 2 12 2 14" xfId="3557"/>
    <cellStyle name="Normal 2 12 2 15" xfId="4336"/>
    <cellStyle name="Normal 2 12 2 16" xfId="3507"/>
    <cellStyle name="Normal 2 12 2 17" xfId="4416"/>
    <cellStyle name="Normal 2 12 2 18" xfId="7935"/>
    <cellStyle name="Normal 2 12 2 19" xfId="8029"/>
    <cellStyle name="Normal 2 12 2 2" xfId="2010"/>
    <cellStyle name="Normal 2 12 2 2 10" xfId="4545"/>
    <cellStyle name="Normal 2 12 2 2 10 2" xfId="29914"/>
    <cellStyle name="Normal 2 12 2 2 10 3" xfId="31698"/>
    <cellStyle name="Normal 2 12 2 2 11" xfId="3618"/>
    <cellStyle name="Normal 2 12 2 2 11 2" xfId="29769"/>
    <cellStyle name="Normal 2 12 2 2 11 3" xfId="31553"/>
    <cellStyle name="Normal 2 12 2 2 12" xfId="4235"/>
    <cellStyle name="Normal 2 12 2 2 12 2" xfId="29854"/>
    <cellStyle name="Normal 2 12 2 2 12 3" xfId="31638"/>
    <cellStyle name="Normal 2 12 2 2 13" xfId="3558"/>
    <cellStyle name="Normal 2 12 2 2 13 2" xfId="29757"/>
    <cellStyle name="Normal 2 12 2 2 13 3" xfId="31541"/>
    <cellStyle name="Normal 2 12 2 2 14" xfId="4335"/>
    <cellStyle name="Normal 2 12 2 2 14 2" xfId="29874"/>
    <cellStyle name="Normal 2 12 2 2 14 3" xfId="31658"/>
    <cellStyle name="Normal 2 12 2 2 15" xfId="3508"/>
    <cellStyle name="Normal 2 12 2 2 15 2" xfId="29744"/>
    <cellStyle name="Normal 2 12 2 2 15 3" xfId="31528"/>
    <cellStyle name="Normal 2 12 2 2 16" xfId="4415"/>
    <cellStyle name="Normal 2 12 2 2 16 2" xfId="29884"/>
    <cellStyle name="Normal 2 12 2 2 16 3" xfId="31668"/>
    <cellStyle name="Normal 2 12 2 2 17" xfId="7936"/>
    <cellStyle name="Normal 2 12 2 2 17 2" xfId="30114"/>
    <cellStyle name="Normal 2 12 2 2 17 3" xfId="31898"/>
    <cellStyle name="Normal 2 12 2 2 18" xfId="8028"/>
    <cellStyle name="Normal 2 12 2 2 18 2" xfId="30139"/>
    <cellStyle name="Normal 2 12 2 2 18 3" xfId="31923"/>
    <cellStyle name="Normal 2 12 2 2 19" xfId="7896"/>
    <cellStyle name="Normal 2 12 2 2 19 2" xfId="30109"/>
    <cellStyle name="Normal 2 12 2 2 19 3" xfId="31893"/>
    <cellStyle name="Normal 2 12 2 2 2" xfId="2011"/>
    <cellStyle name="Normal 2 12 2 2 2 2" xfId="29463"/>
    <cellStyle name="Normal 2 12 2 2 2 3" xfId="31247"/>
    <cellStyle name="Normal 2 12 2 2 20" xfId="8078"/>
    <cellStyle name="Normal 2 12 2 2 20 2" xfId="30145"/>
    <cellStyle name="Normal 2 12 2 2 20 3" xfId="31929"/>
    <cellStyle name="Normal 2 12 2 2 21" xfId="7851"/>
    <cellStyle name="Normal 2 12 2 2 21 2" xfId="30100"/>
    <cellStyle name="Normal 2 12 2 2 21 3" xfId="31884"/>
    <cellStyle name="Normal 2 12 2 2 22" xfId="8125"/>
    <cellStyle name="Normal 2 12 2 2 22 2" xfId="30154"/>
    <cellStyle name="Normal 2 12 2 2 22 3" xfId="31938"/>
    <cellStyle name="Normal 2 12 2 2 23" xfId="7801"/>
    <cellStyle name="Normal 2 12 2 2 23 2" xfId="30089"/>
    <cellStyle name="Normal 2 12 2 2 23 3" xfId="31873"/>
    <cellStyle name="Normal 2 12 2 2 24" xfId="8177"/>
    <cellStyle name="Normal 2 12 2 2 24 2" xfId="30166"/>
    <cellStyle name="Normal 2 12 2 2 24 3" xfId="31950"/>
    <cellStyle name="Normal 2 12 2 2 25" xfId="7751"/>
    <cellStyle name="Normal 2 12 2 2 25 2" xfId="30078"/>
    <cellStyle name="Normal 2 12 2 2 25 3" xfId="31862"/>
    <cellStyle name="Normal 2 12 2 2 26" xfId="8225"/>
    <cellStyle name="Normal 2 12 2 2 26 2" xfId="30177"/>
    <cellStyle name="Normal 2 12 2 2 26 3" xfId="31961"/>
    <cellStyle name="Normal 2 12 2 2 27" xfId="7699"/>
    <cellStyle name="Normal 2 12 2 2 27 2" xfId="30066"/>
    <cellStyle name="Normal 2 12 2 2 27 3" xfId="31850"/>
    <cellStyle name="Normal 2 12 2 2 28" xfId="8292"/>
    <cellStyle name="Normal 2 12 2 2 28 2" xfId="30189"/>
    <cellStyle name="Normal 2 12 2 2 28 3" xfId="31973"/>
    <cellStyle name="Normal 2 12 2 2 29" xfId="7662"/>
    <cellStyle name="Normal 2 12 2 2 29 2" xfId="30061"/>
    <cellStyle name="Normal 2 12 2 2 29 3" xfId="31845"/>
    <cellStyle name="Normal 2 12 2 2 3" xfId="3394"/>
    <cellStyle name="Normal 2 12 2 2 3 2" xfId="29724"/>
    <cellStyle name="Normal 2 12 2 2 3 3" xfId="31508"/>
    <cellStyle name="Normal 2 12 2 2 30" xfId="8336"/>
    <cellStyle name="Normal 2 12 2 2 30 2" xfId="30200"/>
    <cellStyle name="Normal 2 12 2 2 30 3" xfId="31984"/>
    <cellStyle name="Normal 2 12 2 2 31" xfId="7584"/>
    <cellStyle name="Normal 2 12 2 2 31 2" xfId="30053"/>
    <cellStyle name="Normal 2 12 2 2 31 3" xfId="31837"/>
    <cellStyle name="Normal 2 12 2 2 32" xfId="8510"/>
    <cellStyle name="Normal 2 12 2 2 32 2" xfId="30217"/>
    <cellStyle name="Normal 2 12 2 2 32 3" xfId="32001"/>
    <cellStyle name="Normal 2 12 2 2 33" xfId="7392"/>
    <cellStyle name="Normal 2 12 2 2 33 2" xfId="30035"/>
    <cellStyle name="Normal 2 12 2 2 33 3" xfId="31819"/>
    <cellStyle name="Normal 2 12 2 2 34" xfId="7997"/>
    <cellStyle name="Normal 2 12 2 2 34 2" xfId="30135"/>
    <cellStyle name="Normal 2 12 2 2 34 3" xfId="31919"/>
    <cellStyle name="Normal 2 12 2 2 35" xfId="13442"/>
    <cellStyle name="Normal 2 12 2 2 35 2" xfId="30483"/>
    <cellStyle name="Normal 2 12 2 2 35 3" xfId="32267"/>
    <cellStyle name="Normal 2 12 2 2 36" xfId="13516"/>
    <cellStyle name="Normal 2 12 2 2 36 2" xfId="30505"/>
    <cellStyle name="Normal 2 12 2 2 36 3" xfId="32289"/>
    <cellStyle name="Normal 2 12 2 2 37" xfId="13415"/>
    <cellStyle name="Normal 2 12 2 2 37 2" xfId="30479"/>
    <cellStyle name="Normal 2 12 2 2 37 3" xfId="32263"/>
    <cellStyle name="Normal 2 12 2 2 38" xfId="13564"/>
    <cellStyle name="Normal 2 12 2 2 38 2" xfId="30510"/>
    <cellStyle name="Normal 2 12 2 2 38 3" xfId="32294"/>
    <cellStyle name="Normal 2 12 2 2 39" xfId="13371"/>
    <cellStyle name="Normal 2 12 2 2 39 2" xfId="30470"/>
    <cellStyle name="Normal 2 12 2 2 39 3" xfId="32254"/>
    <cellStyle name="Normal 2 12 2 2 4" xfId="3409"/>
    <cellStyle name="Normal 2 12 2 2 4 2" xfId="29728"/>
    <cellStyle name="Normal 2 12 2 2 4 3" xfId="31512"/>
    <cellStyle name="Normal 2 12 2 2 40" xfId="13609"/>
    <cellStyle name="Normal 2 12 2 2 40 2" xfId="30519"/>
    <cellStyle name="Normal 2 12 2 2 40 3" xfId="32303"/>
    <cellStyle name="Normal 2 12 2 2 41" xfId="13324"/>
    <cellStyle name="Normal 2 12 2 2 41 2" xfId="30460"/>
    <cellStyle name="Normal 2 12 2 2 41 3" xfId="32244"/>
    <cellStyle name="Normal 2 12 2 2 42" xfId="13657"/>
    <cellStyle name="Normal 2 12 2 2 42 2" xfId="30529"/>
    <cellStyle name="Normal 2 12 2 2 42 3" xfId="32313"/>
    <cellStyle name="Normal 2 12 2 2 43" xfId="13276"/>
    <cellStyle name="Normal 2 12 2 2 43 2" xfId="30450"/>
    <cellStyle name="Normal 2 12 2 2 43 3" xfId="32234"/>
    <cellStyle name="Normal 2 12 2 2 44" xfId="13706"/>
    <cellStyle name="Normal 2 12 2 2 44 2" xfId="30540"/>
    <cellStyle name="Normal 2 12 2 2 44 3" xfId="32324"/>
    <cellStyle name="Normal 2 12 2 2 45" xfId="13229"/>
    <cellStyle name="Normal 2 12 2 2 45 2" xfId="30440"/>
    <cellStyle name="Normal 2 12 2 2 45 3" xfId="32224"/>
    <cellStyle name="Normal 2 12 2 2 46" xfId="13755"/>
    <cellStyle name="Normal 2 12 2 2 46 2" xfId="30550"/>
    <cellStyle name="Normal 2 12 2 2 46 3" xfId="32334"/>
    <cellStyle name="Normal 2 12 2 2 47" xfId="13309"/>
    <cellStyle name="Normal 2 12 2 2 47 2" xfId="30457"/>
    <cellStyle name="Normal 2 12 2 2 47 3" xfId="32241"/>
    <cellStyle name="Normal 2 12 2 2 48" xfId="17772"/>
    <cellStyle name="Normal 2 12 2 2 49" xfId="17510"/>
    <cellStyle name="Normal 2 12 2 2 5" xfId="3274"/>
    <cellStyle name="Normal 2 12 2 2 5 2" xfId="29691"/>
    <cellStyle name="Normal 2 12 2 2 5 3" xfId="31475"/>
    <cellStyle name="Normal 2 12 2 2 50" xfId="17973"/>
    <cellStyle name="Normal 2 12 2 2 51" xfId="17303"/>
    <cellStyle name="Normal 2 12 2 2 52" xfId="18235"/>
    <cellStyle name="Normal 2 12 2 2 53" xfId="17041"/>
    <cellStyle name="Normal 2 12 2 2 54" xfId="18665"/>
    <cellStyle name="Normal 2 12 2 2 55" xfId="19272"/>
    <cellStyle name="Normal 2 12 2 2 56" xfId="22671"/>
    <cellStyle name="Normal 2 12 2 2 57" xfId="22409"/>
    <cellStyle name="Normal 2 12 2 2 58" xfId="22878"/>
    <cellStyle name="Normal 2 12 2 2 59" xfId="22204"/>
    <cellStyle name="Normal 2 12 2 2 6" xfId="3423"/>
    <cellStyle name="Normal 2 12 2 2 6 2" xfId="29730"/>
    <cellStyle name="Normal 2 12 2 2 6 3" xfId="31514"/>
    <cellStyle name="Normal 2 12 2 2 60" xfId="23308"/>
    <cellStyle name="Normal 2 12 2 2 61" xfId="21948"/>
    <cellStyle name="Normal 2 12 2 2 62" xfId="26464"/>
    <cellStyle name="Normal 2 12 2 2 63" xfId="26204"/>
    <cellStyle name="Normal 2 12 2 2 64" xfId="26671"/>
    <cellStyle name="Normal 2 12 2 2 65" xfId="25997"/>
    <cellStyle name="Normal 2 12 2 2 66" xfId="27101"/>
    <cellStyle name="Normal 2 12 2 2 67" xfId="25741"/>
    <cellStyle name="Normal 2 12 2 2 68" xfId="33123"/>
    <cellStyle name="Normal 2 12 2 2 69" xfId="32869"/>
    <cellStyle name="Normal 2 12 2 2 7" xfId="3715"/>
    <cellStyle name="Normal 2 12 2 2 7 2" xfId="29790"/>
    <cellStyle name="Normal 2 12 2 2 7 3" xfId="31574"/>
    <cellStyle name="Normal 2 12 2 2 70" xfId="33327"/>
    <cellStyle name="Normal 2 12 2 2 8" xfId="4015"/>
    <cellStyle name="Normal 2 12 2 2 8 2" xfId="29838"/>
    <cellStyle name="Normal 2 12 2 2 8 3" xfId="31622"/>
    <cellStyle name="Normal 2 12 2 2 9" xfId="3685"/>
    <cellStyle name="Normal 2 12 2 2 9 2" xfId="29786"/>
    <cellStyle name="Normal 2 12 2 2 9 3" xfId="31570"/>
    <cellStyle name="Normal 2 12 2 20" xfId="7895"/>
    <cellStyle name="Normal 2 12 2 21" xfId="8079"/>
    <cellStyle name="Normal 2 12 2 22" xfId="7850"/>
    <cellStyle name="Normal 2 12 2 23" xfId="8126"/>
    <cellStyle name="Normal 2 12 2 24" xfId="7800"/>
    <cellStyle name="Normal 2 12 2 25" xfId="8178"/>
    <cellStyle name="Normal 2 12 2 26" xfId="7750"/>
    <cellStyle name="Normal 2 12 2 27" xfId="8226"/>
    <cellStyle name="Normal 2 12 2 28" xfId="7698"/>
    <cellStyle name="Normal 2 12 2 29" xfId="8293"/>
    <cellStyle name="Normal 2 12 2 3" xfId="2012"/>
    <cellStyle name="Normal 2 12 2 3 10" xfId="22672"/>
    <cellStyle name="Normal 2 12 2 3 11" xfId="22408"/>
    <cellStyle name="Normal 2 12 2 3 12" xfId="22879"/>
    <cellStyle name="Normal 2 12 2 3 13" xfId="22203"/>
    <cellStyle name="Normal 2 12 2 3 14" xfId="23309"/>
    <cellStyle name="Normal 2 12 2 3 15" xfId="21947"/>
    <cellStyle name="Normal 2 12 2 3 16" xfId="26465"/>
    <cellStyle name="Normal 2 12 2 3 17" xfId="26203"/>
    <cellStyle name="Normal 2 12 2 3 18" xfId="26672"/>
    <cellStyle name="Normal 2 12 2 3 19" xfId="25996"/>
    <cellStyle name="Normal 2 12 2 3 2" xfId="17773"/>
    <cellStyle name="Normal 2 12 2 3 20" xfId="27102"/>
    <cellStyle name="Normal 2 12 2 3 21" xfId="25740"/>
    <cellStyle name="Normal 2 12 2 3 22" xfId="29464"/>
    <cellStyle name="Normal 2 12 2 3 23" xfId="31248"/>
    <cellStyle name="Normal 2 12 2 3 24" xfId="33124"/>
    <cellStyle name="Normal 2 12 2 3 25" xfId="32868"/>
    <cellStyle name="Normal 2 12 2 3 26" xfId="33328"/>
    <cellStyle name="Normal 2 12 2 3 3" xfId="17509"/>
    <cellStyle name="Normal 2 12 2 3 4" xfId="17974"/>
    <cellStyle name="Normal 2 12 2 3 5" xfId="17302"/>
    <cellStyle name="Normal 2 12 2 3 6" xfId="18236"/>
    <cellStyle name="Normal 2 12 2 3 7" xfId="17040"/>
    <cellStyle name="Normal 2 12 2 3 8" xfId="18890"/>
    <cellStyle name="Normal 2 12 2 3 9" xfId="19273"/>
    <cellStyle name="Normal 2 12 2 30" xfId="7661"/>
    <cellStyle name="Normal 2 12 2 31" xfId="8337"/>
    <cellStyle name="Normal 2 12 2 32" xfId="7583"/>
    <cellStyle name="Normal 2 12 2 33" xfId="8511"/>
    <cellStyle name="Normal 2 12 2 34" xfId="7389"/>
    <cellStyle name="Normal 2 12 2 35" xfId="8064"/>
    <cellStyle name="Normal 2 12 2 36" xfId="13441"/>
    <cellStyle name="Normal 2 12 2 37" xfId="13517"/>
    <cellStyle name="Normal 2 12 2 38" xfId="13414"/>
    <cellStyle name="Normal 2 12 2 39" xfId="13565"/>
    <cellStyle name="Normal 2 12 2 4" xfId="3393"/>
    <cellStyle name="Normal 2 12 2 40" xfId="13370"/>
    <cellStyle name="Normal 2 12 2 41" xfId="13610"/>
    <cellStyle name="Normal 2 12 2 42" xfId="13323"/>
    <cellStyle name="Normal 2 12 2 43" xfId="13658"/>
    <cellStyle name="Normal 2 12 2 44" xfId="13275"/>
    <cellStyle name="Normal 2 12 2 45" xfId="13707"/>
    <cellStyle name="Normal 2 12 2 46" xfId="13228"/>
    <cellStyle name="Normal 2 12 2 47" xfId="13756"/>
    <cellStyle name="Normal 2 12 2 48" xfId="13308"/>
    <cellStyle name="Normal 2 12 2 49" xfId="17771"/>
    <cellStyle name="Normal 2 12 2 5" xfId="3410"/>
    <cellStyle name="Normal 2 12 2 50" xfId="17511"/>
    <cellStyle name="Normal 2 12 2 51" xfId="17970"/>
    <cellStyle name="Normal 2 12 2 52" xfId="17304"/>
    <cellStyle name="Normal 2 12 2 53" xfId="18234"/>
    <cellStyle name="Normal 2 12 2 54" xfId="17042"/>
    <cellStyle name="Normal 2 12 2 55" xfId="18664"/>
    <cellStyle name="Normal 2 12 2 56" xfId="19271"/>
    <cellStyle name="Normal 2 12 2 57" xfId="22670"/>
    <cellStyle name="Normal 2 12 2 58" xfId="22410"/>
    <cellStyle name="Normal 2 12 2 59" xfId="22877"/>
    <cellStyle name="Normal 2 12 2 6" xfId="3273"/>
    <cellStyle name="Normal 2 12 2 60" xfId="22205"/>
    <cellStyle name="Normal 2 12 2 61" xfId="23307"/>
    <cellStyle name="Normal 2 12 2 62" xfId="21951"/>
    <cellStyle name="Normal 2 12 2 63" xfId="26463"/>
    <cellStyle name="Normal 2 12 2 64" xfId="26205"/>
    <cellStyle name="Normal 2 12 2 65" xfId="26670"/>
    <cellStyle name="Normal 2 12 2 66" xfId="25998"/>
    <cellStyle name="Normal 2 12 2 67" xfId="27100"/>
    <cellStyle name="Normal 2 12 2 68" xfId="25744"/>
    <cellStyle name="Normal 2 12 2 69" xfId="29156"/>
    <cellStyle name="Normal 2 12 2 7" xfId="3425"/>
    <cellStyle name="Normal 2 12 2 70" xfId="30940"/>
    <cellStyle name="Normal 2 12 2 71" xfId="33122"/>
    <cellStyle name="Normal 2 12 2 72" xfId="32870"/>
    <cellStyle name="Normal 2 12 2 73" xfId="33326"/>
    <cellStyle name="Normal 2 12 2 8" xfId="3714"/>
    <cellStyle name="Normal 2 12 2 9" xfId="4016"/>
    <cellStyle name="Normal 2 12 20" xfId="1306"/>
    <cellStyle name="Normal 2 12 20 10" xfId="22673"/>
    <cellStyle name="Normal 2 12 20 11" xfId="22407"/>
    <cellStyle name="Normal 2 12 20 12" xfId="22880"/>
    <cellStyle name="Normal 2 12 20 13" xfId="22202"/>
    <cellStyle name="Normal 2 12 20 14" xfId="23310"/>
    <cellStyle name="Normal 2 12 20 15" xfId="21946"/>
    <cellStyle name="Normal 2 12 20 16" xfId="26466"/>
    <cellStyle name="Normal 2 12 20 17" xfId="26202"/>
    <cellStyle name="Normal 2 12 20 18" xfId="26673"/>
    <cellStyle name="Normal 2 12 20 19" xfId="25995"/>
    <cellStyle name="Normal 2 12 20 2" xfId="17774"/>
    <cellStyle name="Normal 2 12 20 20" xfId="27103"/>
    <cellStyle name="Normal 2 12 20 21" xfId="25739"/>
    <cellStyle name="Normal 2 12 20 22" xfId="29330"/>
    <cellStyle name="Normal 2 12 20 23" xfId="31114"/>
    <cellStyle name="Normal 2 12 20 24" xfId="33125"/>
    <cellStyle name="Normal 2 12 20 25" xfId="32867"/>
    <cellStyle name="Normal 2 12 20 26" xfId="33329"/>
    <cellStyle name="Normal 2 12 20 3" xfId="17508"/>
    <cellStyle name="Normal 2 12 20 4" xfId="17975"/>
    <cellStyle name="Normal 2 12 20 5" xfId="17301"/>
    <cellStyle name="Normal 2 12 20 6" xfId="18237"/>
    <cellStyle name="Normal 2 12 20 7" xfId="17039"/>
    <cellStyle name="Normal 2 12 20 8" xfId="18891"/>
    <cellStyle name="Normal 2 12 20 9" xfId="19274"/>
    <cellStyle name="Normal 2 12 21" xfId="1375"/>
    <cellStyle name="Normal 2 12 21 10" xfId="4113"/>
    <cellStyle name="Normal 2 12 21 11" xfId="3621"/>
    <cellStyle name="Normal 2 12 21 12" xfId="4225"/>
    <cellStyle name="Normal 2 12 21 13" xfId="3561"/>
    <cellStyle name="Normal 2 12 21 14" xfId="4333"/>
    <cellStyle name="Normal 2 12 21 15" xfId="3509"/>
    <cellStyle name="Normal 2 12 21 16" xfId="4397"/>
    <cellStyle name="Normal 2 12 21 17" xfId="7939"/>
    <cellStyle name="Normal 2 12 21 18" xfId="8025"/>
    <cellStyle name="Normal 2 12 21 19" xfId="7899"/>
    <cellStyle name="Normal 2 12 21 2" xfId="2013"/>
    <cellStyle name="Normal 2 12 21 20" xfId="8075"/>
    <cellStyle name="Normal 2 12 21 21" xfId="7854"/>
    <cellStyle name="Normal 2 12 21 22" xfId="8120"/>
    <cellStyle name="Normal 2 12 21 23" xfId="7804"/>
    <cellStyle name="Normal 2 12 21 24" xfId="8174"/>
    <cellStyle name="Normal 2 12 21 25" xfId="7754"/>
    <cellStyle name="Normal 2 12 21 26" xfId="8224"/>
    <cellStyle name="Normal 2 12 21 27" xfId="7702"/>
    <cellStyle name="Normal 2 12 21 28" xfId="8280"/>
    <cellStyle name="Normal 2 12 21 29" xfId="7665"/>
    <cellStyle name="Normal 2 12 21 3" xfId="3397"/>
    <cellStyle name="Normal 2 12 21 30" xfId="8330"/>
    <cellStyle name="Normal 2 12 21 31" xfId="7631"/>
    <cellStyle name="Normal 2 12 21 32" xfId="8477"/>
    <cellStyle name="Normal 2 12 21 33" xfId="7405"/>
    <cellStyle name="Normal 2 12 21 34" xfId="7976"/>
    <cellStyle name="Normal 2 12 21 35" xfId="13444"/>
    <cellStyle name="Normal 2 12 21 36" xfId="13513"/>
    <cellStyle name="Normal 2 12 21 37" xfId="13425"/>
    <cellStyle name="Normal 2 12 21 38" xfId="13561"/>
    <cellStyle name="Normal 2 12 21 39" xfId="13376"/>
    <cellStyle name="Normal 2 12 21 4" xfId="3406"/>
    <cellStyle name="Normal 2 12 21 40" xfId="13606"/>
    <cellStyle name="Normal 2 12 21 41" xfId="13331"/>
    <cellStyle name="Normal 2 12 21 42" xfId="13652"/>
    <cellStyle name="Normal 2 12 21 43" xfId="13281"/>
    <cellStyle name="Normal 2 12 21 44" xfId="13701"/>
    <cellStyle name="Normal 2 12 21 45" xfId="13234"/>
    <cellStyle name="Normal 2 12 21 46" xfId="13752"/>
    <cellStyle name="Normal 2 12 21 47" xfId="13311"/>
    <cellStyle name="Normal 2 12 21 48" xfId="17775"/>
    <cellStyle name="Normal 2 12 21 49" xfId="17507"/>
    <cellStyle name="Normal 2 12 21 5" xfId="3277"/>
    <cellStyle name="Normal 2 12 21 50" xfId="17976"/>
    <cellStyle name="Normal 2 12 21 51" xfId="17300"/>
    <cellStyle name="Normal 2 12 21 52" xfId="18238"/>
    <cellStyle name="Normal 2 12 21 53" xfId="17038"/>
    <cellStyle name="Normal 2 12 21 54" xfId="18892"/>
    <cellStyle name="Normal 2 12 21 55" xfId="19275"/>
    <cellStyle name="Normal 2 12 21 56" xfId="22674"/>
    <cellStyle name="Normal 2 12 21 57" xfId="22406"/>
    <cellStyle name="Normal 2 12 21 58" xfId="22881"/>
    <cellStyle name="Normal 2 12 21 59" xfId="22201"/>
    <cellStyle name="Normal 2 12 21 6" xfId="3420"/>
    <cellStyle name="Normal 2 12 21 60" xfId="23311"/>
    <cellStyle name="Normal 2 12 21 61" xfId="21945"/>
    <cellStyle name="Normal 2 12 21 62" xfId="26467"/>
    <cellStyle name="Normal 2 12 21 63" xfId="26201"/>
    <cellStyle name="Normal 2 12 21 64" xfId="26674"/>
    <cellStyle name="Normal 2 12 21 65" xfId="25994"/>
    <cellStyle name="Normal 2 12 21 66" xfId="27104"/>
    <cellStyle name="Normal 2 12 21 67" xfId="25738"/>
    <cellStyle name="Normal 2 12 21 68" xfId="29379"/>
    <cellStyle name="Normal 2 12 21 69" xfId="31163"/>
    <cellStyle name="Normal 2 12 21 7" xfId="3718"/>
    <cellStyle name="Normal 2 12 21 70" xfId="33126"/>
    <cellStyle name="Normal 2 12 21 71" xfId="32866"/>
    <cellStyle name="Normal 2 12 21 72" xfId="33330"/>
    <cellStyle name="Normal 2 12 21 8" xfId="4000"/>
    <cellStyle name="Normal 2 12 21 9" xfId="3688"/>
    <cellStyle name="Normal 2 12 22" xfId="1359"/>
    <cellStyle name="Normal 2 12 22 2" xfId="29370"/>
    <cellStyle name="Normal 2 12 22 3" xfId="31154"/>
    <cellStyle name="Normal 2 12 23" xfId="1380"/>
    <cellStyle name="Normal 2 12 23 2" xfId="29383"/>
    <cellStyle name="Normal 2 12 23 3" xfId="31167"/>
    <cellStyle name="Normal 2 12 24" xfId="1353"/>
    <cellStyle name="Normal 2 12 24 2" xfId="29365"/>
    <cellStyle name="Normal 2 12 24 3" xfId="31149"/>
    <cellStyle name="Normal 2 12 25" xfId="1386"/>
    <cellStyle name="Normal 2 12 25 2" xfId="29388"/>
    <cellStyle name="Normal 2 12 25 3" xfId="31172"/>
    <cellStyle name="Normal 2 12 26" xfId="1435"/>
    <cellStyle name="Normal 2 12 26 2" xfId="29425"/>
    <cellStyle name="Normal 2 12 26 3" xfId="31209"/>
    <cellStyle name="Normal 2 12 27" xfId="1395"/>
    <cellStyle name="Normal 2 12 27 2" xfId="29394"/>
    <cellStyle name="Normal 2 12 27 3" xfId="31178"/>
    <cellStyle name="Normal 2 12 28" xfId="2009"/>
    <cellStyle name="Normal 2 12 28 2" xfId="29462"/>
    <cellStyle name="Normal 2 12 28 3" xfId="31246"/>
    <cellStyle name="Normal 2 12 29" xfId="2316"/>
    <cellStyle name="Normal 2 12 29 2" xfId="29588"/>
    <cellStyle name="Normal 2 12 29 3" xfId="31372"/>
    <cellStyle name="Normal 2 12 3" xfId="1104"/>
    <cellStyle name="Normal 2 12 3 10" xfId="22675"/>
    <cellStyle name="Normal 2 12 3 11" xfId="22405"/>
    <cellStyle name="Normal 2 12 3 12" xfId="22882"/>
    <cellStyle name="Normal 2 12 3 13" xfId="22200"/>
    <cellStyle name="Normal 2 12 3 14" xfId="23312"/>
    <cellStyle name="Normal 2 12 3 15" xfId="21944"/>
    <cellStyle name="Normal 2 12 3 16" xfId="26468"/>
    <cellStyle name="Normal 2 12 3 17" xfId="26200"/>
    <cellStyle name="Normal 2 12 3 18" xfId="26675"/>
    <cellStyle name="Normal 2 12 3 19" xfId="25993"/>
    <cellStyle name="Normal 2 12 3 2" xfId="17776"/>
    <cellStyle name="Normal 2 12 3 20" xfId="27105"/>
    <cellStyle name="Normal 2 12 3 21" xfId="25737"/>
    <cellStyle name="Normal 2 12 3 22" xfId="29182"/>
    <cellStyle name="Normal 2 12 3 23" xfId="30966"/>
    <cellStyle name="Normal 2 12 3 24" xfId="33127"/>
    <cellStyle name="Normal 2 12 3 25" xfId="32865"/>
    <cellStyle name="Normal 2 12 3 26" xfId="33331"/>
    <cellStyle name="Normal 2 12 3 3" xfId="17506"/>
    <cellStyle name="Normal 2 12 3 4" xfId="17977"/>
    <cellStyle name="Normal 2 12 3 5" xfId="17299"/>
    <cellStyle name="Normal 2 12 3 6" xfId="18239"/>
    <cellStyle name="Normal 2 12 3 7" xfId="17037"/>
    <cellStyle name="Normal 2 12 3 8" xfId="18893"/>
    <cellStyle name="Normal 2 12 3 9" xfId="19276"/>
    <cellStyle name="Normal 2 12 30" xfId="2303"/>
    <cellStyle name="Normal 2 12 30 2" xfId="29582"/>
    <cellStyle name="Normal 2 12 30 3" xfId="31366"/>
    <cellStyle name="Normal 2 12 31" xfId="2321"/>
    <cellStyle name="Normal 2 12 31 2" xfId="29592"/>
    <cellStyle name="Normal 2 12 31 3" xfId="31376"/>
    <cellStyle name="Normal 2 12 32" xfId="2297"/>
    <cellStyle name="Normal 2 12 32 2" xfId="29577"/>
    <cellStyle name="Normal 2 12 32 3" xfId="31361"/>
    <cellStyle name="Normal 2 12 33" xfId="2327"/>
    <cellStyle name="Normal 2 12 33 2" xfId="29597"/>
    <cellStyle name="Normal 2 12 33 3" xfId="31381"/>
    <cellStyle name="Normal 2 12 34" xfId="2342"/>
    <cellStyle name="Normal 2 12 34 2" xfId="29609"/>
    <cellStyle name="Normal 2 12 34 3" xfId="31393"/>
    <cellStyle name="Normal 2 12 35" xfId="2355"/>
    <cellStyle name="Normal 2 12 35 2" xfId="29619"/>
    <cellStyle name="Normal 2 12 35 3" xfId="31403"/>
    <cellStyle name="Normal 2 12 36" xfId="2375"/>
    <cellStyle name="Normal 2 12 36 2" xfId="29633"/>
    <cellStyle name="Normal 2 12 36 3" xfId="31417"/>
    <cellStyle name="Normal 2 12 37" xfId="3382"/>
    <cellStyle name="Normal 2 12 37 2" xfId="29722"/>
    <cellStyle name="Normal 2 12 37 3" xfId="31506"/>
    <cellStyle name="Normal 2 12 38" xfId="3424"/>
    <cellStyle name="Normal 2 12 38 2" xfId="29731"/>
    <cellStyle name="Normal 2 12 38 3" xfId="31515"/>
    <cellStyle name="Normal 2 12 39" xfId="3265"/>
    <cellStyle name="Normal 2 12 39 2" xfId="29690"/>
    <cellStyle name="Normal 2 12 39 3" xfId="31474"/>
    <cellStyle name="Normal 2 12 4" xfId="1118"/>
    <cellStyle name="Normal 2 12 4 10" xfId="22676"/>
    <cellStyle name="Normal 2 12 4 11" xfId="22404"/>
    <cellStyle name="Normal 2 12 4 12" xfId="22883"/>
    <cellStyle name="Normal 2 12 4 13" xfId="22199"/>
    <cellStyle name="Normal 2 12 4 14" xfId="23313"/>
    <cellStyle name="Normal 2 12 4 15" xfId="21943"/>
    <cellStyle name="Normal 2 12 4 16" xfId="26469"/>
    <cellStyle name="Normal 2 12 4 17" xfId="26199"/>
    <cellStyle name="Normal 2 12 4 18" xfId="26676"/>
    <cellStyle name="Normal 2 12 4 19" xfId="25992"/>
    <cellStyle name="Normal 2 12 4 2" xfId="17777"/>
    <cellStyle name="Normal 2 12 4 20" xfId="27106"/>
    <cellStyle name="Normal 2 12 4 21" xfId="25736"/>
    <cellStyle name="Normal 2 12 4 22" xfId="29192"/>
    <cellStyle name="Normal 2 12 4 23" xfId="30976"/>
    <cellStyle name="Normal 2 12 4 24" xfId="33128"/>
    <cellStyle name="Normal 2 12 4 25" xfId="32864"/>
    <cellStyle name="Normal 2 12 4 26" xfId="33332"/>
    <cellStyle name="Normal 2 12 4 3" xfId="17505"/>
    <cellStyle name="Normal 2 12 4 4" xfId="17978"/>
    <cellStyle name="Normal 2 12 4 5" xfId="17298"/>
    <cellStyle name="Normal 2 12 4 6" xfId="18240"/>
    <cellStyle name="Normal 2 12 4 7" xfId="17036"/>
    <cellStyle name="Normal 2 12 4 8" xfId="18894"/>
    <cellStyle name="Normal 2 12 4 9" xfId="19277"/>
    <cellStyle name="Normal 2 12 40" xfId="3438"/>
    <cellStyle name="Normal 2 12 40 2" xfId="29733"/>
    <cellStyle name="Normal 2 12 40 3" xfId="31517"/>
    <cellStyle name="Normal 2 12 41" xfId="3702"/>
    <cellStyle name="Normal 2 12 41 2" xfId="29788"/>
    <cellStyle name="Normal 2 12 41 3" xfId="31572"/>
    <cellStyle name="Normal 2 12 42" xfId="4076"/>
    <cellStyle name="Normal 2 12 42 2" xfId="29843"/>
    <cellStyle name="Normal 2 12 42 3" xfId="31627"/>
    <cellStyle name="Normal 2 12 43" xfId="3647"/>
    <cellStyle name="Normal 2 12 43 2" xfId="29775"/>
    <cellStyle name="Normal 2 12 43 3" xfId="31559"/>
    <cellStyle name="Normal 2 12 44" xfId="4173"/>
    <cellStyle name="Normal 2 12 44 2" xfId="29849"/>
    <cellStyle name="Normal 2 12 44 3" xfId="31633"/>
    <cellStyle name="Normal 2 12 45" xfId="3586"/>
    <cellStyle name="Normal 2 12 45 2" xfId="29766"/>
    <cellStyle name="Normal 2 12 45 3" xfId="31550"/>
    <cellStyle name="Normal 2 12 46" xfId="4272"/>
    <cellStyle name="Normal 2 12 46 2" xfId="29857"/>
    <cellStyle name="Normal 2 12 46 3" xfId="31641"/>
    <cellStyle name="Normal 2 12 47" xfId="3533"/>
    <cellStyle name="Normal 2 12 47 2" xfId="29753"/>
    <cellStyle name="Normal 2 12 47 3" xfId="31537"/>
    <cellStyle name="Normal 2 12 48" xfId="4371"/>
    <cellStyle name="Normal 2 12 48 2" xfId="29877"/>
    <cellStyle name="Normal 2 12 48 3" xfId="31661"/>
    <cellStyle name="Normal 2 12 49" xfId="3464"/>
    <cellStyle name="Normal 2 12 49 2" xfId="29740"/>
    <cellStyle name="Normal 2 12 49 3" xfId="31524"/>
    <cellStyle name="Normal 2 12 5" xfId="1093"/>
    <cellStyle name="Normal 2 12 5 10" xfId="22677"/>
    <cellStyle name="Normal 2 12 5 11" xfId="22403"/>
    <cellStyle name="Normal 2 12 5 12" xfId="22884"/>
    <cellStyle name="Normal 2 12 5 13" xfId="22198"/>
    <cellStyle name="Normal 2 12 5 14" xfId="23314"/>
    <cellStyle name="Normal 2 12 5 15" xfId="21942"/>
    <cellStyle name="Normal 2 12 5 16" xfId="26470"/>
    <cellStyle name="Normal 2 12 5 17" xfId="26198"/>
    <cellStyle name="Normal 2 12 5 18" xfId="26677"/>
    <cellStyle name="Normal 2 12 5 19" xfId="25991"/>
    <cellStyle name="Normal 2 12 5 2" xfId="17778"/>
    <cellStyle name="Normal 2 12 5 20" xfId="27107"/>
    <cellStyle name="Normal 2 12 5 21" xfId="25735"/>
    <cellStyle name="Normal 2 12 5 22" xfId="29173"/>
    <cellStyle name="Normal 2 12 5 23" xfId="30957"/>
    <cellStyle name="Normal 2 12 5 24" xfId="33129"/>
    <cellStyle name="Normal 2 12 5 25" xfId="32863"/>
    <cellStyle name="Normal 2 12 5 26" xfId="33333"/>
    <cellStyle name="Normal 2 12 5 3" xfId="17504"/>
    <cellStyle name="Normal 2 12 5 4" xfId="17979"/>
    <cellStyle name="Normal 2 12 5 5" xfId="17297"/>
    <cellStyle name="Normal 2 12 5 6" xfId="18241"/>
    <cellStyle name="Normal 2 12 5 7" xfId="17035"/>
    <cellStyle name="Normal 2 12 5 8" xfId="18895"/>
    <cellStyle name="Normal 2 12 5 9" xfId="19278"/>
    <cellStyle name="Normal 2 12 50" xfId="4446"/>
    <cellStyle name="Normal 2 12 50 2" xfId="29887"/>
    <cellStyle name="Normal 2 12 50 3" xfId="31671"/>
    <cellStyle name="Normal 2 12 51" xfId="7925"/>
    <cellStyle name="Normal 2 12 51 2" xfId="30113"/>
    <cellStyle name="Normal 2 12 51 3" xfId="31897"/>
    <cellStyle name="Normal 2 12 52" xfId="8047"/>
    <cellStyle name="Normal 2 12 52 2" xfId="30140"/>
    <cellStyle name="Normal 2 12 52 3" xfId="31924"/>
    <cellStyle name="Normal 2 12 53" xfId="7873"/>
    <cellStyle name="Normal 2 12 53 2" xfId="30106"/>
    <cellStyle name="Normal 2 12 53 3" xfId="31890"/>
    <cellStyle name="Normal 2 12 54" xfId="8103"/>
    <cellStyle name="Normal 2 12 54 2" xfId="30149"/>
    <cellStyle name="Normal 2 12 54 3" xfId="31933"/>
    <cellStyle name="Normal 2 12 55" xfId="7828"/>
    <cellStyle name="Normal 2 12 55 2" xfId="30097"/>
    <cellStyle name="Normal 2 12 55 3" xfId="31881"/>
    <cellStyle name="Normal 2 12 56" xfId="8148"/>
    <cellStyle name="Normal 2 12 56 2" xfId="30157"/>
    <cellStyle name="Normal 2 12 56 3" xfId="31941"/>
    <cellStyle name="Normal 2 12 57" xfId="7778"/>
    <cellStyle name="Normal 2 12 57 2" xfId="30086"/>
    <cellStyle name="Normal 2 12 57 3" xfId="31870"/>
    <cellStyle name="Normal 2 12 58" xfId="8200"/>
    <cellStyle name="Normal 2 12 58 2" xfId="30169"/>
    <cellStyle name="Normal 2 12 58 3" xfId="31953"/>
    <cellStyle name="Normal 2 12 59" xfId="7728"/>
    <cellStyle name="Normal 2 12 59 2" xfId="30075"/>
    <cellStyle name="Normal 2 12 59 3" xfId="31859"/>
    <cellStyle name="Normal 2 12 6" xfId="1124"/>
    <cellStyle name="Normal 2 12 6 10" xfId="22678"/>
    <cellStyle name="Normal 2 12 6 11" xfId="22402"/>
    <cellStyle name="Normal 2 12 6 12" xfId="22885"/>
    <cellStyle name="Normal 2 12 6 13" xfId="22197"/>
    <cellStyle name="Normal 2 12 6 14" xfId="23315"/>
    <cellStyle name="Normal 2 12 6 15" xfId="21941"/>
    <cellStyle name="Normal 2 12 6 16" xfId="26471"/>
    <cellStyle name="Normal 2 12 6 17" xfId="26197"/>
    <cellStyle name="Normal 2 12 6 18" xfId="26678"/>
    <cellStyle name="Normal 2 12 6 19" xfId="25990"/>
    <cellStyle name="Normal 2 12 6 2" xfId="17779"/>
    <cellStyle name="Normal 2 12 6 20" xfId="27108"/>
    <cellStyle name="Normal 2 12 6 21" xfId="25734"/>
    <cellStyle name="Normal 2 12 6 22" xfId="29197"/>
    <cellStyle name="Normal 2 12 6 23" xfId="30981"/>
    <cellStyle name="Normal 2 12 6 24" xfId="33130"/>
    <cellStyle name="Normal 2 12 6 25" xfId="32862"/>
    <cellStyle name="Normal 2 12 6 26" xfId="33334"/>
    <cellStyle name="Normal 2 12 6 3" xfId="17503"/>
    <cellStyle name="Normal 2 12 6 4" xfId="17980"/>
    <cellStyle name="Normal 2 12 6 5" xfId="17296"/>
    <cellStyle name="Normal 2 12 6 6" xfId="18242"/>
    <cellStyle name="Normal 2 12 6 7" xfId="17034"/>
    <cellStyle name="Normal 2 12 6 8" xfId="18903"/>
    <cellStyle name="Normal 2 12 6 9" xfId="19279"/>
    <cellStyle name="Normal 2 12 60" xfId="8255"/>
    <cellStyle name="Normal 2 12 60 2" xfId="30182"/>
    <cellStyle name="Normal 2 12 60 3" xfId="31966"/>
    <cellStyle name="Normal 2 12 61" xfId="7669"/>
    <cellStyle name="Normal 2 12 61 2" xfId="30063"/>
    <cellStyle name="Normal 2 12 61 3" xfId="31847"/>
    <cellStyle name="Normal 2 12 62" xfId="8308"/>
    <cellStyle name="Normal 2 12 62 2" xfId="30193"/>
    <cellStyle name="Normal 2 12 62 3" xfId="31977"/>
    <cellStyle name="Normal 2 12 63" xfId="7613"/>
    <cellStyle name="Normal 2 12 63 2" xfId="30055"/>
    <cellStyle name="Normal 2 12 63 3" xfId="31839"/>
    <cellStyle name="Normal 2 12 64" xfId="8401"/>
    <cellStyle name="Normal 2 12 64 2" xfId="30204"/>
    <cellStyle name="Normal 2 12 64 3" xfId="31988"/>
    <cellStyle name="Normal 2 12 65" xfId="7529"/>
    <cellStyle name="Normal 2 12 65 2" xfId="30045"/>
    <cellStyle name="Normal 2 12 65 3" xfId="31829"/>
    <cellStyle name="Normal 2 12 66" xfId="8586"/>
    <cellStyle name="Normal 2 12 66 2" xfId="30223"/>
    <cellStyle name="Normal 2 12 66 3" xfId="32007"/>
    <cellStyle name="Normal 2 12 67" xfId="7261"/>
    <cellStyle name="Normal 2 12 67 2" xfId="30023"/>
    <cellStyle name="Normal 2 12 67 3" xfId="31807"/>
    <cellStyle name="Normal 2 12 68" xfId="8252"/>
    <cellStyle name="Normal 2 12 68 2" xfId="30180"/>
    <cellStyle name="Normal 2 12 68 3" xfId="31964"/>
    <cellStyle name="Normal 2 12 69" xfId="13432"/>
    <cellStyle name="Normal 2 12 69 2" xfId="30481"/>
    <cellStyle name="Normal 2 12 69 3" xfId="32265"/>
    <cellStyle name="Normal 2 12 7" xfId="1098"/>
    <cellStyle name="Normal 2 12 7 10" xfId="22679"/>
    <cellStyle name="Normal 2 12 7 11" xfId="22401"/>
    <cellStyle name="Normal 2 12 7 12" xfId="22886"/>
    <cellStyle name="Normal 2 12 7 13" xfId="22196"/>
    <cellStyle name="Normal 2 12 7 14" xfId="23316"/>
    <cellStyle name="Normal 2 12 7 15" xfId="21940"/>
    <cellStyle name="Normal 2 12 7 16" xfId="26472"/>
    <cellStyle name="Normal 2 12 7 17" xfId="26196"/>
    <cellStyle name="Normal 2 12 7 18" xfId="26679"/>
    <cellStyle name="Normal 2 12 7 19" xfId="25989"/>
    <cellStyle name="Normal 2 12 7 2" xfId="17780"/>
    <cellStyle name="Normal 2 12 7 20" xfId="27109"/>
    <cellStyle name="Normal 2 12 7 21" xfId="25733"/>
    <cellStyle name="Normal 2 12 7 22" xfId="29177"/>
    <cellStyle name="Normal 2 12 7 23" xfId="30961"/>
    <cellStyle name="Normal 2 12 7 24" xfId="33131"/>
    <cellStyle name="Normal 2 12 7 25" xfId="32861"/>
    <cellStyle name="Normal 2 12 7 26" xfId="33335"/>
    <cellStyle name="Normal 2 12 7 3" xfId="17502"/>
    <cellStyle name="Normal 2 12 7 4" xfId="17981"/>
    <cellStyle name="Normal 2 12 7 5" xfId="17295"/>
    <cellStyle name="Normal 2 12 7 6" xfId="18243"/>
    <cellStyle name="Normal 2 12 7 7" xfId="17033"/>
    <cellStyle name="Normal 2 12 7 8" xfId="18914"/>
    <cellStyle name="Normal 2 12 7 9" xfId="19504"/>
    <cellStyle name="Normal 2 12 70" xfId="13540"/>
    <cellStyle name="Normal 2 12 70 2" xfId="30508"/>
    <cellStyle name="Normal 2 12 70 3" xfId="32292"/>
    <cellStyle name="Normal 2 12 71" xfId="13398"/>
    <cellStyle name="Normal 2 12 71 2" xfId="30475"/>
    <cellStyle name="Normal 2 12 71 3" xfId="32259"/>
    <cellStyle name="Normal 2 12 72" xfId="13582"/>
    <cellStyle name="Normal 2 12 72 2" xfId="30514"/>
    <cellStyle name="Normal 2 12 72 3" xfId="32298"/>
    <cellStyle name="Normal 2 12 73" xfId="13356"/>
    <cellStyle name="Normal 2 12 73 2" xfId="30467"/>
    <cellStyle name="Normal 2 12 73 3" xfId="32251"/>
    <cellStyle name="Normal 2 12 74" xfId="13627"/>
    <cellStyle name="Normal 2 12 74 2" xfId="30523"/>
    <cellStyle name="Normal 2 12 74 3" xfId="32307"/>
    <cellStyle name="Normal 2 12 75" xfId="13306"/>
    <cellStyle name="Normal 2 12 75 2" xfId="30456"/>
    <cellStyle name="Normal 2 12 75 3" xfId="32240"/>
    <cellStyle name="Normal 2 12 76" xfId="13676"/>
    <cellStyle name="Normal 2 12 76 2" xfId="30534"/>
    <cellStyle name="Normal 2 12 76 3" xfId="32318"/>
    <cellStyle name="Normal 2 12 77" xfId="13259"/>
    <cellStyle name="Normal 2 12 77 2" xfId="30446"/>
    <cellStyle name="Normal 2 12 77 3" xfId="32230"/>
    <cellStyle name="Normal 2 12 78" xfId="13722"/>
    <cellStyle name="Normal 2 12 78 2" xfId="30544"/>
    <cellStyle name="Normal 2 12 78 3" xfId="32328"/>
    <cellStyle name="Normal 2 12 79" xfId="13206"/>
    <cellStyle name="Normal 2 12 79 2" xfId="30436"/>
    <cellStyle name="Normal 2 12 79 3" xfId="32220"/>
    <cellStyle name="Normal 2 12 8" xfId="1137"/>
    <cellStyle name="Normal 2 12 8 10" xfId="22680"/>
    <cellStyle name="Normal 2 12 8 11" xfId="22400"/>
    <cellStyle name="Normal 2 12 8 12" xfId="22887"/>
    <cellStyle name="Normal 2 12 8 13" xfId="22195"/>
    <cellStyle name="Normal 2 12 8 14" xfId="23317"/>
    <cellStyle name="Normal 2 12 8 15" xfId="21939"/>
    <cellStyle name="Normal 2 12 8 16" xfId="26473"/>
    <cellStyle name="Normal 2 12 8 17" xfId="26195"/>
    <cellStyle name="Normal 2 12 8 18" xfId="26680"/>
    <cellStyle name="Normal 2 12 8 19" xfId="25988"/>
    <cellStyle name="Normal 2 12 8 2" xfId="17781"/>
    <cellStyle name="Normal 2 12 8 20" xfId="27110"/>
    <cellStyle name="Normal 2 12 8 21" xfId="25732"/>
    <cellStyle name="Normal 2 12 8 22" xfId="29205"/>
    <cellStyle name="Normal 2 12 8 23" xfId="30989"/>
    <cellStyle name="Normal 2 12 8 24" xfId="33132"/>
    <cellStyle name="Normal 2 12 8 25" xfId="32860"/>
    <cellStyle name="Normal 2 12 8 26" xfId="33336"/>
    <cellStyle name="Normal 2 12 8 3" xfId="17501"/>
    <cellStyle name="Normal 2 12 8 4" xfId="17982"/>
    <cellStyle name="Normal 2 12 8 5" xfId="17294"/>
    <cellStyle name="Normal 2 12 8 6" xfId="18412"/>
    <cellStyle name="Normal 2 12 8 7" xfId="16864"/>
    <cellStyle name="Normal 2 12 8 8" xfId="18925"/>
    <cellStyle name="Normal 2 12 8 9" xfId="19505"/>
    <cellStyle name="Normal 2 12 80" xfId="13778"/>
    <cellStyle name="Normal 2 12 80 2" xfId="30553"/>
    <cellStyle name="Normal 2 12 80 3" xfId="32337"/>
    <cellStyle name="Normal 2 12 81" xfId="13214"/>
    <cellStyle name="Normal 2 12 81 2" xfId="30437"/>
    <cellStyle name="Normal 2 12 81 3" xfId="32221"/>
    <cellStyle name="Normal 2 12 82" xfId="17760"/>
    <cellStyle name="Normal 2 12 83" xfId="17522"/>
    <cellStyle name="Normal 2 12 84" xfId="17955"/>
    <cellStyle name="Normal 2 12 85" xfId="17317"/>
    <cellStyle name="Normal 2 12 86" xfId="18221"/>
    <cellStyle name="Normal 2 12 87" xfId="17055"/>
    <cellStyle name="Normal 2 12 88" xfId="18651"/>
    <cellStyle name="Normal 2 12 89" xfId="19258"/>
    <cellStyle name="Normal 2 12 9" xfId="1088"/>
    <cellStyle name="Normal 2 12 9 10" xfId="22681"/>
    <cellStyle name="Normal 2 12 9 11" xfId="22399"/>
    <cellStyle name="Normal 2 12 9 12" xfId="22888"/>
    <cellStyle name="Normal 2 12 9 13" xfId="22194"/>
    <cellStyle name="Normal 2 12 9 14" xfId="23318"/>
    <cellStyle name="Normal 2 12 9 15" xfId="21938"/>
    <cellStyle name="Normal 2 12 9 16" xfId="26474"/>
    <cellStyle name="Normal 2 12 9 17" xfId="26194"/>
    <cellStyle name="Normal 2 12 9 18" xfId="26681"/>
    <cellStyle name="Normal 2 12 9 19" xfId="25987"/>
    <cellStyle name="Normal 2 12 9 2" xfId="17782"/>
    <cellStyle name="Normal 2 12 9 20" xfId="27111"/>
    <cellStyle name="Normal 2 12 9 21" xfId="25731"/>
    <cellStyle name="Normal 2 12 9 22" xfId="29170"/>
    <cellStyle name="Normal 2 12 9 23" xfId="30954"/>
    <cellStyle name="Normal 2 12 9 24" xfId="33133"/>
    <cellStyle name="Normal 2 12 9 25" xfId="32859"/>
    <cellStyle name="Normal 2 12 9 26" xfId="33337"/>
    <cellStyle name="Normal 2 12 9 3" xfId="17500"/>
    <cellStyle name="Normal 2 12 9 4" xfId="17983"/>
    <cellStyle name="Normal 2 12 9 5" xfId="17293"/>
    <cellStyle name="Normal 2 12 9 6" xfId="18413"/>
    <cellStyle name="Normal 2 12 9 7" xfId="16863"/>
    <cellStyle name="Normal 2 12 9 8" xfId="18936"/>
    <cellStyle name="Normal 2 12 9 9" xfId="19506"/>
    <cellStyle name="Normal 2 12 90" xfId="22659"/>
    <cellStyle name="Normal 2 12 91" xfId="22421"/>
    <cellStyle name="Normal 2 12 92" xfId="22866"/>
    <cellStyle name="Normal 2 12 93" xfId="22222"/>
    <cellStyle name="Normal 2 12 94" xfId="23126"/>
    <cellStyle name="Normal 2 12 95" xfId="21966"/>
    <cellStyle name="Normal 2 12 96" xfId="26452"/>
    <cellStyle name="Normal 2 12 97" xfId="26216"/>
    <cellStyle name="Normal 2 12 98" xfId="26657"/>
    <cellStyle name="Normal 2 12 99" xfId="26011"/>
    <cellStyle name="Normal 2 120" xfId="26338"/>
    <cellStyle name="Normal 2 121" xfId="29153"/>
    <cellStyle name="Normal 2 122" xfId="30673"/>
    <cellStyle name="Normal 2 123" xfId="30716"/>
    <cellStyle name="Normal 2 124" xfId="30736"/>
    <cellStyle name="Normal 2 125" xfId="30766"/>
    <cellStyle name="Normal 2 126" xfId="30797"/>
    <cellStyle name="Normal 2 127" xfId="30828"/>
    <cellStyle name="Normal 2 128" xfId="30875"/>
    <cellStyle name="Normal 2 129" xfId="30833"/>
    <cellStyle name="Normal 2 13" xfId="1037"/>
    <cellStyle name="Normal 2 13 10" xfId="1162"/>
    <cellStyle name="Normal 2 13 10 10" xfId="22683"/>
    <cellStyle name="Normal 2 13 10 11" xfId="22397"/>
    <cellStyle name="Normal 2 13 10 12" xfId="22890"/>
    <cellStyle name="Normal 2 13 10 13" xfId="22192"/>
    <cellStyle name="Normal 2 13 10 14" xfId="23320"/>
    <cellStyle name="Normal 2 13 10 15" xfId="21936"/>
    <cellStyle name="Normal 2 13 10 16" xfId="26476"/>
    <cellStyle name="Normal 2 13 10 17" xfId="26192"/>
    <cellStyle name="Normal 2 13 10 18" xfId="26683"/>
    <cellStyle name="Normal 2 13 10 19" xfId="25985"/>
    <cellStyle name="Normal 2 13 10 2" xfId="17784"/>
    <cellStyle name="Normal 2 13 10 20" xfId="27113"/>
    <cellStyle name="Normal 2 13 10 21" xfId="25729"/>
    <cellStyle name="Normal 2 13 10 22" xfId="29224"/>
    <cellStyle name="Normal 2 13 10 23" xfId="31008"/>
    <cellStyle name="Normal 2 13 10 24" xfId="33135"/>
    <cellStyle name="Normal 2 13 10 25" xfId="32857"/>
    <cellStyle name="Normal 2 13 10 26" xfId="33339"/>
    <cellStyle name="Normal 2 13 10 3" xfId="17498"/>
    <cellStyle name="Normal 2 13 10 4" xfId="17985"/>
    <cellStyle name="Normal 2 13 10 5" xfId="17291"/>
    <cellStyle name="Normal 2 13 10 6" xfId="18415"/>
    <cellStyle name="Normal 2 13 10 7" xfId="16861"/>
    <cellStyle name="Normal 2 13 10 8" xfId="18955"/>
    <cellStyle name="Normal 2 13 10 9" xfId="19525"/>
    <cellStyle name="Normal 2 13 100" xfId="27112"/>
    <cellStyle name="Normal 2 13 101" xfId="25730"/>
    <cellStyle name="Normal 2 13 102" xfId="33134"/>
    <cellStyle name="Normal 2 13 103" xfId="32858"/>
    <cellStyle name="Normal 2 13 104" xfId="33338"/>
    <cellStyle name="Normal 2 13 11" xfId="1213"/>
    <cellStyle name="Normal 2 13 11 10" xfId="22684"/>
    <cellStyle name="Normal 2 13 11 11" xfId="22396"/>
    <cellStyle name="Normal 2 13 11 12" xfId="22891"/>
    <cellStyle name="Normal 2 13 11 13" xfId="22191"/>
    <cellStyle name="Normal 2 13 11 14" xfId="23321"/>
    <cellStyle name="Normal 2 13 11 15" xfId="21935"/>
    <cellStyle name="Normal 2 13 11 16" xfId="26477"/>
    <cellStyle name="Normal 2 13 11 17" xfId="26191"/>
    <cellStyle name="Normal 2 13 11 18" xfId="26684"/>
    <cellStyle name="Normal 2 13 11 19" xfId="25984"/>
    <cellStyle name="Normal 2 13 11 2" xfId="17785"/>
    <cellStyle name="Normal 2 13 11 20" xfId="27114"/>
    <cellStyle name="Normal 2 13 11 21" xfId="25728"/>
    <cellStyle name="Normal 2 13 11 22" xfId="29262"/>
    <cellStyle name="Normal 2 13 11 23" xfId="31046"/>
    <cellStyle name="Normal 2 13 11 24" xfId="33136"/>
    <cellStyle name="Normal 2 13 11 25" xfId="32856"/>
    <cellStyle name="Normal 2 13 11 26" xfId="33340"/>
    <cellStyle name="Normal 2 13 11 3" xfId="17497"/>
    <cellStyle name="Normal 2 13 11 4" xfId="17986"/>
    <cellStyle name="Normal 2 13 11 5" xfId="17290"/>
    <cellStyle name="Normal 2 13 11 6" xfId="18416"/>
    <cellStyle name="Normal 2 13 11 7" xfId="16860"/>
    <cellStyle name="Normal 2 13 11 8" xfId="18956"/>
    <cellStyle name="Normal 2 13 11 9" xfId="19536"/>
    <cellStyle name="Normal 2 13 12" xfId="1202"/>
    <cellStyle name="Normal 2 13 12 10" xfId="22685"/>
    <cellStyle name="Normal 2 13 12 11" xfId="22395"/>
    <cellStyle name="Normal 2 13 12 12" xfId="22892"/>
    <cellStyle name="Normal 2 13 12 13" xfId="22190"/>
    <cellStyle name="Normal 2 13 12 14" xfId="23322"/>
    <cellStyle name="Normal 2 13 12 15" xfId="21934"/>
    <cellStyle name="Normal 2 13 12 16" xfId="26478"/>
    <cellStyle name="Normal 2 13 12 17" xfId="26190"/>
    <cellStyle name="Normal 2 13 12 18" xfId="26685"/>
    <cellStyle name="Normal 2 13 12 19" xfId="25983"/>
    <cellStyle name="Normal 2 13 12 2" xfId="17786"/>
    <cellStyle name="Normal 2 13 12 20" xfId="27115"/>
    <cellStyle name="Normal 2 13 12 21" xfId="25727"/>
    <cellStyle name="Normal 2 13 12 22" xfId="29254"/>
    <cellStyle name="Normal 2 13 12 23" xfId="31038"/>
    <cellStyle name="Normal 2 13 12 24" xfId="33137"/>
    <cellStyle name="Normal 2 13 12 25" xfId="32855"/>
    <cellStyle name="Normal 2 13 12 26" xfId="33341"/>
    <cellStyle name="Normal 2 13 12 3" xfId="17496"/>
    <cellStyle name="Normal 2 13 12 4" xfId="17987"/>
    <cellStyle name="Normal 2 13 12 5" xfId="17289"/>
    <cellStyle name="Normal 2 13 12 6" xfId="18417"/>
    <cellStyle name="Normal 2 13 12 7" xfId="16859"/>
    <cellStyle name="Normal 2 13 12 8" xfId="18957"/>
    <cellStyle name="Normal 2 13 12 9" xfId="19547"/>
    <cellStyle name="Normal 2 13 13" xfId="1218"/>
    <cellStyle name="Normal 2 13 13 10" xfId="22686"/>
    <cellStyle name="Normal 2 13 13 11" xfId="22394"/>
    <cellStyle name="Normal 2 13 13 12" xfId="22893"/>
    <cellStyle name="Normal 2 13 13 13" xfId="22189"/>
    <cellStyle name="Normal 2 13 13 14" xfId="23323"/>
    <cellStyle name="Normal 2 13 13 15" xfId="21933"/>
    <cellStyle name="Normal 2 13 13 16" xfId="26479"/>
    <cellStyle name="Normal 2 13 13 17" xfId="26189"/>
    <cellStyle name="Normal 2 13 13 18" xfId="26686"/>
    <cellStyle name="Normal 2 13 13 19" xfId="25982"/>
    <cellStyle name="Normal 2 13 13 2" xfId="17787"/>
    <cellStyle name="Normal 2 13 13 20" xfId="27116"/>
    <cellStyle name="Normal 2 13 13 21" xfId="25558"/>
    <cellStyle name="Normal 2 13 13 22" xfId="29266"/>
    <cellStyle name="Normal 2 13 13 23" xfId="31050"/>
    <cellStyle name="Normal 2 13 13 24" xfId="33138"/>
    <cellStyle name="Normal 2 13 13 25" xfId="32854"/>
    <cellStyle name="Normal 2 13 13 26" xfId="33342"/>
    <cellStyle name="Normal 2 13 13 3" xfId="17495"/>
    <cellStyle name="Normal 2 13 13 4" xfId="17988"/>
    <cellStyle name="Normal 2 13 13 5" xfId="17288"/>
    <cellStyle name="Normal 2 13 13 6" xfId="18418"/>
    <cellStyle name="Normal 2 13 13 7" xfId="16858"/>
    <cellStyle name="Normal 2 13 13 8" xfId="18958"/>
    <cellStyle name="Normal 2 13 13 9" xfId="19558"/>
    <cellStyle name="Normal 2 13 14" xfId="1268"/>
    <cellStyle name="Normal 2 13 14 10" xfId="22687"/>
    <cellStyle name="Normal 2 13 14 11" xfId="22393"/>
    <cellStyle name="Normal 2 13 14 12" xfId="22894"/>
    <cellStyle name="Normal 2 13 14 13" xfId="22188"/>
    <cellStyle name="Normal 2 13 14 14" xfId="23324"/>
    <cellStyle name="Normal 2 13 14 15" xfId="21932"/>
    <cellStyle name="Normal 2 13 14 16" xfId="26480"/>
    <cellStyle name="Normal 2 13 14 17" xfId="26188"/>
    <cellStyle name="Normal 2 13 14 18" xfId="26687"/>
    <cellStyle name="Normal 2 13 14 19" xfId="25981"/>
    <cellStyle name="Normal 2 13 14 2" xfId="17788"/>
    <cellStyle name="Normal 2 13 14 20" xfId="27117"/>
    <cellStyle name="Normal 2 13 14 21" xfId="25557"/>
    <cellStyle name="Normal 2 13 14 22" xfId="29300"/>
    <cellStyle name="Normal 2 13 14 23" xfId="31084"/>
    <cellStyle name="Normal 2 13 14 24" xfId="33139"/>
    <cellStyle name="Normal 2 13 14 25" xfId="32853"/>
    <cellStyle name="Normal 2 13 14 26" xfId="33343"/>
    <cellStyle name="Normal 2 13 14 3" xfId="17494"/>
    <cellStyle name="Normal 2 13 14 4" xfId="17989"/>
    <cellStyle name="Normal 2 13 14 5" xfId="17287"/>
    <cellStyle name="Normal 2 13 14 6" xfId="18419"/>
    <cellStyle name="Normal 2 13 14 7" xfId="16857"/>
    <cellStyle name="Normal 2 13 14 8" xfId="18959"/>
    <cellStyle name="Normal 2 13 14 9" xfId="19566"/>
    <cellStyle name="Normal 2 13 15" xfId="1254"/>
    <cellStyle name="Normal 2 13 15 10" xfId="22688"/>
    <cellStyle name="Normal 2 13 15 11" xfId="22392"/>
    <cellStyle name="Normal 2 13 15 12" xfId="22895"/>
    <cellStyle name="Normal 2 13 15 13" xfId="22187"/>
    <cellStyle name="Normal 2 13 15 14" xfId="23325"/>
    <cellStyle name="Normal 2 13 15 15" xfId="21763"/>
    <cellStyle name="Normal 2 13 15 16" xfId="26481"/>
    <cellStyle name="Normal 2 13 15 17" xfId="26187"/>
    <cellStyle name="Normal 2 13 15 18" xfId="26688"/>
    <cellStyle name="Normal 2 13 15 19" xfId="25980"/>
    <cellStyle name="Normal 2 13 15 2" xfId="17789"/>
    <cellStyle name="Normal 2 13 15 20" xfId="27118"/>
    <cellStyle name="Normal 2 13 15 21" xfId="25556"/>
    <cellStyle name="Normal 2 13 15 22" xfId="29293"/>
    <cellStyle name="Normal 2 13 15 23" xfId="31077"/>
    <cellStyle name="Normal 2 13 15 24" xfId="33140"/>
    <cellStyle name="Normal 2 13 15 25" xfId="32852"/>
    <cellStyle name="Normal 2 13 15 26" xfId="33344"/>
    <cellStyle name="Normal 2 13 15 3" xfId="17493"/>
    <cellStyle name="Normal 2 13 15 4" xfId="17990"/>
    <cellStyle name="Normal 2 13 15 5" xfId="17286"/>
    <cellStyle name="Normal 2 13 15 6" xfId="18420"/>
    <cellStyle name="Normal 2 13 15 7" xfId="16856"/>
    <cellStyle name="Normal 2 13 15 8" xfId="18960"/>
    <cellStyle name="Normal 2 13 15 9" xfId="19567"/>
    <cellStyle name="Normal 2 13 16" xfId="1274"/>
    <cellStyle name="Normal 2 13 16 10" xfId="22689"/>
    <cellStyle name="Normal 2 13 16 11" xfId="22391"/>
    <cellStyle name="Normal 2 13 16 12" xfId="22896"/>
    <cellStyle name="Normal 2 13 16 13" xfId="22186"/>
    <cellStyle name="Normal 2 13 16 14" xfId="23326"/>
    <cellStyle name="Normal 2 13 16 15" xfId="21762"/>
    <cellStyle name="Normal 2 13 16 16" xfId="26482"/>
    <cellStyle name="Normal 2 13 16 17" xfId="26186"/>
    <cellStyle name="Normal 2 13 16 18" xfId="26689"/>
    <cellStyle name="Normal 2 13 16 19" xfId="25979"/>
    <cellStyle name="Normal 2 13 16 2" xfId="17790"/>
    <cellStyle name="Normal 2 13 16 20" xfId="27119"/>
    <cellStyle name="Normal 2 13 16 21" xfId="25555"/>
    <cellStyle name="Normal 2 13 16 22" xfId="29305"/>
    <cellStyle name="Normal 2 13 16 23" xfId="31089"/>
    <cellStyle name="Normal 2 13 16 24" xfId="33141"/>
    <cellStyle name="Normal 2 13 16 25" xfId="32851"/>
    <cellStyle name="Normal 2 13 16 26" xfId="33345"/>
    <cellStyle name="Normal 2 13 16 3" xfId="17492"/>
    <cellStyle name="Normal 2 13 16 4" xfId="17991"/>
    <cellStyle name="Normal 2 13 16 5" xfId="17285"/>
    <cellStyle name="Normal 2 13 16 6" xfId="18421"/>
    <cellStyle name="Normal 2 13 16 7" xfId="16855"/>
    <cellStyle name="Normal 2 13 16 8" xfId="18961"/>
    <cellStyle name="Normal 2 13 16 9" xfId="19568"/>
    <cellStyle name="Normal 2 13 17" xfId="1248"/>
    <cellStyle name="Normal 2 13 17 10" xfId="22690"/>
    <cellStyle name="Normal 2 13 17 11" xfId="22390"/>
    <cellStyle name="Normal 2 13 17 12" xfId="22897"/>
    <cellStyle name="Normal 2 13 17 13" xfId="22185"/>
    <cellStyle name="Normal 2 13 17 14" xfId="23327"/>
    <cellStyle name="Normal 2 13 17 15" xfId="21761"/>
    <cellStyle name="Normal 2 13 17 16" xfId="26483"/>
    <cellStyle name="Normal 2 13 17 17" xfId="26185"/>
    <cellStyle name="Normal 2 13 17 18" xfId="26690"/>
    <cellStyle name="Normal 2 13 17 19" xfId="25978"/>
    <cellStyle name="Normal 2 13 17 2" xfId="17791"/>
    <cellStyle name="Normal 2 13 17 20" xfId="27120"/>
    <cellStyle name="Normal 2 13 17 21" xfId="25554"/>
    <cellStyle name="Normal 2 13 17 22" xfId="29288"/>
    <cellStyle name="Normal 2 13 17 23" xfId="31072"/>
    <cellStyle name="Normal 2 13 17 24" xfId="33142"/>
    <cellStyle name="Normal 2 13 17 25" xfId="32850"/>
    <cellStyle name="Normal 2 13 17 26" xfId="33346"/>
    <cellStyle name="Normal 2 13 17 3" xfId="17491"/>
    <cellStyle name="Normal 2 13 17 4" xfId="17992"/>
    <cellStyle name="Normal 2 13 17 5" xfId="17284"/>
    <cellStyle name="Normal 2 13 17 6" xfId="18422"/>
    <cellStyle name="Normal 2 13 17 7" xfId="16854"/>
    <cellStyle name="Normal 2 13 17 8" xfId="18962"/>
    <cellStyle name="Normal 2 13 17 9" xfId="19569"/>
    <cellStyle name="Normal 2 13 18" xfId="1285"/>
    <cellStyle name="Normal 2 13 18 10" xfId="22691"/>
    <cellStyle name="Normal 2 13 18 11" xfId="22389"/>
    <cellStyle name="Normal 2 13 18 12" xfId="22898"/>
    <cellStyle name="Normal 2 13 18 13" xfId="22184"/>
    <cellStyle name="Normal 2 13 18 14" xfId="23328"/>
    <cellStyle name="Normal 2 13 18 15" xfId="21760"/>
    <cellStyle name="Normal 2 13 18 16" xfId="26484"/>
    <cellStyle name="Normal 2 13 18 17" xfId="26184"/>
    <cellStyle name="Normal 2 13 18 18" xfId="26691"/>
    <cellStyle name="Normal 2 13 18 19" xfId="25977"/>
    <cellStyle name="Normal 2 13 18 2" xfId="17792"/>
    <cellStyle name="Normal 2 13 18 20" xfId="27121"/>
    <cellStyle name="Normal 2 13 18 21" xfId="25553"/>
    <cellStyle name="Normal 2 13 18 22" xfId="29313"/>
    <cellStyle name="Normal 2 13 18 23" xfId="31097"/>
    <cellStyle name="Normal 2 13 18 24" xfId="33143"/>
    <cellStyle name="Normal 2 13 18 25" xfId="32849"/>
    <cellStyle name="Normal 2 13 18 26" xfId="33347"/>
    <cellStyle name="Normal 2 13 18 3" xfId="17490"/>
    <cellStyle name="Normal 2 13 18 4" xfId="17993"/>
    <cellStyle name="Normal 2 13 18 5" xfId="17283"/>
    <cellStyle name="Normal 2 13 18 6" xfId="18423"/>
    <cellStyle name="Normal 2 13 18 7" xfId="16853"/>
    <cellStyle name="Normal 2 13 18 8" xfId="18963"/>
    <cellStyle name="Normal 2 13 18 9" xfId="19570"/>
    <cellStyle name="Normal 2 13 19" xfId="1299"/>
    <cellStyle name="Normal 2 13 19 10" xfId="22692"/>
    <cellStyle name="Normal 2 13 19 11" xfId="22388"/>
    <cellStyle name="Normal 2 13 19 12" xfId="22899"/>
    <cellStyle name="Normal 2 13 19 13" xfId="22183"/>
    <cellStyle name="Normal 2 13 19 14" xfId="23329"/>
    <cellStyle name="Normal 2 13 19 15" xfId="21759"/>
    <cellStyle name="Normal 2 13 19 16" xfId="26485"/>
    <cellStyle name="Normal 2 13 19 17" xfId="26183"/>
    <cellStyle name="Normal 2 13 19 18" xfId="26692"/>
    <cellStyle name="Normal 2 13 19 19" xfId="25976"/>
    <cellStyle name="Normal 2 13 19 2" xfId="17793"/>
    <cellStyle name="Normal 2 13 19 20" xfId="27122"/>
    <cellStyle name="Normal 2 13 19 21" xfId="25552"/>
    <cellStyle name="Normal 2 13 19 22" xfId="29324"/>
    <cellStyle name="Normal 2 13 19 23" xfId="31108"/>
    <cellStyle name="Normal 2 13 19 24" xfId="33144"/>
    <cellStyle name="Normal 2 13 19 25" xfId="32848"/>
    <cellStyle name="Normal 2 13 19 26" xfId="33348"/>
    <cellStyle name="Normal 2 13 19 3" xfId="17489"/>
    <cellStyle name="Normal 2 13 19 4" xfId="17994"/>
    <cellStyle name="Normal 2 13 19 5" xfId="17282"/>
    <cellStyle name="Normal 2 13 19 6" xfId="18424"/>
    <cellStyle name="Normal 2 13 19 7" xfId="16852"/>
    <cellStyle name="Normal 2 13 19 8" xfId="18965"/>
    <cellStyle name="Normal 2 13 19 9" xfId="19571"/>
    <cellStyle name="Normal 2 13 2" xfId="1063"/>
    <cellStyle name="Normal 2 13 2 10" xfId="3737"/>
    <cellStyle name="Normal 2 13 2 11" xfId="3968"/>
    <cellStyle name="Normal 2 13 2 12" xfId="3699"/>
    <cellStyle name="Normal 2 13 2 13" xfId="4090"/>
    <cellStyle name="Normal 2 13 2 14" xfId="3638"/>
    <cellStyle name="Normal 2 13 2 15" xfId="4185"/>
    <cellStyle name="Normal 2 13 2 16" xfId="3578"/>
    <cellStyle name="Normal 2 13 2 17" xfId="4303"/>
    <cellStyle name="Normal 2 13 2 18" xfId="7956"/>
    <cellStyle name="Normal 2 13 2 19" xfId="7992"/>
    <cellStyle name="Normal 2 13 2 2" xfId="2015"/>
    <cellStyle name="Normal 2 13 2 2 10" xfId="3967"/>
    <cellStyle name="Normal 2 13 2 2 10 2" xfId="29836"/>
    <cellStyle name="Normal 2 13 2 2 10 3" xfId="31620"/>
    <cellStyle name="Normal 2 13 2 2 11" xfId="3700"/>
    <cellStyle name="Normal 2 13 2 2 11 2" xfId="29787"/>
    <cellStyle name="Normal 2 13 2 2 11 3" xfId="31571"/>
    <cellStyle name="Normal 2 13 2 2 12" xfId="4089"/>
    <cellStyle name="Normal 2 13 2 2 12 2" xfId="29845"/>
    <cellStyle name="Normal 2 13 2 2 12 3" xfId="31629"/>
    <cellStyle name="Normal 2 13 2 2 13" xfId="3639"/>
    <cellStyle name="Normal 2 13 2 2 13 2" xfId="29771"/>
    <cellStyle name="Normal 2 13 2 2 13 3" xfId="31555"/>
    <cellStyle name="Normal 2 13 2 2 14" xfId="4177"/>
    <cellStyle name="Normal 2 13 2 2 14 2" xfId="29851"/>
    <cellStyle name="Normal 2 13 2 2 14 3" xfId="31635"/>
    <cellStyle name="Normal 2 13 2 2 15" xfId="3579"/>
    <cellStyle name="Normal 2 13 2 2 15 2" xfId="29763"/>
    <cellStyle name="Normal 2 13 2 2 15 3" xfId="31547"/>
    <cellStyle name="Normal 2 13 2 2 16" xfId="4302"/>
    <cellStyle name="Normal 2 13 2 2 16 2" xfId="29869"/>
    <cellStyle name="Normal 2 13 2 2 16 3" xfId="31653"/>
    <cellStyle name="Normal 2 13 2 2 17" xfId="7957"/>
    <cellStyle name="Normal 2 13 2 2 17 2" xfId="30119"/>
    <cellStyle name="Normal 2 13 2 2 17 3" xfId="31903"/>
    <cellStyle name="Normal 2 13 2 2 18" xfId="7991"/>
    <cellStyle name="Normal 2 13 2 2 18 2" xfId="30133"/>
    <cellStyle name="Normal 2 13 2 2 18 3" xfId="31917"/>
    <cellStyle name="Normal 2 13 2 2 19" xfId="7943"/>
    <cellStyle name="Normal 2 13 2 2 19 2" xfId="30115"/>
    <cellStyle name="Normal 2 13 2 2 19 3" xfId="31899"/>
    <cellStyle name="Normal 2 13 2 2 2" xfId="2016"/>
    <cellStyle name="Normal 2 13 2 2 2 2" xfId="29466"/>
    <cellStyle name="Normal 2 13 2 2 2 3" xfId="31250"/>
    <cellStyle name="Normal 2 13 2 2 20" xfId="8014"/>
    <cellStyle name="Normal 2 13 2 2 20 2" xfId="30137"/>
    <cellStyle name="Normal 2 13 2 2 20 3" xfId="31921"/>
    <cellStyle name="Normal 2 13 2 2 21" xfId="7912"/>
    <cellStyle name="Normal 2 13 2 2 21 2" xfId="30111"/>
    <cellStyle name="Normal 2 13 2 2 21 3" xfId="31895"/>
    <cellStyle name="Normal 2 13 2 2 22" xfId="8062"/>
    <cellStyle name="Normal 2 13 2 2 22 2" xfId="30143"/>
    <cellStyle name="Normal 2 13 2 2 22 3" xfId="31927"/>
    <cellStyle name="Normal 2 13 2 2 23" xfId="7866"/>
    <cellStyle name="Normal 2 13 2 2 23 2" xfId="30102"/>
    <cellStyle name="Normal 2 13 2 2 23 3" xfId="31886"/>
    <cellStyle name="Normal 2 13 2 2 24" xfId="8107"/>
    <cellStyle name="Normal 2 13 2 2 24 2" xfId="30151"/>
    <cellStyle name="Normal 2 13 2 2 24 3" xfId="31935"/>
    <cellStyle name="Normal 2 13 2 2 25" xfId="7819"/>
    <cellStyle name="Normal 2 13 2 2 25 2" xfId="30093"/>
    <cellStyle name="Normal 2 13 2 2 25 3" xfId="31877"/>
    <cellStyle name="Normal 2 13 2 2 26" xfId="8155"/>
    <cellStyle name="Normal 2 13 2 2 26 2" xfId="30160"/>
    <cellStyle name="Normal 2 13 2 2 26 3" xfId="31944"/>
    <cellStyle name="Normal 2 13 2 2 27" xfId="7771"/>
    <cellStyle name="Normal 2 13 2 2 27 2" xfId="30083"/>
    <cellStyle name="Normal 2 13 2 2 27 3" xfId="31867"/>
    <cellStyle name="Normal 2 13 2 2 28" xfId="8207"/>
    <cellStyle name="Normal 2 13 2 2 28 2" xfId="30172"/>
    <cellStyle name="Normal 2 13 2 2 28 3" xfId="31956"/>
    <cellStyle name="Normal 2 13 2 2 29" xfId="7856"/>
    <cellStyle name="Normal 2 13 2 2 29 2" xfId="30101"/>
    <cellStyle name="Normal 2 13 2 2 29 3" xfId="31885"/>
    <cellStyle name="Normal 2 13 2 2 3" xfId="3415"/>
    <cellStyle name="Normal 2 13 2 2 3 2" xfId="29729"/>
    <cellStyle name="Normal 2 13 2 2 3 3" xfId="31513"/>
    <cellStyle name="Normal 2 13 2 2 30" xfId="8227"/>
    <cellStyle name="Normal 2 13 2 2 30 2" xfId="30178"/>
    <cellStyle name="Normal 2 13 2 2 30 3" xfId="31962"/>
    <cellStyle name="Normal 2 13 2 2 31" xfId="7910"/>
    <cellStyle name="Normal 2 13 2 2 31 2" xfId="30110"/>
    <cellStyle name="Normal 2 13 2 2 31 3" xfId="31894"/>
    <cellStyle name="Normal 2 13 2 2 32" xfId="8322"/>
    <cellStyle name="Normal 2 13 2 2 32 2" xfId="30196"/>
    <cellStyle name="Normal 2 13 2 2 32 3" xfId="31980"/>
    <cellStyle name="Normal 2 13 2 2 33" xfId="7632"/>
    <cellStyle name="Normal 2 13 2 2 33 2" xfId="30056"/>
    <cellStyle name="Normal 2 13 2 2 33 3" xfId="31840"/>
    <cellStyle name="Normal 2 13 2 2 34" xfId="7579"/>
    <cellStyle name="Normal 2 13 2 2 34 2" xfId="30051"/>
    <cellStyle name="Normal 2 13 2 2 34 3" xfId="31835"/>
    <cellStyle name="Normal 2 13 2 2 35" xfId="13458"/>
    <cellStyle name="Normal 2 13 2 2 35 2" xfId="30487"/>
    <cellStyle name="Normal 2 13 2 2 35 3" xfId="32271"/>
    <cellStyle name="Normal 2 13 2 2 36" xfId="13491"/>
    <cellStyle name="Normal 2 13 2 2 36 2" xfId="30501"/>
    <cellStyle name="Normal 2 13 2 2 36 3" xfId="32285"/>
    <cellStyle name="Normal 2 13 2 2 37" xfId="13451"/>
    <cellStyle name="Normal 2 13 2 2 37 2" xfId="30486"/>
    <cellStyle name="Normal 2 13 2 2 37 3" xfId="32270"/>
    <cellStyle name="Normal 2 13 2 2 38" xfId="13497"/>
    <cellStyle name="Normal 2 13 2 2 38 2" xfId="30502"/>
    <cellStyle name="Normal 2 13 2 2 38 3" xfId="32286"/>
    <cellStyle name="Normal 2 13 2 2 39" xfId="13446"/>
    <cellStyle name="Normal 2 13 2 2 39 2" xfId="30484"/>
    <cellStyle name="Normal 2 13 2 2 39 3" xfId="32268"/>
    <cellStyle name="Normal 2 13 2 2 4" xfId="3384"/>
    <cellStyle name="Normal 2 13 2 2 4 2" xfId="29723"/>
    <cellStyle name="Normal 2 13 2 2 4 3" xfId="31507"/>
    <cellStyle name="Normal 2 13 2 2 40" xfId="13502"/>
    <cellStyle name="Normal 2 13 2 2 40 2" xfId="30504"/>
    <cellStyle name="Normal 2 13 2 2 40 3" xfId="32288"/>
    <cellStyle name="Normal 2 13 2 2 41" xfId="13431"/>
    <cellStyle name="Normal 2 13 2 2 41 2" xfId="30480"/>
    <cellStyle name="Normal 2 13 2 2 41 3" xfId="32264"/>
    <cellStyle name="Normal 2 13 2 2 42" xfId="13530"/>
    <cellStyle name="Normal 2 13 2 2 42 2" xfId="30507"/>
    <cellStyle name="Normal 2 13 2 2 42 3" xfId="32291"/>
    <cellStyle name="Normal 2 13 2 2 43" xfId="13402"/>
    <cellStyle name="Normal 2 13 2 2 43 2" xfId="30476"/>
    <cellStyle name="Normal 2 13 2 2 43 3" xfId="32260"/>
    <cellStyle name="Normal 2 13 2 2 44" xfId="13578"/>
    <cellStyle name="Normal 2 13 2 2 44 2" xfId="30513"/>
    <cellStyle name="Normal 2 13 2 2 44 3" xfId="32297"/>
    <cellStyle name="Normal 2 13 2 2 45" xfId="13359"/>
    <cellStyle name="Normal 2 13 2 2 45 2" xfId="30468"/>
    <cellStyle name="Normal 2 13 2 2 45 3" xfId="32252"/>
    <cellStyle name="Normal 2 13 2 2 46" xfId="13624"/>
    <cellStyle name="Normal 2 13 2 2 46 2" xfId="30522"/>
    <cellStyle name="Normal 2 13 2 2 46 3" xfId="32306"/>
    <cellStyle name="Normal 2 13 2 2 47" xfId="13474"/>
    <cellStyle name="Normal 2 13 2 2 47 2" xfId="30494"/>
    <cellStyle name="Normal 2 13 2 2 47 3" xfId="32278"/>
    <cellStyle name="Normal 2 13 2 2 48" xfId="17795"/>
    <cellStyle name="Normal 2 13 2 2 49" xfId="17487"/>
    <cellStyle name="Normal 2 13 2 2 5" xfId="3311"/>
    <cellStyle name="Normal 2 13 2 2 5 2" xfId="29693"/>
    <cellStyle name="Normal 2 13 2 2 5 3" xfId="31477"/>
    <cellStyle name="Normal 2 13 2 2 50" xfId="17996"/>
    <cellStyle name="Normal 2 13 2 2 51" xfId="17280"/>
    <cellStyle name="Normal 2 13 2 2 52" xfId="18426"/>
    <cellStyle name="Normal 2 13 2 2 53" xfId="16850"/>
    <cellStyle name="Normal 2 13 2 2 54" xfId="18980"/>
    <cellStyle name="Normal 2 13 2 2 55" xfId="19573"/>
    <cellStyle name="Normal 2 13 2 2 56" xfId="22694"/>
    <cellStyle name="Normal 2 13 2 2 57" xfId="22386"/>
    <cellStyle name="Normal 2 13 2 2 58" xfId="22901"/>
    <cellStyle name="Normal 2 13 2 2 59" xfId="22181"/>
    <cellStyle name="Normal 2 13 2 2 6" xfId="3360"/>
    <cellStyle name="Normal 2 13 2 2 6 2" xfId="29711"/>
    <cellStyle name="Normal 2 13 2 2 6 3" xfId="31495"/>
    <cellStyle name="Normal 2 13 2 2 60" xfId="23331"/>
    <cellStyle name="Normal 2 13 2 2 61" xfId="21757"/>
    <cellStyle name="Normal 2 13 2 2 62" xfId="26487"/>
    <cellStyle name="Normal 2 13 2 2 63" xfId="26181"/>
    <cellStyle name="Normal 2 13 2 2 64" xfId="26694"/>
    <cellStyle name="Normal 2 13 2 2 65" xfId="25974"/>
    <cellStyle name="Normal 2 13 2 2 66" xfId="27124"/>
    <cellStyle name="Normal 2 13 2 2 67" xfId="25550"/>
    <cellStyle name="Normal 2 13 2 2 68" xfId="33146"/>
    <cellStyle name="Normal 2 13 2 2 69" xfId="32846"/>
    <cellStyle name="Normal 2 13 2 2 7" xfId="3757"/>
    <cellStyle name="Normal 2 13 2 2 7 2" xfId="29793"/>
    <cellStyle name="Normal 2 13 2 2 7 3" xfId="31577"/>
    <cellStyle name="Normal 2 13 2 2 70" xfId="33350"/>
    <cellStyle name="Normal 2 13 2 2 8" xfId="3893"/>
    <cellStyle name="Normal 2 13 2 2 8 2" xfId="29815"/>
    <cellStyle name="Normal 2 13 2 2 8 3" xfId="31599"/>
    <cellStyle name="Normal 2 13 2 2 9" xfId="3738"/>
    <cellStyle name="Normal 2 13 2 2 9 2" xfId="29792"/>
    <cellStyle name="Normal 2 13 2 2 9 3" xfId="31576"/>
    <cellStyle name="Normal 2 13 2 20" xfId="7942"/>
    <cellStyle name="Normal 2 13 2 21" xfId="8015"/>
    <cellStyle name="Normal 2 13 2 22" xfId="7911"/>
    <cellStyle name="Normal 2 13 2 23" xfId="8063"/>
    <cellStyle name="Normal 2 13 2 24" xfId="7865"/>
    <cellStyle name="Normal 2 13 2 25" xfId="8108"/>
    <cellStyle name="Normal 2 13 2 26" xfId="7818"/>
    <cellStyle name="Normal 2 13 2 27" xfId="8156"/>
    <cellStyle name="Normal 2 13 2 28" xfId="7770"/>
    <cellStyle name="Normal 2 13 2 29" xfId="8208"/>
    <cellStyle name="Normal 2 13 2 3" xfId="2017"/>
    <cellStyle name="Normal 2 13 2 3 10" xfId="22695"/>
    <cellStyle name="Normal 2 13 2 3 11" xfId="22385"/>
    <cellStyle name="Normal 2 13 2 3 12" xfId="22902"/>
    <cellStyle name="Normal 2 13 2 3 13" xfId="22180"/>
    <cellStyle name="Normal 2 13 2 3 14" xfId="23332"/>
    <cellStyle name="Normal 2 13 2 3 15" xfId="21756"/>
    <cellStyle name="Normal 2 13 2 3 16" xfId="26488"/>
    <cellStyle name="Normal 2 13 2 3 17" xfId="26180"/>
    <cellStyle name="Normal 2 13 2 3 18" xfId="26695"/>
    <cellStyle name="Normal 2 13 2 3 19" xfId="25973"/>
    <cellStyle name="Normal 2 13 2 3 2" xfId="17796"/>
    <cellStyle name="Normal 2 13 2 3 20" xfId="27125"/>
    <cellStyle name="Normal 2 13 2 3 21" xfId="25549"/>
    <cellStyle name="Normal 2 13 2 3 22" xfId="29467"/>
    <cellStyle name="Normal 2 13 2 3 23" xfId="31251"/>
    <cellStyle name="Normal 2 13 2 3 24" xfId="33147"/>
    <cellStyle name="Normal 2 13 2 3 25" xfId="32845"/>
    <cellStyle name="Normal 2 13 2 3 26" xfId="33351"/>
    <cellStyle name="Normal 2 13 2 3 3" xfId="17486"/>
    <cellStyle name="Normal 2 13 2 3 4" xfId="17997"/>
    <cellStyle name="Normal 2 13 2 3 5" xfId="17279"/>
    <cellStyle name="Normal 2 13 2 3 6" xfId="18427"/>
    <cellStyle name="Normal 2 13 2 3 7" xfId="16849"/>
    <cellStyle name="Normal 2 13 2 3 8" xfId="18981"/>
    <cellStyle name="Normal 2 13 2 3 9" xfId="19574"/>
    <cellStyle name="Normal 2 13 2 30" xfId="7855"/>
    <cellStyle name="Normal 2 13 2 31" xfId="8251"/>
    <cellStyle name="Normal 2 13 2 32" xfId="7907"/>
    <cellStyle name="Normal 2 13 2 33" xfId="8324"/>
    <cellStyle name="Normal 2 13 2 34" xfId="7630"/>
    <cellStyle name="Normal 2 13 2 35" xfId="7582"/>
    <cellStyle name="Normal 2 13 2 36" xfId="13457"/>
    <cellStyle name="Normal 2 13 2 37" xfId="13492"/>
    <cellStyle name="Normal 2 13 2 38" xfId="13449"/>
    <cellStyle name="Normal 2 13 2 39" xfId="13498"/>
    <cellStyle name="Normal 2 13 2 4" xfId="3414"/>
    <cellStyle name="Normal 2 13 2 40" xfId="13445"/>
    <cellStyle name="Normal 2 13 2 41" xfId="13503"/>
    <cellStyle name="Normal 2 13 2 42" xfId="13430"/>
    <cellStyle name="Normal 2 13 2 43" xfId="13531"/>
    <cellStyle name="Normal 2 13 2 44" xfId="13401"/>
    <cellStyle name="Normal 2 13 2 45" xfId="13579"/>
    <cellStyle name="Normal 2 13 2 46" xfId="13358"/>
    <cellStyle name="Normal 2 13 2 47" xfId="13625"/>
    <cellStyle name="Normal 2 13 2 48" xfId="13456"/>
    <cellStyle name="Normal 2 13 2 49" xfId="17794"/>
    <cellStyle name="Normal 2 13 2 5" xfId="3385"/>
    <cellStyle name="Normal 2 13 2 50" xfId="17488"/>
    <cellStyle name="Normal 2 13 2 51" xfId="17995"/>
    <cellStyle name="Normal 2 13 2 52" xfId="17281"/>
    <cellStyle name="Normal 2 13 2 53" xfId="18425"/>
    <cellStyle name="Normal 2 13 2 54" xfId="16851"/>
    <cellStyle name="Normal 2 13 2 55" xfId="18976"/>
    <cellStyle name="Normal 2 13 2 56" xfId="19572"/>
    <cellStyle name="Normal 2 13 2 57" xfId="22693"/>
    <cellStyle name="Normal 2 13 2 58" xfId="22387"/>
    <cellStyle name="Normal 2 13 2 59" xfId="22900"/>
    <cellStyle name="Normal 2 13 2 6" xfId="3303"/>
    <cellStyle name="Normal 2 13 2 60" xfId="22182"/>
    <cellStyle name="Normal 2 13 2 61" xfId="23330"/>
    <cellStyle name="Normal 2 13 2 62" xfId="21758"/>
    <cellStyle name="Normal 2 13 2 63" xfId="26486"/>
    <cellStyle name="Normal 2 13 2 64" xfId="26182"/>
    <cellStyle name="Normal 2 13 2 65" xfId="26693"/>
    <cellStyle name="Normal 2 13 2 66" xfId="25975"/>
    <cellStyle name="Normal 2 13 2 67" xfId="27123"/>
    <cellStyle name="Normal 2 13 2 68" xfId="25551"/>
    <cellStyle name="Normal 2 13 2 69" xfId="29157"/>
    <cellStyle name="Normal 2 13 2 7" xfId="3368"/>
    <cellStyle name="Normal 2 13 2 70" xfId="30941"/>
    <cellStyle name="Normal 2 13 2 71" xfId="33145"/>
    <cellStyle name="Normal 2 13 2 72" xfId="32847"/>
    <cellStyle name="Normal 2 13 2 73" xfId="33349"/>
    <cellStyle name="Normal 2 13 2 8" xfId="3740"/>
    <cellStyle name="Normal 2 13 2 9" xfId="3917"/>
    <cellStyle name="Normal 2 13 20" xfId="1312"/>
    <cellStyle name="Normal 2 13 20 10" xfId="22696"/>
    <cellStyle name="Normal 2 13 20 11" xfId="22384"/>
    <cellStyle name="Normal 2 13 20 12" xfId="22903"/>
    <cellStyle name="Normal 2 13 20 13" xfId="22179"/>
    <cellStyle name="Normal 2 13 20 14" xfId="23333"/>
    <cellStyle name="Normal 2 13 20 15" xfId="21755"/>
    <cellStyle name="Normal 2 13 20 16" xfId="26489"/>
    <cellStyle name="Normal 2 13 20 17" xfId="26179"/>
    <cellStyle name="Normal 2 13 20 18" xfId="26696"/>
    <cellStyle name="Normal 2 13 20 19" xfId="25972"/>
    <cellStyle name="Normal 2 13 20 2" xfId="17797"/>
    <cellStyle name="Normal 2 13 20 20" xfId="27126"/>
    <cellStyle name="Normal 2 13 20 21" xfId="25548"/>
    <cellStyle name="Normal 2 13 20 22" xfId="29334"/>
    <cellStyle name="Normal 2 13 20 23" xfId="31118"/>
    <cellStyle name="Normal 2 13 20 24" xfId="33148"/>
    <cellStyle name="Normal 2 13 20 25" xfId="32844"/>
    <cellStyle name="Normal 2 13 20 26" xfId="33352"/>
    <cellStyle name="Normal 2 13 20 3" xfId="17485"/>
    <cellStyle name="Normal 2 13 20 4" xfId="17998"/>
    <cellStyle name="Normal 2 13 20 5" xfId="17278"/>
    <cellStyle name="Normal 2 13 20 6" xfId="18428"/>
    <cellStyle name="Normal 2 13 20 7" xfId="16848"/>
    <cellStyle name="Normal 2 13 20 8" xfId="18982"/>
    <cellStyle name="Normal 2 13 20 9" xfId="19576"/>
    <cellStyle name="Normal 2 13 21" xfId="1376"/>
    <cellStyle name="Normal 2 13 21 10" xfId="3919"/>
    <cellStyle name="Normal 2 13 21 11" xfId="3721"/>
    <cellStyle name="Normal 2 13 21 12" xfId="3999"/>
    <cellStyle name="Normal 2 13 21 13" xfId="3698"/>
    <cellStyle name="Normal 2 13 21 14" xfId="4091"/>
    <cellStyle name="Normal 2 13 21 15" xfId="3637"/>
    <cellStyle name="Normal 2 13 21 16" xfId="4186"/>
    <cellStyle name="Normal 2 13 21 17" xfId="7960"/>
    <cellStyle name="Normal 2 13 21 18" xfId="7989"/>
    <cellStyle name="Normal 2 13 21 19" xfId="7946"/>
    <cellStyle name="Normal 2 13 21 2" xfId="2018"/>
    <cellStyle name="Normal 2 13 21 20" xfId="7996"/>
    <cellStyle name="Normal 2 13 21 21" xfId="7930"/>
    <cellStyle name="Normal 2 13 21 22" xfId="8017"/>
    <cellStyle name="Normal 2 13 21 23" xfId="7909"/>
    <cellStyle name="Normal 2 13 21 24" xfId="8065"/>
    <cellStyle name="Normal 2 13 21 25" xfId="7864"/>
    <cellStyle name="Normal 2 13 21 26" xfId="8109"/>
    <cellStyle name="Normal 2 13 21 27" xfId="7817"/>
    <cellStyle name="Normal 2 13 21 28" xfId="8159"/>
    <cellStyle name="Normal 2 13 21 29" xfId="7908"/>
    <cellStyle name="Normal 2 13 21 3" xfId="3418"/>
    <cellStyle name="Normal 2 13 21 30" xfId="8223"/>
    <cellStyle name="Normal 2 13 21 31" xfId="7945"/>
    <cellStyle name="Normal 2 13 21 32" xfId="8305"/>
    <cellStyle name="Normal 2 13 21 33" xfId="7755"/>
    <cellStyle name="Normal 2 13 21 34" xfId="7568"/>
    <cellStyle name="Normal 2 13 21 35" xfId="13461"/>
    <cellStyle name="Normal 2 13 21 36" xfId="13489"/>
    <cellStyle name="Normal 2 13 21 37" xfId="13453"/>
    <cellStyle name="Normal 2 13 21 38" xfId="13495"/>
    <cellStyle name="Normal 2 13 21 39" xfId="13448"/>
    <cellStyle name="Normal 2 13 21 4" xfId="3380"/>
    <cellStyle name="Normal 2 13 21 40" xfId="13499"/>
    <cellStyle name="Normal 2 13 21 41" xfId="13443"/>
    <cellStyle name="Normal 2 13 21 42" xfId="13511"/>
    <cellStyle name="Normal 2 13 21 43" xfId="13429"/>
    <cellStyle name="Normal 2 13 21 44" xfId="13541"/>
    <cellStyle name="Normal 2 13 21 45" xfId="13400"/>
    <cellStyle name="Normal 2 13 21 46" xfId="13580"/>
    <cellStyle name="Normal 2 13 21 47" xfId="13493"/>
    <cellStyle name="Normal 2 13 21 48" xfId="17798"/>
    <cellStyle name="Normal 2 13 21 49" xfId="17484"/>
    <cellStyle name="Normal 2 13 21 5" xfId="3314"/>
    <cellStyle name="Normal 2 13 21 50" xfId="17999"/>
    <cellStyle name="Normal 2 13 21 51" xfId="17277"/>
    <cellStyle name="Normal 2 13 21 52" xfId="18429"/>
    <cellStyle name="Normal 2 13 21 53" xfId="16847"/>
    <cellStyle name="Normal 2 13 21 54" xfId="18983"/>
    <cellStyle name="Normal 2 13 21 55" xfId="19587"/>
    <cellStyle name="Normal 2 13 21 56" xfId="22697"/>
    <cellStyle name="Normal 2 13 21 57" xfId="22383"/>
    <cellStyle name="Normal 2 13 21 58" xfId="22904"/>
    <cellStyle name="Normal 2 13 21 59" xfId="22178"/>
    <cellStyle name="Normal 2 13 21 6" xfId="3359"/>
    <cellStyle name="Normal 2 13 21 60" xfId="23334"/>
    <cellStyle name="Normal 2 13 21 61" xfId="21754"/>
    <cellStyle name="Normal 2 13 21 62" xfId="26490"/>
    <cellStyle name="Normal 2 13 21 63" xfId="26178"/>
    <cellStyle name="Normal 2 13 21 64" xfId="26697"/>
    <cellStyle name="Normal 2 13 21 65" xfId="25971"/>
    <cellStyle name="Normal 2 13 21 66" xfId="27127"/>
    <cellStyle name="Normal 2 13 21 67" xfId="25547"/>
    <cellStyle name="Normal 2 13 21 68" xfId="29380"/>
    <cellStyle name="Normal 2 13 21 69" xfId="31164"/>
    <cellStyle name="Normal 2 13 21 7" xfId="3764"/>
    <cellStyle name="Normal 2 13 21 70" xfId="33149"/>
    <cellStyle name="Normal 2 13 21 71" xfId="32843"/>
    <cellStyle name="Normal 2 13 21 72" xfId="33353"/>
    <cellStyle name="Normal 2 13 21 8" xfId="3877"/>
    <cellStyle name="Normal 2 13 21 9" xfId="3758"/>
    <cellStyle name="Normal 2 13 22" xfId="1358"/>
    <cellStyle name="Normal 2 13 22 2" xfId="29369"/>
    <cellStyle name="Normal 2 13 22 3" xfId="31153"/>
    <cellStyle name="Normal 2 13 23" xfId="1381"/>
    <cellStyle name="Normal 2 13 23 2" xfId="29384"/>
    <cellStyle name="Normal 2 13 23 3" xfId="31168"/>
    <cellStyle name="Normal 2 13 24" xfId="1352"/>
    <cellStyle name="Normal 2 13 24 2" xfId="29364"/>
    <cellStyle name="Normal 2 13 24 3" xfId="31148"/>
    <cellStyle name="Normal 2 13 25" xfId="1387"/>
    <cellStyle name="Normal 2 13 25 2" xfId="29389"/>
    <cellStyle name="Normal 2 13 25 3" xfId="31173"/>
    <cellStyle name="Normal 2 13 26" xfId="1436"/>
    <cellStyle name="Normal 2 13 26 2" xfId="29426"/>
    <cellStyle name="Normal 2 13 26 3" xfId="31210"/>
    <cellStyle name="Normal 2 13 27" xfId="1415"/>
    <cellStyle name="Normal 2 13 27 2" xfId="29410"/>
    <cellStyle name="Normal 2 13 27 3" xfId="31194"/>
    <cellStyle name="Normal 2 13 28" xfId="2014"/>
    <cellStyle name="Normal 2 13 28 2" xfId="29465"/>
    <cellStyle name="Normal 2 13 28 3" xfId="31249"/>
    <cellStyle name="Normal 2 13 29" xfId="2317"/>
    <cellStyle name="Normal 2 13 29 2" xfId="29589"/>
    <cellStyle name="Normal 2 13 29 3" xfId="31373"/>
    <cellStyle name="Normal 2 13 3" xfId="1105"/>
    <cellStyle name="Normal 2 13 3 10" xfId="22698"/>
    <cellStyle name="Normal 2 13 3 11" xfId="22382"/>
    <cellStyle name="Normal 2 13 3 12" xfId="22906"/>
    <cellStyle name="Normal 2 13 3 13" xfId="22177"/>
    <cellStyle name="Normal 2 13 3 14" xfId="23335"/>
    <cellStyle name="Normal 2 13 3 15" xfId="21753"/>
    <cellStyle name="Normal 2 13 3 16" xfId="26491"/>
    <cellStyle name="Normal 2 13 3 17" xfId="26177"/>
    <cellStyle name="Normal 2 13 3 18" xfId="26698"/>
    <cellStyle name="Normal 2 13 3 19" xfId="25970"/>
    <cellStyle name="Normal 2 13 3 2" xfId="17799"/>
    <cellStyle name="Normal 2 13 3 20" xfId="27128"/>
    <cellStyle name="Normal 2 13 3 21" xfId="25546"/>
    <cellStyle name="Normal 2 13 3 22" xfId="29183"/>
    <cellStyle name="Normal 2 13 3 23" xfId="30967"/>
    <cellStyle name="Normal 2 13 3 24" xfId="33150"/>
    <cellStyle name="Normal 2 13 3 25" xfId="32842"/>
    <cellStyle name="Normal 2 13 3 26" xfId="33354"/>
    <cellStyle name="Normal 2 13 3 3" xfId="17483"/>
    <cellStyle name="Normal 2 13 3 4" xfId="18000"/>
    <cellStyle name="Normal 2 13 3 5" xfId="17276"/>
    <cellStyle name="Normal 2 13 3 6" xfId="18430"/>
    <cellStyle name="Normal 2 13 3 7" xfId="16846"/>
    <cellStyle name="Normal 2 13 3 8" xfId="18984"/>
    <cellStyle name="Normal 2 13 3 9" xfId="19591"/>
    <cellStyle name="Normal 2 13 30" xfId="2302"/>
    <cellStyle name="Normal 2 13 30 2" xfId="29581"/>
    <cellStyle name="Normal 2 13 30 3" xfId="31365"/>
    <cellStyle name="Normal 2 13 31" xfId="2322"/>
    <cellStyle name="Normal 2 13 31 2" xfId="29593"/>
    <cellStyle name="Normal 2 13 31 3" xfId="31377"/>
    <cellStyle name="Normal 2 13 32" xfId="2296"/>
    <cellStyle name="Normal 2 13 32 2" xfId="29576"/>
    <cellStyle name="Normal 2 13 32 3" xfId="31360"/>
    <cellStyle name="Normal 2 13 33" xfId="2328"/>
    <cellStyle name="Normal 2 13 33 2" xfId="29598"/>
    <cellStyle name="Normal 2 13 33 3" xfId="31382"/>
    <cellStyle name="Normal 2 13 34" xfId="2348"/>
    <cellStyle name="Normal 2 13 34 2" xfId="29613"/>
    <cellStyle name="Normal 2 13 34 3" xfId="31397"/>
    <cellStyle name="Normal 2 13 35" xfId="2361"/>
    <cellStyle name="Normal 2 13 35 2" xfId="29623"/>
    <cellStyle name="Normal 2 13 35 3" xfId="31407"/>
    <cellStyle name="Normal 2 13 36" xfId="2376"/>
    <cellStyle name="Normal 2 13 36 2" xfId="29634"/>
    <cellStyle name="Normal 2 13 36 3" xfId="31418"/>
    <cellStyle name="Normal 2 13 37" xfId="3403"/>
    <cellStyle name="Normal 2 13 37 2" xfId="29727"/>
    <cellStyle name="Normal 2 13 37 3" xfId="31511"/>
    <cellStyle name="Normal 2 13 38" xfId="3399"/>
    <cellStyle name="Normal 2 13 38 2" xfId="29725"/>
    <cellStyle name="Normal 2 13 38 3" xfId="31509"/>
    <cellStyle name="Normal 2 13 39" xfId="3285"/>
    <cellStyle name="Normal 2 13 39 2" xfId="29692"/>
    <cellStyle name="Normal 2 13 39 3" xfId="31476"/>
    <cellStyle name="Normal 2 13 4" xfId="1119"/>
    <cellStyle name="Normal 2 13 4 10" xfId="22699"/>
    <cellStyle name="Normal 2 13 4 11" xfId="22381"/>
    <cellStyle name="Normal 2 13 4 12" xfId="22907"/>
    <cellStyle name="Normal 2 13 4 13" xfId="22176"/>
    <cellStyle name="Normal 2 13 4 14" xfId="23336"/>
    <cellStyle name="Normal 2 13 4 15" xfId="21752"/>
    <cellStyle name="Normal 2 13 4 16" xfId="26492"/>
    <cellStyle name="Normal 2 13 4 17" xfId="26176"/>
    <cellStyle name="Normal 2 13 4 18" xfId="26699"/>
    <cellStyle name="Normal 2 13 4 19" xfId="25969"/>
    <cellStyle name="Normal 2 13 4 2" xfId="17800"/>
    <cellStyle name="Normal 2 13 4 20" xfId="27129"/>
    <cellStyle name="Normal 2 13 4 21" xfId="25545"/>
    <cellStyle name="Normal 2 13 4 22" xfId="29193"/>
    <cellStyle name="Normal 2 13 4 23" xfId="30977"/>
    <cellStyle name="Normal 2 13 4 24" xfId="33151"/>
    <cellStyle name="Normal 2 13 4 25" xfId="32841"/>
    <cellStyle name="Normal 2 13 4 26" xfId="33355"/>
    <cellStyle name="Normal 2 13 4 3" xfId="17482"/>
    <cellStyle name="Normal 2 13 4 4" xfId="18001"/>
    <cellStyle name="Normal 2 13 4 5" xfId="17275"/>
    <cellStyle name="Normal 2 13 4 6" xfId="18431"/>
    <cellStyle name="Normal 2 13 4 7" xfId="16845"/>
    <cellStyle name="Normal 2 13 4 8" xfId="18985"/>
    <cellStyle name="Normal 2 13 4 9" xfId="19592"/>
    <cellStyle name="Normal 2 13 40" xfId="3400"/>
    <cellStyle name="Normal 2 13 40 2" xfId="29726"/>
    <cellStyle name="Normal 2 13 40 3" xfId="31510"/>
    <cellStyle name="Normal 2 13 41" xfId="3723"/>
    <cellStyle name="Normal 2 13 41 2" xfId="29791"/>
    <cellStyle name="Normal 2 13 41 3" xfId="31575"/>
    <cellStyle name="Normal 2 13 42" xfId="3963"/>
    <cellStyle name="Normal 2 13 42 2" xfId="29835"/>
    <cellStyle name="Normal 2 13 42 3" xfId="31619"/>
    <cellStyle name="Normal 2 13 43" xfId="3703"/>
    <cellStyle name="Normal 2 13 43 2" xfId="29789"/>
    <cellStyle name="Normal 2 13 43 3" xfId="31573"/>
    <cellStyle name="Normal 2 13 44" xfId="4080"/>
    <cellStyle name="Normal 2 13 44 2" xfId="29844"/>
    <cellStyle name="Normal 2 13 44 3" xfId="31628"/>
    <cellStyle name="Normal 2 13 45" xfId="3643"/>
    <cellStyle name="Normal 2 13 45 2" xfId="29773"/>
    <cellStyle name="Normal 2 13 45 3" xfId="31557"/>
    <cellStyle name="Normal 2 13 46" xfId="4175"/>
    <cellStyle name="Normal 2 13 46 2" xfId="29850"/>
    <cellStyle name="Normal 2 13 46 3" xfId="31634"/>
    <cellStyle name="Normal 2 13 47" xfId="3582"/>
    <cellStyle name="Normal 2 13 47 2" xfId="29764"/>
    <cellStyle name="Normal 2 13 47 3" xfId="31548"/>
    <cellStyle name="Normal 2 13 48" xfId="4300"/>
    <cellStyle name="Normal 2 13 48 2" xfId="29868"/>
    <cellStyle name="Normal 2 13 48 3" xfId="31652"/>
    <cellStyle name="Normal 2 13 49" xfId="3528"/>
    <cellStyle name="Normal 2 13 49 2" xfId="29751"/>
    <cellStyle name="Normal 2 13 49 3" xfId="31535"/>
    <cellStyle name="Normal 2 13 5" xfId="1094"/>
    <cellStyle name="Normal 2 13 5 10" xfId="22700"/>
    <cellStyle name="Normal 2 13 5 11" xfId="22380"/>
    <cellStyle name="Normal 2 13 5 12" xfId="22908"/>
    <cellStyle name="Normal 2 13 5 13" xfId="22175"/>
    <cellStyle name="Normal 2 13 5 14" xfId="23337"/>
    <cellStyle name="Normal 2 13 5 15" xfId="21751"/>
    <cellStyle name="Normal 2 13 5 16" xfId="26493"/>
    <cellStyle name="Normal 2 13 5 17" xfId="26175"/>
    <cellStyle name="Normal 2 13 5 18" xfId="26700"/>
    <cellStyle name="Normal 2 13 5 19" xfId="25968"/>
    <cellStyle name="Normal 2 13 5 2" xfId="17801"/>
    <cellStyle name="Normal 2 13 5 20" xfId="27130"/>
    <cellStyle name="Normal 2 13 5 21" xfId="25544"/>
    <cellStyle name="Normal 2 13 5 22" xfId="29174"/>
    <cellStyle name="Normal 2 13 5 23" xfId="30958"/>
    <cellStyle name="Normal 2 13 5 24" xfId="33152"/>
    <cellStyle name="Normal 2 13 5 25" xfId="32840"/>
    <cellStyle name="Normal 2 13 5 26" xfId="33356"/>
    <cellStyle name="Normal 2 13 5 3" xfId="17481"/>
    <cellStyle name="Normal 2 13 5 4" xfId="18002"/>
    <cellStyle name="Normal 2 13 5 5" xfId="17274"/>
    <cellStyle name="Normal 2 13 5 6" xfId="18432"/>
    <cellStyle name="Normal 2 13 5 7" xfId="16844"/>
    <cellStyle name="Normal 2 13 5 8" xfId="18986"/>
    <cellStyle name="Normal 2 13 5 9" xfId="19593"/>
    <cellStyle name="Normal 2 13 50" xfId="4376"/>
    <cellStyle name="Normal 2 13 50 2" xfId="29879"/>
    <cellStyle name="Normal 2 13 50 3" xfId="31663"/>
    <cellStyle name="Normal 2 13 51" xfId="7947"/>
    <cellStyle name="Normal 2 13 51 2" xfId="30116"/>
    <cellStyle name="Normal 2 13 51 3" xfId="31900"/>
    <cellStyle name="Normal 2 13 52" xfId="8010"/>
    <cellStyle name="Normal 2 13 52 2" xfId="30136"/>
    <cellStyle name="Normal 2 13 52 3" xfId="31920"/>
    <cellStyle name="Normal 2 13 53" xfId="7914"/>
    <cellStyle name="Normal 2 13 53 2" xfId="30112"/>
    <cellStyle name="Normal 2 13 53 3" xfId="31896"/>
    <cellStyle name="Normal 2 13 54" xfId="8060"/>
    <cellStyle name="Normal 2 13 54 2" xfId="30142"/>
    <cellStyle name="Normal 2 13 54 3" xfId="31926"/>
    <cellStyle name="Normal 2 13 55" xfId="7868"/>
    <cellStyle name="Normal 2 13 55 2" xfId="30103"/>
    <cellStyle name="Normal 2 13 55 3" xfId="31887"/>
    <cellStyle name="Normal 2 13 56" xfId="8105"/>
    <cellStyle name="Normal 2 13 56 2" xfId="30150"/>
    <cellStyle name="Normal 2 13 56 3" xfId="31934"/>
    <cellStyle name="Normal 2 13 57" xfId="7822"/>
    <cellStyle name="Normal 2 13 57 2" xfId="30094"/>
    <cellStyle name="Normal 2 13 57 3" xfId="31878"/>
    <cellStyle name="Normal 2 13 58" xfId="8153"/>
    <cellStyle name="Normal 2 13 58 2" xfId="30159"/>
    <cellStyle name="Normal 2 13 58 3" xfId="31943"/>
    <cellStyle name="Normal 2 13 59" xfId="7773"/>
    <cellStyle name="Normal 2 13 59 2" xfId="30084"/>
    <cellStyle name="Normal 2 13 59 3" xfId="31868"/>
    <cellStyle name="Normal 2 13 6" xfId="1125"/>
    <cellStyle name="Normal 2 13 6 10" xfId="22701"/>
    <cellStyle name="Normal 2 13 6 11" xfId="22379"/>
    <cellStyle name="Normal 2 13 6 12" xfId="22909"/>
    <cellStyle name="Normal 2 13 6 13" xfId="22174"/>
    <cellStyle name="Normal 2 13 6 14" xfId="23338"/>
    <cellStyle name="Normal 2 13 6 15" xfId="21750"/>
    <cellStyle name="Normal 2 13 6 16" xfId="26494"/>
    <cellStyle name="Normal 2 13 6 17" xfId="26174"/>
    <cellStyle name="Normal 2 13 6 18" xfId="26701"/>
    <cellStyle name="Normal 2 13 6 19" xfId="25967"/>
    <cellStyle name="Normal 2 13 6 2" xfId="17802"/>
    <cellStyle name="Normal 2 13 6 20" xfId="27131"/>
    <cellStyle name="Normal 2 13 6 21" xfId="25543"/>
    <cellStyle name="Normal 2 13 6 22" xfId="29198"/>
    <cellStyle name="Normal 2 13 6 23" xfId="30982"/>
    <cellStyle name="Normal 2 13 6 24" xfId="33153"/>
    <cellStyle name="Normal 2 13 6 25" xfId="32839"/>
    <cellStyle name="Normal 2 13 6 26" xfId="33357"/>
    <cellStyle name="Normal 2 13 6 3" xfId="17480"/>
    <cellStyle name="Normal 2 13 6 4" xfId="18003"/>
    <cellStyle name="Normal 2 13 6 5" xfId="17273"/>
    <cellStyle name="Normal 2 13 6 6" xfId="18433"/>
    <cellStyle name="Normal 2 13 6 7" xfId="16843"/>
    <cellStyle name="Normal 2 13 6 8" xfId="18987"/>
    <cellStyle name="Normal 2 13 6 9" xfId="19594"/>
    <cellStyle name="Normal 2 13 60" xfId="8205"/>
    <cellStyle name="Normal 2 13 60 2" xfId="30171"/>
    <cellStyle name="Normal 2 13 60 3" xfId="31955"/>
    <cellStyle name="Normal 2 13 61" xfId="7723"/>
    <cellStyle name="Normal 2 13 61 2" xfId="30073"/>
    <cellStyle name="Normal 2 13 61 3" xfId="31857"/>
    <cellStyle name="Normal 2 13 62" xfId="8259"/>
    <cellStyle name="Normal 2 13 62 2" xfId="30184"/>
    <cellStyle name="Normal 2 13 62 3" xfId="31968"/>
    <cellStyle name="Normal 2 13 63" xfId="7719"/>
    <cellStyle name="Normal 2 13 63 2" xfId="30071"/>
    <cellStyle name="Normal 2 13 63 3" xfId="31855"/>
    <cellStyle name="Normal 2 13 64" xfId="8304"/>
    <cellStyle name="Normal 2 13 64 2" xfId="30191"/>
    <cellStyle name="Normal 2 13 64 3" xfId="31975"/>
    <cellStyle name="Normal 2 13 65" xfId="7720"/>
    <cellStyle name="Normal 2 13 65 2" xfId="30072"/>
    <cellStyle name="Normal 2 13 65 3" xfId="31856"/>
    <cellStyle name="Normal 2 13 66" xfId="8409"/>
    <cellStyle name="Normal 2 13 66 2" xfId="30206"/>
    <cellStyle name="Normal 2 13 66 3" xfId="31990"/>
    <cellStyle name="Normal 2 13 67" xfId="7473"/>
    <cellStyle name="Normal 2 13 67 2" xfId="30042"/>
    <cellStyle name="Normal 2 13 67 3" xfId="31826"/>
    <cellStyle name="Normal 2 13 68" xfId="7948"/>
    <cellStyle name="Normal 2 13 68 2" xfId="30117"/>
    <cellStyle name="Normal 2 13 68 3" xfId="31901"/>
    <cellStyle name="Normal 2 13 69" xfId="13450"/>
    <cellStyle name="Normal 2 13 69 2" xfId="30485"/>
    <cellStyle name="Normal 2 13 69 3" xfId="32269"/>
    <cellStyle name="Normal 2 13 7" xfId="1099"/>
    <cellStyle name="Normal 2 13 7 10" xfId="22702"/>
    <cellStyle name="Normal 2 13 7 11" xfId="22378"/>
    <cellStyle name="Normal 2 13 7 12" xfId="22910"/>
    <cellStyle name="Normal 2 13 7 13" xfId="22173"/>
    <cellStyle name="Normal 2 13 7 14" xfId="23339"/>
    <cellStyle name="Normal 2 13 7 15" xfId="21749"/>
    <cellStyle name="Normal 2 13 7 16" xfId="26495"/>
    <cellStyle name="Normal 2 13 7 17" xfId="26173"/>
    <cellStyle name="Normal 2 13 7 18" xfId="26702"/>
    <cellStyle name="Normal 2 13 7 19" xfId="25966"/>
    <cellStyle name="Normal 2 13 7 2" xfId="17803"/>
    <cellStyle name="Normal 2 13 7 20" xfId="27132"/>
    <cellStyle name="Normal 2 13 7 21" xfId="25542"/>
    <cellStyle name="Normal 2 13 7 22" xfId="29178"/>
    <cellStyle name="Normal 2 13 7 23" xfId="30962"/>
    <cellStyle name="Normal 2 13 7 24" xfId="33154"/>
    <cellStyle name="Normal 2 13 7 25" xfId="32838"/>
    <cellStyle name="Normal 2 13 7 26" xfId="33358"/>
    <cellStyle name="Normal 2 13 7 3" xfId="17479"/>
    <cellStyle name="Normal 2 13 7 4" xfId="18004"/>
    <cellStyle name="Normal 2 13 7 5" xfId="17272"/>
    <cellStyle name="Normal 2 13 7 6" xfId="18434"/>
    <cellStyle name="Normal 2 13 7 7" xfId="16842"/>
    <cellStyle name="Normal 2 13 7 8" xfId="18988"/>
    <cellStyle name="Normal 2 13 7 9" xfId="19595"/>
    <cellStyle name="Normal 2 13 70" xfId="13500"/>
    <cellStyle name="Normal 2 13 70 2" xfId="30503"/>
    <cellStyle name="Normal 2 13 70 3" xfId="32287"/>
    <cellStyle name="Normal 2 13 71" xfId="13433"/>
    <cellStyle name="Normal 2 13 71 2" xfId="30482"/>
    <cellStyle name="Normal 2 13 71 3" xfId="32266"/>
    <cellStyle name="Normal 2 13 72" xfId="13529"/>
    <cellStyle name="Normal 2 13 72 2" xfId="30506"/>
    <cellStyle name="Normal 2 13 72 3" xfId="32290"/>
    <cellStyle name="Normal 2 13 73" xfId="13410"/>
    <cellStyle name="Normal 2 13 73 2" xfId="30477"/>
    <cellStyle name="Normal 2 13 73 3" xfId="32261"/>
    <cellStyle name="Normal 2 13 74" xfId="13577"/>
    <cellStyle name="Normal 2 13 74 2" xfId="30512"/>
    <cellStyle name="Normal 2 13 74 3" xfId="32296"/>
    <cellStyle name="Normal 2 13 75" xfId="13360"/>
    <cellStyle name="Normal 2 13 75 2" xfId="30469"/>
    <cellStyle name="Normal 2 13 75 3" xfId="32253"/>
    <cellStyle name="Normal 2 13 76" xfId="13623"/>
    <cellStyle name="Normal 2 13 76 2" xfId="30521"/>
    <cellStyle name="Normal 2 13 76 3" xfId="32305"/>
    <cellStyle name="Normal 2 13 77" xfId="13310"/>
    <cellStyle name="Normal 2 13 77 2" xfId="30458"/>
    <cellStyle name="Normal 2 13 77 3" xfId="32242"/>
    <cellStyle name="Normal 2 13 78" xfId="13674"/>
    <cellStyle name="Normal 2 13 78 2" xfId="30533"/>
    <cellStyle name="Normal 2 13 78 3" xfId="32317"/>
    <cellStyle name="Normal 2 13 79" xfId="13261"/>
    <cellStyle name="Normal 2 13 79 2" xfId="30447"/>
    <cellStyle name="Normal 2 13 79 3" xfId="32231"/>
    <cellStyle name="Normal 2 13 8" xfId="1138"/>
    <cellStyle name="Normal 2 13 8 10" xfId="22703"/>
    <cellStyle name="Normal 2 13 8 11" xfId="22377"/>
    <cellStyle name="Normal 2 13 8 12" xfId="22911"/>
    <cellStyle name="Normal 2 13 8 13" xfId="22172"/>
    <cellStyle name="Normal 2 13 8 14" xfId="23340"/>
    <cellStyle name="Normal 2 13 8 15" xfId="21748"/>
    <cellStyle name="Normal 2 13 8 16" xfId="26496"/>
    <cellStyle name="Normal 2 13 8 17" xfId="26172"/>
    <cellStyle name="Normal 2 13 8 18" xfId="26703"/>
    <cellStyle name="Normal 2 13 8 19" xfId="25965"/>
    <cellStyle name="Normal 2 13 8 2" xfId="17804"/>
    <cellStyle name="Normal 2 13 8 20" xfId="27133"/>
    <cellStyle name="Normal 2 13 8 21" xfId="25541"/>
    <cellStyle name="Normal 2 13 8 22" xfId="29206"/>
    <cellStyle name="Normal 2 13 8 23" xfId="30990"/>
    <cellStyle name="Normal 2 13 8 24" xfId="33155"/>
    <cellStyle name="Normal 2 13 8 25" xfId="32837"/>
    <cellStyle name="Normal 2 13 8 26" xfId="33359"/>
    <cellStyle name="Normal 2 13 8 3" xfId="17478"/>
    <cellStyle name="Normal 2 13 8 4" xfId="18005"/>
    <cellStyle name="Normal 2 13 8 5" xfId="17271"/>
    <cellStyle name="Normal 2 13 8 6" xfId="18435"/>
    <cellStyle name="Normal 2 13 8 7" xfId="16841"/>
    <cellStyle name="Normal 2 13 8 8" xfId="18989"/>
    <cellStyle name="Normal 2 13 8 9" xfId="19596"/>
    <cellStyle name="Normal 2 13 80" xfId="13721"/>
    <cellStyle name="Normal 2 13 80 2" xfId="30543"/>
    <cellStyle name="Normal 2 13 80 3" xfId="32327"/>
    <cellStyle name="Normal 2 13 81" xfId="13411"/>
    <cellStyle name="Normal 2 13 81 2" xfId="30478"/>
    <cellStyle name="Normal 2 13 81 3" xfId="32262"/>
    <cellStyle name="Normal 2 13 82" xfId="17783"/>
    <cellStyle name="Normal 2 13 83" xfId="17499"/>
    <cellStyle name="Normal 2 13 84" xfId="17984"/>
    <cellStyle name="Normal 2 13 85" xfId="17292"/>
    <cellStyle name="Normal 2 13 86" xfId="18414"/>
    <cellStyle name="Normal 2 13 87" xfId="16862"/>
    <cellStyle name="Normal 2 13 88" xfId="18947"/>
    <cellStyle name="Normal 2 13 89" xfId="19514"/>
    <cellStyle name="Normal 2 13 9" xfId="1109"/>
    <cellStyle name="Normal 2 13 9 10" xfId="22704"/>
    <cellStyle name="Normal 2 13 9 11" xfId="22376"/>
    <cellStyle name="Normal 2 13 9 12" xfId="22912"/>
    <cellStyle name="Normal 2 13 9 13" xfId="22171"/>
    <cellStyle name="Normal 2 13 9 14" xfId="23341"/>
    <cellStyle name="Normal 2 13 9 15" xfId="21747"/>
    <cellStyle name="Normal 2 13 9 16" xfId="26497"/>
    <cellStyle name="Normal 2 13 9 17" xfId="26171"/>
    <cellStyle name="Normal 2 13 9 18" xfId="26704"/>
    <cellStyle name="Normal 2 13 9 19" xfId="25964"/>
    <cellStyle name="Normal 2 13 9 2" xfId="17805"/>
    <cellStyle name="Normal 2 13 9 20" xfId="27135"/>
    <cellStyle name="Normal 2 13 9 21" xfId="25540"/>
    <cellStyle name="Normal 2 13 9 22" xfId="29185"/>
    <cellStyle name="Normal 2 13 9 23" xfId="30969"/>
    <cellStyle name="Normal 2 13 9 24" xfId="33156"/>
    <cellStyle name="Normal 2 13 9 25" xfId="32836"/>
    <cellStyle name="Normal 2 13 9 26" xfId="33360"/>
    <cellStyle name="Normal 2 13 9 3" xfId="17477"/>
    <cellStyle name="Normal 2 13 9 4" xfId="18006"/>
    <cellStyle name="Normal 2 13 9 5" xfId="17270"/>
    <cellStyle name="Normal 2 13 9 6" xfId="18436"/>
    <cellStyle name="Normal 2 13 9 7" xfId="16840"/>
    <cellStyle name="Normal 2 13 9 8" xfId="18990"/>
    <cellStyle name="Normal 2 13 9 9" xfId="19597"/>
    <cellStyle name="Normal 2 13 90" xfId="22682"/>
    <cellStyle name="Normal 2 13 91" xfId="22398"/>
    <cellStyle name="Normal 2 13 92" xfId="22889"/>
    <cellStyle name="Normal 2 13 93" xfId="22193"/>
    <cellStyle name="Normal 2 13 94" xfId="23319"/>
    <cellStyle name="Normal 2 13 95" xfId="21937"/>
    <cellStyle name="Normal 2 13 96" xfId="26475"/>
    <cellStyle name="Normal 2 13 97" xfId="26193"/>
    <cellStyle name="Normal 2 13 98" xfId="26682"/>
    <cellStyle name="Normal 2 13 99" xfId="25986"/>
    <cellStyle name="Normal 2 130" xfId="30937"/>
    <cellStyle name="Normal 2 131" xfId="32457"/>
    <cellStyle name="Normal 2 132" xfId="32510"/>
    <cellStyle name="Normal 2 133" xfId="32531"/>
    <cellStyle name="Normal 2 134" xfId="32998"/>
    <cellStyle name="Normal 2 135" xfId="32994"/>
    <cellStyle name="Normal 2 136" xfId="32995"/>
    <cellStyle name="Normal 2 14" xfId="1035"/>
    <cellStyle name="Normal 2 14 10" xfId="2019"/>
    <cellStyle name="Normal 2 14 10 10" xfId="22706"/>
    <cellStyle name="Normal 2 14 10 11" xfId="22374"/>
    <cellStyle name="Normal 2 14 10 12" xfId="22914"/>
    <cellStyle name="Normal 2 14 10 13" xfId="22169"/>
    <cellStyle name="Normal 2 14 10 14" xfId="23343"/>
    <cellStyle name="Normal 2 14 10 15" xfId="21745"/>
    <cellStyle name="Normal 2 14 10 16" xfId="26499"/>
    <cellStyle name="Normal 2 14 10 17" xfId="26169"/>
    <cellStyle name="Normal 2 14 10 18" xfId="26707"/>
    <cellStyle name="Normal 2 14 10 19" xfId="25962"/>
    <cellStyle name="Normal 2 14 10 2" xfId="17807"/>
    <cellStyle name="Normal 2 14 10 20" xfId="27137"/>
    <cellStyle name="Normal 2 14 10 21" xfId="25538"/>
    <cellStyle name="Normal 2 14 10 22" xfId="29468"/>
    <cellStyle name="Normal 2 14 10 23" xfId="31252"/>
    <cellStyle name="Normal 2 14 10 24" xfId="33158"/>
    <cellStyle name="Normal 2 14 10 25" xfId="32834"/>
    <cellStyle name="Normal 2 14 10 26" xfId="33362"/>
    <cellStyle name="Normal 2 14 10 3" xfId="17475"/>
    <cellStyle name="Normal 2 14 10 4" xfId="18008"/>
    <cellStyle name="Normal 2 14 10 5" xfId="17268"/>
    <cellStyle name="Normal 2 14 10 6" xfId="18439"/>
    <cellStyle name="Normal 2 14 10 7" xfId="16838"/>
    <cellStyle name="Normal 2 14 10 8" xfId="18993"/>
    <cellStyle name="Normal 2 14 10 9" xfId="19599"/>
    <cellStyle name="Normal 2 14 11" xfId="2020"/>
    <cellStyle name="Normal 2 14 11 10" xfId="22707"/>
    <cellStyle name="Normal 2 14 11 11" xfId="22373"/>
    <cellStyle name="Normal 2 14 11 12" xfId="22915"/>
    <cellStyle name="Normal 2 14 11 13" xfId="22168"/>
    <cellStyle name="Normal 2 14 11 14" xfId="23345"/>
    <cellStyle name="Normal 2 14 11 15" xfId="21744"/>
    <cellStyle name="Normal 2 14 11 16" xfId="26500"/>
    <cellStyle name="Normal 2 14 11 17" xfId="26168"/>
    <cellStyle name="Normal 2 14 11 18" xfId="26708"/>
    <cellStyle name="Normal 2 14 11 19" xfId="25961"/>
    <cellStyle name="Normal 2 14 11 2" xfId="17808"/>
    <cellStyle name="Normal 2 14 11 20" xfId="27138"/>
    <cellStyle name="Normal 2 14 11 21" xfId="25537"/>
    <cellStyle name="Normal 2 14 11 22" xfId="29469"/>
    <cellStyle name="Normal 2 14 11 23" xfId="31253"/>
    <cellStyle name="Normal 2 14 11 24" xfId="33159"/>
    <cellStyle name="Normal 2 14 11 25" xfId="32833"/>
    <cellStyle name="Normal 2 14 11 26" xfId="33363"/>
    <cellStyle name="Normal 2 14 11 3" xfId="17474"/>
    <cellStyle name="Normal 2 14 11 4" xfId="18009"/>
    <cellStyle name="Normal 2 14 11 5" xfId="17267"/>
    <cellStyle name="Normal 2 14 11 6" xfId="18440"/>
    <cellStyle name="Normal 2 14 11 7" xfId="16837"/>
    <cellStyle name="Normal 2 14 11 8" xfId="18994"/>
    <cellStyle name="Normal 2 14 11 9" xfId="19600"/>
    <cellStyle name="Normal 2 14 12" xfId="2021"/>
    <cellStyle name="Normal 2 14 12 10" xfId="22708"/>
    <cellStyle name="Normal 2 14 12 11" xfId="22372"/>
    <cellStyle name="Normal 2 14 12 12" xfId="22916"/>
    <cellStyle name="Normal 2 14 12 13" xfId="22167"/>
    <cellStyle name="Normal 2 14 12 14" xfId="23346"/>
    <cellStyle name="Normal 2 14 12 15" xfId="21743"/>
    <cellStyle name="Normal 2 14 12 16" xfId="26501"/>
    <cellStyle name="Normal 2 14 12 17" xfId="26167"/>
    <cellStyle name="Normal 2 14 12 18" xfId="26709"/>
    <cellStyle name="Normal 2 14 12 19" xfId="25960"/>
    <cellStyle name="Normal 2 14 12 2" xfId="17809"/>
    <cellStyle name="Normal 2 14 12 20" xfId="27139"/>
    <cellStyle name="Normal 2 14 12 21" xfId="25536"/>
    <cellStyle name="Normal 2 14 12 22" xfId="29470"/>
    <cellStyle name="Normal 2 14 12 23" xfId="31254"/>
    <cellStyle name="Normal 2 14 12 24" xfId="33160"/>
    <cellStyle name="Normal 2 14 12 25" xfId="32832"/>
    <cellStyle name="Normal 2 14 12 26" xfId="33364"/>
    <cellStyle name="Normal 2 14 12 3" xfId="17473"/>
    <cellStyle name="Normal 2 14 12 4" xfId="18010"/>
    <cellStyle name="Normal 2 14 12 5" xfId="17266"/>
    <cellStyle name="Normal 2 14 12 6" xfId="18441"/>
    <cellStyle name="Normal 2 14 12 7" xfId="16835"/>
    <cellStyle name="Normal 2 14 12 8" xfId="18995"/>
    <cellStyle name="Normal 2 14 12 9" xfId="19601"/>
    <cellStyle name="Normal 2 14 13" xfId="2022"/>
    <cellStyle name="Normal 2 14 13 10" xfId="22709"/>
    <cellStyle name="Normal 2 14 13 11" xfId="22371"/>
    <cellStyle name="Normal 2 14 13 12" xfId="22917"/>
    <cellStyle name="Normal 2 14 13 13" xfId="22166"/>
    <cellStyle name="Normal 2 14 13 14" xfId="23347"/>
    <cellStyle name="Normal 2 14 13 15" xfId="21742"/>
    <cellStyle name="Normal 2 14 13 16" xfId="26502"/>
    <cellStyle name="Normal 2 14 13 17" xfId="26166"/>
    <cellStyle name="Normal 2 14 13 18" xfId="26710"/>
    <cellStyle name="Normal 2 14 13 19" xfId="25959"/>
    <cellStyle name="Normal 2 14 13 2" xfId="17810"/>
    <cellStyle name="Normal 2 14 13 20" xfId="27140"/>
    <cellStyle name="Normal 2 14 13 21" xfId="25535"/>
    <cellStyle name="Normal 2 14 13 22" xfId="29471"/>
    <cellStyle name="Normal 2 14 13 23" xfId="31255"/>
    <cellStyle name="Normal 2 14 13 24" xfId="33161"/>
    <cellStyle name="Normal 2 14 13 25" xfId="32831"/>
    <cellStyle name="Normal 2 14 13 26" xfId="33365"/>
    <cellStyle name="Normal 2 14 13 3" xfId="17472"/>
    <cellStyle name="Normal 2 14 13 4" xfId="18011"/>
    <cellStyle name="Normal 2 14 13 5" xfId="17265"/>
    <cellStyle name="Normal 2 14 13 6" xfId="18442"/>
    <cellStyle name="Normal 2 14 13 7" xfId="16834"/>
    <cellStyle name="Normal 2 14 13 8" xfId="18997"/>
    <cellStyle name="Normal 2 14 13 9" xfId="19602"/>
    <cellStyle name="Normal 2 14 14" xfId="2023"/>
    <cellStyle name="Normal 2 14 14 10" xfId="22710"/>
    <cellStyle name="Normal 2 14 14 11" xfId="22370"/>
    <cellStyle name="Normal 2 14 14 12" xfId="22918"/>
    <cellStyle name="Normal 2 14 14 13" xfId="22165"/>
    <cellStyle name="Normal 2 14 14 14" xfId="23348"/>
    <cellStyle name="Normal 2 14 14 15" xfId="21741"/>
    <cellStyle name="Normal 2 14 14 16" xfId="26503"/>
    <cellStyle name="Normal 2 14 14 17" xfId="26165"/>
    <cellStyle name="Normal 2 14 14 18" xfId="26711"/>
    <cellStyle name="Normal 2 14 14 19" xfId="25958"/>
    <cellStyle name="Normal 2 14 14 2" xfId="17811"/>
    <cellStyle name="Normal 2 14 14 20" xfId="27141"/>
    <cellStyle name="Normal 2 14 14 21" xfId="25534"/>
    <cellStyle name="Normal 2 14 14 22" xfId="29472"/>
    <cellStyle name="Normal 2 14 14 23" xfId="31256"/>
    <cellStyle name="Normal 2 14 14 24" xfId="33162"/>
    <cellStyle name="Normal 2 14 14 25" xfId="32830"/>
    <cellStyle name="Normal 2 14 14 26" xfId="33366"/>
    <cellStyle name="Normal 2 14 14 3" xfId="17471"/>
    <cellStyle name="Normal 2 14 14 4" xfId="18012"/>
    <cellStyle name="Normal 2 14 14 5" xfId="17264"/>
    <cellStyle name="Normal 2 14 14 6" xfId="18443"/>
    <cellStyle name="Normal 2 14 14 7" xfId="16833"/>
    <cellStyle name="Normal 2 14 14 8" xfId="18998"/>
    <cellStyle name="Normal 2 14 14 9" xfId="19604"/>
    <cellStyle name="Normal 2 14 15" xfId="2024"/>
    <cellStyle name="Normal 2 14 15 10" xfId="22711"/>
    <cellStyle name="Normal 2 14 15 11" xfId="22369"/>
    <cellStyle name="Normal 2 14 15 12" xfId="22919"/>
    <cellStyle name="Normal 2 14 15 13" xfId="22164"/>
    <cellStyle name="Normal 2 14 15 14" xfId="23349"/>
    <cellStyle name="Normal 2 14 15 15" xfId="21740"/>
    <cellStyle name="Normal 2 14 15 16" xfId="26504"/>
    <cellStyle name="Normal 2 14 15 17" xfId="26164"/>
    <cellStyle name="Normal 2 14 15 18" xfId="26712"/>
    <cellStyle name="Normal 2 14 15 19" xfId="25956"/>
    <cellStyle name="Normal 2 14 15 2" xfId="17812"/>
    <cellStyle name="Normal 2 14 15 20" xfId="27142"/>
    <cellStyle name="Normal 2 14 15 21" xfId="25533"/>
    <cellStyle name="Normal 2 14 15 22" xfId="29473"/>
    <cellStyle name="Normal 2 14 15 23" xfId="31257"/>
    <cellStyle name="Normal 2 14 15 24" xfId="33163"/>
    <cellStyle name="Normal 2 14 15 25" xfId="32829"/>
    <cellStyle name="Normal 2 14 15 26" xfId="33368"/>
    <cellStyle name="Normal 2 14 15 3" xfId="17470"/>
    <cellStyle name="Normal 2 14 15 4" xfId="18013"/>
    <cellStyle name="Normal 2 14 15 5" xfId="17262"/>
    <cellStyle name="Normal 2 14 15 6" xfId="18444"/>
    <cellStyle name="Normal 2 14 15 7" xfId="16831"/>
    <cellStyle name="Normal 2 14 15 8" xfId="18999"/>
    <cellStyle name="Normal 2 14 15 9" xfId="19605"/>
    <cellStyle name="Normal 2 14 16" xfId="2025"/>
    <cellStyle name="Normal 2 14 16 10" xfId="22712"/>
    <cellStyle name="Normal 2 14 16 11" xfId="22368"/>
    <cellStyle name="Normal 2 14 16 12" xfId="22920"/>
    <cellStyle name="Normal 2 14 16 13" xfId="22163"/>
    <cellStyle name="Normal 2 14 16 14" xfId="23350"/>
    <cellStyle name="Normal 2 14 16 15" xfId="21739"/>
    <cellStyle name="Normal 2 14 16 16" xfId="26505"/>
    <cellStyle name="Normal 2 14 16 17" xfId="26163"/>
    <cellStyle name="Normal 2 14 16 18" xfId="26713"/>
    <cellStyle name="Normal 2 14 16 19" xfId="25955"/>
    <cellStyle name="Normal 2 14 16 2" xfId="17813"/>
    <cellStyle name="Normal 2 14 16 20" xfId="27143"/>
    <cellStyle name="Normal 2 14 16 21" xfId="25532"/>
    <cellStyle name="Normal 2 14 16 22" xfId="29474"/>
    <cellStyle name="Normal 2 14 16 23" xfId="31258"/>
    <cellStyle name="Normal 2 14 16 24" xfId="33164"/>
    <cellStyle name="Normal 2 14 16 25" xfId="32828"/>
    <cellStyle name="Normal 2 14 16 26" xfId="33369"/>
    <cellStyle name="Normal 2 14 16 3" xfId="17469"/>
    <cellStyle name="Normal 2 14 16 4" xfId="18014"/>
    <cellStyle name="Normal 2 14 16 5" xfId="17261"/>
    <cellStyle name="Normal 2 14 16 6" xfId="18445"/>
    <cellStyle name="Normal 2 14 16 7" xfId="16830"/>
    <cellStyle name="Normal 2 14 16 8" xfId="19000"/>
    <cellStyle name="Normal 2 14 16 9" xfId="19606"/>
    <cellStyle name="Normal 2 14 17" xfId="3324"/>
    <cellStyle name="Normal 2 14 18" xfId="3355"/>
    <cellStyle name="Normal 2 14 19" xfId="3775"/>
    <cellStyle name="Normal 2 14 2" xfId="2026"/>
    <cellStyle name="Normal 2 14 2 10" xfId="3780"/>
    <cellStyle name="Normal 2 14 2 11" xfId="3857"/>
    <cellStyle name="Normal 2 14 2 12" xfId="3778"/>
    <cellStyle name="Normal 2 14 2 13" xfId="3859"/>
    <cellStyle name="Normal 2 14 2 14" xfId="7972"/>
    <cellStyle name="Normal 2 14 2 15" xfId="7975"/>
    <cellStyle name="Normal 2 14 2 16" xfId="7964"/>
    <cellStyle name="Normal 2 14 2 17" xfId="7978"/>
    <cellStyle name="Normal 2 14 2 18" xfId="7962"/>
    <cellStyle name="Normal 2 14 2 19" xfId="7980"/>
    <cellStyle name="Normal 2 14 2 2" xfId="3344"/>
    <cellStyle name="Normal 2 14 2 2 10" xfId="3781"/>
    <cellStyle name="Normal 2 14 2 2 10 2" xfId="29795"/>
    <cellStyle name="Normal 2 14 2 2 10 3" xfId="31579"/>
    <cellStyle name="Normal 2 14 2 2 11" xfId="3838"/>
    <cellStyle name="Normal 2 14 2 2 11 2" xfId="29802"/>
    <cellStyle name="Normal 2 14 2 2 11 3" xfId="31586"/>
    <cellStyle name="Normal 2 14 2 2 12" xfId="3779"/>
    <cellStyle name="Normal 2 14 2 2 12 2" xfId="29794"/>
    <cellStyle name="Normal 2 14 2 2 12 3" xfId="31578"/>
    <cellStyle name="Normal 2 14 2 2 13" xfId="3858"/>
    <cellStyle name="Normal 2 14 2 2 13 2" xfId="29813"/>
    <cellStyle name="Normal 2 14 2 2 13 3" xfId="31597"/>
    <cellStyle name="Normal 2 14 2 2 14" xfId="7973"/>
    <cellStyle name="Normal 2 14 2 2 14 2" xfId="30126"/>
    <cellStyle name="Normal 2 14 2 2 14 3" xfId="31910"/>
    <cellStyle name="Normal 2 14 2 2 15" xfId="7974"/>
    <cellStyle name="Normal 2 14 2 2 15 2" xfId="30127"/>
    <cellStyle name="Normal 2 14 2 2 15 3" xfId="31911"/>
    <cellStyle name="Normal 2 14 2 2 16" xfId="7965"/>
    <cellStyle name="Normal 2 14 2 2 16 2" xfId="30123"/>
    <cellStyle name="Normal 2 14 2 2 16 3" xfId="31907"/>
    <cellStyle name="Normal 2 14 2 2 17" xfId="7977"/>
    <cellStyle name="Normal 2 14 2 2 17 2" xfId="30128"/>
    <cellStyle name="Normal 2 14 2 2 17 3" xfId="31912"/>
    <cellStyle name="Normal 2 14 2 2 18" xfId="7963"/>
    <cellStyle name="Normal 2 14 2 2 18 2" xfId="30122"/>
    <cellStyle name="Normal 2 14 2 2 18 3" xfId="31906"/>
    <cellStyle name="Normal 2 14 2 2 19" xfId="7979"/>
    <cellStyle name="Normal 2 14 2 2 19 2" xfId="30129"/>
    <cellStyle name="Normal 2 14 2 2 19 3" xfId="31913"/>
    <cellStyle name="Normal 2 14 2 2 2" xfId="3345"/>
    <cellStyle name="Normal 2 14 2 2 2 2" xfId="29705"/>
    <cellStyle name="Normal 2 14 2 2 2 3" xfId="31489"/>
    <cellStyle name="Normal 2 14 2 2 20" xfId="7961"/>
    <cellStyle name="Normal 2 14 2 2 20 2" xfId="30121"/>
    <cellStyle name="Normal 2 14 2 2 20 3" xfId="31905"/>
    <cellStyle name="Normal 2 14 2 2 21" xfId="7981"/>
    <cellStyle name="Normal 2 14 2 2 21 2" xfId="30130"/>
    <cellStyle name="Normal 2 14 2 2 21 3" xfId="31914"/>
    <cellStyle name="Normal 2 14 2 2 22" xfId="7958"/>
    <cellStyle name="Normal 2 14 2 2 22 2" xfId="30120"/>
    <cellStyle name="Normal 2 14 2 2 22 3" xfId="31904"/>
    <cellStyle name="Normal 2 14 2 2 23" xfId="7984"/>
    <cellStyle name="Normal 2 14 2 2 23 2" xfId="30131"/>
    <cellStyle name="Normal 2 14 2 2 23 3" xfId="31915"/>
    <cellStyle name="Normal 2 14 2 2 24" xfId="7954"/>
    <cellStyle name="Normal 2 14 2 2 24 2" xfId="30118"/>
    <cellStyle name="Normal 2 14 2 2 24 3" xfId="31902"/>
    <cellStyle name="Normal 2 14 2 2 25" xfId="7986"/>
    <cellStyle name="Normal 2 14 2 2 25 2" xfId="30132"/>
    <cellStyle name="Normal 2 14 2 2 25 3" xfId="31916"/>
    <cellStyle name="Normal 2 14 2 2 26" xfId="7971"/>
    <cellStyle name="Normal 2 14 2 2 26 2" xfId="30125"/>
    <cellStyle name="Normal 2 14 2 2 26 3" xfId="31909"/>
    <cellStyle name="Normal 2 14 2 2 27" xfId="7993"/>
    <cellStyle name="Normal 2 14 2 2 27 2" xfId="30134"/>
    <cellStyle name="Normal 2 14 2 2 27 3" xfId="31918"/>
    <cellStyle name="Normal 2 14 2 2 28" xfId="8026"/>
    <cellStyle name="Normal 2 14 2 2 28 2" xfId="30138"/>
    <cellStyle name="Normal 2 14 2 2 28 3" xfId="31922"/>
    <cellStyle name="Normal 2 14 2 2 29" xfId="8172"/>
    <cellStyle name="Normal 2 14 2 2 29 2" xfId="30165"/>
    <cellStyle name="Normal 2 14 2 2 29 3" xfId="31949"/>
    <cellStyle name="Normal 2 14 2 2 3" xfId="3351"/>
    <cellStyle name="Normal 2 14 2 2 3 2" xfId="29708"/>
    <cellStyle name="Normal 2 14 2 2 3 3" xfId="31492"/>
    <cellStyle name="Normal 2 14 2 2 30" xfId="7969"/>
    <cellStyle name="Normal 2 14 2 2 30 2" xfId="30124"/>
    <cellStyle name="Normal 2 14 2 2 30 3" xfId="31908"/>
    <cellStyle name="Normal 2 14 2 2 31" xfId="7286"/>
    <cellStyle name="Normal 2 14 2 2 31 2" xfId="30028"/>
    <cellStyle name="Normal 2 14 2 2 31 3" xfId="31812"/>
    <cellStyle name="Normal 2 14 2 2 32" xfId="13478"/>
    <cellStyle name="Normal 2 14 2 2 32 2" xfId="30496"/>
    <cellStyle name="Normal 2 14 2 2 32 3" xfId="32280"/>
    <cellStyle name="Normal 2 14 2 2 33" xfId="13471"/>
    <cellStyle name="Normal 2 14 2 2 33 2" xfId="30492"/>
    <cellStyle name="Normal 2 14 2 2 33 3" xfId="32276"/>
    <cellStyle name="Normal 2 14 2 2 34" xfId="13473"/>
    <cellStyle name="Normal 2 14 2 2 34 2" xfId="30493"/>
    <cellStyle name="Normal 2 14 2 2 34 3" xfId="32277"/>
    <cellStyle name="Normal 2 14 2 2 35" xfId="13475"/>
    <cellStyle name="Normal 2 14 2 2 35 2" xfId="30495"/>
    <cellStyle name="Normal 2 14 2 2 35 3" xfId="32279"/>
    <cellStyle name="Normal 2 14 2 2 36" xfId="13468"/>
    <cellStyle name="Normal 2 14 2 2 36 2" xfId="30491"/>
    <cellStyle name="Normal 2 14 2 2 36 3" xfId="32275"/>
    <cellStyle name="Normal 2 14 2 2 37" xfId="13479"/>
    <cellStyle name="Normal 2 14 2 2 37 2" xfId="30497"/>
    <cellStyle name="Normal 2 14 2 2 37 3" xfId="32281"/>
    <cellStyle name="Normal 2 14 2 2 38" xfId="13466"/>
    <cellStyle name="Normal 2 14 2 2 38 2" xfId="30490"/>
    <cellStyle name="Normal 2 14 2 2 38 3" xfId="32274"/>
    <cellStyle name="Normal 2 14 2 2 39" xfId="13481"/>
    <cellStyle name="Normal 2 14 2 2 39 2" xfId="30498"/>
    <cellStyle name="Normal 2 14 2 2 39 3" xfId="32282"/>
    <cellStyle name="Normal 2 14 2 2 4" xfId="3792"/>
    <cellStyle name="Normal 2 14 2 2 4 2" xfId="29797"/>
    <cellStyle name="Normal 2 14 2 2 4 3" xfId="31581"/>
    <cellStyle name="Normal 2 14 2 2 40" xfId="13464"/>
    <cellStyle name="Normal 2 14 2 2 40 2" xfId="30489"/>
    <cellStyle name="Normal 2 14 2 2 40 3" xfId="32273"/>
    <cellStyle name="Normal 2 14 2 2 41" xfId="13484"/>
    <cellStyle name="Normal 2 14 2 2 41 2" xfId="30499"/>
    <cellStyle name="Normal 2 14 2 2 41 3" xfId="32283"/>
    <cellStyle name="Normal 2 14 2 2 42" xfId="13462"/>
    <cellStyle name="Normal 2 14 2 2 42 2" xfId="30488"/>
    <cellStyle name="Normal 2 14 2 2 42 3" xfId="32272"/>
    <cellStyle name="Normal 2 14 2 2 43" xfId="13486"/>
    <cellStyle name="Normal 2 14 2 2 43 2" xfId="30500"/>
    <cellStyle name="Normal 2 14 2 2 43 3" xfId="32284"/>
    <cellStyle name="Normal 2 14 2 2 44" xfId="13673"/>
    <cellStyle name="Normal 2 14 2 2 44 2" xfId="30532"/>
    <cellStyle name="Normal 2 14 2 2 44 3" xfId="32316"/>
    <cellStyle name="Normal 2 14 2 2 45" xfId="17815"/>
    <cellStyle name="Normal 2 14 2 2 46" xfId="17467"/>
    <cellStyle name="Normal 2 14 2 2 47" xfId="18017"/>
    <cellStyle name="Normal 2 14 2 2 48" xfId="17259"/>
    <cellStyle name="Normal 2 14 2 2 49" xfId="18447"/>
    <cellStyle name="Normal 2 14 2 2 5" xfId="3818"/>
    <cellStyle name="Normal 2 14 2 2 5 2" xfId="29799"/>
    <cellStyle name="Normal 2 14 2 2 5 3" xfId="31583"/>
    <cellStyle name="Normal 2 14 2 2 50" xfId="16828"/>
    <cellStyle name="Normal 2 14 2 2 51" xfId="19002"/>
    <cellStyle name="Normal 2 14 2 2 52" xfId="19608"/>
    <cellStyle name="Normal 2 14 2 2 53" xfId="22714"/>
    <cellStyle name="Normal 2 14 2 2 54" xfId="22366"/>
    <cellStyle name="Normal 2 14 2 2 55" xfId="22941"/>
    <cellStyle name="Normal 2 14 2 2 56" xfId="22160"/>
    <cellStyle name="Normal 2 14 2 2 57" xfId="23352"/>
    <cellStyle name="Normal 2 14 2 2 58" xfId="21736"/>
    <cellStyle name="Normal 2 14 2 2 59" xfId="26507"/>
    <cellStyle name="Normal 2 14 2 2 6" xfId="3794"/>
    <cellStyle name="Normal 2 14 2 2 6 2" xfId="29798"/>
    <cellStyle name="Normal 2 14 2 2 6 3" xfId="31582"/>
    <cellStyle name="Normal 2 14 2 2 60" xfId="26161"/>
    <cellStyle name="Normal 2 14 2 2 61" xfId="26715"/>
    <cellStyle name="Normal 2 14 2 2 62" xfId="25953"/>
    <cellStyle name="Normal 2 14 2 2 63" xfId="27145"/>
    <cellStyle name="Normal 2 14 2 2 64" xfId="25529"/>
    <cellStyle name="Normal 2 14 2 2 65" xfId="33166"/>
    <cellStyle name="Normal 2 14 2 2 66" xfId="32826"/>
    <cellStyle name="Normal 2 14 2 2 67" xfId="33371"/>
    <cellStyle name="Normal 2 14 2 2 7" xfId="3820"/>
    <cellStyle name="Normal 2 14 2 2 7 2" xfId="29800"/>
    <cellStyle name="Normal 2 14 2 2 7 3" xfId="31584"/>
    <cellStyle name="Normal 2 14 2 2 8" xfId="3783"/>
    <cellStyle name="Normal 2 14 2 2 8 2" xfId="29796"/>
    <cellStyle name="Normal 2 14 2 2 8 3" xfId="31580"/>
    <cellStyle name="Normal 2 14 2 2 9" xfId="3836"/>
    <cellStyle name="Normal 2 14 2 2 9 2" xfId="29801"/>
    <cellStyle name="Normal 2 14 2 2 9 3" xfId="31585"/>
    <cellStyle name="Normal 2 14 2 20" xfId="7959"/>
    <cellStyle name="Normal 2 14 2 21" xfId="7983"/>
    <cellStyle name="Normal 2 14 2 22" xfId="7955"/>
    <cellStyle name="Normal 2 14 2 23" xfId="7985"/>
    <cellStyle name="Normal 2 14 2 24" xfId="7952"/>
    <cellStyle name="Normal 2 14 2 25" xfId="7988"/>
    <cellStyle name="Normal 2 14 2 26" xfId="7970"/>
    <cellStyle name="Normal 2 14 2 27" xfId="7995"/>
    <cellStyle name="Normal 2 14 2 28" xfId="8016"/>
    <cellStyle name="Normal 2 14 2 29" xfId="8173"/>
    <cellStyle name="Normal 2 14 2 3" xfId="3352"/>
    <cellStyle name="Normal 2 14 2 30" xfId="7968"/>
    <cellStyle name="Normal 2 14 2 31" xfId="7311"/>
    <cellStyle name="Normal 2 14 2 32" xfId="13477"/>
    <cellStyle name="Normal 2 14 2 33" xfId="13472"/>
    <cellStyle name="Normal 2 14 2 34" xfId="13470"/>
    <cellStyle name="Normal 2 14 2 35" xfId="13476"/>
    <cellStyle name="Normal 2 14 2 36" xfId="13467"/>
    <cellStyle name="Normal 2 14 2 37" xfId="13480"/>
    <cellStyle name="Normal 2 14 2 38" xfId="13465"/>
    <cellStyle name="Normal 2 14 2 39" xfId="13483"/>
    <cellStyle name="Normal 2 14 2 4" xfId="3791"/>
    <cellStyle name="Normal 2 14 2 40" xfId="13463"/>
    <cellStyle name="Normal 2 14 2 41" xfId="13485"/>
    <cellStyle name="Normal 2 14 2 42" xfId="13459"/>
    <cellStyle name="Normal 2 14 2 43" xfId="13488"/>
    <cellStyle name="Normal 2 14 2 44" xfId="13663"/>
    <cellStyle name="Normal 2 14 2 45" xfId="17814"/>
    <cellStyle name="Normal 2 14 2 46" xfId="17468"/>
    <cellStyle name="Normal 2 14 2 47" xfId="18015"/>
    <cellStyle name="Normal 2 14 2 48" xfId="17260"/>
    <cellStyle name="Normal 2 14 2 49" xfId="18446"/>
    <cellStyle name="Normal 2 14 2 5" xfId="3819"/>
    <cellStyle name="Normal 2 14 2 50" xfId="16829"/>
    <cellStyle name="Normal 2 14 2 51" xfId="19001"/>
    <cellStyle name="Normal 2 14 2 52" xfId="19607"/>
    <cellStyle name="Normal 2 14 2 53" xfId="22713"/>
    <cellStyle name="Normal 2 14 2 54" xfId="22367"/>
    <cellStyle name="Normal 2 14 2 55" xfId="22930"/>
    <cellStyle name="Normal 2 14 2 56" xfId="22161"/>
    <cellStyle name="Normal 2 14 2 57" xfId="23351"/>
    <cellStyle name="Normal 2 14 2 58" xfId="21738"/>
    <cellStyle name="Normal 2 14 2 59" xfId="26506"/>
    <cellStyle name="Normal 2 14 2 6" xfId="3793"/>
    <cellStyle name="Normal 2 14 2 60" xfId="26162"/>
    <cellStyle name="Normal 2 14 2 61" xfId="26714"/>
    <cellStyle name="Normal 2 14 2 62" xfId="25954"/>
    <cellStyle name="Normal 2 14 2 63" xfId="27144"/>
    <cellStyle name="Normal 2 14 2 64" xfId="25531"/>
    <cellStyle name="Normal 2 14 2 65" xfId="29475"/>
    <cellStyle name="Normal 2 14 2 66" xfId="31259"/>
    <cellStyle name="Normal 2 14 2 67" xfId="33165"/>
    <cellStyle name="Normal 2 14 2 68" xfId="32827"/>
    <cellStyle name="Normal 2 14 2 69" xfId="33370"/>
    <cellStyle name="Normal 2 14 2 7" xfId="3821"/>
    <cellStyle name="Normal 2 14 2 8" xfId="3782"/>
    <cellStyle name="Normal 2 14 2 9" xfId="3837"/>
    <cellStyle name="Normal 2 14 20" xfId="3855"/>
    <cellStyle name="Normal 2 14 21" xfId="3774"/>
    <cellStyle name="Normal 2 14 22" xfId="3860"/>
    <cellStyle name="Normal 2 14 23" xfId="3766"/>
    <cellStyle name="Normal 2 14 24" xfId="3878"/>
    <cellStyle name="Normal 2 14 25" xfId="3765"/>
    <cellStyle name="Normal 2 14 26" xfId="3918"/>
    <cellStyle name="Normal 2 14 27" xfId="3739"/>
    <cellStyle name="Normal 2 14 28" xfId="3920"/>
    <cellStyle name="Normal 2 14 29" xfId="7966"/>
    <cellStyle name="Normal 2 14 3" xfId="2027"/>
    <cellStyle name="Normal 2 14 3 10" xfId="22715"/>
    <cellStyle name="Normal 2 14 3 11" xfId="22365"/>
    <cellStyle name="Normal 2 14 3 12" xfId="22952"/>
    <cellStyle name="Normal 2 14 3 13" xfId="22159"/>
    <cellStyle name="Normal 2 14 3 14" xfId="23353"/>
    <cellStyle name="Normal 2 14 3 15" xfId="21735"/>
    <cellStyle name="Normal 2 14 3 16" xfId="26508"/>
    <cellStyle name="Normal 2 14 3 17" xfId="26160"/>
    <cellStyle name="Normal 2 14 3 18" xfId="26716"/>
    <cellStyle name="Normal 2 14 3 19" xfId="25952"/>
    <cellStyle name="Normal 2 14 3 2" xfId="17816"/>
    <cellStyle name="Normal 2 14 3 20" xfId="27146"/>
    <cellStyle name="Normal 2 14 3 21" xfId="25528"/>
    <cellStyle name="Normal 2 14 3 22" xfId="29476"/>
    <cellStyle name="Normal 2 14 3 23" xfId="31260"/>
    <cellStyle name="Normal 2 14 3 24" xfId="33167"/>
    <cellStyle name="Normal 2 14 3 25" xfId="32825"/>
    <cellStyle name="Normal 2 14 3 26" xfId="33372"/>
    <cellStyle name="Normal 2 14 3 3" xfId="17466"/>
    <cellStyle name="Normal 2 14 3 4" xfId="18018"/>
    <cellStyle name="Normal 2 14 3 5" xfId="17258"/>
    <cellStyle name="Normal 2 14 3 6" xfId="18448"/>
    <cellStyle name="Normal 2 14 3 7" xfId="16827"/>
    <cellStyle name="Normal 2 14 3 8" xfId="19003"/>
    <cellStyle name="Normal 2 14 3 9" xfId="19609"/>
    <cellStyle name="Normal 2 14 30" xfId="7982"/>
    <cellStyle name="Normal 2 14 31" xfId="7953"/>
    <cellStyle name="Normal 2 14 32" xfId="7987"/>
    <cellStyle name="Normal 2 14 33" xfId="7950"/>
    <cellStyle name="Normal 2 14 34" xfId="7990"/>
    <cellStyle name="Normal 2 14 35" xfId="7949"/>
    <cellStyle name="Normal 2 14 36" xfId="7994"/>
    <cellStyle name="Normal 2 14 37" xfId="7944"/>
    <cellStyle name="Normal 2 14 38" xfId="7998"/>
    <cellStyle name="Normal 2 14 39" xfId="7929"/>
    <cellStyle name="Normal 2 14 4" xfId="2028"/>
    <cellStyle name="Normal 2 14 4 10" xfId="22716"/>
    <cellStyle name="Normal 2 14 4 11" xfId="22364"/>
    <cellStyle name="Normal 2 14 4 12" xfId="22963"/>
    <cellStyle name="Normal 2 14 4 13" xfId="22158"/>
    <cellStyle name="Normal 2 14 4 14" xfId="23354"/>
    <cellStyle name="Normal 2 14 4 15" xfId="21734"/>
    <cellStyle name="Normal 2 14 4 16" xfId="26509"/>
    <cellStyle name="Normal 2 14 4 17" xfId="26159"/>
    <cellStyle name="Normal 2 14 4 18" xfId="26717"/>
    <cellStyle name="Normal 2 14 4 19" xfId="25951"/>
    <cellStyle name="Normal 2 14 4 2" xfId="17817"/>
    <cellStyle name="Normal 2 14 4 20" xfId="27147"/>
    <cellStyle name="Normal 2 14 4 21" xfId="25527"/>
    <cellStyle name="Normal 2 14 4 22" xfId="29477"/>
    <cellStyle name="Normal 2 14 4 23" xfId="31261"/>
    <cellStyle name="Normal 2 14 4 24" xfId="33168"/>
    <cellStyle name="Normal 2 14 4 25" xfId="32824"/>
    <cellStyle name="Normal 2 14 4 26" xfId="33373"/>
    <cellStyle name="Normal 2 14 4 3" xfId="17465"/>
    <cellStyle name="Normal 2 14 4 4" xfId="18019"/>
    <cellStyle name="Normal 2 14 4 5" xfId="17257"/>
    <cellStyle name="Normal 2 14 4 6" xfId="18449"/>
    <cellStyle name="Normal 2 14 4 7" xfId="16826"/>
    <cellStyle name="Normal 2 14 4 8" xfId="19004"/>
    <cellStyle name="Normal 2 14 4 9" xfId="19610"/>
    <cellStyle name="Normal 2 14 40" xfId="8027"/>
    <cellStyle name="Normal 2 14 41" xfId="7951"/>
    <cellStyle name="Normal 2 14 42" xfId="8119"/>
    <cellStyle name="Normal 2 14 43" xfId="7967"/>
    <cellStyle name="Normal 2 14 44" xfId="8260"/>
    <cellStyle name="Normal 2 14 45" xfId="7931"/>
    <cellStyle name="Normal 2 14 46" xfId="7454"/>
    <cellStyle name="Normal 2 14 47" xfId="13469"/>
    <cellStyle name="Normal 2 14 48" xfId="13482"/>
    <cellStyle name="Normal 2 14 49" xfId="13460"/>
    <cellStyle name="Normal 2 14 5" xfId="2029"/>
    <cellStyle name="Normal 2 14 5 10" xfId="22717"/>
    <cellStyle name="Normal 2 14 5 11" xfId="22363"/>
    <cellStyle name="Normal 2 14 5 12" xfId="22967"/>
    <cellStyle name="Normal 2 14 5 13" xfId="22157"/>
    <cellStyle name="Normal 2 14 5 14" xfId="23355"/>
    <cellStyle name="Normal 2 14 5 15" xfId="21733"/>
    <cellStyle name="Normal 2 14 5 16" xfId="26510"/>
    <cellStyle name="Normal 2 14 5 17" xfId="26158"/>
    <cellStyle name="Normal 2 14 5 18" xfId="26718"/>
    <cellStyle name="Normal 2 14 5 19" xfId="25950"/>
    <cellStyle name="Normal 2 14 5 2" xfId="17818"/>
    <cellStyle name="Normal 2 14 5 20" xfId="27148"/>
    <cellStyle name="Normal 2 14 5 21" xfId="25526"/>
    <cellStyle name="Normal 2 14 5 22" xfId="29478"/>
    <cellStyle name="Normal 2 14 5 23" xfId="31262"/>
    <cellStyle name="Normal 2 14 5 24" xfId="33169"/>
    <cellStyle name="Normal 2 14 5 25" xfId="32823"/>
    <cellStyle name="Normal 2 14 5 26" xfId="33374"/>
    <cellStyle name="Normal 2 14 5 3" xfId="17464"/>
    <cellStyle name="Normal 2 14 5 4" xfId="18020"/>
    <cellStyle name="Normal 2 14 5 5" xfId="17256"/>
    <cellStyle name="Normal 2 14 5 6" xfId="18450"/>
    <cellStyle name="Normal 2 14 5 7" xfId="16825"/>
    <cellStyle name="Normal 2 14 5 8" xfId="19005"/>
    <cellStyle name="Normal 2 14 5 9" xfId="19611"/>
    <cellStyle name="Normal 2 14 50" xfId="13487"/>
    <cellStyle name="Normal 2 14 51" xfId="13455"/>
    <cellStyle name="Normal 2 14 52" xfId="13490"/>
    <cellStyle name="Normal 2 14 53" xfId="13454"/>
    <cellStyle name="Normal 2 14 54" xfId="13494"/>
    <cellStyle name="Normal 2 14 55" xfId="13452"/>
    <cellStyle name="Normal 2 14 56" xfId="13496"/>
    <cellStyle name="Normal 2 14 57" xfId="13447"/>
    <cellStyle name="Normal 2 14 58" xfId="13501"/>
    <cellStyle name="Normal 2 14 59" xfId="13532"/>
    <cellStyle name="Normal 2 14 6" xfId="2030"/>
    <cellStyle name="Normal 2 14 6 10" xfId="22718"/>
    <cellStyle name="Normal 2 14 6 11" xfId="22362"/>
    <cellStyle name="Normal 2 14 6 12" xfId="22968"/>
    <cellStyle name="Normal 2 14 6 13" xfId="22156"/>
    <cellStyle name="Normal 2 14 6 14" xfId="23356"/>
    <cellStyle name="Normal 2 14 6 15" xfId="21732"/>
    <cellStyle name="Normal 2 14 6 16" xfId="26511"/>
    <cellStyle name="Normal 2 14 6 17" xfId="26157"/>
    <cellStyle name="Normal 2 14 6 18" xfId="26719"/>
    <cellStyle name="Normal 2 14 6 19" xfId="25949"/>
    <cellStyle name="Normal 2 14 6 2" xfId="17819"/>
    <cellStyle name="Normal 2 14 6 20" xfId="27149"/>
    <cellStyle name="Normal 2 14 6 21" xfId="25525"/>
    <cellStyle name="Normal 2 14 6 22" xfId="29479"/>
    <cellStyle name="Normal 2 14 6 23" xfId="31263"/>
    <cellStyle name="Normal 2 14 6 24" xfId="33170"/>
    <cellStyle name="Normal 2 14 6 25" xfId="32822"/>
    <cellStyle name="Normal 2 14 6 26" xfId="33375"/>
    <cellStyle name="Normal 2 14 6 3" xfId="17463"/>
    <cellStyle name="Normal 2 14 6 4" xfId="18021"/>
    <cellStyle name="Normal 2 14 6 5" xfId="17255"/>
    <cellStyle name="Normal 2 14 6 6" xfId="18451"/>
    <cellStyle name="Normal 2 14 6 7" xfId="16824"/>
    <cellStyle name="Normal 2 14 6 8" xfId="19006"/>
    <cellStyle name="Normal 2 14 6 9" xfId="19612"/>
    <cellStyle name="Normal 2 14 60" xfId="17806"/>
    <cellStyle name="Normal 2 14 61" xfId="17476"/>
    <cellStyle name="Normal 2 14 62" xfId="18007"/>
    <cellStyle name="Normal 2 14 63" xfId="17269"/>
    <cellStyle name="Normal 2 14 64" xfId="18438"/>
    <cellStyle name="Normal 2 14 65" xfId="16839"/>
    <cellStyle name="Normal 2 14 66" xfId="18991"/>
    <cellStyle name="Normal 2 14 67" xfId="19598"/>
    <cellStyle name="Normal 2 14 68" xfId="22705"/>
    <cellStyle name="Normal 2 14 69" xfId="22375"/>
    <cellStyle name="Normal 2 14 7" xfId="2031"/>
    <cellStyle name="Normal 2 14 7 10" xfId="22719"/>
    <cellStyle name="Normal 2 14 7 11" xfId="22361"/>
    <cellStyle name="Normal 2 14 7 12" xfId="22969"/>
    <cellStyle name="Normal 2 14 7 13" xfId="22155"/>
    <cellStyle name="Normal 2 14 7 14" xfId="23357"/>
    <cellStyle name="Normal 2 14 7 15" xfId="21731"/>
    <cellStyle name="Normal 2 14 7 16" xfId="26512"/>
    <cellStyle name="Normal 2 14 7 17" xfId="26156"/>
    <cellStyle name="Normal 2 14 7 18" xfId="26720"/>
    <cellStyle name="Normal 2 14 7 19" xfId="25948"/>
    <cellStyle name="Normal 2 14 7 2" xfId="17820"/>
    <cellStyle name="Normal 2 14 7 20" xfId="27159"/>
    <cellStyle name="Normal 2 14 7 21" xfId="25524"/>
    <cellStyle name="Normal 2 14 7 22" xfId="29480"/>
    <cellStyle name="Normal 2 14 7 23" xfId="31264"/>
    <cellStyle name="Normal 2 14 7 24" xfId="33171"/>
    <cellStyle name="Normal 2 14 7 25" xfId="32821"/>
    <cellStyle name="Normal 2 14 7 26" xfId="33376"/>
    <cellStyle name="Normal 2 14 7 3" xfId="17462"/>
    <cellStyle name="Normal 2 14 7 4" xfId="18022"/>
    <cellStyle name="Normal 2 14 7 5" xfId="17254"/>
    <cellStyle name="Normal 2 14 7 6" xfId="18452"/>
    <cellStyle name="Normal 2 14 7 7" xfId="16823"/>
    <cellStyle name="Normal 2 14 7 8" xfId="19008"/>
    <cellStyle name="Normal 2 14 7 9" xfId="19614"/>
    <cellStyle name="Normal 2 14 70" xfId="22913"/>
    <cellStyle name="Normal 2 14 71" xfId="22170"/>
    <cellStyle name="Normal 2 14 72" xfId="23342"/>
    <cellStyle name="Normal 2 14 73" xfId="21746"/>
    <cellStyle name="Normal 2 14 74" xfId="26498"/>
    <cellStyle name="Normal 2 14 75" xfId="26170"/>
    <cellStyle name="Normal 2 14 76" xfId="26706"/>
    <cellStyle name="Normal 2 14 77" xfId="25963"/>
    <cellStyle name="Normal 2 14 78" xfId="27136"/>
    <cellStyle name="Normal 2 14 79" xfId="25539"/>
    <cellStyle name="Normal 2 14 8" xfId="2032"/>
    <cellStyle name="Normal 2 14 8 10" xfId="22720"/>
    <cellStyle name="Normal 2 14 8 11" xfId="22360"/>
    <cellStyle name="Normal 2 14 8 12" xfId="22970"/>
    <cellStyle name="Normal 2 14 8 13" xfId="22154"/>
    <cellStyle name="Normal 2 14 8 14" xfId="23358"/>
    <cellStyle name="Normal 2 14 8 15" xfId="21730"/>
    <cellStyle name="Normal 2 14 8 16" xfId="26513"/>
    <cellStyle name="Normal 2 14 8 17" xfId="26155"/>
    <cellStyle name="Normal 2 14 8 18" xfId="26730"/>
    <cellStyle name="Normal 2 14 8 19" xfId="25947"/>
    <cellStyle name="Normal 2 14 8 2" xfId="17821"/>
    <cellStyle name="Normal 2 14 8 20" xfId="27170"/>
    <cellStyle name="Normal 2 14 8 21" xfId="25523"/>
    <cellStyle name="Normal 2 14 8 22" xfId="29481"/>
    <cellStyle name="Normal 2 14 8 23" xfId="31265"/>
    <cellStyle name="Normal 2 14 8 24" xfId="33172"/>
    <cellStyle name="Normal 2 14 8 25" xfId="32820"/>
    <cellStyle name="Normal 2 14 8 26" xfId="33377"/>
    <cellStyle name="Normal 2 14 8 3" xfId="17461"/>
    <cellStyle name="Normal 2 14 8 4" xfId="18023"/>
    <cellStyle name="Normal 2 14 8 5" xfId="17253"/>
    <cellStyle name="Normal 2 14 8 6" xfId="18462"/>
    <cellStyle name="Normal 2 14 8 7" xfId="16822"/>
    <cellStyle name="Normal 2 14 8 8" xfId="19009"/>
    <cellStyle name="Normal 2 14 8 9" xfId="19615"/>
    <cellStyle name="Normal 2 14 80" xfId="33157"/>
    <cellStyle name="Normal 2 14 81" xfId="32835"/>
    <cellStyle name="Normal 2 14 82" xfId="33361"/>
    <cellStyle name="Normal 2 14 9" xfId="2033"/>
    <cellStyle name="Normal 2 14 9 10" xfId="22721"/>
    <cellStyle name="Normal 2 14 9 11" xfId="22359"/>
    <cellStyle name="Normal 2 14 9 12" xfId="22971"/>
    <cellStyle name="Normal 2 14 9 13" xfId="22153"/>
    <cellStyle name="Normal 2 14 9 14" xfId="23359"/>
    <cellStyle name="Normal 2 14 9 15" xfId="21729"/>
    <cellStyle name="Normal 2 14 9 16" xfId="26514"/>
    <cellStyle name="Normal 2 14 9 17" xfId="26154"/>
    <cellStyle name="Normal 2 14 9 18" xfId="26741"/>
    <cellStyle name="Normal 2 14 9 19" xfId="25946"/>
    <cellStyle name="Normal 2 14 9 2" xfId="17822"/>
    <cellStyle name="Normal 2 14 9 20" xfId="27181"/>
    <cellStyle name="Normal 2 14 9 21" xfId="25522"/>
    <cellStyle name="Normal 2 14 9 22" xfId="29482"/>
    <cellStyle name="Normal 2 14 9 23" xfId="31266"/>
    <cellStyle name="Normal 2 14 9 24" xfId="33173"/>
    <cellStyle name="Normal 2 14 9 25" xfId="32819"/>
    <cellStyle name="Normal 2 14 9 26" xfId="33378"/>
    <cellStyle name="Normal 2 14 9 3" xfId="17460"/>
    <cellStyle name="Normal 2 14 9 4" xfId="18024"/>
    <cellStyle name="Normal 2 14 9 5" xfId="17252"/>
    <cellStyle name="Normal 2 14 9 6" xfId="18473"/>
    <cellStyle name="Normal 2 14 9 7" xfId="16821"/>
    <cellStyle name="Normal 2 14 9 8" xfId="19019"/>
    <cellStyle name="Normal 2 14 9 9" xfId="19616"/>
    <cellStyle name="Normal 2 15" xfId="1059"/>
    <cellStyle name="Normal 2 15 10" xfId="2034"/>
    <cellStyle name="Normal 2 15 10 10" xfId="22722"/>
    <cellStyle name="Normal 2 15 10 11" xfId="22357"/>
    <cellStyle name="Normal 2 15 10 12" xfId="22972"/>
    <cellStyle name="Normal 2 15 10 13" xfId="22151"/>
    <cellStyle name="Normal 2 15 10 14" xfId="23379"/>
    <cellStyle name="Normal 2 15 10 15" xfId="21728"/>
    <cellStyle name="Normal 2 15 10 16" xfId="26515"/>
    <cellStyle name="Normal 2 15 10 17" xfId="26152"/>
    <cellStyle name="Normal 2 15 10 18" xfId="26762"/>
    <cellStyle name="Normal 2 15 10 19" xfId="25944"/>
    <cellStyle name="Normal 2 15 10 2" xfId="17824"/>
    <cellStyle name="Normal 2 15 10 20" xfId="27195"/>
    <cellStyle name="Normal 2 15 10 21" xfId="25521"/>
    <cellStyle name="Normal 2 15 10 22" xfId="29483"/>
    <cellStyle name="Normal 2 15 10 23" xfId="31267"/>
    <cellStyle name="Normal 2 15 10 24" xfId="33175"/>
    <cellStyle name="Normal 2 15 10 25" xfId="32818"/>
    <cellStyle name="Normal 2 15 10 26" xfId="33379"/>
    <cellStyle name="Normal 2 15 10 3" xfId="17458"/>
    <cellStyle name="Normal 2 15 10 4" xfId="18025"/>
    <cellStyle name="Normal 2 15 10 5" xfId="17250"/>
    <cellStyle name="Normal 2 15 10 6" xfId="18494"/>
    <cellStyle name="Normal 2 15 10 7" xfId="16810"/>
    <cellStyle name="Normal 2 15 10 8" xfId="19710"/>
    <cellStyle name="Normal 2 15 10 9" xfId="19617"/>
    <cellStyle name="Normal 2 15 11" xfId="2035"/>
    <cellStyle name="Normal 2 15 11 10" xfId="22723"/>
    <cellStyle name="Normal 2 15 11 11" xfId="22356"/>
    <cellStyle name="Normal 2 15 11 12" xfId="22973"/>
    <cellStyle name="Normal 2 15 11 13" xfId="22150"/>
    <cellStyle name="Normal 2 15 11 14" xfId="23390"/>
    <cellStyle name="Normal 2 15 11 15" xfId="21727"/>
    <cellStyle name="Normal 2 15 11 16" xfId="26516"/>
    <cellStyle name="Normal 2 15 11 17" xfId="26151"/>
    <cellStyle name="Normal 2 15 11 18" xfId="26766"/>
    <cellStyle name="Normal 2 15 11 19" xfId="25943"/>
    <cellStyle name="Normal 2 15 11 2" xfId="17825"/>
    <cellStyle name="Normal 2 15 11 20" xfId="27196"/>
    <cellStyle name="Normal 2 15 11 21" xfId="25520"/>
    <cellStyle name="Normal 2 15 11 22" xfId="29484"/>
    <cellStyle name="Normal 2 15 11 23" xfId="31268"/>
    <cellStyle name="Normal 2 15 11 24" xfId="33176"/>
    <cellStyle name="Normal 2 15 11 25" xfId="32817"/>
    <cellStyle name="Normal 2 15 11 26" xfId="33380"/>
    <cellStyle name="Normal 2 15 11 3" xfId="17457"/>
    <cellStyle name="Normal 2 15 11 4" xfId="18026"/>
    <cellStyle name="Normal 2 15 11 5" xfId="17249"/>
    <cellStyle name="Normal 2 15 11 6" xfId="18498"/>
    <cellStyle name="Normal 2 15 11 7" xfId="19085"/>
    <cellStyle name="Normal 2 15 11 8" xfId="19721"/>
    <cellStyle name="Normal 2 15 11 9" xfId="19618"/>
    <cellStyle name="Normal 2 15 12" xfId="2036"/>
    <cellStyle name="Normal 2 15 12 10" xfId="22724"/>
    <cellStyle name="Normal 2 15 12 11" xfId="22355"/>
    <cellStyle name="Normal 2 15 12 12" xfId="22974"/>
    <cellStyle name="Normal 2 15 12 13" xfId="22149"/>
    <cellStyle name="Normal 2 15 12 14" xfId="23401"/>
    <cellStyle name="Normal 2 15 12 15" xfId="21726"/>
    <cellStyle name="Normal 2 15 12 16" xfId="26517"/>
    <cellStyle name="Normal 2 15 12 17" xfId="26150"/>
    <cellStyle name="Normal 2 15 12 18" xfId="26767"/>
    <cellStyle name="Normal 2 15 12 19" xfId="25942"/>
    <cellStyle name="Normal 2 15 12 2" xfId="17826"/>
    <cellStyle name="Normal 2 15 12 20" xfId="27197"/>
    <cellStyle name="Normal 2 15 12 21" xfId="25519"/>
    <cellStyle name="Normal 2 15 12 22" xfId="29485"/>
    <cellStyle name="Normal 2 15 12 23" xfId="31269"/>
    <cellStyle name="Normal 2 15 12 24" xfId="33177"/>
    <cellStyle name="Normal 2 15 12 25" xfId="32816"/>
    <cellStyle name="Normal 2 15 12 26" xfId="33381"/>
    <cellStyle name="Normal 2 15 12 3" xfId="17456"/>
    <cellStyle name="Normal 2 15 12 4" xfId="18027"/>
    <cellStyle name="Normal 2 15 12 5" xfId="17248"/>
    <cellStyle name="Normal 2 15 12 6" xfId="18499"/>
    <cellStyle name="Normal 2 15 12 7" xfId="19096"/>
    <cellStyle name="Normal 2 15 12 8" xfId="19725"/>
    <cellStyle name="Normal 2 15 12 9" xfId="19628"/>
    <cellStyle name="Normal 2 15 13" xfId="2037"/>
    <cellStyle name="Normal 2 15 13 10" xfId="22725"/>
    <cellStyle name="Normal 2 15 13 11" xfId="22354"/>
    <cellStyle name="Normal 2 15 13 12" xfId="22975"/>
    <cellStyle name="Normal 2 15 13 13" xfId="22148"/>
    <cellStyle name="Normal 2 15 13 14" xfId="23405"/>
    <cellStyle name="Normal 2 15 13 15" xfId="21725"/>
    <cellStyle name="Normal 2 15 13 16" xfId="26518"/>
    <cellStyle name="Normal 2 15 13 17" xfId="26149"/>
    <cellStyle name="Normal 2 15 13 18" xfId="26768"/>
    <cellStyle name="Normal 2 15 13 19" xfId="25932"/>
    <cellStyle name="Normal 2 15 13 2" xfId="17827"/>
    <cellStyle name="Normal 2 15 13 20" xfId="27198"/>
    <cellStyle name="Normal 2 15 13 21" xfId="25517"/>
    <cellStyle name="Normal 2 15 13 22" xfId="29486"/>
    <cellStyle name="Normal 2 15 13 23" xfId="31270"/>
    <cellStyle name="Normal 2 15 13 24" xfId="33178"/>
    <cellStyle name="Normal 2 15 13 25" xfId="32815"/>
    <cellStyle name="Normal 2 15 13 26" xfId="33391"/>
    <cellStyle name="Normal 2 15 13 3" xfId="17455"/>
    <cellStyle name="Normal 2 15 13 4" xfId="18028"/>
    <cellStyle name="Normal 2 15 13 5" xfId="17238"/>
    <cellStyle name="Normal 2 15 13 6" xfId="18500"/>
    <cellStyle name="Normal 2 15 13 7" xfId="19107"/>
    <cellStyle name="Normal 2 15 13 8" xfId="19726"/>
    <cellStyle name="Normal 2 15 13 9" xfId="20128"/>
    <cellStyle name="Normal 2 15 14" xfId="2038"/>
    <cellStyle name="Normal 2 15 14 10" xfId="22726"/>
    <cellStyle name="Normal 2 15 14 11" xfId="22353"/>
    <cellStyle name="Normal 2 15 14 12" xfId="22976"/>
    <cellStyle name="Normal 2 15 14 13" xfId="22147"/>
    <cellStyle name="Normal 2 15 14 14" xfId="23406"/>
    <cellStyle name="Normal 2 15 14 15" xfId="21724"/>
    <cellStyle name="Normal 2 15 14 16" xfId="26519"/>
    <cellStyle name="Normal 2 15 14 17" xfId="26148"/>
    <cellStyle name="Normal 2 15 14 18" xfId="26769"/>
    <cellStyle name="Normal 2 15 14 19" xfId="25921"/>
    <cellStyle name="Normal 2 15 14 2" xfId="17828"/>
    <cellStyle name="Normal 2 15 14 20" xfId="27199"/>
    <cellStyle name="Normal 2 15 14 21" xfId="25516"/>
    <cellStyle name="Normal 2 15 14 22" xfId="29487"/>
    <cellStyle name="Normal 2 15 14 23" xfId="31271"/>
    <cellStyle name="Normal 2 15 14 24" xfId="33179"/>
    <cellStyle name="Normal 2 15 14 25" xfId="32814"/>
    <cellStyle name="Normal 2 15 14 26" xfId="33402"/>
    <cellStyle name="Normal 2 15 14 3" xfId="17454"/>
    <cellStyle name="Normal 2 15 14 4" xfId="18029"/>
    <cellStyle name="Normal 2 15 14 5" xfId="17227"/>
    <cellStyle name="Normal 2 15 14 6" xfId="18501"/>
    <cellStyle name="Normal 2 15 14 7" xfId="19111"/>
    <cellStyle name="Normal 2 15 14 8" xfId="19727"/>
    <cellStyle name="Normal 2 15 14 9" xfId="20139"/>
    <cellStyle name="Normal 2 15 15" xfId="2039"/>
    <cellStyle name="Normal 2 15 15 10" xfId="22727"/>
    <cellStyle name="Normal 2 15 15 11" xfId="22352"/>
    <cellStyle name="Normal 2 15 15 12" xfId="22977"/>
    <cellStyle name="Normal 2 15 15 13" xfId="22137"/>
    <cellStyle name="Normal 2 15 15 14" xfId="23407"/>
    <cellStyle name="Normal 2 15 15 15" xfId="21723"/>
    <cellStyle name="Normal 2 15 15 16" xfId="26520"/>
    <cellStyle name="Normal 2 15 15 17" xfId="26147"/>
    <cellStyle name="Normal 2 15 15 18" xfId="26770"/>
    <cellStyle name="Normal 2 15 15 19" xfId="25910"/>
    <cellStyle name="Normal 2 15 15 2" xfId="17829"/>
    <cellStyle name="Normal 2 15 15 20" xfId="27200"/>
    <cellStyle name="Normal 2 15 15 21" xfId="25515"/>
    <cellStyle name="Normal 2 15 15 22" xfId="29488"/>
    <cellStyle name="Normal 2 15 15 23" xfId="31272"/>
    <cellStyle name="Normal 2 15 15 24" xfId="33180"/>
    <cellStyle name="Normal 2 15 15 25" xfId="32813"/>
    <cellStyle name="Normal 2 15 15 26" xfId="33413"/>
    <cellStyle name="Normal 2 15 15 3" xfId="17453"/>
    <cellStyle name="Normal 2 15 15 4" xfId="18030"/>
    <cellStyle name="Normal 2 15 15 5" xfId="17216"/>
    <cellStyle name="Normal 2 15 15 6" xfId="18502"/>
    <cellStyle name="Normal 2 15 15 7" xfId="19112"/>
    <cellStyle name="Normal 2 15 15 8" xfId="19728"/>
    <cellStyle name="Normal 2 15 15 9" xfId="20150"/>
    <cellStyle name="Normal 2 15 16" xfId="2040"/>
    <cellStyle name="Normal 2 15 16 10" xfId="22728"/>
    <cellStyle name="Normal 2 15 16 11" xfId="22351"/>
    <cellStyle name="Normal 2 15 16 12" xfId="22978"/>
    <cellStyle name="Normal 2 15 16 13" xfId="22126"/>
    <cellStyle name="Normal 2 15 16 14" xfId="23408"/>
    <cellStyle name="Normal 2 15 16 15" xfId="21712"/>
    <cellStyle name="Normal 2 15 16 16" xfId="26521"/>
    <cellStyle name="Normal 2 15 16 17" xfId="26146"/>
    <cellStyle name="Normal 2 15 16 18" xfId="26771"/>
    <cellStyle name="Normal 2 15 16 19" xfId="25899"/>
    <cellStyle name="Normal 2 15 16 2" xfId="17830"/>
    <cellStyle name="Normal 2 15 16 20" xfId="27201"/>
    <cellStyle name="Normal 2 15 16 21" xfId="25505"/>
    <cellStyle name="Normal 2 15 16 22" xfId="29489"/>
    <cellStyle name="Normal 2 15 16 23" xfId="31273"/>
    <cellStyle name="Normal 2 15 16 24" xfId="33181"/>
    <cellStyle name="Normal 2 15 16 25" xfId="32812"/>
    <cellStyle name="Normal 2 15 16 26" xfId="33424"/>
    <cellStyle name="Normal 2 15 16 3" xfId="17452"/>
    <cellStyle name="Normal 2 15 16 4" xfId="18040"/>
    <cellStyle name="Normal 2 15 16 5" xfId="17205"/>
    <cellStyle name="Normal 2 15 16 6" xfId="18503"/>
    <cellStyle name="Normal 2 15 16 7" xfId="19113"/>
    <cellStyle name="Normal 2 15 16 8" xfId="19729"/>
    <cellStyle name="Normal 2 15 16 9" xfId="20154"/>
    <cellStyle name="Normal 2 15 2" xfId="2041"/>
    <cellStyle name="Normal 2 15 2 10" xfId="22729"/>
    <cellStyle name="Normal 2 15 2 11" xfId="22350"/>
    <cellStyle name="Normal 2 15 2 12" xfId="22979"/>
    <cellStyle name="Normal 2 15 2 13" xfId="22115"/>
    <cellStyle name="Normal 2 15 2 14" xfId="23409"/>
    <cellStyle name="Normal 2 15 2 15" xfId="21701"/>
    <cellStyle name="Normal 2 15 2 16" xfId="26522"/>
    <cellStyle name="Normal 2 15 2 17" xfId="26145"/>
    <cellStyle name="Normal 2 15 2 18" xfId="26772"/>
    <cellStyle name="Normal 2 15 2 19" xfId="25895"/>
    <cellStyle name="Normal 2 15 2 2" xfId="17831"/>
    <cellStyle name="Normal 2 15 2 20" xfId="27202"/>
    <cellStyle name="Normal 2 15 2 21" xfId="25494"/>
    <cellStyle name="Normal 2 15 2 22" xfId="29490"/>
    <cellStyle name="Normal 2 15 2 23" xfId="31274"/>
    <cellStyle name="Normal 2 15 2 24" xfId="33182"/>
    <cellStyle name="Normal 2 15 2 25" xfId="32811"/>
    <cellStyle name="Normal 2 15 2 26" xfId="33428"/>
    <cellStyle name="Normal 2 15 2 3" xfId="17451"/>
    <cellStyle name="Normal 2 15 2 4" xfId="18051"/>
    <cellStyle name="Normal 2 15 2 5" xfId="17201"/>
    <cellStyle name="Normal 2 15 2 6" xfId="18504"/>
    <cellStyle name="Normal 2 15 2 7" xfId="19114"/>
    <cellStyle name="Normal 2 15 2 8" xfId="19730"/>
    <cellStyle name="Normal 2 15 2 9" xfId="20155"/>
    <cellStyle name="Normal 2 15 3" xfId="2042"/>
    <cellStyle name="Normal 2 15 3 10" xfId="22730"/>
    <cellStyle name="Normal 2 15 3 11" xfId="22349"/>
    <cellStyle name="Normal 2 15 3 12" xfId="22980"/>
    <cellStyle name="Normal 2 15 3 13" xfId="22104"/>
    <cellStyle name="Normal 2 15 3 14" xfId="23410"/>
    <cellStyle name="Normal 2 15 3 15" xfId="23809"/>
    <cellStyle name="Normal 2 15 3 16" xfId="26523"/>
    <cellStyle name="Normal 2 15 3 17" xfId="26144"/>
    <cellStyle name="Normal 2 15 3 18" xfId="26773"/>
    <cellStyle name="Normal 2 15 3 19" xfId="25894"/>
    <cellStyle name="Normal 2 15 3 2" xfId="17832"/>
    <cellStyle name="Normal 2 15 3 20" xfId="27203"/>
    <cellStyle name="Normal 2 15 3 21" xfId="27608"/>
    <cellStyle name="Normal 2 15 3 22" xfId="29491"/>
    <cellStyle name="Normal 2 15 3 23" xfId="31275"/>
    <cellStyle name="Normal 2 15 3 24" xfId="33183"/>
    <cellStyle name="Normal 2 15 3 25" xfId="32810"/>
    <cellStyle name="Normal 2 15 3 26" xfId="33429"/>
    <cellStyle name="Normal 2 15 3 3" xfId="17450"/>
    <cellStyle name="Normal 2 15 3 4" xfId="18062"/>
    <cellStyle name="Normal 2 15 3 5" xfId="17200"/>
    <cellStyle name="Normal 2 15 3 6" xfId="18505"/>
    <cellStyle name="Normal 2 15 3 7" xfId="19115"/>
    <cellStyle name="Normal 2 15 3 8" xfId="19731"/>
    <cellStyle name="Normal 2 15 3 9" xfId="20156"/>
    <cellStyle name="Normal 2 15 4" xfId="2043"/>
    <cellStyle name="Normal 2 15 4 10" xfId="22731"/>
    <cellStyle name="Normal 2 15 4 11" xfId="22348"/>
    <cellStyle name="Normal 2 15 4 12" xfId="22981"/>
    <cellStyle name="Normal 2 15 4 13" xfId="22100"/>
    <cellStyle name="Normal 2 15 4 14" xfId="23411"/>
    <cellStyle name="Normal 2 15 4 15" xfId="23820"/>
    <cellStyle name="Normal 2 15 4 16" xfId="26524"/>
    <cellStyle name="Normal 2 15 4 17" xfId="26143"/>
    <cellStyle name="Normal 2 15 4 18" xfId="26774"/>
    <cellStyle name="Normal 2 15 4 19" xfId="25893"/>
    <cellStyle name="Normal 2 15 4 2" xfId="17833"/>
    <cellStyle name="Normal 2 15 4 20" xfId="27204"/>
    <cellStyle name="Normal 2 15 4 21" xfId="27619"/>
    <cellStyle name="Normal 2 15 4 22" xfId="29492"/>
    <cellStyle name="Normal 2 15 4 23" xfId="31276"/>
    <cellStyle name="Normal 2 15 4 24" xfId="33184"/>
    <cellStyle name="Normal 2 15 4 25" xfId="32809"/>
    <cellStyle name="Normal 2 15 4 26" xfId="33430"/>
    <cellStyle name="Normal 2 15 4 3" xfId="17449"/>
    <cellStyle name="Normal 2 15 4 4" xfId="18073"/>
    <cellStyle name="Normal 2 15 4 5" xfId="17199"/>
    <cellStyle name="Normal 2 15 4 6" xfId="18506"/>
    <cellStyle name="Normal 2 15 4 7" xfId="19116"/>
    <cellStyle name="Normal 2 15 4 8" xfId="19732"/>
    <cellStyle name="Normal 2 15 4 9" xfId="20157"/>
    <cellStyle name="Normal 2 15 5" xfId="2044"/>
    <cellStyle name="Normal 2 15 5 10" xfId="22732"/>
    <cellStyle name="Normal 2 15 5 11" xfId="22347"/>
    <cellStyle name="Normal 2 15 5 12" xfId="22982"/>
    <cellStyle name="Normal 2 15 5 13" xfId="22099"/>
    <cellStyle name="Normal 2 15 5 14" xfId="23412"/>
    <cellStyle name="Normal 2 15 5 15" xfId="23824"/>
    <cellStyle name="Normal 2 15 5 16" xfId="26525"/>
    <cellStyle name="Normal 2 15 5 17" xfId="26142"/>
    <cellStyle name="Normal 2 15 5 18" xfId="26775"/>
    <cellStyle name="Normal 2 15 5 19" xfId="25892"/>
    <cellStyle name="Normal 2 15 5 2" xfId="17834"/>
    <cellStyle name="Normal 2 15 5 20" xfId="27205"/>
    <cellStyle name="Normal 2 15 5 21" xfId="27623"/>
    <cellStyle name="Normal 2 15 5 22" xfId="29493"/>
    <cellStyle name="Normal 2 15 5 23" xfId="31277"/>
    <cellStyle name="Normal 2 15 5 24" xfId="33185"/>
    <cellStyle name="Normal 2 15 5 25" xfId="32808"/>
    <cellStyle name="Normal 2 15 5 26" xfId="33431"/>
    <cellStyle name="Normal 2 15 5 3" xfId="17448"/>
    <cellStyle name="Normal 2 15 5 4" xfId="18077"/>
    <cellStyle name="Normal 2 15 5 5" xfId="17198"/>
    <cellStyle name="Normal 2 15 5 6" xfId="18507"/>
    <cellStyle name="Normal 2 15 5 7" xfId="19117"/>
    <cellStyle name="Normal 2 15 5 8" xfId="19733"/>
    <cellStyle name="Normal 2 15 5 9" xfId="20158"/>
    <cellStyle name="Normal 2 15 6" xfId="2045"/>
    <cellStyle name="Normal 2 15 6 10" xfId="22733"/>
    <cellStyle name="Normal 2 15 6 11" xfId="22346"/>
    <cellStyle name="Normal 2 15 6 12" xfId="22983"/>
    <cellStyle name="Normal 2 15 6 13" xfId="22098"/>
    <cellStyle name="Normal 2 15 6 14" xfId="23413"/>
    <cellStyle name="Normal 2 15 6 15" xfId="23825"/>
    <cellStyle name="Normal 2 15 6 16" xfId="26526"/>
    <cellStyle name="Normal 2 15 6 17" xfId="26141"/>
    <cellStyle name="Normal 2 15 6 18" xfId="26776"/>
    <cellStyle name="Normal 2 15 6 19" xfId="25891"/>
    <cellStyle name="Normal 2 15 6 2" xfId="17835"/>
    <cellStyle name="Normal 2 15 6 20" xfId="27206"/>
    <cellStyle name="Normal 2 15 6 21" xfId="27624"/>
    <cellStyle name="Normal 2 15 6 22" xfId="29494"/>
    <cellStyle name="Normal 2 15 6 23" xfId="31278"/>
    <cellStyle name="Normal 2 15 6 24" xfId="33186"/>
    <cellStyle name="Normal 2 15 6 25" xfId="32807"/>
    <cellStyle name="Normal 2 15 6 26" xfId="33432"/>
    <cellStyle name="Normal 2 15 6 3" xfId="17447"/>
    <cellStyle name="Normal 2 15 6 4" xfId="18078"/>
    <cellStyle name="Normal 2 15 6 5" xfId="17197"/>
    <cellStyle name="Normal 2 15 6 6" xfId="18508"/>
    <cellStyle name="Normal 2 15 6 7" xfId="19118"/>
    <cellStyle name="Normal 2 15 6 8" xfId="19734"/>
    <cellStyle name="Normal 2 15 6 9" xfId="20159"/>
    <cellStyle name="Normal 2 15 7" xfId="2046"/>
    <cellStyle name="Normal 2 15 7 10" xfId="22734"/>
    <cellStyle name="Normal 2 15 7 11" xfId="22345"/>
    <cellStyle name="Normal 2 15 7 12" xfId="22984"/>
    <cellStyle name="Normal 2 15 7 13" xfId="22097"/>
    <cellStyle name="Normal 2 15 7 14" xfId="23414"/>
    <cellStyle name="Normal 2 15 7 15" xfId="23826"/>
    <cellStyle name="Normal 2 15 7 16" xfId="26527"/>
    <cellStyle name="Normal 2 15 7 17" xfId="26140"/>
    <cellStyle name="Normal 2 15 7 18" xfId="26777"/>
    <cellStyle name="Normal 2 15 7 19" xfId="25890"/>
    <cellStyle name="Normal 2 15 7 2" xfId="17836"/>
    <cellStyle name="Normal 2 15 7 20" xfId="27207"/>
    <cellStyle name="Normal 2 15 7 21" xfId="27625"/>
    <cellStyle name="Normal 2 15 7 22" xfId="29495"/>
    <cellStyle name="Normal 2 15 7 23" xfId="31279"/>
    <cellStyle name="Normal 2 15 7 24" xfId="33187"/>
    <cellStyle name="Normal 2 15 7 25" xfId="32806"/>
    <cellStyle name="Normal 2 15 7 26" xfId="33433"/>
    <cellStyle name="Normal 2 15 7 3" xfId="17446"/>
    <cellStyle name="Normal 2 15 7 4" xfId="18079"/>
    <cellStyle name="Normal 2 15 7 5" xfId="17196"/>
    <cellStyle name="Normal 2 15 7 6" xfId="18509"/>
    <cellStyle name="Normal 2 15 7 7" xfId="19119"/>
    <cellStyle name="Normal 2 15 7 8" xfId="19735"/>
    <cellStyle name="Normal 2 15 7 9" xfId="20160"/>
    <cellStyle name="Normal 2 15 8" xfId="2047"/>
    <cellStyle name="Normal 2 15 8 10" xfId="22735"/>
    <cellStyle name="Normal 2 15 8 11" xfId="22344"/>
    <cellStyle name="Normal 2 15 8 12" xfId="22985"/>
    <cellStyle name="Normal 2 15 8 13" xfId="22096"/>
    <cellStyle name="Normal 2 15 8 14" xfId="23415"/>
    <cellStyle name="Normal 2 15 8 15" xfId="23827"/>
    <cellStyle name="Normal 2 15 8 16" xfId="26528"/>
    <cellStyle name="Normal 2 15 8 17" xfId="26139"/>
    <cellStyle name="Normal 2 15 8 18" xfId="26778"/>
    <cellStyle name="Normal 2 15 8 19" xfId="25889"/>
    <cellStyle name="Normal 2 15 8 2" xfId="17837"/>
    <cellStyle name="Normal 2 15 8 20" xfId="27208"/>
    <cellStyle name="Normal 2 15 8 21" xfId="27626"/>
    <cellStyle name="Normal 2 15 8 22" xfId="29496"/>
    <cellStyle name="Normal 2 15 8 23" xfId="31280"/>
    <cellStyle name="Normal 2 15 8 24" xfId="33188"/>
    <cellStyle name="Normal 2 15 8 25" xfId="32805"/>
    <cellStyle name="Normal 2 15 8 26" xfId="33434"/>
    <cellStyle name="Normal 2 15 8 3" xfId="17445"/>
    <cellStyle name="Normal 2 15 8 4" xfId="18080"/>
    <cellStyle name="Normal 2 15 8 5" xfId="17195"/>
    <cellStyle name="Normal 2 15 8 6" xfId="18510"/>
    <cellStyle name="Normal 2 15 8 7" xfId="19120"/>
    <cellStyle name="Normal 2 15 8 8" xfId="19736"/>
    <cellStyle name="Normal 2 15 8 9" xfId="20161"/>
    <cellStyle name="Normal 2 15 9" xfId="2048"/>
    <cellStyle name="Normal 2 15 9 10" xfId="22736"/>
    <cellStyle name="Normal 2 15 9 11" xfId="22343"/>
    <cellStyle name="Normal 2 15 9 12" xfId="22986"/>
    <cellStyle name="Normal 2 15 9 13" xfId="22095"/>
    <cellStyle name="Normal 2 15 9 14" xfId="23416"/>
    <cellStyle name="Normal 2 15 9 15" xfId="23828"/>
    <cellStyle name="Normal 2 15 9 16" xfId="26529"/>
    <cellStyle name="Normal 2 15 9 17" xfId="26138"/>
    <cellStyle name="Normal 2 15 9 18" xfId="26779"/>
    <cellStyle name="Normal 2 15 9 19" xfId="25888"/>
    <cellStyle name="Normal 2 15 9 2" xfId="17838"/>
    <cellStyle name="Normal 2 15 9 20" xfId="27209"/>
    <cellStyle name="Normal 2 15 9 21" xfId="27627"/>
    <cellStyle name="Normal 2 15 9 22" xfId="29497"/>
    <cellStyle name="Normal 2 15 9 23" xfId="31281"/>
    <cellStyle name="Normal 2 15 9 24" xfId="33189"/>
    <cellStyle name="Normal 2 15 9 25" xfId="32804"/>
    <cellStyle name="Normal 2 15 9 26" xfId="33435"/>
    <cellStyle name="Normal 2 15 9 3" xfId="17444"/>
    <cellStyle name="Normal 2 15 9 4" xfId="18081"/>
    <cellStyle name="Normal 2 15 9 5" xfId="17194"/>
    <cellStyle name="Normal 2 15 9 6" xfId="18511"/>
    <cellStyle name="Normal 2 15 9 7" xfId="19121"/>
    <cellStyle name="Normal 2 15 9 8" xfId="19737"/>
    <cellStyle name="Normal 2 15 9 9" xfId="20162"/>
    <cellStyle name="Normal 2 16" xfId="1101"/>
    <cellStyle name="Normal 2 16 10" xfId="2049"/>
    <cellStyle name="Normal 2 16 11" xfId="2050"/>
    <cellStyle name="Normal 2 16 12" xfId="2051"/>
    <cellStyle name="Normal 2 16 13" xfId="2052"/>
    <cellStyle name="Normal 2 16 14" xfId="2053"/>
    <cellStyle name="Normal 2 16 15" xfId="2054"/>
    <cellStyle name="Normal 2 16 16" xfId="2055"/>
    <cellStyle name="Normal 2 16 2" xfId="2056"/>
    <cellStyle name="Normal 2 16 2 10" xfId="4017"/>
    <cellStyle name="Normal 2 16 2 11" xfId="3687"/>
    <cellStyle name="Normal 2 16 2 12" xfId="4114"/>
    <cellStyle name="Normal 2 16 2 13" xfId="3620"/>
    <cellStyle name="Normal 2 16 2 14" xfId="4226"/>
    <cellStyle name="Normal 2 16 2 15" xfId="3560"/>
    <cellStyle name="Normal 2 16 2 16" xfId="8002"/>
    <cellStyle name="Normal 2 16 2 17" xfId="7941"/>
    <cellStyle name="Normal 2 16 2 18" xfId="7999"/>
    <cellStyle name="Normal 2 16 2 19" xfId="7928"/>
    <cellStyle name="Normal 2 16 2 2" xfId="3454"/>
    <cellStyle name="Normal 2 16 2 20" xfId="8030"/>
    <cellStyle name="Normal 2 16 2 21" xfId="7898"/>
    <cellStyle name="Normal 2 16 2 22" xfId="8076"/>
    <cellStyle name="Normal 2 16 2 23" xfId="7853"/>
    <cellStyle name="Normal 2 16 2 24" xfId="8121"/>
    <cellStyle name="Normal 2 16 2 25" xfId="7803"/>
    <cellStyle name="Normal 2 16 2 26" xfId="8175"/>
    <cellStyle name="Normal 2 16 2 27" xfId="7753"/>
    <cellStyle name="Normal 2 16 2 28" xfId="8261"/>
    <cellStyle name="Normal 2 16 2 29" xfId="7703"/>
    <cellStyle name="Normal 2 16 2 3" xfId="3342"/>
    <cellStyle name="Normal 2 16 2 30" xfId="8333"/>
    <cellStyle name="Normal 2 16 2 31" xfId="7721"/>
    <cellStyle name="Normal 2 16 2 32" xfId="8380"/>
    <cellStyle name="Normal 2 16 2 33" xfId="7137"/>
    <cellStyle name="Normal 2 16 2 34" xfId="13504"/>
    <cellStyle name="Normal 2 16 2 35" xfId="13440"/>
    <cellStyle name="Normal 2 16 2 36" xfId="13512"/>
    <cellStyle name="Normal 2 16 2 37" xfId="13428"/>
    <cellStyle name="Normal 2 16 2 38" xfId="13542"/>
    <cellStyle name="Normal 2 16 2 39" xfId="13399"/>
    <cellStyle name="Normal 2 16 2 4" xfId="3361"/>
    <cellStyle name="Normal 2 16 2 40" xfId="13581"/>
    <cellStyle name="Normal 2 16 2 41" xfId="13357"/>
    <cellStyle name="Normal 2 16 2 42" xfId="13626"/>
    <cellStyle name="Normal 2 16 2 43" xfId="13307"/>
    <cellStyle name="Normal 2 16 2 44" xfId="13675"/>
    <cellStyle name="Normal 2 16 2 45" xfId="13260"/>
    <cellStyle name="Normal 2 16 2 46" xfId="13790"/>
    <cellStyle name="Normal 2 16 2 5" xfId="3297"/>
    <cellStyle name="Normal 2 16 2 6" xfId="3879"/>
    <cellStyle name="Normal 2 16 2 7" xfId="3736"/>
    <cellStyle name="Normal 2 16 2 8" xfId="3921"/>
    <cellStyle name="Normal 2 16 2 9" xfId="3720"/>
    <cellStyle name="Normal 2 16 3" xfId="2057"/>
    <cellStyle name="Normal 2 16 3 10" xfId="4018"/>
    <cellStyle name="Normal 2 16 3 11" xfId="3686"/>
    <cellStyle name="Normal 2 16 3 12" xfId="4115"/>
    <cellStyle name="Normal 2 16 3 13" xfId="3619"/>
    <cellStyle name="Normal 2 16 3 14" xfId="4227"/>
    <cellStyle name="Normal 2 16 3 15" xfId="3559"/>
    <cellStyle name="Normal 2 16 3 16" xfId="8003"/>
    <cellStyle name="Normal 2 16 3 17" xfId="7940"/>
    <cellStyle name="Normal 2 16 3 18" xfId="8000"/>
    <cellStyle name="Normal 2 16 3 19" xfId="7927"/>
    <cellStyle name="Normal 2 16 3 2" xfId="3455"/>
    <cellStyle name="Normal 2 16 3 20" xfId="8031"/>
    <cellStyle name="Normal 2 16 3 21" xfId="7897"/>
    <cellStyle name="Normal 2 16 3 22" xfId="8077"/>
    <cellStyle name="Normal 2 16 3 23" xfId="7852"/>
    <cellStyle name="Normal 2 16 3 24" xfId="8124"/>
    <cellStyle name="Normal 2 16 3 25" xfId="7802"/>
    <cellStyle name="Normal 2 16 3 26" xfId="8176"/>
    <cellStyle name="Normal 2 16 3 27" xfId="7752"/>
    <cellStyle name="Normal 2 16 3 28" xfId="8262"/>
    <cellStyle name="Normal 2 16 3 29" xfId="7701"/>
    <cellStyle name="Normal 2 16 3 3" xfId="3335"/>
    <cellStyle name="Normal 2 16 3 30" xfId="8366"/>
    <cellStyle name="Normal 2 16 3 31" xfId="7704"/>
    <cellStyle name="Normal 2 16 3 32" xfId="8381"/>
    <cellStyle name="Normal 2 16 3 33" xfId="7136"/>
    <cellStyle name="Normal 2 16 3 34" xfId="13505"/>
    <cellStyle name="Normal 2 16 3 35" xfId="13439"/>
    <cellStyle name="Normal 2 16 3 36" xfId="13514"/>
    <cellStyle name="Normal 2 16 3 37" xfId="13427"/>
    <cellStyle name="Normal 2 16 3 38" xfId="13543"/>
    <cellStyle name="Normal 2 16 3 39" xfId="13397"/>
    <cellStyle name="Normal 2 16 3 4" xfId="3362"/>
    <cellStyle name="Normal 2 16 3 40" xfId="13583"/>
    <cellStyle name="Normal 2 16 3 41" xfId="13355"/>
    <cellStyle name="Normal 2 16 3 42" xfId="13628"/>
    <cellStyle name="Normal 2 16 3 43" xfId="13305"/>
    <cellStyle name="Normal 2 16 3 44" xfId="13677"/>
    <cellStyle name="Normal 2 16 3 45" xfId="13258"/>
    <cellStyle name="Normal 2 16 3 46" xfId="13791"/>
    <cellStyle name="Normal 2 16 3 5" xfId="3296"/>
    <cellStyle name="Normal 2 16 3 6" xfId="3887"/>
    <cellStyle name="Normal 2 16 3 7" xfId="3735"/>
    <cellStyle name="Normal 2 16 3 8" xfId="3960"/>
    <cellStyle name="Normal 2 16 3 9" xfId="3719"/>
    <cellStyle name="Normal 2 16 4" xfId="2058"/>
    <cellStyle name="Normal 2 16 4 10" xfId="4041"/>
    <cellStyle name="Normal 2 16 4 11" xfId="3682"/>
    <cellStyle name="Normal 2 16 4 12" xfId="4117"/>
    <cellStyle name="Normal 2 16 4 13" xfId="3616"/>
    <cellStyle name="Normal 2 16 4 14" xfId="4237"/>
    <cellStyle name="Normal 2 16 4 15" xfId="3556"/>
    <cellStyle name="Normal 2 16 4 16" xfId="8004"/>
    <cellStyle name="Normal 2 16 4 17" xfId="7938"/>
    <cellStyle name="Normal 2 16 4 18" xfId="8001"/>
    <cellStyle name="Normal 2 16 4 19" xfId="7926"/>
    <cellStyle name="Normal 2 16 4 2" xfId="3456"/>
    <cellStyle name="Normal 2 16 4 20" xfId="8032"/>
    <cellStyle name="Normal 2 16 4 21" xfId="7894"/>
    <cellStyle name="Normal 2 16 4 22" xfId="8080"/>
    <cellStyle name="Normal 2 16 4 23" xfId="7849"/>
    <cellStyle name="Normal 2 16 4 24" xfId="8127"/>
    <cellStyle name="Normal 2 16 4 25" xfId="7799"/>
    <cellStyle name="Normal 2 16 4 26" xfId="8179"/>
    <cellStyle name="Normal 2 16 4 27" xfId="7749"/>
    <cellStyle name="Normal 2 16 4 28" xfId="8278"/>
    <cellStyle name="Normal 2 16 4 29" xfId="7700"/>
    <cellStyle name="Normal 2 16 4 3" xfId="3331"/>
    <cellStyle name="Normal 2 16 4 30" xfId="8367"/>
    <cellStyle name="Normal 2 16 4 31" xfId="7663"/>
    <cellStyle name="Normal 2 16 4 32" xfId="8391"/>
    <cellStyle name="Normal 2 16 4 33" xfId="7128"/>
    <cellStyle name="Normal 2 16 4 34" xfId="13506"/>
    <cellStyle name="Normal 2 16 4 35" xfId="13438"/>
    <cellStyle name="Normal 2 16 4 36" xfId="13515"/>
    <cellStyle name="Normal 2 16 4 37" xfId="13426"/>
    <cellStyle name="Normal 2 16 4 38" xfId="13560"/>
    <cellStyle name="Normal 2 16 4 39" xfId="13377"/>
    <cellStyle name="Normal 2 16 4 4" xfId="3363"/>
    <cellStyle name="Normal 2 16 4 40" xfId="13602"/>
    <cellStyle name="Normal 2 16 4 41" xfId="13334"/>
    <cellStyle name="Normal 2 16 4 42" xfId="13649"/>
    <cellStyle name="Normal 2 16 4 43" xfId="13286"/>
    <cellStyle name="Normal 2 16 4 44" xfId="13696"/>
    <cellStyle name="Normal 2 16 4 45" xfId="13239"/>
    <cellStyle name="Normal 2 16 4 46" xfId="13792"/>
    <cellStyle name="Normal 2 16 4 5" xfId="3295"/>
    <cellStyle name="Normal 2 16 4 6" xfId="3888"/>
    <cellStyle name="Normal 2 16 4 7" xfId="3734"/>
    <cellStyle name="Normal 2 16 4 8" xfId="3961"/>
    <cellStyle name="Normal 2 16 4 9" xfId="3717"/>
    <cellStyle name="Normal 2 16 5" xfId="2059"/>
    <cellStyle name="Normal 2 16 5 10" xfId="4077"/>
    <cellStyle name="Normal 2 16 5 11" xfId="3649"/>
    <cellStyle name="Normal 2 16 5 12" xfId="4151"/>
    <cellStyle name="Normal 2 16 5 13" xfId="3593"/>
    <cellStyle name="Normal 2 16 5 14" xfId="4268"/>
    <cellStyle name="Normal 2 16 5 15" xfId="3537"/>
    <cellStyle name="Normal 2 16 5 16" xfId="8005"/>
    <cellStyle name="Normal 2 16 5 17" xfId="7937"/>
    <cellStyle name="Normal 2 16 5 18" xfId="8009"/>
    <cellStyle name="Normal 2 16 5 19" xfId="7924"/>
    <cellStyle name="Normal 2 16 5 2" xfId="3457"/>
    <cellStyle name="Normal 2 16 5 20" xfId="8048"/>
    <cellStyle name="Normal 2 16 5 21" xfId="7875"/>
    <cellStyle name="Normal 2 16 5 22" xfId="8097"/>
    <cellStyle name="Normal 2 16 5 23" xfId="7832"/>
    <cellStyle name="Normal 2 16 5 24" xfId="8144"/>
    <cellStyle name="Normal 2 16 5 25" xfId="7782"/>
    <cellStyle name="Normal 2 16 5 26" xfId="8196"/>
    <cellStyle name="Normal 2 16 5 27" xfId="7732"/>
    <cellStyle name="Normal 2 16 5 28" xfId="8279"/>
    <cellStyle name="Normal 2 16 5 29" xfId="7690"/>
    <cellStyle name="Normal 2 16 5 3" xfId="3330"/>
    <cellStyle name="Normal 2 16 5 30" xfId="8368"/>
    <cellStyle name="Normal 2 16 5 31" xfId="7660"/>
    <cellStyle name="Normal 2 16 5 32" xfId="8405"/>
    <cellStyle name="Normal 2 16 5 33" xfId="7127"/>
    <cellStyle name="Normal 2 16 5 34" xfId="13507"/>
    <cellStyle name="Normal 2 16 5 35" xfId="13437"/>
    <cellStyle name="Normal 2 16 5 36" xfId="13518"/>
    <cellStyle name="Normal 2 16 5 37" xfId="13417"/>
    <cellStyle name="Normal 2 16 5 38" xfId="13562"/>
    <cellStyle name="Normal 2 16 5 39" xfId="13375"/>
    <cellStyle name="Normal 2 16 5 4" xfId="3364"/>
    <cellStyle name="Normal 2 16 5 40" xfId="13607"/>
    <cellStyle name="Normal 2 16 5 41" xfId="13329"/>
    <cellStyle name="Normal 2 16 5 42" xfId="13655"/>
    <cellStyle name="Normal 2 16 5 43" xfId="13278"/>
    <cellStyle name="Normal 2 16 5 44" xfId="13704"/>
    <cellStyle name="Normal 2 16 5 45" xfId="13231"/>
    <cellStyle name="Normal 2 16 5 46" xfId="13797"/>
    <cellStyle name="Normal 2 16 5 5" xfId="3287"/>
    <cellStyle name="Normal 2 16 5 6" xfId="3889"/>
    <cellStyle name="Normal 2 16 5 7" xfId="3733"/>
    <cellStyle name="Normal 2 16 5 8" xfId="3962"/>
    <cellStyle name="Normal 2 16 5 9" xfId="3716"/>
    <cellStyle name="Normal 2 16 6" xfId="2060"/>
    <cellStyle name="Normal 2 16 6 10" xfId="4078"/>
    <cellStyle name="Normal 2 16 6 11" xfId="3648"/>
    <cellStyle name="Normal 2 16 6 12" xfId="4152"/>
    <cellStyle name="Normal 2 16 6 13" xfId="3589"/>
    <cellStyle name="Normal 2 16 6 14" xfId="4269"/>
    <cellStyle name="Normal 2 16 6 15" xfId="3536"/>
    <cellStyle name="Normal 2 16 6 16" xfId="8006"/>
    <cellStyle name="Normal 2 16 6 17" xfId="7934"/>
    <cellStyle name="Normal 2 16 6 18" xfId="8011"/>
    <cellStyle name="Normal 2 16 6 19" xfId="7923"/>
    <cellStyle name="Normal 2 16 6 2" xfId="3458"/>
    <cellStyle name="Normal 2 16 6 20" xfId="8049"/>
    <cellStyle name="Normal 2 16 6 21" xfId="7874"/>
    <cellStyle name="Normal 2 16 6 22" xfId="8098"/>
    <cellStyle name="Normal 2 16 6 23" xfId="7831"/>
    <cellStyle name="Normal 2 16 6 24" xfId="8145"/>
    <cellStyle name="Normal 2 16 6 25" xfId="7781"/>
    <cellStyle name="Normal 2 16 6 26" xfId="8197"/>
    <cellStyle name="Normal 2 16 6 27" xfId="7731"/>
    <cellStyle name="Normal 2 16 6 28" xfId="8283"/>
    <cellStyle name="Normal 2 16 6 29" xfId="7673"/>
    <cellStyle name="Normal 2 16 6 3" xfId="3329"/>
    <cellStyle name="Normal 2 16 6 30" xfId="8369"/>
    <cellStyle name="Normal 2 16 6 31" xfId="7659"/>
    <cellStyle name="Normal 2 16 6 32" xfId="8406"/>
    <cellStyle name="Normal 2 16 6 33" xfId="7103"/>
    <cellStyle name="Normal 2 16 6 34" xfId="13508"/>
    <cellStyle name="Normal 2 16 6 35" xfId="13436"/>
    <cellStyle name="Normal 2 16 6 36" xfId="13526"/>
    <cellStyle name="Normal 2 16 6 37" xfId="13416"/>
    <cellStyle name="Normal 2 16 6 38" xfId="13563"/>
    <cellStyle name="Normal 2 16 6 39" xfId="13372"/>
    <cellStyle name="Normal 2 16 6 4" xfId="3365"/>
    <cellStyle name="Normal 2 16 6 40" xfId="13608"/>
    <cellStyle name="Normal 2 16 6 41" xfId="13325"/>
    <cellStyle name="Normal 2 16 6 42" xfId="13656"/>
    <cellStyle name="Normal 2 16 6 43" xfId="13277"/>
    <cellStyle name="Normal 2 16 6 44" xfId="13705"/>
    <cellStyle name="Normal 2 16 6 45" xfId="13230"/>
    <cellStyle name="Normal 2 16 6 46" xfId="13800"/>
    <cellStyle name="Normal 2 16 6 5" xfId="3286"/>
    <cellStyle name="Normal 2 16 6 6" xfId="3890"/>
    <cellStyle name="Normal 2 16 6 7" xfId="3732"/>
    <cellStyle name="Normal 2 16 6 8" xfId="3964"/>
    <cellStyle name="Normal 2 16 6 9" xfId="3713"/>
    <cellStyle name="Normal 2 16 7" xfId="2061"/>
    <cellStyle name="Normal 2 16 7 10" xfId="4079"/>
    <cellStyle name="Normal 2 16 7 11" xfId="3646"/>
    <cellStyle name="Normal 2 16 7 12" xfId="4174"/>
    <cellStyle name="Normal 2 16 7 13" xfId="3583"/>
    <cellStyle name="Normal 2 16 7 14" xfId="4299"/>
    <cellStyle name="Normal 2 16 7 15" xfId="3529"/>
    <cellStyle name="Normal 2 16 7 16" xfId="8007"/>
    <cellStyle name="Normal 2 16 7 17" xfId="7933"/>
    <cellStyle name="Normal 2 16 7 18" xfId="8012"/>
    <cellStyle name="Normal 2 16 7 19" xfId="7915"/>
    <cellStyle name="Normal 2 16 7 2" xfId="3459"/>
    <cellStyle name="Normal 2 16 7 20" xfId="8057"/>
    <cellStyle name="Normal 2 16 7 21" xfId="7872"/>
    <cellStyle name="Normal 2 16 7 22" xfId="8104"/>
    <cellStyle name="Normal 2 16 7 23" xfId="7823"/>
    <cellStyle name="Normal 2 16 7 24" xfId="8152"/>
    <cellStyle name="Normal 2 16 7 25" xfId="7774"/>
    <cellStyle name="Normal 2 16 7 26" xfId="8204"/>
    <cellStyle name="Normal 2 16 7 27" xfId="7724"/>
    <cellStyle name="Normal 2 16 7 28" xfId="8284"/>
    <cellStyle name="Normal 2 16 7 29" xfId="7672"/>
    <cellStyle name="Normal 2 16 7 3" xfId="3328"/>
    <cellStyle name="Normal 2 16 7 30" xfId="8370"/>
    <cellStyle name="Normal 2 16 7 31" xfId="7634"/>
    <cellStyle name="Normal 2 16 7 32" xfId="8408"/>
    <cellStyle name="Normal 2 16 7 33" xfId="7063"/>
    <cellStyle name="Normal 2 16 7 34" xfId="13509"/>
    <cellStyle name="Normal 2 16 7 35" xfId="13435"/>
    <cellStyle name="Normal 2 16 7 36" xfId="13527"/>
    <cellStyle name="Normal 2 16 7 37" xfId="13413"/>
    <cellStyle name="Normal 2 16 7 38" xfId="13568"/>
    <cellStyle name="Normal 2 16 7 39" xfId="13369"/>
    <cellStyle name="Normal 2 16 7 4" xfId="3366"/>
    <cellStyle name="Normal 2 16 7 40" xfId="13612"/>
    <cellStyle name="Normal 2 16 7 41" xfId="13322"/>
    <cellStyle name="Normal 2 16 7 42" xfId="13661"/>
    <cellStyle name="Normal 2 16 7 43" xfId="13274"/>
    <cellStyle name="Normal 2 16 7 44" xfId="13708"/>
    <cellStyle name="Normal 2 16 7 45" xfId="13227"/>
    <cellStyle name="Normal 2 16 7 46" xfId="13801"/>
    <cellStyle name="Normal 2 16 7 5" xfId="3284"/>
    <cellStyle name="Normal 2 16 7 6" xfId="3891"/>
    <cellStyle name="Normal 2 16 7 7" xfId="3724"/>
    <cellStyle name="Normal 2 16 7 8" xfId="3965"/>
    <cellStyle name="Normal 2 16 7 9" xfId="3704"/>
    <cellStyle name="Normal 2 16 8" xfId="2062"/>
    <cellStyle name="Normal 2 16 8 10" xfId="4081"/>
    <cellStyle name="Normal 2 16 8 11" xfId="3640"/>
    <cellStyle name="Normal 2 16 8 12" xfId="4176"/>
    <cellStyle name="Normal 2 16 8 13" xfId="3580"/>
    <cellStyle name="Normal 2 16 8 14" xfId="4301"/>
    <cellStyle name="Normal 2 16 8 15" xfId="3527"/>
    <cellStyle name="Normal 2 16 8 16" xfId="8008"/>
    <cellStyle name="Normal 2 16 8 17" xfId="7932"/>
    <cellStyle name="Normal 2 16 8 18" xfId="8013"/>
    <cellStyle name="Normal 2 16 8 19" xfId="7913"/>
    <cellStyle name="Normal 2 16 8 2" xfId="3460"/>
    <cellStyle name="Normal 2 16 8 20" xfId="8061"/>
    <cellStyle name="Normal 2 16 8 21" xfId="7867"/>
    <cellStyle name="Normal 2 16 8 22" xfId="8106"/>
    <cellStyle name="Normal 2 16 8 23" xfId="7820"/>
    <cellStyle name="Normal 2 16 8 24" xfId="8154"/>
    <cellStyle name="Normal 2 16 8 25" xfId="7772"/>
    <cellStyle name="Normal 2 16 8 26" xfId="8206"/>
    <cellStyle name="Normal 2 16 8 27" xfId="7722"/>
    <cellStyle name="Normal 2 16 8 28" xfId="8294"/>
    <cellStyle name="Normal 2 16 8 29" xfId="7664"/>
    <cellStyle name="Normal 2 16 8 3" xfId="3327"/>
    <cellStyle name="Normal 2 16 8 30" xfId="8371"/>
    <cellStyle name="Normal 2 16 8 31" xfId="7633"/>
    <cellStyle name="Normal 2 16 8 32" xfId="8410"/>
    <cellStyle name="Normal 2 16 8 33" xfId="7062"/>
    <cellStyle name="Normal 2 16 8 34" xfId="13510"/>
    <cellStyle name="Normal 2 16 8 35" xfId="13434"/>
    <cellStyle name="Normal 2 16 8 36" xfId="13528"/>
    <cellStyle name="Normal 2 16 8 37" xfId="13412"/>
    <cellStyle name="Normal 2 16 8 38" xfId="13569"/>
    <cellStyle name="Normal 2 16 8 39" xfId="13368"/>
    <cellStyle name="Normal 2 16 8 4" xfId="3367"/>
    <cellStyle name="Normal 2 16 8 40" xfId="13613"/>
    <cellStyle name="Normal 2 16 8 41" xfId="13321"/>
    <cellStyle name="Normal 2 16 8 42" xfId="13662"/>
    <cellStyle name="Normal 2 16 8 43" xfId="13273"/>
    <cellStyle name="Normal 2 16 8 44" xfId="13709"/>
    <cellStyle name="Normal 2 16 8 45" xfId="13226"/>
    <cellStyle name="Normal 2 16 8 46" xfId="13803"/>
    <cellStyle name="Normal 2 16 8 5" xfId="3283"/>
    <cellStyle name="Normal 2 16 8 6" xfId="3892"/>
    <cellStyle name="Normal 2 16 8 7" xfId="3722"/>
    <cellStyle name="Normal 2 16 8 8" xfId="3966"/>
    <cellStyle name="Normal 2 16 8 9" xfId="3701"/>
    <cellStyle name="Normal 2 16 9" xfId="2063"/>
    <cellStyle name="Normal 2 17" xfId="1079"/>
    <cellStyle name="Normal 2 17 10" xfId="2064"/>
    <cellStyle name="Normal 2 17 11" xfId="2065"/>
    <cellStyle name="Normal 2 17 12" xfId="2066"/>
    <cellStyle name="Normal 2 17 13" xfId="2067"/>
    <cellStyle name="Normal 2 17 14" xfId="2068"/>
    <cellStyle name="Normal 2 17 15" xfId="2069"/>
    <cellStyle name="Normal 2 17 16" xfId="2070"/>
    <cellStyle name="Normal 2 17 2" xfId="2071"/>
    <cellStyle name="Normal 2 17 2 10" xfId="4125"/>
    <cellStyle name="Normal 2 17 2 11" xfId="3615"/>
    <cellStyle name="Normal 2 17 2 12" xfId="4238"/>
    <cellStyle name="Normal 2 17 2 13" xfId="3555"/>
    <cellStyle name="Normal 2 17 2 14" xfId="4337"/>
    <cellStyle name="Normal 2 17 2 15" xfId="3505"/>
    <cellStyle name="Normal 2 17 2 16" xfId="8018"/>
    <cellStyle name="Normal 2 17 2 17" xfId="7922"/>
    <cellStyle name="Normal 2 17 2 18" xfId="8033"/>
    <cellStyle name="Normal 2 17 2 19" xfId="7893"/>
    <cellStyle name="Normal 2 17 2 2" xfId="3467"/>
    <cellStyle name="Normal 2 17 2 20" xfId="8081"/>
    <cellStyle name="Normal 2 17 2 21" xfId="7848"/>
    <cellStyle name="Normal 2 17 2 22" xfId="8128"/>
    <cellStyle name="Normal 2 17 2 23" xfId="7798"/>
    <cellStyle name="Normal 2 17 2 24" xfId="8180"/>
    <cellStyle name="Normal 2 17 2 25" xfId="7748"/>
    <cellStyle name="Normal 2 17 2 26" xfId="8228"/>
    <cellStyle name="Normal 2 17 2 27" xfId="7689"/>
    <cellStyle name="Normal 2 17 2 28" xfId="8312"/>
    <cellStyle name="Normal 2 17 2 29" xfId="7615"/>
    <cellStyle name="Normal 2 17 2 3" xfId="3321"/>
    <cellStyle name="Normal 2 17 2 30" xfId="8419"/>
    <cellStyle name="Normal 2 17 2 31" xfId="7566"/>
    <cellStyle name="Normal 2 17 2 32" xfId="8521"/>
    <cellStyle name="Normal 2 17 2 33" xfId="7033"/>
    <cellStyle name="Normal 2 17 2 34" xfId="13519"/>
    <cellStyle name="Normal 2 17 2 35" xfId="13424"/>
    <cellStyle name="Normal 2 17 2 36" xfId="13544"/>
    <cellStyle name="Normal 2 17 2 37" xfId="13396"/>
    <cellStyle name="Normal 2 17 2 38" xfId="13591"/>
    <cellStyle name="Normal 2 17 2 39" xfId="13347"/>
    <cellStyle name="Normal 2 17 2 4" xfId="3387"/>
    <cellStyle name="Normal 2 17 2 40" xfId="13636"/>
    <cellStyle name="Normal 2 17 2 41" xfId="13297"/>
    <cellStyle name="Normal 2 17 2 42" xfId="13685"/>
    <cellStyle name="Normal 2 17 2 43" xfId="13250"/>
    <cellStyle name="Normal 2 17 2 44" xfId="13737"/>
    <cellStyle name="Normal 2 17 2 45" xfId="13198"/>
    <cellStyle name="Normal 2 17 2 46" xfId="13823"/>
    <cellStyle name="Normal 2 17 2 5" xfId="3272"/>
    <cellStyle name="Normal 2 17 2 6" xfId="3922"/>
    <cellStyle name="Normal 2 17 2 7" xfId="3712"/>
    <cellStyle name="Normal 2 17 2 8" xfId="4044"/>
    <cellStyle name="Normal 2 17 2 9" xfId="3681"/>
    <cellStyle name="Normal 2 17 3" xfId="2072"/>
    <cellStyle name="Normal 2 17 3 10" xfId="4134"/>
    <cellStyle name="Normal 2 17 3 11" xfId="3607"/>
    <cellStyle name="Normal 2 17 3 12" xfId="4253"/>
    <cellStyle name="Normal 2 17 3 13" xfId="3545"/>
    <cellStyle name="Normal 2 17 3 14" xfId="4361"/>
    <cellStyle name="Normal 2 17 3 15" xfId="3481"/>
    <cellStyle name="Normal 2 17 3 16" xfId="8019"/>
    <cellStyle name="Normal 2 17 3 17" xfId="7921"/>
    <cellStyle name="Normal 2 17 3 18" xfId="8041"/>
    <cellStyle name="Normal 2 17 3 19" xfId="7892"/>
    <cellStyle name="Normal 2 17 3 2" xfId="3468"/>
    <cellStyle name="Normal 2 17 3 20" xfId="8089"/>
    <cellStyle name="Normal 2 17 3 21" xfId="7840"/>
    <cellStyle name="Normal 2 17 3 22" xfId="8136"/>
    <cellStyle name="Normal 2 17 3 23" xfId="7790"/>
    <cellStyle name="Normal 2 17 3 24" xfId="8188"/>
    <cellStyle name="Normal 2 17 3 25" xfId="7740"/>
    <cellStyle name="Normal 2 17 3 26" xfId="8243"/>
    <cellStyle name="Normal 2 17 3 27" xfId="7681"/>
    <cellStyle name="Normal 2 17 3 28" xfId="8313"/>
    <cellStyle name="Normal 2 17 3 29" xfId="7614"/>
    <cellStyle name="Normal 2 17 3 3" xfId="3320"/>
    <cellStyle name="Normal 2 17 3 30" xfId="8424"/>
    <cellStyle name="Normal 2 17 3 31" xfId="7541"/>
    <cellStyle name="Normal 2 17 3 32" xfId="8522"/>
    <cellStyle name="Normal 2 17 3 33" xfId="7023"/>
    <cellStyle name="Normal 2 17 3 34" xfId="13520"/>
    <cellStyle name="Normal 2 17 3 35" xfId="13423"/>
    <cellStyle name="Normal 2 17 3 36" xfId="13545"/>
    <cellStyle name="Normal 2 17 3 37" xfId="13395"/>
    <cellStyle name="Normal 2 17 3 38" xfId="13596"/>
    <cellStyle name="Normal 2 17 3 39" xfId="13342"/>
    <cellStyle name="Normal 2 17 3 4" xfId="3388"/>
    <cellStyle name="Normal 2 17 3 40" xfId="13641"/>
    <cellStyle name="Normal 2 17 3 41" xfId="13292"/>
    <cellStyle name="Normal 2 17 3 42" xfId="13690"/>
    <cellStyle name="Normal 2 17 3 43" xfId="13245"/>
    <cellStyle name="Normal 2 17 3 44" xfId="13742"/>
    <cellStyle name="Normal 2 17 3 45" xfId="13193"/>
    <cellStyle name="Normal 2 17 3 46" xfId="13824"/>
    <cellStyle name="Normal 2 17 3 5" xfId="3271"/>
    <cellStyle name="Normal 2 17 3 6" xfId="3923"/>
    <cellStyle name="Normal 2 17 3 7" xfId="3711"/>
    <cellStyle name="Normal 2 17 3 8" xfId="4045"/>
    <cellStyle name="Normal 2 17 3 9" xfId="3673"/>
    <cellStyle name="Normal 2 17 4" xfId="2073"/>
    <cellStyle name="Normal 2 17 4 10" xfId="4145"/>
    <cellStyle name="Normal 2 17 4 11" xfId="3604"/>
    <cellStyle name="Normal 2 17 4 12" xfId="4256"/>
    <cellStyle name="Normal 2 17 4 13" xfId="3542"/>
    <cellStyle name="Normal 2 17 4 14" xfId="4364"/>
    <cellStyle name="Normal 2 17 4 15" xfId="3478"/>
    <cellStyle name="Normal 2 17 4 16" xfId="8020"/>
    <cellStyle name="Normal 2 17 4 17" xfId="7920"/>
    <cellStyle name="Normal 2 17 4 18" xfId="8042"/>
    <cellStyle name="Normal 2 17 4 19" xfId="7891"/>
    <cellStyle name="Normal 2 17 4 2" xfId="3469"/>
    <cellStyle name="Normal 2 17 4 20" xfId="8092"/>
    <cellStyle name="Normal 2 17 4 21" xfId="7837"/>
    <cellStyle name="Normal 2 17 4 22" xfId="8139"/>
    <cellStyle name="Normal 2 17 4 23" xfId="7787"/>
    <cellStyle name="Normal 2 17 4 24" xfId="8191"/>
    <cellStyle name="Normal 2 17 4 25" xfId="7737"/>
    <cellStyle name="Normal 2 17 4 26" xfId="8246"/>
    <cellStyle name="Normal 2 17 4 27" xfId="7678"/>
    <cellStyle name="Normal 2 17 4 28" xfId="8314"/>
    <cellStyle name="Normal 2 17 4 29" xfId="7598"/>
    <cellStyle name="Normal 2 17 4 3" xfId="3319"/>
    <cellStyle name="Normal 2 17 4 30" xfId="8427"/>
    <cellStyle name="Normal 2 17 4 31" xfId="7533"/>
    <cellStyle name="Normal 2 17 4 32" xfId="8530"/>
    <cellStyle name="Normal 2 17 4 33" xfId="7007"/>
    <cellStyle name="Normal 2 17 4 34" xfId="13521"/>
    <cellStyle name="Normal 2 17 4 35" xfId="13422"/>
    <cellStyle name="Normal 2 17 4 36" xfId="13546"/>
    <cellStyle name="Normal 2 17 4 37" xfId="13385"/>
    <cellStyle name="Normal 2 17 4 38" xfId="13597"/>
    <cellStyle name="Normal 2 17 4 39" xfId="13341"/>
    <cellStyle name="Normal 2 17 4 4" xfId="3389"/>
    <cellStyle name="Normal 2 17 4 40" xfId="13642"/>
    <cellStyle name="Normal 2 17 4 41" xfId="13291"/>
    <cellStyle name="Normal 2 17 4 42" xfId="13691"/>
    <cellStyle name="Normal 2 17 4 43" xfId="13244"/>
    <cellStyle name="Normal 2 17 4 44" xfId="13743"/>
    <cellStyle name="Normal 2 17 4 45" xfId="13192"/>
    <cellStyle name="Normal 2 17 4 46" xfId="13825"/>
    <cellStyle name="Normal 2 17 4 5" xfId="3270"/>
    <cellStyle name="Normal 2 17 4 6" xfId="3924"/>
    <cellStyle name="Normal 2 17 4 7" xfId="3710"/>
    <cellStyle name="Normal 2 17 4 8" xfId="4053"/>
    <cellStyle name="Normal 2 17 4 9" xfId="3672"/>
    <cellStyle name="Normal 2 17 5" xfId="2074"/>
    <cellStyle name="Normal 2 17 5 10" xfId="4147"/>
    <cellStyle name="Normal 2 17 5 11" xfId="3603"/>
    <cellStyle name="Normal 2 17 5 12" xfId="4257"/>
    <cellStyle name="Normal 2 17 5 13" xfId="3541"/>
    <cellStyle name="Normal 2 17 5 14" xfId="4365"/>
    <cellStyle name="Normal 2 17 5 15" xfId="3477"/>
    <cellStyle name="Normal 2 17 5 16" xfId="8021"/>
    <cellStyle name="Normal 2 17 5 17" xfId="7919"/>
    <cellStyle name="Normal 2 17 5 18" xfId="8043"/>
    <cellStyle name="Normal 2 17 5 19" xfId="7883"/>
    <cellStyle name="Normal 2 17 5 2" xfId="3470"/>
    <cellStyle name="Normal 2 17 5 20" xfId="8093"/>
    <cellStyle name="Normal 2 17 5 21" xfId="7836"/>
    <cellStyle name="Normal 2 17 5 22" xfId="8140"/>
    <cellStyle name="Normal 2 17 5 23" xfId="7786"/>
    <cellStyle name="Normal 2 17 5 24" xfId="8192"/>
    <cellStyle name="Normal 2 17 5 25" xfId="7736"/>
    <cellStyle name="Normal 2 17 5 26" xfId="8247"/>
    <cellStyle name="Normal 2 17 5 27" xfId="7677"/>
    <cellStyle name="Normal 2 17 5 28" xfId="8315"/>
    <cellStyle name="Normal 2 17 5 29" xfId="7595"/>
    <cellStyle name="Normal 2 17 5 3" xfId="3318"/>
    <cellStyle name="Normal 2 17 5 30" xfId="8441"/>
    <cellStyle name="Normal 2 17 5 31" xfId="7530"/>
    <cellStyle name="Normal 2 17 5 32" xfId="8531"/>
    <cellStyle name="Normal 2 17 5 33" xfId="7006"/>
    <cellStyle name="Normal 2 17 5 34" xfId="13522"/>
    <cellStyle name="Normal 2 17 5 35" xfId="13421"/>
    <cellStyle name="Normal 2 17 5 36" xfId="13547"/>
    <cellStyle name="Normal 2 17 5 37" xfId="13382"/>
    <cellStyle name="Normal 2 17 5 38" xfId="13598"/>
    <cellStyle name="Normal 2 17 5 39" xfId="13340"/>
    <cellStyle name="Normal 2 17 5 4" xfId="3390"/>
    <cellStyle name="Normal 2 17 5 40" xfId="13643"/>
    <cellStyle name="Normal 2 17 5 41" xfId="13290"/>
    <cellStyle name="Normal 2 17 5 42" xfId="13692"/>
    <cellStyle name="Normal 2 17 5 43" xfId="13243"/>
    <cellStyle name="Normal 2 17 5 44" xfId="13744"/>
    <cellStyle name="Normal 2 17 5 45" xfId="13191"/>
    <cellStyle name="Normal 2 17 5 46" xfId="13826"/>
    <cellStyle name="Normal 2 17 5 5" xfId="3269"/>
    <cellStyle name="Normal 2 17 5 6" xfId="3939"/>
    <cellStyle name="Normal 2 17 5 7" xfId="3708"/>
    <cellStyle name="Normal 2 17 5 8" xfId="4054"/>
    <cellStyle name="Normal 2 17 5 9" xfId="3664"/>
    <cellStyle name="Normal 2 17 6" xfId="2075"/>
    <cellStyle name="Normal 2 17 6 10" xfId="4148"/>
    <cellStyle name="Normal 2 17 6 11" xfId="3602"/>
    <cellStyle name="Normal 2 17 6 12" xfId="4265"/>
    <cellStyle name="Normal 2 17 6 13" xfId="3540"/>
    <cellStyle name="Normal 2 17 6 14" xfId="4366"/>
    <cellStyle name="Normal 2 17 6 15" xfId="3476"/>
    <cellStyle name="Normal 2 17 6 16" xfId="8022"/>
    <cellStyle name="Normal 2 17 6 17" xfId="7918"/>
    <cellStyle name="Normal 2 17 6 18" xfId="8044"/>
    <cellStyle name="Normal 2 17 6 19" xfId="7878"/>
    <cellStyle name="Normal 2 17 6 2" xfId="3471"/>
    <cellStyle name="Normal 2 17 6 20" xfId="8094"/>
    <cellStyle name="Normal 2 17 6 21" xfId="7835"/>
    <cellStyle name="Normal 2 17 6 22" xfId="8141"/>
    <cellStyle name="Normal 2 17 6 23" xfId="7785"/>
    <cellStyle name="Normal 2 17 6 24" xfId="8193"/>
    <cellStyle name="Normal 2 17 6 25" xfId="7735"/>
    <cellStyle name="Normal 2 17 6 26" xfId="8248"/>
    <cellStyle name="Normal 2 17 6 27" xfId="7676"/>
    <cellStyle name="Normal 2 17 6 28" xfId="8316"/>
    <cellStyle name="Normal 2 17 6 29" xfId="7587"/>
    <cellStyle name="Normal 2 17 6 3" xfId="3317"/>
    <cellStyle name="Normal 2 17 6 30" xfId="8444"/>
    <cellStyle name="Normal 2 17 6 31" xfId="7528"/>
    <cellStyle name="Normal 2 17 6 32" xfId="8532"/>
    <cellStyle name="Normal 2 17 6 33" xfId="6993"/>
    <cellStyle name="Normal 2 17 6 34" xfId="13523"/>
    <cellStyle name="Normal 2 17 6 35" xfId="13420"/>
    <cellStyle name="Normal 2 17 6 36" xfId="13548"/>
    <cellStyle name="Normal 2 17 6 37" xfId="13381"/>
    <cellStyle name="Normal 2 17 6 38" xfId="13599"/>
    <cellStyle name="Normal 2 17 6 39" xfId="13337"/>
    <cellStyle name="Normal 2 17 6 4" xfId="3391"/>
    <cellStyle name="Normal 2 17 6 40" xfId="13644"/>
    <cellStyle name="Normal 2 17 6 41" xfId="13289"/>
    <cellStyle name="Normal 2 17 6 42" xfId="13693"/>
    <cellStyle name="Normal 2 17 6 43" xfId="13242"/>
    <cellStyle name="Normal 2 17 6 44" xfId="13745"/>
    <cellStyle name="Normal 2 17 6 45" xfId="13190"/>
    <cellStyle name="Normal 2 17 6 46" xfId="13834"/>
    <cellStyle name="Normal 2 17 6 5" xfId="3268"/>
    <cellStyle name="Normal 2 17 6 6" xfId="3940"/>
    <cellStyle name="Normal 2 17 6 7" xfId="3707"/>
    <cellStyle name="Normal 2 17 6 8" xfId="4055"/>
    <cellStyle name="Normal 2 17 6 9" xfId="3652"/>
    <cellStyle name="Normal 2 17 7" xfId="2076"/>
    <cellStyle name="Normal 2 17 7 10" xfId="4149"/>
    <cellStyle name="Normal 2 17 7 11" xfId="3601"/>
    <cellStyle name="Normal 2 17 7 12" xfId="4266"/>
    <cellStyle name="Normal 2 17 7 13" xfId="3539"/>
    <cellStyle name="Normal 2 17 7 14" xfId="4368"/>
    <cellStyle name="Normal 2 17 7 15" xfId="3475"/>
    <cellStyle name="Normal 2 17 7 16" xfId="8023"/>
    <cellStyle name="Normal 2 17 7 17" xfId="7917"/>
    <cellStyle name="Normal 2 17 7 18" xfId="8045"/>
    <cellStyle name="Normal 2 17 7 19" xfId="7877"/>
    <cellStyle name="Normal 2 17 7 2" xfId="3472"/>
    <cellStyle name="Normal 2 17 7 20" xfId="8095"/>
    <cellStyle name="Normal 2 17 7 21" xfId="7834"/>
    <cellStyle name="Normal 2 17 7 22" xfId="8142"/>
    <cellStyle name="Normal 2 17 7 23" xfId="7784"/>
    <cellStyle name="Normal 2 17 7 24" xfId="8194"/>
    <cellStyle name="Normal 2 17 7 25" xfId="7734"/>
    <cellStyle name="Normal 2 17 7 26" xfId="8249"/>
    <cellStyle name="Normal 2 17 7 27" xfId="7675"/>
    <cellStyle name="Normal 2 17 7 28" xfId="8318"/>
    <cellStyle name="Normal 2 17 7 29" xfId="7586"/>
    <cellStyle name="Normal 2 17 7 3" xfId="3316"/>
    <cellStyle name="Normal 2 17 7 30" xfId="8445"/>
    <cellStyle name="Normal 2 17 7 31" xfId="7527"/>
    <cellStyle name="Normal 2 17 7 32" xfId="8533"/>
    <cellStyle name="Normal 2 17 7 33" xfId="6984"/>
    <cellStyle name="Normal 2 17 7 34" xfId="13524"/>
    <cellStyle name="Normal 2 17 7 35" xfId="13419"/>
    <cellStyle name="Normal 2 17 7 36" xfId="13556"/>
    <cellStyle name="Normal 2 17 7 37" xfId="13380"/>
    <cellStyle name="Normal 2 17 7 38" xfId="13600"/>
    <cellStyle name="Normal 2 17 7 39" xfId="13336"/>
    <cellStyle name="Normal 2 17 7 4" xfId="3392"/>
    <cellStyle name="Normal 2 17 7 40" xfId="13645"/>
    <cellStyle name="Normal 2 17 7 41" xfId="13288"/>
    <cellStyle name="Normal 2 17 7 42" xfId="13694"/>
    <cellStyle name="Normal 2 17 7 43" xfId="13241"/>
    <cellStyle name="Normal 2 17 7 44" xfId="13746"/>
    <cellStyle name="Normal 2 17 7 45" xfId="13189"/>
    <cellStyle name="Normal 2 17 7 46" xfId="13835"/>
    <cellStyle name="Normal 2 17 7 5" xfId="3267"/>
    <cellStyle name="Normal 2 17 7 6" xfId="3941"/>
    <cellStyle name="Normal 2 17 7 7" xfId="3706"/>
    <cellStyle name="Normal 2 17 7 8" xfId="4056"/>
    <cellStyle name="Normal 2 17 7 9" xfId="3651"/>
    <cellStyle name="Normal 2 17 8" xfId="2077"/>
    <cellStyle name="Normal 2 17 8 10" xfId="4150"/>
    <cellStyle name="Normal 2 17 8 11" xfId="3600"/>
    <cellStyle name="Normal 2 17 8 12" xfId="4267"/>
    <cellStyle name="Normal 2 17 8 13" xfId="3538"/>
    <cellStyle name="Normal 2 17 8 14" xfId="5085"/>
    <cellStyle name="Normal 2 17 8 15" xfId="3474"/>
    <cellStyle name="Normal 2 17 8 16" xfId="8024"/>
    <cellStyle name="Normal 2 17 8 17" xfId="7916"/>
    <cellStyle name="Normal 2 17 8 18" xfId="8046"/>
    <cellStyle name="Normal 2 17 8 19" xfId="7876"/>
    <cellStyle name="Normal 2 17 8 2" xfId="3473"/>
    <cellStyle name="Normal 2 17 8 20" xfId="8096"/>
    <cellStyle name="Normal 2 17 8 21" xfId="7833"/>
    <cellStyle name="Normal 2 17 8 22" xfId="8143"/>
    <cellStyle name="Normal 2 17 8 23" xfId="7783"/>
    <cellStyle name="Normal 2 17 8 24" xfId="8195"/>
    <cellStyle name="Normal 2 17 8 25" xfId="7733"/>
    <cellStyle name="Normal 2 17 8 26" xfId="8250"/>
    <cellStyle name="Normal 2 17 8 27" xfId="7674"/>
    <cellStyle name="Normal 2 17 8 28" xfId="8319"/>
    <cellStyle name="Normal 2 17 8 29" xfId="7585"/>
    <cellStyle name="Normal 2 17 8 3" xfId="3315"/>
    <cellStyle name="Normal 2 17 8 30" xfId="8446"/>
    <cellStyle name="Normal 2 17 8 31" xfId="7512"/>
    <cellStyle name="Normal 2 17 8 32" xfId="8565"/>
    <cellStyle name="Normal 2 17 8 33" xfId="6983"/>
    <cellStyle name="Normal 2 17 8 34" xfId="13525"/>
    <cellStyle name="Normal 2 17 8 35" xfId="13418"/>
    <cellStyle name="Normal 2 17 8 36" xfId="13559"/>
    <cellStyle name="Normal 2 17 8 37" xfId="13378"/>
    <cellStyle name="Normal 2 17 8 38" xfId="13601"/>
    <cellStyle name="Normal 2 17 8 39" xfId="13335"/>
    <cellStyle name="Normal 2 17 8 4" xfId="3395"/>
    <cellStyle name="Normal 2 17 8 40" xfId="13646"/>
    <cellStyle name="Normal 2 17 8 41" xfId="13287"/>
    <cellStyle name="Normal 2 17 8 42" xfId="13695"/>
    <cellStyle name="Normal 2 17 8 43" xfId="13240"/>
    <cellStyle name="Normal 2 17 8 44" xfId="13747"/>
    <cellStyle name="Normal 2 17 8 45" xfId="13188"/>
    <cellStyle name="Normal 2 17 8 46" xfId="13836"/>
    <cellStyle name="Normal 2 17 8 5" xfId="3266"/>
    <cellStyle name="Normal 2 17 8 6" xfId="3959"/>
    <cellStyle name="Normal 2 17 8 7" xfId="3705"/>
    <cellStyle name="Normal 2 17 8 8" xfId="4059"/>
    <cellStyle name="Normal 2 17 8 9" xfId="3650"/>
    <cellStyle name="Normal 2 17 9" xfId="2078"/>
    <cellStyle name="Normal 2 18" xfId="1090"/>
    <cellStyle name="Normal 2 18 10" xfId="2079"/>
    <cellStyle name="Normal 2 18 11" xfId="2080"/>
    <cellStyle name="Normal 2 18 12" xfId="2081"/>
    <cellStyle name="Normal 2 18 13" xfId="2082"/>
    <cellStyle name="Normal 2 18 14" xfId="2083"/>
    <cellStyle name="Normal 2 18 15" xfId="2084"/>
    <cellStyle name="Normal 2 18 16" xfId="2085"/>
    <cellStyle name="Normal 2 18 2" xfId="2086"/>
    <cellStyle name="Normal 2 18 2 10" xfId="4187"/>
    <cellStyle name="Normal 2 18 2 11" xfId="3577"/>
    <cellStyle name="Normal 2 18 2 12" xfId="4306"/>
    <cellStyle name="Normal 2 18 2 13" xfId="3524"/>
    <cellStyle name="Normal 2 18 2 14" xfId="4381"/>
    <cellStyle name="Normal 2 18 2 15" xfId="3451"/>
    <cellStyle name="Normal 2 18 2 16" xfId="8034"/>
    <cellStyle name="Normal 2 18 2 17" xfId="7906"/>
    <cellStyle name="Normal 2 18 2 18" xfId="8066"/>
    <cellStyle name="Normal 2 18 2 19" xfId="7863"/>
    <cellStyle name="Normal 2 18 2 2" xfId="3482"/>
    <cellStyle name="Normal 2 18 2 20" xfId="8110"/>
    <cellStyle name="Normal 2 18 2 21" xfId="7816"/>
    <cellStyle name="Normal 2 18 2 22" xfId="8160"/>
    <cellStyle name="Normal 2 18 2 23" xfId="7767"/>
    <cellStyle name="Normal 2 18 2 24" xfId="8211"/>
    <cellStyle name="Normal 2 18 2 25" xfId="7716"/>
    <cellStyle name="Normal 2 18 2 26" xfId="8265"/>
    <cellStyle name="Normal 2 18 2 27" xfId="7655"/>
    <cellStyle name="Normal 2 18 2 28" xfId="8345"/>
    <cellStyle name="Normal 2 18 2 29" xfId="7564"/>
    <cellStyle name="Normal 2 18 2 3" xfId="3310"/>
    <cellStyle name="Normal 2 18 2 30" xfId="8495"/>
    <cellStyle name="Normal 2 18 2 31" xfId="7446"/>
    <cellStyle name="Normal 2 18 2 32" xfId="8643"/>
    <cellStyle name="Normal 2 18 2 33" xfId="6899"/>
    <cellStyle name="Normal 2 18 2 34" xfId="13533"/>
    <cellStyle name="Normal 2 18 2 35" xfId="13409"/>
    <cellStyle name="Normal 2 18 2 36" xfId="13570"/>
    <cellStyle name="Normal 2 18 2 37" xfId="13367"/>
    <cellStyle name="Normal 2 18 2 38" xfId="13614"/>
    <cellStyle name="Normal 2 18 2 39" xfId="13320"/>
    <cellStyle name="Normal 2 18 2 4" xfId="3407"/>
    <cellStyle name="Normal 2 18 2 40" xfId="13664"/>
    <cellStyle name="Normal 2 18 2 41" xfId="13270"/>
    <cellStyle name="Normal 2 18 2 42" xfId="13712"/>
    <cellStyle name="Normal 2 18 2 43" xfId="13223"/>
    <cellStyle name="Normal 2 18 2 44" xfId="13760"/>
    <cellStyle name="Normal 2 18 2 45" xfId="13171"/>
    <cellStyle name="Normal 2 18 2 46" xfId="13852"/>
    <cellStyle name="Normal 2 18 2 5" xfId="3257"/>
    <cellStyle name="Normal 2 18 2 6" xfId="3978"/>
    <cellStyle name="Normal 2 18 2 7" xfId="3697"/>
    <cellStyle name="Normal 2 18 2 8" xfId="4106"/>
    <cellStyle name="Normal 2 18 2 9" xfId="3636"/>
    <cellStyle name="Normal 2 18 3" xfId="2087"/>
    <cellStyle name="Normal 2 18 3 10" xfId="4205"/>
    <cellStyle name="Normal 2 18 3 11" xfId="3576"/>
    <cellStyle name="Normal 2 18 3 12" xfId="4314"/>
    <cellStyle name="Normal 2 18 3 13" xfId="3523"/>
    <cellStyle name="Normal 2 18 3 14" xfId="4382"/>
    <cellStyle name="Normal 2 18 3 15" xfId="3450"/>
    <cellStyle name="Normal 2 18 3 16" xfId="8035"/>
    <cellStyle name="Normal 2 18 3 17" xfId="7905"/>
    <cellStyle name="Normal 2 18 3 18" xfId="8069"/>
    <cellStyle name="Normal 2 18 3 19" xfId="7862"/>
    <cellStyle name="Normal 2 18 3 2" xfId="3483"/>
    <cellStyle name="Normal 2 18 3 20" xfId="8113"/>
    <cellStyle name="Normal 2 18 3 21" xfId="7813"/>
    <cellStyle name="Normal 2 18 3 22" xfId="8161"/>
    <cellStyle name="Normal 2 18 3 23" xfId="7766"/>
    <cellStyle name="Normal 2 18 3 24" xfId="8212"/>
    <cellStyle name="Normal 2 18 3 25" xfId="7715"/>
    <cellStyle name="Normal 2 18 3 26" xfId="8266"/>
    <cellStyle name="Normal 2 18 3 27" xfId="7654"/>
    <cellStyle name="Normal 2 18 3 28" xfId="8346"/>
    <cellStyle name="Normal 2 18 3 29" xfId="7563"/>
    <cellStyle name="Normal 2 18 3 3" xfId="3309"/>
    <cellStyle name="Normal 2 18 3 30" xfId="8497"/>
    <cellStyle name="Normal 2 18 3 31" xfId="7443"/>
    <cellStyle name="Normal 2 18 3 32" xfId="8673"/>
    <cellStyle name="Normal 2 18 3 33" xfId="6887"/>
    <cellStyle name="Normal 2 18 3 34" xfId="13534"/>
    <cellStyle name="Normal 2 18 3 35" xfId="13408"/>
    <cellStyle name="Normal 2 18 3 36" xfId="13571"/>
    <cellStyle name="Normal 2 18 3 37" xfId="13366"/>
    <cellStyle name="Normal 2 18 3 38" xfId="13615"/>
    <cellStyle name="Normal 2 18 3 39" xfId="13319"/>
    <cellStyle name="Normal 2 18 3 4" xfId="3408"/>
    <cellStyle name="Normal 2 18 3 40" xfId="13665"/>
    <cellStyle name="Normal 2 18 3 41" xfId="13269"/>
    <cellStyle name="Normal 2 18 3 42" xfId="13713"/>
    <cellStyle name="Normal 2 18 3 43" xfId="13222"/>
    <cellStyle name="Normal 2 18 3 44" xfId="13761"/>
    <cellStyle name="Normal 2 18 3 45" xfId="13170"/>
    <cellStyle name="Normal 2 18 3 46" xfId="13853"/>
    <cellStyle name="Normal 2 18 3 5" xfId="3256"/>
    <cellStyle name="Normal 2 18 3 6" xfId="3979"/>
    <cellStyle name="Normal 2 18 3 7" xfId="3696"/>
    <cellStyle name="Normal 2 18 3 8" xfId="4107"/>
    <cellStyle name="Normal 2 18 3 9" xfId="3628"/>
    <cellStyle name="Normal 2 18 4" xfId="2088"/>
    <cellStyle name="Normal 2 18 4 10" xfId="4206"/>
    <cellStyle name="Normal 2 18 4 11" xfId="3573"/>
    <cellStyle name="Normal 2 18 4 12" xfId="4315"/>
    <cellStyle name="Normal 2 18 4 13" xfId="3522"/>
    <cellStyle name="Normal 2 18 4 14" xfId="4383"/>
    <cellStyle name="Normal 2 18 4 15" xfId="3449"/>
    <cellStyle name="Normal 2 18 4 16" xfId="8036"/>
    <cellStyle name="Normal 2 18 4 17" xfId="7904"/>
    <cellStyle name="Normal 2 18 4 18" xfId="8070"/>
    <cellStyle name="Normal 2 18 4 19" xfId="7861"/>
    <cellStyle name="Normal 2 18 4 2" xfId="3484"/>
    <cellStyle name="Normal 2 18 4 20" xfId="8114"/>
    <cellStyle name="Normal 2 18 4 21" xfId="7812"/>
    <cellStyle name="Normal 2 18 4 22" xfId="8162"/>
    <cellStyle name="Normal 2 18 4 23" xfId="7765"/>
    <cellStyle name="Normal 2 18 4 24" xfId="8213"/>
    <cellStyle name="Normal 2 18 4 25" xfId="7714"/>
    <cellStyle name="Normal 2 18 4 26" xfId="8267"/>
    <cellStyle name="Normal 2 18 4 27" xfId="7653"/>
    <cellStyle name="Normal 2 18 4 28" xfId="8347"/>
    <cellStyle name="Normal 2 18 4 29" xfId="7560"/>
    <cellStyle name="Normal 2 18 4 3" xfId="3308"/>
    <cellStyle name="Normal 2 18 4 30" xfId="8498"/>
    <cellStyle name="Normal 2 18 4 31" xfId="7428"/>
    <cellStyle name="Normal 2 18 4 32" xfId="8674"/>
    <cellStyle name="Normal 2 18 4 33" xfId="6886"/>
    <cellStyle name="Normal 2 18 4 34" xfId="13535"/>
    <cellStyle name="Normal 2 18 4 35" xfId="13407"/>
    <cellStyle name="Normal 2 18 4 36" xfId="13572"/>
    <cellStyle name="Normal 2 18 4 37" xfId="13365"/>
    <cellStyle name="Normal 2 18 4 38" xfId="13616"/>
    <cellStyle name="Normal 2 18 4 39" xfId="13318"/>
    <cellStyle name="Normal 2 18 4 4" xfId="3411"/>
    <cellStyle name="Normal 2 18 4 40" xfId="13668"/>
    <cellStyle name="Normal 2 18 4 41" xfId="13266"/>
    <cellStyle name="Normal 2 18 4 42" xfId="13716"/>
    <cellStyle name="Normal 2 18 4 43" xfId="13219"/>
    <cellStyle name="Normal 2 18 4 44" xfId="13764"/>
    <cellStyle name="Normal 2 18 4 45" xfId="13167"/>
    <cellStyle name="Normal 2 18 4 46" xfId="13854"/>
    <cellStyle name="Normal 2 18 4 5" xfId="3255"/>
    <cellStyle name="Normal 2 18 4 6" xfId="3987"/>
    <cellStyle name="Normal 2 18 4 7" xfId="3693"/>
    <cellStyle name="Normal 2 18 4 8" xfId="4108"/>
    <cellStyle name="Normal 2 18 4 9" xfId="3627"/>
    <cellStyle name="Normal 2 18 5" xfId="2089"/>
    <cellStyle name="Normal 2 18 5 10" xfId="4207"/>
    <cellStyle name="Normal 2 18 5 11" xfId="3571"/>
    <cellStyle name="Normal 2 18 5 12" xfId="4319"/>
    <cellStyle name="Normal 2 18 5 13" xfId="3518"/>
    <cellStyle name="Normal 2 18 5 14" xfId="4389"/>
    <cellStyle name="Normal 2 18 5 15" xfId="3445"/>
    <cellStyle name="Normal 2 18 5 16" xfId="8037"/>
    <cellStyle name="Normal 2 18 5 17" xfId="7903"/>
    <cellStyle name="Normal 2 18 5 18" xfId="8071"/>
    <cellStyle name="Normal 2 18 5 19" xfId="7860"/>
    <cellStyle name="Normal 2 18 5 2" xfId="3485"/>
    <cellStyle name="Normal 2 18 5 20" xfId="8115"/>
    <cellStyle name="Normal 2 18 5 21" xfId="7810"/>
    <cellStyle name="Normal 2 18 5 22" xfId="8166"/>
    <cellStyle name="Normal 2 18 5 23" xfId="7761"/>
    <cellStyle name="Normal 2 18 5 24" xfId="8217"/>
    <cellStyle name="Normal 2 18 5 25" xfId="7710"/>
    <cellStyle name="Normal 2 18 5 26" xfId="8272"/>
    <cellStyle name="Normal 2 18 5 27" xfId="7649"/>
    <cellStyle name="Normal 2 18 5 28" xfId="8362"/>
    <cellStyle name="Normal 2 18 5 29" xfId="7559"/>
    <cellStyle name="Normal 2 18 5 3" xfId="3307"/>
    <cellStyle name="Normal 2 18 5 30" xfId="8499"/>
    <cellStyle name="Normal 2 18 5 31" xfId="7427"/>
    <cellStyle name="Normal 2 18 5 32" xfId="8698"/>
    <cellStyle name="Normal 2 18 5 33" xfId="6885"/>
    <cellStyle name="Normal 2 18 5 34" xfId="13536"/>
    <cellStyle name="Normal 2 18 5 35" xfId="13406"/>
    <cellStyle name="Normal 2 18 5 36" xfId="13573"/>
    <cellStyle name="Normal 2 18 5 37" xfId="13364"/>
    <cellStyle name="Normal 2 18 5 38" xfId="13617"/>
    <cellStyle name="Normal 2 18 5 39" xfId="13317"/>
    <cellStyle name="Normal 2 18 5 4" xfId="3412"/>
    <cellStyle name="Normal 2 18 5 40" xfId="13669"/>
    <cellStyle name="Normal 2 18 5 41" xfId="13265"/>
    <cellStyle name="Normal 2 18 5 42" xfId="13717"/>
    <cellStyle name="Normal 2 18 5 43" xfId="13218"/>
    <cellStyle name="Normal 2 18 5 44" xfId="13765"/>
    <cellStyle name="Normal 2 18 5 45" xfId="13164"/>
    <cellStyle name="Normal 2 18 5 46" xfId="13864"/>
    <cellStyle name="Normal 2 18 5 5" xfId="3254"/>
    <cellStyle name="Normal 2 18 5 6" xfId="3995"/>
    <cellStyle name="Normal 2 18 5 7" xfId="3692"/>
    <cellStyle name="Normal 2 18 5 8" xfId="4109"/>
    <cellStyle name="Normal 2 18 5 9" xfId="3626"/>
    <cellStyle name="Normal 2 18 6" xfId="2090"/>
    <cellStyle name="Normal 2 18 6 10" xfId="4208"/>
    <cellStyle name="Normal 2 18 6 11" xfId="3568"/>
    <cellStyle name="Normal 2 18 6 12" xfId="4320"/>
    <cellStyle name="Normal 2 18 6 13" xfId="3517"/>
    <cellStyle name="Normal 2 18 6 14" xfId="4390"/>
    <cellStyle name="Normal 2 18 6 15" xfId="3444"/>
    <cellStyle name="Normal 2 18 6 16" xfId="8038"/>
    <cellStyle name="Normal 2 18 6 17" xfId="7902"/>
    <cellStyle name="Normal 2 18 6 18" xfId="8072"/>
    <cellStyle name="Normal 2 18 6 19" xfId="7859"/>
    <cellStyle name="Normal 2 18 6 2" xfId="3486"/>
    <cellStyle name="Normal 2 18 6 20" xfId="8116"/>
    <cellStyle name="Normal 2 18 6 21" xfId="7807"/>
    <cellStyle name="Normal 2 18 6 22" xfId="8167"/>
    <cellStyle name="Normal 2 18 6 23" xfId="7760"/>
    <cellStyle name="Normal 2 18 6 24" xfId="8218"/>
    <cellStyle name="Normal 2 18 6 25" xfId="7709"/>
    <cellStyle name="Normal 2 18 6 26" xfId="8273"/>
    <cellStyle name="Normal 2 18 6 27" xfId="7648"/>
    <cellStyle name="Normal 2 18 6 28" xfId="8363"/>
    <cellStyle name="Normal 2 18 6 29" xfId="7558"/>
    <cellStyle name="Normal 2 18 6 3" xfId="3306"/>
    <cellStyle name="Normal 2 18 6 30" xfId="8500"/>
    <cellStyle name="Normal 2 18 6 31" xfId="7425"/>
    <cellStyle name="Normal 2 18 6 32" xfId="8699"/>
    <cellStyle name="Normal 2 18 6 33" xfId="6883"/>
    <cellStyle name="Normal 2 18 6 34" xfId="13537"/>
    <cellStyle name="Normal 2 18 6 35" xfId="13405"/>
    <cellStyle name="Normal 2 18 6 36" xfId="13574"/>
    <cellStyle name="Normal 2 18 6 37" xfId="13363"/>
    <cellStyle name="Normal 2 18 6 38" xfId="13618"/>
    <cellStyle name="Normal 2 18 6 39" xfId="13314"/>
    <cellStyle name="Normal 2 18 6 4" xfId="3413"/>
    <cellStyle name="Normal 2 18 6 40" xfId="13670"/>
    <cellStyle name="Normal 2 18 6 41" xfId="13264"/>
    <cellStyle name="Normal 2 18 6 42" xfId="13718"/>
    <cellStyle name="Normal 2 18 6 43" xfId="13217"/>
    <cellStyle name="Normal 2 18 6 44" xfId="13766"/>
    <cellStyle name="Normal 2 18 6 45" xfId="13163"/>
    <cellStyle name="Normal 2 18 6 46" xfId="13865"/>
    <cellStyle name="Normal 2 18 6 5" xfId="3253"/>
    <cellStyle name="Normal 2 18 6 6" xfId="3996"/>
    <cellStyle name="Normal 2 18 6 7" xfId="3691"/>
    <cellStyle name="Normal 2 18 6 8" xfId="4110"/>
    <cellStyle name="Normal 2 18 6 9" xfId="3625"/>
    <cellStyle name="Normal 2 18 7" xfId="2091"/>
    <cellStyle name="Normal 2 18 7 10" xfId="4209"/>
    <cellStyle name="Normal 2 18 7 11" xfId="3567"/>
    <cellStyle name="Normal 2 18 7 12" xfId="4323"/>
    <cellStyle name="Normal 2 18 7 13" xfId="3516"/>
    <cellStyle name="Normal 2 18 7 14" xfId="4391"/>
    <cellStyle name="Normal 2 18 7 15" xfId="3443"/>
    <cellStyle name="Normal 2 18 7 16" xfId="8039"/>
    <cellStyle name="Normal 2 18 7 17" xfId="7901"/>
    <cellStyle name="Normal 2 18 7 18" xfId="8073"/>
    <cellStyle name="Normal 2 18 7 19" xfId="7858"/>
    <cellStyle name="Normal 2 18 7 2" xfId="3487"/>
    <cellStyle name="Normal 2 18 7 20" xfId="8117"/>
    <cellStyle name="Normal 2 18 7 21" xfId="7806"/>
    <cellStyle name="Normal 2 18 7 22" xfId="8170"/>
    <cellStyle name="Normal 2 18 7 23" xfId="7759"/>
    <cellStyle name="Normal 2 18 7 24" xfId="8219"/>
    <cellStyle name="Normal 2 18 7 25" xfId="7708"/>
    <cellStyle name="Normal 2 18 7 26" xfId="8274"/>
    <cellStyle name="Normal 2 18 7 27" xfId="7638"/>
    <cellStyle name="Normal 2 18 7 28" xfId="8364"/>
    <cellStyle name="Normal 2 18 7 29" xfId="7543"/>
    <cellStyle name="Normal 2 18 7 3" xfId="3305"/>
    <cellStyle name="Normal 2 18 7 30" xfId="8501"/>
    <cellStyle name="Normal 2 18 7 31" xfId="7422"/>
    <cellStyle name="Normal 2 18 7 32" xfId="8700"/>
    <cellStyle name="Normal 2 18 7 33" xfId="6865"/>
    <cellStyle name="Normal 2 18 7 34" xfId="13538"/>
    <cellStyle name="Normal 2 18 7 35" xfId="13404"/>
    <cellStyle name="Normal 2 18 7 36" xfId="13575"/>
    <cellStyle name="Normal 2 18 7 37" xfId="13362"/>
    <cellStyle name="Normal 2 18 7 38" xfId="13619"/>
    <cellStyle name="Normal 2 18 7 39" xfId="13313"/>
    <cellStyle name="Normal 2 18 7 4" xfId="3416"/>
    <cellStyle name="Normal 2 18 7 40" xfId="13671"/>
    <cellStyle name="Normal 2 18 7 41" xfId="13263"/>
    <cellStyle name="Normal 2 18 7 42" xfId="13719"/>
    <cellStyle name="Normal 2 18 7 43" xfId="13216"/>
    <cellStyle name="Normal 2 18 7 44" xfId="13767"/>
    <cellStyle name="Normal 2 18 7 45" xfId="13162"/>
    <cellStyle name="Normal 2 18 7 46" xfId="13868"/>
    <cellStyle name="Normal 2 18 7 5" xfId="3252"/>
    <cellStyle name="Normal 2 18 7 6" xfId="3997"/>
    <cellStyle name="Normal 2 18 7 7" xfId="3690"/>
    <cellStyle name="Normal 2 18 7 8" xfId="4111"/>
    <cellStyle name="Normal 2 18 7 9" xfId="3623"/>
    <cellStyle name="Normal 2 18 8" xfId="2092"/>
    <cellStyle name="Normal 2 18 8 10" xfId="4210"/>
    <cellStyle name="Normal 2 18 8 11" xfId="3566"/>
    <cellStyle name="Normal 2 18 8 12" xfId="4324"/>
    <cellStyle name="Normal 2 18 8 13" xfId="3515"/>
    <cellStyle name="Normal 2 18 8 14" xfId="4392"/>
    <cellStyle name="Normal 2 18 8 15" xfId="3442"/>
    <cellStyle name="Normal 2 18 8 16" xfId="8040"/>
    <cellStyle name="Normal 2 18 8 17" xfId="7900"/>
    <cellStyle name="Normal 2 18 8 18" xfId="8074"/>
    <cellStyle name="Normal 2 18 8 19" xfId="7857"/>
    <cellStyle name="Normal 2 18 8 2" xfId="3488"/>
    <cellStyle name="Normal 2 18 8 20" xfId="8118"/>
    <cellStyle name="Normal 2 18 8 21" xfId="7805"/>
    <cellStyle name="Normal 2 18 8 22" xfId="8171"/>
    <cellStyle name="Normal 2 18 8 23" xfId="7758"/>
    <cellStyle name="Normal 2 18 8 24" xfId="8220"/>
    <cellStyle name="Normal 2 18 8 25" xfId="7707"/>
    <cellStyle name="Normal 2 18 8 26" xfId="8275"/>
    <cellStyle name="Normal 2 18 8 27" xfId="7637"/>
    <cellStyle name="Normal 2 18 8 28" xfId="8365"/>
    <cellStyle name="Normal 2 18 8 29" xfId="7542"/>
    <cellStyle name="Normal 2 18 8 3" xfId="3304"/>
    <cellStyle name="Normal 2 18 8 30" xfId="8509"/>
    <cellStyle name="Normal 2 18 8 31" xfId="7421"/>
    <cellStyle name="Normal 2 18 8 32" xfId="8701"/>
    <cellStyle name="Normal 2 18 8 33" xfId="6864"/>
    <cellStyle name="Normal 2 18 8 34" xfId="13539"/>
    <cellStyle name="Normal 2 18 8 35" xfId="13403"/>
    <cellStyle name="Normal 2 18 8 36" xfId="13576"/>
    <cellStyle name="Normal 2 18 8 37" xfId="13361"/>
    <cellStyle name="Normal 2 18 8 38" xfId="13620"/>
    <cellStyle name="Normal 2 18 8 39" xfId="13312"/>
    <cellStyle name="Normal 2 18 8 4" xfId="3417"/>
    <cellStyle name="Normal 2 18 8 40" xfId="13672"/>
    <cellStyle name="Normal 2 18 8 41" xfId="13262"/>
    <cellStyle name="Normal 2 18 8 42" xfId="13720"/>
    <cellStyle name="Normal 2 18 8 43" xfId="13215"/>
    <cellStyle name="Normal 2 18 8 44" xfId="13770"/>
    <cellStyle name="Normal 2 18 8 45" xfId="13154"/>
    <cellStyle name="Normal 2 18 8 46" xfId="13869"/>
    <cellStyle name="Normal 2 18 8 5" xfId="3251"/>
    <cellStyle name="Normal 2 18 8 6" xfId="3998"/>
    <cellStyle name="Normal 2 18 8 7" xfId="3689"/>
    <cellStyle name="Normal 2 18 8 8" xfId="4112"/>
    <cellStyle name="Normal 2 18 8 9" xfId="3622"/>
    <cellStyle name="Normal 2 18 9" xfId="2093"/>
    <cellStyle name="Normal 2 19" xfId="1073"/>
    <cellStyle name="Normal 2 19 10" xfId="2094"/>
    <cellStyle name="Normal 2 19 11" xfId="2095"/>
    <cellStyle name="Normal 2 19 12" xfId="2096"/>
    <cellStyle name="Normal 2 19 13" xfId="2097"/>
    <cellStyle name="Normal 2 19 14" xfId="2098"/>
    <cellStyle name="Normal 2 19 15" xfId="2099"/>
    <cellStyle name="Normal 2 19 16" xfId="2100"/>
    <cellStyle name="Normal 2 19 2" xfId="2101"/>
    <cellStyle name="Normal 2 19 2 10" xfId="4239"/>
    <cellStyle name="Normal 2 19 2 11" xfId="3552"/>
    <cellStyle name="Normal 2 19 2 12" xfId="4338"/>
    <cellStyle name="Normal 2 19 2 13" xfId="3495"/>
    <cellStyle name="Normal 2 19 2 14" xfId="4417"/>
    <cellStyle name="Normal 2 19 2 15" xfId="3402"/>
    <cellStyle name="Normal 2 19 2 16" xfId="8050"/>
    <cellStyle name="Normal 2 19 2 17" xfId="7890"/>
    <cellStyle name="Normal 2 19 2 18" xfId="8082"/>
    <cellStyle name="Normal 2 19 2 19" xfId="7847"/>
    <cellStyle name="Normal 2 19 2 2" xfId="3498"/>
    <cellStyle name="Normal 2 19 2 20" xfId="8129"/>
    <cellStyle name="Normal 2 19 2 21" xfId="7797"/>
    <cellStyle name="Normal 2 19 2 22" xfId="8181"/>
    <cellStyle name="Normal 2 19 2 23" xfId="7747"/>
    <cellStyle name="Normal 2 19 2 24" xfId="8229"/>
    <cellStyle name="Normal 2 19 2 25" xfId="7688"/>
    <cellStyle name="Normal 2 19 2 26" xfId="8295"/>
    <cellStyle name="Normal 2 19 2 27" xfId="7605"/>
    <cellStyle name="Normal 2 19 2 28" xfId="8382"/>
    <cellStyle name="Normal 2 19 2 29" xfId="7490"/>
    <cellStyle name="Normal 2 19 2 3" xfId="3294"/>
    <cellStyle name="Normal 2 19 2 30" xfId="8534"/>
    <cellStyle name="Normal 2 19 2 31" xfId="7370"/>
    <cellStyle name="Normal 2 19 2 32" xfId="8720"/>
    <cellStyle name="Normal 2 19 2 33" xfId="9199"/>
    <cellStyle name="Normal 2 19 2 34" xfId="13549"/>
    <cellStyle name="Normal 2 19 2 35" xfId="13394"/>
    <cellStyle name="Normal 2 19 2 36" xfId="13584"/>
    <cellStyle name="Normal 2 19 2 37" xfId="13354"/>
    <cellStyle name="Normal 2 19 2 38" xfId="13629"/>
    <cellStyle name="Normal 2 19 2 39" xfId="13304"/>
    <cellStyle name="Normal 2 19 2 4" xfId="3428"/>
    <cellStyle name="Normal 2 19 2 40" xfId="13678"/>
    <cellStyle name="Normal 2 19 2 41" xfId="13257"/>
    <cellStyle name="Normal 2 19 2 42" xfId="13723"/>
    <cellStyle name="Normal 2 19 2 43" xfId="13205"/>
    <cellStyle name="Normal 2 19 2 44" xfId="13779"/>
    <cellStyle name="Normal 2 19 2 45" xfId="13139"/>
    <cellStyle name="Normal 2 19 2 46" xfId="13885"/>
    <cellStyle name="Normal 2 19 2 5" xfId="3250"/>
    <cellStyle name="Normal 2 19 2 6" xfId="4019"/>
    <cellStyle name="Normal 2 19 2 7" xfId="3671"/>
    <cellStyle name="Normal 2 19 2 8" xfId="4126"/>
    <cellStyle name="Normal 2 19 2 9" xfId="3614"/>
    <cellStyle name="Normal 2 19 3" xfId="2102"/>
    <cellStyle name="Normal 2 19 3 10" xfId="4240"/>
    <cellStyle name="Normal 2 19 3 11" xfId="3551"/>
    <cellStyle name="Normal 2 19 3 12" xfId="4339"/>
    <cellStyle name="Normal 2 19 3 13" xfId="3494"/>
    <cellStyle name="Normal 2 19 3 14" xfId="4419"/>
    <cellStyle name="Normal 2 19 3 15" xfId="3401"/>
    <cellStyle name="Normal 2 19 3 16" xfId="8051"/>
    <cellStyle name="Normal 2 19 3 17" xfId="7889"/>
    <cellStyle name="Normal 2 19 3 18" xfId="8083"/>
    <cellStyle name="Normal 2 19 3 19" xfId="7846"/>
    <cellStyle name="Normal 2 19 3 2" xfId="3499"/>
    <cellStyle name="Normal 2 19 3 20" xfId="8130"/>
    <cellStyle name="Normal 2 19 3 21" xfId="7796"/>
    <cellStyle name="Normal 2 19 3 22" xfId="8182"/>
    <cellStyle name="Normal 2 19 3 23" xfId="7746"/>
    <cellStyle name="Normal 2 19 3 24" xfId="8230"/>
    <cellStyle name="Normal 2 19 3 25" xfId="7687"/>
    <cellStyle name="Normal 2 19 3 26" xfId="8296"/>
    <cellStyle name="Normal 2 19 3 27" xfId="7604"/>
    <cellStyle name="Normal 2 19 3 28" xfId="8383"/>
    <cellStyle name="Normal 2 19 3 29" xfId="7489"/>
    <cellStyle name="Normal 2 19 3 3" xfId="3293"/>
    <cellStyle name="Normal 2 19 3 30" xfId="8535"/>
    <cellStyle name="Normal 2 19 3 31" xfId="7369"/>
    <cellStyle name="Normal 2 19 3 32" xfId="8721"/>
    <cellStyle name="Normal 2 19 3 33" xfId="9200"/>
    <cellStyle name="Normal 2 19 3 34" xfId="13550"/>
    <cellStyle name="Normal 2 19 3 35" xfId="13393"/>
    <cellStyle name="Normal 2 19 3 36" xfId="13585"/>
    <cellStyle name="Normal 2 19 3 37" xfId="13353"/>
    <cellStyle name="Normal 2 19 3 38" xfId="13630"/>
    <cellStyle name="Normal 2 19 3 39" xfId="13303"/>
    <cellStyle name="Normal 2 19 3 4" xfId="3429"/>
    <cellStyle name="Normal 2 19 3 40" xfId="13679"/>
    <cellStyle name="Normal 2 19 3 41" xfId="13256"/>
    <cellStyle name="Normal 2 19 3 42" xfId="13731"/>
    <cellStyle name="Normal 2 19 3 43" xfId="13204"/>
    <cellStyle name="Normal 2 19 3 44" xfId="13780"/>
    <cellStyle name="Normal 2 19 3 45" xfId="13138"/>
    <cellStyle name="Normal 2 19 3 46" xfId="13887"/>
    <cellStyle name="Normal 2 19 3 5" xfId="3249"/>
    <cellStyle name="Normal 2 19 3 6" xfId="4020"/>
    <cellStyle name="Normal 2 19 3 7" xfId="3670"/>
    <cellStyle name="Normal 2 19 3 8" xfId="4127"/>
    <cellStyle name="Normal 2 19 3 9" xfId="3613"/>
    <cellStyle name="Normal 2 19 4" xfId="2103"/>
    <cellStyle name="Normal 2 19 4 10" xfId="4241"/>
    <cellStyle name="Normal 2 19 4 11" xfId="3550"/>
    <cellStyle name="Normal 2 19 4 12" xfId="4355"/>
    <cellStyle name="Normal 2 19 4 13" xfId="3493"/>
    <cellStyle name="Normal 2 19 4 14" xfId="4420"/>
    <cellStyle name="Normal 2 19 4 15" xfId="3398"/>
    <cellStyle name="Normal 2 19 4 16" xfId="8052"/>
    <cellStyle name="Normal 2 19 4 17" xfId="7888"/>
    <cellStyle name="Normal 2 19 4 18" xfId="8084"/>
    <cellStyle name="Normal 2 19 4 19" xfId="7845"/>
    <cellStyle name="Normal 2 19 4 2" xfId="3500"/>
    <cellStyle name="Normal 2 19 4 20" xfId="8131"/>
    <cellStyle name="Normal 2 19 4 21" xfId="7795"/>
    <cellStyle name="Normal 2 19 4 22" xfId="8183"/>
    <cellStyle name="Normal 2 19 4 23" xfId="7745"/>
    <cellStyle name="Normal 2 19 4 24" xfId="8231"/>
    <cellStyle name="Normal 2 19 4 25" xfId="7686"/>
    <cellStyle name="Normal 2 19 4 26" xfId="8297"/>
    <cellStyle name="Normal 2 19 4 27" xfId="7603"/>
    <cellStyle name="Normal 2 19 4 28" xfId="8384"/>
    <cellStyle name="Normal 2 19 4 29" xfId="7481"/>
    <cellStyle name="Normal 2 19 4 3" xfId="3292"/>
    <cellStyle name="Normal 2 19 4 30" xfId="8536"/>
    <cellStyle name="Normal 2 19 4 31" xfId="7366"/>
    <cellStyle name="Normal 2 19 4 32" xfId="8723"/>
    <cellStyle name="Normal 2 19 4 33" xfId="9228"/>
    <cellStyle name="Normal 2 19 4 34" xfId="13551"/>
    <cellStyle name="Normal 2 19 4 35" xfId="13392"/>
    <cellStyle name="Normal 2 19 4 36" xfId="13586"/>
    <cellStyle name="Normal 2 19 4 37" xfId="13352"/>
    <cellStyle name="Normal 2 19 4 38" xfId="13631"/>
    <cellStyle name="Normal 2 19 4 39" xfId="13302"/>
    <cellStyle name="Normal 2 19 4 4" xfId="3430"/>
    <cellStyle name="Normal 2 19 4 40" xfId="13680"/>
    <cellStyle name="Normal 2 19 4 41" xfId="13255"/>
    <cellStyle name="Normal 2 19 4 42" xfId="13732"/>
    <cellStyle name="Normal 2 19 4 43" xfId="13203"/>
    <cellStyle name="Normal 2 19 4 44" xfId="13781"/>
    <cellStyle name="Normal 2 19 4 45" xfId="13137"/>
    <cellStyle name="Normal 2 19 4 46" xfId="13896"/>
    <cellStyle name="Normal 2 19 4 5" xfId="3248"/>
    <cellStyle name="Normal 2 19 4 6" xfId="4021"/>
    <cellStyle name="Normal 2 19 4 7" xfId="3669"/>
    <cellStyle name="Normal 2 19 4 8" xfId="4129"/>
    <cellStyle name="Normal 2 19 4 9" xfId="3612"/>
    <cellStyle name="Normal 2 19 5" xfId="2104"/>
    <cellStyle name="Normal 2 19 5 10" xfId="4242"/>
    <cellStyle name="Normal 2 19 5 11" xfId="3549"/>
    <cellStyle name="Normal 2 19 5 12" xfId="4356"/>
    <cellStyle name="Normal 2 19 5 13" xfId="3492"/>
    <cellStyle name="Normal 2 19 5 14" xfId="4421"/>
    <cellStyle name="Normal 2 19 5 15" xfId="3396"/>
    <cellStyle name="Normal 2 19 5 16" xfId="8053"/>
    <cellStyle name="Normal 2 19 5 17" xfId="7887"/>
    <cellStyle name="Normal 2 19 5 18" xfId="8085"/>
    <cellStyle name="Normal 2 19 5 19" xfId="7844"/>
    <cellStyle name="Normal 2 19 5 2" xfId="3501"/>
    <cellStyle name="Normal 2 19 5 20" xfId="8132"/>
    <cellStyle name="Normal 2 19 5 21" xfId="7794"/>
    <cellStyle name="Normal 2 19 5 22" xfId="8184"/>
    <cellStyle name="Normal 2 19 5 23" xfId="7744"/>
    <cellStyle name="Normal 2 19 5 24" xfId="8232"/>
    <cellStyle name="Normal 2 19 5 25" xfId="7685"/>
    <cellStyle name="Normal 2 19 5 26" xfId="8298"/>
    <cellStyle name="Normal 2 19 5 27" xfId="7602"/>
    <cellStyle name="Normal 2 19 5 28" xfId="8385"/>
    <cellStyle name="Normal 2 19 5 29" xfId="7480"/>
    <cellStyle name="Normal 2 19 5 3" xfId="3291"/>
    <cellStyle name="Normal 2 19 5 30" xfId="8537"/>
    <cellStyle name="Normal 2 19 5 31" xfId="7365"/>
    <cellStyle name="Normal 2 19 5 32" xfId="8732"/>
    <cellStyle name="Normal 2 19 5 33" xfId="9229"/>
    <cellStyle name="Normal 2 19 5 34" xfId="13552"/>
    <cellStyle name="Normal 2 19 5 35" xfId="13389"/>
    <cellStyle name="Normal 2 19 5 36" xfId="13587"/>
    <cellStyle name="Normal 2 19 5 37" xfId="13351"/>
    <cellStyle name="Normal 2 19 5 38" xfId="13632"/>
    <cellStyle name="Normal 2 19 5 39" xfId="13301"/>
    <cellStyle name="Normal 2 19 5 4" xfId="3431"/>
    <cellStyle name="Normal 2 19 5 40" xfId="13681"/>
    <cellStyle name="Normal 2 19 5 41" xfId="13254"/>
    <cellStyle name="Normal 2 19 5 42" xfId="13733"/>
    <cellStyle name="Normal 2 19 5 43" xfId="13202"/>
    <cellStyle name="Normal 2 19 5 44" xfId="13782"/>
    <cellStyle name="Normal 2 19 5 45" xfId="13136"/>
    <cellStyle name="Normal 2 19 5 46" xfId="13897"/>
    <cellStyle name="Normal 2 19 5 5" xfId="3247"/>
    <cellStyle name="Normal 2 19 5 6" xfId="4022"/>
    <cellStyle name="Normal 2 19 5 7" xfId="3668"/>
    <cellStyle name="Normal 2 19 5 8" xfId="4130"/>
    <cellStyle name="Normal 2 19 5 9" xfId="3611"/>
    <cellStyle name="Normal 2 19 6" xfId="2105"/>
    <cellStyle name="Normal 2 19 6 10" xfId="4243"/>
    <cellStyle name="Normal 2 19 6 11" xfId="3548"/>
    <cellStyle name="Normal 2 19 6 12" xfId="4357"/>
    <cellStyle name="Normal 2 19 6 13" xfId="3491"/>
    <cellStyle name="Normal 2 19 6 14" xfId="4422"/>
    <cellStyle name="Normal 2 19 6 15" xfId="3386"/>
    <cellStyle name="Normal 2 19 6 16" xfId="8054"/>
    <cellStyle name="Normal 2 19 6 17" xfId="7886"/>
    <cellStyle name="Normal 2 19 6 18" xfId="8086"/>
    <cellStyle name="Normal 2 19 6 19" xfId="7843"/>
    <cellStyle name="Normal 2 19 6 2" xfId="3502"/>
    <cellStyle name="Normal 2 19 6 20" xfId="8133"/>
    <cellStyle name="Normal 2 19 6 21" xfId="7793"/>
    <cellStyle name="Normal 2 19 6 22" xfId="8185"/>
    <cellStyle name="Normal 2 19 6 23" xfId="7743"/>
    <cellStyle name="Normal 2 19 6 24" xfId="8233"/>
    <cellStyle name="Normal 2 19 6 25" xfId="7684"/>
    <cellStyle name="Normal 2 19 6 26" xfId="8299"/>
    <cellStyle name="Normal 2 19 6 27" xfId="7601"/>
    <cellStyle name="Normal 2 19 6 28" xfId="8388"/>
    <cellStyle name="Normal 2 19 6 29" xfId="7479"/>
    <cellStyle name="Normal 2 19 6 3" xfId="3290"/>
    <cellStyle name="Normal 2 19 6 30" xfId="8552"/>
    <cellStyle name="Normal 2 19 6 31" xfId="7364"/>
    <cellStyle name="Normal 2 19 6 32" xfId="8740"/>
    <cellStyle name="Normal 2 19 6 33" xfId="9230"/>
    <cellStyle name="Normal 2 19 6 34" xfId="13553"/>
    <cellStyle name="Normal 2 19 6 35" xfId="13388"/>
    <cellStyle name="Normal 2 19 6 36" xfId="13588"/>
    <cellStyle name="Normal 2 19 6 37" xfId="13350"/>
    <cellStyle name="Normal 2 19 6 38" xfId="13633"/>
    <cellStyle name="Normal 2 19 6 39" xfId="13300"/>
    <cellStyle name="Normal 2 19 6 4" xfId="3432"/>
    <cellStyle name="Normal 2 19 6 40" xfId="13682"/>
    <cellStyle name="Normal 2 19 6 41" xfId="13253"/>
    <cellStyle name="Normal 2 19 6 42" xfId="13734"/>
    <cellStyle name="Normal 2 19 6 43" xfId="13201"/>
    <cellStyle name="Normal 2 19 6 44" xfId="13783"/>
    <cellStyle name="Normal 2 19 6 45" xfId="13135"/>
    <cellStyle name="Normal 2 19 6 46" xfId="13898"/>
    <cellStyle name="Normal 2 19 6 5" xfId="3246"/>
    <cellStyle name="Normal 2 19 6 6" xfId="4023"/>
    <cellStyle name="Normal 2 19 6 7" xfId="3667"/>
    <cellStyle name="Normal 2 19 6 8" xfId="4131"/>
    <cellStyle name="Normal 2 19 6 9" xfId="3610"/>
    <cellStyle name="Normal 2 19 7" xfId="2106"/>
    <cellStyle name="Normal 2 19 7 10" xfId="4244"/>
    <cellStyle name="Normal 2 19 7 11" xfId="3547"/>
    <cellStyle name="Normal 2 19 7 12" xfId="4359"/>
    <cellStyle name="Normal 2 19 7 13" xfId="3490"/>
    <cellStyle name="Normal 2 19 7 14" xfId="4423"/>
    <cellStyle name="Normal 2 19 7 15" xfId="3383"/>
    <cellStyle name="Normal 2 19 7 16" xfId="8055"/>
    <cellStyle name="Normal 2 19 7 17" xfId="7885"/>
    <cellStyle name="Normal 2 19 7 18" xfId="8087"/>
    <cellStyle name="Normal 2 19 7 19" xfId="7842"/>
    <cellStyle name="Normal 2 19 7 2" xfId="3503"/>
    <cellStyle name="Normal 2 19 7 20" xfId="8134"/>
    <cellStyle name="Normal 2 19 7 21" xfId="7792"/>
    <cellStyle name="Normal 2 19 7 22" xfId="8186"/>
    <cellStyle name="Normal 2 19 7 23" xfId="7742"/>
    <cellStyle name="Normal 2 19 7 24" xfId="8241"/>
    <cellStyle name="Normal 2 19 7 25" xfId="7683"/>
    <cellStyle name="Normal 2 19 7 26" xfId="8300"/>
    <cellStyle name="Normal 2 19 7 27" xfId="7600"/>
    <cellStyle name="Normal 2 19 7 28" xfId="8389"/>
    <cellStyle name="Normal 2 19 7 29" xfId="7477"/>
    <cellStyle name="Normal 2 19 7 3" xfId="3289"/>
    <cellStyle name="Normal 2 19 7 30" xfId="8553"/>
    <cellStyle name="Normal 2 19 7 31" xfId="7356"/>
    <cellStyle name="Normal 2 19 7 32" xfId="8741"/>
    <cellStyle name="Normal 2 19 7 33" xfId="9233"/>
    <cellStyle name="Normal 2 19 7 34" xfId="13554"/>
    <cellStyle name="Normal 2 19 7 35" xfId="13387"/>
    <cellStyle name="Normal 2 19 7 36" xfId="13589"/>
    <cellStyle name="Normal 2 19 7 37" xfId="13349"/>
    <cellStyle name="Normal 2 19 7 38" xfId="13634"/>
    <cellStyle name="Normal 2 19 7 39" xfId="13299"/>
    <cellStyle name="Normal 2 19 7 4" xfId="3433"/>
    <cellStyle name="Normal 2 19 7 40" xfId="13683"/>
    <cellStyle name="Normal 2 19 7 41" xfId="13252"/>
    <cellStyle name="Normal 2 19 7 42" xfId="13735"/>
    <cellStyle name="Normal 2 19 7 43" xfId="13200"/>
    <cellStyle name="Normal 2 19 7 44" xfId="13784"/>
    <cellStyle name="Normal 2 19 7 45" xfId="13127"/>
    <cellStyle name="Normal 2 19 7 46" xfId="13905"/>
    <cellStyle name="Normal 2 19 7 5" xfId="3245"/>
    <cellStyle name="Normal 2 19 7 6" xfId="4024"/>
    <cellStyle name="Normal 2 19 7 7" xfId="3666"/>
    <cellStyle name="Normal 2 19 7 8" xfId="4132"/>
    <cellStyle name="Normal 2 19 7 9" xfId="3609"/>
    <cellStyle name="Normal 2 19 8" xfId="2107"/>
    <cellStyle name="Normal 2 19 8 10" xfId="4245"/>
    <cellStyle name="Normal 2 19 8 11" xfId="3546"/>
    <cellStyle name="Normal 2 19 8 12" xfId="4360"/>
    <cellStyle name="Normal 2 19 8 13" xfId="3489"/>
    <cellStyle name="Normal 2 19 8 14" xfId="4432"/>
    <cellStyle name="Normal 2 19 8 15" xfId="3381"/>
    <cellStyle name="Normal 2 19 8 16" xfId="8056"/>
    <cellStyle name="Normal 2 19 8 17" xfId="7884"/>
    <cellStyle name="Normal 2 19 8 18" xfId="8088"/>
    <cellStyle name="Normal 2 19 8 19" xfId="7841"/>
    <cellStyle name="Normal 2 19 8 2" xfId="3504"/>
    <cellStyle name="Normal 2 19 8 20" xfId="8135"/>
    <cellStyle name="Normal 2 19 8 21" xfId="7791"/>
    <cellStyle name="Normal 2 19 8 22" xfId="8187"/>
    <cellStyle name="Normal 2 19 8 23" xfId="7741"/>
    <cellStyle name="Normal 2 19 8 24" xfId="8242"/>
    <cellStyle name="Normal 2 19 8 25" xfId="7682"/>
    <cellStyle name="Normal 2 19 8 26" xfId="8301"/>
    <cellStyle name="Normal 2 19 8 27" xfId="7599"/>
    <cellStyle name="Normal 2 19 8 28" xfId="8390"/>
    <cellStyle name="Normal 2 19 8 29" xfId="7476"/>
    <cellStyle name="Normal 2 19 8 3" xfId="3288"/>
    <cellStyle name="Normal 2 19 8 30" xfId="8556"/>
    <cellStyle name="Normal 2 19 8 31" xfId="7334"/>
    <cellStyle name="Normal 2 19 8 32" xfId="8742"/>
    <cellStyle name="Normal 2 19 8 33" xfId="9939"/>
    <cellStyle name="Normal 2 19 8 34" xfId="13555"/>
    <cellStyle name="Normal 2 19 8 35" xfId="13386"/>
    <cellStyle name="Normal 2 19 8 36" xfId="13590"/>
    <cellStyle name="Normal 2 19 8 37" xfId="13348"/>
    <cellStyle name="Normal 2 19 8 38" xfId="13635"/>
    <cellStyle name="Normal 2 19 8 39" xfId="13298"/>
    <cellStyle name="Normal 2 19 8 4" xfId="3434"/>
    <cellStyle name="Normal 2 19 8 40" xfId="13684"/>
    <cellStyle name="Normal 2 19 8 41" xfId="13251"/>
    <cellStyle name="Normal 2 19 8 42" xfId="13736"/>
    <cellStyle name="Normal 2 19 8 43" xfId="13199"/>
    <cellStyle name="Normal 2 19 8 44" xfId="13785"/>
    <cellStyle name="Normal 2 19 8 45" xfId="13126"/>
    <cellStyle name="Normal 2 19 8 46" xfId="13906"/>
    <cellStyle name="Normal 2 19 8 5" xfId="3244"/>
    <cellStyle name="Normal 2 19 8 6" xfId="4025"/>
    <cellStyle name="Normal 2 19 8 7" xfId="3665"/>
    <cellStyle name="Normal 2 19 8 8" xfId="4133"/>
    <cellStyle name="Normal 2 19 8 9" xfId="3608"/>
    <cellStyle name="Normal 2 19 9" xfId="2108"/>
    <cellStyle name="Normal 2 2" xfId="47"/>
    <cellStyle name="Normal 2 2 10" xfId="1106"/>
    <cellStyle name="Normal 2 2 10 10" xfId="2109"/>
    <cellStyle name="Normal 2 2 10 11" xfId="2110"/>
    <cellStyle name="Normal 2 2 10 12" xfId="2111"/>
    <cellStyle name="Normal 2 2 10 13" xfId="2112"/>
    <cellStyle name="Normal 2 2 10 14" xfId="2113"/>
    <cellStyle name="Normal 2 2 10 15" xfId="2114"/>
    <cellStyle name="Normal 2 2 10 16" xfId="2115"/>
    <cellStyle name="Normal 2 2 10 17" xfId="3436"/>
    <cellStyle name="Normal 2 2 10 18" xfId="3242"/>
    <cellStyle name="Normal 2 2 10 19" xfId="4043"/>
    <cellStyle name="Normal 2 2 10 2" xfId="2116"/>
    <cellStyle name="Normal 2 2 10 2 10" xfId="4369"/>
    <cellStyle name="Normal 2 2 10 2 10 2" xfId="29876"/>
    <cellStyle name="Normal 2 2 10 2 10 3" xfId="31660"/>
    <cellStyle name="Normal 2 2 10 2 11" xfId="3466"/>
    <cellStyle name="Normal 2 2 10 2 11 2" xfId="29741"/>
    <cellStyle name="Normal 2 2 10 2 11 3" xfId="31525"/>
    <cellStyle name="Normal 2 2 10 2 12" xfId="4444"/>
    <cellStyle name="Normal 2 2 10 2 12 2" xfId="29886"/>
    <cellStyle name="Normal 2 2 10 2 12 3" xfId="31670"/>
    <cellStyle name="Normal 2 2 10 2 13" xfId="3358"/>
    <cellStyle name="Normal 2 2 10 2 13 2" xfId="29710"/>
    <cellStyle name="Normal 2 2 10 2 13 3" xfId="31494"/>
    <cellStyle name="Normal 2 2 10 2 14" xfId="8067"/>
    <cellStyle name="Normal 2 2 10 2 14 2" xfId="30144"/>
    <cellStyle name="Normal 2 2 10 2 14 3" xfId="31928"/>
    <cellStyle name="Normal 2 2 10 2 15" xfId="7871"/>
    <cellStyle name="Normal 2 2 10 2 15 2" xfId="30105"/>
    <cellStyle name="Normal 2 2 10 2 15 3" xfId="31889"/>
    <cellStyle name="Normal 2 2 10 2 16" xfId="8099"/>
    <cellStyle name="Normal 2 2 10 2 16 2" xfId="30147"/>
    <cellStyle name="Normal 2 2 10 2 16 3" xfId="31931"/>
    <cellStyle name="Normal 2 2 10 2 17" xfId="7830"/>
    <cellStyle name="Normal 2 2 10 2 17 2" xfId="30098"/>
    <cellStyle name="Normal 2 2 10 2 17 3" xfId="31882"/>
    <cellStyle name="Normal 2 2 10 2 18" xfId="8146"/>
    <cellStyle name="Normal 2 2 10 2 18 2" xfId="30156"/>
    <cellStyle name="Normal 2 2 10 2 18 3" xfId="31940"/>
    <cellStyle name="Normal 2 2 10 2 19" xfId="7780"/>
    <cellStyle name="Normal 2 2 10 2 19 2" xfId="30087"/>
    <cellStyle name="Normal 2 2 10 2 19 3" xfId="31871"/>
    <cellStyle name="Normal 2 2 10 2 2" xfId="3439"/>
    <cellStyle name="Normal 2 2 10 2 2 10" xfId="4370"/>
    <cellStyle name="Normal 2 2 10 2 2 11" xfId="3465"/>
    <cellStyle name="Normal 2 2 10 2 2 12" xfId="4445"/>
    <cellStyle name="Normal 2 2 10 2 2 13" xfId="3357"/>
    <cellStyle name="Normal 2 2 10 2 2 14" xfId="8068"/>
    <cellStyle name="Normal 2 2 10 2 2 15" xfId="7870"/>
    <cellStyle name="Normal 2 2 10 2 2 16" xfId="8102"/>
    <cellStyle name="Normal 2 2 10 2 2 17" xfId="7829"/>
    <cellStyle name="Normal 2 2 10 2 2 18" xfId="8147"/>
    <cellStyle name="Normal 2 2 10 2 2 19" xfId="7779"/>
    <cellStyle name="Normal 2 2 10 2 2 2" xfId="3440"/>
    <cellStyle name="Normal 2 2 10 2 2 20" xfId="8199"/>
    <cellStyle name="Normal 2 2 10 2 2 21" xfId="7729"/>
    <cellStyle name="Normal 2 2 10 2 2 22" xfId="8254"/>
    <cellStyle name="Normal 2 2 10 2 2 23" xfId="7670"/>
    <cellStyle name="Normal 2 2 10 2 2 24" xfId="8307"/>
    <cellStyle name="Normal 2 2 10 2 2 25" xfId="7580"/>
    <cellStyle name="Normal 2 2 10 2 2 26" xfId="8423"/>
    <cellStyle name="Normal 2 2 10 2 2 27" xfId="7444"/>
    <cellStyle name="Normal 2 2 10 2 2 28" xfId="8610"/>
    <cellStyle name="Normal 2 2 10 2 2 29" xfId="7262"/>
    <cellStyle name="Normal 2 2 10 2 2 3" xfId="3234"/>
    <cellStyle name="Normal 2 2 10 2 2 30" xfId="8799"/>
    <cellStyle name="Normal 2 2 10 2 2 31" xfId="9267"/>
    <cellStyle name="Normal 2 2 10 2 2 32" xfId="13567"/>
    <cellStyle name="Normal 2 2 10 2 2 33" xfId="13373"/>
    <cellStyle name="Normal 2 2 10 2 2 34" xfId="13605"/>
    <cellStyle name="Normal 2 2 10 2 2 35" xfId="13332"/>
    <cellStyle name="Normal 2 2 10 2 2 36" xfId="13651"/>
    <cellStyle name="Normal 2 2 10 2 2 37" xfId="13282"/>
    <cellStyle name="Normal 2 2 10 2 2 38" xfId="13700"/>
    <cellStyle name="Normal 2 2 10 2 2 39" xfId="13235"/>
    <cellStyle name="Normal 2 2 10 2 2 4" xfId="4075"/>
    <cellStyle name="Normal 2 2 10 2 2 40" xfId="13751"/>
    <cellStyle name="Normal 2 2 10 2 2 41" xfId="13184"/>
    <cellStyle name="Normal 2 2 10 2 2 42" xfId="13796"/>
    <cellStyle name="Normal 2 2 10 2 2 43" xfId="13111"/>
    <cellStyle name="Normal 2 2 10 2 2 44" xfId="13966"/>
    <cellStyle name="Normal 2 2 10 2 2 45" xfId="17913"/>
    <cellStyle name="Normal 2 2 10 2 2 46" xfId="17366"/>
    <cellStyle name="Normal 2 2 10 2 2 47" xfId="18160"/>
    <cellStyle name="Normal 2 2 10 2 2 48" xfId="17113"/>
    <cellStyle name="Normal 2 2 10 2 2 49" xfId="18591"/>
    <cellStyle name="Normal 2 2 10 2 2 5" xfId="3644"/>
    <cellStyle name="Normal 2 2 10 2 2 50" xfId="19202"/>
    <cellStyle name="Normal 2 2 10 2 2 51" xfId="19747"/>
    <cellStyle name="Normal 2 2 10 2 2 52" xfId="20172"/>
    <cellStyle name="Normal 2 2 10 2 2 53" xfId="22802"/>
    <cellStyle name="Normal 2 2 10 2 2 54" xfId="22265"/>
    <cellStyle name="Normal 2 2 10 2 2 55" xfId="23067"/>
    <cellStyle name="Normal 2 2 10 2 2 56" xfId="22014"/>
    <cellStyle name="Normal 2 2 10 2 2 57" xfId="23426"/>
    <cellStyle name="Normal 2 2 10 2 2 58" xfId="23838"/>
    <cellStyle name="Normal 2 2 10 2 2 59" xfId="26602"/>
    <cellStyle name="Normal 2 2 10 2 2 6" xfId="4172"/>
    <cellStyle name="Normal 2 2 10 2 2 60" xfId="26060"/>
    <cellStyle name="Normal 2 2 10 2 2 61" xfId="26857"/>
    <cellStyle name="Normal 2 2 10 2 2 62" xfId="25807"/>
    <cellStyle name="Normal 2 2 10 2 2 63" xfId="27219"/>
    <cellStyle name="Normal 2 2 10 2 2 64" xfId="27637"/>
    <cellStyle name="Normal 2 2 10 2 2 65" xfId="29734"/>
    <cellStyle name="Normal 2 2 10 2 2 66" xfId="31518"/>
    <cellStyle name="Normal 2 2 10 2 2 67" xfId="33264"/>
    <cellStyle name="Normal 2 2 10 2 2 68" xfId="32797"/>
    <cellStyle name="Normal 2 2 10 2 2 69" xfId="33445"/>
    <cellStyle name="Normal 2 2 10 2 2 7" xfId="3587"/>
    <cellStyle name="Normal 2 2 10 2 2 8" xfId="4271"/>
    <cellStyle name="Normal 2 2 10 2 2 9" xfId="3534"/>
    <cellStyle name="Normal 2 2 10 2 20" xfId="8198"/>
    <cellStyle name="Normal 2 2 10 2 20 2" xfId="30168"/>
    <cellStyle name="Normal 2 2 10 2 20 3" xfId="31952"/>
    <cellStyle name="Normal 2 2 10 2 21" xfId="7730"/>
    <cellStyle name="Normal 2 2 10 2 21 2" xfId="30076"/>
    <cellStyle name="Normal 2 2 10 2 21 3" xfId="31860"/>
    <cellStyle name="Normal 2 2 10 2 22" xfId="8253"/>
    <cellStyle name="Normal 2 2 10 2 22 2" xfId="30181"/>
    <cellStyle name="Normal 2 2 10 2 22 3" xfId="31965"/>
    <cellStyle name="Normal 2 2 10 2 23" xfId="7671"/>
    <cellStyle name="Normal 2 2 10 2 23 2" xfId="30064"/>
    <cellStyle name="Normal 2 2 10 2 23 3" xfId="31848"/>
    <cellStyle name="Normal 2 2 10 2 24" xfId="8306"/>
    <cellStyle name="Normal 2 2 10 2 24 2" xfId="30192"/>
    <cellStyle name="Normal 2 2 10 2 24 3" xfId="31976"/>
    <cellStyle name="Normal 2 2 10 2 25" xfId="7581"/>
    <cellStyle name="Normal 2 2 10 2 25 2" xfId="30052"/>
    <cellStyle name="Normal 2 2 10 2 25 3" xfId="31836"/>
    <cellStyle name="Normal 2 2 10 2 26" xfId="8420"/>
    <cellStyle name="Normal 2 2 10 2 26 2" xfId="30207"/>
    <cellStyle name="Normal 2 2 10 2 26 3" xfId="31991"/>
    <cellStyle name="Normal 2 2 10 2 27" xfId="7445"/>
    <cellStyle name="Normal 2 2 10 2 27 2" xfId="30039"/>
    <cellStyle name="Normal 2 2 10 2 27 3" xfId="31823"/>
    <cellStyle name="Normal 2 2 10 2 28" xfId="8602"/>
    <cellStyle name="Normal 2 2 10 2 28 2" xfId="30226"/>
    <cellStyle name="Normal 2 2 10 2 28 3" xfId="32010"/>
    <cellStyle name="Normal 2 2 10 2 29" xfId="7273"/>
    <cellStyle name="Normal 2 2 10 2 29 2" xfId="30025"/>
    <cellStyle name="Normal 2 2 10 2 29 3" xfId="31809"/>
    <cellStyle name="Normal 2 2 10 2 3" xfId="3235"/>
    <cellStyle name="Normal 2 2 10 2 3 2" xfId="29688"/>
    <cellStyle name="Normal 2 2 10 2 3 3" xfId="31472"/>
    <cellStyle name="Normal 2 2 10 2 30" xfId="8791"/>
    <cellStyle name="Normal 2 2 10 2 30 2" xfId="30234"/>
    <cellStyle name="Normal 2 2 10 2 30 3" xfId="32018"/>
    <cellStyle name="Normal 2 2 10 2 31" xfId="9257"/>
    <cellStyle name="Normal 2 2 10 2 31 2" xfId="30262"/>
    <cellStyle name="Normal 2 2 10 2 31 3" xfId="32046"/>
    <cellStyle name="Normal 2 2 10 2 32" xfId="13566"/>
    <cellStyle name="Normal 2 2 10 2 32 2" xfId="30511"/>
    <cellStyle name="Normal 2 2 10 2 32 3" xfId="32295"/>
    <cellStyle name="Normal 2 2 10 2 33" xfId="13374"/>
    <cellStyle name="Normal 2 2 10 2 33 2" xfId="30471"/>
    <cellStyle name="Normal 2 2 10 2 33 3" xfId="32255"/>
    <cellStyle name="Normal 2 2 10 2 34" xfId="13603"/>
    <cellStyle name="Normal 2 2 10 2 34 2" xfId="30517"/>
    <cellStyle name="Normal 2 2 10 2 34 3" xfId="32301"/>
    <cellStyle name="Normal 2 2 10 2 35" xfId="13333"/>
    <cellStyle name="Normal 2 2 10 2 35 2" xfId="30463"/>
    <cellStyle name="Normal 2 2 10 2 35 3" xfId="32247"/>
    <cellStyle name="Normal 2 2 10 2 36" xfId="13650"/>
    <cellStyle name="Normal 2 2 10 2 36 2" xfId="30527"/>
    <cellStyle name="Normal 2 2 10 2 36 3" xfId="32311"/>
    <cellStyle name="Normal 2 2 10 2 37" xfId="13285"/>
    <cellStyle name="Normal 2 2 10 2 37 2" xfId="30453"/>
    <cellStyle name="Normal 2 2 10 2 37 3" xfId="32237"/>
    <cellStyle name="Normal 2 2 10 2 38" xfId="13697"/>
    <cellStyle name="Normal 2 2 10 2 38 2" xfId="30537"/>
    <cellStyle name="Normal 2 2 10 2 38 3" xfId="32321"/>
    <cellStyle name="Normal 2 2 10 2 39" xfId="13238"/>
    <cellStyle name="Normal 2 2 10 2 39 2" xfId="30443"/>
    <cellStyle name="Normal 2 2 10 2 39 3" xfId="32227"/>
    <cellStyle name="Normal 2 2 10 2 4" xfId="4060"/>
    <cellStyle name="Normal 2 2 10 2 4 2" xfId="29842"/>
    <cellStyle name="Normal 2 2 10 2 4 3" xfId="31626"/>
    <cellStyle name="Normal 2 2 10 2 40" xfId="13748"/>
    <cellStyle name="Normal 2 2 10 2 40 2" xfId="30547"/>
    <cellStyle name="Normal 2 2 10 2 40 3" xfId="32331"/>
    <cellStyle name="Normal 2 2 10 2 41" xfId="13187"/>
    <cellStyle name="Normal 2 2 10 2 41 2" xfId="30433"/>
    <cellStyle name="Normal 2 2 10 2 41 3" xfId="32217"/>
    <cellStyle name="Normal 2 2 10 2 42" xfId="13793"/>
    <cellStyle name="Normal 2 2 10 2 42 2" xfId="30556"/>
    <cellStyle name="Normal 2 2 10 2 42 3" xfId="32340"/>
    <cellStyle name="Normal 2 2 10 2 43" xfId="13114"/>
    <cellStyle name="Normal 2 2 10 2 43 2" xfId="30426"/>
    <cellStyle name="Normal 2 2 10 2 43 3" xfId="32210"/>
    <cellStyle name="Normal 2 2 10 2 44" xfId="13949"/>
    <cellStyle name="Normal 2 2 10 2 44 2" xfId="30572"/>
    <cellStyle name="Normal 2 2 10 2 44 3" xfId="32356"/>
    <cellStyle name="Normal 2 2 10 2 45" xfId="17912"/>
    <cellStyle name="Normal 2 2 10 2 46" xfId="17367"/>
    <cellStyle name="Normal 2 2 10 2 47" xfId="18159"/>
    <cellStyle name="Normal 2 2 10 2 48" xfId="17114"/>
    <cellStyle name="Normal 2 2 10 2 49" xfId="18590"/>
    <cellStyle name="Normal 2 2 10 2 5" xfId="3645"/>
    <cellStyle name="Normal 2 2 10 2 5 2" xfId="29774"/>
    <cellStyle name="Normal 2 2 10 2 5 3" xfId="31558"/>
    <cellStyle name="Normal 2 2 10 2 50" xfId="19201"/>
    <cellStyle name="Normal 2 2 10 2 51" xfId="19746"/>
    <cellStyle name="Normal 2 2 10 2 52" xfId="20171"/>
    <cellStyle name="Normal 2 2 10 2 53" xfId="22801"/>
    <cellStyle name="Normal 2 2 10 2 54" xfId="22266"/>
    <cellStyle name="Normal 2 2 10 2 55" xfId="23066"/>
    <cellStyle name="Normal 2 2 10 2 56" xfId="22015"/>
    <cellStyle name="Normal 2 2 10 2 57" xfId="23425"/>
    <cellStyle name="Normal 2 2 10 2 58" xfId="23837"/>
    <cellStyle name="Normal 2 2 10 2 59" xfId="26601"/>
    <cellStyle name="Normal 2 2 10 2 6" xfId="4153"/>
    <cellStyle name="Normal 2 2 10 2 6 2" xfId="29847"/>
    <cellStyle name="Normal 2 2 10 2 6 3" xfId="31631"/>
    <cellStyle name="Normal 2 2 10 2 60" xfId="26061"/>
    <cellStyle name="Normal 2 2 10 2 61" xfId="26856"/>
    <cellStyle name="Normal 2 2 10 2 62" xfId="25808"/>
    <cellStyle name="Normal 2 2 10 2 63" xfId="27218"/>
    <cellStyle name="Normal 2 2 10 2 64" xfId="27636"/>
    <cellStyle name="Normal 2 2 10 2 65" xfId="33263"/>
    <cellStyle name="Normal 2 2 10 2 66" xfId="32798"/>
    <cellStyle name="Normal 2 2 10 2 67" xfId="33444"/>
    <cellStyle name="Normal 2 2 10 2 7" xfId="3588"/>
    <cellStyle name="Normal 2 2 10 2 7 2" xfId="29767"/>
    <cellStyle name="Normal 2 2 10 2 7 3" xfId="31551"/>
    <cellStyle name="Normal 2 2 10 2 8" xfId="4270"/>
    <cellStyle name="Normal 2 2 10 2 8 2" xfId="29856"/>
    <cellStyle name="Normal 2 2 10 2 8 3" xfId="31640"/>
    <cellStyle name="Normal 2 2 10 2 9" xfId="3535"/>
    <cellStyle name="Normal 2 2 10 2 9 2" xfId="29754"/>
    <cellStyle name="Normal 2 2 10 2 9 3" xfId="31538"/>
    <cellStyle name="Normal 2 2 10 20" xfId="3659"/>
    <cellStyle name="Normal 2 2 10 21" xfId="4144"/>
    <cellStyle name="Normal 2 2 10 22" xfId="3605"/>
    <cellStyle name="Normal 2 2 10 23" xfId="4255"/>
    <cellStyle name="Normal 2 2 10 24" xfId="3543"/>
    <cellStyle name="Normal 2 2 10 25" xfId="4363"/>
    <cellStyle name="Normal 2 2 10 26" xfId="3479"/>
    <cellStyle name="Normal 2 2 10 27" xfId="4434"/>
    <cellStyle name="Normal 2 2 10 28" xfId="3372"/>
    <cellStyle name="Normal 2 2 10 29" xfId="8059"/>
    <cellStyle name="Normal 2 2 10 3" xfId="2117"/>
    <cellStyle name="Normal 2 2 10 30" xfId="7879"/>
    <cellStyle name="Normal 2 2 10 31" xfId="8091"/>
    <cellStyle name="Normal 2 2 10 32" xfId="7838"/>
    <cellStyle name="Normal 2 2 10 33" xfId="8138"/>
    <cellStyle name="Normal 2 2 10 34" xfId="7788"/>
    <cellStyle name="Normal 2 2 10 35" xfId="8190"/>
    <cellStyle name="Normal 2 2 10 36" xfId="7738"/>
    <cellStyle name="Normal 2 2 10 37" xfId="8245"/>
    <cellStyle name="Normal 2 2 10 38" xfId="7679"/>
    <cellStyle name="Normal 2 2 10 39" xfId="8303"/>
    <cellStyle name="Normal 2 2 10 4" xfId="2118"/>
    <cellStyle name="Normal 2 2 10 40" xfId="7596"/>
    <cellStyle name="Normal 2 2 10 41" xfId="8400"/>
    <cellStyle name="Normal 2 2 10 42" xfId="7474"/>
    <cellStyle name="Normal 2 2 10 43" xfId="8567"/>
    <cellStyle name="Normal 2 2 10 44" xfId="7287"/>
    <cellStyle name="Normal 2 2 10 45" xfId="8765"/>
    <cellStyle name="Normal 2 2 10 46" xfId="9235"/>
    <cellStyle name="Normal 2 2 10 47" xfId="13558"/>
    <cellStyle name="Normal 2 2 10 48" xfId="13383"/>
    <cellStyle name="Normal 2 2 10 49" xfId="13595"/>
    <cellStyle name="Normal 2 2 10 5" xfId="2119"/>
    <cellStyle name="Normal 2 2 10 50" xfId="13345"/>
    <cellStyle name="Normal 2 2 10 51" xfId="13638"/>
    <cellStyle name="Normal 2 2 10 52" xfId="13295"/>
    <cellStyle name="Normal 2 2 10 53" xfId="13687"/>
    <cellStyle name="Normal 2 2 10 54" xfId="13248"/>
    <cellStyle name="Normal 2 2 10 55" xfId="13739"/>
    <cellStyle name="Normal 2 2 10 56" xfId="13196"/>
    <cellStyle name="Normal 2 2 10 57" xfId="13787"/>
    <cellStyle name="Normal 2 2 10 58" xfId="13124"/>
    <cellStyle name="Normal 2 2 10 59" xfId="13933"/>
    <cellStyle name="Normal 2 2 10 6" xfId="2120"/>
    <cellStyle name="Normal 2 2 10 60" xfId="17904"/>
    <cellStyle name="Normal 2 2 10 61" xfId="17375"/>
    <cellStyle name="Normal 2 2 10 62" xfId="18151"/>
    <cellStyle name="Normal 2 2 10 63" xfId="17122"/>
    <cellStyle name="Normal 2 2 10 64" xfId="18582"/>
    <cellStyle name="Normal 2 2 10 65" xfId="19193"/>
    <cellStyle name="Normal 2 2 10 66" xfId="19745"/>
    <cellStyle name="Normal 2 2 10 67" xfId="20170"/>
    <cellStyle name="Normal 2 2 10 68" xfId="22793"/>
    <cellStyle name="Normal 2 2 10 69" xfId="22274"/>
    <cellStyle name="Normal 2 2 10 7" xfId="2121"/>
    <cellStyle name="Normal 2 2 10 70" xfId="23058"/>
    <cellStyle name="Normal 2 2 10 71" xfId="22023"/>
    <cellStyle name="Normal 2 2 10 72" xfId="23424"/>
    <cellStyle name="Normal 2 2 10 73" xfId="23836"/>
    <cellStyle name="Normal 2 2 10 74" xfId="26593"/>
    <cellStyle name="Normal 2 2 10 75" xfId="26069"/>
    <cellStyle name="Normal 2 2 10 76" xfId="26848"/>
    <cellStyle name="Normal 2 2 10 77" xfId="25816"/>
    <cellStyle name="Normal 2 2 10 78" xfId="27217"/>
    <cellStyle name="Normal 2 2 10 79" xfId="27635"/>
    <cellStyle name="Normal 2 2 10 8" xfId="2122"/>
    <cellStyle name="Normal 2 2 10 80" xfId="29184"/>
    <cellStyle name="Normal 2 2 10 81" xfId="30968"/>
    <cellStyle name="Normal 2 2 10 82" xfId="33255"/>
    <cellStyle name="Normal 2 2 10 83" xfId="32799"/>
    <cellStyle name="Normal 2 2 10 84" xfId="33443"/>
    <cellStyle name="Normal 2 2 10 9" xfId="2123"/>
    <cellStyle name="Normal 2 2 100" xfId="13249"/>
    <cellStyle name="Normal 2 2 100 2" xfId="30445"/>
    <cellStyle name="Normal 2 2 100 3" xfId="32229"/>
    <cellStyle name="Normal 2 2 101" xfId="13738"/>
    <cellStyle name="Normal 2 2 101 2" xfId="30545"/>
    <cellStyle name="Normal 2 2 101 3" xfId="32329"/>
    <cellStyle name="Normal 2 2 102" xfId="13197"/>
    <cellStyle name="Normal 2 2 102 2" xfId="30435"/>
    <cellStyle name="Normal 2 2 102 3" xfId="32219"/>
    <cellStyle name="Normal 2 2 103" xfId="13786"/>
    <cellStyle name="Normal 2 2 103 2" xfId="30554"/>
    <cellStyle name="Normal 2 2 103 3" xfId="32338"/>
    <cellStyle name="Normal 2 2 104" xfId="13125"/>
    <cellStyle name="Normal 2 2 104 2" xfId="30428"/>
    <cellStyle name="Normal 2 2 104 3" xfId="32212"/>
    <cellStyle name="Normal 2 2 105" xfId="13932"/>
    <cellStyle name="Normal 2 2 105 2" xfId="30570"/>
    <cellStyle name="Normal 2 2 105 3" xfId="32354"/>
    <cellStyle name="Normal 2 2 106" xfId="16664"/>
    <cellStyle name="Normal 2 2 107" xfId="16718"/>
    <cellStyle name="Normal 2 2 108" xfId="16705"/>
    <cellStyle name="Normal 2 2 109" xfId="16727"/>
    <cellStyle name="Normal 2 2 11" xfId="1120"/>
    <cellStyle name="Normal 2 2 11 10" xfId="2124"/>
    <cellStyle name="Normal 2 2 11 11" xfId="2125"/>
    <cellStyle name="Normal 2 2 11 12" xfId="2126"/>
    <cellStyle name="Normal 2 2 11 13" xfId="2127"/>
    <cellStyle name="Normal 2 2 11 14" xfId="2128"/>
    <cellStyle name="Normal 2 2 11 15" xfId="2129"/>
    <cellStyle name="Normal 2 2 11 16" xfId="2130"/>
    <cellStyle name="Normal 2 2 11 17" xfId="17921"/>
    <cellStyle name="Normal 2 2 11 18" xfId="17358"/>
    <cellStyle name="Normal 2 2 11 19" xfId="18168"/>
    <cellStyle name="Normal 2 2 11 2" xfId="2131"/>
    <cellStyle name="Normal 2 2 11 20" xfId="17105"/>
    <cellStyle name="Normal 2 2 11 21" xfId="18599"/>
    <cellStyle name="Normal 2 2 11 22" xfId="19210"/>
    <cellStyle name="Normal 2 2 11 23" xfId="19748"/>
    <cellStyle name="Normal 2 2 11 24" xfId="20173"/>
    <cellStyle name="Normal 2 2 11 25" xfId="22810"/>
    <cellStyle name="Normal 2 2 11 26" xfId="22257"/>
    <cellStyle name="Normal 2 2 11 27" xfId="23075"/>
    <cellStyle name="Normal 2 2 11 28" xfId="22006"/>
    <cellStyle name="Normal 2 2 11 29" xfId="23427"/>
    <cellStyle name="Normal 2 2 11 3" xfId="2132"/>
    <cellStyle name="Normal 2 2 11 30" xfId="23839"/>
    <cellStyle name="Normal 2 2 11 31" xfId="26610"/>
    <cellStyle name="Normal 2 2 11 32" xfId="26052"/>
    <cellStyle name="Normal 2 2 11 33" xfId="26865"/>
    <cellStyle name="Normal 2 2 11 34" xfId="25799"/>
    <cellStyle name="Normal 2 2 11 35" xfId="27220"/>
    <cellStyle name="Normal 2 2 11 36" xfId="27638"/>
    <cellStyle name="Normal 2 2 11 37" xfId="29194"/>
    <cellStyle name="Normal 2 2 11 38" xfId="30978"/>
    <cellStyle name="Normal 2 2 11 39" xfId="33272"/>
    <cellStyle name="Normal 2 2 11 4" xfId="2133"/>
    <cellStyle name="Normal 2 2 11 40" xfId="32796"/>
    <cellStyle name="Normal 2 2 11 41" xfId="33446"/>
    <cellStyle name="Normal 2 2 11 5" xfId="2134"/>
    <cellStyle name="Normal 2 2 11 6" xfId="2135"/>
    <cellStyle name="Normal 2 2 11 7" xfId="2136"/>
    <cellStyle name="Normal 2 2 11 8" xfId="2137"/>
    <cellStyle name="Normal 2 2 11 9" xfId="2138"/>
    <cellStyle name="Normal 2 2 110" xfId="17903"/>
    <cellStyle name="Normal 2 2 111" xfId="17376"/>
    <cellStyle name="Normal 2 2 112" xfId="18150"/>
    <cellStyle name="Normal 2 2 113" xfId="17123"/>
    <cellStyle name="Normal 2 2 114" xfId="18581"/>
    <cellStyle name="Normal 2 2 115" xfId="19192"/>
    <cellStyle name="Normal 2 2 116" xfId="19744"/>
    <cellStyle name="Normal 2 2 117" xfId="20169"/>
    <cellStyle name="Normal 2 2 118" xfId="22792"/>
    <cellStyle name="Normal 2 2 119" xfId="22275"/>
    <cellStyle name="Normal 2 2 12" xfId="1082"/>
    <cellStyle name="Normal 2 2 12 10" xfId="22826"/>
    <cellStyle name="Normal 2 2 12 11" xfId="22241"/>
    <cellStyle name="Normal 2 2 12 12" xfId="23097"/>
    <cellStyle name="Normal 2 2 12 13" xfId="21986"/>
    <cellStyle name="Normal 2 2 12 14" xfId="23432"/>
    <cellStyle name="Normal 2 2 12 15" xfId="23840"/>
    <cellStyle name="Normal 2 2 12 16" xfId="26626"/>
    <cellStyle name="Normal 2 2 12 17" xfId="26036"/>
    <cellStyle name="Normal 2 2 12 18" xfId="26885"/>
    <cellStyle name="Normal 2 2 12 19" xfId="25779"/>
    <cellStyle name="Normal 2 2 12 2" xfId="17937"/>
    <cellStyle name="Normal 2 2 12 20" xfId="27225"/>
    <cellStyle name="Normal 2 2 12 21" xfId="27639"/>
    <cellStyle name="Normal 2 2 12 22" xfId="29164"/>
    <cellStyle name="Normal 2 2 12 23" xfId="30948"/>
    <cellStyle name="Normal 2 2 12 24" xfId="33288"/>
    <cellStyle name="Normal 2 2 12 25" xfId="32795"/>
    <cellStyle name="Normal 2 2 12 26" xfId="33451"/>
    <cellStyle name="Normal 2 2 12 3" xfId="17342"/>
    <cellStyle name="Normal 2 2 12 4" xfId="18184"/>
    <cellStyle name="Normal 2 2 12 5" xfId="17085"/>
    <cellStyle name="Normal 2 2 12 6" xfId="18619"/>
    <cellStyle name="Normal 2 2 12 7" xfId="19230"/>
    <cellStyle name="Normal 2 2 12 8" xfId="19753"/>
    <cellStyle name="Normal 2 2 12 9" xfId="20178"/>
    <cellStyle name="Normal 2 2 120" xfId="23057"/>
    <cellStyle name="Normal 2 2 121" xfId="22024"/>
    <cellStyle name="Normal 2 2 122" xfId="23423"/>
    <cellStyle name="Normal 2 2 123" xfId="23835"/>
    <cellStyle name="Normal 2 2 124" xfId="25372"/>
    <cellStyle name="Normal 2 2 125" xfId="25363"/>
    <cellStyle name="Normal 2 2 126" xfId="25380"/>
    <cellStyle name="Normal 2 2 127" xfId="25415"/>
    <cellStyle name="Normal 2 2 128" xfId="26592"/>
    <cellStyle name="Normal 2 2 129" xfId="26070"/>
    <cellStyle name="Normal 2 2 13" xfId="1126"/>
    <cellStyle name="Normal 2 2 13 10" xfId="22827"/>
    <cellStyle name="Normal 2 2 13 11" xfId="22240"/>
    <cellStyle name="Normal 2 2 13 12" xfId="23098"/>
    <cellStyle name="Normal 2 2 13 13" xfId="21985"/>
    <cellStyle name="Normal 2 2 13 14" xfId="23433"/>
    <cellStyle name="Normal 2 2 13 15" xfId="23845"/>
    <cellStyle name="Normal 2 2 13 16" xfId="26627"/>
    <cellStyle name="Normal 2 2 13 17" xfId="26035"/>
    <cellStyle name="Normal 2 2 13 18" xfId="26886"/>
    <cellStyle name="Normal 2 2 13 19" xfId="25778"/>
    <cellStyle name="Normal 2 2 13 2" xfId="17938"/>
    <cellStyle name="Normal 2 2 13 20" xfId="27228"/>
    <cellStyle name="Normal 2 2 13 21" xfId="27644"/>
    <cellStyle name="Normal 2 2 13 22" xfId="29199"/>
    <cellStyle name="Normal 2 2 13 23" xfId="30983"/>
    <cellStyle name="Normal 2 2 13 24" xfId="33289"/>
    <cellStyle name="Normal 2 2 13 25" xfId="32794"/>
    <cellStyle name="Normal 2 2 13 26" xfId="33452"/>
    <cellStyle name="Normal 2 2 13 3" xfId="17341"/>
    <cellStyle name="Normal 2 2 13 4" xfId="18189"/>
    <cellStyle name="Normal 2 2 13 5" xfId="17084"/>
    <cellStyle name="Normal 2 2 13 6" xfId="18620"/>
    <cellStyle name="Normal 2 2 13 7" xfId="19231"/>
    <cellStyle name="Normal 2 2 13 8" xfId="19754"/>
    <cellStyle name="Normal 2 2 13 9" xfId="20179"/>
    <cellStyle name="Normal 2 2 130" xfId="26847"/>
    <cellStyle name="Normal 2 2 131" xfId="25817"/>
    <cellStyle name="Normal 2 2 132" xfId="27216"/>
    <cellStyle name="Normal 2 2 133" xfId="27634"/>
    <cellStyle name="Normal 2 2 134" xfId="30695"/>
    <cellStyle name="Normal 2 2 135" xfId="30681"/>
    <cellStyle name="Normal 2 2 136" xfId="30703"/>
    <cellStyle name="Normal 2 2 137" xfId="30786"/>
    <cellStyle name="Normal 2 2 138" xfId="30773"/>
    <cellStyle name="Normal 2 2 139" xfId="30854"/>
    <cellStyle name="Normal 2 2 14" xfId="1100"/>
    <cellStyle name="Normal 2 2 14 10" xfId="22828"/>
    <cellStyle name="Normal 2 2 14 11" xfId="22239"/>
    <cellStyle name="Normal 2 2 14 12" xfId="23099"/>
    <cellStyle name="Normal 2 2 14 13" xfId="21984"/>
    <cellStyle name="Normal 2 2 14 14" xfId="23434"/>
    <cellStyle name="Normal 2 2 14 15" xfId="23846"/>
    <cellStyle name="Normal 2 2 14 16" xfId="26628"/>
    <cellStyle name="Normal 2 2 14 17" xfId="26034"/>
    <cellStyle name="Normal 2 2 14 18" xfId="26889"/>
    <cellStyle name="Normal 2 2 14 19" xfId="25777"/>
    <cellStyle name="Normal 2 2 14 2" xfId="17939"/>
    <cellStyle name="Normal 2 2 14 20" xfId="27229"/>
    <cellStyle name="Normal 2 2 14 21" xfId="27645"/>
    <cellStyle name="Normal 2 2 14 22" xfId="29179"/>
    <cellStyle name="Normal 2 2 14 23" xfId="30963"/>
    <cellStyle name="Normal 2 2 14 24" xfId="33290"/>
    <cellStyle name="Normal 2 2 14 25" xfId="32793"/>
    <cellStyle name="Normal 2 2 14 26" xfId="33453"/>
    <cellStyle name="Normal 2 2 14 3" xfId="17340"/>
    <cellStyle name="Normal 2 2 14 4" xfId="18190"/>
    <cellStyle name="Normal 2 2 14 5" xfId="17083"/>
    <cellStyle name="Normal 2 2 14 6" xfId="18623"/>
    <cellStyle name="Normal 2 2 14 7" xfId="19232"/>
    <cellStyle name="Normal 2 2 14 8" xfId="19755"/>
    <cellStyle name="Normal 2 2 14 9" xfId="20180"/>
    <cellStyle name="Normal 2 2 140" xfId="30841"/>
    <cellStyle name="Normal 2 2 141" xfId="30871"/>
    <cellStyle name="Normal 2 2 142" xfId="32478"/>
    <cellStyle name="Normal 2 2 143" xfId="32465"/>
    <cellStyle name="Normal 2 2 144" xfId="32487"/>
    <cellStyle name="Normal 2 2 145" xfId="33254"/>
    <cellStyle name="Normal 2 2 146" xfId="32800"/>
    <cellStyle name="Normal 2 2 147" xfId="33442"/>
    <cellStyle name="Normal 2 2 15" xfId="1152"/>
    <cellStyle name="Normal 2 2 15 10" xfId="22829"/>
    <cellStyle name="Normal 2 2 15 11" xfId="22238"/>
    <cellStyle name="Normal 2 2 15 12" xfId="23100"/>
    <cellStyle name="Normal 2 2 15 13" xfId="21983"/>
    <cellStyle name="Normal 2 2 15 14" xfId="23435"/>
    <cellStyle name="Normal 2 2 15 15" xfId="23847"/>
    <cellStyle name="Normal 2 2 15 16" xfId="26629"/>
    <cellStyle name="Normal 2 2 15 17" xfId="26033"/>
    <cellStyle name="Normal 2 2 15 18" xfId="26890"/>
    <cellStyle name="Normal 2 2 15 19" xfId="25776"/>
    <cellStyle name="Normal 2 2 15 2" xfId="17940"/>
    <cellStyle name="Normal 2 2 15 20" xfId="27230"/>
    <cellStyle name="Normal 2 2 15 21" xfId="27646"/>
    <cellStyle name="Normal 2 2 15 22" xfId="29217"/>
    <cellStyle name="Normal 2 2 15 23" xfId="31001"/>
    <cellStyle name="Normal 2 2 15 24" xfId="33291"/>
    <cellStyle name="Normal 2 2 15 25" xfId="32792"/>
    <cellStyle name="Normal 2 2 15 26" xfId="33454"/>
    <cellStyle name="Normal 2 2 15 3" xfId="17339"/>
    <cellStyle name="Normal 2 2 15 4" xfId="18191"/>
    <cellStyle name="Normal 2 2 15 5" xfId="17082"/>
    <cellStyle name="Normal 2 2 15 6" xfId="18624"/>
    <cellStyle name="Normal 2 2 15 7" xfId="19233"/>
    <cellStyle name="Normal 2 2 15 8" xfId="19758"/>
    <cellStyle name="Normal 2 2 15 9" xfId="20181"/>
    <cellStyle name="Normal 2 2 16" xfId="1142"/>
    <cellStyle name="Normal 2 2 16 10" xfId="2139"/>
    <cellStyle name="Normal 2 2 16 11" xfId="2140"/>
    <cellStyle name="Normal 2 2 16 12" xfId="2141"/>
    <cellStyle name="Normal 2 2 16 13" xfId="2142"/>
    <cellStyle name="Normal 2 2 16 14" xfId="2143"/>
    <cellStyle name="Normal 2 2 16 15" xfId="2144"/>
    <cellStyle name="Normal 2 2 16 16" xfId="2145"/>
    <cellStyle name="Normal 2 2 16 17" xfId="17941"/>
    <cellStyle name="Normal 2 2 16 18" xfId="17338"/>
    <cellStyle name="Normal 2 2 16 19" xfId="18192"/>
    <cellStyle name="Normal 2 2 16 2" xfId="2146"/>
    <cellStyle name="Normal 2 2 16 20" xfId="17081"/>
    <cellStyle name="Normal 2 2 16 21" xfId="18625"/>
    <cellStyle name="Normal 2 2 16 22" xfId="19234"/>
    <cellStyle name="Normal 2 2 16 23" xfId="19759"/>
    <cellStyle name="Normal 2 2 16 24" xfId="20182"/>
    <cellStyle name="Normal 2 2 16 25" xfId="22830"/>
    <cellStyle name="Normal 2 2 16 26" xfId="22237"/>
    <cellStyle name="Normal 2 2 16 27" xfId="23101"/>
    <cellStyle name="Normal 2 2 16 28" xfId="21982"/>
    <cellStyle name="Normal 2 2 16 29" xfId="23438"/>
    <cellStyle name="Normal 2 2 16 3" xfId="2147"/>
    <cellStyle name="Normal 2 2 16 30" xfId="23848"/>
    <cellStyle name="Normal 2 2 16 31" xfId="26630"/>
    <cellStyle name="Normal 2 2 16 32" xfId="26032"/>
    <cellStyle name="Normal 2 2 16 33" xfId="26891"/>
    <cellStyle name="Normal 2 2 16 34" xfId="25775"/>
    <cellStyle name="Normal 2 2 16 35" xfId="27231"/>
    <cellStyle name="Normal 2 2 16 36" xfId="27647"/>
    <cellStyle name="Normal 2 2 16 37" xfId="29210"/>
    <cellStyle name="Normal 2 2 16 38" xfId="30994"/>
    <cellStyle name="Normal 2 2 16 39" xfId="33292"/>
    <cellStyle name="Normal 2 2 16 4" xfId="2148"/>
    <cellStyle name="Normal 2 2 16 40" xfId="32791"/>
    <cellStyle name="Normal 2 2 16 41" xfId="33455"/>
    <cellStyle name="Normal 2 2 16 5" xfId="2149"/>
    <cellStyle name="Normal 2 2 16 6" xfId="2150"/>
    <cellStyle name="Normal 2 2 16 7" xfId="2151"/>
    <cellStyle name="Normal 2 2 16 8" xfId="2152"/>
    <cellStyle name="Normal 2 2 16 9" xfId="2153"/>
    <cellStyle name="Normal 2 2 17" xfId="1174"/>
    <cellStyle name="Normal 2 2 17 10" xfId="22846"/>
    <cellStyle name="Normal 2 2 17 11" xfId="22221"/>
    <cellStyle name="Normal 2 2 17 12" xfId="23117"/>
    <cellStyle name="Normal 2 2 17 13" xfId="21964"/>
    <cellStyle name="Normal 2 2 17 14" xfId="23439"/>
    <cellStyle name="Normal 2 2 17 15" xfId="23851"/>
    <cellStyle name="Normal 2 2 17 16" xfId="26646"/>
    <cellStyle name="Normal 2 2 17 17" xfId="26016"/>
    <cellStyle name="Normal 2 2 17 18" xfId="26907"/>
    <cellStyle name="Normal 2 2 17 19" xfId="25757"/>
    <cellStyle name="Normal 2 2 17 2" xfId="17957"/>
    <cellStyle name="Normal 2 2 17 20" xfId="27232"/>
    <cellStyle name="Normal 2 2 17 21" xfId="27650"/>
    <cellStyle name="Normal 2 2 17 22" xfId="29234"/>
    <cellStyle name="Normal 2 2 17 23" xfId="31018"/>
    <cellStyle name="Normal 2 2 17 24" xfId="33308"/>
    <cellStyle name="Normal 2 2 17 25" xfId="32790"/>
    <cellStyle name="Normal 2 2 17 26" xfId="33458"/>
    <cellStyle name="Normal 2 2 17 3" xfId="17322"/>
    <cellStyle name="Normal 2 2 17 4" xfId="18210"/>
    <cellStyle name="Normal 2 2 17 5" xfId="17063"/>
    <cellStyle name="Normal 2 2 17 6" xfId="18641"/>
    <cellStyle name="Normal 2 2 17 7" xfId="19252"/>
    <cellStyle name="Normal 2 2 17 8" xfId="19760"/>
    <cellStyle name="Normal 2 2 17 9" xfId="20185"/>
    <cellStyle name="Normal 2 2 18" xfId="1214"/>
    <cellStyle name="Normal 2 2 18 10" xfId="22847"/>
    <cellStyle name="Normal 2 2 18 11" xfId="22220"/>
    <cellStyle name="Normal 2 2 18 12" xfId="23118"/>
    <cellStyle name="Normal 2 2 18 13" xfId="21963"/>
    <cellStyle name="Normal 2 2 18 14" xfId="23440"/>
    <cellStyle name="Normal 2 2 18 15" xfId="23852"/>
    <cellStyle name="Normal 2 2 18 16" xfId="26647"/>
    <cellStyle name="Normal 2 2 18 17" xfId="26015"/>
    <cellStyle name="Normal 2 2 18 18" xfId="26908"/>
    <cellStyle name="Normal 2 2 18 19" xfId="25756"/>
    <cellStyle name="Normal 2 2 18 2" xfId="17958"/>
    <cellStyle name="Normal 2 2 18 20" xfId="27233"/>
    <cellStyle name="Normal 2 2 18 21" xfId="27651"/>
    <cellStyle name="Normal 2 2 18 22" xfId="29263"/>
    <cellStyle name="Normal 2 2 18 23" xfId="31047"/>
    <cellStyle name="Normal 2 2 18 24" xfId="33309"/>
    <cellStyle name="Normal 2 2 18 25" xfId="32789"/>
    <cellStyle name="Normal 2 2 18 26" xfId="33459"/>
    <cellStyle name="Normal 2 2 18 3" xfId="17321"/>
    <cellStyle name="Normal 2 2 18 4" xfId="18211"/>
    <cellStyle name="Normal 2 2 18 5" xfId="17062"/>
    <cellStyle name="Normal 2 2 18 6" xfId="18642"/>
    <cellStyle name="Normal 2 2 18 7" xfId="19253"/>
    <cellStyle name="Normal 2 2 18 8" xfId="19761"/>
    <cellStyle name="Normal 2 2 18 9" xfId="20186"/>
    <cellStyle name="Normal 2 2 19" xfId="1201"/>
    <cellStyle name="Normal 2 2 19 10" xfId="22848"/>
    <cellStyle name="Normal 2 2 19 11" xfId="22219"/>
    <cellStyle name="Normal 2 2 19 12" xfId="23119"/>
    <cellStyle name="Normal 2 2 19 13" xfId="21962"/>
    <cellStyle name="Normal 2 2 19 14" xfId="23441"/>
    <cellStyle name="Normal 2 2 19 15" xfId="23853"/>
    <cellStyle name="Normal 2 2 19 16" xfId="26648"/>
    <cellStyle name="Normal 2 2 19 17" xfId="26014"/>
    <cellStyle name="Normal 2 2 19 18" xfId="26909"/>
    <cellStyle name="Normal 2 2 19 19" xfId="25755"/>
    <cellStyle name="Normal 2 2 19 2" xfId="17959"/>
    <cellStyle name="Normal 2 2 19 20" xfId="27234"/>
    <cellStyle name="Normal 2 2 19 21" xfId="27652"/>
    <cellStyle name="Normal 2 2 19 22" xfId="29253"/>
    <cellStyle name="Normal 2 2 19 23" xfId="31037"/>
    <cellStyle name="Normal 2 2 19 24" xfId="33310"/>
    <cellStyle name="Normal 2 2 19 25" xfId="32788"/>
    <cellStyle name="Normal 2 2 19 26" xfId="33460"/>
    <cellStyle name="Normal 2 2 19 3" xfId="17320"/>
    <cellStyle name="Normal 2 2 19 4" xfId="18212"/>
    <cellStyle name="Normal 2 2 19 5" xfId="17061"/>
    <cellStyle name="Normal 2 2 19 6" xfId="18643"/>
    <cellStyle name="Normal 2 2 19 7" xfId="19254"/>
    <cellStyle name="Normal 2 2 19 8" xfId="19762"/>
    <cellStyle name="Normal 2 2 19 9" xfId="20187"/>
    <cellStyle name="Normal 2 2 2" xfId="1064"/>
    <cellStyle name="Normal 2 2 2 10" xfId="1175"/>
    <cellStyle name="Normal 2 2 2 100" xfId="16719"/>
    <cellStyle name="Normal 2 2 2 101" xfId="16704"/>
    <cellStyle name="Normal 2 2 2 102" xfId="16728"/>
    <cellStyle name="Normal 2 2 2 103" xfId="17960"/>
    <cellStyle name="Normal 2 2 2 104" xfId="17319"/>
    <cellStyle name="Normal 2 2 2 105" xfId="18213"/>
    <cellStyle name="Normal 2 2 2 106" xfId="17060"/>
    <cellStyle name="Normal 2 2 2 107" xfId="18644"/>
    <cellStyle name="Normal 2 2 2 108" xfId="19255"/>
    <cellStyle name="Normal 2 2 2 109" xfId="19763"/>
    <cellStyle name="Normal 2 2 2 11" xfId="1215"/>
    <cellStyle name="Normal 2 2 2 110" xfId="20188"/>
    <cellStyle name="Normal 2 2 2 111" xfId="22849"/>
    <cellStyle name="Normal 2 2 2 112" xfId="22218"/>
    <cellStyle name="Normal 2 2 2 113" xfId="23120"/>
    <cellStyle name="Normal 2 2 2 114" xfId="21961"/>
    <cellStyle name="Normal 2 2 2 115" xfId="23442"/>
    <cellStyle name="Normal 2 2 2 116" xfId="23854"/>
    <cellStyle name="Normal 2 2 2 117" xfId="25373"/>
    <cellStyle name="Normal 2 2 2 118" xfId="25362"/>
    <cellStyle name="Normal 2 2 2 119" xfId="25381"/>
    <cellStyle name="Normal 2 2 2 12" xfId="1200"/>
    <cellStyle name="Normal 2 2 2 120" xfId="25410"/>
    <cellStyle name="Normal 2 2 2 121" xfId="26649"/>
    <cellStyle name="Normal 2 2 2 122" xfId="26013"/>
    <cellStyle name="Normal 2 2 2 123" xfId="26910"/>
    <cellStyle name="Normal 2 2 2 124" xfId="25754"/>
    <cellStyle name="Normal 2 2 2 125" xfId="27235"/>
    <cellStyle name="Normal 2 2 2 126" xfId="27653"/>
    <cellStyle name="Normal 2 2 2 127" xfId="29158"/>
    <cellStyle name="Normal 2 2 2 128" xfId="30696"/>
    <cellStyle name="Normal 2 2 2 129" xfId="30680"/>
    <cellStyle name="Normal 2 2 2 13" xfId="1220"/>
    <cellStyle name="Normal 2 2 2 130" xfId="30704"/>
    <cellStyle name="Normal 2 2 2 131" xfId="30787"/>
    <cellStyle name="Normal 2 2 2 132" xfId="30772"/>
    <cellStyle name="Normal 2 2 2 133" xfId="30855"/>
    <cellStyle name="Normal 2 2 2 134" xfId="30840"/>
    <cellStyle name="Normal 2 2 2 135" xfId="30872"/>
    <cellStyle name="Normal 2 2 2 136" xfId="30942"/>
    <cellStyle name="Normal 2 2 2 137" xfId="32479"/>
    <cellStyle name="Normal 2 2 2 138" xfId="32464"/>
    <cellStyle name="Normal 2 2 2 139" xfId="32488"/>
    <cellStyle name="Normal 2 2 2 14" xfId="1270"/>
    <cellStyle name="Normal 2 2 2 140" xfId="33311"/>
    <cellStyle name="Normal 2 2 2 141" xfId="32787"/>
    <cellStyle name="Normal 2 2 2 142" xfId="33461"/>
    <cellStyle name="Normal 2 2 2 15" xfId="1252"/>
    <cellStyle name="Normal 2 2 2 16" xfId="1276"/>
    <cellStyle name="Normal 2 2 2 17" xfId="1246"/>
    <cellStyle name="Normal 2 2 2 18" xfId="1287"/>
    <cellStyle name="Normal 2 2 2 19" xfId="1301"/>
    <cellStyle name="Normal 2 2 2 2" xfId="1065"/>
    <cellStyle name="Normal 2 2 2 2 10" xfId="4487"/>
    <cellStyle name="Normal 2 2 2 2 10 2" xfId="29908"/>
    <cellStyle name="Normal 2 2 2 2 10 3" xfId="31692"/>
    <cellStyle name="Normal 2 2 2 2 11" xfId="3347"/>
    <cellStyle name="Normal 2 2 2 2 11 2" xfId="29706"/>
    <cellStyle name="Normal 2 2 2 2 11 3" xfId="31490"/>
    <cellStyle name="Normal 2 2 2 2 12" xfId="4884"/>
    <cellStyle name="Normal 2 2 2 2 12 2" xfId="29923"/>
    <cellStyle name="Normal 2 2 2 2 12 3" xfId="31707"/>
    <cellStyle name="Normal 2 2 2 2 13" xfId="3210"/>
    <cellStyle name="Normal 2 2 2 2 13 2" xfId="29684"/>
    <cellStyle name="Normal 2 2 2 2 13 3" xfId="31468"/>
    <cellStyle name="Normal 2 2 2 2 14" xfId="8122"/>
    <cellStyle name="Normal 2 2 2 2 14 2" xfId="30153"/>
    <cellStyle name="Normal 2 2 2 2 14 3" xfId="31937"/>
    <cellStyle name="Normal 2 2 2 2 15" xfId="7809"/>
    <cellStyle name="Normal 2 2 2 2 15 2" xfId="30090"/>
    <cellStyle name="Normal 2 2 2 2 15 3" xfId="31874"/>
    <cellStyle name="Normal 2 2 2 2 16" xfId="8163"/>
    <cellStyle name="Normal 2 2 2 2 16 2" xfId="30162"/>
    <cellStyle name="Normal 2 2 2 2 16 3" xfId="31946"/>
    <cellStyle name="Normal 2 2 2 2 17" xfId="7764"/>
    <cellStyle name="Normal 2 2 2 2 17 2" xfId="30081"/>
    <cellStyle name="Normal 2 2 2 2 17 3" xfId="31865"/>
    <cellStyle name="Normal 2 2 2 2 18" xfId="8214"/>
    <cellStyle name="Normal 2 2 2 2 18 2" xfId="30174"/>
    <cellStyle name="Normal 2 2 2 2 18 3" xfId="31958"/>
    <cellStyle name="Normal 2 2 2 2 19" xfId="7713"/>
    <cellStyle name="Normal 2 2 2 2 19 2" xfId="30069"/>
    <cellStyle name="Normal 2 2 2 2 19 3" xfId="31853"/>
    <cellStyle name="Normal 2 2 2 2 2" xfId="3512"/>
    <cellStyle name="Normal 2 2 2 2 2 10" xfId="4497"/>
    <cellStyle name="Normal 2 2 2 2 2 11" xfId="3346"/>
    <cellStyle name="Normal 2 2 2 2 2 12" xfId="4885"/>
    <cellStyle name="Normal 2 2 2 2 2 13" xfId="3207"/>
    <cellStyle name="Normal 2 2 2 2 2 14" xfId="8123"/>
    <cellStyle name="Normal 2 2 2 2 2 15" xfId="7808"/>
    <cellStyle name="Normal 2 2 2 2 2 16" xfId="8164"/>
    <cellStyle name="Normal 2 2 2 2 2 17" xfId="7763"/>
    <cellStyle name="Normal 2 2 2 2 2 18" xfId="8215"/>
    <cellStyle name="Normal 2 2 2 2 2 19" xfId="7712"/>
    <cellStyle name="Normal 2 2 2 2 2 2" xfId="3513"/>
    <cellStyle name="Normal 2 2 2 2 2 20" xfId="8269"/>
    <cellStyle name="Normal 2 2 2 2 2 21" xfId="7651"/>
    <cellStyle name="Normal 2 2 2 2 2 22" xfId="8326"/>
    <cellStyle name="Normal 2 2 2 2 2 23" xfId="7547"/>
    <cellStyle name="Normal 2 2 2 2 2 24" xfId="8429"/>
    <cellStyle name="Normal 2 2 2 2 2 25" xfId="7390"/>
    <cellStyle name="Normal 2 2 2 2 2 26" xfId="8621"/>
    <cellStyle name="Normal 2 2 2 2 2 27" xfId="7163"/>
    <cellStyle name="Normal 2 2 2 2 2 28" xfId="8957"/>
    <cellStyle name="Normal 2 2 2 2 2 29" xfId="6949"/>
    <cellStyle name="Normal 2 2 2 2 2 3" xfId="3196"/>
    <cellStyle name="Normal 2 2 2 2 2 30" xfId="9414"/>
    <cellStyle name="Normal 2 2 2 2 2 31" xfId="9832"/>
    <cellStyle name="Normal 2 2 2 2 2 32" xfId="13622"/>
    <cellStyle name="Normal 2 2 2 2 2 33" xfId="13315"/>
    <cellStyle name="Normal 2 2 2 2 2 34" xfId="13667"/>
    <cellStyle name="Normal 2 2 2 2 2 35" xfId="13267"/>
    <cellStyle name="Normal 2 2 2 2 2 36" xfId="13715"/>
    <cellStyle name="Normal 2 2 2 2 2 37" xfId="13220"/>
    <cellStyle name="Normal 2 2 2 2 2 38" xfId="13763"/>
    <cellStyle name="Normal 2 2 2 2 2 39" xfId="13168"/>
    <cellStyle name="Normal 2 2 2 2 2 4" xfId="4203"/>
    <cellStyle name="Normal 2 2 2 2 2 40" xfId="13822"/>
    <cellStyle name="Normal 2 2 2 2 2 41" xfId="13068"/>
    <cellStyle name="Normal 2 2 2 2 2 42" xfId="13924"/>
    <cellStyle name="Normal 2 2 2 2 2 43" xfId="12911"/>
    <cellStyle name="Normal 2 2 2 2 2 44" xfId="14168"/>
    <cellStyle name="Normal 2 2 2 2 2 45" xfId="17972"/>
    <cellStyle name="Normal 2 2 2 2 2 46" xfId="17307"/>
    <cellStyle name="Normal 2 2 2 2 2 47" xfId="18225"/>
    <cellStyle name="Normal 2 2 2 2 2 48" xfId="17048"/>
    <cellStyle name="Normal 2 2 2 2 2 49" xfId="18656"/>
    <cellStyle name="Normal 2 2 2 2 2 5" xfId="3569"/>
    <cellStyle name="Normal 2 2 2 2 2 50" xfId="19267"/>
    <cellStyle name="Normal 2 2 2 2 2 51" xfId="19765"/>
    <cellStyle name="Normal 2 2 2 2 2 52" xfId="20190"/>
    <cellStyle name="Normal 2 2 2 2 2 53" xfId="22861"/>
    <cellStyle name="Normal 2 2 2 2 2 54" xfId="22206"/>
    <cellStyle name="Normal 2 2 2 2 2 55" xfId="23132"/>
    <cellStyle name="Normal 2 2 2 2 2 56" xfId="21949"/>
    <cellStyle name="Normal 2 2 2 2 2 57" xfId="23444"/>
    <cellStyle name="Normal 2 2 2 2 2 58" xfId="23856"/>
    <cellStyle name="Normal 2 2 2 2 2 59" xfId="26661"/>
    <cellStyle name="Normal 2 2 2 2 2 6" xfId="4317"/>
    <cellStyle name="Normal 2 2 2 2 2 60" xfId="26001"/>
    <cellStyle name="Normal 2 2 2 2 2 61" xfId="26922"/>
    <cellStyle name="Normal 2 2 2 2 2 62" xfId="25742"/>
    <cellStyle name="Normal 2 2 2 2 2 63" xfId="27237"/>
    <cellStyle name="Normal 2 2 2 2 2 64" xfId="27655"/>
    <cellStyle name="Normal 2 2 2 2 2 65" xfId="29746"/>
    <cellStyle name="Normal 2 2 2 2 2 66" xfId="31530"/>
    <cellStyle name="Normal 2 2 2 2 2 67" xfId="33323"/>
    <cellStyle name="Normal 2 2 2 2 2 68" xfId="32785"/>
    <cellStyle name="Normal 2 2 2 2 2 69" xfId="33463"/>
    <cellStyle name="Normal 2 2 2 2 2 7" xfId="3520"/>
    <cellStyle name="Normal 2 2 2 2 2 8" xfId="4387"/>
    <cellStyle name="Normal 2 2 2 2 2 9" xfId="3447"/>
    <cellStyle name="Normal 2 2 2 2 20" xfId="8268"/>
    <cellStyle name="Normal 2 2 2 2 20 2" xfId="30186"/>
    <cellStyle name="Normal 2 2 2 2 20 3" xfId="31970"/>
    <cellStyle name="Normal 2 2 2 2 21" xfId="7652"/>
    <cellStyle name="Normal 2 2 2 2 21 2" xfId="30059"/>
    <cellStyle name="Normal 2 2 2 2 21 3" xfId="31843"/>
    <cellStyle name="Normal 2 2 2 2 22" xfId="8325"/>
    <cellStyle name="Normal 2 2 2 2 22 2" xfId="30197"/>
    <cellStyle name="Normal 2 2 2 2 22 3" xfId="31981"/>
    <cellStyle name="Normal 2 2 2 2 23" xfId="7550"/>
    <cellStyle name="Normal 2 2 2 2 23 2" xfId="30048"/>
    <cellStyle name="Normal 2 2 2 2 23 3" xfId="31832"/>
    <cellStyle name="Normal 2 2 2 2 24" xfId="8428"/>
    <cellStyle name="Normal 2 2 2 2 24 2" xfId="30209"/>
    <cellStyle name="Normal 2 2 2 2 24 3" xfId="31993"/>
    <cellStyle name="Normal 2 2 2 2 25" xfId="7391"/>
    <cellStyle name="Normal 2 2 2 2 25 2" xfId="30034"/>
    <cellStyle name="Normal 2 2 2 2 25 3" xfId="31818"/>
    <cellStyle name="Normal 2 2 2 2 26" xfId="8620"/>
    <cellStyle name="Normal 2 2 2 2 26 2" xfId="30228"/>
    <cellStyle name="Normal 2 2 2 2 26 3" xfId="32012"/>
    <cellStyle name="Normal 2 2 2 2 27" xfId="7164"/>
    <cellStyle name="Normal 2 2 2 2 27 2" xfId="30018"/>
    <cellStyle name="Normal 2 2 2 2 27 3" xfId="31802"/>
    <cellStyle name="Normal 2 2 2 2 28" xfId="8955"/>
    <cellStyle name="Normal 2 2 2 2 28 2" xfId="30246"/>
    <cellStyle name="Normal 2 2 2 2 28 3" xfId="32030"/>
    <cellStyle name="Normal 2 2 2 2 29" xfId="6951"/>
    <cellStyle name="Normal 2 2 2 2 29 2" xfId="30010"/>
    <cellStyle name="Normal 2 2 2 2 29 3" xfId="31794"/>
    <cellStyle name="Normal 2 2 2 2 3" xfId="3197"/>
    <cellStyle name="Normal 2 2 2 2 3 2" xfId="29682"/>
    <cellStyle name="Normal 2 2 2 2 3 3" xfId="31466"/>
    <cellStyle name="Normal 2 2 2 2 30" xfId="9413"/>
    <cellStyle name="Normal 2 2 2 2 30 2" xfId="30269"/>
    <cellStyle name="Normal 2 2 2 2 30 3" xfId="32053"/>
    <cellStyle name="Normal 2 2 2 2 31" xfId="9831"/>
    <cellStyle name="Normal 2 2 2 2 31 2" xfId="30287"/>
    <cellStyle name="Normal 2 2 2 2 31 3" xfId="32071"/>
    <cellStyle name="Normal 2 2 2 2 32" xfId="13621"/>
    <cellStyle name="Normal 2 2 2 2 32 2" xfId="30520"/>
    <cellStyle name="Normal 2 2 2 2 32 3" xfId="32304"/>
    <cellStyle name="Normal 2 2 2 2 33" xfId="13316"/>
    <cellStyle name="Normal 2 2 2 2 33 2" xfId="30459"/>
    <cellStyle name="Normal 2 2 2 2 33 3" xfId="32243"/>
    <cellStyle name="Normal 2 2 2 2 34" xfId="13666"/>
    <cellStyle name="Normal 2 2 2 2 34 2" xfId="30531"/>
    <cellStyle name="Normal 2 2 2 2 34 3" xfId="32315"/>
    <cellStyle name="Normal 2 2 2 2 35" xfId="13268"/>
    <cellStyle name="Normal 2 2 2 2 35 2" xfId="30448"/>
    <cellStyle name="Normal 2 2 2 2 35 3" xfId="32232"/>
    <cellStyle name="Normal 2 2 2 2 36" xfId="13714"/>
    <cellStyle name="Normal 2 2 2 2 36 2" xfId="30542"/>
    <cellStyle name="Normal 2 2 2 2 36 3" xfId="32326"/>
    <cellStyle name="Normal 2 2 2 2 37" xfId="13221"/>
    <cellStyle name="Normal 2 2 2 2 37 2" xfId="30438"/>
    <cellStyle name="Normal 2 2 2 2 37 3" xfId="32222"/>
    <cellStyle name="Normal 2 2 2 2 38" xfId="13762"/>
    <cellStyle name="Normal 2 2 2 2 38 2" xfId="30552"/>
    <cellStyle name="Normal 2 2 2 2 38 3" xfId="32336"/>
    <cellStyle name="Normal 2 2 2 2 39" xfId="13169"/>
    <cellStyle name="Normal 2 2 2 2 39 2" xfId="30429"/>
    <cellStyle name="Normal 2 2 2 2 39 3" xfId="32213"/>
    <cellStyle name="Normal 2 2 2 2 4" xfId="4202"/>
    <cellStyle name="Normal 2 2 2 2 4 2" xfId="29852"/>
    <cellStyle name="Normal 2 2 2 2 4 3" xfId="31636"/>
    <cellStyle name="Normal 2 2 2 2 40" xfId="13810"/>
    <cellStyle name="Normal 2 2 2 2 40 2" xfId="30560"/>
    <cellStyle name="Normal 2 2 2 2 40 3" xfId="32344"/>
    <cellStyle name="Normal 2 2 2 2 41" xfId="13085"/>
    <cellStyle name="Normal 2 2 2 2 41 2" xfId="30422"/>
    <cellStyle name="Normal 2 2 2 2 41 3" xfId="32206"/>
    <cellStyle name="Normal 2 2 2 2 42" xfId="13914"/>
    <cellStyle name="Normal 2 2 2 2 42 2" xfId="30569"/>
    <cellStyle name="Normal 2 2 2 2 42 3" xfId="32353"/>
    <cellStyle name="Normal 2 2 2 2 43" xfId="12935"/>
    <cellStyle name="Normal 2 2 2 2 43 2" xfId="30410"/>
    <cellStyle name="Normal 2 2 2 2 43 3" xfId="32194"/>
    <cellStyle name="Normal 2 2 2 2 44" xfId="14167"/>
    <cellStyle name="Normal 2 2 2 2 44 2" xfId="30584"/>
    <cellStyle name="Normal 2 2 2 2 44 3" xfId="32368"/>
    <cellStyle name="Normal 2 2 2 2 45" xfId="17971"/>
    <cellStyle name="Normal 2 2 2 2 46" xfId="17308"/>
    <cellStyle name="Normal 2 2 2 2 47" xfId="18224"/>
    <cellStyle name="Normal 2 2 2 2 48" xfId="17049"/>
    <cellStyle name="Normal 2 2 2 2 49" xfId="18655"/>
    <cellStyle name="Normal 2 2 2 2 5" xfId="3570"/>
    <cellStyle name="Normal 2 2 2 2 5 2" xfId="29760"/>
    <cellStyle name="Normal 2 2 2 2 5 3" xfId="31544"/>
    <cellStyle name="Normal 2 2 2 2 50" xfId="19266"/>
    <cellStyle name="Normal 2 2 2 2 51" xfId="19764"/>
    <cellStyle name="Normal 2 2 2 2 52" xfId="20189"/>
    <cellStyle name="Normal 2 2 2 2 53" xfId="22860"/>
    <cellStyle name="Normal 2 2 2 2 54" xfId="22207"/>
    <cellStyle name="Normal 2 2 2 2 55" xfId="23131"/>
    <cellStyle name="Normal 2 2 2 2 56" xfId="21950"/>
    <cellStyle name="Normal 2 2 2 2 57" xfId="23443"/>
    <cellStyle name="Normal 2 2 2 2 58" xfId="23855"/>
    <cellStyle name="Normal 2 2 2 2 59" xfId="26660"/>
    <cellStyle name="Normal 2 2 2 2 6" xfId="4316"/>
    <cellStyle name="Normal 2 2 2 2 6 2" xfId="29871"/>
    <cellStyle name="Normal 2 2 2 2 6 3" xfId="31655"/>
    <cellStyle name="Normal 2 2 2 2 60" xfId="26002"/>
    <cellStyle name="Normal 2 2 2 2 61" xfId="26921"/>
    <cellStyle name="Normal 2 2 2 2 62" xfId="25743"/>
    <cellStyle name="Normal 2 2 2 2 63" xfId="27236"/>
    <cellStyle name="Normal 2 2 2 2 64" xfId="27654"/>
    <cellStyle name="Normal 2 2 2 2 65" xfId="33322"/>
    <cellStyle name="Normal 2 2 2 2 66" xfId="32786"/>
    <cellStyle name="Normal 2 2 2 2 67" xfId="33462"/>
    <cellStyle name="Normal 2 2 2 2 7" xfId="3521"/>
    <cellStyle name="Normal 2 2 2 2 7 2" xfId="29749"/>
    <cellStyle name="Normal 2 2 2 2 7 3" xfId="31533"/>
    <cellStyle name="Normal 2 2 2 2 8" xfId="4385"/>
    <cellStyle name="Normal 2 2 2 2 8 2" xfId="29881"/>
    <cellStyle name="Normal 2 2 2 2 8 3" xfId="31665"/>
    <cellStyle name="Normal 2 2 2 2 9" xfId="3448"/>
    <cellStyle name="Normal 2 2 2 2 9 2" xfId="29737"/>
    <cellStyle name="Normal 2 2 2 2 9 3" xfId="31521"/>
    <cellStyle name="Normal 2 2 2 20" xfId="1314"/>
    <cellStyle name="Normal 2 2 2 21" xfId="1378"/>
    <cellStyle name="Normal 2 2 2 22" xfId="1356"/>
    <cellStyle name="Normal 2 2 2 23" xfId="1383"/>
    <cellStyle name="Normal 2 2 2 24" xfId="1350"/>
    <cellStyle name="Normal 2 2 2 25" xfId="1394"/>
    <cellStyle name="Normal 2 2 2 26" xfId="1438"/>
    <cellStyle name="Normal 2 2 2 27" xfId="1368"/>
    <cellStyle name="Normal 2 2 2 28" xfId="2154"/>
    <cellStyle name="Normal 2 2 2 29" xfId="2155"/>
    <cellStyle name="Normal 2 2 2 3" xfId="1107"/>
    <cellStyle name="Normal 2 2 2 30" xfId="2156"/>
    <cellStyle name="Normal 2 2 2 31" xfId="2157"/>
    <cellStyle name="Normal 2 2 2 32" xfId="2158"/>
    <cellStyle name="Normal 2 2 2 33" xfId="2159"/>
    <cellStyle name="Normal 2 2 2 34" xfId="2160"/>
    <cellStyle name="Normal 2 2 2 35" xfId="2161"/>
    <cellStyle name="Normal 2 2 2 36" xfId="2162"/>
    <cellStyle name="Normal 2 2 2 37" xfId="2163"/>
    <cellStyle name="Normal 2 2 2 38" xfId="2164"/>
    <cellStyle name="Normal 2 2 2 39" xfId="2319"/>
    <cellStyle name="Normal 2 2 2 4" xfId="1121"/>
    <cellStyle name="Normal 2 2 2 40" xfId="2300"/>
    <cellStyle name="Normal 2 2 2 41" xfId="2324"/>
    <cellStyle name="Normal 2 2 2 42" xfId="2294"/>
    <cellStyle name="Normal 2 2 2 43" xfId="2335"/>
    <cellStyle name="Normal 2 2 2 44" xfId="2350"/>
    <cellStyle name="Normal 2 2 2 45" xfId="2363"/>
    <cellStyle name="Normal 2 2 2 46" xfId="2389"/>
    <cellStyle name="Normal 2 2 2 47" xfId="3590"/>
    <cellStyle name="Normal 2 2 2 48" xfId="3591"/>
    <cellStyle name="Normal 2 2 2 49" xfId="3592"/>
    <cellStyle name="Normal 2 2 2 5" xfId="1095"/>
    <cellStyle name="Normal 2 2 2 50" xfId="3594"/>
    <cellStyle name="Normal 2 2 2 51" xfId="3595"/>
    <cellStyle name="Normal 2 2 2 52" xfId="3596"/>
    <cellStyle name="Normal 2 2 2 53" xfId="3597"/>
    <cellStyle name="Normal 2 2 2 54" xfId="3598"/>
    <cellStyle name="Normal 2 2 2 55" xfId="3599"/>
    <cellStyle name="Normal 2 2 2 56" xfId="3506"/>
    <cellStyle name="Normal 2 2 2 57" xfId="3206"/>
    <cellStyle name="Normal 2 2 2 58" xfId="4171"/>
    <cellStyle name="Normal 2 2 2 59" xfId="3581"/>
    <cellStyle name="Normal 2 2 2 6" xfId="1127"/>
    <cellStyle name="Normal 2 2 2 60" xfId="4282"/>
    <cellStyle name="Normal 2 2 2 61" xfId="3530"/>
    <cellStyle name="Normal 2 2 2 62" xfId="4375"/>
    <cellStyle name="Normal 2 2 2 63" xfId="3461"/>
    <cellStyle name="Normal 2 2 2 64" xfId="4449"/>
    <cellStyle name="Normal 2 2 2 65" xfId="3353"/>
    <cellStyle name="Normal 2 2 2 66" xfId="4536"/>
    <cellStyle name="Normal 2 2 2 67" xfId="3222"/>
    <cellStyle name="Normal 2 2 2 68" xfId="8112"/>
    <cellStyle name="Normal 2 2 2 69" xfId="7821"/>
    <cellStyle name="Normal 2 2 2 7" xfId="1108"/>
    <cellStyle name="Normal 2 2 2 70" xfId="8151"/>
    <cellStyle name="Normal 2 2 2 71" xfId="7775"/>
    <cellStyle name="Normal 2 2 2 72" xfId="8203"/>
    <cellStyle name="Normal 2 2 2 73" xfId="7725"/>
    <cellStyle name="Normal 2 2 2 74" xfId="8258"/>
    <cellStyle name="Normal 2 2 2 75" xfId="7666"/>
    <cellStyle name="Normal 2 2 2 76" xfId="8311"/>
    <cellStyle name="Normal 2 2 2 77" xfId="7569"/>
    <cellStyle name="Normal 2 2 2 78" xfId="8404"/>
    <cellStyle name="Normal 2 2 2 79" xfId="7426"/>
    <cellStyle name="Normal 2 2 2 8" xfId="1153"/>
    <cellStyle name="Normal 2 2 2 80" xfId="8587"/>
    <cellStyle name="Normal 2 2 2 81" xfId="7216"/>
    <cellStyle name="Normal 2 2 2 82" xfId="8847"/>
    <cellStyle name="Normal 2 2 2 83" xfId="7008"/>
    <cellStyle name="Normal 2 2 2 84" xfId="9076"/>
    <cellStyle name="Normal 2 2 2 85" xfId="9787"/>
    <cellStyle name="Normal 2 2 2 86" xfId="13611"/>
    <cellStyle name="Normal 2 2 2 87" xfId="13328"/>
    <cellStyle name="Normal 2 2 2 88" xfId="13653"/>
    <cellStyle name="Normal 2 2 2 89" xfId="13280"/>
    <cellStyle name="Normal 2 2 2 9" xfId="1143"/>
    <cellStyle name="Normal 2 2 2 90" xfId="13702"/>
    <cellStyle name="Normal 2 2 2 91" xfId="13233"/>
    <cellStyle name="Normal 2 2 2 92" xfId="13753"/>
    <cellStyle name="Normal 2 2 2 93" xfId="13183"/>
    <cellStyle name="Normal 2 2 2 94" xfId="13798"/>
    <cellStyle name="Normal 2 2 2 95" xfId="13110"/>
    <cellStyle name="Normal 2 2 2 96" xfId="13879"/>
    <cellStyle name="Normal 2 2 2 97" xfId="12979"/>
    <cellStyle name="Normal 2 2 2 98" xfId="14098"/>
    <cellStyle name="Normal 2 2 2 99" xfId="16665"/>
    <cellStyle name="Normal 2 2 20" xfId="1219"/>
    <cellStyle name="Normal 2 2 20 10" xfId="2165"/>
    <cellStyle name="Normal 2 2 20 11" xfId="2166"/>
    <cellStyle name="Normal 2 2 20 12" xfId="2167"/>
    <cellStyle name="Normal 2 2 20 13" xfId="2168"/>
    <cellStyle name="Normal 2 2 20 14" xfId="2169"/>
    <cellStyle name="Normal 2 2 20 15" xfId="2170"/>
    <cellStyle name="Normal 2 2 20 16" xfId="2171"/>
    <cellStyle name="Normal 2 2 20 17" xfId="18016"/>
    <cellStyle name="Normal 2 2 20 18" xfId="17263"/>
    <cellStyle name="Normal 2 2 20 19" xfId="18437"/>
    <cellStyle name="Normal 2 2 20 2" xfId="2172"/>
    <cellStyle name="Normal 2 2 20 20" xfId="16836"/>
    <cellStyle name="Normal 2 2 20 21" xfId="18992"/>
    <cellStyle name="Normal 2 2 20 22" xfId="19603"/>
    <cellStyle name="Normal 2 2 20 23" xfId="20058"/>
    <cellStyle name="Normal 2 2 20 24" xfId="20483"/>
    <cellStyle name="Normal 2 2 20 25" xfId="22905"/>
    <cellStyle name="Normal 2 2 20 26" xfId="22162"/>
    <cellStyle name="Normal 2 2 20 27" xfId="23344"/>
    <cellStyle name="Normal 2 2 20 28" xfId="21737"/>
    <cellStyle name="Normal 2 2 20 29" xfId="23737"/>
    <cellStyle name="Normal 2 2 20 3" xfId="2173"/>
    <cellStyle name="Normal 2 2 20 30" xfId="24149"/>
    <cellStyle name="Normal 2 2 20 31" xfId="26705"/>
    <cellStyle name="Normal 2 2 20 32" xfId="25957"/>
    <cellStyle name="Normal 2 2 20 33" xfId="27134"/>
    <cellStyle name="Normal 2 2 20 34" xfId="25530"/>
    <cellStyle name="Normal 2 2 20 35" xfId="27530"/>
    <cellStyle name="Normal 2 2 20 36" xfId="27948"/>
    <cellStyle name="Normal 2 2 20 37" xfId="29267"/>
    <cellStyle name="Normal 2 2 20 38" xfId="31051"/>
    <cellStyle name="Normal 2 2 20 39" xfId="33367"/>
    <cellStyle name="Normal 2 2 20 4" xfId="2174"/>
    <cellStyle name="Normal 2 2 20 40" xfId="32784"/>
    <cellStyle name="Normal 2 2 20 41" xfId="33632"/>
    <cellStyle name="Normal 2 2 20 5" xfId="2175"/>
    <cellStyle name="Normal 2 2 20 6" xfId="2176"/>
    <cellStyle name="Normal 2 2 20 7" xfId="2177"/>
    <cellStyle name="Normal 2 2 20 8" xfId="2178"/>
    <cellStyle name="Normal 2 2 20 9" xfId="2179"/>
    <cellStyle name="Normal 2 2 21" xfId="1269"/>
    <cellStyle name="Normal 2 2 21 10" xfId="22921"/>
    <cellStyle name="Normal 2 2 21 11" xfId="22146"/>
    <cellStyle name="Normal 2 2 21 12" xfId="23360"/>
    <cellStyle name="Normal 2 2 21 13" xfId="21722"/>
    <cellStyle name="Normal 2 2 21 14" xfId="23740"/>
    <cellStyle name="Normal 2 2 21 15" xfId="24151"/>
    <cellStyle name="Normal 2 2 21 16" xfId="26721"/>
    <cellStyle name="Normal 2 2 21 17" xfId="25941"/>
    <cellStyle name="Normal 2 2 21 18" xfId="27150"/>
    <cellStyle name="Normal 2 2 21 19" xfId="25514"/>
    <cellStyle name="Normal 2 2 21 2" xfId="18031"/>
    <cellStyle name="Normal 2 2 21 20" xfId="27533"/>
    <cellStyle name="Normal 2 2 21 21" xfId="27950"/>
    <cellStyle name="Normal 2 2 21 22" xfId="29301"/>
    <cellStyle name="Normal 2 2 21 23" xfId="31085"/>
    <cellStyle name="Normal 2 2 21 24" xfId="33382"/>
    <cellStyle name="Normal 2 2 21 25" xfId="32783"/>
    <cellStyle name="Normal 2 2 21 26" xfId="33633"/>
    <cellStyle name="Normal 2 2 21 3" xfId="17247"/>
    <cellStyle name="Normal 2 2 21 4" xfId="18453"/>
    <cellStyle name="Normal 2 2 21 5" xfId="16819"/>
    <cellStyle name="Normal 2 2 21 6" xfId="19010"/>
    <cellStyle name="Normal 2 2 21 7" xfId="19619"/>
    <cellStyle name="Normal 2 2 21 8" xfId="20060"/>
    <cellStyle name="Normal 2 2 21 9" xfId="20485"/>
    <cellStyle name="Normal 2 2 22" xfId="1253"/>
    <cellStyle name="Normal 2 2 22 10" xfId="22922"/>
    <cellStyle name="Normal 2 2 22 11" xfId="22145"/>
    <cellStyle name="Normal 2 2 22 12" xfId="23361"/>
    <cellStyle name="Normal 2 2 22 13" xfId="21721"/>
    <cellStyle name="Normal 2 2 22 14" xfId="23741"/>
    <cellStyle name="Normal 2 2 22 15" xfId="24152"/>
    <cellStyle name="Normal 2 2 22 16" xfId="26722"/>
    <cellStyle name="Normal 2 2 22 17" xfId="25940"/>
    <cellStyle name="Normal 2 2 22 18" xfId="27151"/>
    <cellStyle name="Normal 2 2 22 19" xfId="25513"/>
    <cellStyle name="Normal 2 2 22 2" xfId="18032"/>
    <cellStyle name="Normal 2 2 22 20" xfId="27534"/>
    <cellStyle name="Normal 2 2 22 21" xfId="27951"/>
    <cellStyle name="Normal 2 2 22 22" xfId="29292"/>
    <cellStyle name="Normal 2 2 22 23" xfId="31076"/>
    <cellStyle name="Normal 2 2 22 24" xfId="33383"/>
    <cellStyle name="Normal 2 2 22 25" xfId="32782"/>
    <cellStyle name="Normal 2 2 22 26" xfId="33634"/>
    <cellStyle name="Normal 2 2 22 3" xfId="17246"/>
    <cellStyle name="Normal 2 2 22 4" xfId="18454"/>
    <cellStyle name="Normal 2 2 22 5" xfId="16818"/>
    <cellStyle name="Normal 2 2 22 6" xfId="19011"/>
    <cellStyle name="Normal 2 2 22 7" xfId="19620"/>
    <cellStyle name="Normal 2 2 22 8" xfId="20061"/>
    <cellStyle name="Normal 2 2 22 9" xfId="20486"/>
    <cellStyle name="Normal 2 2 23" xfId="1275"/>
    <cellStyle name="Normal 2 2 23 10" xfId="22923"/>
    <cellStyle name="Normal 2 2 23 11" xfId="22144"/>
    <cellStyle name="Normal 2 2 23 12" xfId="23362"/>
    <cellStyle name="Normal 2 2 23 13" xfId="21719"/>
    <cellStyle name="Normal 2 2 23 14" xfId="23742"/>
    <cellStyle name="Normal 2 2 23 15" xfId="24153"/>
    <cellStyle name="Normal 2 2 23 16" xfId="26723"/>
    <cellStyle name="Normal 2 2 23 17" xfId="25939"/>
    <cellStyle name="Normal 2 2 23 18" xfId="27152"/>
    <cellStyle name="Normal 2 2 23 19" xfId="25512"/>
    <cellStyle name="Normal 2 2 23 2" xfId="18033"/>
    <cellStyle name="Normal 2 2 23 20" xfId="27535"/>
    <cellStyle name="Normal 2 2 23 21" xfId="27952"/>
    <cellStyle name="Normal 2 2 23 22" xfId="29306"/>
    <cellStyle name="Normal 2 2 23 23" xfId="31090"/>
    <cellStyle name="Normal 2 2 23 24" xfId="33384"/>
    <cellStyle name="Normal 2 2 23 25" xfId="32781"/>
    <cellStyle name="Normal 2 2 23 26" xfId="33635"/>
    <cellStyle name="Normal 2 2 23 3" xfId="17245"/>
    <cellStyle name="Normal 2 2 23 4" xfId="18455"/>
    <cellStyle name="Normal 2 2 23 5" xfId="16817"/>
    <cellStyle name="Normal 2 2 23 6" xfId="19012"/>
    <cellStyle name="Normal 2 2 23 7" xfId="19621"/>
    <cellStyle name="Normal 2 2 23 8" xfId="20062"/>
    <cellStyle name="Normal 2 2 23 9" xfId="20487"/>
    <cellStyle name="Normal 2 2 24" xfId="1247"/>
    <cellStyle name="Normal 2 2 24 10" xfId="22924"/>
    <cellStyle name="Normal 2 2 24 11" xfId="22143"/>
    <cellStyle name="Normal 2 2 24 12" xfId="23363"/>
    <cellStyle name="Normal 2 2 24 13" xfId="21718"/>
    <cellStyle name="Normal 2 2 24 14" xfId="23743"/>
    <cellStyle name="Normal 2 2 24 15" xfId="24154"/>
    <cellStyle name="Normal 2 2 24 16" xfId="26724"/>
    <cellStyle name="Normal 2 2 24 17" xfId="25938"/>
    <cellStyle name="Normal 2 2 24 18" xfId="27153"/>
    <cellStyle name="Normal 2 2 24 19" xfId="25511"/>
    <cellStyle name="Normal 2 2 24 2" xfId="18034"/>
    <cellStyle name="Normal 2 2 24 20" xfId="27536"/>
    <cellStyle name="Normal 2 2 24 21" xfId="27953"/>
    <cellStyle name="Normal 2 2 24 22" xfId="29287"/>
    <cellStyle name="Normal 2 2 24 23" xfId="31071"/>
    <cellStyle name="Normal 2 2 24 24" xfId="33385"/>
    <cellStyle name="Normal 2 2 24 25" xfId="32780"/>
    <cellStyle name="Normal 2 2 24 26" xfId="33636"/>
    <cellStyle name="Normal 2 2 24 3" xfId="17244"/>
    <cellStyle name="Normal 2 2 24 4" xfId="18456"/>
    <cellStyle name="Normal 2 2 24 5" xfId="16816"/>
    <cellStyle name="Normal 2 2 24 6" xfId="19013"/>
    <cellStyle name="Normal 2 2 24 7" xfId="19622"/>
    <cellStyle name="Normal 2 2 24 8" xfId="20063"/>
    <cellStyle name="Normal 2 2 24 9" xfId="20489"/>
    <cellStyle name="Normal 2 2 25" xfId="1286"/>
    <cellStyle name="Normal 2 2 25 10" xfId="22925"/>
    <cellStyle name="Normal 2 2 25 11" xfId="22142"/>
    <cellStyle name="Normal 2 2 25 12" xfId="23364"/>
    <cellStyle name="Normal 2 2 25 13" xfId="21717"/>
    <cellStyle name="Normal 2 2 25 14" xfId="23744"/>
    <cellStyle name="Normal 2 2 25 15" xfId="24155"/>
    <cellStyle name="Normal 2 2 25 16" xfId="26725"/>
    <cellStyle name="Normal 2 2 25 17" xfId="25937"/>
    <cellStyle name="Normal 2 2 25 18" xfId="27154"/>
    <cellStyle name="Normal 2 2 25 19" xfId="25510"/>
    <cellStyle name="Normal 2 2 25 2" xfId="18035"/>
    <cellStyle name="Normal 2 2 25 20" xfId="27537"/>
    <cellStyle name="Normal 2 2 25 21" xfId="27954"/>
    <cellStyle name="Normal 2 2 25 22" xfId="29314"/>
    <cellStyle name="Normal 2 2 25 23" xfId="31098"/>
    <cellStyle name="Normal 2 2 25 24" xfId="33386"/>
    <cellStyle name="Normal 2 2 25 25" xfId="32779"/>
    <cellStyle name="Normal 2 2 25 26" xfId="33637"/>
    <cellStyle name="Normal 2 2 25 3" xfId="17243"/>
    <cellStyle name="Normal 2 2 25 4" xfId="18457"/>
    <cellStyle name="Normal 2 2 25 5" xfId="16815"/>
    <cellStyle name="Normal 2 2 25 6" xfId="19014"/>
    <cellStyle name="Normal 2 2 25 7" xfId="19623"/>
    <cellStyle name="Normal 2 2 25 8" xfId="20064"/>
    <cellStyle name="Normal 2 2 25 9" xfId="20490"/>
    <cellStyle name="Normal 2 2 26" xfId="1300"/>
    <cellStyle name="Normal 2 2 26 10" xfId="22926"/>
    <cellStyle name="Normal 2 2 26 11" xfId="22141"/>
    <cellStyle name="Normal 2 2 26 12" xfId="23365"/>
    <cellStyle name="Normal 2 2 26 13" xfId="21716"/>
    <cellStyle name="Normal 2 2 26 14" xfId="23745"/>
    <cellStyle name="Normal 2 2 26 15" xfId="24156"/>
    <cellStyle name="Normal 2 2 26 16" xfId="26726"/>
    <cellStyle name="Normal 2 2 26 17" xfId="25936"/>
    <cellStyle name="Normal 2 2 26 18" xfId="27155"/>
    <cellStyle name="Normal 2 2 26 19" xfId="25509"/>
    <cellStyle name="Normal 2 2 26 2" xfId="18036"/>
    <cellStyle name="Normal 2 2 26 20" xfId="27538"/>
    <cellStyle name="Normal 2 2 26 21" xfId="27955"/>
    <cellStyle name="Normal 2 2 26 22" xfId="29325"/>
    <cellStyle name="Normal 2 2 26 23" xfId="31109"/>
    <cellStyle name="Normal 2 2 26 24" xfId="33387"/>
    <cellStyle name="Normal 2 2 26 25" xfId="32778"/>
    <cellStyle name="Normal 2 2 26 26" xfId="33638"/>
    <cellStyle name="Normal 2 2 26 3" xfId="17242"/>
    <cellStyle name="Normal 2 2 26 4" xfId="18458"/>
    <cellStyle name="Normal 2 2 26 5" xfId="16814"/>
    <cellStyle name="Normal 2 2 26 6" xfId="19015"/>
    <cellStyle name="Normal 2 2 26 7" xfId="19624"/>
    <cellStyle name="Normal 2 2 26 8" xfId="20065"/>
    <cellStyle name="Normal 2 2 26 9" xfId="20491"/>
    <cellStyle name="Normal 2 2 27" xfId="1313"/>
    <cellStyle name="Normal 2 2 27 10" xfId="22927"/>
    <cellStyle name="Normal 2 2 27 11" xfId="22140"/>
    <cellStyle name="Normal 2 2 27 12" xfId="23366"/>
    <cellStyle name="Normal 2 2 27 13" xfId="21715"/>
    <cellStyle name="Normal 2 2 27 14" xfId="23746"/>
    <cellStyle name="Normal 2 2 27 15" xfId="24157"/>
    <cellStyle name="Normal 2 2 27 16" xfId="26727"/>
    <cellStyle name="Normal 2 2 27 17" xfId="25935"/>
    <cellStyle name="Normal 2 2 27 18" xfId="27156"/>
    <cellStyle name="Normal 2 2 27 19" xfId="25508"/>
    <cellStyle name="Normal 2 2 27 2" xfId="18037"/>
    <cellStyle name="Normal 2 2 27 20" xfId="27539"/>
    <cellStyle name="Normal 2 2 27 21" xfId="27956"/>
    <cellStyle name="Normal 2 2 27 22" xfId="29335"/>
    <cellStyle name="Normal 2 2 27 23" xfId="31119"/>
    <cellStyle name="Normal 2 2 27 24" xfId="33388"/>
    <cellStyle name="Normal 2 2 27 25" xfId="32777"/>
    <cellStyle name="Normal 2 2 27 26" xfId="33639"/>
    <cellStyle name="Normal 2 2 27 3" xfId="17241"/>
    <cellStyle name="Normal 2 2 27 4" xfId="18459"/>
    <cellStyle name="Normal 2 2 27 5" xfId="16813"/>
    <cellStyle name="Normal 2 2 27 6" xfId="19016"/>
    <cellStyle name="Normal 2 2 27 7" xfId="19625"/>
    <cellStyle name="Normal 2 2 27 8" xfId="20066"/>
    <cellStyle name="Normal 2 2 27 9" xfId="20492"/>
    <cellStyle name="Normal 2 2 28" xfId="1377"/>
    <cellStyle name="Normal 2 2 28 10" xfId="22928"/>
    <cellStyle name="Normal 2 2 28 11" xfId="22139"/>
    <cellStyle name="Normal 2 2 28 12" xfId="23367"/>
    <cellStyle name="Normal 2 2 28 13" xfId="21714"/>
    <cellStyle name="Normal 2 2 28 14" xfId="23748"/>
    <cellStyle name="Normal 2 2 28 15" xfId="24158"/>
    <cellStyle name="Normal 2 2 28 16" xfId="26728"/>
    <cellStyle name="Normal 2 2 28 17" xfId="25934"/>
    <cellStyle name="Normal 2 2 28 18" xfId="27157"/>
    <cellStyle name="Normal 2 2 28 19" xfId="25507"/>
    <cellStyle name="Normal 2 2 28 2" xfId="18038"/>
    <cellStyle name="Normal 2 2 28 20" xfId="27540"/>
    <cellStyle name="Normal 2 2 28 21" xfId="27957"/>
    <cellStyle name="Normal 2 2 28 22" xfId="29381"/>
    <cellStyle name="Normal 2 2 28 23" xfId="31165"/>
    <cellStyle name="Normal 2 2 28 24" xfId="33389"/>
    <cellStyle name="Normal 2 2 28 25" xfId="32776"/>
    <cellStyle name="Normal 2 2 28 26" xfId="33640"/>
    <cellStyle name="Normal 2 2 28 3" xfId="17240"/>
    <cellStyle name="Normal 2 2 28 4" xfId="18460"/>
    <cellStyle name="Normal 2 2 28 5" xfId="16812"/>
    <cellStyle name="Normal 2 2 28 6" xfId="19017"/>
    <cellStyle name="Normal 2 2 28 7" xfId="19626"/>
    <cellStyle name="Normal 2 2 28 8" xfId="20067"/>
    <cellStyle name="Normal 2 2 28 9" xfId="20493"/>
    <cellStyle name="Normal 2 2 29" xfId="1357"/>
    <cellStyle name="Normal 2 2 29 10" xfId="22929"/>
    <cellStyle name="Normal 2 2 29 11" xfId="22138"/>
    <cellStyle name="Normal 2 2 29 12" xfId="23368"/>
    <cellStyle name="Normal 2 2 29 13" xfId="21713"/>
    <cellStyle name="Normal 2 2 29 14" xfId="23759"/>
    <cellStyle name="Normal 2 2 29 15" xfId="24159"/>
    <cellStyle name="Normal 2 2 29 16" xfId="26729"/>
    <cellStyle name="Normal 2 2 29 17" xfId="25933"/>
    <cellStyle name="Normal 2 2 29 18" xfId="27158"/>
    <cellStyle name="Normal 2 2 29 19" xfId="25506"/>
    <cellStyle name="Normal 2 2 29 2" xfId="18039"/>
    <cellStyle name="Normal 2 2 29 20" xfId="27541"/>
    <cellStyle name="Normal 2 2 29 21" xfId="27958"/>
    <cellStyle name="Normal 2 2 29 22" xfId="29368"/>
    <cellStyle name="Normal 2 2 29 23" xfId="31152"/>
    <cellStyle name="Normal 2 2 29 24" xfId="33390"/>
    <cellStyle name="Normal 2 2 29 25" xfId="32775"/>
    <cellStyle name="Normal 2 2 29 26" xfId="33641"/>
    <cellStyle name="Normal 2 2 29 3" xfId="17239"/>
    <cellStyle name="Normal 2 2 29 4" xfId="18461"/>
    <cellStyle name="Normal 2 2 29 5" xfId="16811"/>
    <cellStyle name="Normal 2 2 29 6" xfId="19018"/>
    <cellStyle name="Normal 2 2 29 7" xfId="19627"/>
    <cellStyle name="Normal 2 2 29 8" xfId="20068"/>
    <cellStyle name="Normal 2 2 29 9" xfId="20494"/>
    <cellStyle name="Normal 2 2 3" xfId="1066"/>
    <cellStyle name="Normal 2 2 30" xfId="1382"/>
    <cellStyle name="Normal 2 2 30 10" xfId="22931"/>
    <cellStyle name="Normal 2 2 30 11" xfId="22136"/>
    <cellStyle name="Normal 2 2 30 12" xfId="23369"/>
    <cellStyle name="Normal 2 2 30 13" xfId="21711"/>
    <cellStyle name="Normal 2 2 30 14" xfId="23780"/>
    <cellStyle name="Normal 2 2 30 15" xfId="24160"/>
    <cellStyle name="Normal 2 2 30 16" xfId="26731"/>
    <cellStyle name="Normal 2 2 30 17" xfId="25931"/>
    <cellStyle name="Normal 2 2 30 18" xfId="27160"/>
    <cellStyle name="Normal 2 2 30 19" xfId="25504"/>
    <cellStyle name="Normal 2 2 30 2" xfId="18041"/>
    <cellStyle name="Normal 2 2 30 20" xfId="27542"/>
    <cellStyle name="Normal 2 2 30 21" xfId="27959"/>
    <cellStyle name="Normal 2 2 30 22" xfId="29385"/>
    <cellStyle name="Normal 2 2 30 23" xfId="31169"/>
    <cellStyle name="Normal 2 2 30 24" xfId="33392"/>
    <cellStyle name="Normal 2 2 30 25" xfId="32774"/>
    <cellStyle name="Normal 2 2 30 26" xfId="33642"/>
    <cellStyle name="Normal 2 2 30 3" xfId="17237"/>
    <cellStyle name="Normal 2 2 30 4" xfId="18463"/>
    <cellStyle name="Normal 2 2 30 5" xfId="16809"/>
    <cellStyle name="Normal 2 2 30 6" xfId="19020"/>
    <cellStyle name="Normal 2 2 30 7" xfId="19629"/>
    <cellStyle name="Normal 2 2 30 8" xfId="20069"/>
    <cellStyle name="Normal 2 2 30 9" xfId="20495"/>
    <cellStyle name="Normal 2 2 31" xfId="1351"/>
    <cellStyle name="Normal 2 2 31 10" xfId="22932"/>
    <cellStyle name="Normal 2 2 31 11" xfId="22135"/>
    <cellStyle name="Normal 2 2 31 12" xfId="23370"/>
    <cellStyle name="Normal 2 2 31 13" xfId="21710"/>
    <cellStyle name="Normal 2 2 31 14" xfId="24227"/>
    <cellStyle name="Normal 2 2 31 15" xfId="24161"/>
    <cellStyle name="Normal 2 2 31 16" xfId="26732"/>
    <cellStyle name="Normal 2 2 31 17" xfId="25930"/>
    <cellStyle name="Normal 2 2 31 18" xfId="27161"/>
    <cellStyle name="Normal 2 2 31 19" xfId="25503"/>
    <cellStyle name="Normal 2 2 31 2" xfId="18042"/>
    <cellStyle name="Normal 2 2 31 20" xfId="27544"/>
    <cellStyle name="Normal 2 2 31 21" xfId="27960"/>
    <cellStyle name="Normal 2 2 31 22" xfId="29363"/>
    <cellStyle name="Normal 2 2 31 23" xfId="31147"/>
    <cellStyle name="Normal 2 2 31 24" xfId="33393"/>
    <cellStyle name="Normal 2 2 31 25" xfId="32773"/>
    <cellStyle name="Normal 2 2 31 26" xfId="33643"/>
    <cellStyle name="Normal 2 2 31 3" xfId="17236"/>
    <cellStyle name="Normal 2 2 31 4" xfId="18464"/>
    <cellStyle name="Normal 2 2 31 5" xfId="16808"/>
    <cellStyle name="Normal 2 2 31 6" xfId="19021"/>
    <cellStyle name="Normal 2 2 31 7" xfId="19630"/>
    <cellStyle name="Normal 2 2 31 8" xfId="20070"/>
    <cellStyle name="Normal 2 2 31 9" xfId="20496"/>
    <cellStyle name="Normal 2 2 32" xfId="1393"/>
    <cellStyle name="Normal 2 2 32 10" xfId="22933"/>
    <cellStyle name="Normal 2 2 32 11" xfId="22134"/>
    <cellStyle name="Normal 2 2 32 12" xfId="23371"/>
    <cellStyle name="Normal 2 2 32 13" xfId="21709"/>
    <cellStyle name="Normal 2 2 32 14" xfId="24228"/>
    <cellStyle name="Normal 2 2 32 15" xfId="24162"/>
    <cellStyle name="Normal 2 2 32 16" xfId="26733"/>
    <cellStyle name="Normal 2 2 32 17" xfId="25929"/>
    <cellStyle name="Normal 2 2 32 18" xfId="27162"/>
    <cellStyle name="Normal 2 2 32 19" xfId="25502"/>
    <cellStyle name="Normal 2 2 32 2" xfId="18043"/>
    <cellStyle name="Normal 2 2 32 20" xfId="28028"/>
    <cellStyle name="Normal 2 2 32 21" xfId="27961"/>
    <cellStyle name="Normal 2 2 32 22" xfId="29393"/>
    <cellStyle name="Normal 2 2 32 23" xfId="31177"/>
    <cellStyle name="Normal 2 2 32 24" xfId="33394"/>
    <cellStyle name="Normal 2 2 32 25" xfId="32772"/>
    <cellStyle name="Normal 2 2 32 26" xfId="33644"/>
    <cellStyle name="Normal 2 2 32 3" xfId="17235"/>
    <cellStyle name="Normal 2 2 32 4" xfId="18465"/>
    <cellStyle name="Normal 2 2 32 5" xfId="16807"/>
    <cellStyle name="Normal 2 2 32 6" xfId="19022"/>
    <cellStyle name="Normal 2 2 32 7" xfId="19631"/>
    <cellStyle name="Normal 2 2 32 8" xfId="20071"/>
    <cellStyle name="Normal 2 2 32 9" xfId="20497"/>
    <cellStyle name="Normal 2 2 33" xfId="1437"/>
    <cellStyle name="Normal 2 2 33 10" xfId="22934"/>
    <cellStyle name="Normal 2 2 33 11" xfId="22133"/>
    <cellStyle name="Normal 2 2 33 12" xfId="23372"/>
    <cellStyle name="Normal 2 2 33 13" xfId="21708"/>
    <cellStyle name="Normal 2 2 33 14" xfId="24229"/>
    <cellStyle name="Normal 2 2 33 15" xfId="24163"/>
    <cellStyle name="Normal 2 2 33 16" xfId="26734"/>
    <cellStyle name="Normal 2 2 33 17" xfId="25928"/>
    <cellStyle name="Normal 2 2 33 18" xfId="27163"/>
    <cellStyle name="Normal 2 2 33 19" xfId="25501"/>
    <cellStyle name="Normal 2 2 33 2" xfId="18044"/>
    <cellStyle name="Normal 2 2 33 20" xfId="28029"/>
    <cellStyle name="Normal 2 2 33 21" xfId="27962"/>
    <cellStyle name="Normal 2 2 33 22" xfId="29427"/>
    <cellStyle name="Normal 2 2 33 23" xfId="31211"/>
    <cellStyle name="Normal 2 2 33 24" xfId="33395"/>
    <cellStyle name="Normal 2 2 33 25" xfId="32771"/>
    <cellStyle name="Normal 2 2 33 26" xfId="33645"/>
    <cellStyle name="Normal 2 2 33 3" xfId="17234"/>
    <cellStyle name="Normal 2 2 33 4" xfId="18466"/>
    <cellStyle name="Normal 2 2 33 5" xfId="19078"/>
    <cellStyle name="Normal 2 2 33 6" xfId="19693"/>
    <cellStyle name="Normal 2 2 33 7" xfId="19632"/>
    <cellStyle name="Normal 2 2 33 8" xfId="20073"/>
    <cellStyle name="Normal 2 2 33 9" xfId="20498"/>
    <cellStyle name="Normal 2 2 34" xfId="1367"/>
    <cellStyle name="Normal 2 2 34 10" xfId="22935"/>
    <cellStyle name="Normal 2 2 34 11" xfId="22132"/>
    <cellStyle name="Normal 2 2 34 12" xfId="23373"/>
    <cellStyle name="Normal 2 2 34 13" xfId="21707"/>
    <cellStyle name="Normal 2 2 34 14" xfId="24230"/>
    <cellStyle name="Normal 2 2 34 15" xfId="24164"/>
    <cellStyle name="Normal 2 2 34 16" xfId="26735"/>
    <cellStyle name="Normal 2 2 34 17" xfId="25927"/>
    <cellStyle name="Normal 2 2 34 18" xfId="27164"/>
    <cellStyle name="Normal 2 2 34 19" xfId="25500"/>
    <cellStyle name="Normal 2 2 34 2" xfId="18045"/>
    <cellStyle name="Normal 2 2 34 20" xfId="28030"/>
    <cellStyle name="Normal 2 2 34 21" xfId="27963"/>
    <cellStyle name="Normal 2 2 34 22" xfId="29375"/>
    <cellStyle name="Normal 2 2 34 23" xfId="31159"/>
    <cellStyle name="Normal 2 2 34 24" xfId="33396"/>
    <cellStyle name="Normal 2 2 34 25" xfId="32770"/>
    <cellStyle name="Normal 2 2 34 26" xfId="33646"/>
    <cellStyle name="Normal 2 2 34 3" xfId="17233"/>
    <cellStyle name="Normal 2 2 34 4" xfId="18467"/>
    <cellStyle name="Normal 2 2 34 5" xfId="19079"/>
    <cellStyle name="Normal 2 2 34 6" xfId="19694"/>
    <cellStyle name="Normal 2 2 34 7" xfId="19633"/>
    <cellStyle name="Normal 2 2 34 8" xfId="20558"/>
    <cellStyle name="Normal 2 2 34 9" xfId="20499"/>
    <cellStyle name="Normal 2 2 35" xfId="2180"/>
    <cellStyle name="Normal 2 2 35 10" xfId="22936"/>
    <cellStyle name="Normal 2 2 35 11" xfId="22131"/>
    <cellStyle name="Normal 2 2 35 12" xfId="23374"/>
    <cellStyle name="Normal 2 2 35 13" xfId="21706"/>
    <cellStyle name="Normal 2 2 35 14" xfId="24231"/>
    <cellStyle name="Normal 2 2 35 15" xfId="24165"/>
    <cellStyle name="Normal 2 2 35 16" xfId="26736"/>
    <cellStyle name="Normal 2 2 35 17" xfId="25926"/>
    <cellStyle name="Normal 2 2 35 18" xfId="27165"/>
    <cellStyle name="Normal 2 2 35 19" xfId="25499"/>
    <cellStyle name="Normal 2 2 35 2" xfId="18046"/>
    <cellStyle name="Normal 2 2 35 20" xfId="28031"/>
    <cellStyle name="Normal 2 2 35 21" xfId="27964"/>
    <cellStyle name="Normal 2 2 35 22" xfId="29498"/>
    <cellStyle name="Normal 2 2 35 23" xfId="31282"/>
    <cellStyle name="Normal 2 2 35 24" xfId="33397"/>
    <cellStyle name="Normal 2 2 35 25" xfId="32769"/>
    <cellStyle name="Normal 2 2 35 26" xfId="33647"/>
    <cellStyle name="Normal 2 2 35 3" xfId="17232"/>
    <cellStyle name="Normal 2 2 35 4" xfId="18468"/>
    <cellStyle name="Normal 2 2 35 5" xfId="19080"/>
    <cellStyle name="Normal 2 2 35 6" xfId="19695"/>
    <cellStyle name="Normal 2 2 35 7" xfId="19634"/>
    <cellStyle name="Normal 2 2 35 8" xfId="20559"/>
    <cellStyle name="Normal 2 2 35 9" xfId="20500"/>
    <cellStyle name="Normal 2 2 36" xfId="2181"/>
    <cellStyle name="Normal 2 2 36 10" xfId="22937"/>
    <cellStyle name="Normal 2 2 36 11" xfId="22130"/>
    <cellStyle name="Normal 2 2 36 12" xfId="23375"/>
    <cellStyle name="Normal 2 2 36 13" xfId="21705"/>
    <cellStyle name="Normal 2 2 36 14" xfId="24232"/>
    <cellStyle name="Normal 2 2 36 15" xfId="24166"/>
    <cellStyle name="Normal 2 2 36 16" xfId="26737"/>
    <cellStyle name="Normal 2 2 36 17" xfId="25925"/>
    <cellStyle name="Normal 2 2 36 18" xfId="27166"/>
    <cellStyle name="Normal 2 2 36 19" xfId="25498"/>
    <cellStyle name="Normal 2 2 36 2" xfId="18047"/>
    <cellStyle name="Normal 2 2 36 20" xfId="28032"/>
    <cellStyle name="Normal 2 2 36 21" xfId="27965"/>
    <cellStyle name="Normal 2 2 36 22" xfId="29499"/>
    <cellStyle name="Normal 2 2 36 23" xfId="31283"/>
    <cellStyle name="Normal 2 2 36 24" xfId="33398"/>
    <cellStyle name="Normal 2 2 36 25" xfId="32768"/>
    <cellStyle name="Normal 2 2 36 26" xfId="33648"/>
    <cellStyle name="Normal 2 2 36 3" xfId="17231"/>
    <cellStyle name="Normal 2 2 36 4" xfId="18469"/>
    <cellStyle name="Normal 2 2 36 5" xfId="19081"/>
    <cellStyle name="Normal 2 2 36 6" xfId="19696"/>
    <cellStyle name="Normal 2 2 36 7" xfId="19635"/>
    <cellStyle name="Normal 2 2 36 8" xfId="20560"/>
    <cellStyle name="Normal 2 2 36 9" xfId="20501"/>
    <cellStyle name="Normal 2 2 37" xfId="2182"/>
    <cellStyle name="Normal 2 2 37 10" xfId="22938"/>
    <cellStyle name="Normal 2 2 37 11" xfId="22129"/>
    <cellStyle name="Normal 2 2 37 12" xfId="23376"/>
    <cellStyle name="Normal 2 2 37 13" xfId="21704"/>
    <cellStyle name="Normal 2 2 37 14" xfId="24233"/>
    <cellStyle name="Normal 2 2 37 15" xfId="24167"/>
    <cellStyle name="Normal 2 2 37 16" xfId="26738"/>
    <cellStyle name="Normal 2 2 37 17" xfId="25924"/>
    <cellStyle name="Normal 2 2 37 18" xfId="27167"/>
    <cellStyle name="Normal 2 2 37 19" xfId="25497"/>
    <cellStyle name="Normal 2 2 37 2" xfId="18048"/>
    <cellStyle name="Normal 2 2 37 20" xfId="28033"/>
    <cellStyle name="Normal 2 2 37 21" xfId="27966"/>
    <cellStyle name="Normal 2 2 37 22" xfId="29500"/>
    <cellStyle name="Normal 2 2 37 23" xfId="31284"/>
    <cellStyle name="Normal 2 2 37 24" xfId="33399"/>
    <cellStyle name="Normal 2 2 37 25" xfId="32767"/>
    <cellStyle name="Normal 2 2 37 26" xfId="33649"/>
    <cellStyle name="Normal 2 2 37 3" xfId="17230"/>
    <cellStyle name="Normal 2 2 37 4" xfId="18470"/>
    <cellStyle name="Normal 2 2 37 5" xfId="19082"/>
    <cellStyle name="Normal 2 2 37 6" xfId="19697"/>
    <cellStyle name="Normal 2 2 37 7" xfId="19636"/>
    <cellStyle name="Normal 2 2 37 8" xfId="20561"/>
    <cellStyle name="Normal 2 2 37 9" xfId="20502"/>
    <cellStyle name="Normal 2 2 38" xfId="2183"/>
    <cellStyle name="Normal 2 2 38 10" xfId="22939"/>
    <cellStyle name="Normal 2 2 38 11" xfId="22128"/>
    <cellStyle name="Normal 2 2 38 12" xfId="23377"/>
    <cellStyle name="Normal 2 2 38 13" xfId="21703"/>
    <cellStyle name="Normal 2 2 38 14" xfId="24234"/>
    <cellStyle name="Normal 2 2 38 15" xfId="24168"/>
    <cellStyle name="Normal 2 2 38 16" xfId="26739"/>
    <cellStyle name="Normal 2 2 38 17" xfId="25923"/>
    <cellStyle name="Normal 2 2 38 18" xfId="27168"/>
    <cellStyle name="Normal 2 2 38 19" xfId="25496"/>
    <cellStyle name="Normal 2 2 38 2" xfId="18049"/>
    <cellStyle name="Normal 2 2 38 20" xfId="28034"/>
    <cellStyle name="Normal 2 2 38 21" xfId="27967"/>
    <cellStyle name="Normal 2 2 38 22" xfId="29501"/>
    <cellStyle name="Normal 2 2 38 23" xfId="31285"/>
    <cellStyle name="Normal 2 2 38 24" xfId="33400"/>
    <cellStyle name="Normal 2 2 38 25" xfId="32766"/>
    <cellStyle name="Normal 2 2 38 26" xfId="33650"/>
    <cellStyle name="Normal 2 2 38 3" xfId="17229"/>
    <cellStyle name="Normal 2 2 38 4" xfId="18471"/>
    <cellStyle name="Normal 2 2 38 5" xfId="19083"/>
    <cellStyle name="Normal 2 2 38 6" xfId="19698"/>
    <cellStyle name="Normal 2 2 38 7" xfId="19637"/>
    <cellStyle name="Normal 2 2 38 8" xfId="20562"/>
    <cellStyle name="Normal 2 2 38 9" xfId="20948"/>
    <cellStyle name="Normal 2 2 39" xfId="2184"/>
    <cellStyle name="Normal 2 2 39 10" xfId="22940"/>
    <cellStyle name="Normal 2 2 39 11" xfId="22127"/>
    <cellStyle name="Normal 2 2 39 12" xfId="23378"/>
    <cellStyle name="Normal 2 2 39 13" xfId="21702"/>
    <cellStyle name="Normal 2 2 39 14" xfId="24235"/>
    <cellStyle name="Normal 2 2 39 15" xfId="24169"/>
    <cellStyle name="Normal 2 2 39 16" xfId="26740"/>
    <cellStyle name="Normal 2 2 39 17" xfId="25922"/>
    <cellStyle name="Normal 2 2 39 18" xfId="27169"/>
    <cellStyle name="Normal 2 2 39 19" xfId="25495"/>
    <cellStyle name="Normal 2 2 39 2" xfId="18050"/>
    <cellStyle name="Normal 2 2 39 20" xfId="28035"/>
    <cellStyle name="Normal 2 2 39 21" xfId="27968"/>
    <cellStyle name="Normal 2 2 39 22" xfId="29502"/>
    <cellStyle name="Normal 2 2 39 23" xfId="31286"/>
    <cellStyle name="Normal 2 2 39 24" xfId="33401"/>
    <cellStyle name="Normal 2 2 39 25" xfId="32765"/>
    <cellStyle name="Normal 2 2 39 26" xfId="33651"/>
    <cellStyle name="Normal 2 2 39 3" xfId="17228"/>
    <cellStyle name="Normal 2 2 39 4" xfId="18472"/>
    <cellStyle name="Normal 2 2 39 5" xfId="19084"/>
    <cellStyle name="Normal 2 2 39 6" xfId="19699"/>
    <cellStyle name="Normal 2 2 39 7" xfId="20127"/>
    <cellStyle name="Normal 2 2 39 8" xfId="20563"/>
    <cellStyle name="Normal 2 2 39 9" xfId="20949"/>
    <cellStyle name="Normal 2 2 4" xfId="1067"/>
    <cellStyle name="Normal 2 2 4 10" xfId="30698"/>
    <cellStyle name="Normal 2 2 4 11" xfId="30679"/>
    <cellStyle name="Normal 2 2 4 12" xfId="30705"/>
    <cellStyle name="Normal 2 2 4 13" xfId="30788"/>
    <cellStyle name="Normal 2 2 4 14" xfId="30771"/>
    <cellStyle name="Normal 2 2 4 15" xfId="30858"/>
    <cellStyle name="Normal 2 2 4 16" xfId="30838"/>
    <cellStyle name="Normal 2 2 4 17" xfId="30909"/>
    <cellStyle name="Normal 2 2 4 18" xfId="32481"/>
    <cellStyle name="Normal 2 2 4 19" xfId="32463"/>
    <cellStyle name="Normal 2 2 4 2" xfId="16667"/>
    <cellStyle name="Normal 2 2 4 20" xfId="32490"/>
    <cellStyle name="Normal 2 2 4 3" xfId="16721"/>
    <cellStyle name="Normal 2 2 4 4" xfId="16703"/>
    <cellStyle name="Normal 2 2 4 5" xfId="16730"/>
    <cellStyle name="Normal 2 2 4 6" xfId="25376"/>
    <cellStyle name="Normal 2 2 4 7" xfId="25359"/>
    <cellStyle name="Normal 2 2 4 8" xfId="25384"/>
    <cellStyle name="Normal 2 2 4 9" xfId="25353"/>
    <cellStyle name="Normal 2 2 40" xfId="2185"/>
    <cellStyle name="Normal 2 2 40 10" xfId="22942"/>
    <cellStyle name="Normal 2 2 40 11" xfId="22125"/>
    <cellStyle name="Normal 2 2 40 12" xfId="23380"/>
    <cellStyle name="Normal 2 2 40 13" xfId="21700"/>
    <cellStyle name="Normal 2 2 40 14" xfId="24236"/>
    <cellStyle name="Normal 2 2 40 15" xfId="24170"/>
    <cellStyle name="Normal 2 2 40 16" xfId="26742"/>
    <cellStyle name="Normal 2 2 40 17" xfId="25920"/>
    <cellStyle name="Normal 2 2 40 18" xfId="27171"/>
    <cellStyle name="Normal 2 2 40 19" xfId="25493"/>
    <cellStyle name="Normal 2 2 40 2" xfId="18052"/>
    <cellStyle name="Normal 2 2 40 20" xfId="28036"/>
    <cellStyle name="Normal 2 2 40 21" xfId="27969"/>
    <cellStyle name="Normal 2 2 40 22" xfId="29503"/>
    <cellStyle name="Normal 2 2 40 23" xfId="31287"/>
    <cellStyle name="Normal 2 2 40 24" xfId="33403"/>
    <cellStyle name="Normal 2 2 40 25" xfId="32764"/>
    <cellStyle name="Normal 2 2 40 26" xfId="33652"/>
    <cellStyle name="Normal 2 2 40 3" xfId="17226"/>
    <cellStyle name="Normal 2 2 40 4" xfId="18474"/>
    <cellStyle name="Normal 2 2 40 5" xfId="19086"/>
    <cellStyle name="Normal 2 2 40 6" xfId="19700"/>
    <cellStyle name="Normal 2 2 40 7" xfId="20129"/>
    <cellStyle name="Normal 2 2 40 8" xfId="20564"/>
    <cellStyle name="Normal 2 2 40 9" xfId="20950"/>
    <cellStyle name="Normal 2 2 41" xfId="2186"/>
    <cellStyle name="Normal 2 2 41 10" xfId="22943"/>
    <cellStyle name="Normal 2 2 41 11" xfId="22124"/>
    <cellStyle name="Normal 2 2 41 12" xfId="23381"/>
    <cellStyle name="Normal 2 2 41 13" xfId="21699"/>
    <cellStyle name="Normal 2 2 41 14" xfId="24237"/>
    <cellStyle name="Normal 2 2 41 15" xfId="24171"/>
    <cellStyle name="Normal 2 2 41 16" xfId="26743"/>
    <cellStyle name="Normal 2 2 41 17" xfId="25919"/>
    <cellStyle name="Normal 2 2 41 18" xfId="27172"/>
    <cellStyle name="Normal 2 2 41 19" xfId="27599"/>
    <cellStyle name="Normal 2 2 41 2" xfId="18053"/>
    <cellStyle name="Normal 2 2 41 20" xfId="28037"/>
    <cellStyle name="Normal 2 2 41 21" xfId="27970"/>
    <cellStyle name="Normal 2 2 41 22" xfId="29504"/>
    <cellStyle name="Normal 2 2 41 23" xfId="31288"/>
    <cellStyle name="Normal 2 2 41 24" xfId="33404"/>
    <cellStyle name="Normal 2 2 41 25" xfId="32763"/>
    <cellStyle name="Normal 2 2 41 26" xfId="33653"/>
    <cellStyle name="Normal 2 2 41 3" xfId="17225"/>
    <cellStyle name="Normal 2 2 41 4" xfId="18475"/>
    <cellStyle name="Normal 2 2 41 5" xfId="19087"/>
    <cellStyle name="Normal 2 2 41 6" xfId="19701"/>
    <cellStyle name="Normal 2 2 41 7" xfId="20130"/>
    <cellStyle name="Normal 2 2 41 8" xfId="20565"/>
    <cellStyle name="Normal 2 2 41 9" xfId="20951"/>
    <cellStyle name="Normal 2 2 42" xfId="2187"/>
    <cellStyle name="Normal 2 2 42 10" xfId="22944"/>
    <cellStyle name="Normal 2 2 42 11" xfId="22123"/>
    <cellStyle name="Normal 2 2 42 12" xfId="23382"/>
    <cellStyle name="Normal 2 2 42 13" xfId="21698"/>
    <cellStyle name="Normal 2 2 42 14" xfId="24238"/>
    <cellStyle name="Normal 2 2 42 15" xfId="24620"/>
    <cellStyle name="Normal 2 2 42 16" xfId="26744"/>
    <cellStyle name="Normal 2 2 42 17" xfId="25918"/>
    <cellStyle name="Normal 2 2 42 18" xfId="27173"/>
    <cellStyle name="Normal 2 2 42 19" xfId="27600"/>
    <cellStyle name="Normal 2 2 42 2" xfId="18054"/>
    <cellStyle name="Normal 2 2 42 20" xfId="28038"/>
    <cellStyle name="Normal 2 2 42 21" xfId="27971"/>
    <cellStyle name="Normal 2 2 42 22" xfId="29505"/>
    <cellStyle name="Normal 2 2 42 23" xfId="31289"/>
    <cellStyle name="Normal 2 2 42 24" xfId="33405"/>
    <cellStyle name="Normal 2 2 42 25" xfId="32762"/>
    <cellStyle name="Normal 2 2 42 26" xfId="33654"/>
    <cellStyle name="Normal 2 2 42 3" xfId="17224"/>
    <cellStyle name="Normal 2 2 42 4" xfId="18476"/>
    <cellStyle name="Normal 2 2 42 5" xfId="19088"/>
    <cellStyle name="Normal 2 2 42 6" xfId="19702"/>
    <cellStyle name="Normal 2 2 42 7" xfId="20131"/>
    <cellStyle name="Normal 2 2 42 8" xfId="20566"/>
    <cellStyle name="Normal 2 2 42 9" xfId="20952"/>
    <cellStyle name="Normal 2 2 43" xfId="2188"/>
    <cellStyle name="Normal 2 2 43 10" xfId="22945"/>
    <cellStyle name="Normal 2 2 43 11" xfId="22122"/>
    <cellStyle name="Normal 2 2 43 12" xfId="23383"/>
    <cellStyle name="Normal 2 2 43 13" xfId="21697"/>
    <cellStyle name="Normal 2 2 43 14" xfId="24239"/>
    <cellStyle name="Normal 2 2 43 15" xfId="24621"/>
    <cellStyle name="Normal 2 2 43 16" xfId="26745"/>
    <cellStyle name="Normal 2 2 43 17" xfId="25917"/>
    <cellStyle name="Normal 2 2 43 18" xfId="27174"/>
    <cellStyle name="Normal 2 2 43 19" xfId="27601"/>
    <cellStyle name="Normal 2 2 43 2" xfId="18055"/>
    <cellStyle name="Normal 2 2 43 20" xfId="28039"/>
    <cellStyle name="Normal 2 2 43 21" xfId="27972"/>
    <cellStyle name="Normal 2 2 43 22" xfId="29506"/>
    <cellStyle name="Normal 2 2 43 23" xfId="31290"/>
    <cellStyle name="Normal 2 2 43 24" xfId="33406"/>
    <cellStyle name="Normal 2 2 43 25" xfId="32761"/>
    <cellStyle name="Normal 2 2 43 26" xfId="33655"/>
    <cellStyle name="Normal 2 2 43 3" xfId="17223"/>
    <cellStyle name="Normal 2 2 43 4" xfId="18477"/>
    <cellStyle name="Normal 2 2 43 5" xfId="19089"/>
    <cellStyle name="Normal 2 2 43 6" xfId="19703"/>
    <cellStyle name="Normal 2 2 43 7" xfId="20132"/>
    <cellStyle name="Normal 2 2 43 8" xfId="20567"/>
    <cellStyle name="Normal 2 2 43 9" xfId="20953"/>
    <cellStyle name="Normal 2 2 44" xfId="2189"/>
    <cellStyle name="Normal 2 2 44 10" xfId="22946"/>
    <cellStyle name="Normal 2 2 44 11" xfId="22121"/>
    <cellStyle name="Normal 2 2 44 12" xfId="23384"/>
    <cellStyle name="Normal 2 2 44 13" xfId="21696"/>
    <cellStyle name="Normal 2 2 44 14" xfId="24240"/>
    <cellStyle name="Normal 2 2 44 15" xfId="24622"/>
    <cellStyle name="Normal 2 2 44 16" xfId="26746"/>
    <cellStyle name="Normal 2 2 44 17" xfId="25916"/>
    <cellStyle name="Normal 2 2 44 18" xfId="27175"/>
    <cellStyle name="Normal 2 2 44 19" xfId="27602"/>
    <cellStyle name="Normal 2 2 44 2" xfId="18056"/>
    <cellStyle name="Normal 2 2 44 20" xfId="28040"/>
    <cellStyle name="Normal 2 2 44 21" xfId="28420"/>
    <cellStyle name="Normal 2 2 44 22" xfId="29507"/>
    <cellStyle name="Normal 2 2 44 23" xfId="31291"/>
    <cellStyle name="Normal 2 2 44 24" xfId="33407"/>
    <cellStyle name="Normal 2 2 44 25" xfId="32760"/>
    <cellStyle name="Normal 2 2 44 26" xfId="33656"/>
    <cellStyle name="Normal 2 2 44 3" xfId="17222"/>
    <cellStyle name="Normal 2 2 44 4" xfId="18478"/>
    <cellStyle name="Normal 2 2 44 5" xfId="19090"/>
    <cellStyle name="Normal 2 2 44 6" xfId="19704"/>
    <cellStyle name="Normal 2 2 44 7" xfId="20133"/>
    <cellStyle name="Normal 2 2 44 8" xfId="20568"/>
    <cellStyle name="Normal 2 2 44 9" xfId="20954"/>
    <cellStyle name="Normal 2 2 45" xfId="2190"/>
    <cellStyle name="Normal 2 2 45 10" xfId="22947"/>
    <cellStyle name="Normal 2 2 45 11" xfId="22120"/>
    <cellStyle name="Normal 2 2 45 12" xfId="23385"/>
    <cellStyle name="Normal 2 2 45 13" xfId="21695"/>
    <cellStyle name="Normal 2 2 45 14" xfId="24241"/>
    <cellStyle name="Normal 2 2 45 15" xfId="24623"/>
    <cellStyle name="Normal 2 2 45 16" xfId="26747"/>
    <cellStyle name="Normal 2 2 45 17" xfId="25915"/>
    <cellStyle name="Normal 2 2 45 18" xfId="27176"/>
    <cellStyle name="Normal 2 2 45 19" xfId="27603"/>
    <cellStyle name="Normal 2 2 45 2" xfId="18057"/>
    <cellStyle name="Normal 2 2 45 20" xfId="28041"/>
    <cellStyle name="Normal 2 2 45 21" xfId="28421"/>
    <cellStyle name="Normal 2 2 45 22" xfId="29508"/>
    <cellStyle name="Normal 2 2 45 23" xfId="31292"/>
    <cellStyle name="Normal 2 2 45 24" xfId="33408"/>
    <cellStyle name="Normal 2 2 45 25" xfId="32759"/>
    <cellStyle name="Normal 2 2 45 26" xfId="33657"/>
    <cellStyle name="Normal 2 2 45 3" xfId="17221"/>
    <cellStyle name="Normal 2 2 45 4" xfId="18479"/>
    <cellStyle name="Normal 2 2 45 5" xfId="19091"/>
    <cellStyle name="Normal 2 2 45 6" xfId="19705"/>
    <cellStyle name="Normal 2 2 45 7" xfId="20134"/>
    <cellStyle name="Normal 2 2 45 8" xfId="20569"/>
    <cellStyle name="Normal 2 2 45 9" xfId="20955"/>
    <cellStyle name="Normal 2 2 46" xfId="2318"/>
    <cellStyle name="Normal 2 2 46 10" xfId="22948"/>
    <cellStyle name="Normal 2 2 46 11" xfId="22119"/>
    <cellStyle name="Normal 2 2 46 12" xfId="23386"/>
    <cellStyle name="Normal 2 2 46 13" xfId="23805"/>
    <cellStyle name="Normal 2 2 46 14" xfId="24242"/>
    <cellStyle name="Normal 2 2 46 15" xfId="24624"/>
    <cellStyle name="Normal 2 2 46 16" xfId="26748"/>
    <cellStyle name="Normal 2 2 46 17" xfId="25914"/>
    <cellStyle name="Normal 2 2 46 18" xfId="27177"/>
    <cellStyle name="Normal 2 2 46 19" xfId="27604"/>
    <cellStyle name="Normal 2 2 46 2" xfId="18058"/>
    <cellStyle name="Normal 2 2 46 20" xfId="28042"/>
    <cellStyle name="Normal 2 2 46 21" xfId="28422"/>
    <cellStyle name="Normal 2 2 46 22" xfId="29590"/>
    <cellStyle name="Normal 2 2 46 23" xfId="31374"/>
    <cellStyle name="Normal 2 2 46 24" xfId="33409"/>
    <cellStyle name="Normal 2 2 46 25" xfId="32758"/>
    <cellStyle name="Normal 2 2 46 26" xfId="33658"/>
    <cellStyle name="Normal 2 2 46 3" xfId="17220"/>
    <cellStyle name="Normal 2 2 46 4" xfId="18480"/>
    <cellStyle name="Normal 2 2 46 5" xfId="19092"/>
    <cellStyle name="Normal 2 2 46 6" xfId="19706"/>
    <cellStyle name="Normal 2 2 46 7" xfId="20135"/>
    <cellStyle name="Normal 2 2 46 8" xfId="20570"/>
    <cellStyle name="Normal 2 2 46 9" xfId="20956"/>
    <cellStyle name="Normal 2 2 47" xfId="2301"/>
    <cellStyle name="Normal 2 2 47 10" xfId="22949"/>
    <cellStyle name="Normal 2 2 47 11" xfId="22118"/>
    <cellStyle name="Normal 2 2 47 12" xfId="23387"/>
    <cellStyle name="Normal 2 2 47 13" xfId="23806"/>
    <cellStyle name="Normal 2 2 47 14" xfId="24243"/>
    <cellStyle name="Normal 2 2 47 15" xfId="24625"/>
    <cellStyle name="Normal 2 2 47 16" xfId="26749"/>
    <cellStyle name="Normal 2 2 47 17" xfId="25913"/>
    <cellStyle name="Normal 2 2 47 18" xfId="27178"/>
    <cellStyle name="Normal 2 2 47 19" xfId="27605"/>
    <cellStyle name="Normal 2 2 47 2" xfId="18059"/>
    <cellStyle name="Normal 2 2 47 20" xfId="28043"/>
    <cellStyle name="Normal 2 2 47 21" xfId="28423"/>
    <cellStyle name="Normal 2 2 47 22" xfId="29580"/>
    <cellStyle name="Normal 2 2 47 23" xfId="31364"/>
    <cellStyle name="Normal 2 2 47 24" xfId="33410"/>
    <cellStyle name="Normal 2 2 47 25" xfId="32757"/>
    <cellStyle name="Normal 2 2 47 26" xfId="33659"/>
    <cellStyle name="Normal 2 2 47 3" xfId="17219"/>
    <cellStyle name="Normal 2 2 47 4" xfId="18481"/>
    <cellStyle name="Normal 2 2 47 5" xfId="19093"/>
    <cellStyle name="Normal 2 2 47 6" xfId="19707"/>
    <cellStyle name="Normal 2 2 47 7" xfId="20136"/>
    <cellStyle name="Normal 2 2 47 8" xfId="20571"/>
    <cellStyle name="Normal 2 2 47 9" xfId="20957"/>
    <cellStyle name="Normal 2 2 48" xfId="2323"/>
    <cellStyle name="Normal 2 2 48 10" xfId="22950"/>
    <cellStyle name="Normal 2 2 48 11" xfId="22117"/>
    <cellStyle name="Normal 2 2 48 12" xfId="23388"/>
    <cellStyle name="Normal 2 2 48 13" xfId="23807"/>
    <cellStyle name="Normal 2 2 48 14" xfId="24244"/>
    <cellStyle name="Normal 2 2 48 15" xfId="24626"/>
    <cellStyle name="Normal 2 2 48 16" xfId="26750"/>
    <cellStyle name="Normal 2 2 48 17" xfId="25912"/>
    <cellStyle name="Normal 2 2 48 18" xfId="27179"/>
    <cellStyle name="Normal 2 2 48 19" xfId="27606"/>
    <cellStyle name="Normal 2 2 48 2" xfId="18060"/>
    <cellStyle name="Normal 2 2 48 20" xfId="28044"/>
    <cellStyle name="Normal 2 2 48 21" xfId="28424"/>
    <cellStyle name="Normal 2 2 48 22" xfId="29594"/>
    <cellStyle name="Normal 2 2 48 23" xfId="31378"/>
    <cellStyle name="Normal 2 2 48 24" xfId="33411"/>
    <cellStyle name="Normal 2 2 48 25" xfId="32756"/>
    <cellStyle name="Normal 2 2 48 26" xfId="33660"/>
    <cellStyle name="Normal 2 2 48 3" xfId="17218"/>
    <cellStyle name="Normal 2 2 48 4" xfId="18482"/>
    <cellStyle name="Normal 2 2 48 5" xfId="19094"/>
    <cellStyle name="Normal 2 2 48 6" xfId="19708"/>
    <cellStyle name="Normal 2 2 48 7" xfId="20137"/>
    <cellStyle name="Normal 2 2 48 8" xfId="20572"/>
    <cellStyle name="Normal 2 2 48 9" xfId="20958"/>
    <cellStyle name="Normal 2 2 49" xfId="2295"/>
    <cellStyle name="Normal 2 2 49 10" xfId="22951"/>
    <cellStyle name="Normal 2 2 49 11" xfId="22116"/>
    <cellStyle name="Normal 2 2 49 12" xfId="23389"/>
    <cellStyle name="Normal 2 2 49 13" xfId="23808"/>
    <cellStyle name="Normal 2 2 49 14" xfId="24245"/>
    <cellStyle name="Normal 2 2 49 15" xfId="24627"/>
    <cellStyle name="Normal 2 2 49 16" xfId="26751"/>
    <cellStyle name="Normal 2 2 49 17" xfId="25911"/>
    <cellStyle name="Normal 2 2 49 18" xfId="27180"/>
    <cellStyle name="Normal 2 2 49 19" xfId="27607"/>
    <cellStyle name="Normal 2 2 49 2" xfId="18061"/>
    <cellStyle name="Normal 2 2 49 20" xfId="28045"/>
    <cellStyle name="Normal 2 2 49 21" xfId="28425"/>
    <cellStyle name="Normal 2 2 49 22" xfId="29575"/>
    <cellStyle name="Normal 2 2 49 23" xfId="31359"/>
    <cellStyle name="Normal 2 2 49 24" xfId="33412"/>
    <cellStyle name="Normal 2 2 49 25" xfId="32755"/>
    <cellStyle name="Normal 2 2 49 26" xfId="33661"/>
    <cellStyle name="Normal 2 2 49 3" xfId="17217"/>
    <cellStyle name="Normal 2 2 49 4" xfId="18483"/>
    <cellStyle name="Normal 2 2 49 5" xfId="19095"/>
    <cellStyle name="Normal 2 2 49 6" xfId="19709"/>
    <cellStyle name="Normal 2 2 49 7" xfId="20138"/>
    <cellStyle name="Normal 2 2 49 8" xfId="20573"/>
    <cellStyle name="Normal 2 2 49 9" xfId="20959"/>
    <cellStyle name="Normal 2 2 5" xfId="1068"/>
    <cellStyle name="Normal 2 2 50" xfId="2334"/>
    <cellStyle name="Normal 2 2 50 10" xfId="22953"/>
    <cellStyle name="Normal 2 2 50 11" xfId="22114"/>
    <cellStyle name="Normal 2 2 50 12" xfId="23391"/>
    <cellStyle name="Normal 2 2 50 13" xfId="23810"/>
    <cellStyle name="Normal 2 2 50 14" xfId="24246"/>
    <cellStyle name="Normal 2 2 50 15" xfId="24628"/>
    <cellStyle name="Normal 2 2 50 16" xfId="26752"/>
    <cellStyle name="Normal 2 2 50 17" xfId="25909"/>
    <cellStyle name="Normal 2 2 50 18" xfId="27182"/>
    <cellStyle name="Normal 2 2 50 19" xfId="27609"/>
    <cellStyle name="Normal 2 2 50 2" xfId="18063"/>
    <cellStyle name="Normal 2 2 50 20" xfId="28046"/>
    <cellStyle name="Normal 2 2 50 21" xfId="28426"/>
    <cellStyle name="Normal 2 2 50 22" xfId="29602"/>
    <cellStyle name="Normal 2 2 50 23" xfId="31386"/>
    <cellStyle name="Normal 2 2 50 24" xfId="33414"/>
    <cellStyle name="Normal 2 2 50 25" xfId="32754"/>
    <cellStyle name="Normal 2 2 50 26" xfId="33662"/>
    <cellStyle name="Normal 2 2 50 3" xfId="17215"/>
    <cellStyle name="Normal 2 2 50 4" xfId="18484"/>
    <cellStyle name="Normal 2 2 50 5" xfId="19097"/>
    <cellStyle name="Normal 2 2 50 6" xfId="19711"/>
    <cellStyle name="Normal 2 2 50 7" xfId="20140"/>
    <cellStyle name="Normal 2 2 50 8" xfId="20574"/>
    <cellStyle name="Normal 2 2 50 9" xfId="20960"/>
    <cellStyle name="Normal 2 2 51" xfId="2349"/>
    <cellStyle name="Normal 2 2 51 10" xfId="22954"/>
    <cellStyle name="Normal 2 2 51 11" xfId="22113"/>
    <cellStyle name="Normal 2 2 51 12" xfId="23392"/>
    <cellStyle name="Normal 2 2 51 13" xfId="23811"/>
    <cellStyle name="Normal 2 2 51 14" xfId="24247"/>
    <cellStyle name="Normal 2 2 51 15" xfId="24629"/>
    <cellStyle name="Normal 2 2 51 16" xfId="26753"/>
    <cellStyle name="Normal 2 2 51 17" xfId="25908"/>
    <cellStyle name="Normal 2 2 51 18" xfId="27183"/>
    <cellStyle name="Normal 2 2 51 19" xfId="27610"/>
    <cellStyle name="Normal 2 2 51 2" xfId="18064"/>
    <cellStyle name="Normal 2 2 51 20" xfId="28047"/>
    <cellStyle name="Normal 2 2 51 21" xfId="28427"/>
    <cellStyle name="Normal 2 2 51 22" xfId="29614"/>
    <cellStyle name="Normal 2 2 51 23" xfId="31398"/>
    <cellStyle name="Normal 2 2 51 24" xfId="33415"/>
    <cellStyle name="Normal 2 2 51 25" xfId="32753"/>
    <cellStyle name="Normal 2 2 51 26" xfId="33663"/>
    <cellStyle name="Normal 2 2 51 3" xfId="17214"/>
    <cellStyle name="Normal 2 2 51 4" xfId="18485"/>
    <cellStyle name="Normal 2 2 51 5" xfId="19098"/>
    <cellStyle name="Normal 2 2 51 6" xfId="19712"/>
    <cellStyle name="Normal 2 2 51 7" xfId="20141"/>
    <cellStyle name="Normal 2 2 51 8" xfId="20575"/>
    <cellStyle name="Normal 2 2 51 9" xfId="20961"/>
    <cellStyle name="Normal 2 2 52" xfId="2362"/>
    <cellStyle name="Normal 2 2 52 10" xfId="22955"/>
    <cellStyle name="Normal 2 2 52 11" xfId="22112"/>
    <cellStyle name="Normal 2 2 52 12" xfId="23393"/>
    <cellStyle name="Normal 2 2 52 13" xfId="23812"/>
    <cellStyle name="Normal 2 2 52 14" xfId="24248"/>
    <cellStyle name="Normal 2 2 52 15" xfId="24630"/>
    <cellStyle name="Normal 2 2 52 16" xfId="26754"/>
    <cellStyle name="Normal 2 2 52 17" xfId="25907"/>
    <cellStyle name="Normal 2 2 52 18" xfId="27184"/>
    <cellStyle name="Normal 2 2 52 19" xfId="27611"/>
    <cellStyle name="Normal 2 2 52 2" xfId="18065"/>
    <cellStyle name="Normal 2 2 52 20" xfId="28048"/>
    <cellStyle name="Normal 2 2 52 21" xfId="28428"/>
    <cellStyle name="Normal 2 2 52 22" xfId="29624"/>
    <cellStyle name="Normal 2 2 52 23" xfId="31408"/>
    <cellStyle name="Normal 2 2 52 24" xfId="33416"/>
    <cellStyle name="Normal 2 2 52 25" xfId="32752"/>
    <cellStyle name="Normal 2 2 52 26" xfId="33664"/>
    <cellStyle name="Normal 2 2 52 3" xfId="17213"/>
    <cellStyle name="Normal 2 2 52 4" xfId="18486"/>
    <cellStyle name="Normal 2 2 52 5" xfId="19099"/>
    <cellStyle name="Normal 2 2 52 6" xfId="19713"/>
    <cellStyle name="Normal 2 2 52 7" xfId="20142"/>
    <cellStyle name="Normal 2 2 52 8" xfId="20576"/>
    <cellStyle name="Normal 2 2 52 9" xfId="20962"/>
    <cellStyle name="Normal 2 2 53" xfId="2388"/>
    <cellStyle name="Normal 2 2 53 10" xfId="22956"/>
    <cellStyle name="Normal 2 2 53 11" xfId="22111"/>
    <cellStyle name="Normal 2 2 53 12" xfId="23394"/>
    <cellStyle name="Normal 2 2 53 13" xfId="23813"/>
    <cellStyle name="Normal 2 2 53 14" xfId="24249"/>
    <cellStyle name="Normal 2 2 53 15" xfId="24631"/>
    <cellStyle name="Normal 2 2 53 16" xfId="26755"/>
    <cellStyle name="Normal 2 2 53 17" xfId="25906"/>
    <cellStyle name="Normal 2 2 53 18" xfId="27185"/>
    <cellStyle name="Normal 2 2 53 19" xfId="27612"/>
    <cellStyle name="Normal 2 2 53 2" xfId="18066"/>
    <cellStyle name="Normal 2 2 53 20" xfId="28049"/>
    <cellStyle name="Normal 2 2 53 21" xfId="28429"/>
    <cellStyle name="Normal 2 2 53 22" xfId="29644"/>
    <cellStyle name="Normal 2 2 53 23" xfId="31428"/>
    <cellStyle name="Normal 2 2 53 24" xfId="33417"/>
    <cellStyle name="Normal 2 2 53 25" xfId="32751"/>
    <cellStyle name="Normal 2 2 53 26" xfId="33665"/>
    <cellStyle name="Normal 2 2 53 3" xfId="17212"/>
    <cellStyle name="Normal 2 2 53 4" xfId="18487"/>
    <cellStyle name="Normal 2 2 53 5" xfId="19100"/>
    <cellStyle name="Normal 2 2 53 6" xfId="19714"/>
    <cellStyle name="Normal 2 2 53 7" xfId="20143"/>
    <cellStyle name="Normal 2 2 53 8" xfId="20577"/>
    <cellStyle name="Normal 2 2 53 9" xfId="20963"/>
    <cellStyle name="Normal 2 2 54" xfId="3653"/>
    <cellStyle name="Normal 2 2 54 10" xfId="22957"/>
    <cellStyle name="Normal 2 2 54 11" xfId="22110"/>
    <cellStyle name="Normal 2 2 54 12" xfId="23395"/>
    <cellStyle name="Normal 2 2 54 13" xfId="23814"/>
    <cellStyle name="Normal 2 2 54 14" xfId="24250"/>
    <cellStyle name="Normal 2 2 54 15" xfId="24632"/>
    <cellStyle name="Normal 2 2 54 16" xfId="26756"/>
    <cellStyle name="Normal 2 2 54 17" xfId="25905"/>
    <cellStyle name="Normal 2 2 54 18" xfId="27186"/>
    <cellStyle name="Normal 2 2 54 19" xfId="27613"/>
    <cellStyle name="Normal 2 2 54 2" xfId="18067"/>
    <cellStyle name="Normal 2 2 54 20" xfId="28050"/>
    <cellStyle name="Normal 2 2 54 21" xfId="28430"/>
    <cellStyle name="Normal 2 2 54 22" xfId="29776"/>
    <cellStyle name="Normal 2 2 54 23" xfId="31560"/>
    <cellStyle name="Normal 2 2 54 24" xfId="33418"/>
    <cellStyle name="Normal 2 2 54 25" xfId="32750"/>
    <cellStyle name="Normal 2 2 54 26" xfId="33666"/>
    <cellStyle name="Normal 2 2 54 3" xfId="17211"/>
    <cellStyle name="Normal 2 2 54 4" xfId="18488"/>
    <cellStyle name="Normal 2 2 54 5" xfId="19101"/>
    <cellStyle name="Normal 2 2 54 6" xfId="19715"/>
    <cellStyle name="Normal 2 2 54 7" xfId="20144"/>
    <cellStyle name="Normal 2 2 54 8" xfId="20578"/>
    <cellStyle name="Normal 2 2 54 9" xfId="20964"/>
    <cellStyle name="Normal 2 2 55" xfId="3654"/>
    <cellStyle name="Normal 2 2 55 10" xfId="22958"/>
    <cellStyle name="Normal 2 2 55 11" xfId="22109"/>
    <cellStyle name="Normal 2 2 55 12" xfId="23396"/>
    <cellStyle name="Normal 2 2 55 13" xfId="23815"/>
    <cellStyle name="Normal 2 2 55 14" xfId="24251"/>
    <cellStyle name="Normal 2 2 55 15" xfId="24633"/>
    <cellStyle name="Normal 2 2 55 16" xfId="26757"/>
    <cellStyle name="Normal 2 2 55 17" xfId="25904"/>
    <cellStyle name="Normal 2 2 55 18" xfId="27187"/>
    <cellStyle name="Normal 2 2 55 19" xfId="27614"/>
    <cellStyle name="Normal 2 2 55 2" xfId="18068"/>
    <cellStyle name="Normal 2 2 55 20" xfId="28051"/>
    <cellStyle name="Normal 2 2 55 21" xfId="28431"/>
    <cellStyle name="Normal 2 2 55 22" xfId="29777"/>
    <cellStyle name="Normal 2 2 55 23" xfId="31561"/>
    <cellStyle name="Normal 2 2 55 24" xfId="33419"/>
    <cellStyle name="Normal 2 2 55 25" xfId="32749"/>
    <cellStyle name="Normal 2 2 55 26" xfId="33667"/>
    <cellStyle name="Normal 2 2 55 3" xfId="17210"/>
    <cellStyle name="Normal 2 2 55 4" xfId="18489"/>
    <cellStyle name="Normal 2 2 55 5" xfId="19102"/>
    <cellStyle name="Normal 2 2 55 6" xfId="19716"/>
    <cellStyle name="Normal 2 2 55 7" xfId="20145"/>
    <cellStyle name="Normal 2 2 55 8" xfId="20579"/>
    <cellStyle name="Normal 2 2 55 9" xfId="20965"/>
    <cellStyle name="Normal 2 2 56" xfId="3655"/>
    <cellStyle name="Normal 2 2 56 10" xfId="22959"/>
    <cellStyle name="Normal 2 2 56 11" xfId="22108"/>
    <cellStyle name="Normal 2 2 56 12" xfId="23397"/>
    <cellStyle name="Normal 2 2 56 13" xfId="23816"/>
    <cellStyle name="Normal 2 2 56 14" xfId="24252"/>
    <cellStyle name="Normal 2 2 56 15" xfId="24634"/>
    <cellStyle name="Normal 2 2 56 16" xfId="26758"/>
    <cellStyle name="Normal 2 2 56 17" xfId="25903"/>
    <cellStyle name="Normal 2 2 56 18" xfId="27188"/>
    <cellStyle name="Normal 2 2 56 19" xfId="27615"/>
    <cellStyle name="Normal 2 2 56 2" xfId="18069"/>
    <cellStyle name="Normal 2 2 56 20" xfId="28052"/>
    <cellStyle name="Normal 2 2 56 21" xfId="28432"/>
    <cellStyle name="Normal 2 2 56 22" xfId="29778"/>
    <cellStyle name="Normal 2 2 56 23" xfId="31562"/>
    <cellStyle name="Normal 2 2 56 24" xfId="33420"/>
    <cellStyle name="Normal 2 2 56 25" xfId="32748"/>
    <cellStyle name="Normal 2 2 56 26" xfId="33668"/>
    <cellStyle name="Normal 2 2 56 3" xfId="17209"/>
    <cellStyle name="Normal 2 2 56 4" xfId="18490"/>
    <cellStyle name="Normal 2 2 56 5" xfId="19103"/>
    <cellStyle name="Normal 2 2 56 6" xfId="19717"/>
    <cellStyle name="Normal 2 2 56 7" xfId="20146"/>
    <cellStyle name="Normal 2 2 56 8" xfId="20580"/>
    <cellStyle name="Normal 2 2 56 9" xfId="20966"/>
    <cellStyle name="Normal 2 2 57" xfId="3656"/>
    <cellStyle name="Normal 2 2 57 10" xfId="22960"/>
    <cellStyle name="Normal 2 2 57 11" xfId="22107"/>
    <cellStyle name="Normal 2 2 57 12" xfId="23398"/>
    <cellStyle name="Normal 2 2 57 13" xfId="23817"/>
    <cellStyle name="Normal 2 2 57 14" xfId="24253"/>
    <cellStyle name="Normal 2 2 57 15" xfId="24635"/>
    <cellStyle name="Normal 2 2 57 16" xfId="26759"/>
    <cellStyle name="Normal 2 2 57 17" xfId="25902"/>
    <cellStyle name="Normal 2 2 57 18" xfId="27189"/>
    <cellStyle name="Normal 2 2 57 19" xfId="27616"/>
    <cellStyle name="Normal 2 2 57 2" xfId="18070"/>
    <cellStyle name="Normal 2 2 57 20" xfId="28053"/>
    <cellStyle name="Normal 2 2 57 21" xfId="28433"/>
    <cellStyle name="Normal 2 2 57 22" xfId="29779"/>
    <cellStyle name="Normal 2 2 57 23" xfId="31563"/>
    <cellStyle name="Normal 2 2 57 24" xfId="33421"/>
    <cellStyle name="Normal 2 2 57 25" xfId="32747"/>
    <cellStyle name="Normal 2 2 57 26" xfId="33669"/>
    <cellStyle name="Normal 2 2 57 3" xfId="17208"/>
    <cellStyle name="Normal 2 2 57 4" xfId="18491"/>
    <cellStyle name="Normal 2 2 57 5" xfId="19104"/>
    <cellStyle name="Normal 2 2 57 6" xfId="19718"/>
    <cellStyle name="Normal 2 2 57 7" xfId="20147"/>
    <cellStyle name="Normal 2 2 57 8" xfId="20581"/>
    <cellStyle name="Normal 2 2 57 9" xfId="20967"/>
    <cellStyle name="Normal 2 2 58" xfId="3657"/>
    <cellStyle name="Normal 2 2 58 10" xfId="22961"/>
    <cellStyle name="Normal 2 2 58 11" xfId="22106"/>
    <cellStyle name="Normal 2 2 58 12" xfId="23399"/>
    <cellStyle name="Normal 2 2 58 13" xfId="23818"/>
    <cellStyle name="Normal 2 2 58 14" xfId="24254"/>
    <cellStyle name="Normal 2 2 58 15" xfId="24636"/>
    <cellStyle name="Normal 2 2 58 16" xfId="26760"/>
    <cellStyle name="Normal 2 2 58 17" xfId="25901"/>
    <cellStyle name="Normal 2 2 58 18" xfId="27190"/>
    <cellStyle name="Normal 2 2 58 19" xfId="27617"/>
    <cellStyle name="Normal 2 2 58 2" xfId="18071"/>
    <cellStyle name="Normal 2 2 58 20" xfId="28054"/>
    <cellStyle name="Normal 2 2 58 21" xfId="28434"/>
    <cellStyle name="Normal 2 2 58 22" xfId="29780"/>
    <cellStyle name="Normal 2 2 58 23" xfId="31564"/>
    <cellStyle name="Normal 2 2 58 24" xfId="33422"/>
    <cellStyle name="Normal 2 2 58 25" xfId="32746"/>
    <cellStyle name="Normal 2 2 58 26" xfId="33670"/>
    <cellStyle name="Normal 2 2 58 3" xfId="17207"/>
    <cellStyle name="Normal 2 2 58 4" xfId="18492"/>
    <cellStyle name="Normal 2 2 58 5" xfId="19105"/>
    <cellStyle name="Normal 2 2 58 6" xfId="19719"/>
    <cellStyle name="Normal 2 2 58 7" xfId="20148"/>
    <cellStyle name="Normal 2 2 58 8" xfId="20582"/>
    <cellStyle name="Normal 2 2 58 9" xfId="20968"/>
    <cellStyle name="Normal 2 2 59" xfId="3658"/>
    <cellStyle name="Normal 2 2 59 10" xfId="22962"/>
    <cellStyle name="Normal 2 2 59 11" xfId="22105"/>
    <cellStyle name="Normal 2 2 59 12" xfId="23400"/>
    <cellStyle name="Normal 2 2 59 13" xfId="23819"/>
    <cellStyle name="Normal 2 2 59 14" xfId="24255"/>
    <cellStyle name="Normal 2 2 59 15" xfId="24637"/>
    <cellStyle name="Normal 2 2 59 16" xfId="26761"/>
    <cellStyle name="Normal 2 2 59 17" xfId="25900"/>
    <cellStyle name="Normal 2 2 59 18" xfId="27191"/>
    <cellStyle name="Normal 2 2 59 19" xfId="27618"/>
    <cellStyle name="Normal 2 2 59 2" xfId="18072"/>
    <cellStyle name="Normal 2 2 59 20" xfId="28055"/>
    <cellStyle name="Normal 2 2 59 21" xfId="28435"/>
    <cellStyle name="Normal 2 2 59 22" xfId="29781"/>
    <cellStyle name="Normal 2 2 59 23" xfId="31565"/>
    <cellStyle name="Normal 2 2 59 24" xfId="33423"/>
    <cellStyle name="Normal 2 2 59 25" xfId="32745"/>
    <cellStyle name="Normal 2 2 59 26" xfId="33671"/>
    <cellStyle name="Normal 2 2 59 3" xfId="17206"/>
    <cellStyle name="Normal 2 2 59 4" xfId="18493"/>
    <cellStyle name="Normal 2 2 59 5" xfId="19106"/>
    <cellStyle name="Normal 2 2 59 6" xfId="19720"/>
    <cellStyle name="Normal 2 2 59 7" xfId="20149"/>
    <cellStyle name="Normal 2 2 59 8" xfId="20583"/>
    <cellStyle name="Normal 2 2 59 9" xfId="20969"/>
    <cellStyle name="Normal 2 2 6" xfId="1069"/>
    <cellStyle name="Normal 2 2 60" xfId="3660"/>
    <cellStyle name="Normal 2 2 60 10" xfId="22964"/>
    <cellStyle name="Normal 2 2 60 11" xfId="22103"/>
    <cellStyle name="Normal 2 2 60 12" xfId="23402"/>
    <cellStyle name="Normal 2 2 60 13" xfId="23821"/>
    <cellStyle name="Normal 2 2 60 14" xfId="24256"/>
    <cellStyle name="Normal 2 2 60 15" xfId="24638"/>
    <cellStyle name="Normal 2 2 60 16" xfId="26763"/>
    <cellStyle name="Normal 2 2 60 17" xfId="25898"/>
    <cellStyle name="Normal 2 2 60 18" xfId="27192"/>
    <cellStyle name="Normal 2 2 60 19" xfId="27620"/>
    <cellStyle name="Normal 2 2 60 2" xfId="18074"/>
    <cellStyle name="Normal 2 2 60 20" xfId="28056"/>
    <cellStyle name="Normal 2 2 60 21" xfId="28436"/>
    <cellStyle name="Normal 2 2 60 22" xfId="29782"/>
    <cellStyle name="Normal 2 2 60 23" xfId="31566"/>
    <cellStyle name="Normal 2 2 60 24" xfId="33425"/>
    <cellStyle name="Normal 2 2 60 25" xfId="32744"/>
    <cellStyle name="Normal 2 2 60 26" xfId="33672"/>
    <cellStyle name="Normal 2 2 60 3" xfId="17204"/>
    <cellStyle name="Normal 2 2 60 4" xfId="18495"/>
    <cellStyle name="Normal 2 2 60 5" xfId="19108"/>
    <cellStyle name="Normal 2 2 60 6" xfId="19722"/>
    <cellStyle name="Normal 2 2 60 7" xfId="20151"/>
    <cellStyle name="Normal 2 2 60 8" xfId="20584"/>
    <cellStyle name="Normal 2 2 60 9" xfId="20970"/>
    <cellStyle name="Normal 2 2 61" xfId="3661"/>
    <cellStyle name="Normal 2 2 61 10" xfId="22965"/>
    <cellStyle name="Normal 2 2 61 11" xfId="22102"/>
    <cellStyle name="Normal 2 2 61 12" xfId="23403"/>
    <cellStyle name="Normal 2 2 61 13" xfId="23822"/>
    <cellStyle name="Normal 2 2 61 14" xfId="24257"/>
    <cellStyle name="Normal 2 2 61 15" xfId="24639"/>
    <cellStyle name="Normal 2 2 61 16" xfId="26764"/>
    <cellStyle name="Normal 2 2 61 17" xfId="25897"/>
    <cellStyle name="Normal 2 2 61 18" xfId="27193"/>
    <cellStyle name="Normal 2 2 61 19" xfId="27621"/>
    <cellStyle name="Normal 2 2 61 2" xfId="18075"/>
    <cellStyle name="Normal 2 2 61 20" xfId="28057"/>
    <cellStyle name="Normal 2 2 61 21" xfId="28437"/>
    <cellStyle name="Normal 2 2 61 22" xfId="29783"/>
    <cellStyle name="Normal 2 2 61 23" xfId="31567"/>
    <cellStyle name="Normal 2 2 61 24" xfId="33426"/>
    <cellStyle name="Normal 2 2 61 25" xfId="32743"/>
    <cellStyle name="Normal 2 2 61 26" xfId="33673"/>
    <cellStyle name="Normal 2 2 61 3" xfId="17203"/>
    <cellStyle name="Normal 2 2 61 4" xfId="18496"/>
    <cellStyle name="Normal 2 2 61 5" xfId="19109"/>
    <cellStyle name="Normal 2 2 61 6" xfId="19723"/>
    <cellStyle name="Normal 2 2 61 7" xfId="20152"/>
    <cellStyle name="Normal 2 2 61 8" xfId="20585"/>
    <cellStyle name="Normal 2 2 61 9" xfId="20971"/>
    <cellStyle name="Normal 2 2 62" xfId="3662"/>
    <cellStyle name="Normal 2 2 62 10" xfId="22966"/>
    <cellStyle name="Normal 2 2 62 11" xfId="22101"/>
    <cellStyle name="Normal 2 2 62 12" xfId="23404"/>
    <cellStyle name="Normal 2 2 62 13" xfId="23823"/>
    <cellStyle name="Normal 2 2 62 14" xfId="24258"/>
    <cellStyle name="Normal 2 2 62 15" xfId="24640"/>
    <cellStyle name="Normal 2 2 62 16" xfId="26765"/>
    <cellStyle name="Normal 2 2 62 17" xfId="25896"/>
    <cellStyle name="Normal 2 2 62 18" xfId="27194"/>
    <cellStyle name="Normal 2 2 62 19" xfId="27622"/>
    <cellStyle name="Normal 2 2 62 2" xfId="18076"/>
    <cellStyle name="Normal 2 2 62 20" xfId="28058"/>
    <cellStyle name="Normal 2 2 62 21" xfId="28438"/>
    <cellStyle name="Normal 2 2 62 22" xfId="29784"/>
    <cellStyle name="Normal 2 2 62 23" xfId="31568"/>
    <cellStyle name="Normal 2 2 62 24" xfId="33427"/>
    <cellStyle name="Normal 2 2 62 25" xfId="32742"/>
    <cellStyle name="Normal 2 2 62 26" xfId="33674"/>
    <cellStyle name="Normal 2 2 62 3" xfId="17202"/>
    <cellStyle name="Normal 2 2 62 4" xfId="18497"/>
    <cellStyle name="Normal 2 2 62 5" xfId="19110"/>
    <cellStyle name="Normal 2 2 62 6" xfId="19724"/>
    <cellStyle name="Normal 2 2 62 7" xfId="20153"/>
    <cellStyle name="Normal 2 2 62 8" xfId="20586"/>
    <cellStyle name="Normal 2 2 62 9" xfId="20972"/>
    <cellStyle name="Normal 2 2 63" xfId="3435"/>
    <cellStyle name="Normal 2 2 63 2" xfId="29732"/>
    <cellStyle name="Normal 2 2 63 3" xfId="31516"/>
    <cellStyle name="Normal 2 2 64" xfId="3243"/>
    <cellStyle name="Normal 2 2 64 2" xfId="29689"/>
    <cellStyle name="Normal 2 2 64 3" xfId="31473"/>
    <cellStyle name="Normal 2 2 65" xfId="4042"/>
    <cellStyle name="Normal 2 2 65 2" xfId="29840"/>
    <cellStyle name="Normal 2 2 65 3" xfId="31624"/>
    <cellStyle name="Normal 2 2 66" xfId="3663"/>
    <cellStyle name="Normal 2 2 66 2" xfId="29785"/>
    <cellStyle name="Normal 2 2 66 3" xfId="31569"/>
    <cellStyle name="Normal 2 2 67" xfId="4135"/>
    <cellStyle name="Normal 2 2 67 2" xfId="29846"/>
    <cellStyle name="Normal 2 2 67 3" xfId="31630"/>
    <cellStyle name="Normal 2 2 68" xfId="3606"/>
    <cellStyle name="Normal 2 2 68 2" xfId="29768"/>
    <cellStyle name="Normal 2 2 68 3" xfId="31552"/>
    <cellStyle name="Normal 2 2 69" xfId="4254"/>
    <cellStyle name="Normal 2 2 69 2" xfId="29855"/>
    <cellStyle name="Normal 2 2 69 3" xfId="31639"/>
    <cellStyle name="Normal 2 2 7" xfId="1070"/>
    <cellStyle name="Normal 2 2 70" xfId="3544"/>
    <cellStyle name="Normal 2 2 70 2" xfId="29755"/>
    <cellStyle name="Normal 2 2 70 3" xfId="31539"/>
    <cellStyle name="Normal 2 2 71" xfId="4362"/>
    <cellStyle name="Normal 2 2 71 2" xfId="29875"/>
    <cellStyle name="Normal 2 2 71 3" xfId="31659"/>
    <cellStyle name="Normal 2 2 72" xfId="3480"/>
    <cellStyle name="Normal 2 2 72 2" xfId="29742"/>
    <cellStyle name="Normal 2 2 72 3" xfId="31526"/>
    <cellStyle name="Normal 2 2 73" xfId="4433"/>
    <cellStyle name="Normal 2 2 73 2" xfId="29885"/>
    <cellStyle name="Normal 2 2 73 3" xfId="31669"/>
    <cellStyle name="Normal 2 2 74" xfId="3379"/>
    <cellStyle name="Normal 2 2 74 2" xfId="29721"/>
    <cellStyle name="Normal 2 2 74 3" xfId="31505"/>
    <cellStyle name="Normal 2 2 75" xfId="8058"/>
    <cellStyle name="Normal 2 2 75 2" xfId="30141"/>
    <cellStyle name="Normal 2 2 75 3" xfId="31925"/>
    <cellStyle name="Normal 2 2 76" xfId="7882"/>
    <cellStyle name="Normal 2 2 76 2" xfId="30108"/>
    <cellStyle name="Normal 2 2 76 3" xfId="31892"/>
    <cellStyle name="Normal 2 2 77" xfId="8090"/>
    <cellStyle name="Normal 2 2 77 2" xfId="30146"/>
    <cellStyle name="Normal 2 2 77 3" xfId="31930"/>
    <cellStyle name="Normal 2 2 78" xfId="7839"/>
    <cellStyle name="Normal 2 2 78 2" xfId="30099"/>
    <cellStyle name="Normal 2 2 78 3" xfId="31883"/>
    <cellStyle name="Normal 2 2 79" xfId="8137"/>
    <cellStyle name="Normal 2 2 79 2" xfId="30155"/>
    <cellStyle name="Normal 2 2 79 3" xfId="31939"/>
    <cellStyle name="Normal 2 2 8" xfId="1071"/>
    <cellStyle name="Normal 2 2 80" xfId="7789"/>
    <cellStyle name="Normal 2 2 80 2" xfId="30088"/>
    <cellStyle name="Normal 2 2 80 3" xfId="31872"/>
    <cellStyle name="Normal 2 2 81" xfId="8189"/>
    <cellStyle name="Normal 2 2 81 2" xfId="30167"/>
    <cellStyle name="Normal 2 2 81 3" xfId="31951"/>
    <cellStyle name="Normal 2 2 82" xfId="7739"/>
    <cellStyle name="Normal 2 2 82 2" xfId="30077"/>
    <cellStyle name="Normal 2 2 82 3" xfId="31861"/>
    <cellStyle name="Normal 2 2 83" xfId="8244"/>
    <cellStyle name="Normal 2 2 83 2" xfId="30179"/>
    <cellStyle name="Normal 2 2 83 3" xfId="31963"/>
    <cellStyle name="Normal 2 2 84" xfId="7680"/>
    <cellStyle name="Normal 2 2 84 2" xfId="30065"/>
    <cellStyle name="Normal 2 2 84 3" xfId="31849"/>
    <cellStyle name="Normal 2 2 85" xfId="8302"/>
    <cellStyle name="Normal 2 2 85 2" xfId="30190"/>
    <cellStyle name="Normal 2 2 85 3" xfId="31974"/>
    <cellStyle name="Normal 2 2 86" xfId="7597"/>
    <cellStyle name="Normal 2 2 86 2" xfId="30054"/>
    <cellStyle name="Normal 2 2 86 3" xfId="31838"/>
    <cellStyle name="Normal 2 2 87" xfId="8392"/>
    <cellStyle name="Normal 2 2 87 2" xfId="30203"/>
    <cellStyle name="Normal 2 2 87 3" xfId="31987"/>
    <cellStyle name="Normal 2 2 88" xfId="7475"/>
    <cellStyle name="Normal 2 2 88 2" xfId="30043"/>
    <cellStyle name="Normal 2 2 88 3" xfId="31827"/>
    <cellStyle name="Normal 2 2 89" xfId="8566"/>
    <cellStyle name="Normal 2 2 89 2" xfId="30220"/>
    <cellStyle name="Normal 2 2 89 3" xfId="32004"/>
    <cellStyle name="Normal 2 2 9" xfId="1072"/>
    <cellStyle name="Normal 2 2 90" xfId="7310"/>
    <cellStyle name="Normal 2 2 90 2" xfId="30030"/>
    <cellStyle name="Normal 2 2 90 3" xfId="31814"/>
    <cellStyle name="Normal 2 2 91" xfId="8743"/>
    <cellStyle name="Normal 2 2 91 2" xfId="30232"/>
    <cellStyle name="Normal 2 2 91 3" xfId="32016"/>
    <cellStyle name="Normal 2 2 92" xfId="9234"/>
    <cellStyle name="Normal 2 2 92 2" xfId="30260"/>
    <cellStyle name="Normal 2 2 92 3" xfId="32044"/>
    <cellStyle name="Normal 2 2 93" xfId="13557"/>
    <cellStyle name="Normal 2 2 93 2" xfId="30509"/>
    <cellStyle name="Normal 2 2 93 3" xfId="32293"/>
    <cellStyle name="Normal 2 2 94" xfId="13384"/>
    <cellStyle name="Normal 2 2 94 2" xfId="30473"/>
    <cellStyle name="Normal 2 2 94 3" xfId="32257"/>
    <cellStyle name="Normal 2 2 95" xfId="13594"/>
    <cellStyle name="Normal 2 2 95 2" xfId="30516"/>
    <cellStyle name="Normal 2 2 95 3" xfId="32300"/>
    <cellStyle name="Normal 2 2 96" xfId="13346"/>
    <cellStyle name="Normal 2 2 96 2" xfId="30466"/>
    <cellStyle name="Normal 2 2 96 3" xfId="32250"/>
    <cellStyle name="Normal 2 2 97" xfId="13637"/>
    <cellStyle name="Normal 2 2 97 2" xfId="30524"/>
    <cellStyle name="Normal 2 2 97 3" xfId="32308"/>
    <cellStyle name="Normal 2 2 98" xfId="13296"/>
    <cellStyle name="Normal 2 2 98 2" xfId="30455"/>
    <cellStyle name="Normal 2 2 98 3" xfId="32239"/>
    <cellStyle name="Normal 2 2 99" xfId="13686"/>
    <cellStyle name="Normal 2 2 99 2" xfId="30535"/>
    <cellStyle name="Normal 2 2 99 3" xfId="32319"/>
    <cellStyle name="Normal 2 20" xfId="1089"/>
    <cellStyle name="Normal 2 20 10" xfId="2191"/>
    <cellStyle name="Normal 2 20 11" xfId="2192"/>
    <cellStyle name="Normal 2 20 12" xfId="2193"/>
    <cellStyle name="Normal 2 20 13" xfId="2194"/>
    <cellStyle name="Normal 2 20 14" xfId="2195"/>
    <cellStyle name="Normal 2 20 15" xfId="2196"/>
    <cellStyle name="Normal 2 20 16" xfId="2197"/>
    <cellStyle name="Normal 2 20 2" xfId="2198"/>
    <cellStyle name="Normal 2 20 2 10" xfId="4908"/>
    <cellStyle name="Normal 2 20 2 11" xfId="3174"/>
    <cellStyle name="Normal 2 20 2 12" xfId="4995"/>
    <cellStyle name="Normal 2 20 2 13" xfId="2842"/>
    <cellStyle name="Normal 2 20 2 14" xfId="5158"/>
    <cellStyle name="Normal 2 20 2 15" xfId="4595"/>
    <cellStyle name="Normal 2 20 2 16" xfId="8234"/>
    <cellStyle name="Normal 2 20 2 17" xfId="7697"/>
    <cellStyle name="Normal 2 20 2 18" xfId="8285"/>
    <cellStyle name="Normal 2 20 2 19" xfId="7622"/>
    <cellStyle name="Normal 2 20 2 2" xfId="3674"/>
    <cellStyle name="Normal 2 20 2 20" xfId="8348"/>
    <cellStyle name="Normal 2 20 2 21" xfId="7511"/>
    <cellStyle name="Normal 2 20 2 22" xfId="8463"/>
    <cellStyle name="Normal 2 20 2 23" xfId="7333"/>
    <cellStyle name="Normal 2 20 2 24" xfId="8644"/>
    <cellStyle name="Normal 2 20 2 25" xfId="7102"/>
    <cellStyle name="Normal 2 20 2 26" xfId="8888"/>
    <cellStyle name="Normal 2 20 2 27" xfId="9160"/>
    <cellStyle name="Normal 2 20 2 28" xfId="9500"/>
    <cellStyle name="Normal 2 20 2 29" xfId="9676"/>
    <cellStyle name="Normal 2 20 2 3" xfId="3131"/>
    <cellStyle name="Normal 2 20 2 30" xfId="10031"/>
    <cellStyle name="Normal 2 20 2 31" xfId="9917"/>
    <cellStyle name="Normal 2 20 2 32" xfId="10551"/>
    <cellStyle name="Normal 2 20 2 33" xfId="10938"/>
    <cellStyle name="Normal 2 20 2 34" xfId="13724"/>
    <cellStyle name="Normal 2 20 2 35" xfId="13213"/>
    <cellStyle name="Normal 2 20 2 36" xfId="13771"/>
    <cellStyle name="Normal 2 20 2 37" xfId="13153"/>
    <cellStyle name="Normal 2 20 2 38" xfId="13837"/>
    <cellStyle name="Normal 2 20 2 39" xfId="13051"/>
    <cellStyle name="Normal 2 20 2 4" xfId="3629"/>
    <cellStyle name="Normal 2 20 2 40" xfId="13950"/>
    <cellStyle name="Normal 2 20 2 41" xfId="12873"/>
    <cellStyle name="Normal 2 20 2 42" xfId="14123"/>
    <cellStyle name="Normal 2 20 2 43" xfId="12631"/>
    <cellStyle name="Normal 2 20 2 44" xfId="14362"/>
    <cellStyle name="Normal 2 20 2 45" xfId="14636"/>
    <cellStyle name="Normal 2 20 2 46" xfId="14982"/>
    <cellStyle name="Normal 2 20 2 5" xfId="3038"/>
    <cellStyle name="Normal 2 20 2 6" xfId="4398"/>
    <cellStyle name="Normal 2 20 2 7" xfId="3427"/>
    <cellStyle name="Normal 2 20 2 8" xfId="4509"/>
    <cellStyle name="Normal 2 20 2 9" xfId="3313"/>
    <cellStyle name="Normal 2 20 3" xfId="2199"/>
    <cellStyle name="Normal 2 20 3 10" xfId="4909"/>
    <cellStyle name="Normal 2 20 3 11" xfId="3173"/>
    <cellStyle name="Normal 2 20 3 12" xfId="4997"/>
    <cellStyle name="Normal 2 20 3 13" xfId="2841"/>
    <cellStyle name="Normal 2 20 3 14" xfId="5159"/>
    <cellStyle name="Normal 2 20 3 15" xfId="4604"/>
    <cellStyle name="Normal 2 20 3 16" xfId="8235"/>
    <cellStyle name="Normal 2 20 3 17" xfId="7696"/>
    <cellStyle name="Normal 2 20 3 18" xfId="8286"/>
    <cellStyle name="Normal 2 20 3 19" xfId="7621"/>
    <cellStyle name="Normal 2 20 3 2" xfId="3675"/>
    <cellStyle name="Normal 2 20 3 20" xfId="8349"/>
    <cellStyle name="Normal 2 20 3 21" xfId="7510"/>
    <cellStyle name="Normal 2 20 3 22" xfId="8464"/>
    <cellStyle name="Normal 2 20 3 23" xfId="7332"/>
    <cellStyle name="Normal 2 20 3 24" xfId="8645"/>
    <cellStyle name="Normal 2 20 3 25" xfId="7101"/>
    <cellStyle name="Normal 2 20 3 26" xfId="8889"/>
    <cellStyle name="Normal 2 20 3 27" xfId="9161"/>
    <cellStyle name="Normal 2 20 3 28" xfId="9501"/>
    <cellStyle name="Normal 2 20 3 29" xfId="9699"/>
    <cellStyle name="Normal 2 20 3 3" xfId="3130"/>
    <cellStyle name="Normal 2 20 3 30" xfId="10032"/>
    <cellStyle name="Normal 2 20 3 31" xfId="10206"/>
    <cellStyle name="Normal 2 20 3 32" xfId="10553"/>
    <cellStyle name="Normal 2 20 3 33" xfId="10939"/>
    <cellStyle name="Normal 2 20 3 34" xfId="13725"/>
    <cellStyle name="Normal 2 20 3 35" xfId="13212"/>
    <cellStyle name="Normal 2 20 3 36" xfId="13772"/>
    <cellStyle name="Normal 2 20 3 37" xfId="13152"/>
    <cellStyle name="Normal 2 20 3 38" xfId="13838"/>
    <cellStyle name="Normal 2 20 3 39" xfId="13050"/>
    <cellStyle name="Normal 2 20 3 4" xfId="3630"/>
    <cellStyle name="Normal 2 20 3 40" xfId="13953"/>
    <cellStyle name="Normal 2 20 3 41" xfId="12872"/>
    <cellStyle name="Normal 2 20 3 42" xfId="14124"/>
    <cellStyle name="Normal 2 20 3 43" xfId="12630"/>
    <cellStyle name="Normal 2 20 3 44" xfId="15071"/>
    <cellStyle name="Normal 2 20 3 45" xfId="15333"/>
    <cellStyle name="Normal 2 20 3 46" xfId="14990"/>
    <cellStyle name="Normal 2 20 3 5" xfId="3037"/>
    <cellStyle name="Normal 2 20 3 6" xfId="4399"/>
    <cellStyle name="Normal 2 20 3 7" xfId="3426"/>
    <cellStyle name="Normal 2 20 3 8" xfId="4510"/>
    <cellStyle name="Normal 2 20 3 9" xfId="3281"/>
    <cellStyle name="Normal 2 20 4" xfId="2200"/>
    <cellStyle name="Normal 2 20 4 10" xfId="4910"/>
    <cellStyle name="Normal 2 20 4 11" xfId="3172"/>
    <cellStyle name="Normal 2 20 4 12" xfId="5005"/>
    <cellStyle name="Normal 2 20 4 13" xfId="2840"/>
    <cellStyle name="Normal 2 20 4 14" xfId="5167"/>
    <cellStyle name="Normal 2 20 4 15" xfId="4605"/>
    <cellStyle name="Normal 2 20 4 16" xfId="8236"/>
    <cellStyle name="Normal 2 20 4 17" xfId="7695"/>
    <cellStyle name="Normal 2 20 4 18" xfId="8287"/>
    <cellStyle name="Normal 2 20 4 19" xfId="7620"/>
    <cellStyle name="Normal 2 20 4 2" xfId="3676"/>
    <cellStyle name="Normal 2 20 4 20" xfId="8350"/>
    <cellStyle name="Normal 2 20 4 21" xfId="7509"/>
    <cellStyle name="Normal 2 20 4 22" xfId="8465"/>
    <cellStyle name="Normal 2 20 4 23" xfId="7331"/>
    <cellStyle name="Normal 2 20 4 24" xfId="8653"/>
    <cellStyle name="Normal 2 20 4 25" xfId="7100"/>
    <cellStyle name="Normal 2 20 4 26" xfId="8890"/>
    <cellStyle name="Normal 2 20 4 27" xfId="9162"/>
    <cellStyle name="Normal 2 20 4 28" xfId="9502"/>
    <cellStyle name="Normal 2 20 4 29" xfId="9700"/>
    <cellStyle name="Normal 2 20 4 3" xfId="3129"/>
    <cellStyle name="Normal 2 20 4 30" xfId="10033"/>
    <cellStyle name="Normal 2 20 4 31" xfId="10207"/>
    <cellStyle name="Normal 2 20 4 32" xfId="10554"/>
    <cellStyle name="Normal 2 20 4 33" xfId="10940"/>
    <cellStyle name="Normal 2 20 4 34" xfId="13726"/>
    <cellStyle name="Normal 2 20 4 35" xfId="13211"/>
    <cellStyle name="Normal 2 20 4 36" xfId="13773"/>
    <cellStyle name="Normal 2 20 4 37" xfId="13151"/>
    <cellStyle name="Normal 2 20 4 38" xfId="13839"/>
    <cellStyle name="Normal 2 20 4 39" xfId="13042"/>
    <cellStyle name="Normal 2 20 4 4" xfId="3631"/>
    <cellStyle name="Normal 2 20 4 40" xfId="13954"/>
    <cellStyle name="Normal 2 20 4 41" xfId="12871"/>
    <cellStyle name="Normal 2 20 4 42" xfId="14531"/>
    <cellStyle name="Normal 2 20 4 43" xfId="12629"/>
    <cellStyle name="Normal 2 20 4 44" xfId="14363"/>
    <cellStyle name="Normal 2 20 4 45" xfId="14637"/>
    <cellStyle name="Normal 2 20 4 46" xfId="14991"/>
    <cellStyle name="Normal 2 20 4 5" xfId="3036"/>
    <cellStyle name="Normal 2 20 4 6" xfId="4400"/>
    <cellStyle name="Normal 2 20 4 7" xfId="3422"/>
    <cellStyle name="Normal 2 20 4 8" xfId="4511"/>
    <cellStyle name="Normal 2 20 4 9" xfId="3280"/>
    <cellStyle name="Normal 2 20 5" xfId="2201"/>
    <cellStyle name="Normal 2 20 5 10" xfId="4911"/>
    <cellStyle name="Normal 2 20 5 11" xfId="3164"/>
    <cellStyle name="Normal 2 20 5 12" xfId="5014"/>
    <cellStyle name="Normal 2 20 5 13" xfId="2838"/>
    <cellStyle name="Normal 2 20 5 14" xfId="5168"/>
    <cellStyle name="Normal 2 20 5 15" xfId="4606"/>
    <cellStyle name="Normal 2 20 5 16" xfId="8237"/>
    <cellStyle name="Normal 2 20 5 17" xfId="7694"/>
    <cellStyle name="Normal 2 20 5 18" xfId="8288"/>
    <cellStyle name="Normal 2 20 5 19" xfId="7619"/>
    <cellStyle name="Normal 2 20 5 2" xfId="3677"/>
    <cellStyle name="Normal 2 20 5 20" xfId="8351"/>
    <cellStyle name="Normal 2 20 5 21" xfId="7508"/>
    <cellStyle name="Normal 2 20 5 22" xfId="8473"/>
    <cellStyle name="Normal 2 20 5 23" xfId="7330"/>
    <cellStyle name="Normal 2 20 5 24" xfId="8654"/>
    <cellStyle name="Normal 2 20 5 25" xfId="7099"/>
    <cellStyle name="Normal 2 20 5 26" xfId="8891"/>
    <cellStyle name="Normal 2 20 5 27" xfId="9163"/>
    <cellStyle name="Normal 2 20 5 28" xfId="9505"/>
    <cellStyle name="Normal 2 20 5 29" xfId="9701"/>
    <cellStyle name="Normal 2 20 5 3" xfId="3128"/>
    <cellStyle name="Normal 2 20 5 30" xfId="10043"/>
    <cellStyle name="Normal 2 20 5 31" xfId="10208"/>
    <cellStyle name="Normal 2 20 5 32" xfId="11241"/>
    <cellStyle name="Normal 2 20 5 33" xfId="10944"/>
    <cellStyle name="Normal 2 20 5 34" xfId="13727"/>
    <cellStyle name="Normal 2 20 5 35" xfId="13210"/>
    <cellStyle name="Normal 2 20 5 36" xfId="13774"/>
    <cellStyle name="Normal 2 20 5 37" xfId="13150"/>
    <cellStyle name="Normal 2 20 5 38" xfId="13840"/>
    <cellStyle name="Normal 2 20 5 39" xfId="13041"/>
    <cellStyle name="Normal 2 20 5 4" xfId="3632"/>
    <cellStyle name="Normal 2 20 5 40" xfId="13955"/>
    <cellStyle name="Normal 2 20 5 41" xfId="12870"/>
    <cellStyle name="Normal 2 20 5 42" xfId="14125"/>
    <cellStyle name="Normal 2 20 5 43" xfId="12628"/>
    <cellStyle name="Normal 2 20 5 44" xfId="14364"/>
    <cellStyle name="Normal 2 20 5 45" xfId="14638"/>
    <cellStyle name="Normal 2 20 5 46" xfId="14992"/>
    <cellStyle name="Normal 2 20 5 5" xfId="3035"/>
    <cellStyle name="Normal 2 20 5 6" xfId="4401"/>
    <cellStyle name="Normal 2 20 5 7" xfId="3421"/>
    <cellStyle name="Normal 2 20 5 8" xfId="4512"/>
    <cellStyle name="Normal 2 20 5 9" xfId="3279"/>
    <cellStyle name="Normal 2 20 6" xfId="2202"/>
    <cellStyle name="Normal 2 20 6 10" xfId="4912"/>
    <cellStyle name="Normal 2 20 6 11" xfId="3163"/>
    <cellStyle name="Normal 2 20 6 12" xfId="5015"/>
    <cellStyle name="Normal 2 20 6 13" xfId="2837"/>
    <cellStyle name="Normal 2 20 6 14" xfId="5169"/>
    <cellStyle name="Normal 2 20 6 15" xfId="4615"/>
    <cellStyle name="Normal 2 20 6 16" xfId="8238"/>
    <cellStyle name="Normal 2 20 6 17" xfId="7693"/>
    <cellStyle name="Normal 2 20 6 18" xfId="8289"/>
    <cellStyle name="Normal 2 20 6 19" xfId="7618"/>
    <cellStyle name="Normal 2 20 6 2" xfId="3678"/>
    <cellStyle name="Normal 2 20 6 20" xfId="8352"/>
    <cellStyle name="Normal 2 20 6 21" xfId="7507"/>
    <cellStyle name="Normal 2 20 6 22" xfId="8474"/>
    <cellStyle name="Normal 2 20 6 23" xfId="7329"/>
    <cellStyle name="Normal 2 20 6 24" xfId="8655"/>
    <cellStyle name="Normal 2 20 6 25" xfId="7083"/>
    <cellStyle name="Normal 2 20 6 26" xfId="8900"/>
    <cellStyle name="Normal 2 20 6 27" xfId="9172"/>
    <cellStyle name="Normal 2 20 6 28" xfId="10198"/>
    <cellStyle name="Normal 2 20 6 29" xfId="9702"/>
    <cellStyle name="Normal 2 20 6 3" xfId="3127"/>
    <cellStyle name="Normal 2 20 6 30" xfId="10056"/>
    <cellStyle name="Normal 2 20 6 31" xfId="10209"/>
    <cellStyle name="Normal 2 20 6 32" xfId="10555"/>
    <cellStyle name="Normal 2 20 6 33" xfId="10951"/>
    <cellStyle name="Normal 2 20 6 34" xfId="13728"/>
    <cellStyle name="Normal 2 20 6 35" xfId="13209"/>
    <cellStyle name="Normal 2 20 6 36" xfId="13775"/>
    <cellStyle name="Normal 2 20 6 37" xfId="13149"/>
    <cellStyle name="Normal 2 20 6 38" xfId="13841"/>
    <cellStyle name="Normal 2 20 6 39" xfId="13040"/>
    <cellStyle name="Normal 2 20 6 4" xfId="3633"/>
    <cellStyle name="Normal 2 20 6 40" xfId="13956"/>
    <cellStyle name="Normal 2 20 6 41" xfId="12869"/>
    <cellStyle name="Normal 2 20 6 42" xfId="14126"/>
    <cellStyle name="Normal 2 20 6 43" xfId="14807"/>
    <cellStyle name="Normal 2 20 6 44" xfId="14365"/>
    <cellStyle name="Normal 2 20 6 45" xfId="14639"/>
    <cellStyle name="Normal 2 20 6 46" xfId="14993"/>
    <cellStyle name="Normal 2 20 6 5" xfId="3034"/>
    <cellStyle name="Normal 2 20 6 6" xfId="4403"/>
    <cellStyle name="Normal 2 20 6 7" xfId="3419"/>
    <cellStyle name="Normal 2 20 6 8" xfId="4513"/>
    <cellStyle name="Normal 2 20 6 9" xfId="3278"/>
    <cellStyle name="Normal 2 20 7" xfId="2203"/>
    <cellStyle name="Normal 2 20 7 10" xfId="4913"/>
    <cellStyle name="Normal 2 20 7 11" xfId="3162"/>
    <cellStyle name="Normal 2 20 7 12" xfId="5016"/>
    <cellStyle name="Normal 2 20 7 13" xfId="2797"/>
    <cellStyle name="Normal 2 20 7 14" xfId="5185"/>
    <cellStyle name="Normal 2 20 7 15" xfId="4632"/>
    <cellStyle name="Normal 2 20 7 16" xfId="8239"/>
    <cellStyle name="Normal 2 20 7 17" xfId="7692"/>
    <cellStyle name="Normal 2 20 7 18" xfId="8290"/>
    <cellStyle name="Normal 2 20 7 19" xfId="7617"/>
    <cellStyle name="Normal 2 20 7 2" xfId="3679"/>
    <cellStyle name="Normal 2 20 7 20" xfId="8353"/>
    <cellStyle name="Normal 2 20 7 21" xfId="7506"/>
    <cellStyle name="Normal 2 20 7 22" xfId="8475"/>
    <cellStyle name="Normal 2 20 7 23" xfId="7313"/>
    <cellStyle name="Normal 2 20 7 24" xfId="8671"/>
    <cellStyle name="Normal 2 20 7 25" xfId="7073"/>
    <cellStyle name="Normal 2 20 7 26" xfId="8917"/>
    <cellStyle name="Normal 2 20 7 27" xfId="9189"/>
    <cellStyle name="Normal 2 20 7 28" xfId="9506"/>
    <cellStyle name="Normal 2 20 7 29" xfId="9703"/>
    <cellStyle name="Normal 2 20 7 3" xfId="3126"/>
    <cellStyle name="Normal 2 20 7 30" xfId="10057"/>
    <cellStyle name="Normal 2 20 7 31" xfId="10224"/>
    <cellStyle name="Normal 2 20 7 32" xfId="10556"/>
    <cellStyle name="Normal 2 20 7 33" xfId="10952"/>
    <cellStyle name="Normal 2 20 7 34" xfId="13729"/>
    <cellStyle name="Normal 2 20 7 35" xfId="13208"/>
    <cellStyle name="Normal 2 20 7 36" xfId="13776"/>
    <cellStyle name="Normal 2 20 7 37" xfId="13141"/>
    <cellStyle name="Normal 2 20 7 38" xfId="13842"/>
    <cellStyle name="Normal 2 20 7 39" xfId="13039"/>
    <cellStyle name="Normal 2 20 7 4" xfId="3634"/>
    <cellStyle name="Normal 2 20 7 40" xfId="13964"/>
    <cellStyle name="Normal 2 20 7 41" xfId="12868"/>
    <cellStyle name="Normal 2 20 7 42" xfId="14127"/>
    <cellStyle name="Normal 2 20 7 43" xfId="12627"/>
    <cellStyle name="Normal 2 20 7 44" xfId="14366"/>
    <cellStyle name="Normal 2 20 7 45" xfId="14640"/>
    <cellStyle name="Normal 2 20 7 46" xfId="15008"/>
    <cellStyle name="Normal 2 20 7 5" xfId="3026"/>
    <cellStyle name="Normal 2 20 7 6" xfId="4412"/>
    <cellStyle name="Normal 2 20 7 7" xfId="3405"/>
    <cellStyle name="Normal 2 20 7 8" xfId="4514"/>
    <cellStyle name="Normal 2 20 7 9" xfId="3276"/>
    <cellStyle name="Normal 2 20 8" xfId="2204"/>
    <cellStyle name="Normal 2 20 8 10" xfId="4914"/>
    <cellStyle name="Normal 2 20 8 11" xfId="3161"/>
    <cellStyle name="Normal 2 20 8 12" xfId="5017"/>
    <cellStyle name="Normal 2 20 8 13" xfId="2796"/>
    <cellStyle name="Normal 2 20 8 14" xfId="5186"/>
    <cellStyle name="Normal 2 20 8 15" xfId="4640"/>
    <cellStyle name="Normal 2 20 8 16" xfId="8240"/>
    <cellStyle name="Normal 2 20 8 17" xfId="7691"/>
    <cellStyle name="Normal 2 20 8 18" xfId="8291"/>
    <cellStyle name="Normal 2 20 8 19" xfId="7616"/>
    <cellStyle name="Normal 2 20 8 2" xfId="3680"/>
    <cellStyle name="Normal 2 20 8 20" xfId="8354"/>
    <cellStyle name="Normal 2 20 8 21" xfId="7505"/>
    <cellStyle name="Normal 2 20 8 22" xfId="8476"/>
    <cellStyle name="Normal 2 20 8 23" xfId="7312"/>
    <cellStyle name="Normal 2 20 8 24" xfId="8672"/>
    <cellStyle name="Normal 2 20 8 25" xfId="7072"/>
    <cellStyle name="Normal 2 20 8 26" xfId="8918"/>
    <cellStyle name="Normal 2 20 8 27" xfId="9190"/>
    <cellStyle name="Normal 2 20 8 28" xfId="9507"/>
    <cellStyle name="Normal 2 20 8 29" xfId="9712"/>
    <cellStyle name="Normal 2 20 8 3" xfId="3125"/>
    <cellStyle name="Normal 2 20 8 30" xfId="10058"/>
    <cellStyle name="Normal 2 20 8 31" xfId="10225"/>
    <cellStyle name="Normal 2 20 8 32" xfId="10557"/>
    <cellStyle name="Normal 2 20 8 33" xfId="10953"/>
    <cellStyle name="Normal 2 20 8 34" xfId="13730"/>
    <cellStyle name="Normal 2 20 8 35" xfId="13207"/>
    <cellStyle name="Normal 2 20 8 36" xfId="13777"/>
    <cellStyle name="Normal 2 20 8 37" xfId="13140"/>
    <cellStyle name="Normal 2 20 8 38" xfId="13843"/>
    <cellStyle name="Normal 2 20 8 39" xfId="13038"/>
    <cellStyle name="Normal 2 20 8 4" xfId="3635"/>
    <cellStyle name="Normal 2 20 8 40" xfId="13965"/>
    <cellStyle name="Normal 2 20 8 41" xfId="12866"/>
    <cellStyle name="Normal 2 20 8 42" xfId="14128"/>
    <cellStyle name="Normal 2 20 8 43" xfId="12626"/>
    <cellStyle name="Normal 2 20 8 44" xfId="14367"/>
    <cellStyle name="Normal 2 20 8 45" xfId="14641"/>
    <cellStyle name="Normal 2 20 8 46" xfId="15009"/>
    <cellStyle name="Normal 2 20 8 5" xfId="3025"/>
    <cellStyle name="Normal 2 20 8 6" xfId="4414"/>
    <cellStyle name="Normal 2 20 8 7" xfId="3404"/>
    <cellStyle name="Normal 2 20 8 8" xfId="4515"/>
    <cellStyle name="Normal 2 20 8 9" xfId="3275"/>
    <cellStyle name="Normal 2 20 9" xfId="2205"/>
    <cellStyle name="Normal 2 21" xfId="1129"/>
    <cellStyle name="Normal 2 22" xfId="1038"/>
    <cellStyle name="Normal 2 23" xfId="1128"/>
    <cellStyle name="Normal 2 24" xfId="1209"/>
    <cellStyle name="Normal 2 25" xfId="1206"/>
    <cellStyle name="Normal 2 26" xfId="1207"/>
    <cellStyle name="Normal 2 27" xfId="1264"/>
    <cellStyle name="Normal 2 28" xfId="1258"/>
    <cellStyle name="Normal 2 29" xfId="1263"/>
    <cellStyle name="Normal 2 3" xfId="955"/>
    <cellStyle name="Normal 2 3 2" xfId="16668"/>
    <cellStyle name="Normal 2 3 3" xfId="16669"/>
    <cellStyle name="Normal 2 3 4" xfId="16670"/>
    <cellStyle name="Normal 2 30" xfId="1259"/>
    <cellStyle name="Normal 2 31" xfId="1262"/>
    <cellStyle name="Normal 2 32" xfId="1260"/>
    <cellStyle name="Normal 2 33" xfId="1261"/>
    <cellStyle name="Normal 2 34" xfId="1372"/>
    <cellStyle name="Normal 2 35" xfId="1362"/>
    <cellStyle name="Normal 2 36" xfId="1370"/>
    <cellStyle name="Normal 2 37" xfId="1363"/>
    <cellStyle name="Normal 2 38" xfId="1369"/>
    <cellStyle name="Normal 2 39" xfId="1421"/>
    <cellStyle name="Normal 2 4" xfId="956"/>
    <cellStyle name="Normal 2 4 2" xfId="16671"/>
    <cellStyle name="Normal 2 4 3" xfId="16672"/>
    <cellStyle name="Normal 2 4 4" xfId="16673"/>
    <cellStyle name="Normal 2 40" xfId="1364"/>
    <cellStyle name="Normal 2 41" xfId="2313"/>
    <cellStyle name="Normal 2 42" xfId="2306"/>
    <cellStyle name="Normal 2 43" xfId="2311"/>
    <cellStyle name="Normal 2 44" xfId="2307"/>
    <cellStyle name="Normal 2 45" xfId="2310"/>
    <cellStyle name="Normal 2 46" xfId="2308"/>
    <cellStyle name="Normal 2 47" xfId="2309"/>
    <cellStyle name="Normal 2 48" xfId="2367"/>
    <cellStyle name="Normal 2 49" xfId="3709"/>
    <cellStyle name="Normal 2 5" xfId="1029"/>
    <cellStyle name="Normal 2 5 10" xfId="1192"/>
    <cellStyle name="Normal 2 5 100" xfId="16729"/>
    <cellStyle name="Normal 2 5 101" xfId="16701"/>
    <cellStyle name="Normal 2 5 102" xfId="16736"/>
    <cellStyle name="Normal 2 5 103" xfId="18125"/>
    <cellStyle name="Normal 2 5 104" xfId="17151"/>
    <cellStyle name="Normal 2 5 105" xfId="18547"/>
    <cellStyle name="Normal 2 5 106" xfId="19161"/>
    <cellStyle name="Normal 2 5 107" xfId="19740"/>
    <cellStyle name="Normal 2 5 108" xfId="20165"/>
    <cellStyle name="Normal 2 5 109" xfId="20589"/>
    <cellStyle name="Normal 2 5 11" xfId="1221"/>
    <cellStyle name="Normal 2 5 110" xfId="20973"/>
    <cellStyle name="Normal 2 5 111" xfId="23016"/>
    <cellStyle name="Normal 2 5 112" xfId="22050"/>
    <cellStyle name="Normal 2 5 113" xfId="23418"/>
    <cellStyle name="Normal 2 5 114" xfId="23831"/>
    <cellStyle name="Normal 2 5 115" xfId="24259"/>
    <cellStyle name="Normal 2 5 116" xfId="24641"/>
    <cellStyle name="Normal 2 5 117" xfId="25385"/>
    <cellStyle name="Normal 2 5 118" xfId="25354"/>
    <cellStyle name="Normal 2 5 119" xfId="25390"/>
    <cellStyle name="Normal 2 5 12" xfId="1229"/>
    <cellStyle name="Normal 2 5 120" xfId="25347"/>
    <cellStyle name="Normal 2 5 121" xfId="26813"/>
    <cellStyle name="Normal 2 5 122" xfId="25845"/>
    <cellStyle name="Normal 2 5 123" xfId="27210"/>
    <cellStyle name="Normal 2 5 124" xfId="27630"/>
    <cellStyle name="Normal 2 5 125" xfId="28059"/>
    <cellStyle name="Normal 2 5 126" xfId="28439"/>
    <cellStyle name="Normal 2 5 127" xfId="30706"/>
    <cellStyle name="Normal 2 5 128" xfId="30677"/>
    <cellStyle name="Normal 2 5 129" xfId="30712"/>
    <cellStyle name="Normal 2 5 13" xfId="1237"/>
    <cellStyle name="Normal 2 5 130" xfId="30789"/>
    <cellStyle name="Normal 2 5 131" xfId="30769"/>
    <cellStyle name="Normal 2 5 132" xfId="30859"/>
    <cellStyle name="Normal 2 5 133" xfId="30834"/>
    <cellStyle name="Normal 2 5 134" xfId="30910"/>
    <cellStyle name="Normal 2 5 135" xfId="32489"/>
    <cellStyle name="Normal 2 5 136" xfId="32461"/>
    <cellStyle name="Normal 2 5 137" xfId="32501"/>
    <cellStyle name="Normal 2 5 138" xfId="33438"/>
    <cellStyle name="Normal 2 5 139" xfId="32741"/>
    <cellStyle name="Normal 2 5 14" xfId="1280"/>
    <cellStyle name="Normal 2 5 140" xfId="33675"/>
    <cellStyle name="Normal 2 5 15" xfId="1294"/>
    <cellStyle name="Normal 2 5 16" xfId="1307"/>
    <cellStyle name="Normal 2 5 17" xfId="1318"/>
    <cellStyle name="Normal 2 5 18" xfId="1326"/>
    <cellStyle name="Normal 2 5 19" xfId="1334"/>
    <cellStyle name="Normal 2 5 2" xfId="1074"/>
    <cellStyle name="Normal 2 5 2 10" xfId="5119"/>
    <cellStyle name="Normal 2 5 2 11" xfId="2458"/>
    <cellStyle name="Normal 2 5 2 12" xfId="5327"/>
    <cellStyle name="Normal 2 5 2 13" xfId="4844"/>
    <cellStyle name="Normal 2 5 2 14" xfId="8281"/>
    <cellStyle name="Normal 2 5 2 15" xfId="7647"/>
    <cellStyle name="Normal 2 5 2 16" xfId="8328"/>
    <cellStyle name="Normal 2 5 2 17" xfId="7545"/>
    <cellStyle name="Normal 2 5 2 18" xfId="8432"/>
    <cellStyle name="Normal 2 5 2 19" xfId="7388"/>
    <cellStyle name="Normal 2 5 2 2" xfId="3694"/>
    <cellStyle name="Normal 2 5 2 2 10" xfId="5122"/>
    <cellStyle name="Normal 2 5 2 2 11" xfId="2446"/>
    <cellStyle name="Normal 2 5 2 2 12" xfId="5330"/>
    <cellStyle name="Normal 2 5 2 2 13" xfId="4848"/>
    <cellStyle name="Normal 2 5 2 2 14" xfId="8282"/>
    <cellStyle name="Normal 2 5 2 2 15" xfId="7639"/>
    <cellStyle name="Normal 2 5 2 2 16" xfId="8329"/>
    <cellStyle name="Normal 2 5 2 2 17" xfId="7544"/>
    <cellStyle name="Normal 2 5 2 2 18" xfId="8433"/>
    <cellStyle name="Normal 2 5 2 2 19" xfId="7387"/>
    <cellStyle name="Normal 2 5 2 2 2" xfId="3695"/>
    <cellStyle name="Normal 2 5 2 2 20" xfId="8601"/>
    <cellStyle name="Normal 2 5 2 2 21" xfId="7152"/>
    <cellStyle name="Normal 2 5 2 2 22" xfId="8839"/>
    <cellStyle name="Normal 2 5 2 2 23" xfId="6866"/>
    <cellStyle name="Normal 2 5 2 2 24" xfId="9106"/>
    <cellStyle name="Normal 2 5 2 2 25" xfId="9389"/>
    <cellStyle name="Normal 2 5 2 2 26" xfId="9947"/>
    <cellStyle name="Normal 2 5 2 2 27" xfId="9899"/>
    <cellStyle name="Normal 2 5 2 2 28" xfId="10499"/>
    <cellStyle name="Normal 2 5 2 2 29" xfId="10390"/>
    <cellStyle name="Normal 2 5 2 2 3" xfId="2975"/>
    <cellStyle name="Normal 2 5 2 2 30" xfId="10983"/>
    <cellStyle name="Normal 2 5 2 2 31" xfId="11407"/>
    <cellStyle name="Normal 2 5 2 2 32" xfId="13769"/>
    <cellStyle name="Normal 2 5 2 2 33" xfId="13165"/>
    <cellStyle name="Normal 2 5 2 2 34" xfId="13821"/>
    <cellStyle name="Normal 2 5 2 2 35" xfId="13083"/>
    <cellStyle name="Normal 2 5 2 2 36" xfId="13916"/>
    <cellStyle name="Normal 2 5 2 2 37" xfId="12926"/>
    <cellStyle name="Normal 2 5 2 2 38" xfId="14069"/>
    <cellStyle name="Normal 2 5 2 2 39" xfId="12707"/>
    <cellStyle name="Normal 2 5 2 2 4" xfId="4496"/>
    <cellStyle name="Normal 2 5 2 2 40" xfId="14293"/>
    <cellStyle name="Normal 2 5 2 2 41" xfId="14567"/>
    <cellStyle name="Normal 2 5 2 2 42" xfId="14838"/>
    <cellStyle name="Normal 2 5 2 2 43" xfId="15100"/>
    <cellStyle name="Normal 2 5 2 2 44" xfId="15446"/>
    <cellStyle name="Normal 2 5 2 2 45" xfId="18137"/>
    <cellStyle name="Normal 2 5 2 2 46" xfId="17139"/>
    <cellStyle name="Normal 2 5 2 2 47" xfId="18559"/>
    <cellStyle name="Normal 2 5 2 2 48" xfId="19173"/>
    <cellStyle name="Normal 2 5 2 2 49" xfId="19743"/>
    <cellStyle name="Normal 2 5 2 2 5" xfId="3325"/>
    <cellStyle name="Normal 2 5 2 2 50" xfId="20168"/>
    <cellStyle name="Normal 2 5 2 2 51" xfId="20592"/>
    <cellStyle name="Normal 2 5 2 2 52" xfId="20975"/>
    <cellStyle name="Normal 2 5 2 2 53" xfId="23028"/>
    <cellStyle name="Normal 2 5 2 2 54" xfId="22038"/>
    <cellStyle name="Normal 2 5 2 2 55" xfId="23422"/>
    <cellStyle name="Normal 2 5 2 2 56" xfId="23834"/>
    <cellStyle name="Normal 2 5 2 2 57" xfId="24263"/>
    <cellStyle name="Normal 2 5 2 2 58" xfId="24643"/>
    <cellStyle name="Normal 2 5 2 2 59" xfId="26825"/>
    <cellStyle name="Normal 2 5 2 2 6" xfId="4888"/>
    <cellStyle name="Normal 2 5 2 2 60" xfId="25833"/>
    <cellStyle name="Normal 2 5 2 2 61" xfId="27214"/>
    <cellStyle name="Normal 2 5 2 2 62" xfId="27633"/>
    <cellStyle name="Normal 2 5 2 2 63" xfId="28063"/>
    <cellStyle name="Normal 2 5 2 2 64" xfId="28441"/>
    <cellStyle name="Normal 2 5 2 2 65" xfId="33441"/>
    <cellStyle name="Normal 2 5 2 2 66" xfId="32737"/>
    <cellStyle name="Normal 2 5 2 2 67" xfId="33677"/>
    <cellStyle name="Normal 2 5 2 2 7" xfId="3204"/>
    <cellStyle name="Normal 2 5 2 2 8" xfId="4967"/>
    <cellStyle name="Normal 2 5 2 2 9" xfId="2966"/>
    <cellStyle name="Normal 2 5 2 20" xfId="8598"/>
    <cellStyle name="Normal 2 5 2 21" xfId="7155"/>
    <cellStyle name="Normal 2 5 2 22" xfId="8836"/>
    <cellStyle name="Normal 2 5 2 23" xfId="6869"/>
    <cellStyle name="Normal 2 5 2 24" xfId="9103"/>
    <cellStyle name="Normal 2 5 2 25" xfId="9379"/>
    <cellStyle name="Normal 2 5 2 26" xfId="9661"/>
    <cellStyle name="Normal 2 5 2 27" xfId="9898"/>
    <cellStyle name="Normal 2 5 2 28" xfId="10490"/>
    <cellStyle name="Normal 2 5 2 29" xfId="10389"/>
    <cellStyle name="Normal 2 5 2 3" xfId="2976"/>
    <cellStyle name="Normal 2 5 2 30" xfId="10710"/>
    <cellStyle name="Normal 2 5 2 31" xfId="11406"/>
    <cellStyle name="Normal 2 5 2 32" xfId="13768"/>
    <cellStyle name="Normal 2 5 2 33" xfId="13166"/>
    <cellStyle name="Normal 2 5 2 34" xfId="13820"/>
    <cellStyle name="Normal 2 5 2 35" xfId="13084"/>
    <cellStyle name="Normal 2 5 2 36" xfId="13915"/>
    <cellStyle name="Normal 2 5 2 37" xfId="12934"/>
    <cellStyle name="Normal 2 5 2 38" xfId="14054"/>
    <cellStyle name="Normal 2 5 2 39" xfId="12715"/>
    <cellStyle name="Normal 2 5 2 4" xfId="4488"/>
    <cellStyle name="Normal 2 5 2 40" xfId="14278"/>
    <cellStyle name="Normal 2 5 2 41" xfId="14552"/>
    <cellStyle name="Normal 2 5 2 42" xfId="14822"/>
    <cellStyle name="Normal 2 5 2 43" xfId="15084"/>
    <cellStyle name="Normal 2 5 2 44" xfId="15445"/>
    <cellStyle name="Normal 2 5 2 45" xfId="18136"/>
    <cellStyle name="Normal 2 5 2 46" xfId="17140"/>
    <cellStyle name="Normal 2 5 2 47" xfId="18558"/>
    <cellStyle name="Normal 2 5 2 48" xfId="19172"/>
    <cellStyle name="Normal 2 5 2 49" xfId="19742"/>
    <cellStyle name="Normal 2 5 2 5" xfId="3326"/>
    <cellStyle name="Normal 2 5 2 50" xfId="20167"/>
    <cellStyle name="Normal 2 5 2 51" xfId="20591"/>
    <cellStyle name="Normal 2 5 2 52" xfId="20974"/>
    <cellStyle name="Normal 2 5 2 53" xfId="23027"/>
    <cellStyle name="Normal 2 5 2 54" xfId="22039"/>
    <cellStyle name="Normal 2 5 2 55" xfId="23421"/>
    <cellStyle name="Normal 2 5 2 56" xfId="23833"/>
    <cellStyle name="Normal 2 5 2 57" xfId="24262"/>
    <cellStyle name="Normal 2 5 2 58" xfId="24642"/>
    <cellStyle name="Normal 2 5 2 59" xfId="26824"/>
    <cellStyle name="Normal 2 5 2 6" xfId="4887"/>
    <cellStyle name="Normal 2 5 2 60" xfId="25834"/>
    <cellStyle name="Normal 2 5 2 61" xfId="27213"/>
    <cellStyle name="Normal 2 5 2 62" xfId="27632"/>
    <cellStyle name="Normal 2 5 2 63" xfId="28062"/>
    <cellStyle name="Normal 2 5 2 64" xfId="28440"/>
    <cellStyle name="Normal 2 5 2 65" xfId="33440"/>
    <cellStyle name="Normal 2 5 2 66" xfId="32738"/>
    <cellStyle name="Normal 2 5 2 67" xfId="33676"/>
    <cellStyle name="Normal 2 5 2 7" xfId="3205"/>
    <cellStyle name="Normal 2 5 2 8" xfId="4966"/>
    <cellStyle name="Normal 2 5 2 9" xfId="2967"/>
    <cellStyle name="Normal 2 5 20" xfId="1342"/>
    <cellStyle name="Normal 2 5 21" xfId="1388"/>
    <cellStyle name="Normal 2 5 22" xfId="1399"/>
    <cellStyle name="Normal 2 5 23" xfId="1407"/>
    <cellStyle name="Normal 2 5 24" xfId="1416"/>
    <cellStyle name="Normal 2 5 25" xfId="1425"/>
    <cellStyle name="Normal 2 5 26" xfId="1439"/>
    <cellStyle name="Normal 2 5 27" xfId="1447"/>
    <cellStyle name="Normal 2 5 28" xfId="2206"/>
    <cellStyle name="Normal 2 5 29" xfId="2207"/>
    <cellStyle name="Normal 2 5 3" xfId="1110"/>
    <cellStyle name="Normal 2 5 30" xfId="2208"/>
    <cellStyle name="Normal 2 5 31" xfId="2209"/>
    <cellStyle name="Normal 2 5 32" xfId="2210"/>
    <cellStyle name="Normal 2 5 33" xfId="2211"/>
    <cellStyle name="Normal 2 5 34" xfId="2212"/>
    <cellStyle name="Normal 2 5 35" xfId="2213"/>
    <cellStyle name="Normal 2 5 36" xfId="2214"/>
    <cellStyle name="Normal 2 5 37" xfId="2215"/>
    <cellStyle name="Normal 2 5 38" xfId="2216"/>
    <cellStyle name="Normal 2 5 39" xfId="2329"/>
    <cellStyle name="Normal 2 5 4" xfId="1130"/>
    <cellStyle name="Normal 2 5 40" xfId="2343"/>
    <cellStyle name="Normal 2 5 41" xfId="2356"/>
    <cellStyle name="Normal 2 5 42" xfId="2368"/>
    <cellStyle name="Normal 2 5 43" xfId="2380"/>
    <cellStyle name="Normal 2 5 44" xfId="2390"/>
    <cellStyle name="Normal 2 5 45" xfId="2398"/>
    <cellStyle name="Normal 2 5 46" xfId="2406"/>
    <cellStyle name="Normal 2 5 47" xfId="3747"/>
    <cellStyle name="Normal 2 5 48" xfId="3748"/>
    <cellStyle name="Normal 2 5 49" xfId="3749"/>
    <cellStyle name="Normal 2 5 5" xfId="1144"/>
    <cellStyle name="Normal 2 5 50" xfId="3751"/>
    <cellStyle name="Normal 2 5 51" xfId="3752"/>
    <cellStyle name="Normal 2 5 52" xfId="3753"/>
    <cellStyle name="Normal 2 5 53" xfId="3754"/>
    <cellStyle name="Normal 2 5 54" xfId="3755"/>
    <cellStyle name="Normal 2 5 55" xfId="3756"/>
    <cellStyle name="Normal 2 5 56" xfId="3683"/>
    <cellStyle name="Normal 2 5 57" xfId="2988"/>
    <cellStyle name="Normal 2 5 58" xfId="4451"/>
    <cellStyle name="Normal 2 5 59" xfId="3350"/>
    <cellStyle name="Normal 2 5 6" xfId="1154"/>
    <cellStyle name="Normal 2 5 60" xfId="4539"/>
    <cellStyle name="Normal 2 5 61" xfId="3220"/>
    <cellStyle name="Normal 2 5 62" xfId="4956"/>
    <cellStyle name="Normal 2 5 63" xfId="3023"/>
    <cellStyle name="Normal 2 5 64" xfId="5094"/>
    <cellStyle name="Normal 2 5 65" xfId="2539"/>
    <cellStyle name="Normal 2 5 66" xfId="5287"/>
    <cellStyle name="Normal 2 5 67" xfId="4785"/>
    <cellStyle name="Normal 2 5 68" xfId="8270"/>
    <cellStyle name="Normal 2 5 69" xfId="7658"/>
    <cellStyle name="Normal 2 5 7" xfId="1166"/>
    <cellStyle name="Normal 2 5 70" xfId="8317"/>
    <cellStyle name="Normal 2 5 71" xfId="7565"/>
    <cellStyle name="Normal 2 5 72" xfId="8418"/>
    <cellStyle name="Normal 2 5 73" xfId="7420"/>
    <cellStyle name="Normal 2 5 74" xfId="8568"/>
    <cellStyle name="Normal 2 5 75" xfId="7198"/>
    <cellStyle name="Normal 2 5 76" xfId="8790"/>
    <cellStyle name="Normal 2 5 77" xfId="6932"/>
    <cellStyle name="Normal 2 5 78" xfId="9045"/>
    <cellStyle name="Normal 2 5 79" xfId="9327"/>
    <cellStyle name="Normal 2 5 8" xfId="1176"/>
    <cellStyle name="Normal 2 5 80" xfId="9636"/>
    <cellStyle name="Normal 2 5 81" xfId="9849"/>
    <cellStyle name="Normal 2 5 82" xfId="10190"/>
    <cellStyle name="Normal 2 5 83" xfId="10349"/>
    <cellStyle name="Normal 2 5 84" xfId="10683"/>
    <cellStyle name="Normal 2 5 85" xfId="11348"/>
    <cellStyle name="Normal 2 5 86" xfId="13758"/>
    <cellStyle name="Normal 2 5 87" xfId="13181"/>
    <cellStyle name="Normal 2 5 88" xfId="13802"/>
    <cellStyle name="Normal 2 5 89" xfId="13097"/>
    <cellStyle name="Normal 2 5 9" xfId="1184"/>
    <cellStyle name="Normal 2 5 90" xfId="13886"/>
    <cellStyle name="Normal 2 5 91" xfId="12967"/>
    <cellStyle name="Normal 2 5 92" xfId="14032"/>
    <cellStyle name="Normal 2 5 93" xfId="12753"/>
    <cellStyle name="Normal 2 5 94" xfId="14251"/>
    <cellStyle name="Normal 2 5 95" xfId="12480"/>
    <cellStyle name="Normal 2 5 96" xfId="14515"/>
    <cellStyle name="Normal 2 5 97" xfId="14789"/>
    <cellStyle name="Normal 2 5 98" xfId="15406"/>
    <cellStyle name="Normal 2 5 99" xfId="16674"/>
    <cellStyle name="Normal 2 50" xfId="3760"/>
    <cellStyle name="Normal 2 51" xfId="3761"/>
    <cellStyle name="Normal 2 52" xfId="3762"/>
    <cellStyle name="Normal 2 53" xfId="3763"/>
    <cellStyle name="Normal 2 54" xfId="3190"/>
    <cellStyle name="Normal 2 54 10" xfId="14496"/>
    <cellStyle name="Normal 2 54 11" xfId="14770"/>
    <cellStyle name="Normal 2 54 12" xfId="15042"/>
    <cellStyle name="Normal 2 54 13" xfId="15302"/>
    <cellStyle name="Normal 2 54 14" xfId="15876"/>
    <cellStyle name="Normal 2 54 15" xfId="18185"/>
    <cellStyle name="Normal 2 54 16" xfId="17091"/>
    <cellStyle name="Normal 2 54 17" xfId="18607"/>
    <cellStyle name="Normal 2 54 18" xfId="19221"/>
    <cellStyle name="Normal 2 54 19" xfId="19749"/>
    <cellStyle name="Normal 2 54 2" xfId="13804"/>
    <cellStyle name="Normal 2 54 20" xfId="20174"/>
    <cellStyle name="Normal 2 54 21" xfId="20593"/>
    <cellStyle name="Normal 2 54 22" xfId="20976"/>
    <cellStyle name="Normal 2 54 23" xfId="23076"/>
    <cellStyle name="Normal 2 54 24" xfId="21990"/>
    <cellStyle name="Normal 2 54 25" xfId="23428"/>
    <cellStyle name="Normal 2 54 26" xfId="23841"/>
    <cellStyle name="Normal 2 54 27" xfId="24265"/>
    <cellStyle name="Normal 2 54 28" xfId="24644"/>
    <cellStyle name="Normal 2 54 29" xfId="26873"/>
    <cellStyle name="Normal 2 54 3" xfId="13108"/>
    <cellStyle name="Normal 2 54 30" xfId="25785"/>
    <cellStyle name="Normal 2 54 31" xfId="27221"/>
    <cellStyle name="Normal 2 54 32" xfId="27640"/>
    <cellStyle name="Normal 2 54 33" xfId="28065"/>
    <cellStyle name="Normal 2 54 34" xfId="28442"/>
    <cellStyle name="Normal 2 54 35" xfId="33447"/>
    <cellStyle name="Normal 2 54 36" xfId="32735"/>
    <cellStyle name="Normal 2 54 37" xfId="33678"/>
    <cellStyle name="Normal 2 54 4" xfId="13880"/>
    <cellStyle name="Normal 2 54 5" xfId="12971"/>
    <cellStyle name="Normal 2 54 6" xfId="14021"/>
    <cellStyle name="Normal 2 54 7" xfId="12757"/>
    <cellStyle name="Normal 2 54 8" xfId="14239"/>
    <cellStyle name="Normal 2 54 9" xfId="12506"/>
    <cellStyle name="Normal 2 55" xfId="3565"/>
    <cellStyle name="Normal 2 55 10" xfId="14498"/>
    <cellStyle name="Normal 2 55 11" xfId="14771"/>
    <cellStyle name="Normal 2 55 12" xfId="15043"/>
    <cellStyle name="Normal 2 55 13" xfId="15303"/>
    <cellStyle name="Normal 2 55 14" xfId="15877"/>
    <cellStyle name="Normal 2 55 15" xfId="18186"/>
    <cellStyle name="Normal 2 55 16" xfId="17090"/>
    <cellStyle name="Normal 2 55 17" xfId="18608"/>
    <cellStyle name="Normal 2 55 18" xfId="19222"/>
    <cellStyle name="Normal 2 55 19" xfId="19750"/>
    <cellStyle name="Normal 2 55 2" xfId="13805"/>
    <cellStyle name="Normal 2 55 20" xfId="20175"/>
    <cellStyle name="Normal 2 55 21" xfId="20594"/>
    <cellStyle name="Normal 2 55 22" xfId="20977"/>
    <cellStyle name="Normal 2 55 23" xfId="23077"/>
    <cellStyle name="Normal 2 55 24" xfId="21989"/>
    <cellStyle name="Normal 2 55 25" xfId="23429"/>
    <cellStyle name="Normal 2 55 26" xfId="23842"/>
    <cellStyle name="Normal 2 55 27" xfId="24266"/>
    <cellStyle name="Normal 2 55 28" xfId="24645"/>
    <cellStyle name="Normal 2 55 29" xfId="26874"/>
    <cellStyle name="Normal 2 55 3" xfId="13107"/>
    <cellStyle name="Normal 2 55 30" xfId="25784"/>
    <cellStyle name="Normal 2 55 31" xfId="27222"/>
    <cellStyle name="Normal 2 55 32" xfId="27641"/>
    <cellStyle name="Normal 2 55 33" xfId="28066"/>
    <cellStyle name="Normal 2 55 34" xfId="28443"/>
    <cellStyle name="Normal 2 55 35" xfId="33448"/>
    <cellStyle name="Normal 2 55 36" xfId="32734"/>
    <cellStyle name="Normal 2 55 37" xfId="33679"/>
    <cellStyle name="Normal 2 55 4" xfId="13881"/>
    <cellStyle name="Normal 2 55 5" xfId="12970"/>
    <cellStyle name="Normal 2 55 6" xfId="14022"/>
    <cellStyle name="Normal 2 55 7" xfId="12756"/>
    <cellStyle name="Normal 2 55 8" xfId="14241"/>
    <cellStyle name="Normal 2 55 9" xfId="12490"/>
    <cellStyle name="Normal 2 56" xfId="3562"/>
    <cellStyle name="Normal 2 56 10" xfId="14499"/>
    <cellStyle name="Normal 2 56 11" xfId="14772"/>
    <cellStyle name="Normal 2 56 12" xfId="15044"/>
    <cellStyle name="Normal 2 56 13" xfId="15304"/>
    <cellStyle name="Normal 2 56 14" xfId="15878"/>
    <cellStyle name="Normal 2 56 15" xfId="18187"/>
    <cellStyle name="Normal 2 56 16" xfId="17089"/>
    <cellStyle name="Normal 2 56 17" xfId="18609"/>
    <cellStyle name="Normal 2 56 18" xfId="19223"/>
    <cellStyle name="Normal 2 56 19" xfId="19751"/>
    <cellStyle name="Normal 2 56 2" xfId="13806"/>
    <cellStyle name="Normal 2 56 20" xfId="20176"/>
    <cellStyle name="Normal 2 56 21" xfId="20595"/>
    <cellStyle name="Normal 2 56 22" xfId="20978"/>
    <cellStyle name="Normal 2 56 23" xfId="23078"/>
    <cellStyle name="Normal 2 56 24" xfId="21988"/>
    <cellStyle name="Normal 2 56 25" xfId="23430"/>
    <cellStyle name="Normal 2 56 26" xfId="23843"/>
    <cellStyle name="Normal 2 56 27" xfId="24267"/>
    <cellStyle name="Normal 2 56 28" xfId="24646"/>
    <cellStyle name="Normal 2 56 29" xfId="26875"/>
    <cellStyle name="Normal 2 56 3" xfId="13106"/>
    <cellStyle name="Normal 2 56 30" xfId="25783"/>
    <cellStyle name="Normal 2 56 31" xfId="27223"/>
    <cellStyle name="Normal 2 56 32" xfId="27642"/>
    <cellStyle name="Normal 2 56 33" xfId="28067"/>
    <cellStyle name="Normal 2 56 34" xfId="28444"/>
    <cellStyle name="Normal 2 56 35" xfId="33449"/>
    <cellStyle name="Normal 2 56 36" xfId="32733"/>
    <cellStyle name="Normal 2 56 37" xfId="33680"/>
    <cellStyle name="Normal 2 56 4" xfId="13882"/>
    <cellStyle name="Normal 2 56 5" xfId="12969"/>
    <cellStyle name="Normal 2 56 6" xfId="14023"/>
    <cellStyle name="Normal 2 56 7" xfId="12755"/>
    <cellStyle name="Normal 2 56 8" xfId="14242"/>
    <cellStyle name="Normal 2 56 9" xfId="12489"/>
    <cellStyle name="Normal 2 57" xfId="4322"/>
    <cellStyle name="Normal 2 58" xfId="3510"/>
    <cellStyle name="Normal 2 59" xfId="4395"/>
    <cellStyle name="Normal 2 6" xfId="1030"/>
    <cellStyle name="Normal 2 6 10" xfId="1193"/>
    <cellStyle name="Normal 2 6 100" xfId="16731"/>
    <cellStyle name="Normal 2 6 101" xfId="16700"/>
    <cellStyle name="Normal 2 6 102" xfId="16737"/>
    <cellStyle name="Normal 2 6 103" xfId="18188"/>
    <cellStyle name="Normal 2 6 104" xfId="17088"/>
    <cellStyle name="Normal 2 6 105" xfId="18610"/>
    <cellStyle name="Normal 2 6 106" xfId="19224"/>
    <cellStyle name="Normal 2 6 107" xfId="19752"/>
    <cellStyle name="Normal 2 6 108" xfId="20177"/>
    <cellStyle name="Normal 2 6 109" xfId="20596"/>
    <cellStyle name="Normal 2 6 11" xfId="1222"/>
    <cellStyle name="Normal 2 6 110" xfId="20979"/>
    <cellStyle name="Normal 2 6 111" xfId="23079"/>
    <cellStyle name="Normal 2 6 112" xfId="21987"/>
    <cellStyle name="Normal 2 6 113" xfId="23431"/>
    <cellStyle name="Normal 2 6 114" xfId="23844"/>
    <cellStyle name="Normal 2 6 115" xfId="24268"/>
    <cellStyle name="Normal 2 6 116" xfId="24647"/>
    <cellStyle name="Normal 2 6 117" xfId="25386"/>
    <cellStyle name="Normal 2 6 118" xfId="25352"/>
    <cellStyle name="Normal 2 6 119" xfId="25391"/>
    <cellStyle name="Normal 2 6 12" xfId="1230"/>
    <cellStyle name="Normal 2 6 120" xfId="25419"/>
    <cellStyle name="Normal 2 6 121" xfId="26876"/>
    <cellStyle name="Normal 2 6 122" xfId="25782"/>
    <cellStyle name="Normal 2 6 123" xfId="27224"/>
    <cellStyle name="Normal 2 6 124" xfId="27643"/>
    <cellStyle name="Normal 2 6 125" xfId="28068"/>
    <cellStyle name="Normal 2 6 126" xfId="28445"/>
    <cellStyle name="Normal 2 6 127" xfId="30707"/>
    <cellStyle name="Normal 2 6 128" xfId="30676"/>
    <cellStyle name="Normal 2 6 129" xfId="30713"/>
    <cellStyle name="Normal 2 6 13" xfId="1238"/>
    <cellStyle name="Normal 2 6 130" xfId="30790"/>
    <cellStyle name="Normal 2 6 131" xfId="30811"/>
    <cellStyle name="Normal 2 6 132" xfId="30860"/>
    <cellStyle name="Normal 2 6 133" xfId="30831"/>
    <cellStyle name="Normal 2 6 134" xfId="30911"/>
    <cellStyle name="Normal 2 6 135" xfId="32491"/>
    <cellStyle name="Normal 2 6 136" xfId="32460"/>
    <cellStyle name="Normal 2 6 137" xfId="32505"/>
    <cellStyle name="Normal 2 6 138" xfId="33450"/>
    <cellStyle name="Normal 2 6 139" xfId="32732"/>
    <cellStyle name="Normal 2 6 14" xfId="1281"/>
    <cellStyle name="Normal 2 6 140" xfId="33681"/>
    <cellStyle name="Normal 2 6 15" xfId="1295"/>
    <cellStyle name="Normal 2 6 16" xfId="1308"/>
    <cellStyle name="Normal 2 6 17" xfId="1319"/>
    <cellStyle name="Normal 2 6 18" xfId="1327"/>
    <cellStyle name="Normal 2 6 19" xfId="1335"/>
    <cellStyle name="Normal 2 6 2" xfId="1075"/>
    <cellStyle name="Normal 2 6 2 10" xfId="5318"/>
    <cellStyle name="Normal 2 6 2 11" xfId="4825"/>
    <cellStyle name="Normal 2 6 2 12" xfId="5553"/>
    <cellStyle name="Normal 2 6 2 13" xfId="5800"/>
    <cellStyle name="Normal 2 6 2 14" xfId="8331"/>
    <cellStyle name="Normal 2 6 2 15" xfId="7549"/>
    <cellStyle name="Normal 2 6 2 16" xfId="8425"/>
    <cellStyle name="Normal 2 6 2 17" xfId="7394"/>
    <cellStyle name="Normal 2 6 2 18" xfId="8588"/>
    <cellStyle name="Normal 2 6 2 19" xfId="7167"/>
    <cellStyle name="Normal 2 6 2 2" xfId="3776"/>
    <cellStyle name="Normal 2 6 2 2 10" xfId="5319"/>
    <cellStyle name="Normal 2 6 2 2 11" xfId="4826"/>
    <cellStyle name="Normal 2 6 2 2 12" xfId="5554"/>
    <cellStyle name="Normal 2 6 2 2 13" xfId="5801"/>
    <cellStyle name="Normal 2 6 2 2 14" xfId="8332"/>
    <cellStyle name="Normal 2 6 2 2 15" xfId="7548"/>
    <cellStyle name="Normal 2 6 2 2 16" xfId="8426"/>
    <cellStyle name="Normal 2 6 2 2 17" xfId="7393"/>
    <cellStyle name="Normal 2 6 2 2 18" xfId="8589"/>
    <cellStyle name="Normal 2 6 2 2 19" xfId="7166"/>
    <cellStyle name="Normal 2 6 2 2 2" xfId="3777"/>
    <cellStyle name="Normal 2 6 2 2 20" xfId="8826"/>
    <cellStyle name="Normal 2 6 2 2 21" xfId="6897"/>
    <cellStyle name="Normal 2 6 2 2 22" xfId="9079"/>
    <cellStyle name="Normal 2 6 2 2 23" xfId="9362"/>
    <cellStyle name="Normal 2 6 2 2 24" xfId="9627"/>
    <cellStyle name="Normal 2 6 2 2 25" xfId="9889"/>
    <cellStyle name="Normal 2 6 2 2 26" xfId="10189"/>
    <cellStyle name="Normal 2 6 2 2 27" xfId="10408"/>
    <cellStyle name="Normal 2 6 2 2 28" xfId="10982"/>
    <cellStyle name="Normal 2 6 2 2 29" xfId="10904"/>
    <cellStyle name="Normal 2 6 2 2 3" xfId="2843"/>
    <cellStyle name="Normal 2 6 2 2 30" xfId="11221"/>
    <cellStyle name="Normal 2 6 2 2 31" xfId="11799"/>
    <cellStyle name="Normal 2 6 2 2 32" xfId="13813"/>
    <cellStyle name="Normal 2 6 2 2 33" xfId="13086"/>
    <cellStyle name="Normal 2 6 2 2 34" xfId="13902"/>
    <cellStyle name="Normal 2 6 2 2 35" xfId="12943"/>
    <cellStyle name="Normal 2 6 2 2 36" xfId="14046"/>
    <cellStyle name="Normal 2 6 2 2 37" xfId="12723"/>
    <cellStyle name="Normal 2 6 2 2 38" xfId="14270"/>
    <cellStyle name="Normal 2 6 2 2 39" xfId="14544"/>
    <cellStyle name="Normal 2 6 2 2 4" xfId="4543"/>
    <cellStyle name="Normal 2 6 2 2 40" xfId="14811"/>
    <cellStyle name="Normal 2 6 2 2 41" xfId="15073"/>
    <cellStyle name="Normal 2 6 2 2 42" xfId="15341"/>
    <cellStyle name="Normal 2 6 2 2 43" xfId="15598"/>
    <cellStyle name="Normal 2 6 2 2 44" xfId="15913"/>
    <cellStyle name="Normal 2 6 2 2 45" xfId="18200"/>
    <cellStyle name="Normal 2 6 2 2 46" xfId="17076"/>
    <cellStyle name="Normal 2 6 2 2 47" xfId="18622"/>
    <cellStyle name="Normal 2 6 2 2 48" xfId="19236"/>
    <cellStyle name="Normal 2 6 2 2 49" xfId="19757"/>
    <cellStyle name="Normal 2 6 2 2 5" xfId="3208"/>
    <cellStyle name="Normal 2 6 2 2 50" xfId="20184"/>
    <cellStyle name="Normal 2 6 2 2 51" xfId="20598"/>
    <cellStyle name="Normal 2 6 2 2 52" xfId="20981"/>
    <cellStyle name="Normal 2 6 2 2 53" xfId="23091"/>
    <cellStyle name="Normal 2 6 2 2 54" xfId="21975"/>
    <cellStyle name="Normal 2 6 2 2 55" xfId="23437"/>
    <cellStyle name="Normal 2 6 2 2 56" xfId="23850"/>
    <cellStyle name="Normal 2 6 2 2 57" xfId="24270"/>
    <cellStyle name="Normal 2 6 2 2 58" xfId="24649"/>
    <cellStyle name="Normal 2 6 2 2 59" xfId="26888"/>
    <cellStyle name="Normal 2 6 2 2 6" xfId="4962"/>
    <cellStyle name="Normal 2 6 2 2 60" xfId="25770"/>
    <cellStyle name="Normal 2 6 2 2 61" xfId="27227"/>
    <cellStyle name="Normal 2 6 2 2 62" xfId="27649"/>
    <cellStyle name="Normal 2 6 2 2 63" xfId="28070"/>
    <cellStyle name="Normal 2 6 2 2 64" xfId="28447"/>
    <cellStyle name="Normal 2 6 2 2 65" xfId="33457"/>
    <cellStyle name="Normal 2 6 2 2 66" xfId="32730"/>
    <cellStyle name="Normal 2 6 2 2 67" xfId="33683"/>
    <cellStyle name="Normal 2 6 2 2 7" xfId="2977"/>
    <cellStyle name="Normal 2 6 2 2 8" xfId="5111"/>
    <cellStyle name="Normal 2 6 2 2 9" xfId="2477"/>
    <cellStyle name="Normal 2 6 2 20" xfId="8825"/>
    <cellStyle name="Normal 2 6 2 21" xfId="6898"/>
    <cellStyle name="Normal 2 6 2 22" xfId="9078"/>
    <cellStyle name="Normal 2 6 2 23" xfId="9361"/>
    <cellStyle name="Normal 2 6 2 24" xfId="9626"/>
    <cellStyle name="Normal 2 6 2 25" xfId="9888"/>
    <cellStyle name="Normal 2 6 2 26" xfId="10181"/>
    <cellStyle name="Normal 2 6 2 27" xfId="10407"/>
    <cellStyle name="Normal 2 6 2 28" xfId="10981"/>
    <cellStyle name="Normal 2 6 2 29" xfId="10903"/>
    <cellStyle name="Normal 2 6 2 3" xfId="2844"/>
    <cellStyle name="Normal 2 6 2 30" xfId="11220"/>
    <cellStyle name="Normal 2 6 2 31" xfId="11798"/>
    <cellStyle name="Normal 2 6 2 32" xfId="13812"/>
    <cellStyle name="Normal 2 6 2 33" xfId="13087"/>
    <cellStyle name="Normal 2 6 2 34" xfId="13901"/>
    <cellStyle name="Normal 2 6 2 35" xfId="12944"/>
    <cellStyle name="Normal 2 6 2 36" xfId="14045"/>
    <cellStyle name="Normal 2 6 2 37" xfId="12724"/>
    <cellStyle name="Normal 2 6 2 38" xfId="14269"/>
    <cellStyle name="Normal 2 6 2 39" xfId="14536"/>
    <cellStyle name="Normal 2 6 2 4" xfId="4542"/>
    <cellStyle name="Normal 2 6 2 40" xfId="14810"/>
    <cellStyle name="Normal 2 6 2 41" xfId="15072"/>
    <cellStyle name="Normal 2 6 2 42" xfId="15340"/>
    <cellStyle name="Normal 2 6 2 43" xfId="15597"/>
    <cellStyle name="Normal 2 6 2 44" xfId="15912"/>
    <cellStyle name="Normal 2 6 2 45" xfId="18199"/>
    <cellStyle name="Normal 2 6 2 46" xfId="17077"/>
    <cellStyle name="Normal 2 6 2 47" xfId="18621"/>
    <cellStyle name="Normal 2 6 2 48" xfId="19235"/>
    <cellStyle name="Normal 2 6 2 49" xfId="19756"/>
    <cellStyle name="Normal 2 6 2 5" xfId="3209"/>
    <cellStyle name="Normal 2 6 2 50" xfId="20183"/>
    <cellStyle name="Normal 2 6 2 51" xfId="20597"/>
    <cellStyle name="Normal 2 6 2 52" xfId="20980"/>
    <cellStyle name="Normal 2 6 2 53" xfId="23090"/>
    <cellStyle name="Normal 2 6 2 54" xfId="21976"/>
    <cellStyle name="Normal 2 6 2 55" xfId="23436"/>
    <cellStyle name="Normal 2 6 2 56" xfId="23849"/>
    <cellStyle name="Normal 2 6 2 57" xfId="24269"/>
    <cellStyle name="Normal 2 6 2 58" xfId="24648"/>
    <cellStyle name="Normal 2 6 2 59" xfId="26887"/>
    <cellStyle name="Normal 2 6 2 6" xfId="4961"/>
    <cellStyle name="Normal 2 6 2 60" xfId="25771"/>
    <cellStyle name="Normal 2 6 2 61" xfId="27226"/>
    <cellStyle name="Normal 2 6 2 62" xfId="27648"/>
    <cellStyle name="Normal 2 6 2 63" xfId="28069"/>
    <cellStyle name="Normal 2 6 2 64" xfId="28446"/>
    <cellStyle name="Normal 2 6 2 65" xfId="33456"/>
    <cellStyle name="Normal 2 6 2 66" xfId="32731"/>
    <cellStyle name="Normal 2 6 2 67" xfId="33682"/>
    <cellStyle name="Normal 2 6 2 7" xfId="2978"/>
    <cellStyle name="Normal 2 6 2 8" xfId="5110"/>
    <cellStyle name="Normal 2 6 2 9" xfId="2478"/>
    <cellStyle name="Normal 2 6 20" xfId="1343"/>
    <cellStyle name="Normal 2 6 21" xfId="1389"/>
    <cellStyle name="Normal 2 6 22" xfId="1400"/>
    <cellStyle name="Normal 2 6 23" xfId="1408"/>
    <cellStyle name="Normal 2 6 24" xfId="1417"/>
    <cellStyle name="Normal 2 6 25" xfId="1426"/>
    <cellStyle name="Normal 2 6 26" xfId="1440"/>
    <cellStyle name="Normal 2 6 27" xfId="1448"/>
    <cellStyle name="Normal 2 6 28" xfId="2217"/>
    <cellStyle name="Normal 2 6 29" xfId="2218"/>
    <cellStyle name="Normal 2 6 3" xfId="1111"/>
    <cellStyle name="Normal 2 6 30" xfId="2219"/>
    <cellStyle name="Normal 2 6 31" xfId="2220"/>
    <cellStyle name="Normal 2 6 32" xfId="2221"/>
    <cellStyle name="Normal 2 6 33" xfId="2222"/>
    <cellStyle name="Normal 2 6 34" xfId="2223"/>
    <cellStyle name="Normal 2 6 35" xfId="2224"/>
    <cellStyle name="Normal 2 6 36" xfId="2225"/>
    <cellStyle name="Normal 2 6 37" xfId="2226"/>
    <cellStyle name="Normal 2 6 38" xfId="2227"/>
    <cellStyle name="Normal 2 6 39" xfId="2330"/>
    <cellStyle name="Normal 2 6 4" xfId="1131"/>
    <cellStyle name="Normal 2 6 40" xfId="2344"/>
    <cellStyle name="Normal 2 6 41" xfId="2357"/>
    <cellStyle name="Normal 2 6 42" xfId="2369"/>
    <cellStyle name="Normal 2 6 43" xfId="2381"/>
    <cellStyle name="Normal 2 6 44" xfId="2391"/>
    <cellStyle name="Normal 2 6 45" xfId="2399"/>
    <cellStyle name="Normal 2 6 46" xfId="2407"/>
    <cellStyle name="Normal 2 6 47" xfId="3795"/>
    <cellStyle name="Normal 2 6 48" xfId="3796"/>
    <cellStyle name="Normal 2 6 49" xfId="3797"/>
    <cellStyle name="Normal 2 6 5" xfId="1145"/>
    <cellStyle name="Normal 2 6 50" xfId="3799"/>
    <cellStyle name="Normal 2 6 51" xfId="3800"/>
    <cellStyle name="Normal 2 6 52" xfId="3801"/>
    <cellStyle name="Normal 2 6 53" xfId="3802"/>
    <cellStyle name="Normal 2 6 54" xfId="3803"/>
    <cellStyle name="Normal 2 6 55" xfId="3804"/>
    <cellStyle name="Normal 2 6 56" xfId="3759"/>
    <cellStyle name="Normal 2 6 57" xfId="2860"/>
    <cellStyle name="Normal 2 6 58" xfId="4537"/>
    <cellStyle name="Normal 2 6 59" xfId="3221"/>
    <cellStyle name="Normal 2 6 6" xfId="1155"/>
    <cellStyle name="Normal 2 6 60" xfId="4947"/>
    <cellStyle name="Normal 2 6 61" xfId="3024"/>
    <cellStyle name="Normal 2 6 62" xfId="5083"/>
    <cellStyle name="Normal 2 6 63" xfId="2574"/>
    <cellStyle name="Normal 2 6 64" xfId="5272"/>
    <cellStyle name="Normal 2 6 65" xfId="4759"/>
    <cellStyle name="Normal 2 6 66" xfId="5507"/>
    <cellStyle name="Normal 2 6 67" xfId="5746"/>
    <cellStyle name="Normal 2 6 68" xfId="8323"/>
    <cellStyle name="Normal 2 6 69" xfId="7567"/>
    <cellStyle name="Normal 2 6 7" xfId="1167"/>
    <cellStyle name="Normal 2 6 70" xfId="8407"/>
    <cellStyle name="Normal 2 6 71" xfId="7423"/>
    <cellStyle name="Normal 2 6 72" xfId="8557"/>
    <cellStyle name="Normal 2 6 73" xfId="7213"/>
    <cellStyle name="Normal 2 6 74" xfId="8775"/>
    <cellStyle name="Normal 2 6 75" xfId="6950"/>
    <cellStyle name="Normal 2 6 76" xfId="9030"/>
    <cellStyle name="Normal 2 6 77" xfId="9304"/>
    <cellStyle name="Normal 2 6 78" xfId="9572"/>
    <cellStyle name="Normal 2 6 79" xfId="9833"/>
    <cellStyle name="Normal 2 6 8" xfId="1177"/>
    <cellStyle name="Normal 2 6 80" xfId="10154"/>
    <cellStyle name="Normal 2 6 81" xfId="10381"/>
    <cellStyle name="Normal 2 6 82" xfId="10684"/>
    <cellStyle name="Normal 2 6 83" xfId="10849"/>
    <cellStyle name="Normal 2 6 84" xfId="11173"/>
    <cellStyle name="Normal 2 6 85" xfId="11787"/>
    <cellStyle name="Normal 2 6 86" xfId="13807"/>
    <cellStyle name="Normal 2 6 87" xfId="13105"/>
    <cellStyle name="Normal 2 6 88" xfId="13883"/>
    <cellStyle name="Normal 2 6 89" xfId="12968"/>
    <cellStyle name="Normal 2 6 9" xfId="1185"/>
    <cellStyle name="Normal 2 6 90" xfId="14024"/>
    <cellStyle name="Normal 2 6 91" xfId="12754"/>
    <cellStyle name="Normal 2 6 92" xfId="14243"/>
    <cellStyle name="Normal 2 6 93" xfId="12488"/>
    <cellStyle name="Normal 2 6 94" xfId="14500"/>
    <cellStyle name="Normal 2 6 95" xfId="14774"/>
    <cellStyle name="Normal 2 6 96" xfId="15045"/>
    <cellStyle name="Normal 2 6 97" xfId="15305"/>
    <cellStyle name="Normal 2 6 98" xfId="15879"/>
    <cellStyle name="Normal 2 6 99" xfId="16675"/>
    <cellStyle name="Normal 2 60" xfId="3437"/>
    <cellStyle name="Normal 2 61" xfId="4500"/>
    <cellStyle name="Normal 2 62" xfId="3322"/>
    <cellStyle name="Normal 2 63" xfId="4891"/>
    <cellStyle name="Normal 2 64" xfId="3189"/>
    <cellStyle name="Normal 2 65" xfId="4977"/>
    <cellStyle name="Normal 2 66" xfId="7814"/>
    <cellStyle name="Normal 2 67" xfId="8169"/>
    <cellStyle name="Normal 2 68" xfId="7756"/>
    <cellStyle name="Normal 2 69" xfId="8222"/>
    <cellStyle name="Normal 2 7" xfId="1028"/>
    <cellStyle name="Normal 2 7 10" xfId="1194"/>
    <cellStyle name="Normal 2 7 10 10" xfId="23136"/>
    <cellStyle name="Normal 2 7 10 11" xfId="21930"/>
    <cellStyle name="Normal 2 7 10 12" xfId="23446"/>
    <cellStyle name="Normal 2 7 10 13" xfId="23858"/>
    <cellStyle name="Normal 2 7 10 14" xfId="24272"/>
    <cellStyle name="Normal 2 7 10 15" xfId="24651"/>
    <cellStyle name="Normal 2 7 10 16" xfId="26933"/>
    <cellStyle name="Normal 2 7 10 17" xfId="25725"/>
    <cellStyle name="Normal 2 7 10 18" xfId="27239"/>
    <cellStyle name="Normal 2 7 10 19" xfId="27657"/>
    <cellStyle name="Normal 2 7 10 2" xfId="18245"/>
    <cellStyle name="Normal 2 7 10 20" xfId="28072"/>
    <cellStyle name="Normal 2 7 10 21" xfId="28449"/>
    <cellStyle name="Normal 2 7 10 22" xfId="29247"/>
    <cellStyle name="Normal 2 7 10 23" xfId="31031"/>
    <cellStyle name="Normal 2 7 10 24" xfId="33465"/>
    <cellStyle name="Normal 2 7 10 25" xfId="32728"/>
    <cellStyle name="Normal 2 7 10 26" xfId="33685"/>
    <cellStyle name="Normal 2 7 10 3" xfId="17031"/>
    <cellStyle name="Normal 2 7 10 4" xfId="18667"/>
    <cellStyle name="Normal 2 7 10 5" xfId="19281"/>
    <cellStyle name="Normal 2 7 10 6" xfId="19767"/>
    <cellStyle name="Normal 2 7 10 7" xfId="20192"/>
    <cellStyle name="Normal 2 7 10 8" xfId="20600"/>
    <cellStyle name="Normal 2 7 10 9" xfId="20983"/>
    <cellStyle name="Normal 2 7 100" xfId="16732"/>
    <cellStyle name="Normal 2 7 101" xfId="16753"/>
    <cellStyle name="Normal 2 7 102" xfId="16773"/>
    <cellStyle name="Normal 2 7 103" xfId="18244"/>
    <cellStyle name="Normal 2 7 104" xfId="17032"/>
    <cellStyle name="Normal 2 7 105" xfId="18666"/>
    <cellStyle name="Normal 2 7 106" xfId="19280"/>
    <cellStyle name="Normal 2 7 107" xfId="19766"/>
    <cellStyle name="Normal 2 7 108" xfId="20191"/>
    <cellStyle name="Normal 2 7 109" xfId="20599"/>
    <cellStyle name="Normal 2 7 11" xfId="1223"/>
    <cellStyle name="Normal 2 7 11 10" xfId="23137"/>
    <cellStyle name="Normal 2 7 11 11" xfId="21929"/>
    <cellStyle name="Normal 2 7 11 12" xfId="23447"/>
    <cellStyle name="Normal 2 7 11 13" xfId="23859"/>
    <cellStyle name="Normal 2 7 11 14" xfId="24273"/>
    <cellStyle name="Normal 2 7 11 15" xfId="24652"/>
    <cellStyle name="Normal 2 7 11 16" xfId="26934"/>
    <cellStyle name="Normal 2 7 11 17" xfId="25724"/>
    <cellStyle name="Normal 2 7 11 18" xfId="27240"/>
    <cellStyle name="Normal 2 7 11 19" xfId="27658"/>
    <cellStyle name="Normal 2 7 11 2" xfId="18246"/>
    <cellStyle name="Normal 2 7 11 20" xfId="28073"/>
    <cellStyle name="Normal 2 7 11 21" xfId="28450"/>
    <cellStyle name="Normal 2 7 11 22" xfId="29268"/>
    <cellStyle name="Normal 2 7 11 23" xfId="31052"/>
    <cellStyle name="Normal 2 7 11 24" xfId="33466"/>
    <cellStyle name="Normal 2 7 11 25" xfId="32727"/>
    <cellStyle name="Normal 2 7 11 26" xfId="33686"/>
    <cellStyle name="Normal 2 7 11 3" xfId="17030"/>
    <cellStyle name="Normal 2 7 11 4" xfId="18668"/>
    <cellStyle name="Normal 2 7 11 5" xfId="19282"/>
    <cellStyle name="Normal 2 7 11 6" xfId="19768"/>
    <cellStyle name="Normal 2 7 11 7" xfId="20193"/>
    <cellStyle name="Normal 2 7 11 8" xfId="20601"/>
    <cellStyle name="Normal 2 7 11 9" xfId="20984"/>
    <cellStyle name="Normal 2 7 110" xfId="20982"/>
    <cellStyle name="Normal 2 7 111" xfId="23135"/>
    <cellStyle name="Normal 2 7 112" xfId="21931"/>
    <cellStyle name="Normal 2 7 113" xfId="23445"/>
    <cellStyle name="Normal 2 7 114" xfId="23857"/>
    <cellStyle name="Normal 2 7 115" xfId="24271"/>
    <cellStyle name="Normal 2 7 116" xfId="24650"/>
    <cellStyle name="Normal 2 7 117" xfId="25387"/>
    <cellStyle name="Normal 2 7 118" xfId="25350"/>
    <cellStyle name="Normal 2 7 119" xfId="25393"/>
    <cellStyle name="Normal 2 7 12" xfId="1231"/>
    <cellStyle name="Normal 2 7 12 10" xfId="23138"/>
    <cellStyle name="Normal 2 7 12 11" xfId="21928"/>
    <cellStyle name="Normal 2 7 12 12" xfId="23448"/>
    <cellStyle name="Normal 2 7 12 13" xfId="23860"/>
    <cellStyle name="Normal 2 7 12 14" xfId="24274"/>
    <cellStyle name="Normal 2 7 12 15" xfId="24653"/>
    <cellStyle name="Normal 2 7 12 16" xfId="26935"/>
    <cellStyle name="Normal 2 7 12 17" xfId="25723"/>
    <cellStyle name="Normal 2 7 12 18" xfId="27241"/>
    <cellStyle name="Normal 2 7 12 19" xfId="27659"/>
    <cellStyle name="Normal 2 7 12 2" xfId="18247"/>
    <cellStyle name="Normal 2 7 12 20" xfId="28074"/>
    <cellStyle name="Normal 2 7 12 21" xfId="28451"/>
    <cellStyle name="Normal 2 7 12 22" xfId="29274"/>
    <cellStyle name="Normal 2 7 12 23" xfId="31058"/>
    <cellStyle name="Normal 2 7 12 24" xfId="33467"/>
    <cellStyle name="Normal 2 7 12 25" xfId="32726"/>
    <cellStyle name="Normal 2 7 12 26" xfId="33687"/>
    <cellStyle name="Normal 2 7 12 3" xfId="17029"/>
    <cellStyle name="Normal 2 7 12 4" xfId="18669"/>
    <cellStyle name="Normal 2 7 12 5" xfId="19283"/>
    <cellStyle name="Normal 2 7 12 6" xfId="19769"/>
    <cellStyle name="Normal 2 7 12 7" xfId="20194"/>
    <cellStyle name="Normal 2 7 12 8" xfId="20602"/>
    <cellStyle name="Normal 2 7 12 9" xfId="20985"/>
    <cellStyle name="Normal 2 7 120" xfId="25420"/>
    <cellStyle name="Normal 2 7 121" xfId="26932"/>
    <cellStyle name="Normal 2 7 122" xfId="25726"/>
    <cellStyle name="Normal 2 7 123" xfId="27238"/>
    <cellStyle name="Normal 2 7 124" xfId="27656"/>
    <cellStyle name="Normal 2 7 125" xfId="28071"/>
    <cellStyle name="Normal 2 7 126" xfId="28448"/>
    <cellStyle name="Normal 2 7 127" xfId="30708"/>
    <cellStyle name="Normal 2 7 128" xfId="30730"/>
    <cellStyle name="Normal 2 7 129" xfId="30750"/>
    <cellStyle name="Normal 2 7 13" xfId="1239"/>
    <cellStyle name="Normal 2 7 13 10" xfId="23139"/>
    <cellStyle name="Normal 2 7 13 11" xfId="21927"/>
    <cellStyle name="Normal 2 7 13 12" xfId="23449"/>
    <cellStyle name="Normal 2 7 13 13" xfId="23861"/>
    <cellStyle name="Normal 2 7 13 14" xfId="24275"/>
    <cellStyle name="Normal 2 7 13 15" xfId="24654"/>
    <cellStyle name="Normal 2 7 13 16" xfId="26936"/>
    <cellStyle name="Normal 2 7 13 17" xfId="25722"/>
    <cellStyle name="Normal 2 7 13 18" xfId="27242"/>
    <cellStyle name="Normal 2 7 13 19" xfId="27660"/>
    <cellStyle name="Normal 2 7 13 2" xfId="18248"/>
    <cellStyle name="Normal 2 7 13 20" xfId="28075"/>
    <cellStyle name="Normal 2 7 13 21" xfId="28452"/>
    <cellStyle name="Normal 2 7 13 22" xfId="29280"/>
    <cellStyle name="Normal 2 7 13 23" xfId="31064"/>
    <cellStyle name="Normal 2 7 13 24" xfId="33468"/>
    <cellStyle name="Normal 2 7 13 25" xfId="32725"/>
    <cellStyle name="Normal 2 7 13 26" xfId="33688"/>
    <cellStyle name="Normal 2 7 13 3" xfId="17028"/>
    <cellStyle name="Normal 2 7 13 4" xfId="18670"/>
    <cellStyle name="Normal 2 7 13 5" xfId="19284"/>
    <cellStyle name="Normal 2 7 13 6" xfId="19770"/>
    <cellStyle name="Normal 2 7 13 7" xfId="20195"/>
    <cellStyle name="Normal 2 7 13 8" xfId="20603"/>
    <cellStyle name="Normal 2 7 13 9" xfId="20986"/>
    <cellStyle name="Normal 2 7 130" xfId="30792"/>
    <cellStyle name="Normal 2 7 131" xfId="30812"/>
    <cellStyle name="Normal 2 7 132" xfId="30861"/>
    <cellStyle name="Normal 2 7 133" xfId="30891"/>
    <cellStyle name="Normal 2 7 134" xfId="30912"/>
    <cellStyle name="Normal 2 7 135" xfId="32494"/>
    <cellStyle name="Normal 2 7 136" xfId="32524"/>
    <cellStyle name="Normal 2 7 137" xfId="32546"/>
    <cellStyle name="Normal 2 7 138" xfId="33464"/>
    <cellStyle name="Normal 2 7 139" xfId="32729"/>
    <cellStyle name="Normal 2 7 14" xfId="1282"/>
    <cellStyle name="Normal 2 7 14 10" xfId="23140"/>
    <cellStyle name="Normal 2 7 14 11" xfId="21926"/>
    <cellStyle name="Normal 2 7 14 12" xfId="23450"/>
    <cellStyle name="Normal 2 7 14 13" xfId="23862"/>
    <cellStyle name="Normal 2 7 14 14" xfId="24276"/>
    <cellStyle name="Normal 2 7 14 15" xfId="24655"/>
    <cellStyle name="Normal 2 7 14 16" xfId="26937"/>
    <cellStyle name="Normal 2 7 14 17" xfId="25721"/>
    <cellStyle name="Normal 2 7 14 18" xfId="27243"/>
    <cellStyle name="Normal 2 7 14 19" xfId="27661"/>
    <cellStyle name="Normal 2 7 14 2" xfId="18249"/>
    <cellStyle name="Normal 2 7 14 20" xfId="28076"/>
    <cellStyle name="Normal 2 7 14 21" xfId="28453"/>
    <cellStyle name="Normal 2 7 14 22" xfId="29310"/>
    <cellStyle name="Normal 2 7 14 23" xfId="31094"/>
    <cellStyle name="Normal 2 7 14 24" xfId="33469"/>
    <cellStyle name="Normal 2 7 14 25" xfId="32724"/>
    <cellStyle name="Normal 2 7 14 26" xfId="33689"/>
    <cellStyle name="Normal 2 7 14 3" xfId="17027"/>
    <cellStyle name="Normal 2 7 14 4" xfId="18671"/>
    <cellStyle name="Normal 2 7 14 5" xfId="19285"/>
    <cellStyle name="Normal 2 7 14 6" xfId="19771"/>
    <cellStyle name="Normal 2 7 14 7" xfId="20196"/>
    <cellStyle name="Normal 2 7 14 8" xfId="20604"/>
    <cellStyle name="Normal 2 7 14 9" xfId="20987"/>
    <cellStyle name="Normal 2 7 140" xfId="33684"/>
    <cellStyle name="Normal 2 7 15" xfId="1296"/>
    <cellStyle name="Normal 2 7 15 10" xfId="23141"/>
    <cellStyle name="Normal 2 7 15 11" xfId="21925"/>
    <cellStyle name="Normal 2 7 15 12" xfId="23451"/>
    <cellStyle name="Normal 2 7 15 13" xfId="23863"/>
    <cellStyle name="Normal 2 7 15 14" xfId="24277"/>
    <cellStyle name="Normal 2 7 15 15" xfId="24656"/>
    <cellStyle name="Normal 2 7 15 16" xfId="26938"/>
    <cellStyle name="Normal 2 7 15 17" xfId="25720"/>
    <cellStyle name="Normal 2 7 15 18" xfId="27244"/>
    <cellStyle name="Normal 2 7 15 19" xfId="27662"/>
    <cellStyle name="Normal 2 7 15 2" xfId="18250"/>
    <cellStyle name="Normal 2 7 15 20" xfId="28077"/>
    <cellStyle name="Normal 2 7 15 21" xfId="28454"/>
    <cellStyle name="Normal 2 7 15 22" xfId="29321"/>
    <cellStyle name="Normal 2 7 15 23" xfId="31105"/>
    <cellStyle name="Normal 2 7 15 24" xfId="33470"/>
    <cellStyle name="Normal 2 7 15 25" xfId="32723"/>
    <cellStyle name="Normal 2 7 15 26" xfId="33690"/>
    <cellStyle name="Normal 2 7 15 3" xfId="17026"/>
    <cellStyle name="Normal 2 7 15 4" xfId="18672"/>
    <cellStyle name="Normal 2 7 15 5" xfId="19286"/>
    <cellStyle name="Normal 2 7 15 6" xfId="19772"/>
    <cellStyle name="Normal 2 7 15 7" xfId="20197"/>
    <cellStyle name="Normal 2 7 15 8" xfId="20605"/>
    <cellStyle name="Normal 2 7 15 9" xfId="20988"/>
    <cellStyle name="Normal 2 7 16" xfId="1309"/>
    <cellStyle name="Normal 2 7 16 10" xfId="23142"/>
    <cellStyle name="Normal 2 7 16 11" xfId="21924"/>
    <cellStyle name="Normal 2 7 16 12" xfId="23452"/>
    <cellStyle name="Normal 2 7 16 13" xfId="23864"/>
    <cellStyle name="Normal 2 7 16 14" xfId="24278"/>
    <cellStyle name="Normal 2 7 16 15" xfId="24657"/>
    <cellStyle name="Normal 2 7 16 16" xfId="26939"/>
    <cellStyle name="Normal 2 7 16 17" xfId="25719"/>
    <cellStyle name="Normal 2 7 16 18" xfId="27245"/>
    <cellStyle name="Normal 2 7 16 19" xfId="27663"/>
    <cellStyle name="Normal 2 7 16 2" xfId="18251"/>
    <cellStyle name="Normal 2 7 16 20" xfId="28078"/>
    <cellStyle name="Normal 2 7 16 21" xfId="28455"/>
    <cellStyle name="Normal 2 7 16 22" xfId="29331"/>
    <cellStyle name="Normal 2 7 16 23" xfId="31115"/>
    <cellStyle name="Normal 2 7 16 24" xfId="33471"/>
    <cellStyle name="Normal 2 7 16 25" xfId="32722"/>
    <cellStyle name="Normal 2 7 16 26" xfId="33691"/>
    <cellStyle name="Normal 2 7 16 3" xfId="17025"/>
    <cellStyle name="Normal 2 7 16 4" xfId="18673"/>
    <cellStyle name="Normal 2 7 16 5" xfId="19287"/>
    <cellStyle name="Normal 2 7 16 6" xfId="19773"/>
    <cellStyle name="Normal 2 7 16 7" xfId="20198"/>
    <cellStyle name="Normal 2 7 16 8" xfId="20606"/>
    <cellStyle name="Normal 2 7 16 9" xfId="20989"/>
    <cellStyle name="Normal 2 7 17" xfId="1320"/>
    <cellStyle name="Normal 2 7 17 10" xfId="23143"/>
    <cellStyle name="Normal 2 7 17 11" xfId="21923"/>
    <cellStyle name="Normal 2 7 17 12" xfId="23453"/>
    <cellStyle name="Normal 2 7 17 13" xfId="23865"/>
    <cellStyle name="Normal 2 7 17 14" xfId="24279"/>
    <cellStyle name="Normal 2 7 17 15" xfId="24658"/>
    <cellStyle name="Normal 2 7 17 16" xfId="26940"/>
    <cellStyle name="Normal 2 7 17 17" xfId="25718"/>
    <cellStyle name="Normal 2 7 17 18" xfId="27246"/>
    <cellStyle name="Normal 2 7 17 19" xfId="27664"/>
    <cellStyle name="Normal 2 7 17 2" xfId="18252"/>
    <cellStyle name="Normal 2 7 17 20" xfId="28079"/>
    <cellStyle name="Normal 2 7 17 21" xfId="28456"/>
    <cellStyle name="Normal 2 7 17 22" xfId="29339"/>
    <cellStyle name="Normal 2 7 17 23" xfId="31123"/>
    <cellStyle name="Normal 2 7 17 24" xfId="33472"/>
    <cellStyle name="Normal 2 7 17 25" xfId="32721"/>
    <cellStyle name="Normal 2 7 17 26" xfId="33692"/>
    <cellStyle name="Normal 2 7 17 3" xfId="17024"/>
    <cellStyle name="Normal 2 7 17 4" xfId="18674"/>
    <cellStyle name="Normal 2 7 17 5" xfId="19288"/>
    <cellStyle name="Normal 2 7 17 6" xfId="19774"/>
    <cellStyle name="Normal 2 7 17 7" xfId="20199"/>
    <cellStyle name="Normal 2 7 17 8" xfId="20607"/>
    <cellStyle name="Normal 2 7 17 9" xfId="20990"/>
    <cellStyle name="Normal 2 7 18" xfId="1328"/>
    <cellStyle name="Normal 2 7 18 10" xfId="23144"/>
    <cellStyle name="Normal 2 7 18 11" xfId="21922"/>
    <cellStyle name="Normal 2 7 18 12" xfId="23454"/>
    <cellStyle name="Normal 2 7 18 13" xfId="23866"/>
    <cellStyle name="Normal 2 7 18 14" xfId="24280"/>
    <cellStyle name="Normal 2 7 18 15" xfId="24659"/>
    <cellStyle name="Normal 2 7 18 16" xfId="26941"/>
    <cellStyle name="Normal 2 7 18 17" xfId="25717"/>
    <cellStyle name="Normal 2 7 18 18" xfId="27247"/>
    <cellStyle name="Normal 2 7 18 19" xfId="27665"/>
    <cellStyle name="Normal 2 7 18 2" xfId="18253"/>
    <cellStyle name="Normal 2 7 18 20" xfId="28080"/>
    <cellStyle name="Normal 2 7 18 21" xfId="28457"/>
    <cellStyle name="Normal 2 7 18 22" xfId="29345"/>
    <cellStyle name="Normal 2 7 18 23" xfId="31129"/>
    <cellStyle name="Normal 2 7 18 24" xfId="33473"/>
    <cellStyle name="Normal 2 7 18 25" xfId="32720"/>
    <cellStyle name="Normal 2 7 18 26" xfId="33693"/>
    <cellStyle name="Normal 2 7 18 3" xfId="17023"/>
    <cellStyle name="Normal 2 7 18 4" xfId="18675"/>
    <cellStyle name="Normal 2 7 18 5" xfId="19289"/>
    <cellStyle name="Normal 2 7 18 6" xfId="19775"/>
    <cellStyle name="Normal 2 7 18 7" xfId="20200"/>
    <cellStyle name="Normal 2 7 18 8" xfId="20608"/>
    <cellStyle name="Normal 2 7 18 9" xfId="20991"/>
    <cellStyle name="Normal 2 7 19" xfId="1336"/>
    <cellStyle name="Normal 2 7 19 10" xfId="23145"/>
    <cellStyle name="Normal 2 7 19 11" xfId="21921"/>
    <cellStyle name="Normal 2 7 19 12" xfId="23455"/>
    <cellStyle name="Normal 2 7 19 13" xfId="23867"/>
    <cellStyle name="Normal 2 7 19 14" xfId="24281"/>
    <cellStyle name="Normal 2 7 19 15" xfId="24660"/>
    <cellStyle name="Normal 2 7 19 16" xfId="26942"/>
    <cellStyle name="Normal 2 7 19 17" xfId="25716"/>
    <cellStyle name="Normal 2 7 19 18" xfId="27248"/>
    <cellStyle name="Normal 2 7 19 19" xfId="27666"/>
    <cellStyle name="Normal 2 7 19 2" xfId="18254"/>
    <cellStyle name="Normal 2 7 19 20" xfId="28081"/>
    <cellStyle name="Normal 2 7 19 21" xfId="28458"/>
    <cellStyle name="Normal 2 7 19 22" xfId="29351"/>
    <cellStyle name="Normal 2 7 19 23" xfId="31135"/>
    <cellStyle name="Normal 2 7 19 24" xfId="33474"/>
    <cellStyle name="Normal 2 7 19 25" xfId="32719"/>
    <cellStyle name="Normal 2 7 19 26" xfId="33694"/>
    <cellStyle name="Normal 2 7 19 3" xfId="17022"/>
    <cellStyle name="Normal 2 7 19 4" xfId="18676"/>
    <cellStyle name="Normal 2 7 19 5" xfId="19290"/>
    <cellStyle name="Normal 2 7 19 6" xfId="19776"/>
    <cellStyle name="Normal 2 7 19 7" xfId="20201"/>
    <cellStyle name="Normal 2 7 19 8" xfId="20609"/>
    <cellStyle name="Normal 2 7 19 9" xfId="20992"/>
    <cellStyle name="Normal 2 7 2" xfId="1076"/>
    <cellStyle name="Normal 2 7 2 10" xfId="5447"/>
    <cellStyle name="Normal 2 7 2 11" xfId="5694"/>
    <cellStyle name="Normal 2 7 2 12" xfId="5946"/>
    <cellStyle name="Normal 2 7 2 13" xfId="6177"/>
    <cellStyle name="Normal 2 7 2 14" xfId="8386"/>
    <cellStyle name="Normal 2 7 2 15" xfId="7468"/>
    <cellStyle name="Normal 2 7 2 16" xfId="8514"/>
    <cellStyle name="Normal 2 7 2 17" xfId="7270"/>
    <cellStyle name="Normal 2 7 2 18" xfId="8712"/>
    <cellStyle name="Normal 2 7 2 19" xfId="7019"/>
    <cellStyle name="Normal 2 7 2 2" xfId="3871"/>
    <cellStyle name="Normal 2 7 2 2 10" xfId="5448"/>
    <cellStyle name="Normal 2 7 2 2 10 2" xfId="29952"/>
    <cellStyle name="Normal 2 7 2 2 10 3" xfId="31736"/>
    <cellStyle name="Normal 2 7 2 2 11" xfId="5695"/>
    <cellStyle name="Normal 2 7 2 2 11 2" xfId="29962"/>
    <cellStyle name="Normal 2 7 2 2 11 3" xfId="31746"/>
    <cellStyle name="Normal 2 7 2 2 12" xfId="5947"/>
    <cellStyle name="Normal 2 7 2 2 12 2" xfId="29971"/>
    <cellStyle name="Normal 2 7 2 2 12 3" xfId="31755"/>
    <cellStyle name="Normal 2 7 2 2 13" xfId="6178"/>
    <cellStyle name="Normal 2 7 2 2 13 2" xfId="29980"/>
    <cellStyle name="Normal 2 7 2 2 13 3" xfId="31764"/>
    <cellStyle name="Normal 2 7 2 2 14" xfId="8387"/>
    <cellStyle name="Normal 2 7 2 2 14 2" xfId="30202"/>
    <cellStyle name="Normal 2 7 2 2 14 3" xfId="31986"/>
    <cellStyle name="Normal 2 7 2 2 15" xfId="7460"/>
    <cellStyle name="Normal 2 7 2 2 15 2" xfId="30041"/>
    <cellStyle name="Normal 2 7 2 2 15 3" xfId="31825"/>
    <cellStyle name="Normal 2 7 2 2 16" xfId="8515"/>
    <cellStyle name="Normal 2 7 2 2 16 2" xfId="30218"/>
    <cellStyle name="Normal 2 7 2 2 16 3" xfId="32002"/>
    <cellStyle name="Normal 2 7 2 2 17" xfId="7269"/>
    <cellStyle name="Normal 2 7 2 2 17 2" xfId="30024"/>
    <cellStyle name="Normal 2 7 2 2 17 3" xfId="31808"/>
    <cellStyle name="Normal 2 7 2 2 18" xfId="8713"/>
    <cellStyle name="Normal 2 7 2 2 18 2" xfId="30231"/>
    <cellStyle name="Normal 2 7 2 2 18 3" xfId="32015"/>
    <cellStyle name="Normal 2 7 2 2 19" xfId="7018"/>
    <cellStyle name="Normal 2 7 2 2 19 2" xfId="30013"/>
    <cellStyle name="Normal 2 7 2 2 19 3" xfId="31797"/>
    <cellStyle name="Normal 2 7 2 2 2" xfId="3872"/>
    <cellStyle name="Normal 2 7 2 2 2 2" xfId="29814"/>
    <cellStyle name="Normal 2 7 2 2 2 3" xfId="31598"/>
    <cellStyle name="Normal 2 7 2 2 20" xfId="8971"/>
    <cellStyle name="Normal 2 7 2 2 20 2" xfId="30248"/>
    <cellStyle name="Normal 2 7 2 2 20 3" xfId="32032"/>
    <cellStyle name="Normal 2 7 2 2 21" xfId="9249"/>
    <cellStyle name="Normal 2 7 2 2 21 2" xfId="30261"/>
    <cellStyle name="Normal 2 7 2 2 21 3" xfId="32045"/>
    <cellStyle name="Normal 2 7 2 2 22" xfId="9521"/>
    <cellStyle name="Normal 2 7 2 2 22 2" xfId="30276"/>
    <cellStyle name="Normal 2 7 2 2 22 3" xfId="32060"/>
    <cellStyle name="Normal 2 7 2 2 23" xfId="9779"/>
    <cellStyle name="Normal 2 7 2 2 23 2" xfId="30285"/>
    <cellStyle name="Normal 2 7 2 2 23 3" xfId="32069"/>
    <cellStyle name="Normal 2 7 2 2 24" xfId="10048"/>
    <cellStyle name="Normal 2 7 2 2 24 2" xfId="30295"/>
    <cellStyle name="Normal 2 7 2 2 24 3" xfId="32079"/>
    <cellStyle name="Normal 2 7 2 2 25" xfId="10305"/>
    <cellStyle name="Normal 2 7 2 2 25 2" xfId="30304"/>
    <cellStyle name="Normal 2 7 2 2 25 3" xfId="32088"/>
    <cellStyle name="Normal 2 7 2 2 26" xfId="10579"/>
    <cellStyle name="Normal 2 7 2 2 26 2" xfId="30313"/>
    <cellStyle name="Normal 2 7 2 2 26 3" xfId="32097"/>
    <cellStyle name="Normal 2 7 2 2 27" xfId="10812"/>
    <cellStyle name="Normal 2 7 2 2 27 2" xfId="30322"/>
    <cellStyle name="Normal 2 7 2 2 27 3" xfId="32106"/>
    <cellStyle name="Normal 2 7 2 2 28" xfId="11111"/>
    <cellStyle name="Normal 2 7 2 2 28 2" xfId="30331"/>
    <cellStyle name="Normal 2 7 2 2 28 3" xfId="32115"/>
    <cellStyle name="Normal 2 7 2 2 29" xfId="11330"/>
    <cellStyle name="Normal 2 7 2 2 29 2" xfId="30340"/>
    <cellStyle name="Normal 2 7 2 2 29 3" xfId="32124"/>
    <cellStyle name="Normal 2 7 2 2 3" xfId="2708"/>
    <cellStyle name="Normal 2 7 2 2 3 2" xfId="29672"/>
    <cellStyle name="Normal 2 7 2 2 3 3" xfId="31456"/>
    <cellStyle name="Normal 2 7 2 2 30" xfId="11593"/>
    <cellStyle name="Normal 2 7 2 2 30 2" xfId="30349"/>
    <cellStyle name="Normal 2 7 2 2 30 3" xfId="32133"/>
    <cellStyle name="Normal 2 7 2 2 31" xfId="11903"/>
    <cellStyle name="Normal 2 7 2 2 31 2" xfId="30360"/>
    <cellStyle name="Normal 2 7 2 2 31 3" xfId="32144"/>
    <cellStyle name="Normal 2 7 2 2 32" xfId="13857"/>
    <cellStyle name="Normal 2 7 2 2 32 2" xfId="30562"/>
    <cellStyle name="Normal 2 7 2 2 32 3" xfId="32346"/>
    <cellStyle name="Normal 2 7 2 2 33" xfId="13017"/>
    <cellStyle name="Normal 2 7 2 2 33 2" xfId="30418"/>
    <cellStyle name="Normal 2 7 2 2 33 3" xfId="32202"/>
    <cellStyle name="Normal 2 7 2 2 34" xfId="13983"/>
    <cellStyle name="Normal 2 7 2 2 34 2" xfId="30575"/>
    <cellStyle name="Normal 2 7 2 2 34 3" xfId="32359"/>
    <cellStyle name="Normal 2 7 2 2 35" xfId="12830"/>
    <cellStyle name="Normal 2 7 2 2 35 2" xfId="30405"/>
    <cellStyle name="Normal 2 7 2 2 35 3" xfId="32189"/>
    <cellStyle name="Normal 2 7 2 2 36" xfId="14166"/>
    <cellStyle name="Normal 2 7 2 2 36 2" xfId="30583"/>
    <cellStyle name="Normal 2 7 2 2 36 3" xfId="32367"/>
    <cellStyle name="Normal 2 7 2 2 37" xfId="12590"/>
    <cellStyle name="Normal 2 7 2 2 37 2" xfId="30398"/>
    <cellStyle name="Normal 2 7 2 2 37 3" xfId="32182"/>
    <cellStyle name="Normal 2 7 2 2 38" xfId="14410"/>
    <cellStyle name="Normal 2 7 2 2 38 2" xfId="30592"/>
    <cellStyle name="Normal 2 7 2 2 38 3" xfId="32376"/>
    <cellStyle name="Normal 2 7 2 2 39" xfId="14684"/>
    <cellStyle name="Normal 2 7 2 2 39 2" xfId="30602"/>
    <cellStyle name="Normal 2 7 2 2 39 3" xfId="32386"/>
    <cellStyle name="Normal 2 7 2 2 4" xfId="4930"/>
    <cellStyle name="Normal 2 7 2 2 4 2" xfId="29928"/>
    <cellStyle name="Normal 2 7 2 2 4 3" xfId="31712"/>
    <cellStyle name="Normal 2 7 2 2 40" xfId="14949"/>
    <cellStyle name="Normal 2 7 2 2 40 2" xfId="30611"/>
    <cellStyle name="Normal 2 7 2 2 40 3" xfId="32395"/>
    <cellStyle name="Normal 2 7 2 2 41" xfId="15211"/>
    <cellStyle name="Normal 2 7 2 2 41 2" xfId="30620"/>
    <cellStyle name="Normal 2 7 2 2 41 3" xfId="32404"/>
    <cellStyle name="Normal 2 7 2 2 42" xfId="15480"/>
    <cellStyle name="Normal 2 7 2 2 42 2" xfId="30629"/>
    <cellStyle name="Normal 2 7 2 2 42 3" xfId="32413"/>
    <cellStyle name="Normal 2 7 2 2 43" xfId="15734"/>
    <cellStyle name="Normal 2 7 2 2 43 2" xfId="30638"/>
    <cellStyle name="Normal 2 7 2 2 43 3" xfId="32422"/>
    <cellStyle name="Normal 2 7 2 2 44" xfId="16017"/>
    <cellStyle name="Normal 2 7 2 2 44 2" xfId="30648"/>
    <cellStyle name="Normal 2 7 2 2 44 3" xfId="32432"/>
    <cellStyle name="Normal 2 7 2 2 45" xfId="18256"/>
    <cellStyle name="Normal 2 7 2 2 46" xfId="17020"/>
    <cellStyle name="Normal 2 7 2 2 47" xfId="18678"/>
    <cellStyle name="Normal 2 7 2 2 48" xfId="19292"/>
    <cellStyle name="Normal 2 7 2 2 49" xfId="19778"/>
    <cellStyle name="Normal 2 7 2 2 5" xfId="3084"/>
    <cellStyle name="Normal 2 7 2 2 5 2" xfId="29678"/>
    <cellStyle name="Normal 2 7 2 2 5 3" xfId="31462"/>
    <cellStyle name="Normal 2 7 2 2 50" xfId="20203"/>
    <cellStyle name="Normal 2 7 2 2 51" xfId="20611"/>
    <cellStyle name="Normal 2 7 2 2 52" xfId="20994"/>
    <cellStyle name="Normal 2 7 2 2 53" xfId="23147"/>
    <cellStyle name="Normal 2 7 2 2 54" xfId="21919"/>
    <cellStyle name="Normal 2 7 2 2 55" xfId="23457"/>
    <cellStyle name="Normal 2 7 2 2 56" xfId="23869"/>
    <cellStyle name="Normal 2 7 2 2 57" xfId="24283"/>
    <cellStyle name="Normal 2 7 2 2 58" xfId="24662"/>
    <cellStyle name="Normal 2 7 2 2 59" xfId="26944"/>
    <cellStyle name="Normal 2 7 2 2 6" xfId="5046"/>
    <cellStyle name="Normal 2 7 2 2 6 2" xfId="29937"/>
    <cellStyle name="Normal 2 7 2 2 6 3" xfId="31721"/>
    <cellStyle name="Normal 2 7 2 2 60" xfId="25714"/>
    <cellStyle name="Normal 2 7 2 2 61" xfId="27250"/>
    <cellStyle name="Normal 2 7 2 2 62" xfId="27668"/>
    <cellStyle name="Normal 2 7 2 2 63" xfId="28083"/>
    <cellStyle name="Normal 2 7 2 2 64" xfId="28460"/>
    <cellStyle name="Normal 2 7 2 2 65" xfId="33476"/>
    <cellStyle name="Normal 2 7 2 2 66" xfId="32717"/>
    <cellStyle name="Normal 2 7 2 2 67" xfId="33696"/>
    <cellStyle name="Normal 2 7 2 2 7" xfId="2673"/>
    <cellStyle name="Normal 2 7 2 2 7 2" xfId="29670"/>
    <cellStyle name="Normal 2 7 2 2 7 3" xfId="31454"/>
    <cellStyle name="Normal 2 7 2 2 8" xfId="5221"/>
    <cellStyle name="Normal 2 7 2 2 8 2" xfId="29944"/>
    <cellStyle name="Normal 2 7 2 2 8 3" xfId="31728"/>
    <cellStyle name="Normal 2 7 2 2 9" xfId="4700"/>
    <cellStyle name="Normal 2 7 2 2 9 2" xfId="29918"/>
    <cellStyle name="Normal 2 7 2 2 9 3" xfId="31702"/>
    <cellStyle name="Normal 2 7 2 20" xfId="8970"/>
    <cellStyle name="Normal 2 7 2 21" xfId="9248"/>
    <cellStyle name="Normal 2 7 2 22" xfId="9520"/>
    <cellStyle name="Normal 2 7 2 23" xfId="9778"/>
    <cellStyle name="Normal 2 7 2 24" xfId="10047"/>
    <cellStyle name="Normal 2 7 2 25" xfId="10304"/>
    <cellStyle name="Normal 2 7 2 26" xfId="10578"/>
    <cellStyle name="Normal 2 7 2 27" xfId="10811"/>
    <cellStyle name="Normal 2 7 2 28" xfId="11110"/>
    <cellStyle name="Normal 2 7 2 29" xfId="11329"/>
    <cellStyle name="Normal 2 7 2 3" xfId="2709"/>
    <cellStyle name="Normal 2 7 2 30" xfId="11592"/>
    <cellStyle name="Normal 2 7 2 31" xfId="11901"/>
    <cellStyle name="Normal 2 7 2 32" xfId="13856"/>
    <cellStyle name="Normal 2 7 2 33" xfId="13018"/>
    <cellStyle name="Normal 2 7 2 34" xfId="13982"/>
    <cellStyle name="Normal 2 7 2 35" xfId="12845"/>
    <cellStyle name="Normal 2 7 2 36" xfId="14165"/>
    <cellStyle name="Normal 2 7 2 37" xfId="12593"/>
    <cellStyle name="Normal 2 7 2 38" xfId="14409"/>
    <cellStyle name="Normal 2 7 2 39" xfId="14683"/>
    <cellStyle name="Normal 2 7 2 4" xfId="4929"/>
    <cellStyle name="Normal 2 7 2 40" xfId="14948"/>
    <cellStyle name="Normal 2 7 2 41" xfId="15210"/>
    <cellStyle name="Normal 2 7 2 42" xfId="15479"/>
    <cellStyle name="Normal 2 7 2 43" xfId="15733"/>
    <cellStyle name="Normal 2 7 2 44" xfId="16016"/>
    <cellStyle name="Normal 2 7 2 45" xfId="18255"/>
    <cellStyle name="Normal 2 7 2 46" xfId="17021"/>
    <cellStyle name="Normal 2 7 2 47" xfId="18677"/>
    <cellStyle name="Normal 2 7 2 48" xfId="19291"/>
    <cellStyle name="Normal 2 7 2 49" xfId="19777"/>
    <cellStyle name="Normal 2 7 2 5" xfId="3092"/>
    <cellStyle name="Normal 2 7 2 50" xfId="20202"/>
    <cellStyle name="Normal 2 7 2 51" xfId="20610"/>
    <cellStyle name="Normal 2 7 2 52" xfId="20993"/>
    <cellStyle name="Normal 2 7 2 53" xfId="23146"/>
    <cellStyle name="Normal 2 7 2 54" xfId="21920"/>
    <cellStyle name="Normal 2 7 2 55" xfId="23456"/>
    <cellStyle name="Normal 2 7 2 56" xfId="23868"/>
    <cellStyle name="Normal 2 7 2 57" xfId="24282"/>
    <cellStyle name="Normal 2 7 2 58" xfId="24661"/>
    <cellStyle name="Normal 2 7 2 59" xfId="26943"/>
    <cellStyle name="Normal 2 7 2 6" xfId="5045"/>
    <cellStyle name="Normal 2 7 2 60" xfId="25715"/>
    <cellStyle name="Normal 2 7 2 61" xfId="27249"/>
    <cellStyle name="Normal 2 7 2 62" xfId="27667"/>
    <cellStyle name="Normal 2 7 2 63" xfId="28082"/>
    <cellStyle name="Normal 2 7 2 64" xfId="28459"/>
    <cellStyle name="Normal 2 7 2 65" xfId="29159"/>
    <cellStyle name="Normal 2 7 2 66" xfId="30943"/>
    <cellStyle name="Normal 2 7 2 67" xfId="33475"/>
    <cellStyle name="Normal 2 7 2 68" xfId="32718"/>
    <cellStyle name="Normal 2 7 2 69" xfId="33695"/>
    <cellStyle name="Normal 2 7 2 7" xfId="2674"/>
    <cellStyle name="Normal 2 7 2 8" xfId="5220"/>
    <cellStyle name="Normal 2 7 2 9" xfId="4699"/>
    <cellStyle name="Normal 2 7 20" xfId="1344"/>
    <cellStyle name="Normal 2 7 20 10" xfId="23148"/>
    <cellStyle name="Normal 2 7 20 11" xfId="21918"/>
    <cellStyle name="Normal 2 7 20 12" xfId="23458"/>
    <cellStyle name="Normal 2 7 20 13" xfId="23870"/>
    <cellStyle name="Normal 2 7 20 14" xfId="24284"/>
    <cellStyle name="Normal 2 7 20 15" xfId="24663"/>
    <cellStyle name="Normal 2 7 20 16" xfId="26945"/>
    <cellStyle name="Normal 2 7 20 17" xfId="25713"/>
    <cellStyle name="Normal 2 7 20 18" xfId="27251"/>
    <cellStyle name="Normal 2 7 20 19" xfId="27669"/>
    <cellStyle name="Normal 2 7 20 2" xfId="18257"/>
    <cellStyle name="Normal 2 7 20 20" xfId="28084"/>
    <cellStyle name="Normal 2 7 20 21" xfId="28461"/>
    <cellStyle name="Normal 2 7 20 22" xfId="29357"/>
    <cellStyle name="Normal 2 7 20 23" xfId="31141"/>
    <cellStyle name="Normal 2 7 20 24" xfId="33477"/>
    <cellStyle name="Normal 2 7 20 25" xfId="32716"/>
    <cellStyle name="Normal 2 7 20 26" xfId="33697"/>
    <cellStyle name="Normal 2 7 20 3" xfId="17019"/>
    <cellStyle name="Normal 2 7 20 4" xfId="18679"/>
    <cellStyle name="Normal 2 7 20 5" xfId="19293"/>
    <cellStyle name="Normal 2 7 20 6" xfId="19779"/>
    <cellStyle name="Normal 2 7 20 7" xfId="20204"/>
    <cellStyle name="Normal 2 7 20 8" xfId="20612"/>
    <cellStyle name="Normal 2 7 20 9" xfId="20995"/>
    <cellStyle name="Normal 2 7 21" xfId="1390"/>
    <cellStyle name="Normal 2 7 21 10" xfId="23149"/>
    <cellStyle name="Normal 2 7 21 11" xfId="21917"/>
    <cellStyle name="Normal 2 7 21 12" xfId="23459"/>
    <cellStyle name="Normal 2 7 21 13" xfId="23871"/>
    <cellStyle name="Normal 2 7 21 14" xfId="24285"/>
    <cellStyle name="Normal 2 7 21 15" xfId="24664"/>
    <cellStyle name="Normal 2 7 21 16" xfId="26946"/>
    <cellStyle name="Normal 2 7 21 17" xfId="25712"/>
    <cellStyle name="Normal 2 7 21 18" xfId="27252"/>
    <cellStyle name="Normal 2 7 21 19" xfId="27670"/>
    <cellStyle name="Normal 2 7 21 2" xfId="18258"/>
    <cellStyle name="Normal 2 7 21 20" xfId="28085"/>
    <cellStyle name="Normal 2 7 21 21" xfId="28462"/>
    <cellStyle name="Normal 2 7 21 22" xfId="29390"/>
    <cellStyle name="Normal 2 7 21 23" xfId="31174"/>
    <cellStyle name="Normal 2 7 21 24" xfId="33478"/>
    <cellStyle name="Normal 2 7 21 25" xfId="32715"/>
    <cellStyle name="Normal 2 7 21 26" xfId="33698"/>
    <cellStyle name="Normal 2 7 21 3" xfId="17018"/>
    <cellStyle name="Normal 2 7 21 4" xfId="18680"/>
    <cellStyle name="Normal 2 7 21 5" xfId="19294"/>
    <cellStyle name="Normal 2 7 21 6" xfId="19780"/>
    <cellStyle name="Normal 2 7 21 7" xfId="20205"/>
    <cellStyle name="Normal 2 7 21 8" xfId="20613"/>
    <cellStyle name="Normal 2 7 21 9" xfId="20996"/>
    <cellStyle name="Normal 2 7 22" xfId="1401"/>
    <cellStyle name="Normal 2 7 22 10" xfId="23150"/>
    <cellStyle name="Normal 2 7 22 11" xfId="21916"/>
    <cellStyle name="Normal 2 7 22 12" xfId="23460"/>
    <cellStyle name="Normal 2 7 22 13" xfId="23872"/>
    <cellStyle name="Normal 2 7 22 14" xfId="24286"/>
    <cellStyle name="Normal 2 7 22 15" xfId="24665"/>
    <cellStyle name="Normal 2 7 22 16" xfId="26947"/>
    <cellStyle name="Normal 2 7 22 17" xfId="25711"/>
    <cellStyle name="Normal 2 7 22 18" xfId="27253"/>
    <cellStyle name="Normal 2 7 22 19" xfId="27671"/>
    <cellStyle name="Normal 2 7 22 2" xfId="18259"/>
    <cellStyle name="Normal 2 7 22 20" xfId="28086"/>
    <cellStyle name="Normal 2 7 22 21" xfId="28463"/>
    <cellStyle name="Normal 2 7 22 22" xfId="29398"/>
    <cellStyle name="Normal 2 7 22 23" xfId="31182"/>
    <cellStyle name="Normal 2 7 22 24" xfId="33479"/>
    <cellStyle name="Normal 2 7 22 25" xfId="32714"/>
    <cellStyle name="Normal 2 7 22 26" xfId="33699"/>
    <cellStyle name="Normal 2 7 22 3" xfId="17017"/>
    <cellStyle name="Normal 2 7 22 4" xfId="18681"/>
    <cellStyle name="Normal 2 7 22 5" xfId="19295"/>
    <cellStyle name="Normal 2 7 22 6" xfId="19781"/>
    <cellStyle name="Normal 2 7 22 7" xfId="20206"/>
    <cellStyle name="Normal 2 7 22 8" xfId="20614"/>
    <cellStyle name="Normal 2 7 22 9" xfId="20997"/>
    <cellStyle name="Normal 2 7 23" xfId="1409"/>
    <cellStyle name="Normal 2 7 23 10" xfId="23151"/>
    <cellStyle name="Normal 2 7 23 11" xfId="21915"/>
    <cellStyle name="Normal 2 7 23 12" xfId="23461"/>
    <cellStyle name="Normal 2 7 23 13" xfId="23873"/>
    <cellStyle name="Normal 2 7 23 14" xfId="24287"/>
    <cellStyle name="Normal 2 7 23 15" xfId="24666"/>
    <cellStyle name="Normal 2 7 23 16" xfId="26948"/>
    <cellStyle name="Normal 2 7 23 17" xfId="25710"/>
    <cellStyle name="Normal 2 7 23 18" xfId="27254"/>
    <cellStyle name="Normal 2 7 23 19" xfId="27672"/>
    <cellStyle name="Normal 2 7 23 2" xfId="18260"/>
    <cellStyle name="Normal 2 7 23 20" xfId="28087"/>
    <cellStyle name="Normal 2 7 23 21" xfId="28464"/>
    <cellStyle name="Normal 2 7 23 22" xfId="29404"/>
    <cellStyle name="Normal 2 7 23 23" xfId="31188"/>
    <cellStyle name="Normal 2 7 23 24" xfId="33480"/>
    <cellStyle name="Normal 2 7 23 25" xfId="32713"/>
    <cellStyle name="Normal 2 7 23 26" xfId="33700"/>
    <cellStyle name="Normal 2 7 23 3" xfId="17016"/>
    <cellStyle name="Normal 2 7 23 4" xfId="18682"/>
    <cellStyle name="Normal 2 7 23 5" xfId="19296"/>
    <cellStyle name="Normal 2 7 23 6" xfId="19782"/>
    <cellStyle name="Normal 2 7 23 7" xfId="20207"/>
    <cellStyle name="Normal 2 7 23 8" xfId="20615"/>
    <cellStyle name="Normal 2 7 23 9" xfId="20998"/>
    <cellStyle name="Normal 2 7 24" xfId="1418"/>
    <cellStyle name="Normal 2 7 24 10" xfId="23152"/>
    <cellStyle name="Normal 2 7 24 11" xfId="21914"/>
    <cellStyle name="Normal 2 7 24 12" xfId="23462"/>
    <cellStyle name="Normal 2 7 24 13" xfId="23874"/>
    <cellStyle name="Normal 2 7 24 14" xfId="24288"/>
    <cellStyle name="Normal 2 7 24 15" xfId="24667"/>
    <cellStyle name="Normal 2 7 24 16" xfId="26949"/>
    <cellStyle name="Normal 2 7 24 17" xfId="25709"/>
    <cellStyle name="Normal 2 7 24 18" xfId="27255"/>
    <cellStyle name="Normal 2 7 24 19" xfId="27673"/>
    <cellStyle name="Normal 2 7 24 2" xfId="18261"/>
    <cellStyle name="Normal 2 7 24 20" xfId="28088"/>
    <cellStyle name="Normal 2 7 24 21" xfId="28465"/>
    <cellStyle name="Normal 2 7 24 22" xfId="29411"/>
    <cellStyle name="Normal 2 7 24 23" xfId="31195"/>
    <cellStyle name="Normal 2 7 24 24" xfId="33481"/>
    <cellStyle name="Normal 2 7 24 25" xfId="32712"/>
    <cellStyle name="Normal 2 7 24 26" xfId="33701"/>
    <cellStyle name="Normal 2 7 24 3" xfId="17015"/>
    <cellStyle name="Normal 2 7 24 4" xfId="18683"/>
    <cellStyle name="Normal 2 7 24 5" xfId="19297"/>
    <cellStyle name="Normal 2 7 24 6" xfId="19783"/>
    <cellStyle name="Normal 2 7 24 7" xfId="20208"/>
    <cellStyle name="Normal 2 7 24 8" xfId="20616"/>
    <cellStyle name="Normal 2 7 24 9" xfId="20999"/>
    <cellStyle name="Normal 2 7 25" xfId="1427"/>
    <cellStyle name="Normal 2 7 25 10" xfId="23153"/>
    <cellStyle name="Normal 2 7 25 11" xfId="21913"/>
    <cellStyle name="Normal 2 7 25 12" xfId="23463"/>
    <cellStyle name="Normal 2 7 25 13" xfId="23875"/>
    <cellStyle name="Normal 2 7 25 14" xfId="24289"/>
    <cellStyle name="Normal 2 7 25 15" xfId="24668"/>
    <cellStyle name="Normal 2 7 25 16" xfId="26950"/>
    <cellStyle name="Normal 2 7 25 17" xfId="25708"/>
    <cellStyle name="Normal 2 7 25 18" xfId="27256"/>
    <cellStyle name="Normal 2 7 25 19" xfId="27674"/>
    <cellStyle name="Normal 2 7 25 2" xfId="18262"/>
    <cellStyle name="Normal 2 7 25 20" xfId="28089"/>
    <cellStyle name="Normal 2 7 25 21" xfId="28466"/>
    <cellStyle name="Normal 2 7 25 22" xfId="29417"/>
    <cellStyle name="Normal 2 7 25 23" xfId="31201"/>
    <cellStyle name="Normal 2 7 25 24" xfId="33482"/>
    <cellStyle name="Normal 2 7 25 25" xfId="32711"/>
    <cellStyle name="Normal 2 7 25 26" xfId="33702"/>
    <cellStyle name="Normal 2 7 25 3" xfId="17014"/>
    <cellStyle name="Normal 2 7 25 4" xfId="18684"/>
    <cellStyle name="Normal 2 7 25 5" xfId="19298"/>
    <cellStyle name="Normal 2 7 25 6" xfId="19784"/>
    <cellStyle name="Normal 2 7 25 7" xfId="20209"/>
    <cellStyle name="Normal 2 7 25 8" xfId="20617"/>
    <cellStyle name="Normal 2 7 25 9" xfId="21000"/>
    <cellStyle name="Normal 2 7 26" xfId="1441"/>
    <cellStyle name="Normal 2 7 26 10" xfId="23154"/>
    <cellStyle name="Normal 2 7 26 11" xfId="21912"/>
    <cellStyle name="Normal 2 7 26 12" xfId="23464"/>
    <cellStyle name="Normal 2 7 26 13" xfId="23876"/>
    <cellStyle name="Normal 2 7 26 14" xfId="24290"/>
    <cellStyle name="Normal 2 7 26 15" xfId="24669"/>
    <cellStyle name="Normal 2 7 26 16" xfId="26951"/>
    <cellStyle name="Normal 2 7 26 17" xfId="25707"/>
    <cellStyle name="Normal 2 7 26 18" xfId="27257"/>
    <cellStyle name="Normal 2 7 26 19" xfId="27675"/>
    <cellStyle name="Normal 2 7 26 2" xfId="18263"/>
    <cellStyle name="Normal 2 7 26 20" xfId="28090"/>
    <cellStyle name="Normal 2 7 26 21" xfId="28467"/>
    <cellStyle name="Normal 2 7 26 22" xfId="29428"/>
    <cellStyle name="Normal 2 7 26 23" xfId="31212"/>
    <cellStyle name="Normal 2 7 26 24" xfId="33483"/>
    <cellStyle name="Normal 2 7 26 25" xfId="32710"/>
    <cellStyle name="Normal 2 7 26 26" xfId="33703"/>
    <cellStyle name="Normal 2 7 26 3" xfId="17013"/>
    <cellStyle name="Normal 2 7 26 4" xfId="18685"/>
    <cellStyle name="Normal 2 7 26 5" xfId="19299"/>
    <cellStyle name="Normal 2 7 26 6" xfId="19785"/>
    <cellStyle name="Normal 2 7 26 7" xfId="20210"/>
    <cellStyle name="Normal 2 7 26 8" xfId="20618"/>
    <cellStyle name="Normal 2 7 26 9" xfId="21001"/>
    <cellStyle name="Normal 2 7 27" xfId="1449"/>
    <cellStyle name="Normal 2 7 27 10" xfId="23155"/>
    <cellStyle name="Normal 2 7 27 11" xfId="21911"/>
    <cellStyle name="Normal 2 7 27 12" xfId="23465"/>
    <cellStyle name="Normal 2 7 27 13" xfId="23877"/>
    <cellStyle name="Normal 2 7 27 14" xfId="24291"/>
    <cellStyle name="Normal 2 7 27 15" xfId="24670"/>
    <cellStyle name="Normal 2 7 27 16" xfId="26952"/>
    <cellStyle name="Normal 2 7 27 17" xfId="25706"/>
    <cellStyle name="Normal 2 7 27 18" xfId="27258"/>
    <cellStyle name="Normal 2 7 27 19" xfId="27676"/>
    <cellStyle name="Normal 2 7 27 2" xfId="18264"/>
    <cellStyle name="Normal 2 7 27 20" xfId="28091"/>
    <cellStyle name="Normal 2 7 27 21" xfId="28468"/>
    <cellStyle name="Normal 2 7 27 22" xfId="29434"/>
    <cellStyle name="Normal 2 7 27 23" xfId="31218"/>
    <cellStyle name="Normal 2 7 27 24" xfId="33484"/>
    <cellStyle name="Normal 2 7 27 25" xfId="32709"/>
    <cellStyle name="Normal 2 7 27 26" xfId="33704"/>
    <cellStyle name="Normal 2 7 27 3" xfId="17012"/>
    <cellStyle name="Normal 2 7 27 4" xfId="18686"/>
    <cellStyle name="Normal 2 7 27 5" xfId="19300"/>
    <cellStyle name="Normal 2 7 27 6" xfId="19786"/>
    <cellStyle name="Normal 2 7 27 7" xfId="20211"/>
    <cellStyle name="Normal 2 7 27 8" xfId="20619"/>
    <cellStyle name="Normal 2 7 27 9" xfId="21002"/>
    <cellStyle name="Normal 2 7 28" xfId="2228"/>
    <cellStyle name="Normal 2 7 28 10" xfId="23156"/>
    <cellStyle name="Normal 2 7 28 11" xfId="21910"/>
    <cellStyle name="Normal 2 7 28 12" xfId="23466"/>
    <cellStyle name="Normal 2 7 28 13" xfId="23878"/>
    <cellStyle name="Normal 2 7 28 14" xfId="24292"/>
    <cellStyle name="Normal 2 7 28 15" xfId="24671"/>
    <cellStyle name="Normal 2 7 28 16" xfId="26953"/>
    <cellStyle name="Normal 2 7 28 17" xfId="25705"/>
    <cellStyle name="Normal 2 7 28 18" xfId="27259"/>
    <cellStyle name="Normal 2 7 28 19" xfId="27677"/>
    <cellStyle name="Normal 2 7 28 2" xfId="18265"/>
    <cellStyle name="Normal 2 7 28 20" xfId="28092"/>
    <cellStyle name="Normal 2 7 28 21" xfId="28469"/>
    <cellStyle name="Normal 2 7 28 22" xfId="29509"/>
    <cellStyle name="Normal 2 7 28 23" xfId="31293"/>
    <cellStyle name="Normal 2 7 28 24" xfId="33485"/>
    <cellStyle name="Normal 2 7 28 25" xfId="32708"/>
    <cellStyle name="Normal 2 7 28 26" xfId="33705"/>
    <cellStyle name="Normal 2 7 28 3" xfId="17011"/>
    <cellStyle name="Normal 2 7 28 4" xfId="18687"/>
    <cellStyle name="Normal 2 7 28 5" xfId="19301"/>
    <cellStyle name="Normal 2 7 28 6" xfId="19787"/>
    <cellStyle name="Normal 2 7 28 7" xfId="20212"/>
    <cellStyle name="Normal 2 7 28 8" xfId="20620"/>
    <cellStyle name="Normal 2 7 28 9" xfId="21003"/>
    <cellStyle name="Normal 2 7 29" xfId="2229"/>
    <cellStyle name="Normal 2 7 29 10" xfId="23157"/>
    <cellStyle name="Normal 2 7 29 11" xfId="21909"/>
    <cellStyle name="Normal 2 7 29 12" xfId="23467"/>
    <cellStyle name="Normal 2 7 29 13" xfId="23879"/>
    <cellStyle name="Normal 2 7 29 14" xfId="24293"/>
    <cellStyle name="Normal 2 7 29 15" xfId="24672"/>
    <cellStyle name="Normal 2 7 29 16" xfId="26954"/>
    <cellStyle name="Normal 2 7 29 17" xfId="25704"/>
    <cellStyle name="Normal 2 7 29 18" xfId="27260"/>
    <cellStyle name="Normal 2 7 29 19" xfId="27678"/>
    <cellStyle name="Normal 2 7 29 2" xfId="18266"/>
    <cellStyle name="Normal 2 7 29 20" xfId="28093"/>
    <cellStyle name="Normal 2 7 29 21" xfId="28470"/>
    <cellStyle name="Normal 2 7 29 22" xfId="29510"/>
    <cellStyle name="Normal 2 7 29 23" xfId="31294"/>
    <cellStyle name="Normal 2 7 29 24" xfId="33486"/>
    <cellStyle name="Normal 2 7 29 25" xfId="32707"/>
    <cellStyle name="Normal 2 7 29 26" xfId="33706"/>
    <cellStyle name="Normal 2 7 29 3" xfId="17010"/>
    <cellStyle name="Normal 2 7 29 4" xfId="18688"/>
    <cellStyle name="Normal 2 7 29 5" xfId="19302"/>
    <cellStyle name="Normal 2 7 29 6" xfId="19788"/>
    <cellStyle name="Normal 2 7 29 7" xfId="20213"/>
    <cellStyle name="Normal 2 7 29 8" xfId="20621"/>
    <cellStyle name="Normal 2 7 29 9" xfId="21004"/>
    <cellStyle name="Normal 2 7 3" xfId="1112"/>
    <cellStyle name="Normal 2 7 3 10" xfId="23158"/>
    <cellStyle name="Normal 2 7 3 11" xfId="21908"/>
    <cellStyle name="Normal 2 7 3 12" xfId="23468"/>
    <cellStyle name="Normal 2 7 3 13" xfId="23880"/>
    <cellStyle name="Normal 2 7 3 14" xfId="24294"/>
    <cellStyle name="Normal 2 7 3 15" xfId="24673"/>
    <cellStyle name="Normal 2 7 3 16" xfId="26955"/>
    <cellStyle name="Normal 2 7 3 17" xfId="25703"/>
    <cellStyle name="Normal 2 7 3 18" xfId="27261"/>
    <cellStyle name="Normal 2 7 3 19" xfId="27679"/>
    <cellStyle name="Normal 2 7 3 2" xfId="18267"/>
    <cellStyle name="Normal 2 7 3 20" xfId="28094"/>
    <cellStyle name="Normal 2 7 3 21" xfId="28471"/>
    <cellStyle name="Normal 2 7 3 22" xfId="29186"/>
    <cellStyle name="Normal 2 7 3 23" xfId="30970"/>
    <cellStyle name="Normal 2 7 3 24" xfId="33487"/>
    <cellStyle name="Normal 2 7 3 25" xfId="32706"/>
    <cellStyle name="Normal 2 7 3 26" xfId="33707"/>
    <cellStyle name="Normal 2 7 3 3" xfId="17009"/>
    <cellStyle name="Normal 2 7 3 4" xfId="18689"/>
    <cellStyle name="Normal 2 7 3 5" xfId="19303"/>
    <cellStyle name="Normal 2 7 3 6" xfId="19789"/>
    <cellStyle name="Normal 2 7 3 7" xfId="20214"/>
    <cellStyle name="Normal 2 7 3 8" xfId="20622"/>
    <cellStyle name="Normal 2 7 3 9" xfId="21005"/>
    <cellStyle name="Normal 2 7 30" xfId="2230"/>
    <cellStyle name="Normal 2 7 30 10" xfId="23159"/>
    <cellStyle name="Normal 2 7 30 11" xfId="21907"/>
    <cellStyle name="Normal 2 7 30 12" xfId="23469"/>
    <cellStyle name="Normal 2 7 30 13" xfId="23881"/>
    <cellStyle name="Normal 2 7 30 14" xfId="24295"/>
    <cellStyle name="Normal 2 7 30 15" xfId="24674"/>
    <cellStyle name="Normal 2 7 30 16" xfId="26956"/>
    <cellStyle name="Normal 2 7 30 17" xfId="25702"/>
    <cellStyle name="Normal 2 7 30 18" xfId="27262"/>
    <cellStyle name="Normal 2 7 30 19" xfId="27680"/>
    <cellStyle name="Normal 2 7 30 2" xfId="18268"/>
    <cellStyle name="Normal 2 7 30 20" xfId="28095"/>
    <cellStyle name="Normal 2 7 30 21" xfId="28472"/>
    <cellStyle name="Normal 2 7 30 22" xfId="29511"/>
    <cellStyle name="Normal 2 7 30 23" xfId="31295"/>
    <cellStyle name="Normal 2 7 30 24" xfId="33488"/>
    <cellStyle name="Normal 2 7 30 25" xfId="32705"/>
    <cellStyle name="Normal 2 7 30 26" xfId="33708"/>
    <cellStyle name="Normal 2 7 30 3" xfId="17008"/>
    <cellStyle name="Normal 2 7 30 4" xfId="18690"/>
    <cellStyle name="Normal 2 7 30 5" xfId="19304"/>
    <cellStyle name="Normal 2 7 30 6" xfId="19790"/>
    <cellStyle name="Normal 2 7 30 7" xfId="20215"/>
    <cellStyle name="Normal 2 7 30 8" xfId="20623"/>
    <cellStyle name="Normal 2 7 30 9" xfId="21006"/>
    <cellStyle name="Normal 2 7 31" xfId="2231"/>
    <cellStyle name="Normal 2 7 31 10" xfId="23160"/>
    <cellStyle name="Normal 2 7 31 11" xfId="21906"/>
    <cellStyle name="Normal 2 7 31 12" xfId="23470"/>
    <cellStyle name="Normal 2 7 31 13" xfId="23882"/>
    <cellStyle name="Normal 2 7 31 14" xfId="24296"/>
    <cellStyle name="Normal 2 7 31 15" xfId="24675"/>
    <cellStyle name="Normal 2 7 31 16" xfId="26957"/>
    <cellStyle name="Normal 2 7 31 17" xfId="25701"/>
    <cellStyle name="Normal 2 7 31 18" xfId="27263"/>
    <cellStyle name="Normal 2 7 31 19" xfId="27681"/>
    <cellStyle name="Normal 2 7 31 2" xfId="18269"/>
    <cellStyle name="Normal 2 7 31 20" xfId="28096"/>
    <cellStyle name="Normal 2 7 31 21" xfId="28473"/>
    <cellStyle name="Normal 2 7 31 22" xfId="29512"/>
    <cellStyle name="Normal 2 7 31 23" xfId="31296"/>
    <cellStyle name="Normal 2 7 31 24" xfId="33489"/>
    <cellStyle name="Normal 2 7 31 25" xfId="32704"/>
    <cellStyle name="Normal 2 7 31 26" xfId="33709"/>
    <cellStyle name="Normal 2 7 31 3" xfId="17007"/>
    <cellStyle name="Normal 2 7 31 4" xfId="18691"/>
    <cellStyle name="Normal 2 7 31 5" xfId="19305"/>
    <cellStyle name="Normal 2 7 31 6" xfId="19791"/>
    <cellStyle name="Normal 2 7 31 7" xfId="20216"/>
    <cellStyle name="Normal 2 7 31 8" xfId="20624"/>
    <cellStyle name="Normal 2 7 31 9" xfId="21007"/>
    <cellStyle name="Normal 2 7 32" xfId="2232"/>
    <cellStyle name="Normal 2 7 32 10" xfId="23161"/>
    <cellStyle name="Normal 2 7 32 11" xfId="21905"/>
    <cellStyle name="Normal 2 7 32 12" xfId="23471"/>
    <cellStyle name="Normal 2 7 32 13" xfId="23883"/>
    <cellStyle name="Normal 2 7 32 14" xfId="24297"/>
    <cellStyle name="Normal 2 7 32 15" xfId="24676"/>
    <cellStyle name="Normal 2 7 32 16" xfId="26958"/>
    <cellStyle name="Normal 2 7 32 17" xfId="25700"/>
    <cellStyle name="Normal 2 7 32 18" xfId="27264"/>
    <cellStyle name="Normal 2 7 32 19" xfId="27682"/>
    <cellStyle name="Normal 2 7 32 2" xfId="18270"/>
    <cellStyle name="Normal 2 7 32 20" xfId="28097"/>
    <cellStyle name="Normal 2 7 32 21" xfId="28474"/>
    <cellStyle name="Normal 2 7 32 22" xfId="29513"/>
    <cellStyle name="Normal 2 7 32 23" xfId="31297"/>
    <cellStyle name="Normal 2 7 32 24" xfId="33490"/>
    <cellStyle name="Normal 2 7 32 25" xfId="32703"/>
    <cellStyle name="Normal 2 7 32 26" xfId="33710"/>
    <cellStyle name="Normal 2 7 32 3" xfId="17006"/>
    <cellStyle name="Normal 2 7 32 4" xfId="18692"/>
    <cellStyle name="Normal 2 7 32 5" xfId="19306"/>
    <cellStyle name="Normal 2 7 32 6" xfId="19792"/>
    <cellStyle name="Normal 2 7 32 7" xfId="20217"/>
    <cellStyle name="Normal 2 7 32 8" xfId="20625"/>
    <cellStyle name="Normal 2 7 32 9" xfId="21008"/>
    <cellStyle name="Normal 2 7 33" xfId="2233"/>
    <cellStyle name="Normal 2 7 33 10" xfId="23162"/>
    <cellStyle name="Normal 2 7 33 11" xfId="21904"/>
    <cellStyle name="Normal 2 7 33 12" xfId="23472"/>
    <cellStyle name="Normal 2 7 33 13" xfId="23884"/>
    <cellStyle name="Normal 2 7 33 14" xfId="24298"/>
    <cellStyle name="Normal 2 7 33 15" xfId="24677"/>
    <cellStyle name="Normal 2 7 33 16" xfId="26959"/>
    <cellStyle name="Normal 2 7 33 17" xfId="25699"/>
    <cellStyle name="Normal 2 7 33 18" xfId="27265"/>
    <cellStyle name="Normal 2 7 33 19" xfId="27683"/>
    <cellStyle name="Normal 2 7 33 2" xfId="18271"/>
    <cellStyle name="Normal 2 7 33 20" xfId="28098"/>
    <cellStyle name="Normal 2 7 33 21" xfId="28475"/>
    <cellStyle name="Normal 2 7 33 22" xfId="29514"/>
    <cellStyle name="Normal 2 7 33 23" xfId="31298"/>
    <cellStyle name="Normal 2 7 33 24" xfId="33491"/>
    <cellStyle name="Normal 2 7 33 25" xfId="32702"/>
    <cellStyle name="Normal 2 7 33 26" xfId="33711"/>
    <cellStyle name="Normal 2 7 33 3" xfId="17005"/>
    <cellStyle name="Normal 2 7 33 4" xfId="18693"/>
    <cellStyle name="Normal 2 7 33 5" xfId="19307"/>
    <cellStyle name="Normal 2 7 33 6" xfId="19793"/>
    <cellStyle name="Normal 2 7 33 7" xfId="20218"/>
    <cellStyle name="Normal 2 7 33 8" xfId="20626"/>
    <cellStyle name="Normal 2 7 33 9" xfId="21009"/>
    <cellStyle name="Normal 2 7 34" xfId="2234"/>
    <cellStyle name="Normal 2 7 34 10" xfId="23163"/>
    <cellStyle name="Normal 2 7 34 11" xfId="21903"/>
    <cellStyle name="Normal 2 7 34 12" xfId="23473"/>
    <cellStyle name="Normal 2 7 34 13" xfId="23885"/>
    <cellStyle name="Normal 2 7 34 14" xfId="24299"/>
    <cellStyle name="Normal 2 7 34 15" xfId="24678"/>
    <cellStyle name="Normal 2 7 34 16" xfId="26960"/>
    <cellStyle name="Normal 2 7 34 17" xfId="25698"/>
    <cellStyle name="Normal 2 7 34 18" xfId="27266"/>
    <cellStyle name="Normal 2 7 34 19" xfId="27684"/>
    <cellStyle name="Normal 2 7 34 2" xfId="18272"/>
    <cellStyle name="Normal 2 7 34 20" xfId="28099"/>
    <cellStyle name="Normal 2 7 34 21" xfId="28476"/>
    <cellStyle name="Normal 2 7 34 22" xfId="29515"/>
    <cellStyle name="Normal 2 7 34 23" xfId="31299"/>
    <cellStyle name="Normal 2 7 34 24" xfId="33492"/>
    <cellStyle name="Normal 2 7 34 25" xfId="32701"/>
    <cellStyle name="Normal 2 7 34 26" xfId="33712"/>
    <cellStyle name="Normal 2 7 34 3" xfId="17004"/>
    <cellStyle name="Normal 2 7 34 4" xfId="18694"/>
    <cellStyle name="Normal 2 7 34 5" xfId="19308"/>
    <cellStyle name="Normal 2 7 34 6" xfId="19794"/>
    <cellStyle name="Normal 2 7 34 7" xfId="20219"/>
    <cellStyle name="Normal 2 7 34 8" xfId="20627"/>
    <cellStyle name="Normal 2 7 34 9" xfId="21010"/>
    <cellStyle name="Normal 2 7 35" xfId="2235"/>
    <cellStyle name="Normal 2 7 35 10" xfId="23164"/>
    <cellStyle name="Normal 2 7 35 11" xfId="21902"/>
    <cellStyle name="Normal 2 7 35 12" xfId="23474"/>
    <cellStyle name="Normal 2 7 35 13" xfId="23886"/>
    <cellStyle name="Normal 2 7 35 14" xfId="24300"/>
    <cellStyle name="Normal 2 7 35 15" xfId="24679"/>
    <cellStyle name="Normal 2 7 35 16" xfId="26961"/>
    <cellStyle name="Normal 2 7 35 17" xfId="25697"/>
    <cellStyle name="Normal 2 7 35 18" xfId="27267"/>
    <cellStyle name="Normal 2 7 35 19" xfId="27685"/>
    <cellStyle name="Normal 2 7 35 2" xfId="18273"/>
    <cellStyle name="Normal 2 7 35 20" xfId="28100"/>
    <cellStyle name="Normal 2 7 35 21" xfId="28477"/>
    <cellStyle name="Normal 2 7 35 22" xfId="29516"/>
    <cellStyle name="Normal 2 7 35 23" xfId="31300"/>
    <cellStyle name="Normal 2 7 35 24" xfId="33493"/>
    <cellStyle name="Normal 2 7 35 25" xfId="32700"/>
    <cellStyle name="Normal 2 7 35 26" xfId="33713"/>
    <cellStyle name="Normal 2 7 35 3" xfId="17003"/>
    <cellStyle name="Normal 2 7 35 4" xfId="18695"/>
    <cellStyle name="Normal 2 7 35 5" xfId="19309"/>
    <cellStyle name="Normal 2 7 35 6" xfId="19795"/>
    <cellStyle name="Normal 2 7 35 7" xfId="20220"/>
    <cellStyle name="Normal 2 7 35 8" xfId="20628"/>
    <cellStyle name="Normal 2 7 35 9" xfId="21011"/>
    <cellStyle name="Normal 2 7 36" xfId="2236"/>
    <cellStyle name="Normal 2 7 36 10" xfId="23165"/>
    <cellStyle name="Normal 2 7 36 11" xfId="21901"/>
    <cellStyle name="Normal 2 7 36 12" xfId="23475"/>
    <cellStyle name="Normal 2 7 36 13" xfId="23887"/>
    <cellStyle name="Normal 2 7 36 14" xfId="24301"/>
    <cellStyle name="Normal 2 7 36 15" xfId="24680"/>
    <cellStyle name="Normal 2 7 36 16" xfId="26962"/>
    <cellStyle name="Normal 2 7 36 17" xfId="25696"/>
    <cellStyle name="Normal 2 7 36 18" xfId="27268"/>
    <cellStyle name="Normal 2 7 36 19" xfId="27686"/>
    <cellStyle name="Normal 2 7 36 2" xfId="18274"/>
    <cellStyle name="Normal 2 7 36 20" xfId="28101"/>
    <cellStyle name="Normal 2 7 36 21" xfId="28478"/>
    <cellStyle name="Normal 2 7 36 22" xfId="29517"/>
    <cellStyle name="Normal 2 7 36 23" xfId="31301"/>
    <cellStyle name="Normal 2 7 36 24" xfId="33494"/>
    <cellStyle name="Normal 2 7 36 25" xfId="32699"/>
    <cellStyle name="Normal 2 7 36 26" xfId="33714"/>
    <cellStyle name="Normal 2 7 36 3" xfId="17002"/>
    <cellStyle name="Normal 2 7 36 4" xfId="18696"/>
    <cellStyle name="Normal 2 7 36 5" xfId="19310"/>
    <cellStyle name="Normal 2 7 36 6" xfId="19796"/>
    <cellStyle name="Normal 2 7 36 7" xfId="20221"/>
    <cellStyle name="Normal 2 7 36 8" xfId="20629"/>
    <cellStyle name="Normal 2 7 36 9" xfId="21012"/>
    <cellStyle name="Normal 2 7 37" xfId="2237"/>
    <cellStyle name="Normal 2 7 37 10" xfId="23166"/>
    <cellStyle name="Normal 2 7 37 11" xfId="21900"/>
    <cellStyle name="Normal 2 7 37 12" xfId="23476"/>
    <cellStyle name="Normal 2 7 37 13" xfId="23888"/>
    <cellStyle name="Normal 2 7 37 14" xfId="24302"/>
    <cellStyle name="Normal 2 7 37 15" xfId="24681"/>
    <cellStyle name="Normal 2 7 37 16" xfId="26963"/>
    <cellStyle name="Normal 2 7 37 17" xfId="25695"/>
    <cellStyle name="Normal 2 7 37 18" xfId="27269"/>
    <cellStyle name="Normal 2 7 37 19" xfId="27687"/>
    <cellStyle name="Normal 2 7 37 2" xfId="18275"/>
    <cellStyle name="Normal 2 7 37 20" xfId="28102"/>
    <cellStyle name="Normal 2 7 37 21" xfId="28479"/>
    <cellStyle name="Normal 2 7 37 22" xfId="29518"/>
    <cellStyle name="Normal 2 7 37 23" xfId="31302"/>
    <cellStyle name="Normal 2 7 37 24" xfId="33495"/>
    <cellStyle name="Normal 2 7 37 25" xfId="32698"/>
    <cellStyle name="Normal 2 7 37 26" xfId="33715"/>
    <cellStyle name="Normal 2 7 37 3" xfId="17001"/>
    <cellStyle name="Normal 2 7 37 4" xfId="18697"/>
    <cellStyle name="Normal 2 7 37 5" xfId="19311"/>
    <cellStyle name="Normal 2 7 37 6" xfId="19797"/>
    <cellStyle name="Normal 2 7 37 7" xfId="20222"/>
    <cellStyle name="Normal 2 7 37 8" xfId="20630"/>
    <cellStyle name="Normal 2 7 37 9" xfId="21013"/>
    <cellStyle name="Normal 2 7 38" xfId="2238"/>
    <cellStyle name="Normal 2 7 38 10" xfId="23167"/>
    <cellStyle name="Normal 2 7 38 11" xfId="21899"/>
    <cellStyle name="Normal 2 7 38 12" xfId="23477"/>
    <cellStyle name="Normal 2 7 38 13" xfId="23889"/>
    <cellStyle name="Normal 2 7 38 14" xfId="24303"/>
    <cellStyle name="Normal 2 7 38 15" xfId="24682"/>
    <cellStyle name="Normal 2 7 38 16" xfId="26964"/>
    <cellStyle name="Normal 2 7 38 17" xfId="25694"/>
    <cellStyle name="Normal 2 7 38 18" xfId="27270"/>
    <cellStyle name="Normal 2 7 38 19" xfId="27688"/>
    <cellStyle name="Normal 2 7 38 2" xfId="18276"/>
    <cellStyle name="Normal 2 7 38 20" xfId="28103"/>
    <cellStyle name="Normal 2 7 38 21" xfId="28480"/>
    <cellStyle name="Normal 2 7 38 22" xfId="29519"/>
    <cellStyle name="Normal 2 7 38 23" xfId="31303"/>
    <cellStyle name="Normal 2 7 38 24" xfId="33496"/>
    <cellStyle name="Normal 2 7 38 25" xfId="32697"/>
    <cellStyle name="Normal 2 7 38 26" xfId="33716"/>
    <cellStyle name="Normal 2 7 38 3" xfId="17000"/>
    <cellStyle name="Normal 2 7 38 4" xfId="18698"/>
    <cellStyle name="Normal 2 7 38 5" xfId="19312"/>
    <cellStyle name="Normal 2 7 38 6" xfId="19798"/>
    <cellStyle name="Normal 2 7 38 7" xfId="20223"/>
    <cellStyle name="Normal 2 7 38 8" xfId="20631"/>
    <cellStyle name="Normal 2 7 38 9" xfId="21014"/>
    <cellStyle name="Normal 2 7 39" xfId="2331"/>
    <cellStyle name="Normal 2 7 39 10" xfId="23168"/>
    <cellStyle name="Normal 2 7 39 11" xfId="21898"/>
    <cellStyle name="Normal 2 7 39 12" xfId="23478"/>
    <cellStyle name="Normal 2 7 39 13" xfId="23890"/>
    <cellStyle name="Normal 2 7 39 14" xfId="24304"/>
    <cellStyle name="Normal 2 7 39 15" xfId="24683"/>
    <cellStyle name="Normal 2 7 39 16" xfId="26965"/>
    <cellStyle name="Normal 2 7 39 17" xfId="25693"/>
    <cellStyle name="Normal 2 7 39 18" xfId="27271"/>
    <cellStyle name="Normal 2 7 39 19" xfId="27689"/>
    <cellStyle name="Normal 2 7 39 2" xfId="18277"/>
    <cellStyle name="Normal 2 7 39 20" xfId="28104"/>
    <cellStyle name="Normal 2 7 39 21" xfId="28481"/>
    <cellStyle name="Normal 2 7 39 22" xfId="29599"/>
    <cellStyle name="Normal 2 7 39 23" xfId="31383"/>
    <cellStyle name="Normal 2 7 39 24" xfId="33497"/>
    <cellStyle name="Normal 2 7 39 25" xfId="32696"/>
    <cellStyle name="Normal 2 7 39 26" xfId="33717"/>
    <cellStyle name="Normal 2 7 39 3" xfId="16999"/>
    <cellStyle name="Normal 2 7 39 4" xfId="18699"/>
    <cellStyle name="Normal 2 7 39 5" xfId="19313"/>
    <cellStyle name="Normal 2 7 39 6" xfId="19799"/>
    <cellStyle name="Normal 2 7 39 7" xfId="20224"/>
    <cellStyle name="Normal 2 7 39 8" xfId="20632"/>
    <cellStyle name="Normal 2 7 39 9" xfId="21015"/>
    <cellStyle name="Normal 2 7 4" xfId="1132"/>
    <cellStyle name="Normal 2 7 4 10" xfId="23169"/>
    <cellStyle name="Normal 2 7 4 11" xfId="21897"/>
    <cellStyle name="Normal 2 7 4 12" xfId="23479"/>
    <cellStyle name="Normal 2 7 4 13" xfId="23891"/>
    <cellStyle name="Normal 2 7 4 14" xfId="24305"/>
    <cellStyle name="Normal 2 7 4 15" xfId="24684"/>
    <cellStyle name="Normal 2 7 4 16" xfId="26966"/>
    <cellStyle name="Normal 2 7 4 17" xfId="25692"/>
    <cellStyle name="Normal 2 7 4 18" xfId="27272"/>
    <cellStyle name="Normal 2 7 4 19" xfId="27690"/>
    <cellStyle name="Normal 2 7 4 2" xfId="18278"/>
    <cellStyle name="Normal 2 7 4 20" xfId="28105"/>
    <cellStyle name="Normal 2 7 4 21" xfId="28482"/>
    <cellStyle name="Normal 2 7 4 22" xfId="29200"/>
    <cellStyle name="Normal 2 7 4 23" xfId="30984"/>
    <cellStyle name="Normal 2 7 4 24" xfId="33498"/>
    <cellStyle name="Normal 2 7 4 25" xfId="32695"/>
    <cellStyle name="Normal 2 7 4 26" xfId="33718"/>
    <cellStyle name="Normal 2 7 4 3" xfId="16998"/>
    <cellStyle name="Normal 2 7 4 4" xfId="18700"/>
    <cellStyle name="Normal 2 7 4 5" xfId="19314"/>
    <cellStyle name="Normal 2 7 4 6" xfId="19800"/>
    <cellStyle name="Normal 2 7 4 7" xfId="20225"/>
    <cellStyle name="Normal 2 7 4 8" xfId="20633"/>
    <cellStyle name="Normal 2 7 4 9" xfId="21016"/>
    <cellStyle name="Normal 2 7 40" xfId="2345"/>
    <cellStyle name="Normal 2 7 40 10" xfId="23170"/>
    <cellStyle name="Normal 2 7 40 11" xfId="21896"/>
    <cellStyle name="Normal 2 7 40 12" xfId="23480"/>
    <cellStyle name="Normal 2 7 40 13" xfId="23892"/>
    <cellStyle name="Normal 2 7 40 14" xfId="24306"/>
    <cellStyle name="Normal 2 7 40 15" xfId="24685"/>
    <cellStyle name="Normal 2 7 40 16" xfId="26967"/>
    <cellStyle name="Normal 2 7 40 17" xfId="25691"/>
    <cellStyle name="Normal 2 7 40 18" xfId="27273"/>
    <cellStyle name="Normal 2 7 40 19" xfId="27691"/>
    <cellStyle name="Normal 2 7 40 2" xfId="18279"/>
    <cellStyle name="Normal 2 7 40 20" xfId="28106"/>
    <cellStyle name="Normal 2 7 40 21" xfId="28483"/>
    <cellStyle name="Normal 2 7 40 22" xfId="29610"/>
    <cellStyle name="Normal 2 7 40 23" xfId="31394"/>
    <cellStyle name="Normal 2 7 40 24" xfId="33499"/>
    <cellStyle name="Normal 2 7 40 25" xfId="32694"/>
    <cellStyle name="Normal 2 7 40 26" xfId="33719"/>
    <cellStyle name="Normal 2 7 40 3" xfId="16997"/>
    <cellStyle name="Normal 2 7 40 4" xfId="18701"/>
    <cellStyle name="Normal 2 7 40 5" xfId="19315"/>
    <cellStyle name="Normal 2 7 40 6" xfId="19801"/>
    <cellStyle name="Normal 2 7 40 7" xfId="20226"/>
    <cellStyle name="Normal 2 7 40 8" xfId="20634"/>
    <cellStyle name="Normal 2 7 40 9" xfId="21017"/>
    <cellStyle name="Normal 2 7 41" xfId="2358"/>
    <cellStyle name="Normal 2 7 41 10" xfId="23171"/>
    <cellStyle name="Normal 2 7 41 11" xfId="21895"/>
    <cellStyle name="Normal 2 7 41 12" xfId="23481"/>
    <cellStyle name="Normal 2 7 41 13" xfId="23893"/>
    <cellStyle name="Normal 2 7 41 14" xfId="24307"/>
    <cellStyle name="Normal 2 7 41 15" xfId="24686"/>
    <cellStyle name="Normal 2 7 41 16" xfId="26968"/>
    <cellStyle name="Normal 2 7 41 17" xfId="25690"/>
    <cellStyle name="Normal 2 7 41 18" xfId="27274"/>
    <cellStyle name="Normal 2 7 41 19" xfId="27692"/>
    <cellStyle name="Normal 2 7 41 2" xfId="18280"/>
    <cellStyle name="Normal 2 7 41 20" xfId="28107"/>
    <cellStyle name="Normal 2 7 41 21" xfId="28484"/>
    <cellStyle name="Normal 2 7 41 22" xfId="29620"/>
    <cellStyle name="Normal 2 7 41 23" xfId="31404"/>
    <cellStyle name="Normal 2 7 41 24" xfId="33500"/>
    <cellStyle name="Normal 2 7 41 25" xfId="32693"/>
    <cellStyle name="Normal 2 7 41 26" xfId="33720"/>
    <cellStyle name="Normal 2 7 41 3" xfId="16996"/>
    <cellStyle name="Normal 2 7 41 4" xfId="18702"/>
    <cellStyle name="Normal 2 7 41 5" xfId="19316"/>
    <cellStyle name="Normal 2 7 41 6" xfId="19802"/>
    <cellStyle name="Normal 2 7 41 7" xfId="20227"/>
    <cellStyle name="Normal 2 7 41 8" xfId="20635"/>
    <cellStyle name="Normal 2 7 41 9" xfId="21018"/>
    <cellStyle name="Normal 2 7 42" xfId="2370"/>
    <cellStyle name="Normal 2 7 42 10" xfId="23172"/>
    <cellStyle name="Normal 2 7 42 11" xfId="21894"/>
    <cellStyle name="Normal 2 7 42 12" xfId="23482"/>
    <cellStyle name="Normal 2 7 42 13" xfId="23894"/>
    <cellStyle name="Normal 2 7 42 14" xfId="24308"/>
    <cellStyle name="Normal 2 7 42 15" xfId="24687"/>
    <cellStyle name="Normal 2 7 42 16" xfId="26969"/>
    <cellStyle name="Normal 2 7 42 17" xfId="25689"/>
    <cellStyle name="Normal 2 7 42 18" xfId="27275"/>
    <cellStyle name="Normal 2 7 42 19" xfId="27693"/>
    <cellStyle name="Normal 2 7 42 2" xfId="18281"/>
    <cellStyle name="Normal 2 7 42 20" xfId="28108"/>
    <cellStyle name="Normal 2 7 42 21" xfId="28485"/>
    <cellStyle name="Normal 2 7 42 22" xfId="29628"/>
    <cellStyle name="Normal 2 7 42 23" xfId="31412"/>
    <cellStyle name="Normal 2 7 42 24" xfId="33501"/>
    <cellStyle name="Normal 2 7 42 25" xfId="32692"/>
    <cellStyle name="Normal 2 7 42 26" xfId="33721"/>
    <cellStyle name="Normal 2 7 42 3" xfId="16995"/>
    <cellStyle name="Normal 2 7 42 4" xfId="18703"/>
    <cellStyle name="Normal 2 7 42 5" xfId="19317"/>
    <cellStyle name="Normal 2 7 42 6" xfId="19803"/>
    <cellStyle name="Normal 2 7 42 7" xfId="20228"/>
    <cellStyle name="Normal 2 7 42 8" xfId="20636"/>
    <cellStyle name="Normal 2 7 42 9" xfId="21019"/>
    <cellStyle name="Normal 2 7 43" xfId="2382"/>
    <cellStyle name="Normal 2 7 43 10" xfId="23173"/>
    <cellStyle name="Normal 2 7 43 11" xfId="21893"/>
    <cellStyle name="Normal 2 7 43 12" xfId="23483"/>
    <cellStyle name="Normal 2 7 43 13" xfId="23895"/>
    <cellStyle name="Normal 2 7 43 14" xfId="24309"/>
    <cellStyle name="Normal 2 7 43 15" xfId="24688"/>
    <cellStyle name="Normal 2 7 43 16" xfId="26970"/>
    <cellStyle name="Normal 2 7 43 17" xfId="25688"/>
    <cellStyle name="Normal 2 7 43 18" xfId="27276"/>
    <cellStyle name="Normal 2 7 43 19" xfId="27694"/>
    <cellStyle name="Normal 2 7 43 2" xfId="18282"/>
    <cellStyle name="Normal 2 7 43 20" xfId="28109"/>
    <cellStyle name="Normal 2 7 43 21" xfId="28486"/>
    <cellStyle name="Normal 2 7 43 22" xfId="29638"/>
    <cellStyle name="Normal 2 7 43 23" xfId="31422"/>
    <cellStyle name="Normal 2 7 43 24" xfId="33502"/>
    <cellStyle name="Normal 2 7 43 25" xfId="32691"/>
    <cellStyle name="Normal 2 7 43 26" xfId="33722"/>
    <cellStyle name="Normal 2 7 43 3" xfId="16994"/>
    <cellStyle name="Normal 2 7 43 4" xfId="18704"/>
    <cellStyle name="Normal 2 7 43 5" xfId="19318"/>
    <cellStyle name="Normal 2 7 43 6" xfId="19804"/>
    <cellStyle name="Normal 2 7 43 7" xfId="20229"/>
    <cellStyle name="Normal 2 7 43 8" xfId="20637"/>
    <cellStyle name="Normal 2 7 43 9" xfId="21020"/>
    <cellStyle name="Normal 2 7 44" xfId="2392"/>
    <cellStyle name="Normal 2 7 44 10" xfId="23174"/>
    <cellStyle name="Normal 2 7 44 11" xfId="21892"/>
    <cellStyle name="Normal 2 7 44 12" xfId="23484"/>
    <cellStyle name="Normal 2 7 44 13" xfId="23896"/>
    <cellStyle name="Normal 2 7 44 14" xfId="24310"/>
    <cellStyle name="Normal 2 7 44 15" xfId="24689"/>
    <cellStyle name="Normal 2 7 44 16" xfId="26971"/>
    <cellStyle name="Normal 2 7 44 17" xfId="25687"/>
    <cellStyle name="Normal 2 7 44 18" xfId="27277"/>
    <cellStyle name="Normal 2 7 44 19" xfId="27695"/>
    <cellStyle name="Normal 2 7 44 2" xfId="18283"/>
    <cellStyle name="Normal 2 7 44 20" xfId="28110"/>
    <cellStyle name="Normal 2 7 44 21" xfId="28487"/>
    <cellStyle name="Normal 2 7 44 22" xfId="29645"/>
    <cellStyle name="Normal 2 7 44 23" xfId="31429"/>
    <cellStyle name="Normal 2 7 44 24" xfId="33503"/>
    <cellStyle name="Normal 2 7 44 25" xfId="32690"/>
    <cellStyle name="Normal 2 7 44 26" xfId="33723"/>
    <cellStyle name="Normal 2 7 44 3" xfId="16993"/>
    <cellStyle name="Normal 2 7 44 4" xfId="18705"/>
    <cellStyle name="Normal 2 7 44 5" xfId="19319"/>
    <cellStyle name="Normal 2 7 44 6" xfId="19805"/>
    <cellStyle name="Normal 2 7 44 7" xfId="20230"/>
    <cellStyle name="Normal 2 7 44 8" xfId="20638"/>
    <cellStyle name="Normal 2 7 44 9" xfId="21021"/>
    <cellStyle name="Normal 2 7 45" xfId="2400"/>
    <cellStyle name="Normal 2 7 45 10" xfId="23175"/>
    <cellStyle name="Normal 2 7 45 11" xfId="21891"/>
    <cellStyle name="Normal 2 7 45 12" xfId="23485"/>
    <cellStyle name="Normal 2 7 45 13" xfId="23897"/>
    <cellStyle name="Normal 2 7 45 14" xfId="24311"/>
    <cellStyle name="Normal 2 7 45 15" xfId="24690"/>
    <cellStyle name="Normal 2 7 45 16" xfId="26972"/>
    <cellStyle name="Normal 2 7 45 17" xfId="25686"/>
    <cellStyle name="Normal 2 7 45 18" xfId="27278"/>
    <cellStyle name="Normal 2 7 45 19" xfId="27696"/>
    <cellStyle name="Normal 2 7 45 2" xfId="18284"/>
    <cellStyle name="Normal 2 7 45 20" xfId="28111"/>
    <cellStyle name="Normal 2 7 45 21" xfId="28488"/>
    <cellStyle name="Normal 2 7 45 22" xfId="29651"/>
    <cellStyle name="Normal 2 7 45 23" xfId="31435"/>
    <cellStyle name="Normal 2 7 45 24" xfId="33504"/>
    <cellStyle name="Normal 2 7 45 25" xfId="32689"/>
    <cellStyle name="Normal 2 7 45 26" xfId="33724"/>
    <cellStyle name="Normal 2 7 45 3" xfId="16992"/>
    <cellStyle name="Normal 2 7 45 4" xfId="18706"/>
    <cellStyle name="Normal 2 7 45 5" xfId="19320"/>
    <cellStyle name="Normal 2 7 45 6" xfId="19806"/>
    <cellStyle name="Normal 2 7 45 7" xfId="20231"/>
    <cellStyle name="Normal 2 7 45 8" xfId="20639"/>
    <cellStyle name="Normal 2 7 45 9" xfId="21022"/>
    <cellStyle name="Normal 2 7 46" xfId="2408"/>
    <cellStyle name="Normal 2 7 46 10" xfId="23176"/>
    <cellStyle name="Normal 2 7 46 11" xfId="21890"/>
    <cellStyle name="Normal 2 7 46 12" xfId="23486"/>
    <cellStyle name="Normal 2 7 46 13" xfId="23898"/>
    <cellStyle name="Normal 2 7 46 14" xfId="24312"/>
    <cellStyle name="Normal 2 7 46 15" xfId="24691"/>
    <cellStyle name="Normal 2 7 46 16" xfId="26973"/>
    <cellStyle name="Normal 2 7 46 17" xfId="25685"/>
    <cellStyle name="Normal 2 7 46 18" xfId="27279"/>
    <cellStyle name="Normal 2 7 46 19" xfId="27697"/>
    <cellStyle name="Normal 2 7 46 2" xfId="18285"/>
    <cellStyle name="Normal 2 7 46 20" xfId="28112"/>
    <cellStyle name="Normal 2 7 46 21" xfId="28489"/>
    <cellStyle name="Normal 2 7 46 22" xfId="29657"/>
    <cellStyle name="Normal 2 7 46 23" xfId="31441"/>
    <cellStyle name="Normal 2 7 46 24" xfId="33505"/>
    <cellStyle name="Normal 2 7 46 25" xfId="32688"/>
    <cellStyle name="Normal 2 7 46 26" xfId="33725"/>
    <cellStyle name="Normal 2 7 46 3" xfId="16991"/>
    <cellStyle name="Normal 2 7 46 4" xfId="18707"/>
    <cellStyle name="Normal 2 7 46 5" xfId="19321"/>
    <cellStyle name="Normal 2 7 46 6" xfId="19807"/>
    <cellStyle name="Normal 2 7 46 7" xfId="20232"/>
    <cellStyle name="Normal 2 7 46 8" xfId="20640"/>
    <cellStyle name="Normal 2 7 46 9" xfId="21023"/>
    <cellStyle name="Normal 2 7 47" xfId="3844"/>
    <cellStyle name="Normal 2 7 47 10" xfId="23177"/>
    <cellStyle name="Normal 2 7 47 11" xfId="21889"/>
    <cellStyle name="Normal 2 7 47 12" xfId="23487"/>
    <cellStyle name="Normal 2 7 47 13" xfId="23899"/>
    <cellStyle name="Normal 2 7 47 14" xfId="24313"/>
    <cellStyle name="Normal 2 7 47 15" xfId="24692"/>
    <cellStyle name="Normal 2 7 47 16" xfId="26974"/>
    <cellStyle name="Normal 2 7 47 17" xfId="25684"/>
    <cellStyle name="Normal 2 7 47 18" xfId="27280"/>
    <cellStyle name="Normal 2 7 47 19" xfId="27698"/>
    <cellStyle name="Normal 2 7 47 2" xfId="18286"/>
    <cellStyle name="Normal 2 7 47 20" xfId="28113"/>
    <cellStyle name="Normal 2 7 47 21" xfId="28490"/>
    <cellStyle name="Normal 2 7 47 22" xfId="29803"/>
    <cellStyle name="Normal 2 7 47 23" xfId="31587"/>
    <cellStyle name="Normal 2 7 47 24" xfId="33506"/>
    <cellStyle name="Normal 2 7 47 25" xfId="32687"/>
    <cellStyle name="Normal 2 7 47 26" xfId="33726"/>
    <cellStyle name="Normal 2 7 47 3" xfId="16990"/>
    <cellStyle name="Normal 2 7 47 4" xfId="18708"/>
    <cellStyle name="Normal 2 7 47 5" xfId="19322"/>
    <cellStyle name="Normal 2 7 47 6" xfId="19808"/>
    <cellStyle name="Normal 2 7 47 7" xfId="20233"/>
    <cellStyle name="Normal 2 7 47 8" xfId="20641"/>
    <cellStyle name="Normal 2 7 47 9" xfId="21024"/>
    <cellStyle name="Normal 2 7 48" xfId="3845"/>
    <cellStyle name="Normal 2 7 48 10" xfId="23178"/>
    <cellStyle name="Normal 2 7 48 11" xfId="21888"/>
    <cellStyle name="Normal 2 7 48 12" xfId="23488"/>
    <cellStyle name="Normal 2 7 48 13" xfId="23900"/>
    <cellStyle name="Normal 2 7 48 14" xfId="24314"/>
    <cellStyle name="Normal 2 7 48 15" xfId="24693"/>
    <cellStyle name="Normal 2 7 48 16" xfId="26975"/>
    <cellStyle name="Normal 2 7 48 17" xfId="25683"/>
    <cellStyle name="Normal 2 7 48 18" xfId="27281"/>
    <cellStyle name="Normal 2 7 48 19" xfId="27699"/>
    <cellStyle name="Normal 2 7 48 2" xfId="18287"/>
    <cellStyle name="Normal 2 7 48 20" xfId="28114"/>
    <cellStyle name="Normal 2 7 48 21" xfId="28491"/>
    <cellStyle name="Normal 2 7 48 22" xfId="29804"/>
    <cellStyle name="Normal 2 7 48 23" xfId="31588"/>
    <cellStyle name="Normal 2 7 48 24" xfId="33507"/>
    <cellStyle name="Normal 2 7 48 25" xfId="32686"/>
    <cellStyle name="Normal 2 7 48 26" xfId="33727"/>
    <cellStyle name="Normal 2 7 48 3" xfId="16989"/>
    <cellStyle name="Normal 2 7 48 4" xfId="18709"/>
    <cellStyle name="Normal 2 7 48 5" xfId="19323"/>
    <cellStyle name="Normal 2 7 48 6" xfId="19809"/>
    <cellStyle name="Normal 2 7 48 7" xfId="20234"/>
    <cellStyle name="Normal 2 7 48 8" xfId="20642"/>
    <cellStyle name="Normal 2 7 48 9" xfId="21025"/>
    <cellStyle name="Normal 2 7 49" xfId="3846"/>
    <cellStyle name="Normal 2 7 49 10" xfId="23179"/>
    <cellStyle name="Normal 2 7 49 11" xfId="21887"/>
    <cellStyle name="Normal 2 7 49 12" xfId="23489"/>
    <cellStyle name="Normal 2 7 49 13" xfId="23901"/>
    <cellStyle name="Normal 2 7 49 14" xfId="24315"/>
    <cellStyle name="Normal 2 7 49 15" xfId="24694"/>
    <cellStyle name="Normal 2 7 49 16" xfId="26976"/>
    <cellStyle name="Normal 2 7 49 17" xfId="25682"/>
    <cellStyle name="Normal 2 7 49 18" xfId="27282"/>
    <cellStyle name="Normal 2 7 49 19" xfId="27700"/>
    <cellStyle name="Normal 2 7 49 2" xfId="18288"/>
    <cellStyle name="Normal 2 7 49 20" xfId="28115"/>
    <cellStyle name="Normal 2 7 49 21" xfId="28492"/>
    <cellStyle name="Normal 2 7 49 22" xfId="29805"/>
    <cellStyle name="Normal 2 7 49 23" xfId="31589"/>
    <cellStyle name="Normal 2 7 49 24" xfId="33508"/>
    <cellStyle name="Normal 2 7 49 25" xfId="32685"/>
    <cellStyle name="Normal 2 7 49 26" xfId="33728"/>
    <cellStyle name="Normal 2 7 49 3" xfId="16988"/>
    <cellStyle name="Normal 2 7 49 4" xfId="18710"/>
    <cellStyle name="Normal 2 7 49 5" xfId="19324"/>
    <cellStyle name="Normal 2 7 49 6" xfId="19810"/>
    <cellStyle name="Normal 2 7 49 7" xfId="20235"/>
    <cellStyle name="Normal 2 7 49 8" xfId="20643"/>
    <cellStyle name="Normal 2 7 49 9" xfId="21026"/>
    <cellStyle name="Normal 2 7 5" xfId="1146"/>
    <cellStyle name="Normal 2 7 5 10" xfId="23180"/>
    <cellStyle name="Normal 2 7 5 11" xfId="21886"/>
    <cellStyle name="Normal 2 7 5 12" xfId="23490"/>
    <cellStyle name="Normal 2 7 5 13" xfId="23902"/>
    <cellStyle name="Normal 2 7 5 14" xfId="24316"/>
    <cellStyle name="Normal 2 7 5 15" xfId="24695"/>
    <cellStyle name="Normal 2 7 5 16" xfId="26977"/>
    <cellStyle name="Normal 2 7 5 17" xfId="25681"/>
    <cellStyle name="Normal 2 7 5 18" xfId="27283"/>
    <cellStyle name="Normal 2 7 5 19" xfId="27701"/>
    <cellStyle name="Normal 2 7 5 2" xfId="18289"/>
    <cellStyle name="Normal 2 7 5 20" xfId="28116"/>
    <cellStyle name="Normal 2 7 5 21" xfId="28493"/>
    <cellStyle name="Normal 2 7 5 22" xfId="29211"/>
    <cellStyle name="Normal 2 7 5 23" xfId="30995"/>
    <cellStyle name="Normal 2 7 5 24" xfId="33509"/>
    <cellStyle name="Normal 2 7 5 25" xfId="32684"/>
    <cellStyle name="Normal 2 7 5 26" xfId="33729"/>
    <cellStyle name="Normal 2 7 5 3" xfId="16987"/>
    <cellStyle name="Normal 2 7 5 4" xfId="18711"/>
    <cellStyle name="Normal 2 7 5 5" xfId="19325"/>
    <cellStyle name="Normal 2 7 5 6" xfId="19811"/>
    <cellStyle name="Normal 2 7 5 7" xfId="20236"/>
    <cellStyle name="Normal 2 7 5 8" xfId="20644"/>
    <cellStyle name="Normal 2 7 5 9" xfId="21027"/>
    <cellStyle name="Normal 2 7 50" xfId="3848"/>
    <cellStyle name="Normal 2 7 50 10" xfId="23181"/>
    <cellStyle name="Normal 2 7 50 11" xfId="21885"/>
    <cellStyle name="Normal 2 7 50 12" xfId="23492"/>
    <cellStyle name="Normal 2 7 50 13" xfId="23903"/>
    <cellStyle name="Normal 2 7 50 14" xfId="24317"/>
    <cellStyle name="Normal 2 7 50 15" xfId="24696"/>
    <cellStyle name="Normal 2 7 50 16" xfId="26978"/>
    <cellStyle name="Normal 2 7 50 17" xfId="25680"/>
    <cellStyle name="Normal 2 7 50 18" xfId="27284"/>
    <cellStyle name="Normal 2 7 50 19" xfId="27702"/>
    <cellStyle name="Normal 2 7 50 2" xfId="18290"/>
    <cellStyle name="Normal 2 7 50 20" xfId="28117"/>
    <cellStyle name="Normal 2 7 50 21" xfId="28494"/>
    <cellStyle name="Normal 2 7 50 22" xfId="29806"/>
    <cellStyle name="Normal 2 7 50 23" xfId="31590"/>
    <cellStyle name="Normal 2 7 50 24" xfId="33510"/>
    <cellStyle name="Normal 2 7 50 25" xfId="32683"/>
    <cellStyle name="Normal 2 7 50 26" xfId="33730"/>
    <cellStyle name="Normal 2 7 50 3" xfId="16986"/>
    <cellStyle name="Normal 2 7 50 4" xfId="18712"/>
    <cellStyle name="Normal 2 7 50 5" xfId="19326"/>
    <cellStyle name="Normal 2 7 50 6" xfId="19812"/>
    <cellStyle name="Normal 2 7 50 7" xfId="20237"/>
    <cellStyle name="Normal 2 7 50 8" xfId="20645"/>
    <cellStyle name="Normal 2 7 50 9" xfId="21028"/>
    <cellStyle name="Normal 2 7 51" xfId="3849"/>
    <cellStyle name="Normal 2 7 51 10" xfId="23182"/>
    <cellStyle name="Normal 2 7 51 11" xfId="21884"/>
    <cellStyle name="Normal 2 7 51 12" xfId="23503"/>
    <cellStyle name="Normal 2 7 51 13" xfId="23904"/>
    <cellStyle name="Normal 2 7 51 14" xfId="24318"/>
    <cellStyle name="Normal 2 7 51 15" xfId="24697"/>
    <cellStyle name="Normal 2 7 51 16" xfId="26979"/>
    <cellStyle name="Normal 2 7 51 17" xfId="25679"/>
    <cellStyle name="Normal 2 7 51 18" xfId="27285"/>
    <cellStyle name="Normal 2 7 51 19" xfId="27703"/>
    <cellStyle name="Normal 2 7 51 2" xfId="18291"/>
    <cellStyle name="Normal 2 7 51 20" xfId="28118"/>
    <cellStyle name="Normal 2 7 51 21" xfId="28495"/>
    <cellStyle name="Normal 2 7 51 22" xfId="29807"/>
    <cellStyle name="Normal 2 7 51 23" xfId="31591"/>
    <cellStyle name="Normal 2 7 51 24" xfId="33511"/>
    <cellStyle name="Normal 2 7 51 25" xfId="32682"/>
    <cellStyle name="Normal 2 7 51 26" xfId="33731"/>
    <cellStyle name="Normal 2 7 51 3" xfId="16985"/>
    <cellStyle name="Normal 2 7 51 4" xfId="18713"/>
    <cellStyle name="Normal 2 7 51 5" xfId="19327"/>
    <cellStyle name="Normal 2 7 51 6" xfId="19813"/>
    <cellStyle name="Normal 2 7 51 7" xfId="20238"/>
    <cellStyle name="Normal 2 7 51 8" xfId="20646"/>
    <cellStyle name="Normal 2 7 51 9" xfId="21029"/>
    <cellStyle name="Normal 2 7 52" xfId="3850"/>
    <cellStyle name="Normal 2 7 52 10" xfId="23183"/>
    <cellStyle name="Normal 2 7 52 11" xfId="21883"/>
    <cellStyle name="Normal 2 7 52 12" xfId="23514"/>
    <cellStyle name="Normal 2 7 52 13" xfId="23905"/>
    <cellStyle name="Normal 2 7 52 14" xfId="24319"/>
    <cellStyle name="Normal 2 7 52 15" xfId="24698"/>
    <cellStyle name="Normal 2 7 52 16" xfId="26980"/>
    <cellStyle name="Normal 2 7 52 17" xfId="25678"/>
    <cellStyle name="Normal 2 7 52 18" xfId="27286"/>
    <cellStyle name="Normal 2 7 52 19" xfId="27704"/>
    <cellStyle name="Normal 2 7 52 2" xfId="18292"/>
    <cellStyle name="Normal 2 7 52 20" xfId="28119"/>
    <cellStyle name="Normal 2 7 52 21" xfId="28496"/>
    <cellStyle name="Normal 2 7 52 22" xfId="29808"/>
    <cellStyle name="Normal 2 7 52 23" xfId="31592"/>
    <cellStyle name="Normal 2 7 52 24" xfId="33512"/>
    <cellStyle name="Normal 2 7 52 25" xfId="32681"/>
    <cellStyle name="Normal 2 7 52 26" xfId="33732"/>
    <cellStyle name="Normal 2 7 52 3" xfId="16984"/>
    <cellStyle name="Normal 2 7 52 4" xfId="18714"/>
    <cellStyle name="Normal 2 7 52 5" xfId="19328"/>
    <cellStyle name="Normal 2 7 52 6" xfId="19814"/>
    <cellStyle name="Normal 2 7 52 7" xfId="20239"/>
    <cellStyle name="Normal 2 7 52 8" xfId="20647"/>
    <cellStyle name="Normal 2 7 52 9" xfId="21030"/>
    <cellStyle name="Normal 2 7 53" xfId="3851"/>
    <cellStyle name="Normal 2 7 53 10" xfId="23184"/>
    <cellStyle name="Normal 2 7 53 11" xfId="21882"/>
    <cellStyle name="Normal 2 7 53 12" xfId="23517"/>
    <cellStyle name="Normal 2 7 53 13" xfId="23906"/>
    <cellStyle name="Normal 2 7 53 14" xfId="24320"/>
    <cellStyle name="Normal 2 7 53 15" xfId="24699"/>
    <cellStyle name="Normal 2 7 53 16" xfId="26981"/>
    <cellStyle name="Normal 2 7 53 17" xfId="25677"/>
    <cellStyle name="Normal 2 7 53 18" xfId="27287"/>
    <cellStyle name="Normal 2 7 53 19" xfId="27705"/>
    <cellStyle name="Normal 2 7 53 2" xfId="18293"/>
    <cellStyle name="Normal 2 7 53 20" xfId="28120"/>
    <cellStyle name="Normal 2 7 53 21" xfId="28497"/>
    <cellStyle name="Normal 2 7 53 22" xfId="29809"/>
    <cellStyle name="Normal 2 7 53 23" xfId="31593"/>
    <cellStyle name="Normal 2 7 53 24" xfId="33513"/>
    <cellStyle name="Normal 2 7 53 25" xfId="32680"/>
    <cellStyle name="Normal 2 7 53 26" xfId="33733"/>
    <cellStyle name="Normal 2 7 53 3" xfId="16983"/>
    <cellStyle name="Normal 2 7 53 4" xfId="18715"/>
    <cellStyle name="Normal 2 7 53 5" xfId="19329"/>
    <cellStyle name="Normal 2 7 53 6" xfId="19815"/>
    <cellStyle name="Normal 2 7 53 7" xfId="20240"/>
    <cellStyle name="Normal 2 7 53 8" xfId="20648"/>
    <cellStyle name="Normal 2 7 53 9" xfId="21031"/>
    <cellStyle name="Normal 2 7 54" xfId="3852"/>
    <cellStyle name="Normal 2 7 54 10" xfId="23185"/>
    <cellStyle name="Normal 2 7 54 11" xfId="21881"/>
    <cellStyle name="Normal 2 7 54 12" xfId="23518"/>
    <cellStyle name="Normal 2 7 54 13" xfId="23907"/>
    <cellStyle name="Normal 2 7 54 14" xfId="24321"/>
    <cellStyle name="Normal 2 7 54 15" xfId="24700"/>
    <cellStyle name="Normal 2 7 54 16" xfId="26982"/>
    <cellStyle name="Normal 2 7 54 17" xfId="25676"/>
    <cellStyle name="Normal 2 7 54 18" xfId="27288"/>
    <cellStyle name="Normal 2 7 54 19" xfId="27706"/>
    <cellStyle name="Normal 2 7 54 2" xfId="18294"/>
    <cellStyle name="Normal 2 7 54 20" xfId="28121"/>
    <cellStyle name="Normal 2 7 54 21" xfId="28498"/>
    <cellStyle name="Normal 2 7 54 22" xfId="29810"/>
    <cellStyle name="Normal 2 7 54 23" xfId="31594"/>
    <cellStyle name="Normal 2 7 54 24" xfId="33514"/>
    <cellStyle name="Normal 2 7 54 25" xfId="32679"/>
    <cellStyle name="Normal 2 7 54 26" xfId="33734"/>
    <cellStyle name="Normal 2 7 54 3" xfId="16982"/>
    <cellStyle name="Normal 2 7 54 4" xfId="18716"/>
    <cellStyle name="Normal 2 7 54 5" xfId="19330"/>
    <cellStyle name="Normal 2 7 54 6" xfId="19816"/>
    <cellStyle name="Normal 2 7 54 7" xfId="20241"/>
    <cellStyle name="Normal 2 7 54 8" xfId="20649"/>
    <cellStyle name="Normal 2 7 54 9" xfId="21032"/>
    <cellStyle name="Normal 2 7 55" xfId="3853"/>
    <cellStyle name="Normal 2 7 55 10" xfId="23186"/>
    <cellStyle name="Normal 2 7 55 11" xfId="21880"/>
    <cellStyle name="Normal 2 7 55 12" xfId="23519"/>
    <cellStyle name="Normal 2 7 55 13" xfId="23908"/>
    <cellStyle name="Normal 2 7 55 14" xfId="24322"/>
    <cellStyle name="Normal 2 7 55 15" xfId="24701"/>
    <cellStyle name="Normal 2 7 55 16" xfId="26983"/>
    <cellStyle name="Normal 2 7 55 17" xfId="25675"/>
    <cellStyle name="Normal 2 7 55 18" xfId="27289"/>
    <cellStyle name="Normal 2 7 55 19" xfId="27707"/>
    <cellStyle name="Normal 2 7 55 2" xfId="18295"/>
    <cellStyle name="Normal 2 7 55 20" xfId="28122"/>
    <cellStyle name="Normal 2 7 55 21" xfId="28499"/>
    <cellStyle name="Normal 2 7 55 22" xfId="29811"/>
    <cellStyle name="Normal 2 7 55 23" xfId="31595"/>
    <cellStyle name="Normal 2 7 55 24" xfId="33515"/>
    <cellStyle name="Normal 2 7 55 25" xfId="32678"/>
    <cellStyle name="Normal 2 7 55 26" xfId="33735"/>
    <cellStyle name="Normal 2 7 55 3" xfId="16981"/>
    <cellStyle name="Normal 2 7 55 4" xfId="18717"/>
    <cellStyle name="Normal 2 7 55 5" xfId="19331"/>
    <cellStyle name="Normal 2 7 55 6" xfId="19817"/>
    <cellStyle name="Normal 2 7 55 7" xfId="20242"/>
    <cellStyle name="Normal 2 7 55 8" xfId="20650"/>
    <cellStyle name="Normal 2 7 55 9" xfId="21033"/>
    <cellStyle name="Normal 2 7 56" xfId="3856"/>
    <cellStyle name="Normal 2 7 56 2" xfId="29812"/>
    <cellStyle name="Normal 2 7 56 3" xfId="31596"/>
    <cellStyle name="Normal 2 7 57" xfId="2741"/>
    <cellStyle name="Normal 2 7 57 2" xfId="29673"/>
    <cellStyle name="Normal 2 7 57 3" xfId="31457"/>
    <cellStyle name="Normal 2 7 58" xfId="4923"/>
    <cellStyle name="Normal 2 7 58 2" xfId="29926"/>
    <cellStyle name="Normal 2 7 58 3" xfId="31710"/>
    <cellStyle name="Normal 2 7 59" xfId="3111"/>
    <cellStyle name="Normal 2 7 59 2" xfId="29679"/>
    <cellStyle name="Normal 2 7 59 3" xfId="31463"/>
    <cellStyle name="Normal 2 7 6" xfId="1156"/>
    <cellStyle name="Normal 2 7 6 10" xfId="23187"/>
    <cellStyle name="Normal 2 7 6 11" xfId="21879"/>
    <cellStyle name="Normal 2 7 6 12" xfId="23520"/>
    <cellStyle name="Normal 2 7 6 13" xfId="23909"/>
    <cellStyle name="Normal 2 7 6 14" xfId="24323"/>
    <cellStyle name="Normal 2 7 6 15" xfId="24702"/>
    <cellStyle name="Normal 2 7 6 16" xfId="26984"/>
    <cellStyle name="Normal 2 7 6 17" xfId="25674"/>
    <cellStyle name="Normal 2 7 6 18" xfId="27290"/>
    <cellStyle name="Normal 2 7 6 19" xfId="27708"/>
    <cellStyle name="Normal 2 7 6 2" xfId="18296"/>
    <cellStyle name="Normal 2 7 6 20" xfId="28124"/>
    <cellStyle name="Normal 2 7 6 21" xfId="28500"/>
    <cellStyle name="Normal 2 7 6 22" xfId="29218"/>
    <cellStyle name="Normal 2 7 6 23" xfId="31002"/>
    <cellStyle name="Normal 2 7 6 24" xfId="33516"/>
    <cellStyle name="Normal 2 7 6 25" xfId="32677"/>
    <cellStyle name="Normal 2 7 6 26" xfId="33736"/>
    <cellStyle name="Normal 2 7 6 3" xfId="16980"/>
    <cellStyle name="Normal 2 7 6 4" xfId="18718"/>
    <cellStyle name="Normal 2 7 6 5" xfId="19332"/>
    <cellStyle name="Normal 2 7 6 6" xfId="19818"/>
    <cellStyle name="Normal 2 7 6 7" xfId="20243"/>
    <cellStyle name="Normal 2 7 6 8" xfId="20651"/>
    <cellStyle name="Normal 2 7 6 9" xfId="21034"/>
    <cellStyle name="Normal 2 7 60" xfId="5034"/>
    <cellStyle name="Normal 2 7 60 2" xfId="29936"/>
    <cellStyle name="Normal 2 7 60 3" xfId="31720"/>
    <cellStyle name="Normal 2 7 61" xfId="2706"/>
    <cellStyle name="Normal 2 7 61 2" xfId="29671"/>
    <cellStyle name="Normal 2 7 61 3" xfId="31455"/>
    <cellStyle name="Normal 2 7 62" xfId="5592"/>
    <cellStyle name="Normal 2 7 62 2" xfId="29957"/>
    <cellStyle name="Normal 2 7 62 3" xfId="31741"/>
    <cellStyle name="Normal 2 7 63" xfId="4677"/>
    <cellStyle name="Normal 2 7 63 2" xfId="29917"/>
    <cellStyle name="Normal 2 7 63 3" xfId="31701"/>
    <cellStyle name="Normal 2 7 64" xfId="5434"/>
    <cellStyle name="Normal 2 7 64 2" xfId="29951"/>
    <cellStyle name="Normal 2 7 64 3" xfId="31735"/>
    <cellStyle name="Normal 2 7 65" xfId="5681"/>
    <cellStyle name="Normal 2 7 65 2" xfId="29961"/>
    <cellStyle name="Normal 2 7 65 3" xfId="31745"/>
    <cellStyle name="Normal 2 7 66" xfId="5933"/>
    <cellStyle name="Normal 2 7 66 2" xfId="29970"/>
    <cellStyle name="Normal 2 7 66 3" xfId="31754"/>
    <cellStyle name="Normal 2 7 67" xfId="6166"/>
    <cellStyle name="Normal 2 7 67 2" xfId="29979"/>
    <cellStyle name="Normal 2 7 67 3" xfId="31763"/>
    <cellStyle name="Normal 2 7 68" xfId="8375"/>
    <cellStyle name="Normal 2 7 68 2" xfId="30201"/>
    <cellStyle name="Normal 2 7 68 3" xfId="31985"/>
    <cellStyle name="Normal 2 7 69" xfId="7478"/>
    <cellStyle name="Normal 2 7 69 2" xfId="30044"/>
    <cellStyle name="Normal 2 7 69 3" xfId="31828"/>
    <cellStyle name="Normal 2 7 7" xfId="1168"/>
    <cellStyle name="Normal 2 7 7 10" xfId="23188"/>
    <cellStyle name="Normal 2 7 7 11" xfId="21878"/>
    <cellStyle name="Normal 2 7 7 12" xfId="23521"/>
    <cellStyle name="Normal 2 7 7 13" xfId="23910"/>
    <cellStyle name="Normal 2 7 7 14" xfId="24324"/>
    <cellStyle name="Normal 2 7 7 15" xfId="24703"/>
    <cellStyle name="Normal 2 7 7 16" xfId="26985"/>
    <cellStyle name="Normal 2 7 7 17" xfId="25673"/>
    <cellStyle name="Normal 2 7 7 18" xfId="27292"/>
    <cellStyle name="Normal 2 7 7 19" xfId="27709"/>
    <cellStyle name="Normal 2 7 7 2" xfId="18297"/>
    <cellStyle name="Normal 2 7 7 20" xfId="28135"/>
    <cellStyle name="Normal 2 7 7 21" xfId="28501"/>
    <cellStyle name="Normal 2 7 7 22" xfId="29228"/>
    <cellStyle name="Normal 2 7 7 23" xfId="31012"/>
    <cellStyle name="Normal 2 7 7 24" xfId="33517"/>
    <cellStyle name="Normal 2 7 7 25" xfId="32676"/>
    <cellStyle name="Normal 2 7 7 26" xfId="33737"/>
    <cellStyle name="Normal 2 7 7 3" xfId="16979"/>
    <cellStyle name="Normal 2 7 7 4" xfId="18719"/>
    <cellStyle name="Normal 2 7 7 5" xfId="19333"/>
    <cellStyle name="Normal 2 7 7 6" xfId="19820"/>
    <cellStyle name="Normal 2 7 7 7" xfId="20244"/>
    <cellStyle name="Normal 2 7 7 8" xfId="20652"/>
    <cellStyle name="Normal 2 7 7 9" xfId="21035"/>
    <cellStyle name="Normal 2 7 70" xfId="8496"/>
    <cellStyle name="Normal 2 7 70 2" xfId="30216"/>
    <cellStyle name="Normal 2 7 70 3" xfId="32000"/>
    <cellStyle name="Normal 2 7 71" xfId="7285"/>
    <cellStyle name="Normal 2 7 71 2" xfId="30027"/>
    <cellStyle name="Normal 2 7 71 3" xfId="31811"/>
    <cellStyle name="Normal 2 7 72" xfId="9123"/>
    <cellStyle name="Normal 2 7 72 2" xfId="30255"/>
    <cellStyle name="Normal 2 7 72 3" xfId="32039"/>
    <cellStyle name="Normal 2 7 73" xfId="7035"/>
    <cellStyle name="Normal 2 7 73 2" xfId="30014"/>
    <cellStyle name="Normal 2 7 73 3" xfId="31798"/>
    <cellStyle name="Normal 2 7 74" xfId="8956"/>
    <cellStyle name="Normal 2 7 74 2" xfId="30247"/>
    <cellStyle name="Normal 2 7 74 3" xfId="32031"/>
    <cellStyle name="Normal 2 7 75" xfId="9232"/>
    <cellStyle name="Normal 2 7 75 2" xfId="30259"/>
    <cellStyle name="Normal 2 7 75 3" xfId="32043"/>
    <cellStyle name="Normal 2 7 76" xfId="9504"/>
    <cellStyle name="Normal 2 7 76 2" xfId="30275"/>
    <cellStyle name="Normal 2 7 76 3" xfId="32059"/>
    <cellStyle name="Normal 2 7 77" xfId="9765"/>
    <cellStyle name="Normal 2 7 77 2" xfId="30284"/>
    <cellStyle name="Normal 2 7 77 3" xfId="32068"/>
    <cellStyle name="Normal 2 7 78" xfId="10030"/>
    <cellStyle name="Normal 2 7 78 2" xfId="30294"/>
    <cellStyle name="Normal 2 7 78 3" xfId="32078"/>
    <cellStyle name="Normal 2 7 79" xfId="10288"/>
    <cellStyle name="Normal 2 7 79 2" xfId="30303"/>
    <cellStyle name="Normal 2 7 79 3" xfId="32087"/>
    <cellStyle name="Normal 2 7 8" xfId="1178"/>
    <cellStyle name="Normal 2 7 8 10" xfId="23189"/>
    <cellStyle name="Normal 2 7 8 11" xfId="21877"/>
    <cellStyle name="Normal 2 7 8 12" xfId="23522"/>
    <cellStyle name="Normal 2 7 8 13" xfId="23911"/>
    <cellStyle name="Normal 2 7 8 14" xfId="24325"/>
    <cellStyle name="Normal 2 7 8 15" xfId="24704"/>
    <cellStyle name="Normal 2 7 8 16" xfId="26986"/>
    <cellStyle name="Normal 2 7 8 17" xfId="25672"/>
    <cellStyle name="Normal 2 7 8 18" xfId="27303"/>
    <cellStyle name="Normal 2 7 8 19" xfId="27710"/>
    <cellStyle name="Normal 2 7 8 2" xfId="18298"/>
    <cellStyle name="Normal 2 7 8 20" xfId="28146"/>
    <cellStyle name="Normal 2 7 8 21" xfId="28502"/>
    <cellStyle name="Normal 2 7 8 22" xfId="29235"/>
    <cellStyle name="Normal 2 7 8 23" xfId="31019"/>
    <cellStyle name="Normal 2 7 8 24" xfId="33518"/>
    <cellStyle name="Normal 2 7 8 25" xfId="32675"/>
    <cellStyle name="Normal 2 7 8 26" xfId="33738"/>
    <cellStyle name="Normal 2 7 8 3" xfId="16978"/>
    <cellStyle name="Normal 2 7 8 4" xfId="18720"/>
    <cellStyle name="Normal 2 7 8 5" xfId="19334"/>
    <cellStyle name="Normal 2 7 8 6" xfId="19831"/>
    <cellStyle name="Normal 2 7 8 7" xfId="20245"/>
    <cellStyle name="Normal 2 7 8 8" xfId="20654"/>
    <cellStyle name="Normal 2 7 8 9" xfId="21036"/>
    <cellStyle name="Normal 2 7 80" xfId="10567"/>
    <cellStyle name="Normal 2 7 80 2" xfId="30312"/>
    <cellStyle name="Normal 2 7 80 3" xfId="32096"/>
    <cellStyle name="Normal 2 7 81" xfId="10800"/>
    <cellStyle name="Normal 2 7 81 2" xfId="30321"/>
    <cellStyle name="Normal 2 7 81 3" xfId="32105"/>
    <cellStyle name="Normal 2 7 82" xfId="11081"/>
    <cellStyle name="Normal 2 7 82 2" xfId="30330"/>
    <cellStyle name="Normal 2 7 82 3" xfId="32114"/>
    <cellStyle name="Normal 2 7 83" xfId="11317"/>
    <cellStyle name="Normal 2 7 83 2" xfId="30339"/>
    <cellStyle name="Normal 2 7 83 3" xfId="32123"/>
    <cellStyle name="Normal 2 7 84" xfId="11579"/>
    <cellStyle name="Normal 2 7 84 2" xfId="30348"/>
    <cellStyle name="Normal 2 7 84 3" xfId="32132"/>
    <cellStyle name="Normal 2 7 85" xfId="11877"/>
    <cellStyle name="Normal 2 7 85 2" xfId="30358"/>
    <cellStyle name="Normal 2 7 85 3" xfId="32142"/>
    <cellStyle name="Normal 2 7 86" xfId="13851"/>
    <cellStyle name="Normal 2 7 86 2" xfId="30561"/>
    <cellStyle name="Normal 2 7 86 3" xfId="32345"/>
    <cellStyle name="Normal 2 7 87" xfId="13033"/>
    <cellStyle name="Normal 2 7 87 2" xfId="30420"/>
    <cellStyle name="Normal 2 7 87 3" xfId="32204"/>
    <cellStyle name="Normal 2 7 88" xfId="13969"/>
    <cellStyle name="Normal 2 7 88 2" xfId="30574"/>
    <cellStyle name="Normal 2 7 88 3" xfId="32358"/>
    <cellStyle name="Normal 2 7 89" xfId="12855"/>
    <cellStyle name="Normal 2 7 89 2" xfId="30407"/>
    <cellStyle name="Normal 2 7 89 3" xfId="32191"/>
    <cellStyle name="Normal 2 7 9" xfId="1186"/>
    <cellStyle name="Normal 2 7 9 10" xfId="23190"/>
    <cellStyle name="Normal 2 7 9 11" xfId="21876"/>
    <cellStyle name="Normal 2 7 9 12" xfId="23523"/>
    <cellStyle name="Normal 2 7 9 13" xfId="23912"/>
    <cellStyle name="Normal 2 7 9 14" xfId="24327"/>
    <cellStyle name="Normal 2 7 9 15" xfId="24705"/>
    <cellStyle name="Normal 2 7 9 16" xfId="26987"/>
    <cellStyle name="Normal 2 7 9 17" xfId="25671"/>
    <cellStyle name="Normal 2 7 9 18" xfId="27314"/>
    <cellStyle name="Normal 2 7 9 19" xfId="27711"/>
    <cellStyle name="Normal 2 7 9 2" xfId="18299"/>
    <cellStyle name="Normal 2 7 9 20" xfId="28149"/>
    <cellStyle name="Normal 2 7 9 21" xfId="28503"/>
    <cellStyle name="Normal 2 7 9 22" xfId="29241"/>
    <cellStyle name="Normal 2 7 9 23" xfId="31025"/>
    <cellStyle name="Normal 2 7 9 24" xfId="33519"/>
    <cellStyle name="Normal 2 7 9 25" xfId="32674"/>
    <cellStyle name="Normal 2 7 9 26" xfId="33739"/>
    <cellStyle name="Normal 2 7 9 3" xfId="16977"/>
    <cellStyle name="Normal 2 7 9 4" xfId="18721"/>
    <cellStyle name="Normal 2 7 9 5" xfId="19335"/>
    <cellStyle name="Normal 2 7 9 6" xfId="19842"/>
    <cellStyle name="Normal 2 7 9 7" xfId="20246"/>
    <cellStyle name="Normal 2 7 9 8" xfId="20665"/>
    <cellStyle name="Normal 2 7 9 9" xfId="21037"/>
    <cellStyle name="Normal 2 7 90" xfId="14139"/>
    <cellStyle name="Normal 2 7 90 2" xfId="30582"/>
    <cellStyle name="Normal 2 7 90 3" xfId="32366"/>
    <cellStyle name="Normal 2 7 91" xfId="12613"/>
    <cellStyle name="Normal 2 7 91 2" xfId="30399"/>
    <cellStyle name="Normal 2 7 91 3" xfId="32183"/>
    <cellStyle name="Normal 2 7 92" xfId="14380"/>
    <cellStyle name="Normal 2 7 92 2" xfId="30591"/>
    <cellStyle name="Normal 2 7 92 3" xfId="32375"/>
    <cellStyle name="Normal 2 7 93" xfId="14654"/>
    <cellStyle name="Normal 2 7 93 2" xfId="30601"/>
    <cellStyle name="Normal 2 7 93 3" xfId="32385"/>
    <cellStyle name="Normal 2 7 94" xfId="14918"/>
    <cellStyle name="Normal 2 7 94 2" xfId="30610"/>
    <cellStyle name="Normal 2 7 94 3" xfId="32394"/>
    <cellStyle name="Normal 2 7 95" xfId="15180"/>
    <cellStyle name="Normal 2 7 95 2" xfId="30619"/>
    <cellStyle name="Normal 2 7 95 3" xfId="32403"/>
    <cellStyle name="Normal 2 7 96" xfId="15449"/>
    <cellStyle name="Normal 2 7 96 2" xfId="30628"/>
    <cellStyle name="Normal 2 7 96 3" xfId="32412"/>
    <cellStyle name="Normal 2 7 97" xfId="15706"/>
    <cellStyle name="Normal 2 7 97 2" xfId="30637"/>
    <cellStyle name="Normal 2 7 97 3" xfId="32421"/>
    <cellStyle name="Normal 2 7 98" xfId="15987"/>
    <cellStyle name="Normal 2 7 98 2" xfId="30647"/>
    <cellStyle name="Normal 2 7 98 3" xfId="32431"/>
    <cellStyle name="Normal 2 7 99" xfId="16676"/>
    <cellStyle name="Normal 2 70" xfId="7705"/>
    <cellStyle name="Normal 2 71" xfId="8277"/>
    <cellStyle name="Normal 2 72" xfId="7635"/>
    <cellStyle name="Normal 2 73" xfId="8335"/>
    <cellStyle name="Normal 2 74" xfId="7531"/>
    <cellStyle name="Normal 2 75" xfId="8448"/>
    <cellStyle name="Normal 2 76" xfId="7367"/>
    <cellStyle name="Normal 2 77" xfId="8612"/>
    <cellStyle name="Normal 2 78" xfId="7165"/>
    <cellStyle name="Normal 2 79" xfId="8857"/>
    <cellStyle name="Normal 2 8" xfId="1031"/>
    <cellStyle name="Normal 2 8 10" xfId="1195"/>
    <cellStyle name="Normal 2 8 10 10" xfId="23192"/>
    <cellStyle name="Normal 2 8 10 11" xfId="21874"/>
    <cellStyle name="Normal 2 8 10 12" xfId="23525"/>
    <cellStyle name="Normal 2 8 10 13" xfId="23914"/>
    <cellStyle name="Normal 2 8 10 14" xfId="24349"/>
    <cellStyle name="Normal 2 8 10 15" xfId="24707"/>
    <cellStyle name="Normal 2 8 10 16" xfId="26989"/>
    <cellStyle name="Normal 2 8 10 17" xfId="25669"/>
    <cellStyle name="Normal 2 8 10 18" xfId="27318"/>
    <cellStyle name="Normal 2 8 10 19" xfId="27713"/>
    <cellStyle name="Normal 2 8 10 2" xfId="18301"/>
    <cellStyle name="Normal 2 8 10 20" xfId="28151"/>
    <cellStyle name="Normal 2 8 10 21" xfId="28505"/>
    <cellStyle name="Normal 2 8 10 22" xfId="29248"/>
    <cellStyle name="Normal 2 8 10 23" xfId="31032"/>
    <cellStyle name="Normal 2 8 10 24" xfId="33521"/>
    <cellStyle name="Normal 2 8 10 25" xfId="32672"/>
    <cellStyle name="Normal 2 8 10 26" xfId="33741"/>
    <cellStyle name="Normal 2 8 10 3" xfId="16975"/>
    <cellStyle name="Normal 2 8 10 4" xfId="18723"/>
    <cellStyle name="Normal 2 8 10 5" xfId="19337"/>
    <cellStyle name="Normal 2 8 10 6" xfId="19846"/>
    <cellStyle name="Normal 2 8 10 7" xfId="20259"/>
    <cellStyle name="Normal 2 8 10 8" xfId="20679"/>
    <cellStyle name="Normal 2 8 10 9" xfId="21039"/>
    <cellStyle name="Normal 2 8 100" xfId="16733"/>
    <cellStyle name="Normal 2 8 101" xfId="16754"/>
    <cellStyle name="Normal 2 8 102" xfId="16774"/>
    <cellStyle name="Normal 2 8 103" xfId="18300"/>
    <cellStyle name="Normal 2 8 104" xfId="16976"/>
    <cellStyle name="Normal 2 8 105" xfId="18722"/>
    <cellStyle name="Normal 2 8 106" xfId="19336"/>
    <cellStyle name="Normal 2 8 107" xfId="19845"/>
    <cellStyle name="Normal 2 8 108" xfId="20248"/>
    <cellStyle name="Normal 2 8 109" xfId="20676"/>
    <cellStyle name="Normal 2 8 11" xfId="1224"/>
    <cellStyle name="Normal 2 8 11 10" xfId="23193"/>
    <cellStyle name="Normal 2 8 11 11" xfId="21873"/>
    <cellStyle name="Normal 2 8 11 12" xfId="23526"/>
    <cellStyle name="Normal 2 8 11 13" xfId="23915"/>
    <cellStyle name="Normal 2 8 11 14" xfId="24352"/>
    <cellStyle name="Normal 2 8 11 15" xfId="24708"/>
    <cellStyle name="Normal 2 8 11 16" xfId="26990"/>
    <cellStyle name="Normal 2 8 11 17" xfId="25668"/>
    <cellStyle name="Normal 2 8 11 18" xfId="27319"/>
    <cellStyle name="Normal 2 8 11 19" xfId="27714"/>
    <cellStyle name="Normal 2 8 11 2" xfId="18302"/>
    <cellStyle name="Normal 2 8 11 20" xfId="28152"/>
    <cellStyle name="Normal 2 8 11 21" xfId="28506"/>
    <cellStyle name="Normal 2 8 11 22" xfId="29269"/>
    <cellStyle name="Normal 2 8 11 23" xfId="31053"/>
    <cellStyle name="Normal 2 8 11 24" xfId="33522"/>
    <cellStyle name="Normal 2 8 11 25" xfId="32671"/>
    <cellStyle name="Normal 2 8 11 26" xfId="33742"/>
    <cellStyle name="Normal 2 8 11 3" xfId="16974"/>
    <cellStyle name="Normal 2 8 11 4" xfId="18724"/>
    <cellStyle name="Normal 2 8 11 5" xfId="19338"/>
    <cellStyle name="Normal 2 8 11 6" xfId="19847"/>
    <cellStyle name="Normal 2 8 11 7" xfId="20270"/>
    <cellStyle name="Normal 2 8 11 8" xfId="20680"/>
    <cellStyle name="Normal 2 8 11 9" xfId="21041"/>
    <cellStyle name="Normal 2 8 110" xfId="21038"/>
    <cellStyle name="Normal 2 8 111" xfId="23191"/>
    <cellStyle name="Normal 2 8 112" xfId="21875"/>
    <cellStyle name="Normal 2 8 113" xfId="23524"/>
    <cellStyle name="Normal 2 8 114" xfId="23913"/>
    <cellStyle name="Normal 2 8 115" xfId="24338"/>
    <cellStyle name="Normal 2 8 116" xfId="24706"/>
    <cellStyle name="Normal 2 8 117" xfId="25388"/>
    <cellStyle name="Normal 2 8 118" xfId="25349"/>
    <cellStyle name="Normal 2 8 119" xfId="25394"/>
    <cellStyle name="Normal 2 8 12" xfId="1232"/>
    <cellStyle name="Normal 2 8 12 10" xfId="23194"/>
    <cellStyle name="Normal 2 8 12 11" xfId="21872"/>
    <cellStyle name="Normal 2 8 12 12" xfId="23527"/>
    <cellStyle name="Normal 2 8 12 13" xfId="23916"/>
    <cellStyle name="Normal 2 8 12 14" xfId="24353"/>
    <cellStyle name="Normal 2 8 12 15" xfId="24709"/>
    <cellStyle name="Normal 2 8 12 16" xfId="26991"/>
    <cellStyle name="Normal 2 8 12 17" xfId="25667"/>
    <cellStyle name="Normal 2 8 12 18" xfId="27320"/>
    <cellStyle name="Normal 2 8 12 19" xfId="27716"/>
    <cellStyle name="Normal 2 8 12 2" xfId="18303"/>
    <cellStyle name="Normal 2 8 12 20" xfId="28153"/>
    <cellStyle name="Normal 2 8 12 21" xfId="28507"/>
    <cellStyle name="Normal 2 8 12 22" xfId="29275"/>
    <cellStyle name="Normal 2 8 12 23" xfId="31059"/>
    <cellStyle name="Normal 2 8 12 24" xfId="33523"/>
    <cellStyle name="Normal 2 8 12 25" xfId="32670"/>
    <cellStyle name="Normal 2 8 12 26" xfId="33744"/>
    <cellStyle name="Normal 2 8 12 3" xfId="16973"/>
    <cellStyle name="Normal 2 8 12 4" xfId="18725"/>
    <cellStyle name="Normal 2 8 12 5" xfId="19340"/>
    <cellStyle name="Normal 2 8 12 6" xfId="19848"/>
    <cellStyle name="Normal 2 8 12 7" xfId="20273"/>
    <cellStyle name="Normal 2 8 12 8" xfId="20681"/>
    <cellStyle name="Normal 2 8 12 9" xfId="21052"/>
    <cellStyle name="Normal 2 8 120" xfId="25421"/>
    <cellStyle name="Normal 2 8 121" xfId="26988"/>
    <cellStyle name="Normal 2 8 122" xfId="25670"/>
    <cellStyle name="Normal 2 8 123" xfId="27317"/>
    <cellStyle name="Normal 2 8 124" xfId="27712"/>
    <cellStyle name="Normal 2 8 125" xfId="28150"/>
    <cellStyle name="Normal 2 8 126" xfId="28504"/>
    <cellStyle name="Normal 2 8 127" xfId="30709"/>
    <cellStyle name="Normal 2 8 128" xfId="30731"/>
    <cellStyle name="Normal 2 8 129" xfId="30751"/>
    <cellStyle name="Normal 2 8 13" xfId="1240"/>
    <cellStyle name="Normal 2 8 13 10" xfId="23195"/>
    <cellStyle name="Normal 2 8 13 11" xfId="21871"/>
    <cellStyle name="Normal 2 8 13 12" xfId="23528"/>
    <cellStyle name="Normal 2 8 13 13" xfId="23917"/>
    <cellStyle name="Normal 2 8 13 14" xfId="24354"/>
    <cellStyle name="Normal 2 8 13 15" xfId="24710"/>
    <cellStyle name="Normal 2 8 13 16" xfId="26992"/>
    <cellStyle name="Normal 2 8 13 17" xfId="25666"/>
    <cellStyle name="Normal 2 8 13 18" xfId="27321"/>
    <cellStyle name="Normal 2 8 13 19" xfId="27727"/>
    <cellStyle name="Normal 2 8 13 2" xfId="18304"/>
    <cellStyle name="Normal 2 8 13 20" xfId="28154"/>
    <cellStyle name="Normal 2 8 13 21" xfId="28508"/>
    <cellStyle name="Normal 2 8 13 22" xfId="29281"/>
    <cellStyle name="Normal 2 8 13 23" xfId="31065"/>
    <cellStyle name="Normal 2 8 13 24" xfId="33524"/>
    <cellStyle name="Normal 2 8 13 25" xfId="32669"/>
    <cellStyle name="Normal 2 8 13 26" xfId="33755"/>
    <cellStyle name="Normal 2 8 13 3" xfId="16972"/>
    <cellStyle name="Normal 2 8 13 4" xfId="18726"/>
    <cellStyle name="Normal 2 8 13 5" xfId="19351"/>
    <cellStyle name="Normal 2 8 13 6" xfId="19849"/>
    <cellStyle name="Normal 2 8 13 7" xfId="20274"/>
    <cellStyle name="Normal 2 8 13 8" xfId="20682"/>
    <cellStyle name="Normal 2 8 13 9" xfId="21063"/>
    <cellStyle name="Normal 2 8 130" xfId="30793"/>
    <cellStyle name="Normal 2 8 131" xfId="30813"/>
    <cellStyle name="Normal 2 8 132" xfId="30862"/>
    <cellStyle name="Normal 2 8 133" xfId="30892"/>
    <cellStyle name="Normal 2 8 134" xfId="30913"/>
    <cellStyle name="Normal 2 8 135" xfId="32495"/>
    <cellStyle name="Normal 2 8 136" xfId="32525"/>
    <cellStyle name="Normal 2 8 137" xfId="32547"/>
    <cellStyle name="Normal 2 8 138" xfId="33520"/>
    <cellStyle name="Normal 2 8 139" xfId="32673"/>
    <cellStyle name="Normal 2 8 14" xfId="1283"/>
    <cellStyle name="Normal 2 8 14 10" xfId="23196"/>
    <cellStyle name="Normal 2 8 14 11" xfId="21870"/>
    <cellStyle name="Normal 2 8 14 12" xfId="23529"/>
    <cellStyle name="Normal 2 8 14 13" xfId="23919"/>
    <cellStyle name="Normal 2 8 14 14" xfId="24355"/>
    <cellStyle name="Normal 2 8 14 15" xfId="24711"/>
    <cellStyle name="Normal 2 8 14 16" xfId="26993"/>
    <cellStyle name="Normal 2 8 14 17" xfId="25665"/>
    <cellStyle name="Normal 2 8 14 18" xfId="27322"/>
    <cellStyle name="Normal 2 8 14 19" xfId="27738"/>
    <cellStyle name="Normal 2 8 14 2" xfId="18305"/>
    <cellStyle name="Normal 2 8 14 20" xfId="28155"/>
    <cellStyle name="Normal 2 8 14 21" xfId="28509"/>
    <cellStyle name="Normal 2 8 14 22" xfId="29311"/>
    <cellStyle name="Normal 2 8 14 23" xfId="31095"/>
    <cellStyle name="Normal 2 8 14 24" xfId="33525"/>
    <cellStyle name="Normal 2 8 14 25" xfId="32668"/>
    <cellStyle name="Normal 2 8 14 26" xfId="33766"/>
    <cellStyle name="Normal 2 8 14 3" xfId="16971"/>
    <cellStyle name="Normal 2 8 14 4" xfId="18727"/>
    <cellStyle name="Normal 2 8 14 5" xfId="19362"/>
    <cellStyle name="Normal 2 8 14 6" xfId="19850"/>
    <cellStyle name="Normal 2 8 14 7" xfId="20275"/>
    <cellStyle name="Normal 2 8 14 8" xfId="20683"/>
    <cellStyle name="Normal 2 8 14 9" xfId="21066"/>
    <cellStyle name="Normal 2 8 140" xfId="33740"/>
    <cellStyle name="Normal 2 8 15" xfId="1297"/>
    <cellStyle name="Normal 2 8 15 10" xfId="23197"/>
    <cellStyle name="Normal 2 8 15 11" xfId="21869"/>
    <cellStyle name="Normal 2 8 15 12" xfId="23530"/>
    <cellStyle name="Normal 2 8 15 13" xfId="23930"/>
    <cellStyle name="Normal 2 8 15 14" xfId="24356"/>
    <cellStyle name="Normal 2 8 15 15" xfId="24713"/>
    <cellStyle name="Normal 2 8 15 16" xfId="26994"/>
    <cellStyle name="Normal 2 8 15 17" xfId="25664"/>
    <cellStyle name="Normal 2 8 15 18" xfId="27323"/>
    <cellStyle name="Normal 2 8 15 19" xfId="27741"/>
    <cellStyle name="Normal 2 8 15 2" xfId="18306"/>
    <cellStyle name="Normal 2 8 15 20" xfId="28156"/>
    <cellStyle name="Normal 2 8 15 21" xfId="28511"/>
    <cellStyle name="Normal 2 8 15 22" xfId="29322"/>
    <cellStyle name="Normal 2 8 15 23" xfId="31106"/>
    <cellStyle name="Normal 2 8 15 24" xfId="33526"/>
    <cellStyle name="Normal 2 8 15 25" xfId="32667"/>
    <cellStyle name="Normal 2 8 15 26" xfId="33769"/>
    <cellStyle name="Normal 2 8 15 3" xfId="16970"/>
    <cellStyle name="Normal 2 8 15 4" xfId="18729"/>
    <cellStyle name="Normal 2 8 15 5" xfId="19365"/>
    <cellStyle name="Normal 2 8 15 6" xfId="19851"/>
    <cellStyle name="Normal 2 8 15 7" xfId="20276"/>
    <cellStyle name="Normal 2 8 15 8" xfId="20684"/>
    <cellStyle name="Normal 2 8 15 9" xfId="21067"/>
    <cellStyle name="Normal 2 8 16" xfId="1310"/>
    <cellStyle name="Normal 2 8 16 10" xfId="23198"/>
    <cellStyle name="Normal 2 8 16 11" xfId="21868"/>
    <cellStyle name="Normal 2 8 16 12" xfId="23531"/>
    <cellStyle name="Normal 2 8 16 13" xfId="23941"/>
    <cellStyle name="Normal 2 8 16 14" xfId="24357"/>
    <cellStyle name="Normal 2 8 16 15" xfId="24724"/>
    <cellStyle name="Normal 2 8 16 16" xfId="26995"/>
    <cellStyle name="Normal 2 8 16 17" xfId="25663"/>
    <cellStyle name="Normal 2 8 16 18" xfId="27324"/>
    <cellStyle name="Normal 2 8 16 19" xfId="27742"/>
    <cellStyle name="Normal 2 8 16 2" xfId="18307"/>
    <cellStyle name="Normal 2 8 16 20" xfId="28157"/>
    <cellStyle name="Normal 2 8 16 21" xfId="28522"/>
    <cellStyle name="Normal 2 8 16 22" xfId="29332"/>
    <cellStyle name="Normal 2 8 16 23" xfId="31116"/>
    <cellStyle name="Normal 2 8 16 24" xfId="33527"/>
    <cellStyle name="Normal 2 8 16 25" xfId="32666"/>
    <cellStyle name="Normal 2 8 16 26" xfId="33770"/>
    <cellStyle name="Normal 2 8 16 3" xfId="16969"/>
    <cellStyle name="Normal 2 8 16 4" xfId="18740"/>
    <cellStyle name="Normal 2 8 16 5" xfId="19366"/>
    <cellStyle name="Normal 2 8 16 6" xfId="19852"/>
    <cellStyle name="Normal 2 8 16 7" xfId="20277"/>
    <cellStyle name="Normal 2 8 16 8" xfId="20685"/>
    <cellStyle name="Normal 2 8 16 9" xfId="21068"/>
    <cellStyle name="Normal 2 8 17" xfId="1321"/>
    <cellStyle name="Normal 2 8 17 10" xfId="23199"/>
    <cellStyle name="Normal 2 8 17 11" xfId="21867"/>
    <cellStyle name="Normal 2 8 17 12" xfId="23532"/>
    <cellStyle name="Normal 2 8 17 13" xfId="23944"/>
    <cellStyle name="Normal 2 8 17 14" xfId="24358"/>
    <cellStyle name="Normal 2 8 17 15" xfId="24735"/>
    <cellStyle name="Normal 2 8 17 16" xfId="26996"/>
    <cellStyle name="Normal 2 8 17 17" xfId="25662"/>
    <cellStyle name="Normal 2 8 17 18" xfId="27325"/>
    <cellStyle name="Normal 2 8 17 19" xfId="27743"/>
    <cellStyle name="Normal 2 8 17 2" xfId="18308"/>
    <cellStyle name="Normal 2 8 17 20" xfId="28158"/>
    <cellStyle name="Normal 2 8 17 21" xfId="28533"/>
    <cellStyle name="Normal 2 8 17 22" xfId="29340"/>
    <cellStyle name="Normal 2 8 17 23" xfId="31124"/>
    <cellStyle name="Normal 2 8 17 24" xfId="33528"/>
    <cellStyle name="Normal 2 8 17 25" xfId="32665"/>
    <cellStyle name="Normal 2 8 17 26" xfId="33771"/>
    <cellStyle name="Normal 2 8 17 3" xfId="16968"/>
    <cellStyle name="Normal 2 8 17 4" xfId="18751"/>
    <cellStyle name="Normal 2 8 17 5" xfId="19367"/>
    <cellStyle name="Normal 2 8 17 6" xfId="19853"/>
    <cellStyle name="Normal 2 8 17 7" xfId="20278"/>
    <cellStyle name="Normal 2 8 17 8" xfId="20686"/>
    <cellStyle name="Normal 2 8 17 9" xfId="21069"/>
    <cellStyle name="Normal 2 8 18" xfId="1329"/>
    <cellStyle name="Normal 2 8 18 10" xfId="23200"/>
    <cellStyle name="Normal 2 8 18 11" xfId="21866"/>
    <cellStyle name="Normal 2 8 18 12" xfId="23533"/>
    <cellStyle name="Normal 2 8 18 13" xfId="23945"/>
    <cellStyle name="Normal 2 8 18 14" xfId="24359"/>
    <cellStyle name="Normal 2 8 18 15" xfId="24738"/>
    <cellStyle name="Normal 2 8 18 16" xfId="26997"/>
    <cellStyle name="Normal 2 8 18 17" xfId="25661"/>
    <cellStyle name="Normal 2 8 18 18" xfId="27326"/>
    <cellStyle name="Normal 2 8 18 19" xfId="27744"/>
    <cellStyle name="Normal 2 8 18 2" xfId="18309"/>
    <cellStyle name="Normal 2 8 18 20" xfId="28159"/>
    <cellStyle name="Normal 2 8 18 21" xfId="28536"/>
    <cellStyle name="Normal 2 8 18 22" xfId="29346"/>
    <cellStyle name="Normal 2 8 18 23" xfId="31130"/>
    <cellStyle name="Normal 2 8 18 24" xfId="33529"/>
    <cellStyle name="Normal 2 8 18 25" xfId="32664"/>
    <cellStyle name="Normal 2 8 18 26" xfId="33772"/>
    <cellStyle name="Normal 2 8 18 3" xfId="16967"/>
    <cellStyle name="Normal 2 8 18 4" xfId="18754"/>
    <cellStyle name="Normal 2 8 18 5" xfId="19368"/>
    <cellStyle name="Normal 2 8 18 6" xfId="19854"/>
    <cellStyle name="Normal 2 8 18 7" xfId="20279"/>
    <cellStyle name="Normal 2 8 18 8" xfId="20687"/>
    <cellStyle name="Normal 2 8 18 9" xfId="21070"/>
    <cellStyle name="Normal 2 8 19" xfId="1337"/>
    <cellStyle name="Normal 2 8 19 10" xfId="23201"/>
    <cellStyle name="Normal 2 8 19 11" xfId="21865"/>
    <cellStyle name="Normal 2 8 19 12" xfId="23534"/>
    <cellStyle name="Normal 2 8 19 13" xfId="23946"/>
    <cellStyle name="Normal 2 8 19 14" xfId="24360"/>
    <cellStyle name="Normal 2 8 19 15" xfId="24739"/>
    <cellStyle name="Normal 2 8 19 16" xfId="26998"/>
    <cellStyle name="Normal 2 8 19 17" xfId="25660"/>
    <cellStyle name="Normal 2 8 19 18" xfId="27327"/>
    <cellStyle name="Normal 2 8 19 19" xfId="27745"/>
    <cellStyle name="Normal 2 8 19 2" xfId="18310"/>
    <cellStyle name="Normal 2 8 19 20" xfId="28160"/>
    <cellStyle name="Normal 2 8 19 21" xfId="28537"/>
    <cellStyle name="Normal 2 8 19 22" xfId="29352"/>
    <cellStyle name="Normal 2 8 19 23" xfId="31136"/>
    <cellStyle name="Normal 2 8 19 24" xfId="33530"/>
    <cellStyle name="Normal 2 8 19 25" xfId="32663"/>
    <cellStyle name="Normal 2 8 19 26" xfId="33773"/>
    <cellStyle name="Normal 2 8 19 3" xfId="16966"/>
    <cellStyle name="Normal 2 8 19 4" xfId="18755"/>
    <cellStyle name="Normal 2 8 19 5" xfId="19369"/>
    <cellStyle name="Normal 2 8 19 6" xfId="19855"/>
    <cellStyle name="Normal 2 8 19 7" xfId="20280"/>
    <cellStyle name="Normal 2 8 19 8" xfId="20688"/>
    <cellStyle name="Normal 2 8 19 9" xfId="21071"/>
    <cellStyle name="Normal 2 8 2" xfId="1077"/>
    <cellStyle name="Normal 2 8 2 10" xfId="5578"/>
    <cellStyle name="Normal 2 8 2 11" xfId="5819"/>
    <cellStyle name="Normal 2 8 2 12" xfId="6068"/>
    <cellStyle name="Normal 2 8 2 13" xfId="6280"/>
    <cellStyle name="Normal 2 8 2 14" xfId="8442"/>
    <cellStyle name="Normal 2 8 2 15" xfId="7386"/>
    <cellStyle name="Normal 2 8 2 16" xfId="8599"/>
    <cellStyle name="Normal 2 8 2 17" xfId="7154"/>
    <cellStyle name="Normal 2 8 2 18" xfId="8837"/>
    <cellStyle name="Normal 2 8 2 19" xfId="6868"/>
    <cellStyle name="Normal 2 8 2 2" xfId="3969"/>
    <cellStyle name="Normal 2 8 2 2 10" xfId="5579"/>
    <cellStyle name="Normal 2 8 2 2 10 2" xfId="29956"/>
    <cellStyle name="Normal 2 8 2 2 10 3" xfId="31740"/>
    <cellStyle name="Normal 2 8 2 2 11" xfId="5826"/>
    <cellStyle name="Normal 2 8 2 2 11 2" xfId="29966"/>
    <cellStyle name="Normal 2 8 2 2 11 3" xfId="31750"/>
    <cellStyle name="Normal 2 8 2 2 12" xfId="6075"/>
    <cellStyle name="Normal 2 8 2 2 12 2" xfId="29975"/>
    <cellStyle name="Normal 2 8 2 2 12 3" xfId="31759"/>
    <cellStyle name="Normal 2 8 2 2 13" xfId="6287"/>
    <cellStyle name="Normal 2 8 2 2 13 2" xfId="29984"/>
    <cellStyle name="Normal 2 8 2 2 13 3" xfId="31768"/>
    <cellStyle name="Normal 2 8 2 2 14" xfId="8443"/>
    <cellStyle name="Normal 2 8 2 2 14 2" xfId="30212"/>
    <cellStyle name="Normal 2 8 2 2 14 3" xfId="31996"/>
    <cellStyle name="Normal 2 8 2 2 15" xfId="7385"/>
    <cellStyle name="Normal 2 8 2 2 15 2" xfId="30033"/>
    <cellStyle name="Normal 2 8 2 2 15 3" xfId="31817"/>
    <cellStyle name="Normal 2 8 2 2 16" xfId="8600"/>
    <cellStyle name="Normal 2 8 2 2 16 2" xfId="30225"/>
    <cellStyle name="Normal 2 8 2 2 16 3" xfId="32009"/>
    <cellStyle name="Normal 2 8 2 2 17" xfId="7153"/>
    <cellStyle name="Normal 2 8 2 2 17 2" xfId="30017"/>
    <cellStyle name="Normal 2 8 2 2 17 3" xfId="31801"/>
    <cellStyle name="Normal 2 8 2 2 18" xfId="8838"/>
    <cellStyle name="Normal 2 8 2 2 18 2" xfId="30239"/>
    <cellStyle name="Normal 2 8 2 2 18 3" xfId="32023"/>
    <cellStyle name="Normal 2 8 2 2 19" xfId="6867"/>
    <cellStyle name="Normal 2 8 2 2 19 2" xfId="30005"/>
    <cellStyle name="Normal 2 8 2 2 19 3" xfId="31789"/>
    <cellStyle name="Normal 2 8 2 2 2" xfId="3977"/>
    <cellStyle name="Normal 2 8 2 2 2 2" xfId="29837"/>
    <cellStyle name="Normal 2 8 2 2 2 3" xfId="31621"/>
    <cellStyle name="Normal 2 8 2 2 20" xfId="9105"/>
    <cellStyle name="Normal 2 8 2 2 20 2" xfId="30252"/>
    <cellStyle name="Normal 2 8 2 2 20 3" xfId="32036"/>
    <cellStyle name="Normal 2 8 2 2 21" xfId="9388"/>
    <cellStyle name="Normal 2 8 2 2 21 2" xfId="30268"/>
    <cellStyle name="Normal 2 8 2 2 21 3" xfId="32052"/>
    <cellStyle name="Normal 2 8 2 2 22" xfId="9653"/>
    <cellStyle name="Normal 2 8 2 2 22 2" xfId="30280"/>
    <cellStyle name="Normal 2 8 2 2 22 3" xfId="32064"/>
    <cellStyle name="Normal 2 8 2 2 23" xfId="9916"/>
    <cellStyle name="Normal 2 8 2 2 23 2" xfId="30290"/>
    <cellStyle name="Normal 2 8 2 2 23 3" xfId="32074"/>
    <cellStyle name="Normal 2 8 2 2 24" xfId="10180"/>
    <cellStyle name="Normal 2 8 2 2 24 2" xfId="30299"/>
    <cellStyle name="Normal 2 8 2 2 24 3" xfId="32083"/>
    <cellStyle name="Normal 2 8 2 2 25" xfId="10440"/>
    <cellStyle name="Normal 2 8 2 2 25 2" xfId="30308"/>
    <cellStyle name="Normal 2 8 2 2 25 3" xfId="32092"/>
    <cellStyle name="Normal 2 8 2 2 26" xfId="10706"/>
    <cellStyle name="Normal 2 8 2 2 26 2" xfId="30317"/>
    <cellStyle name="Normal 2 8 2 2 26 3" xfId="32101"/>
    <cellStyle name="Normal 2 8 2 2 27" xfId="10942"/>
    <cellStyle name="Normal 2 8 2 2 27 2" xfId="30326"/>
    <cellStyle name="Normal 2 8 2 2 27 3" xfId="32110"/>
    <cellStyle name="Normal 2 8 2 2 28" xfId="11233"/>
    <cellStyle name="Normal 2 8 2 2 28 2" xfId="30335"/>
    <cellStyle name="Normal 2 8 2 2 28 3" xfId="32119"/>
    <cellStyle name="Normal 2 8 2 2 29" xfId="11455"/>
    <cellStyle name="Normal 2 8 2 2 29 2" xfId="30344"/>
    <cellStyle name="Normal 2 8 2 2 29 3" xfId="32128"/>
    <cellStyle name="Normal 2 8 2 2 3" xfId="2618"/>
    <cellStyle name="Normal 2 8 2 2 3 2" xfId="29668"/>
    <cellStyle name="Normal 2 8 2 2 3 3" xfId="31452"/>
    <cellStyle name="Normal 2 8 2 2 30" xfId="11721"/>
    <cellStyle name="Normal 2 8 2 2 30 2" xfId="30353"/>
    <cellStyle name="Normal 2 8 2 2 30 3" xfId="32137"/>
    <cellStyle name="Normal 2 8 2 2 31" xfId="12168"/>
    <cellStyle name="Normal 2 8 2 2 31 2" xfId="30367"/>
    <cellStyle name="Normal 2 8 2 2 31 3" xfId="32151"/>
    <cellStyle name="Normal 2 8 2 2 32" xfId="13904"/>
    <cellStyle name="Normal 2 8 2 2 32 2" xfId="30568"/>
    <cellStyle name="Normal 2 8 2 2 32 3" xfId="32352"/>
    <cellStyle name="Normal 2 8 2 2 33" xfId="12946"/>
    <cellStyle name="Normal 2 8 2 2 33 2" xfId="30411"/>
    <cellStyle name="Normal 2 8 2 2 33 3" xfId="32195"/>
    <cellStyle name="Normal 2 8 2 2 34" xfId="14042"/>
    <cellStyle name="Normal 2 8 2 2 34 2" xfId="30578"/>
    <cellStyle name="Normal 2 8 2 2 34 3" xfId="32362"/>
    <cellStyle name="Normal 2 8 2 2 35" xfId="12728"/>
    <cellStyle name="Normal 2 8 2 2 35 2" xfId="30402"/>
    <cellStyle name="Normal 2 8 2 2 35 3" xfId="32186"/>
    <cellStyle name="Normal 2 8 2 2 36" xfId="14261"/>
    <cellStyle name="Normal 2 8 2 2 36 2" xfId="30587"/>
    <cellStyle name="Normal 2 8 2 2 36 3" xfId="32371"/>
    <cellStyle name="Normal 2 8 2 2 37" xfId="14535"/>
    <cellStyle name="Normal 2 8 2 2 37 2" xfId="30597"/>
    <cellStyle name="Normal 2 8 2 2 37 3" xfId="32381"/>
    <cellStyle name="Normal 2 8 2 2 38" xfId="14525"/>
    <cellStyle name="Normal 2 8 2 2 38 2" xfId="30596"/>
    <cellStyle name="Normal 2 8 2 2 38 3" xfId="32380"/>
    <cellStyle name="Normal 2 8 2 2 39" xfId="14799"/>
    <cellStyle name="Normal 2 8 2 2 39 2" xfId="30606"/>
    <cellStyle name="Normal 2 8 2 2 39 3" xfId="32390"/>
    <cellStyle name="Normal 2 8 2 2 4" xfId="4965"/>
    <cellStyle name="Normal 2 8 2 2 4 2" xfId="29931"/>
    <cellStyle name="Normal 2 8 2 2 4 3" xfId="31715"/>
    <cellStyle name="Normal 2 8 2 2 40" xfId="15069"/>
    <cellStyle name="Normal 2 8 2 2 40 2" xfId="30615"/>
    <cellStyle name="Normal 2 8 2 2 40 3" xfId="32399"/>
    <cellStyle name="Normal 2 8 2 2 41" xfId="15331"/>
    <cellStyle name="Normal 2 8 2 2 41 2" xfId="30624"/>
    <cellStyle name="Normal 2 8 2 2 41 3" xfId="32408"/>
    <cellStyle name="Normal 2 8 2 2 42" xfId="15589"/>
    <cellStyle name="Normal 2 8 2 2 42 2" xfId="30633"/>
    <cellStyle name="Normal 2 8 2 2 42 3" xfId="32417"/>
    <cellStyle name="Normal 2 8 2 2 43" xfId="15843"/>
    <cellStyle name="Normal 2 8 2 2 43 2" xfId="30642"/>
    <cellStyle name="Normal 2 8 2 2 43 3" xfId="32426"/>
    <cellStyle name="Normal 2 8 2 2 44" xfId="16288"/>
    <cellStyle name="Normal 2 8 2 2 44 2" xfId="30656"/>
    <cellStyle name="Normal 2 8 2 2 44 3" xfId="32440"/>
    <cellStyle name="Normal 2 8 2 2 45" xfId="18312"/>
    <cellStyle name="Normal 2 8 2 2 46" xfId="16964"/>
    <cellStyle name="Normal 2 8 2 2 47" xfId="18757"/>
    <cellStyle name="Normal 2 8 2 2 48" xfId="19371"/>
    <cellStyle name="Normal 2 8 2 2 49" xfId="19857"/>
    <cellStyle name="Normal 2 8 2 2 5" xfId="2943"/>
    <cellStyle name="Normal 2 8 2 2 5 2" xfId="29676"/>
    <cellStyle name="Normal 2 8 2 2 5 3" xfId="31460"/>
    <cellStyle name="Normal 2 8 2 2 50" xfId="20282"/>
    <cellStyle name="Normal 2 8 2 2 51" xfId="20690"/>
    <cellStyle name="Normal 2 8 2 2 52" xfId="21073"/>
    <cellStyle name="Normal 2 8 2 2 53" xfId="23203"/>
    <cellStyle name="Normal 2 8 2 2 54" xfId="21863"/>
    <cellStyle name="Normal 2 8 2 2 55" xfId="23536"/>
    <cellStyle name="Normal 2 8 2 2 56" xfId="23948"/>
    <cellStyle name="Normal 2 8 2 2 57" xfId="24362"/>
    <cellStyle name="Normal 2 8 2 2 58" xfId="24741"/>
    <cellStyle name="Normal 2 8 2 2 59" xfId="27000"/>
    <cellStyle name="Normal 2 8 2 2 6" xfId="5121"/>
    <cellStyle name="Normal 2 8 2 2 6 2" xfId="29941"/>
    <cellStyle name="Normal 2 8 2 2 6 3" xfId="31725"/>
    <cellStyle name="Normal 2 8 2 2 60" xfId="25658"/>
    <cellStyle name="Normal 2 8 2 2 61" xfId="27329"/>
    <cellStyle name="Normal 2 8 2 2 62" xfId="27747"/>
    <cellStyle name="Normal 2 8 2 2 63" xfId="28162"/>
    <cellStyle name="Normal 2 8 2 2 64" xfId="28539"/>
    <cellStyle name="Normal 2 8 2 2 65" xfId="33532"/>
    <cellStyle name="Normal 2 8 2 2 66" xfId="32661"/>
    <cellStyle name="Normal 2 8 2 2 67" xfId="33775"/>
    <cellStyle name="Normal 2 8 2 2 7" xfId="2448"/>
    <cellStyle name="Normal 2 8 2 2 7 2" xfId="29664"/>
    <cellStyle name="Normal 2 8 2 2 7 3" xfId="31448"/>
    <cellStyle name="Normal 2 8 2 2 8" xfId="5329"/>
    <cellStyle name="Normal 2 8 2 2 8 2" xfId="29947"/>
    <cellStyle name="Normal 2 8 2 2 8 3" xfId="31731"/>
    <cellStyle name="Normal 2 8 2 2 9" xfId="4846"/>
    <cellStyle name="Normal 2 8 2 2 9 2" xfId="29921"/>
    <cellStyle name="Normal 2 8 2 2 9 3" xfId="31705"/>
    <cellStyle name="Normal 2 8 2 20" xfId="9104"/>
    <cellStyle name="Normal 2 8 2 21" xfId="9381"/>
    <cellStyle name="Normal 2 8 2 22" xfId="9646"/>
    <cellStyle name="Normal 2 8 2 23" xfId="9909"/>
    <cellStyle name="Normal 2 8 2 24" xfId="10173"/>
    <cellStyle name="Normal 2 8 2 25" xfId="10433"/>
    <cellStyle name="Normal 2 8 2 26" xfId="10705"/>
    <cellStyle name="Normal 2 8 2 27" xfId="10941"/>
    <cellStyle name="Normal 2 8 2 28" xfId="11232"/>
    <cellStyle name="Normal 2 8 2 29" xfId="11454"/>
    <cellStyle name="Normal 2 8 2 3" xfId="2619"/>
    <cellStyle name="Normal 2 8 2 30" xfId="11720"/>
    <cellStyle name="Normal 2 8 2 31" xfId="12167"/>
    <cellStyle name="Normal 2 8 2 32" xfId="13903"/>
    <cellStyle name="Normal 2 8 2 33" xfId="12947"/>
    <cellStyle name="Normal 2 8 2 34" xfId="14041"/>
    <cellStyle name="Normal 2 8 2 35" xfId="12729"/>
    <cellStyle name="Normal 2 8 2 36" xfId="14260"/>
    <cellStyle name="Normal 2 8 2 37" xfId="14534"/>
    <cellStyle name="Normal 2 8 2 38" xfId="14524"/>
    <cellStyle name="Normal 2 8 2 39" xfId="14798"/>
    <cellStyle name="Normal 2 8 2 4" xfId="4964"/>
    <cellStyle name="Normal 2 8 2 40" xfId="15068"/>
    <cellStyle name="Normal 2 8 2 41" xfId="15330"/>
    <cellStyle name="Normal 2 8 2 42" xfId="15588"/>
    <cellStyle name="Normal 2 8 2 43" xfId="15842"/>
    <cellStyle name="Normal 2 8 2 44" xfId="16287"/>
    <cellStyle name="Normal 2 8 2 45" xfId="18311"/>
    <cellStyle name="Normal 2 8 2 46" xfId="16965"/>
    <cellStyle name="Normal 2 8 2 47" xfId="18756"/>
    <cellStyle name="Normal 2 8 2 48" xfId="19370"/>
    <cellStyle name="Normal 2 8 2 49" xfId="19856"/>
    <cellStyle name="Normal 2 8 2 5" xfId="2944"/>
    <cellStyle name="Normal 2 8 2 50" xfId="20281"/>
    <cellStyle name="Normal 2 8 2 51" xfId="20689"/>
    <cellStyle name="Normal 2 8 2 52" xfId="21072"/>
    <cellStyle name="Normal 2 8 2 53" xfId="23202"/>
    <cellStyle name="Normal 2 8 2 54" xfId="21864"/>
    <cellStyle name="Normal 2 8 2 55" xfId="23535"/>
    <cellStyle name="Normal 2 8 2 56" xfId="23947"/>
    <cellStyle name="Normal 2 8 2 57" xfId="24361"/>
    <cellStyle name="Normal 2 8 2 58" xfId="24740"/>
    <cellStyle name="Normal 2 8 2 59" xfId="26999"/>
    <cellStyle name="Normal 2 8 2 6" xfId="5120"/>
    <cellStyle name="Normal 2 8 2 60" xfId="25659"/>
    <cellStyle name="Normal 2 8 2 61" xfId="27328"/>
    <cellStyle name="Normal 2 8 2 62" xfId="27746"/>
    <cellStyle name="Normal 2 8 2 63" xfId="28161"/>
    <cellStyle name="Normal 2 8 2 64" xfId="28538"/>
    <cellStyle name="Normal 2 8 2 65" xfId="29160"/>
    <cellStyle name="Normal 2 8 2 66" xfId="30944"/>
    <cellStyle name="Normal 2 8 2 67" xfId="33531"/>
    <cellStyle name="Normal 2 8 2 68" xfId="32662"/>
    <cellStyle name="Normal 2 8 2 69" xfId="33774"/>
    <cellStyle name="Normal 2 8 2 7" xfId="2449"/>
    <cellStyle name="Normal 2 8 2 8" xfId="5328"/>
    <cellStyle name="Normal 2 8 2 9" xfId="4845"/>
    <cellStyle name="Normal 2 8 20" xfId="1345"/>
    <cellStyle name="Normal 2 8 20 10" xfId="23204"/>
    <cellStyle name="Normal 2 8 20 11" xfId="21862"/>
    <cellStyle name="Normal 2 8 20 12" xfId="23537"/>
    <cellStyle name="Normal 2 8 20 13" xfId="23949"/>
    <cellStyle name="Normal 2 8 20 14" xfId="24363"/>
    <cellStyle name="Normal 2 8 20 15" xfId="24742"/>
    <cellStyle name="Normal 2 8 20 16" xfId="27001"/>
    <cellStyle name="Normal 2 8 20 17" xfId="25657"/>
    <cellStyle name="Normal 2 8 20 18" xfId="27330"/>
    <cellStyle name="Normal 2 8 20 19" xfId="27748"/>
    <cellStyle name="Normal 2 8 20 2" xfId="18313"/>
    <cellStyle name="Normal 2 8 20 20" xfId="28163"/>
    <cellStyle name="Normal 2 8 20 21" xfId="28540"/>
    <cellStyle name="Normal 2 8 20 22" xfId="29358"/>
    <cellStyle name="Normal 2 8 20 23" xfId="31142"/>
    <cellStyle name="Normal 2 8 20 24" xfId="33533"/>
    <cellStyle name="Normal 2 8 20 25" xfId="32660"/>
    <cellStyle name="Normal 2 8 20 26" xfId="33776"/>
    <cellStyle name="Normal 2 8 20 3" xfId="16963"/>
    <cellStyle name="Normal 2 8 20 4" xfId="18758"/>
    <cellStyle name="Normal 2 8 20 5" xfId="19372"/>
    <cellStyle name="Normal 2 8 20 6" xfId="19858"/>
    <cellStyle name="Normal 2 8 20 7" xfId="20283"/>
    <cellStyle name="Normal 2 8 20 8" xfId="20691"/>
    <cellStyle name="Normal 2 8 20 9" xfId="21074"/>
    <cellStyle name="Normal 2 8 21" xfId="1391"/>
    <cellStyle name="Normal 2 8 21 10" xfId="23205"/>
    <cellStyle name="Normal 2 8 21 11" xfId="21861"/>
    <cellStyle name="Normal 2 8 21 12" xfId="23538"/>
    <cellStyle name="Normal 2 8 21 13" xfId="23950"/>
    <cellStyle name="Normal 2 8 21 14" xfId="24364"/>
    <cellStyle name="Normal 2 8 21 15" xfId="24743"/>
    <cellStyle name="Normal 2 8 21 16" xfId="27002"/>
    <cellStyle name="Normal 2 8 21 17" xfId="25656"/>
    <cellStyle name="Normal 2 8 21 18" xfId="27331"/>
    <cellStyle name="Normal 2 8 21 19" xfId="27749"/>
    <cellStyle name="Normal 2 8 21 2" xfId="18314"/>
    <cellStyle name="Normal 2 8 21 20" xfId="28164"/>
    <cellStyle name="Normal 2 8 21 21" xfId="28541"/>
    <cellStyle name="Normal 2 8 21 22" xfId="29391"/>
    <cellStyle name="Normal 2 8 21 23" xfId="31175"/>
    <cellStyle name="Normal 2 8 21 24" xfId="33534"/>
    <cellStyle name="Normal 2 8 21 25" xfId="32659"/>
    <cellStyle name="Normal 2 8 21 26" xfId="33777"/>
    <cellStyle name="Normal 2 8 21 3" xfId="16962"/>
    <cellStyle name="Normal 2 8 21 4" xfId="18759"/>
    <cellStyle name="Normal 2 8 21 5" xfId="19373"/>
    <cellStyle name="Normal 2 8 21 6" xfId="19859"/>
    <cellStyle name="Normal 2 8 21 7" xfId="20284"/>
    <cellStyle name="Normal 2 8 21 8" xfId="20692"/>
    <cellStyle name="Normal 2 8 21 9" xfId="21075"/>
    <cellStyle name="Normal 2 8 22" xfId="1402"/>
    <cellStyle name="Normal 2 8 22 10" xfId="23206"/>
    <cellStyle name="Normal 2 8 22 11" xfId="21860"/>
    <cellStyle name="Normal 2 8 22 12" xfId="23539"/>
    <cellStyle name="Normal 2 8 22 13" xfId="23951"/>
    <cellStyle name="Normal 2 8 22 14" xfId="24365"/>
    <cellStyle name="Normal 2 8 22 15" xfId="24744"/>
    <cellStyle name="Normal 2 8 22 16" xfId="27003"/>
    <cellStyle name="Normal 2 8 22 17" xfId="25655"/>
    <cellStyle name="Normal 2 8 22 18" xfId="27332"/>
    <cellStyle name="Normal 2 8 22 19" xfId="27750"/>
    <cellStyle name="Normal 2 8 22 2" xfId="18315"/>
    <cellStyle name="Normal 2 8 22 20" xfId="28165"/>
    <cellStyle name="Normal 2 8 22 21" xfId="28542"/>
    <cellStyle name="Normal 2 8 22 22" xfId="29399"/>
    <cellStyle name="Normal 2 8 22 23" xfId="31183"/>
    <cellStyle name="Normal 2 8 22 24" xfId="33535"/>
    <cellStyle name="Normal 2 8 22 25" xfId="32658"/>
    <cellStyle name="Normal 2 8 22 26" xfId="33778"/>
    <cellStyle name="Normal 2 8 22 3" xfId="16961"/>
    <cellStyle name="Normal 2 8 22 4" xfId="18760"/>
    <cellStyle name="Normal 2 8 22 5" xfId="19374"/>
    <cellStyle name="Normal 2 8 22 6" xfId="19860"/>
    <cellStyle name="Normal 2 8 22 7" xfId="20285"/>
    <cellStyle name="Normal 2 8 22 8" xfId="20693"/>
    <cellStyle name="Normal 2 8 22 9" xfId="21076"/>
    <cellStyle name="Normal 2 8 23" xfId="1410"/>
    <cellStyle name="Normal 2 8 23 10" xfId="23207"/>
    <cellStyle name="Normal 2 8 23 11" xfId="21859"/>
    <cellStyle name="Normal 2 8 23 12" xfId="23540"/>
    <cellStyle name="Normal 2 8 23 13" xfId="23952"/>
    <cellStyle name="Normal 2 8 23 14" xfId="24366"/>
    <cellStyle name="Normal 2 8 23 15" xfId="24745"/>
    <cellStyle name="Normal 2 8 23 16" xfId="27004"/>
    <cellStyle name="Normal 2 8 23 17" xfId="25654"/>
    <cellStyle name="Normal 2 8 23 18" xfId="27333"/>
    <cellStyle name="Normal 2 8 23 19" xfId="27751"/>
    <cellStyle name="Normal 2 8 23 2" xfId="18316"/>
    <cellStyle name="Normal 2 8 23 20" xfId="28166"/>
    <cellStyle name="Normal 2 8 23 21" xfId="28543"/>
    <cellStyle name="Normal 2 8 23 22" xfId="29405"/>
    <cellStyle name="Normal 2 8 23 23" xfId="31189"/>
    <cellStyle name="Normal 2 8 23 24" xfId="33536"/>
    <cellStyle name="Normal 2 8 23 25" xfId="32657"/>
    <cellStyle name="Normal 2 8 23 26" xfId="33779"/>
    <cellStyle name="Normal 2 8 23 3" xfId="16960"/>
    <cellStyle name="Normal 2 8 23 4" xfId="18761"/>
    <cellStyle name="Normal 2 8 23 5" xfId="19375"/>
    <cellStyle name="Normal 2 8 23 6" xfId="19861"/>
    <cellStyle name="Normal 2 8 23 7" xfId="20286"/>
    <cellStyle name="Normal 2 8 23 8" xfId="20694"/>
    <cellStyle name="Normal 2 8 23 9" xfId="21077"/>
    <cellStyle name="Normal 2 8 24" xfId="1419"/>
    <cellStyle name="Normal 2 8 24 10" xfId="23208"/>
    <cellStyle name="Normal 2 8 24 11" xfId="21858"/>
    <cellStyle name="Normal 2 8 24 12" xfId="23541"/>
    <cellStyle name="Normal 2 8 24 13" xfId="23953"/>
    <cellStyle name="Normal 2 8 24 14" xfId="24367"/>
    <cellStyle name="Normal 2 8 24 15" xfId="24746"/>
    <cellStyle name="Normal 2 8 24 16" xfId="27005"/>
    <cellStyle name="Normal 2 8 24 17" xfId="25653"/>
    <cellStyle name="Normal 2 8 24 18" xfId="27334"/>
    <cellStyle name="Normal 2 8 24 19" xfId="27752"/>
    <cellStyle name="Normal 2 8 24 2" xfId="18317"/>
    <cellStyle name="Normal 2 8 24 20" xfId="28167"/>
    <cellStyle name="Normal 2 8 24 21" xfId="28544"/>
    <cellStyle name="Normal 2 8 24 22" xfId="29412"/>
    <cellStyle name="Normal 2 8 24 23" xfId="31196"/>
    <cellStyle name="Normal 2 8 24 24" xfId="33537"/>
    <cellStyle name="Normal 2 8 24 25" xfId="32656"/>
    <cellStyle name="Normal 2 8 24 26" xfId="33780"/>
    <cellStyle name="Normal 2 8 24 3" xfId="16959"/>
    <cellStyle name="Normal 2 8 24 4" xfId="18762"/>
    <cellStyle name="Normal 2 8 24 5" xfId="19376"/>
    <cellStyle name="Normal 2 8 24 6" xfId="19862"/>
    <cellStyle name="Normal 2 8 24 7" xfId="20287"/>
    <cellStyle name="Normal 2 8 24 8" xfId="20695"/>
    <cellStyle name="Normal 2 8 24 9" xfId="21078"/>
    <cellStyle name="Normal 2 8 25" xfId="1428"/>
    <cellStyle name="Normal 2 8 25 10" xfId="23209"/>
    <cellStyle name="Normal 2 8 25 11" xfId="21857"/>
    <cellStyle name="Normal 2 8 25 12" xfId="23542"/>
    <cellStyle name="Normal 2 8 25 13" xfId="23954"/>
    <cellStyle name="Normal 2 8 25 14" xfId="24368"/>
    <cellStyle name="Normal 2 8 25 15" xfId="24747"/>
    <cellStyle name="Normal 2 8 25 16" xfId="27006"/>
    <cellStyle name="Normal 2 8 25 17" xfId="25652"/>
    <cellStyle name="Normal 2 8 25 18" xfId="27335"/>
    <cellStyle name="Normal 2 8 25 19" xfId="27753"/>
    <cellStyle name="Normal 2 8 25 2" xfId="18318"/>
    <cellStyle name="Normal 2 8 25 20" xfId="28168"/>
    <cellStyle name="Normal 2 8 25 21" xfId="28545"/>
    <cellStyle name="Normal 2 8 25 22" xfId="29418"/>
    <cellStyle name="Normal 2 8 25 23" xfId="31202"/>
    <cellStyle name="Normal 2 8 25 24" xfId="33538"/>
    <cellStyle name="Normal 2 8 25 25" xfId="32655"/>
    <cellStyle name="Normal 2 8 25 26" xfId="33781"/>
    <cellStyle name="Normal 2 8 25 3" xfId="16958"/>
    <cellStyle name="Normal 2 8 25 4" xfId="18763"/>
    <cellStyle name="Normal 2 8 25 5" xfId="19377"/>
    <cellStyle name="Normal 2 8 25 6" xfId="19863"/>
    <cellStyle name="Normal 2 8 25 7" xfId="20288"/>
    <cellStyle name="Normal 2 8 25 8" xfId="20696"/>
    <cellStyle name="Normal 2 8 25 9" xfId="21079"/>
    <cellStyle name="Normal 2 8 26" xfId="1442"/>
    <cellStyle name="Normal 2 8 26 10" xfId="23210"/>
    <cellStyle name="Normal 2 8 26 11" xfId="21856"/>
    <cellStyle name="Normal 2 8 26 12" xfId="23543"/>
    <cellStyle name="Normal 2 8 26 13" xfId="23955"/>
    <cellStyle name="Normal 2 8 26 14" xfId="24369"/>
    <cellStyle name="Normal 2 8 26 15" xfId="24748"/>
    <cellStyle name="Normal 2 8 26 16" xfId="27007"/>
    <cellStyle name="Normal 2 8 26 17" xfId="25651"/>
    <cellStyle name="Normal 2 8 26 18" xfId="27336"/>
    <cellStyle name="Normal 2 8 26 19" xfId="27754"/>
    <cellStyle name="Normal 2 8 26 2" xfId="18319"/>
    <cellStyle name="Normal 2 8 26 20" xfId="28169"/>
    <cellStyle name="Normal 2 8 26 21" xfId="28546"/>
    <cellStyle name="Normal 2 8 26 22" xfId="29429"/>
    <cellStyle name="Normal 2 8 26 23" xfId="31213"/>
    <cellStyle name="Normal 2 8 26 24" xfId="33539"/>
    <cellStyle name="Normal 2 8 26 25" xfId="32654"/>
    <cellStyle name="Normal 2 8 26 26" xfId="33782"/>
    <cellStyle name="Normal 2 8 26 3" xfId="16957"/>
    <cellStyle name="Normal 2 8 26 4" xfId="18764"/>
    <cellStyle name="Normal 2 8 26 5" xfId="19378"/>
    <cellStyle name="Normal 2 8 26 6" xfId="19864"/>
    <cellStyle name="Normal 2 8 26 7" xfId="20289"/>
    <cellStyle name="Normal 2 8 26 8" xfId="20697"/>
    <cellStyle name="Normal 2 8 26 9" xfId="21080"/>
    <cellStyle name="Normal 2 8 27" xfId="1450"/>
    <cellStyle name="Normal 2 8 27 10" xfId="23211"/>
    <cellStyle name="Normal 2 8 27 11" xfId="21855"/>
    <cellStyle name="Normal 2 8 27 12" xfId="23544"/>
    <cellStyle name="Normal 2 8 27 13" xfId="23956"/>
    <cellStyle name="Normal 2 8 27 14" xfId="24370"/>
    <cellStyle name="Normal 2 8 27 15" xfId="24749"/>
    <cellStyle name="Normal 2 8 27 16" xfId="27008"/>
    <cellStyle name="Normal 2 8 27 17" xfId="25650"/>
    <cellStyle name="Normal 2 8 27 18" xfId="27337"/>
    <cellStyle name="Normal 2 8 27 19" xfId="27755"/>
    <cellStyle name="Normal 2 8 27 2" xfId="18320"/>
    <cellStyle name="Normal 2 8 27 20" xfId="28170"/>
    <cellStyle name="Normal 2 8 27 21" xfId="28547"/>
    <cellStyle name="Normal 2 8 27 22" xfId="29435"/>
    <cellStyle name="Normal 2 8 27 23" xfId="31219"/>
    <cellStyle name="Normal 2 8 27 24" xfId="33540"/>
    <cellStyle name="Normal 2 8 27 25" xfId="32653"/>
    <cellStyle name="Normal 2 8 27 26" xfId="33783"/>
    <cellStyle name="Normal 2 8 27 3" xfId="16956"/>
    <cellStyle name="Normal 2 8 27 4" xfId="18765"/>
    <cellStyle name="Normal 2 8 27 5" xfId="19379"/>
    <cellStyle name="Normal 2 8 27 6" xfId="19865"/>
    <cellStyle name="Normal 2 8 27 7" xfId="20290"/>
    <cellStyle name="Normal 2 8 27 8" xfId="20698"/>
    <cellStyle name="Normal 2 8 27 9" xfId="21081"/>
    <cellStyle name="Normal 2 8 28" xfId="2239"/>
    <cellStyle name="Normal 2 8 28 10" xfId="23212"/>
    <cellStyle name="Normal 2 8 28 11" xfId="21854"/>
    <cellStyle name="Normal 2 8 28 12" xfId="23545"/>
    <cellStyle name="Normal 2 8 28 13" xfId="23957"/>
    <cellStyle name="Normal 2 8 28 14" xfId="24371"/>
    <cellStyle name="Normal 2 8 28 15" xfId="24750"/>
    <cellStyle name="Normal 2 8 28 16" xfId="27009"/>
    <cellStyle name="Normal 2 8 28 17" xfId="25649"/>
    <cellStyle name="Normal 2 8 28 18" xfId="27338"/>
    <cellStyle name="Normal 2 8 28 19" xfId="27756"/>
    <cellStyle name="Normal 2 8 28 2" xfId="18321"/>
    <cellStyle name="Normal 2 8 28 20" xfId="28171"/>
    <cellStyle name="Normal 2 8 28 21" xfId="28548"/>
    <cellStyle name="Normal 2 8 28 22" xfId="29520"/>
    <cellStyle name="Normal 2 8 28 23" xfId="31304"/>
    <cellStyle name="Normal 2 8 28 24" xfId="33541"/>
    <cellStyle name="Normal 2 8 28 25" xfId="32652"/>
    <cellStyle name="Normal 2 8 28 26" xfId="33784"/>
    <cellStyle name="Normal 2 8 28 3" xfId="16955"/>
    <cellStyle name="Normal 2 8 28 4" xfId="18766"/>
    <cellStyle name="Normal 2 8 28 5" xfId="19380"/>
    <cellStyle name="Normal 2 8 28 6" xfId="19866"/>
    <cellStyle name="Normal 2 8 28 7" xfId="20291"/>
    <cellStyle name="Normal 2 8 28 8" xfId="20699"/>
    <cellStyle name="Normal 2 8 28 9" xfId="21082"/>
    <cellStyle name="Normal 2 8 29" xfId="2240"/>
    <cellStyle name="Normal 2 8 29 10" xfId="23213"/>
    <cellStyle name="Normal 2 8 29 11" xfId="21853"/>
    <cellStyle name="Normal 2 8 29 12" xfId="23546"/>
    <cellStyle name="Normal 2 8 29 13" xfId="23958"/>
    <cellStyle name="Normal 2 8 29 14" xfId="24372"/>
    <cellStyle name="Normal 2 8 29 15" xfId="24751"/>
    <cellStyle name="Normal 2 8 29 16" xfId="27010"/>
    <cellStyle name="Normal 2 8 29 17" xfId="25648"/>
    <cellStyle name="Normal 2 8 29 18" xfId="27339"/>
    <cellStyle name="Normal 2 8 29 19" xfId="27757"/>
    <cellStyle name="Normal 2 8 29 2" xfId="18322"/>
    <cellStyle name="Normal 2 8 29 20" xfId="28172"/>
    <cellStyle name="Normal 2 8 29 21" xfId="28549"/>
    <cellStyle name="Normal 2 8 29 22" xfId="29521"/>
    <cellStyle name="Normal 2 8 29 23" xfId="31305"/>
    <cellStyle name="Normal 2 8 29 24" xfId="33542"/>
    <cellStyle name="Normal 2 8 29 25" xfId="32651"/>
    <cellStyle name="Normal 2 8 29 26" xfId="33785"/>
    <cellStyle name="Normal 2 8 29 3" xfId="16954"/>
    <cellStyle name="Normal 2 8 29 4" xfId="18767"/>
    <cellStyle name="Normal 2 8 29 5" xfId="19381"/>
    <cellStyle name="Normal 2 8 29 6" xfId="19867"/>
    <cellStyle name="Normal 2 8 29 7" xfId="20292"/>
    <cellStyle name="Normal 2 8 29 8" xfId="20700"/>
    <cellStyle name="Normal 2 8 29 9" xfId="21083"/>
    <cellStyle name="Normal 2 8 3" xfId="1113"/>
    <cellStyle name="Normal 2 8 3 10" xfId="23214"/>
    <cellStyle name="Normal 2 8 3 11" xfId="21852"/>
    <cellStyle name="Normal 2 8 3 12" xfId="23547"/>
    <cellStyle name="Normal 2 8 3 13" xfId="23959"/>
    <cellStyle name="Normal 2 8 3 14" xfId="24373"/>
    <cellStyle name="Normal 2 8 3 15" xfId="24752"/>
    <cellStyle name="Normal 2 8 3 16" xfId="27011"/>
    <cellStyle name="Normal 2 8 3 17" xfId="25647"/>
    <cellStyle name="Normal 2 8 3 18" xfId="27340"/>
    <cellStyle name="Normal 2 8 3 19" xfId="27758"/>
    <cellStyle name="Normal 2 8 3 2" xfId="18323"/>
    <cellStyle name="Normal 2 8 3 20" xfId="28173"/>
    <cellStyle name="Normal 2 8 3 21" xfId="28550"/>
    <cellStyle name="Normal 2 8 3 22" xfId="29187"/>
    <cellStyle name="Normal 2 8 3 23" xfId="30971"/>
    <cellStyle name="Normal 2 8 3 24" xfId="33543"/>
    <cellStyle name="Normal 2 8 3 25" xfId="32650"/>
    <cellStyle name="Normal 2 8 3 26" xfId="33786"/>
    <cellStyle name="Normal 2 8 3 3" xfId="16953"/>
    <cellStyle name="Normal 2 8 3 4" xfId="18768"/>
    <cellStyle name="Normal 2 8 3 5" xfId="19382"/>
    <cellStyle name="Normal 2 8 3 6" xfId="19868"/>
    <cellStyle name="Normal 2 8 3 7" xfId="20293"/>
    <cellStyle name="Normal 2 8 3 8" xfId="20701"/>
    <cellStyle name="Normal 2 8 3 9" xfId="21084"/>
    <cellStyle name="Normal 2 8 30" xfId="2241"/>
    <cellStyle name="Normal 2 8 30 10" xfId="23215"/>
    <cellStyle name="Normal 2 8 30 11" xfId="21851"/>
    <cellStyle name="Normal 2 8 30 12" xfId="23548"/>
    <cellStyle name="Normal 2 8 30 13" xfId="23960"/>
    <cellStyle name="Normal 2 8 30 14" xfId="24374"/>
    <cellStyle name="Normal 2 8 30 15" xfId="24753"/>
    <cellStyle name="Normal 2 8 30 16" xfId="27012"/>
    <cellStyle name="Normal 2 8 30 17" xfId="25646"/>
    <cellStyle name="Normal 2 8 30 18" xfId="27341"/>
    <cellStyle name="Normal 2 8 30 19" xfId="27759"/>
    <cellStyle name="Normal 2 8 30 2" xfId="18324"/>
    <cellStyle name="Normal 2 8 30 20" xfId="28174"/>
    <cellStyle name="Normal 2 8 30 21" xfId="28551"/>
    <cellStyle name="Normal 2 8 30 22" xfId="29522"/>
    <cellStyle name="Normal 2 8 30 23" xfId="31306"/>
    <cellStyle name="Normal 2 8 30 24" xfId="33544"/>
    <cellStyle name="Normal 2 8 30 25" xfId="32649"/>
    <cellStyle name="Normal 2 8 30 26" xfId="33787"/>
    <cellStyle name="Normal 2 8 30 3" xfId="16952"/>
    <cellStyle name="Normal 2 8 30 4" xfId="18769"/>
    <cellStyle name="Normal 2 8 30 5" xfId="19383"/>
    <cellStyle name="Normal 2 8 30 6" xfId="19869"/>
    <cellStyle name="Normal 2 8 30 7" xfId="20294"/>
    <cellStyle name="Normal 2 8 30 8" xfId="20702"/>
    <cellStyle name="Normal 2 8 30 9" xfId="21085"/>
    <cellStyle name="Normal 2 8 31" xfId="2242"/>
    <cellStyle name="Normal 2 8 31 10" xfId="23216"/>
    <cellStyle name="Normal 2 8 31 11" xfId="21850"/>
    <cellStyle name="Normal 2 8 31 12" xfId="23549"/>
    <cellStyle name="Normal 2 8 31 13" xfId="23961"/>
    <cellStyle name="Normal 2 8 31 14" xfId="24375"/>
    <cellStyle name="Normal 2 8 31 15" xfId="24754"/>
    <cellStyle name="Normal 2 8 31 16" xfId="27013"/>
    <cellStyle name="Normal 2 8 31 17" xfId="25645"/>
    <cellStyle name="Normal 2 8 31 18" xfId="27342"/>
    <cellStyle name="Normal 2 8 31 19" xfId="27760"/>
    <cellStyle name="Normal 2 8 31 2" xfId="18325"/>
    <cellStyle name="Normal 2 8 31 20" xfId="28175"/>
    <cellStyle name="Normal 2 8 31 21" xfId="28552"/>
    <cellStyle name="Normal 2 8 31 22" xfId="29523"/>
    <cellStyle name="Normal 2 8 31 23" xfId="31307"/>
    <cellStyle name="Normal 2 8 31 24" xfId="33545"/>
    <cellStyle name="Normal 2 8 31 25" xfId="32648"/>
    <cellStyle name="Normal 2 8 31 26" xfId="33788"/>
    <cellStyle name="Normal 2 8 31 3" xfId="16951"/>
    <cellStyle name="Normal 2 8 31 4" xfId="18770"/>
    <cellStyle name="Normal 2 8 31 5" xfId="19384"/>
    <cellStyle name="Normal 2 8 31 6" xfId="19870"/>
    <cellStyle name="Normal 2 8 31 7" xfId="20295"/>
    <cellStyle name="Normal 2 8 31 8" xfId="20703"/>
    <cellStyle name="Normal 2 8 31 9" xfId="21086"/>
    <cellStyle name="Normal 2 8 32" xfId="2243"/>
    <cellStyle name="Normal 2 8 32 10" xfId="23217"/>
    <cellStyle name="Normal 2 8 32 11" xfId="21849"/>
    <cellStyle name="Normal 2 8 32 12" xfId="23550"/>
    <cellStyle name="Normal 2 8 32 13" xfId="23962"/>
    <cellStyle name="Normal 2 8 32 14" xfId="24376"/>
    <cellStyle name="Normal 2 8 32 15" xfId="24755"/>
    <cellStyle name="Normal 2 8 32 16" xfId="27014"/>
    <cellStyle name="Normal 2 8 32 17" xfId="25644"/>
    <cellStyle name="Normal 2 8 32 18" xfId="27343"/>
    <cellStyle name="Normal 2 8 32 19" xfId="27761"/>
    <cellStyle name="Normal 2 8 32 2" xfId="18326"/>
    <cellStyle name="Normal 2 8 32 20" xfId="28176"/>
    <cellStyle name="Normal 2 8 32 21" xfId="28553"/>
    <cellStyle name="Normal 2 8 32 22" xfId="29524"/>
    <cellStyle name="Normal 2 8 32 23" xfId="31308"/>
    <cellStyle name="Normal 2 8 32 24" xfId="33546"/>
    <cellStyle name="Normal 2 8 32 25" xfId="32647"/>
    <cellStyle name="Normal 2 8 32 26" xfId="33789"/>
    <cellStyle name="Normal 2 8 32 3" xfId="16950"/>
    <cellStyle name="Normal 2 8 32 4" xfId="18771"/>
    <cellStyle name="Normal 2 8 32 5" xfId="19385"/>
    <cellStyle name="Normal 2 8 32 6" xfId="19871"/>
    <cellStyle name="Normal 2 8 32 7" xfId="20296"/>
    <cellStyle name="Normal 2 8 32 8" xfId="20704"/>
    <cellStyle name="Normal 2 8 32 9" xfId="21087"/>
    <cellStyle name="Normal 2 8 33" xfId="2244"/>
    <cellStyle name="Normal 2 8 33 10" xfId="23218"/>
    <cellStyle name="Normal 2 8 33 11" xfId="21848"/>
    <cellStyle name="Normal 2 8 33 12" xfId="23551"/>
    <cellStyle name="Normal 2 8 33 13" xfId="23963"/>
    <cellStyle name="Normal 2 8 33 14" xfId="24377"/>
    <cellStyle name="Normal 2 8 33 15" xfId="24756"/>
    <cellStyle name="Normal 2 8 33 16" xfId="27015"/>
    <cellStyle name="Normal 2 8 33 17" xfId="25643"/>
    <cellStyle name="Normal 2 8 33 18" xfId="27344"/>
    <cellStyle name="Normal 2 8 33 19" xfId="27762"/>
    <cellStyle name="Normal 2 8 33 2" xfId="18327"/>
    <cellStyle name="Normal 2 8 33 20" xfId="28177"/>
    <cellStyle name="Normal 2 8 33 21" xfId="28554"/>
    <cellStyle name="Normal 2 8 33 22" xfId="29525"/>
    <cellStyle name="Normal 2 8 33 23" xfId="31309"/>
    <cellStyle name="Normal 2 8 33 24" xfId="33547"/>
    <cellStyle name="Normal 2 8 33 25" xfId="32646"/>
    <cellStyle name="Normal 2 8 33 26" xfId="33790"/>
    <cellStyle name="Normal 2 8 33 3" xfId="16949"/>
    <cellStyle name="Normal 2 8 33 4" xfId="18772"/>
    <cellStyle name="Normal 2 8 33 5" xfId="19386"/>
    <cellStyle name="Normal 2 8 33 6" xfId="19872"/>
    <cellStyle name="Normal 2 8 33 7" xfId="20297"/>
    <cellStyle name="Normal 2 8 33 8" xfId="20705"/>
    <cellStyle name="Normal 2 8 33 9" xfId="21088"/>
    <cellStyle name="Normal 2 8 34" xfId="2245"/>
    <cellStyle name="Normal 2 8 34 10" xfId="23219"/>
    <cellStyle name="Normal 2 8 34 11" xfId="21847"/>
    <cellStyle name="Normal 2 8 34 12" xfId="23552"/>
    <cellStyle name="Normal 2 8 34 13" xfId="23964"/>
    <cellStyle name="Normal 2 8 34 14" xfId="24378"/>
    <cellStyle name="Normal 2 8 34 15" xfId="24757"/>
    <cellStyle name="Normal 2 8 34 16" xfId="27016"/>
    <cellStyle name="Normal 2 8 34 17" xfId="25642"/>
    <cellStyle name="Normal 2 8 34 18" xfId="27345"/>
    <cellStyle name="Normal 2 8 34 19" xfId="27763"/>
    <cellStyle name="Normal 2 8 34 2" xfId="18328"/>
    <cellStyle name="Normal 2 8 34 20" xfId="28178"/>
    <cellStyle name="Normal 2 8 34 21" xfId="28555"/>
    <cellStyle name="Normal 2 8 34 22" xfId="29526"/>
    <cellStyle name="Normal 2 8 34 23" xfId="31310"/>
    <cellStyle name="Normal 2 8 34 24" xfId="33548"/>
    <cellStyle name="Normal 2 8 34 25" xfId="32645"/>
    <cellStyle name="Normal 2 8 34 26" xfId="33791"/>
    <cellStyle name="Normal 2 8 34 3" xfId="16948"/>
    <cellStyle name="Normal 2 8 34 4" xfId="18773"/>
    <cellStyle name="Normal 2 8 34 5" xfId="19387"/>
    <cellStyle name="Normal 2 8 34 6" xfId="19873"/>
    <cellStyle name="Normal 2 8 34 7" xfId="20298"/>
    <cellStyle name="Normal 2 8 34 8" xfId="20706"/>
    <cellStyle name="Normal 2 8 34 9" xfId="21089"/>
    <cellStyle name="Normal 2 8 35" xfId="2246"/>
    <cellStyle name="Normal 2 8 35 10" xfId="23220"/>
    <cellStyle name="Normal 2 8 35 11" xfId="21846"/>
    <cellStyle name="Normal 2 8 35 12" xfId="23553"/>
    <cellStyle name="Normal 2 8 35 13" xfId="23965"/>
    <cellStyle name="Normal 2 8 35 14" xfId="24379"/>
    <cellStyle name="Normal 2 8 35 15" xfId="24758"/>
    <cellStyle name="Normal 2 8 35 16" xfId="27017"/>
    <cellStyle name="Normal 2 8 35 17" xfId="25641"/>
    <cellStyle name="Normal 2 8 35 18" xfId="27346"/>
    <cellStyle name="Normal 2 8 35 19" xfId="27764"/>
    <cellStyle name="Normal 2 8 35 2" xfId="18329"/>
    <cellStyle name="Normal 2 8 35 20" xfId="28179"/>
    <cellStyle name="Normal 2 8 35 21" xfId="28556"/>
    <cellStyle name="Normal 2 8 35 22" xfId="29527"/>
    <cellStyle name="Normal 2 8 35 23" xfId="31311"/>
    <cellStyle name="Normal 2 8 35 24" xfId="33549"/>
    <cellStyle name="Normal 2 8 35 25" xfId="32644"/>
    <cellStyle name="Normal 2 8 35 26" xfId="33792"/>
    <cellStyle name="Normal 2 8 35 3" xfId="16947"/>
    <cellStyle name="Normal 2 8 35 4" xfId="18774"/>
    <cellStyle name="Normal 2 8 35 5" xfId="19388"/>
    <cellStyle name="Normal 2 8 35 6" xfId="19874"/>
    <cellStyle name="Normal 2 8 35 7" xfId="20299"/>
    <cellStyle name="Normal 2 8 35 8" xfId="20707"/>
    <cellStyle name="Normal 2 8 35 9" xfId="21090"/>
    <cellStyle name="Normal 2 8 36" xfId="2247"/>
    <cellStyle name="Normal 2 8 36 10" xfId="23221"/>
    <cellStyle name="Normal 2 8 36 11" xfId="21845"/>
    <cellStyle name="Normal 2 8 36 12" xfId="23554"/>
    <cellStyle name="Normal 2 8 36 13" xfId="23966"/>
    <cellStyle name="Normal 2 8 36 14" xfId="24380"/>
    <cellStyle name="Normal 2 8 36 15" xfId="24759"/>
    <cellStyle name="Normal 2 8 36 16" xfId="27018"/>
    <cellStyle name="Normal 2 8 36 17" xfId="25640"/>
    <cellStyle name="Normal 2 8 36 18" xfId="27347"/>
    <cellStyle name="Normal 2 8 36 19" xfId="27765"/>
    <cellStyle name="Normal 2 8 36 2" xfId="18330"/>
    <cellStyle name="Normal 2 8 36 20" xfId="28180"/>
    <cellStyle name="Normal 2 8 36 21" xfId="28557"/>
    <cellStyle name="Normal 2 8 36 22" xfId="29528"/>
    <cellStyle name="Normal 2 8 36 23" xfId="31312"/>
    <cellStyle name="Normal 2 8 36 24" xfId="33550"/>
    <cellStyle name="Normal 2 8 36 25" xfId="32643"/>
    <cellStyle name="Normal 2 8 36 26" xfId="33793"/>
    <cellStyle name="Normal 2 8 36 3" xfId="16946"/>
    <cellStyle name="Normal 2 8 36 4" xfId="18775"/>
    <cellStyle name="Normal 2 8 36 5" xfId="19389"/>
    <cellStyle name="Normal 2 8 36 6" xfId="19875"/>
    <cellStyle name="Normal 2 8 36 7" xfId="20300"/>
    <cellStyle name="Normal 2 8 36 8" xfId="20708"/>
    <cellStyle name="Normal 2 8 36 9" xfId="21091"/>
    <cellStyle name="Normal 2 8 37" xfId="2248"/>
    <cellStyle name="Normal 2 8 37 10" xfId="23222"/>
    <cellStyle name="Normal 2 8 37 11" xfId="21844"/>
    <cellStyle name="Normal 2 8 37 12" xfId="23555"/>
    <cellStyle name="Normal 2 8 37 13" xfId="23967"/>
    <cellStyle name="Normal 2 8 37 14" xfId="24381"/>
    <cellStyle name="Normal 2 8 37 15" xfId="24760"/>
    <cellStyle name="Normal 2 8 37 16" xfId="27019"/>
    <cellStyle name="Normal 2 8 37 17" xfId="25639"/>
    <cellStyle name="Normal 2 8 37 18" xfId="27348"/>
    <cellStyle name="Normal 2 8 37 19" xfId="27766"/>
    <cellStyle name="Normal 2 8 37 2" xfId="18331"/>
    <cellStyle name="Normal 2 8 37 20" xfId="28181"/>
    <cellStyle name="Normal 2 8 37 21" xfId="28558"/>
    <cellStyle name="Normal 2 8 37 22" xfId="29529"/>
    <cellStyle name="Normal 2 8 37 23" xfId="31313"/>
    <cellStyle name="Normal 2 8 37 24" xfId="33551"/>
    <cellStyle name="Normal 2 8 37 25" xfId="32642"/>
    <cellStyle name="Normal 2 8 37 26" xfId="33794"/>
    <cellStyle name="Normal 2 8 37 3" xfId="16945"/>
    <cellStyle name="Normal 2 8 37 4" xfId="18776"/>
    <cellStyle name="Normal 2 8 37 5" xfId="19390"/>
    <cellStyle name="Normal 2 8 37 6" xfId="19876"/>
    <cellStyle name="Normal 2 8 37 7" xfId="20301"/>
    <cellStyle name="Normal 2 8 37 8" xfId="20709"/>
    <cellStyle name="Normal 2 8 37 9" xfId="21092"/>
    <cellStyle name="Normal 2 8 38" xfId="2249"/>
    <cellStyle name="Normal 2 8 38 10" xfId="23223"/>
    <cellStyle name="Normal 2 8 38 11" xfId="21843"/>
    <cellStyle name="Normal 2 8 38 12" xfId="23556"/>
    <cellStyle name="Normal 2 8 38 13" xfId="23968"/>
    <cellStyle name="Normal 2 8 38 14" xfId="24382"/>
    <cellStyle name="Normal 2 8 38 15" xfId="24761"/>
    <cellStyle name="Normal 2 8 38 16" xfId="27020"/>
    <cellStyle name="Normal 2 8 38 17" xfId="25638"/>
    <cellStyle name="Normal 2 8 38 18" xfId="27349"/>
    <cellStyle name="Normal 2 8 38 19" xfId="27767"/>
    <cellStyle name="Normal 2 8 38 2" xfId="18332"/>
    <cellStyle name="Normal 2 8 38 20" xfId="28182"/>
    <cellStyle name="Normal 2 8 38 21" xfId="28559"/>
    <cellStyle name="Normal 2 8 38 22" xfId="29530"/>
    <cellStyle name="Normal 2 8 38 23" xfId="31314"/>
    <cellStyle name="Normal 2 8 38 24" xfId="33552"/>
    <cellStyle name="Normal 2 8 38 25" xfId="32641"/>
    <cellStyle name="Normal 2 8 38 26" xfId="33795"/>
    <cellStyle name="Normal 2 8 38 3" xfId="16944"/>
    <cellStyle name="Normal 2 8 38 4" xfId="18777"/>
    <cellStyle name="Normal 2 8 38 5" xfId="19391"/>
    <cellStyle name="Normal 2 8 38 6" xfId="19877"/>
    <cellStyle name="Normal 2 8 38 7" xfId="20302"/>
    <cellStyle name="Normal 2 8 38 8" xfId="20710"/>
    <cellStyle name="Normal 2 8 38 9" xfId="21093"/>
    <cellStyle name="Normal 2 8 39" xfId="2332"/>
    <cellStyle name="Normal 2 8 39 10" xfId="23224"/>
    <cellStyle name="Normal 2 8 39 11" xfId="21842"/>
    <cellStyle name="Normal 2 8 39 12" xfId="23557"/>
    <cellStyle name="Normal 2 8 39 13" xfId="23969"/>
    <cellStyle name="Normal 2 8 39 14" xfId="24383"/>
    <cellStyle name="Normal 2 8 39 15" xfId="24762"/>
    <cellStyle name="Normal 2 8 39 16" xfId="27021"/>
    <cellStyle name="Normal 2 8 39 17" xfId="25637"/>
    <cellStyle name="Normal 2 8 39 18" xfId="27350"/>
    <cellStyle name="Normal 2 8 39 19" xfId="27768"/>
    <cellStyle name="Normal 2 8 39 2" xfId="18333"/>
    <cellStyle name="Normal 2 8 39 20" xfId="28183"/>
    <cellStyle name="Normal 2 8 39 21" xfId="28560"/>
    <cellStyle name="Normal 2 8 39 22" xfId="29600"/>
    <cellStyle name="Normal 2 8 39 23" xfId="31384"/>
    <cellStyle name="Normal 2 8 39 24" xfId="33553"/>
    <cellStyle name="Normal 2 8 39 25" xfId="32640"/>
    <cellStyle name="Normal 2 8 39 26" xfId="33796"/>
    <cellStyle name="Normal 2 8 39 3" xfId="16943"/>
    <cellStyle name="Normal 2 8 39 4" xfId="18778"/>
    <cellStyle name="Normal 2 8 39 5" xfId="19392"/>
    <cellStyle name="Normal 2 8 39 6" xfId="19878"/>
    <cellStyle name="Normal 2 8 39 7" xfId="20303"/>
    <cellStyle name="Normal 2 8 39 8" xfId="20711"/>
    <cellStyle name="Normal 2 8 39 9" xfId="21094"/>
    <cellStyle name="Normal 2 8 4" xfId="1133"/>
    <cellStyle name="Normal 2 8 4 10" xfId="23225"/>
    <cellStyle name="Normal 2 8 4 11" xfId="21841"/>
    <cellStyle name="Normal 2 8 4 12" xfId="23558"/>
    <cellStyle name="Normal 2 8 4 13" xfId="23970"/>
    <cellStyle name="Normal 2 8 4 14" xfId="24384"/>
    <cellStyle name="Normal 2 8 4 15" xfId="24763"/>
    <cellStyle name="Normal 2 8 4 16" xfId="27022"/>
    <cellStyle name="Normal 2 8 4 17" xfId="25636"/>
    <cellStyle name="Normal 2 8 4 18" xfId="27351"/>
    <cellStyle name="Normal 2 8 4 19" xfId="27769"/>
    <cellStyle name="Normal 2 8 4 2" xfId="18334"/>
    <cellStyle name="Normal 2 8 4 20" xfId="28184"/>
    <cellStyle name="Normal 2 8 4 21" xfId="28561"/>
    <cellStyle name="Normal 2 8 4 22" xfId="29201"/>
    <cellStyle name="Normal 2 8 4 23" xfId="30985"/>
    <cellStyle name="Normal 2 8 4 24" xfId="33554"/>
    <cellStyle name="Normal 2 8 4 25" xfId="32639"/>
    <cellStyle name="Normal 2 8 4 26" xfId="33797"/>
    <cellStyle name="Normal 2 8 4 3" xfId="16942"/>
    <cellStyle name="Normal 2 8 4 4" xfId="18779"/>
    <cellStyle name="Normal 2 8 4 5" xfId="19393"/>
    <cellStyle name="Normal 2 8 4 6" xfId="19879"/>
    <cellStyle name="Normal 2 8 4 7" xfId="20304"/>
    <cellStyle name="Normal 2 8 4 8" xfId="20712"/>
    <cellStyle name="Normal 2 8 4 9" xfId="21095"/>
    <cellStyle name="Normal 2 8 40" xfId="2346"/>
    <cellStyle name="Normal 2 8 40 10" xfId="23226"/>
    <cellStyle name="Normal 2 8 40 11" xfId="21840"/>
    <cellStyle name="Normal 2 8 40 12" xfId="23559"/>
    <cellStyle name="Normal 2 8 40 13" xfId="23971"/>
    <cellStyle name="Normal 2 8 40 14" xfId="24385"/>
    <cellStyle name="Normal 2 8 40 15" xfId="24764"/>
    <cellStyle name="Normal 2 8 40 16" xfId="27023"/>
    <cellStyle name="Normal 2 8 40 17" xfId="25635"/>
    <cellStyle name="Normal 2 8 40 18" xfId="27352"/>
    <cellStyle name="Normal 2 8 40 19" xfId="27770"/>
    <cellStyle name="Normal 2 8 40 2" xfId="18335"/>
    <cellStyle name="Normal 2 8 40 20" xfId="28185"/>
    <cellStyle name="Normal 2 8 40 21" xfId="28562"/>
    <cellStyle name="Normal 2 8 40 22" xfId="29611"/>
    <cellStyle name="Normal 2 8 40 23" xfId="31395"/>
    <cellStyle name="Normal 2 8 40 24" xfId="33555"/>
    <cellStyle name="Normal 2 8 40 25" xfId="32638"/>
    <cellStyle name="Normal 2 8 40 26" xfId="33798"/>
    <cellStyle name="Normal 2 8 40 3" xfId="16941"/>
    <cellStyle name="Normal 2 8 40 4" xfId="18780"/>
    <cellStyle name="Normal 2 8 40 5" xfId="19394"/>
    <cellStyle name="Normal 2 8 40 6" xfId="19880"/>
    <cellStyle name="Normal 2 8 40 7" xfId="20305"/>
    <cellStyle name="Normal 2 8 40 8" xfId="20713"/>
    <cellStyle name="Normal 2 8 40 9" xfId="21096"/>
    <cellStyle name="Normal 2 8 41" xfId="2359"/>
    <cellStyle name="Normal 2 8 41 10" xfId="23227"/>
    <cellStyle name="Normal 2 8 41 11" xfId="21839"/>
    <cellStyle name="Normal 2 8 41 12" xfId="23560"/>
    <cellStyle name="Normal 2 8 41 13" xfId="23972"/>
    <cellStyle name="Normal 2 8 41 14" xfId="24386"/>
    <cellStyle name="Normal 2 8 41 15" xfId="24765"/>
    <cellStyle name="Normal 2 8 41 16" xfId="27024"/>
    <cellStyle name="Normal 2 8 41 17" xfId="25634"/>
    <cellStyle name="Normal 2 8 41 18" xfId="27353"/>
    <cellStyle name="Normal 2 8 41 19" xfId="27771"/>
    <cellStyle name="Normal 2 8 41 2" xfId="18336"/>
    <cellStyle name="Normal 2 8 41 20" xfId="28186"/>
    <cellStyle name="Normal 2 8 41 21" xfId="28563"/>
    <cellStyle name="Normal 2 8 41 22" xfId="29621"/>
    <cellStyle name="Normal 2 8 41 23" xfId="31405"/>
    <cellStyle name="Normal 2 8 41 24" xfId="33556"/>
    <cellStyle name="Normal 2 8 41 25" xfId="32637"/>
    <cellStyle name="Normal 2 8 41 26" xfId="33799"/>
    <cellStyle name="Normal 2 8 41 3" xfId="16940"/>
    <cellStyle name="Normal 2 8 41 4" xfId="18781"/>
    <cellStyle name="Normal 2 8 41 5" xfId="19395"/>
    <cellStyle name="Normal 2 8 41 6" xfId="19881"/>
    <cellStyle name="Normal 2 8 41 7" xfId="20306"/>
    <cellStyle name="Normal 2 8 41 8" xfId="20714"/>
    <cellStyle name="Normal 2 8 41 9" xfId="21097"/>
    <cellStyle name="Normal 2 8 42" xfId="2371"/>
    <cellStyle name="Normal 2 8 42 10" xfId="23228"/>
    <cellStyle name="Normal 2 8 42 11" xfId="21838"/>
    <cellStyle name="Normal 2 8 42 12" xfId="23561"/>
    <cellStyle name="Normal 2 8 42 13" xfId="23973"/>
    <cellStyle name="Normal 2 8 42 14" xfId="24387"/>
    <cellStyle name="Normal 2 8 42 15" xfId="24766"/>
    <cellStyle name="Normal 2 8 42 16" xfId="27025"/>
    <cellStyle name="Normal 2 8 42 17" xfId="25633"/>
    <cellStyle name="Normal 2 8 42 18" xfId="27354"/>
    <cellStyle name="Normal 2 8 42 19" xfId="27772"/>
    <cellStyle name="Normal 2 8 42 2" xfId="18337"/>
    <cellStyle name="Normal 2 8 42 20" xfId="28187"/>
    <cellStyle name="Normal 2 8 42 21" xfId="28564"/>
    <cellStyle name="Normal 2 8 42 22" xfId="29629"/>
    <cellStyle name="Normal 2 8 42 23" xfId="31413"/>
    <cellStyle name="Normal 2 8 42 24" xfId="33557"/>
    <cellStyle name="Normal 2 8 42 25" xfId="32636"/>
    <cellStyle name="Normal 2 8 42 26" xfId="33800"/>
    <cellStyle name="Normal 2 8 42 3" xfId="16939"/>
    <cellStyle name="Normal 2 8 42 4" xfId="18782"/>
    <cellStyle name="Normal 2 8 42 5" xfId="19396"/>
    <cellStyle name="Normal 2 8 42 6" xfId="19882"/>
    <cellStyle name="Normal 2 8 42 7" xfId="20307"/>
    <cellStyle name="Normal 2 8 42 8" xfId="20715"/>
    <cellStyle name="Normal 2 8 42 9" xfId="21098"/>
    <cellStyle name="Normal 2 8 43" xfId="2383"/>
    <cellStyle name="Normal 2 8 43 10" xfId="23229"/>
    <cellStyle name="Normal 2 8 43 11" xfId="21837"/>
    <cellStyle name="Normal 2 8 43 12" xfId="23562"/>
    <cellStyle name="Normal 2 8 43 13" xfId="23974"/>
    <cellStyle name="Normal 2 8 43 14" xfId="24388"/>
    <cellStyle name="Normal 2 8 43 15" xfId="24767"/>
    <cellStyle name="Normal 2 8 43 16" xfId="27026"/>
    <cellStyle name="Normal 2 8 43 17" xfId="25632"/>
    <cellStyle name="Normal 2 8 43 18" xfId="27355"/>
    <cellStyle name="Normal 2 8 43 19" xfId="27773"/>
    <cellStyle name="Normal 2 8 43 2" xfId="18338"/>
    <cellStyle name="Normal 2 8 43 20" xfId="28188"/>
    <cellStyle name="Normal 2 8 43 21" xfId="28565"/>
    <cellStyle name="Normal 2 8 43 22" xfId="29639"/>
    <cellStyle name="Normal 2 8 43 23" xfId="31423"/>
    <cellStyle name="Normal 2 8 43 24" xfId="33558"/>
    <cellStyle name="Normal 2 8 43 25" xfId="32635"/>
    <cellStyle name="Normal 2 8 43 26" xfId="33801"/>
    <cellStyle name="Normal 2 8 43 3" xfId="16938"/>
    <cellStyle name="Normal 2 8 43 4" xfId="18783"/>
    <cellStyle name="Normal 2 8 43 5" xfId="19397"/>
    <cellStyle name="Normal 2 8 43 6" xfId="19883"/>
    <cellStyle name="Normal 2 8 43 7" xfId="20308"/>
    <cellStyle name="Normal 2 8 43 8" xfId="20716"/>
    <cellStyle name="Normal 2 8 43 9" xfId="21099"/>
    <cellStyle name="Normal 2 8 44" xfId="2393"/>
    <cellStyle name="Normal 2 8 44 10" xfId="23230"/>
    <cellStyle name="Normal 2 8 44 11" xfId="21836"/>
    <cellStyle name="Normal 2 8 44 12" xfId="23563"/>
    <cellStyle name="Normal 2 8 44 13" xfId="23975"/>
    <cellStyle name="Normal 2 8 44 14" xfId="24389"/>
    <cellStyle name="Normal 2 8 44 15" xfId="24768"/>
    <cellStyle name="Normal 2 8 44 16" xfId="27027"/>
    <cellStyle name="Normal 2 8 44 17" xfId="25631"/>
    <cellStyle name="Normal 2 8 44 18" xfId="27356"/>
    <cellStyle name="Normal 2 8 44 19" xfId="27774"/>
    <cellStyle name="Normal 2 8 44 2" xfId="18339"/>
    <cellStyle name="Normal 2 8 44 20" xfId="28189"/>
    <cellStyle name="Normal 2 8 44 21" xfId="28566"/>
    <cellStyle name="Normal 2 8 44 22" xfId="29646"/>
    <cellStyle name="Normal 2 8 44 23" xfId="31430"/>
    <cellStyle name="Normal 2 8 44 24" xfId="33559"/>
    <cellStyle name="Normal 2 8 44 25" xfId="32634"/>
    <cellStyle name="Normal 2 8 44 26" xfId="33802"/>
    <cellStyle name="Normal 2 8 44 3" xfId="16937"/>
    <cellStyle name="Normal 2 8 44 4" xfId="18784"/>
    <cellStyle name="Normal 2 8 44 5" xfId="19398"/>
    <cellStyle name="Normal 2 8 44 6" xfId="19884"/>
    <cellStyle name="Normal 2 8 44 7" xfId="20309"/>
    <cellStyle name="Normal 2 8 44 8" xfId="20717"/>
    <cellStyle name="Normal 2 8 44 9" xfId="21100"/>
    <cellStyle name="Normal 2 8 45" xfId="2401"/>
    <cellStyle name="Normal 2 8 45 10" xfId="23231"/>
    <cellStyle name="Normal 2 8 45 11" xfId="21835"/>
    <cellStyle name="Normal 2 8 45 12" xfId="23564"/>
    <cellStyle name="Normal 2 8 45 13" xfId="23976"/>
    <cellStyle name="Normal 2 8 45 14" xfId="24390"/>
    <cellStyle name="Normal 2 8 45 15" xfId="24769"/>
    <cellStyle name="Normal 2 8 45 16" xfId="27028"/>
    <cellStyle name="Normal 2 8 45 17" xfId="25630"/>
    <cellStyle name="Normal 2 8 45 18" xfId="27357"/>
    <cellStyle name="Normal 2 8 45 19" xfId="27775"/>
    <cellStyle name="Normal 2 8 45 2" xfId="18340"/>
    <cellStyle name="Normal 2 8 45 20" xfId="28190"/>
    <cellStyle name="Normal 2 8 45 21" xfId="28567"/>
    <cellStyle name="Normal 2 8 45 22" xfId="29652"/>
    <cellStyle name="Normal 2 8 45 23" xfId="31436"/>
    <cellStyle name="Normal 2 8 45 24" xfId="33560"/>
    <cellStyle name="Normal 2 8 45 25" xfId="32633"/>
    <cellStyle name="Normal 2 8 45 26" xfId="33803"/>
    <cellStyle name="Normal 2 8 45 3" xfId="16936"/>
    <cellStyle name="Normal 2 8 45 4" xfId="18785"/>
    <cellStyle name="Normal 2 8 45 5" xfId="19399"/>
    <cellStyle name="Normal 2 8 45 6" xfId="19885"/>
    <cellStyle name="Normal 2 8 45 7" xfId="20310"/>
    <cellStyle name="Normal 2 8 45 8" xfId="20718"/>
    <cellStyle name="Normal 2 8 45 9" xfId="21101"/>
    <cellStyle name="Normal 2 8 46" xfId="2409"/>
    <cellStyle name="Normal 2 8 46 10" xfId="23232"/>
    <cellStyle name="Normal 2 8 46 11" xfId="21834"/>
    <cellStyle name="Normal 2 8 46 12" xfId="23565"/>
    <cellStyle name="Normal 2 8 46 13" xfId="23977"/>
    <cellStyle name="Normal 2 8 46 14" xfId="24391"/>
    <cellStyle name="Normal 2 8 46 15" xfId="24770"/>
    <cellStyle name="Normal 2 8 46 16" xfId="27029"/>
    <cellStyle name="Normal 2 8 46 17" xfId="25629"/>
    <cellStyle name="Normal 2 8 46 18" xfId="27358"/>
    <cellStyle name="Normal 2 8 46 19" xfId="27776"/>
    <cellStyle name="Normal 2 8 46 2" xfId="18341"/>
    <cellStyle name="Normal 2 8 46 20" xfId="28191"/>
    <cellStyle name="Normal 2 8 46 21" xfId="28568"/>
    <cellStyle name="Normal 2 8 46 22" xfId="29658"/>
    <cellStyle name="Normal 2 8 46 23" xfId="31442"/>
    <cellStyle name="Normal 2 8 46 24" xfId="33561"/>
    <cellStyle name="Normal 2 8 46 25" xfId="32632"/>
    <cellStyle name="Normal 2 8 46 26" xfId="33804"/>
    <cellStyle name="Normal 2 8 46 3" xfId="16935"/>
    <cellStyle name="Normal 2 8 46 4" xfId="18786"/>
    <cellStyle name="Normal 2 8 46 5" xfId="19400"/>
    <cellStyle name="Normal 2 8 46 6" xfId="19886"/>
    <cellStyle name="Normal 2 8 46 7" xfId="20311"/>
    <cellStyle name="Normal 2 8 46 8" xfId="20719"/>
    <cellStyle name="Normal 2 8 46 9" xfId="21102"/>
    <cellStyle name="Normal 2 8 47" xfId="3895"/>
    <cellStyle name="Normal 2 8 47 10" xfId="23233"/>
    <cellStyle name="Normal 2 8 47 11" xfId="21833"/>
    <cellStyle name="Normal 2 8 47 12" xfId="23566"/>
    <cellStyle name="Normal 2 8 47 13" xfId="23978"/>
    <cellStyle name="Normal 2 8 47 14" xfId="24392"/>
    <cellStyle name="Normal 2 8 47 15" xfId="24771"/>
    <cellStyle name="Normal 2 8 47 16" xfId="27030"/>
    <cellStyle name="Normal 2 8 47 17" xfId="25628"/>
    <cellStyle name="Normal 2 8 47 18" xfId="27359"/>
    <cellStyle name="Normal 2 8 47 19" xfId="27777"/>
    <cellStyle name="Normal 2 8 47 2" xfId="18342"/>
    <cellStyle name="Normal 2 8 47 20" xfId="28192"/>
    <cellStyle name="Normal 2 8 47 21" xfId="28569"/>
    <cellStyle name="Normal 2 8 47 22" xfId="29816"/>
    <cellStyle name="Normal 2 8 47 23" xfId="31600"/>
    <cellStyle name="Normal 2 8 47 24" xfId="33562"/>
    <cellStyle name="Normal 2 8 47 25" xfId="32631"/>
    <cellStyle name="Normal 2 8 47 26" xfId="33805"/>
    <cellStyle name="Normal 2 8 47 3" xfId="16934"/>
    <cellStyle name="Normal 2 8 47 4" xfId="18787"/>
    <cellStyle name="Normal 2 8 47 5" xfId="19401"/>
    <cellStyle name="Normal 2 8 47 6" xfId="19887"/>
    <cellStyle name="Normal 2 8 47 7" xfId="20312"/>
    <cellStyle name="Normal 2 8 47 8" xfId="20720"/>
    <cellStyle name="Normal 2 8 47 9" xfId="21103"/>
    <cellStyle name="Normal 2 8 48" xfId="3896"/>
    <cellStyle name="Normal 2 8 48 10" xfId="23234"/>
    <cellStyle name="Normal 2 8 48 11" xfId="21832"/>
    <cellStyle name="Normal 2 8 48 12" xfId="23567"/>
    <cellStyle name="Normal 2 8 48 13" xfId="23979"/>
    <cellStyle name="Normal 2 8 48 14" xfId="24393"/>
    <cellStyle name="Normal 2 8 48 15" xfId="24772"/>
    <cellStyle name="Normal 2 8 48 16" xfId="27031"/>
    <cellStyle name="Normal 2 8 48 17" xfId="25627"/>
    <cellStyle name="Normal 2 8 48 18" xfId="27360"/>
    <cellStyle name="Normal 2 8 48 19" xfId="27778"/>
    <cellStyle name="Normal 2 8 48 2" xfId="18343"/>
    <cellStyle name="Normal 2 8 48 20" xfId="28193"/>
    <cellStyle name="Normal 2 8 48 21" xfId="28570"/>
    <cellStyle name="Normal 2 8 48 22" xfId="29817"/>
    <cellStyle name="Normal 2 8 48 23" xfId="31601"/>
    <cellStyle name="Normal 2 8 48 24" xfId="33563"/>
    <cellStyle name="Normal 2 8 48 25" xfId="32630"/>
    <cellStyle name="Normal 2 8 48 26" xfId="33806"/>
    <cellStyle name="Normal 2 8 48 3" xfId="16933"/>
    <cellStyle name="Normal 2 8 48 4" xfId="18788"/>
    <cellStyle name="Normal 2 8 48 5" xfId="19402"/>
    <cellStyle name="Normal 2 8 48 6" xfId="19888"/>
    <cellStyle name="Normal 2 8 48 7" xfId="20313"/>
    <cellStyle name="Normal 2 8 48 8" xfId="20721"/>
    <cellStyle name="Normal 2 8 48 9" xfId="21104"/>
    <cellStyle name="Normal 2 8 49" xfId="3897"/>
    <cellStyle name="Normal 2 8 49 10" xfId="23235"/>
    <cellStyle name="Normal 2 8 49 11" xfId="21831"/>
    <cellStyle name="Normal 2 8 49 12" xfId="23568"/>
    <cellStyle name="Normal 2 8 49 13" xfId="23980"/>
    <cellStyle name="Normal 2 8 49 14" xfId="24394"/>
    <cellStyle name="Normal 2 8 49 15" xfId="24773"/>
    <cellStyle name="Normal 2 8 49 16" xfId="27032"/>
    <cellStyle name="Normal 2 8 49 17" xfId="25626"/>
    <cellStyle name="Normal 2 8 49 18" xfId="27361"/>
    <cellStyle name="Normal 2 8 49 19" xfId="27779"/>
    <cellStyle name="Normal 2 8 49 2" xfId="18344"/>
    <cellStyle name="Normal 2 8 49 20" xfId="28194"/>
    <cellStyle name="Normal 2 8 49 21" xfId="28571"/>
    <cellStyle name="Normal 2 8 49 22" xfId="29818"/>
    <cellStyle name="Normal 2 8 49 23" xfId="31602"/>
    <cellStyle name="Normal 2 8 49 24" xfId="33564"/>
    <cellStyle name="Normal 2 8 49 25" xfId="32629"/>
    <cellStyle name="Normal 2 8 49 26" xfId="33807"/>
    <cellStyle name="Normal 2 8 49 3" xfId="16932"/>
    <cellStyle name="Normal 2 8 49 4" xfId="18789"/>
    <cellStyle name="Normal 2 8 49 5" xfId="19403"/>
    <cellStyle name="Normal 2 8 49 6" xfId="19889"/>
    <cellStyle name="Normal 2 8 49 7" xfId="20314"/>
    <cellStyle name="Normal 2 8 49 8" xfId="20722"/>
    <cellStyle name="Normal 2 8 49 9" xfId="21105"/>
    <cellStyle name="Normal 2 8 5" xfId="1147"/>
    <cellStyle name="Normal 2 8 5 10" xfId="23236"/>
    <cellStyle name="Normal 2 8 5 11" xfId="21830"/>
    <cellStyle name="Normal 2 8 5 12" xfId="23569"/>
    <cellStyle name="Normal 2 8 5 13" xfId="23981"/>
    <cellStyle name="Normal 2 8 5 14" xfId="24395"/>
    <cellStyle name="Normal 2 8 5 15" xfId="24774"/>
    <cellStyle name="Normal 2 8 5 16" xfId="27033"/>
    <cellStyle name="Normal 2 8 5 17" xfId="25625"/>
    <cellStyle name="Normal 2 8 5 18" xfId="27362"/>
    <cellStyle name="Normal 2 8 5 19" xfId="27780"/>
    <cellStyle name="Normal 2 8 5 2" xfId="18345"/>
    <cellStyle name="Normal 2 8 5 20" xfId="28195"/>
    <cellStyle name="Normal 2 8 5 21" xfId="28572"/>
    <cellStyle name="Normal 2 8 5 22" xfId="29212"/>
    <cellStyle name="Normal 2 8 5 23" xfId="30996"/>
    <cellStyle name="Normal 2 8 5 24" xfId="33565"/>
    <cellStyle name="Normal 2 8 5 25" xfId="32628"/>
    <cellStyle name="Normal 2 8 5 26" xfId="33808"/>
    <cellStyle name="Normal 2 8 5 3" xfId="16931"/>
    <cellStyle name="Normal 2 8 5 4" xfId="18790"/>
    <cellStyle name="Normal 2 8 5 5" xfId="19404"/>
    <cellStyle name="Normal 2 8 5 6" xfId="19890"/>
    <cellStyle name="Normal 2 8 5 7" xfId="20315"/>
    <cellStyle name="Normal 2 8 5 8" xfId="20723"/>
    <cellStyle name="Normal 2 8 5 9" xfId="21106"/>
    <cellStyle name="Normal 2 8 50" xfId="3899"/>
    <cellStyle name="Normal 2 8 50 10" xfId="23237"/>
    <cellStyle name="Normal 2 8 50 11" xfId="21829"/>
    <cellStyle name="Normal 2 8 50 12" xfId="23570"/>
    <cellStyle name="Normal 2 8 50 13" xfId="23982"/>
    <cellStyle name="Normal 2 8 50 14" xfId="24396"/>
    <cellStyle name="Normal 2 8 50 15" xfId="24775"/>
    <cellStyle name="Normal 2 8 50 16" xfId="27034"/>
    <cellStyle name="Normal 2 8 50 17" xfId="25624"/>
    <cellStyle name="Normal 2 8 50 18" xfId="27363"/>
    <cellStyle name="Normal 2 8 50 19" xfId="27781"/>
    <cellStyle name="Normal 2 8 50 2" xfId="18346"/>
    <cellStyle name="Normal 2 8 50 20" xfId="28196"/>
    <cellStyle name="Normal 2 8 50 21" xfId="28573"/>
    <cellStyle name="Normal 2 8 50 22" xfId="29819"/>
    <cellStyle name="Normal 2 8 50 23" xfId="31603"/>
    <cellStyle name="Normal 2 8 50 24" xfId="33566"/>
    <cellStyle name="Normal 2 8 50 25" xfId="32627"/>
    <cellStyle name="Normal 2 8 50 26" xfId="33809"/>
    <cellStyle name="Normal 2 8 50 3" xfId="16930"/>
    <cellStyle name="Normal 2 8 50 4" xfId="18791"/>
    <cellStyle name="Normal 2 8 50 5" xfId="19405"/>
    <cellStyle name="Normal 2 8 50 6" xfId="19891"/>
    <cellStyle name="Normal 2 8 50 7" xfId="20316"/>
    <cellStyle name="Normal 2 8 50 8" xfId="20724"/>
    <cellStyle name="Normal 2 8 50 9" xfId="21107"/>
    <cellStyle name="Normal 2 8 51" xfId="3900"/>
    <cellStyle name="Normal 2 8 51 10" xfId="23238"/>
    <cellStyle name="Normal 2 8 51 11" xfId="21828"/>
    <cellStyle name="Normal 2 8 51 12" xfId="23571"/>
    <cellStyle name="Normal 2 8 51 13" xfId="23983"/>
    <cellStyle name="Normal 2 8 51 14" xfId="24397"/>
    <cellStyle name="Normal 2 8 51 15" xfId="24776"/>
    <cellStyle name="Normal 2 8 51 16" xfId="27035"/>
    <cellStyle name="Normal 2 8 51 17" xfId="25623"/>
    <cellStyle name="Normal 2 8 51 18" xfId="27364"/>
    <cellStyle name="Normal 2 8 51 19" xfId="27782"/>
    <cellStyle name="Normal 2 8 51 2" xfId="18347"/>
    <cellStyle name="Normal 2 8 51 20" xfId="28197"/>
    <cellStyle name="Normal 2 8 51 21" xfId="28574"/>
    <cellStyle name="Normal 2 8 51 22" xfId="29820"/>
    <cellStyle name="Normal 2 8 51 23" xfId="31604"/>
    <cellStyle name="Normal 2 8 51 24" xfId="33567"/>
    <cellStyle name="Normal 2 8 51 25" xfId="32626"/>
    <cellStyle name="Normal 2 8 51 26" xfId="33810"/>
    <cellStyle name="Normal 2 8 51 3" xfId="16929"/>
    <cellStyle name="Normal 2 8 51 4" xfId="18792"/>
    <cellStyle name="Normal 2 8 51 5" xfId="19406"/>
    <cellStyle name="Normal 2 8 51 6" xfId="19892"/>
    <cellStyle name="Normal 2 8 51 7" xfId="20317"/>
    <cellStyle name="Normal 2 8 51 8" xfId="20725"/>
    <cellStyle name="Normal 2 8 51 9" xfId="21108"/>
    <cellStyle name="Normal 2 8 52" xfId="3901"/>
    <cellStyle name="Normal 2 8 52 10" xfId="23239"/>
    <cellStyle name="Normal 2 8 52 11" xfId="21827"/>
    <cellStyle name="Normal 2 8 52 12" xfId="23572"/>
    <cellStyle name="Normal 2 8 52 13" xfId="23984"/>
    <cellStyle name="Normal 2 8 52 14" xfId="24398"/>
    <cellStyle name="Normal 2 8 52 15" xfId="24777"/>
    <cellStyle name="Normal 2 8 52 16" xfId="27036"/>
    <cellStyle name="Normal 2 8 52 17" xfId="25622"/>
    <cellStyle name="Normal 2 8 52 18" xfId="27365"/>
    <cellStyle name="Normal 2 8 52 19" xfId="27783"/>
    <cellStyle name="Normal 2 8 52 2" xfId="18348"/>
    <cellStyle name="Normal 2 8 52 20" xfId="28198"/>
    <cellStyle name="Normal 2 8 52 21" xfId="28575"/>
    <cellStyle name="Normal 2 8 52 22" xfId="29821"/>
    <cellStyle name="Normal 2 8 52 23" xfId="31605"/>
    <cellStyle name="Normal 2 8 52 24" xfId="33568"/>
    <cellStyle name="Normal 2 8 52 25" xfId="32625"/>
    <cellStyle name="Normal 2 8 52 26" xfId="33811"/>
    <cellStyle name="Normal 2 8 52 3" xfId="16928"/>
    <cellStyle name="Normal 2 8 52 4" xfId="18793"/>
    <cellStyle name="Normal 2 8 52 5" xfId="19407"/>
    <cellStyle name="Normal 2 8 52 6" xfId="19893"/>
    <cellStyle name="Normal 2 8 52 7" xfId="20318"/>
    <cellStyle name="Normal 2 8 52 8" xfId="20726"/>
    <cellStyle name="Normal 2 8 52 9" xfId="21109"/>
    <cellStyle name="Normal 2 8 53" xfId="3902"/>
    <cellStyle name="Normal 2 8 53 10" xfId="23240"/>
    <cellStyle name="Normal 2 8 53 11" xfId="21826"/>
    <cellStyle name="Normal 2 8 53 12" xfId="23573"/>
    <cellStyle name="Normal 2 8 53 13" xfId="23985"/>
    <cellStyle name="Normal 2 8 53 14" xfId="24399"/>
    <cellStyle name="Normal 2 8 53 15" xfId="24778"/>
    <cellStyle name="Normal 2 8 53 16" xfId="27037"/>
    <cellStyle name="Normal 2 8 53 17" xfId="25621"/>
    <cellStyle name="Normal 2 8 53 18" xfId="27366"/>
    <cellStyle name="Normal 2 8 53 19" xfId="27784"/>
    <cellStyle name="Normal 2 8 53 2" xfId="18349"/>
    <cellStyle name="Normal 2 8 53 20" xfId="28199"/>
    <cellStyle name="Normal 2 8 53 21" xfId="28576"/>
    <cellStyle name="Normal 2 8 53 22" xfId="29822"/>
    <cellStyle name="Normal 2 8 53 23" xfId="31606"/>
    <cellStyle name="Normal 2 8 53 24" xfId="33569"/>
    <cellStyle name="Normal 2 8 53 25" xfId="32624"/>
    <cellStyle name="Normal 2 8 53 26" xfId="33812"/>
    <cellStyle name="Normal 2 8 53 3" xfId="16927"/>
    <cellStyle name="Normal 2 8 53 4" xfId="18794"/>
    <cellStyle name="Normal 2 8 53 5" xfId="19408"/>
    <cellStyle name="Normal 2 8 53 6" xfId="19894"/>
    <cellStyle name="Normal 2 8 53 7" xfId="20319"/>
    <cellStyle name="Normal 2 8 53 8" xfId="20727"/>
    <cellStyle name="Normal 2 8 53 9" xfId="21110"/>
    <cellStyle name="Normal 2 8 54" xfId="3903"/>
    <cellStyle name="Normal 2 8 54 10" xfId="23241"/>
    <cellStyle name="Normal 2 8 54 11" xfId="21825"/>
    <cellStyle name="Normal 2 8 54 12" xfId="23574"/>
    <cellStyle name="Normal 2 8 54 13" xfId="23986"/>
    <cellStyle name="Normal 2 8 54 14" xfId="24400"/>
    <cellStyle name="Normal 2 8 54 15" xfId="24779"/>
    <cellStyle name="Normal 2 8 54 16" xfId="27038"/>
    <cellStyle name="Normal 2 8 54 17" xfId="25620"/>
    <cellStyle name="Normal 2 8 54 18" xfId="27367"/>
    <cellStyle name="Normal 2 8 54 19" xfId="27785"/>
    <cellStyle name="Normal 2 8 54 2" xfId="18350"/>
    <cellStyle name="Normal 2 8 54 20" xfId="28200"/>
    <cellStyle name="Normal 2 8 54 21" xfId="28577"/>
    <cellStyle name="Normal 2 8 54 22" xfId="29823"/>
    <cellStyle name="Normal 2 8 54 23" xfId="31607"/>
    <cellStyle name="Normal 2 8 54 24" xfId="33570"/>
    <cellStyle name="Normal 2 8 54 25" xfId="32623"/>
    <cellStyle name="Normal 2 8 54 26" xfId="33813"/>
    <cellStyle name="Normal 2 8 54 3" xfId="16926"/>
    <cellStyle name="Normal 2 8 54 4" xfId="18795"/>
    <cellStyle name="Normal 2 8 54 5" xfId="19409"/>
    <cellStyle name="Normal 2 8 54 6" xfId="19895"/>
    <cellStyle name="Normal 2 8 54 7" xfId="20320"/>
    <cellStyle name="Normal 2 8 54 8" xfId="20728"/>
    <cellStyle name="Normal 2 8 54 9" xfId="21111"/>
    <cellStyle name="Normal 2 8 55" xfId="3904"/>
    <cellStyle name="Normal 2 8 55 10" xfId="23242"/>
    <cellStyle name="Normal 2 8 55 11" xfId="21824"/>
    <cellStyle name="Normal 2 8 55 12" xfId="23575"/>
    <cellStyle name="Normal 2 8 55 13" xfId="23987"/>
    <cellStyle name="Normal 2 8 55 14" xfId="24401"/>
    <cellStyle name="Normal 2 8 55 15" xfId="24780"/>
    <cellStyle name="Normal 2 8 55 16" xfId="27039"/>
    <cellStyle name="Normal 2 8 55 17" xfId="25619"/>
    <cellStyle name="Normal 2 8 55 18" xfId="27368"/>
    <cellStyle name="Normal 2 8 55 19" xfId="27786"/>
    <cellStyle name="Normal 2 8 55 2" xfId="18351"/>
    <cellStyle name="Normal 2 8 55 20" xfId="28201"/>
    <cellStyle name="Normal 2 8 55 21" xfId="28578"/>
    <cellStyle name="Normal 2 8 55 22" xfId="29824"/>
    <cellStyle name="Normal 2 8 55 23" xfId="31608"/>
    <cellStyle name="Normal 2 8 55 24" xfId="33571"/>
    <cellStyle name="Normal 2 8 55 25" xfId="32622"/>
    <cellStyle name="Normal 2 8 55 26" xfId="33814"/>
    <cellStyle name="Normal 2 8 55 3" xfId="16925"/>
    <cellStyle name="Normal 2 8 55 4" xfId="18796"/>
    <cellStyle name="Normal 2 8 55 5" xfId="19410"/>
    <cellStyle name="Normal 2 8 55 6" xfId="19896"/>
    <cellStyle name="Normal 2 8 55 7" xfId="20321"/>
    <cellStyle name="Normal 2 8 55 8" xfId="20729"/>
    <cellStyle name="Normal 2 8 55 9" xfId="21112"/>
    <cellStyle name="Normal 2 8 56" xfId="3942"/>
    <cellStyle name="Normal 2 8 56 2" xfId="29825"/>
    <cellStyle name="Normal 2 8 56 3" xfId="31609"/>
    <cellStyle name="Normal 2 8 57" xfId="2634"/>
    <cellStyle name="Normal 2 8 57 2" xfId="29669"/>
    <cellStyle name="Normal 2 8 57 3" xfId="31453"/>
    <cellStyle name="Normal 2 8 58" xfId="4957"/>
    <cellStyle name="Normal 2 8 58 2" xfId="29929"/>
    <cellStyle name="Normal 2 8 58 3" xfId="31713"/>
    <cellStyle name="Normal 2 8 59" xfId="2979"/>
    <cellStyle name="Normal 2 8 59 2" xfId="29677"/>
    <cellStyle name="Normal 2 8 59 3" xfId="31461"/>
    <cellStyle name="Normal 2 8 6" xfId="1157"/>
    <cellStyle name="Normal 2 8 6 10" xfId="23243"/>
    <cellStyle name="Normal 2 8 6 11" xfId="21823"/>
    <cellStyle name="Normal 2 8 6 12" xfId="23576"/>
    <cellStyle name="Normal 2 8 6 13" xfId="23988"/>
    <cellStyle name="Normal 2 8 6 14" xfId="24402"/>
    <cellStyle name="Normal 2 8 6 15" xfId="24781"/>
    <cellStyle name="Normal 2 8 6 16" xfId="27040"/>
    <cellStyle name="Normal 2 8 6 17" xfId="25618"/>
    <cellStyle name="Normal 2 8 6 18" xfId="27369"/>
    <cellStyle name="Normal 2 8 6 19" xfId="27787"/>
    <cellStyle name="Normal 2 8 6 2" xfId="18352"/>
    <cellStyle name="Normal 2 8 6 20" xfId="28202"/>
    <cellStyle name="Normal 2 8 6 21" xfId="28579"/>
    <cellStyle name="Normal 2 8 6 22" xfId="29219"/>
    <cellStyle name="Normal 2 8 6 23" xfId="31003"/>
    <cellStyle name="Normal 2 8 6 24" xfId="33572"/>
    <cellStyle name="Normal 2 8 6 25" xfId="32621"/>
    <cellStyle name="Normal 2 8 6 26" xfId="33815"/>
    <cellStyle name="Normal 2 8 6 3" xfId="16924"/>
    <cellStyle name="Normal 2 8 6 4" xfId="18797"/>
    <cellStyle name="Normal 2 8 6 5" xfId="19411"/>
    <cellStyle name="Normal 2 8 6 6" xfId="19897"/>
    <cellStyle name="Normal 2 8 6 7" xfId="20322"/>
    <cellStyle name="Normal 2 8 6 8" xfId="20730"/>
    <cellStyle name="Normal 2 8 6 9" xfId="21113"/>
    <cellStyle name="Normal 2 8 60" xfId="5109"/>
    <cellStyle name="Normal 2 8 60 2" xfId="29940"/>
    <cellStyle name="Normal 2 8 60 3" xfId="31724"/>
    <cellStyle name="Normal 2 8 61" xfId="2479"/>
    <cellStyle name="Normal 2 8 61 2" xfId="29665"/>
    <cellStyle name="Normal 2 8 61 3" xfId="31449"/>
    <cellStyle name="Normal 2 8 62" xfId="5309"/>
    <cellStyle name="Normal 2 8 62 2" xfId="29945"/>
    <cellStyle name="Normal 2 8 62 3" xfId="31729"/>
    <cellStyle name="Normal 2 8 63" xfId="4823"/>
    <cellStyle name="Normal 2 8 63 2" xfId="29919"/>
    <cellStyle name="Normal 2 8 63 3" xfId="31703"/>
    <cellStyle name="Normal 2 8 64" xfId="5551"/>
    <cellStyle name="Normal 2 8 64 2" xfId="29954"/>
    <cellStyle name="Normal 2 8 64 3" xfId="31738"/>
    <cellStyle name="Normal 2 8 65" xfId="5797"/>
    <cellStyle name="Normal 2 8 65 2" xfId="29964"/>
    <cellStyle name="Normal 2 8 65 3" xfId="31748"/>
    <cellStyle name="Normal 2 8 66" xfId="6048"/>
    <cellStyle name="Normal 2 8 66 2" xfId="29973"/>
    <cellStyle name="Normal 2 8 66 3" xfId="31757"/>
    <cellStyle name="Normal 2 8 67" xfId="6260"/>
    <cellStyle name="Normal 2 8 67 2" xfId="29982"/>
    <cellStyle name="Normal 2 8 67 3" xfId="31766"/>
    <cellStyle name="Normal 2 8 68" xfId="8431"/>
    <cellStyle name="Normal 2 8 68 2" xfId="30211"/>
    <cellStyle name="Normal 2 8 68 3" xfId="31995"/>
    <cellStyle name="Normal 2 8 69" xfId="7395"/>
    <cellStyle name="Normal 2 8 69 2" xfId="30036"/>
    <cellStyle name="Normal 2 8 69 3" xfId="31820"/>
    <cellStyle name="Normal 2 8 7" xfId="1169"/>
    <cellStyle name="Normal 2 8 7 10" xfId="23244"/>
    <cellStyle name="Normal 2 8 7 11" xfId="21822"/>
    <cellStyle name="Normal 2 8 7 12" xfId="23579"/>
    <cellStyle name="Normal 2 8 7 13" xfId="23989"/>
    <cellStyle name="Normal 2 8 7 14" xfId="24403"/>
    <cellStyle name="Normal 2 8 7 15" xfId="24782"/>
    <cellStyle name="Normal 2 8 7 16" xfId="27041"/>
    <cellStyle name="Normal 2 8 7 17" xfId="25617"/>
    <cellStyle name="Normal 2 8 7 18" xfId="27370"/>
    <cellStyle name="Normal 2 8 7 19" xfId="27788"/>
    <cellStyle name="Normal 2 8 7 2" xfId="18353"/>
    <cellStyle name="Normal 2 8 7 20" xfId="28203"/>
    <cellStyle name="Normal 2 8 7 21" xfId="28580"/>
    <cellStyle name="Normal 2 8 7 22" xfId="29229"/>
    <cellStyle name="Normal 2 8 7 23" xfId="31013"/>
    <cellStyle name="Normal 2 8 7 24" xfId="33573"/>
    <cellStyle name="Normal 2 8 7 25" xfId="32620"/>
    <cellStyle name="Normal 2 8 7 26" xfId="33816"/>
    <cellStyle name="Normal 2 8 7 3" xfId="16923"/>
    <cellStyle name="Normal 2 8 7 4" xfId="18798"/>
    <cellStyle name="Normal 2 8 7 5" xfId="19412"/>
    <cellStyle name="Normal 2 8 7 6" xfId="19898"/>
    <cellStyle name="Normal 2 8 7 7" xfId="20323"/>
    <cellStyle name="Normal 2 8 7 8" xfId="20731"/>
    <cellStyle name="Normal 2 8 7 9" xfId="21114"/>
    <cellStyle name="Normal 2 8 70" xfId="8584"/>
    <cellStyle name="Normal 2 8 70 2" xfId="30222"/>
    <cellStyle name="Normal 2 8 70 3" xfId="32006"/>
    <cellStyle name="Normal 2 8 71" xfId="7169"/>
    <cellStyle name="Normal 2 8 71 2" xfId="30020"/>
    <cellStyle name="Normal 2 8 71 3" xfId="31804"/>
    <cellStyle name="Normal 2 8 72" xfId="8814"/>
    <cellStyle name="Normal 2 8 72 2" xfId="30235"/>
    <cellStyle name="Normal 2 8 72 3" xfId="32019"/>
    <cellStyle name="Normal 2 8 73" xfId="6901"/>
    <cellStyle name="Normal 2 8 73 2" xfId="30007"/>
    <cellStyle name="Normal 2 8 73 3" xfId="31791"/>
    <cellStyle name="Normal 2 8 74" xfId="9075"/>
    <cellStyle name="Normal 2 8 74 2" xfId="30250"/>
    <cellStyle name="Normal 2 8 74 3" xfId="32034"/>
    <cellStyle name="Normal 2 8 75" xfId="9356"/>
    <cellStyle name="Normal 2 8 75 2" xfId="30265"/>
    <cellStyle name="Normal 2 8 75 3" xfId="32049"/>
    <cellStyle name="Normal 2 8 76" xfId="9623"/>
    <cellStyle name="Normal 2 8 76 2" xfId="30278"/>
    <cellStyle name="Normal 2 8 76 3" xfId="32062"/>
    <cellStyle name="Normal 2 8 77" xfId="9885"/>
    <cellStyle name="Normal 2 8 77 2" xfId="30288"/>
    <cellStyle name="Normal 2 8 77 3" xfId="32072"/>
    <cellStyle name="Normal 2 8 78" xfId="10152"/>
    <cellStyle name="Normal 2 8 78 2" xfId="30297"/>
    <cellStyle name="Normal 2 8 78 3" xfId="32081"/>
    <cellStyle name="Normal 2 8 79" xfId="10405"/>
    <cellStyle name="Normal 2 8 79 2" xfId="30306"/>
    <cellStyle name="Normal 2 8 79 3" xfId="32090"/>
    <cellStyle name="Normal 2 8 8" xfId="1179"/>
    <cellStyle name="Normal 2 8 8 10" xfId="23245"/>
    <cellStyle name="Normal 2 8 8 11" xfId="21821"/>
    <cellStyle name="Normal 2 8 8 12" xfId="23590"/>
    <cellStyle name="Normal 2 8 8 13" xfId="23990"/>
    <cellStyle name="Normal 2 8 8 14" xfId="24404"/>
    <cellStyle name="Normal 2 8 8 15" xfId="24783"/>
    <cellStyle name="Normal 2 8 8 16" xfId="27042"/>
    <cellStyle name="Normal 2 8 8 17" xfId="25616"/>
    <cellStyle name="Normal 2 8 8 18" xfId="27371"/>
    <cellStyle name="Normal 2 8 8 19" xfId="27789"/>
    <cellStyle name="Normal 2 8 8 2" xfId="18354"/>
    <cellStyle name="Normal 2 8 8 20" xfId="28204"/>
    <cellStyle name="Normal 2 8 8 21" xfId="28581"/>
    <cellStyle name="Normal 2 8 8 22" xfId="29236"/>
    <cellStyle name="Normal 2 8 8 23" xfId="31020"/>
    <cellStyle name="Normal 2 8 8 24" xfId="33574"/>
    <cellStyle name="Normal 2 8 8 25" xfId="32619"/>
    <cellStyle name="Normal 2 8 8 26" xfId="33817"/>
    <cellStyle name="Normal 2 8 8 3" xfId="16922"/>
    <cellStyle name="Normal 2 8 8 4" xfId="18799"/>
    <cellStyle name="Normal 2 8 8 5" xfId="19413"/>
    <cellStyle name="Normal 2 8 8 6" xfId="19899"/>
    <cellStyle name="Normal 2 8 8 7" xfId="20324"/>
    <cellStyle name="Normal 2 8 8 8" xfId="20732"/>
    <cellStyle name="Normal 2 8 8 9" xfId="21115"/>
    <cellStyle name="Normal 2 8 80" xfId="10685"/>
    <cellStyle name="Normal 2 8 80 2" xfId="30316"/>
    <cellStyle name="Normal 2 8 80 3" xfId="32100"/>
    <cellStyle name="Normal 2 8 81" xfId="10913"/>
    <cellStyle name="Normal 2 8 81 2" xfId="30324"/>
    <cellStyle name="Normal 2 8 81 3" xfId="32108"/>
    <cellStyle name="Normal 2 8 82" xfId="11222"/>
    <cellStyle name="Normal 2 8 82 2" xfId="30334"/>
    <cellStyle name="Normal 2 8 82 3" xfId="32118"/>
    <cellStyle name="Normal 2 8 83" xfId="11436"/>
    <cellStyle name="Normal 2 8 83 2" xfId="30342"/>
    <cellStyle name="Normal 2 8 83 3" xfId="32126"/>
    <cellStyle name="Normal 2 8 84" xfId="11700"/>
    <cellStyle name="Normal 2 8 84 2" xfId="30352"/>
    <cellStyle name="Normal 2 8 84 3" xfId="32136"/>
    <cellStyle name="Normal 2 8 85" xfId="12157"/>
    <cellStyle name="Normal 2 8 85 2" xfId="30366"/>
    <cellStyle name="Normal 2 8 85 3" xfId="32150"/>
    <cellStyle name="Normal 2 8 86" xfId="13892"/>
    <cellStyle name="Normal 2 8 86 2" xfId="30566"/>
    <cellStyle name="Normal 2 8 86 3" xfId="32350"/>
    <cellStyle name="Normal 2 8 87" xfId="12966"/>
    <cellStyle name="Normal 2 8 87 2" xfId="30416"/>
    <cellStyle name="Normal 2 8 87 3" xfId="32200"/>
    <cellStyle name="Normal 2 8 88" xfId="14033"/>
    <cellStyle name="Normal 2 8 88 2" xfId="30577"/>
    <cellStyle name="Normal 2 8 88 3" xfId="32361"/>
    <cellStyle name="Normal 2 8 89" xfId="12745"/>
    <cellStyle name="Normal 2 8 89 2" xfId="30403"/>
    <cellStyle name="Normal 2 8 89 3" xfId="32187"/>
    <cellStyle name="Normal 2 8 9" xfId="1187"/>
    <cellStyle name="Normal 2 8 9 10" xfId="23246"/>
    <cellStyle name="Normal 2 8 9 11" xfId="21820"/>
    <cellStyle name="Normal 2 8 9 12" xfId="23601"/>
    <cellStyle name="Normal 2 8 9 13" xfId="23991"/>
    <cellStyle name="Normal 2 8 9 14" xfId="24405"/>
    <cellStyle name="Normal 2 8 9 15" xfId="24784"/>
    <cellStyle name="Normal 2 8 9 16" xfId="27043"/>
    <cellStyle name="Normal 2 8 9 17" xfId="25615"/>
    <cellStyle name="Normal 2 8 9 18" xfId="27372"/>
    <cellStyle name="Normal 2 8 9 19" xfId="27790"/>
    <cellStyle name="Normal 2 8 9 2" xfId="18355"/>
    <cellStyle name="Normal 2 8 9 20" xfId="28205"/>
    <cellStyle name="Normal 2 8 9 21" xfId="28582"/>
    <cellStyle name="Normal 2 8 9 22" xfId="29242"/>
    <cellStyle name="Normal 2 8 9 23" xfId="31026"/>
    <cellStyle name="Normal 2 8 9 24" xfId="33575"/>
    <cellStyle name="Normal 2 8 9 25" xfId="32618"/>
    <cellStyle name="Normal 2 8 9 26" xfId="33818"/>
    <cellStyle name="Normal 2 8 9 3" xfId="16921"/>
    <cellStyle name="Normal 2 8 9 4" xfId="18800"/>
    <cellStyle name="Normal 2 8 9 5" xfId="19414"/>
    <cellStyle name="Normal 2 8 9 6" xfId="19900"/>
    <cellStyle name="Normal 2 8 9 7" xfId="20325"/>
    <cellStyle name="Normal 2 8 9 8" xfId="20733"/>
    <cellStyle name="Normal 2 8 9 9" xfId="21116"/>
    <cellStyle name="Normal 2 8 90" xfId="14252"/>
    <cellStyle name="Normal 2 8 90 2" xfId="30586"/>
    <cellStyle name="Normal 2 8 90 3" xfId="32370"/>
    <cellStyle name="Normal 2 8 91" xfId="12479"/>
    <cellStyle name="Normal 2 8 91 2" xfId="30396"/>
    <cellStyle name="Normal 2 8 91 3" xfId="32180"/>
    <cellStyle name="Normal 2 8 92" xfId="14516"/>
    <cellStyle name="Normal 2 8 92 2" xfId="30595"/>
    <cellStyle name="Normal 2 8 92 3" xfId="32379"/>
    <cellStyle name="Normal 2 8 93" xfId="14790"/>
    <cellStyle name="Normal 2 8 93 2" xfId="30605"/>
    <cellStyle name="Normal 2 8 93 3" xfId="32389"/>
    <cellStyle name="Normal 2 8 94" xfId="15060"/>
    <cellStyle name="Normal 2 8 94 2" xfId="30614"/>
    <cellStyle name="Normal 2 8 94 3" xfId="32398"/>
    <cellStyle name="Normal 2 8 95" xfId="15322"/>
    <cellStyle name="Normal 2 8 95 2" xfId="30623"/>
    <cellStyle name="Normal 2 8 95 3" xfId="32407"/>
    <cellStyle name="Normal 2 8 96" xfId="15580"/>
    <cellStyle name="Normal 2 8 96 2" xfId="30632"/>
    <cellStyle name="Normal 2 8 96 3" xfId="32416"/>
    <cellStyle name="Normal 2 8 97" xfId="15835"/>
    <cellStyle name="Normal 2 8 97 2" xfId="30641"/>
    <cellStyle name="Normal 2 8 97 3" xfId="32425"/>
    <cellStyle name="Normal 2 8 98" xfId="16278"/>
    <cellStyle name="Normal 2 8 98 2" xfId="30655"/>
    <cellStyle name="Normal 2 8 98 3" xfId="32439"/>
    <cellStyle name="Normal 2 8 99" xfId="16677"/>
    <cellStyle name="Normal 2 80" xfId="6933"/>
    <cellStyle name="Normal 2 81" xfId="9462"/>
    <cellStyle name="Normal 2 82" xfId="9359"/>
    <cellStyle name="Normal 2 83" xfId="9472"/>
    <cellStyle name="Normal 2 84" xfId="13326"/>
    <cellStyle name="Normal 2 85" xfId="13660"/>
    <cellStyle name="Normal 2 86" xfId="13271"/>
    <cellStyle name="Normal 2 87" xfId="13711"/>
    <cellStyle name="Normal 2 88" xfId="13224"/>
    <cellStyle name="Normal 2 89" xfId="13759"/>
    <cellStyle name="Normal 2 9" xfId="1032"/>
    <cellStyle name="Normal 2 9 10" xfId="1196"/>
    <cellStyle name="Normal 2 9 10 10" xfId="23248"/>
    <cellStyle name="Normal 2 9 10 11" xfId="21818"/>
    <cellStyle name="Normal 2 9 10 12" xfId="23613"/>
    <cellStyle name="Normal 2 9 10 13" xfId="23993"/>
    <cellStyle name="Normal 2 9 10 14" xfId="24407"/>
    <cellStyle name="Normal 2 9 10 15" xfId="24786"/>
    <cellStyle name="Normal 2 9 10 16" xfId="27045"/>
    <cellStyle name="Normal 2 9 10 17" xfId="25613"/>
    <cellStyle name="Normal 2 9 10 18" xfId="27374"/>
    <cellStyle name="Normal 2 9 10 19" xfId="27792"/>
    <cellStyle name="Normal 2 9 10 2" xfId="18357"/>
    <cellStyle name="Normal 2 9 10 20" xfId="28207"/>
    <cellStyle name="Normal 2 9 10 21" xfId="28584"/>
    <cellStyle name="Normal 2 9 10 22" xfId="29249"/>
    <cellStyle name="Normal 2 9 10 23" xfId="31033"/>
    <cellStyle name="Normal 2 9 10 24" xfId="33577"/>
    <cellStyle name="Normal 2 9 10 25" xfId="32616"/>
    <cellStyle name="Normal 2 9 10 26" xfId="33820"/>
    <cellStyle name="Normal 2 9 10 3" xfId="16919"/>
    <cellStyle name="Normal 2 9 10 4" xfId="18802"/>
    <cellStyle name="Normal 2 9 10 5" xfId="19416"/>
    <cellStyle name="Normal 2 9 10 6" xfId="19902"/>
    <cellStyle name="Normal 2 9 10 7" xfId="20327"/>
    <cellStyle name="Normal 2 9 10 8" xfId="20735"/>
    <cellStyle name="Normal 2 9 10 9" xfId="21118"/>
    <cellStyle name="Normal 2 9 100" xfId="16734"/>
    <cellStyle name="Normal 2 9 101" xfId="16755"/>
    <cellStyle name="Normal 2 9 102" xfId="16775"/>
    <cellStyle name="Normal 2 9 103" xfId="18356"/>
    <cellStyle name="Normal 2 9 104" xfId="16920"/>
    <cellStyle name="Normal 2 9 105" xfId="18801"/>
    <cellStyle name="Normal 2 9 106" xfId="19415"/>
    <cellStyle name="Normal 2 9 107" xfId="19901"/>
    <cellStyle name="Normal 2 9 108" xfId="20326"/>
    <cellStyle name="Normal 2 9 109" xfId="20734"/>
    <cellStyle name="Normal 2 9 11" xfId="1225"/>
    <cellStyle name="Normal 2 9 11 10" xfId="23249"/>
    <cellStyle name="Normal 2 9 11 11" xfId="21817"/>
    <cellStyle name="Normal 2 9 11 12" xfId="23614"/>
    <cellStyle name="Normal 2 9 11 13" xfId="23994"/>
    <cellStyle name="Normal 2 9 11 14" xfId="24408"/>
    <cellStyle name="Normal 2 9 11 15" xfId="24787"/>
    <cellStyle name="Normal 2 9 11 16" xfId="27046"/>
    <cellStyle name="Normal 2 9 11 17" xfId="25612"/>
    <cellStyle name="Normal 2 9 11 18" xfId="27375"/>
    <cellStyle name="Normal 2 9 11 19" xfId="27793"/>
    <cellStyle name="Normal 2 9 11 2" xfId="18358"/>
    <cellStyle name="Normal 2 9 11 20" xfId="28208"/>
    <cellStyle name="Normal 2 9 11 21" xfId="28585"/>
    <cellStyle name="Normal 2 9 11 22" xfId="29270"/>
    <cellStyle name="Normal 2 9 11 23" xfId="31054"/>
    <cellStyle name="Normal 2 9 11 24" xfId="33578"/>
    <cellStyle name="Normal 2 9 11 25" xfId="32615"/>
    <cellStyle name="Normal 2 9 11 26" xfId="33821"/>
    <cellStyle name="Normal 2 9 11 3" xfId="16918"/>
    <cellStyle name="Normal 2 9 11 4" xfId="18803"/>
    <cellStyle name="Normal 2 9 11 5" xfId="19417"/>
    <cellStyle name="Normal 2 9 11 6" xfId="19903"/>
    <cellStyle name="Normal 2 9 11 7" xfId="20328"/>
    <cellStyle name="Normal 2 9 11 8" xfId="20736"/>
    <cellStyle name="Normal 2 9 11 9" xfId="21119"/>
    <cellStyle name="Normal 2 9 110" xfId="21117"/>
    <cellStyle name="Normal 2 9 111" xfId="23247"/>
    <cellStyle name="Normal 2 9 112" xfId="21819"/>
    <cellStyle name="Normal 2 9 113" xfId="23612"/>
    <cellStyle name="Normal 2 9 114" xfId="23992"/>
    <cellStyle name="Normal 2 9 115" xfId="24406"/>
    <cellStyle name="Normal 2 9 116" xfId="24785"/>
    <cellStyle name="Normal 2 9 117" xfId="25389"/>
    <cellStyle name="Normal 2 9 118" xfId="25348"/>
    <cellStyle name="Normal 2 9 119" xfId="25395"/>
    <cellStyle name="Normal 2 9 12" xfId="1233"/>
    <cellStyle name="Normal 2 9 12 10" xfId="23250"/>
    <cellStyle name="Normal 2 9 12 11" xfId="21816"/>
    <cellStyle name="Normal 2 9 12 12" xfId="23615"/>
    <cellStyle name="Normal 2 9 12 13" xfId="23995"/>
    <cellStyle name="Normal 2 9 12 14" xfId="24409"/>
    <cellStyle name="Normal 2 9 12 15" xfId="24788"/>
    <cellStyle name="Normal 2 9 12 16" xfId="27047"/>
    <cellStyle name="Normal 2 9 12 17" xfId="25611"/>
    <cellStyle name="Normal 2 9 12 18" xfId="27376"/>
    <cellStyle name="Normal 2 9 12 19" xfId="27794"/>
    <cellStyle name="Normal 2 9 12 2" xfId="18359"/>
    <cellStyle name="Normal 2 9 12 20" xfId="28211"/>
    <cellStyle name="Normal 2 9 12 21" xfId="28586"/>
    <cellStyle name="Normal 2 9 12 22" xfId="29276"/>
    <cellStyle name="Normal 2 9 12 23" xfId="31060"/>
    <cellStyle name="Normal 2 9 12 24" xfId="33579"/>
    <cellStyle name="Normal 2 9 12 25" xfId="32614"/>
    <cellStyle name="Normal 2 9 12 26" xfId="33822"/>
    <cellStyle name="Normal 2 9 12 3" xfId="16917"/>
    <cellStyle name="Normal 2 9 12 4" xfId="18804"/>
    <cellStyle name="Normal 2 9 12 5" xfId="19418"/>
    <cellStyle name="Normal 2 9 12 6" xfId="19904"/>
    <cellStyle name="Normal 2 9 12 7" xfId="20329"/>
    <cellStyle name="Normal 2 9 12 8" xfId="20737"/>
    <cellStyle name="Normal 2 9 12 9" xfId="21120"/>
    <cellStyle name="Normal 2 9 120" xfId="25422"/>
    <cellStyle name="Normal 2 9 121" xfId="27044"/>
    <cellStyle name="Normal 2 9 122" xfId="25614"/>
    <cellStyle name="Normal 2 9 123" xfId="27373"/>
    <cellStyle name="Normal 2 9 124" xfId="27791"/>
    <cellStyle name="Normal 2 9 125" xfId="28206"/>
    <cellStyle name="Normal 2 9 126" xfId="28583"/>
    <cellStyle name="Normal 2 9 127" xfId="30710"/>
    <cellStyle name="Normal 2 9 128" xfId="30732"/>
    <cellStyle name="Normal 2 9 129" xfId="30752"/>
    <cellStyle name="Normal 2 9 13" xfId="1241"/>
    <cellStyle name="Normal 2 9 13 10" xfId="23251"/>
    <cellStyle name="Normal 2 9 13 11" xfId="21815"/>
    <cellStyle name="Normal 2 9 13 12" xfId="23616"/>
    <cellStyle name="Normal 2 9 13 13" xfId="23996"/>
    <cellStyle name="Normal 2 9 13 14" xfId="24410"/>
    <cellStyle name="Normal 2 9 13 15" xfId="24789"/>
    <cellStyle name="Normal 2 9 13 16" xfId="27048"/>
    <cellStyle name="Normal 2 9 13 17" xfId="25610"/>
    <cellStyle name="Normal 2 9 13 18" xfId="27379"/>
    <cellStyle name="Normal 2 9 13 19" xfId="27795"/>
    <cellStyle name="Normal 2 9 13 2" xfId="18360"/>
    <cellStyle name="Normal 2 9 13 20" xfId="28222"/>
    <cellStyle name="Normal 2 9 13 21" xfId="28587"/>
    <cellStyle name="Normal 2 9 13 22" xfId="29282"/>
    <cellStyle name="Normal 2 9 13 23" xfId="31066"/>
    <cellStyle name="Normal 2 9 13 24" xfId="33580"/>
    <cellStyle name="Normal 2 9 13 25" xfId="32613"/>
    <cellStyle name="Normal 2 9 13 26" xfId="33823"/>
    <cellStyle name="Normal 2 9 13 3" xfId="16916"/>
    <cellStyle name="Normal 2 9 13 4" xfId="18805"/>
    <cellStyle name="Normal 2 9 13 5" xfId="19419"/>
    <cellStyle name="Normal 2 9 13 6" xfId="19907"/>
    <cellStyle name="Normal 2 9 13 7" xfId="20330"/>
    <cellStyle name="Normal 2 9 13 8" xfId="20738"/>
    <cellStyle name="Normal 2 9 13 9" xfId="21121"/>
    <cellStyle name="Normal 2 9 130" xfId="30794"/>
    <cellStyle name="Normal 2 9 131" xfId="30814"/>
    <cellStyle name="Normal 2 9 132" xfId="30863"/>
    <cellStyle name="Normal 2 9 133" xfId="30893"/>
    <cellStyle name="Normal 2 9 134" xfId="30914"/>
    <cellStyle name="Normal 2 9 135" xfId="32496"/>
    <cellStyle name="Normal 2 9 136" xfId="32526"/>
    <cellStyle name="Normal 2 9 137" xfId="32548"/>
    <cellStyle name="Normal 2 9 138" xfId="33576"/>
    <cellStyle name="Normal 2 9 139" xfId="32617"/>
    <cellStyle name="Normal 2 9 14" xfId="1284"/>
    <cellStyle name="Normal 2 9 14 10" xfId="23252"/>
    <cellStyle name="Normal 2 9 14 11" xfId="21814"/>
    <cellStyle name="Normal 2 9 14 12" xfId="23617"/>
    <cellStyle name="Normal 2 9 14 13" xfId="23997"/>
    <cellStyle name="Normal 2 9 14 14" xfId="24411"/>
    <cellStyle name="Normal 2 9 14 15" xfId="24790"/>
    <cellStyle name="Normal 2 9 14 16" xfId="27049"/>
    <cellStyle name="Normal 2 9 14 17" xfId="25609"/>
    <cellStyle name="Normal 2 9 14 18" xfId="27390"/>
    <cellStyle name="Normal 2 9 14 19" xfId="27796"/>
    <cellStyle name="Normal 2 9 14 2" xfId="18361"/>
    <cellStyle name="Normal 2 9 14 20" xfId="28233"/>
    <cellStyle name="Normal 2 9 14 21" xfId="28588"/>
    <cellStyle name="Normal 2 9 14 22" xfId="29312"/>
    <cellStyle name="Normal 2 9 14 23" xfId="31096"/>
    <cellStyle name="Normal 2 9 14 24" xfId="33581"/>
    <cellStyle name="Normal 2 9 14 25" xfId="32612"/>
    <cellStyle name="Normal 2 9 14 26" xfId="33824"/>
    <cellStyle name="Normal 2 9 14 3" xfId="16915"/>
    <cellStyle name="Normal 2 9 14 4" xfId="18806"/>
    <cellStyle name="Normal 2 9 14 5" xfId="19420"/>
    <cellStyle name="Normal 2 9 14 6" xfId="19918"/>
    <cellStyle name="Normal 2 9 14 7" xfId="20331"/>
    <cellStyle name="Normal 2 9 14 8" xfId="20741"/>
    <cellStyle name="Normal 2 9 14 9" xfId="21122"/>
    <cellStyle name="Normal 2 9 140" xfId="33819"/>
    <cellStyle name="Normal 2 9 15" xfId="1298"/>
    <cellStyle name="Normal 2 9 15 10" xfId="23253"/>
    <cellStyle name="Normal 2 9 15 11" xfId="21813"/>
    <cellStyle name="Normal 2 9 15 12" xfId="23618"/>
    <cellStyle name="Normal 2 9 15 13" xfId="23998"/>
    <cellStyle name="Normal 2 9 15 14" xfId="24414"/>
    <cellStyle name="Normal 2 9 15 15" xfId="24791"/>
    <cellStyle name="Normal 2 9 15 16" xfId="27050"/>
    <cellStyle name="Normal 2 9 15 17" xfId="25608"/>
    <cellStyle name="Normal 2 9 15 18" xfId="27401"/>
    <cellStyle name="Normal 2 9 15 19" xfId="27797"/>
    <cellStyle name="Normal 2 9 15 2" xfId="18362"/>
    <cellStyle name="Normal 2 9 15 20" xfId="28244"/>
    <cellStyle name="Normal 2 9 15 21" xfId="28589"/>
    <cellStyle name="Normal 2 9 15 22" xfId="29323"/>
    <cellStyle name="Normal 2 9 15 23" xfId="31107"/>
    <cellStyle name="Normal 2 9 15 24" xfId="33582"/>
    <cellStyle name="Normal 2 9 15 25" xfId="32611"/>
    <cellStyle name="Normal 2 9 15 26" xfId="33825"/>
    <cellStyle name="Normal 2 9 15 3" xfId="16914"/>
    <cellStyle name="Normal 2 9 15 4" xfId="18807"/>
    <cellStyle name="Normal 2 9 15 5" xfId="19421"/>
    <cellStyle name="Normal 2 9 15 6" xfId="19929"/>
    <cellStyle name="Normal 2 9 15 7" xfId="20332"/>
    <cellStyle name="Normal 2 9 15 8" xfId="20752"/>
    <cellStyle name="Normal 2 9 15 9" xfId="21123"/>
    <cellStyle name="Normal 2 9 16" xfId="1311"/>
    <cellStyle name="Normal 2 9 16 10" xfId="23254"/>
    <cellStyle name="Normal 2 9 16 11" xfId="21812"/>
    <cellStyle name="Normal 2 9 16 12" xfId="23619"/>
    <cellStyle name="Normal 2 9 16 13" xfId="23999"/>
    <cellStyle name="Normal 2 9 16 14" xfId="24425"/>
    <cellStyle name="Normal 2 9 16 15" xfId="24792"/>
    <cellStyle name="Normal 2 9 16 16" xfId="27051"/>
    <cellStyle name="Normal 2 9 16 17" xfId="25607"/>
    <cellStyle name="Normal 2 9 16 18" xfId="27412"/>
    <cellStyle name="Normal 2 9 16 19" xfId="27798"/>
    <cellStyle name="Normal 2 9 16 2" xfId="18363"/>
    <cellStyle name="Normal 2 9 16 20" xfId="28245"/>
    <cellStyle name="Normal 2 9 16 21" xfId="28590"/>
    <cellStyle name="Normal 2 9 16 22" xfId="29333"/>
    <cellStyle name="Normal 2 9 16 23" xfId="31117"/>
    <cellStyle name="Normal 2 9 16 24" xfId="33583"/>
    <cellStyle name="Normal 2 9 16 25" xfId="32610"/>
    <cellStyle name="Normal 2 9 16 26" xfId="33826"/>
    <cellStyle name="Normal 2 9 16 3" xfId="16913"/>
    <cellStyle name="Normal 2 9 16 4" xfId="18808"/>
    <cellStyle name="Normal 2 9 16 5" xfId="19422"/>
    <cellStyle name="Normal 2 9 16 6" xfId="19940"/>
    <cellStyle name="Normal 2 9 16 7" xfId="20335"/>
    <cellStyle name="Normal 2 9 16 8" xfId="20763"/>
    <cellStyle name="Normal 2 9 16 9" xfId="21124"/>
    <cellStyle name="Normal 2 9 17" xfId="1322"/>
    <cellStyle name="Normal 2 9 17 10" xfId="23255"/>
    <cellStyle name="Normal 2 9 17 11" xfId="21811"/>
    <cellStyle name="Normal 2 9 17 12" xfId="23620"/>
    <cellStyle name="Normal 2 9 17 13" xfId="24000"/>
    <cellStyle name="Normal 2 9 17 14" xfId="24436"/>
    <cellStyle name="Normal 2 9 17 15" xfId="24793"/>
    <cellStyle name="Normal 2 9 17 16" xfId="27052"/>
    <cellStyle name="Normal 2 9 17 17" xfId="25606"/>
    <cellStyle name="Normal 2 9 17 18" xfId="27413"/>
    <cellStyle name="Normal 2 9 17 19" xfId="27799"/>
    <cellStyle name="Normal 2 9 17 2" xfId="18364"/>
    <cellStyle name="Normal 2 9 17 20" xfId="28246"/>
    <cellStyle name="Normal 2 9 17 21" xfId="28591"/>
    <cellStyle name="Normal 2 9 17 22" xfId="29341"/>
    <cellStyle name="Normal 2 9 17 23" xfId="31125"/>
    <cellStyle name="Normal 2 9 17 24" xfId="33584"/>
    <cellStyle name="Normal 2 9 17 25" xfId="32609"/>
    <cellStyle name="Normal 2 9 17 26" xfId="33827"/>
    <cellStyle name="Normal 2 9 17 3" xfId="16912"/>
    <cellStyle name="Normal 2 9 17 4" xfId="18809"/>
    <cellStyle name="Normal 2 9 17 5" xfId="19423"/>
    <cellStyle name="Normal 2 9 17 6" xfId="19941"/>
    <cellStyle name="Normal 2 9 17 7" xfId="20346"/>
    <cellStyle name="Normal 2 9 17 8" xfId="20774"/>
    <cellStyle name="Normal 2 9 17 9" xfId="21125"/>
    <cellStyle name="Normal 2 9 18" xfId="1330"/>
    <cellStyle name="Normal 2 9 18 10" xfId="23256"/>
    <cellStyle name="Normal 2 9 18 11" xfId="21810"/>
    <cellStyle name="Normal 2 9 18 12" xfId="23621"/>
    <cellStyle name="Normal 2 9 18 13" xfId="24001"/>
    <cellStyle name="Normal 2 9 18 14" xfId="24447"/>
    <cellStyle name="Normal 2 9 18 15" xfId="24794"/>
    <cellStyle name="Normal 2 9 18 16" xfId="27053"/>
    <cellStyle name="Normal 2 9 18 17" xfId="25605"/>
    <cellStyle name="Normal 2 9 18 18" xfId="27414"/>
    <cellStyle name="Normal 2 9 18 19" xfId="27800"/>
    <cellStyle name="Normal 2 9 18 2" xfId="18365"/>
    <cellStyle name="Normal 2 9 18 20" xfId="28247"/>
    <cellStyle name="Normal 2 9 18 21" xfId="28592"/>
    <cellStyle name="Normal 2 9 18 22" xfId="29347"/>
    <cellStyle name="Normal 2 9 18 23" xfId="31131"/>
    <cellStyle name="Normal 2 9 18 24" xfId="33585"/>
    <cellStyle name="Normal 2 9 18 25" xfId="32608"/>
    <cellStyle name="Normal 2 9 18 26" xfId="33828"/>
    <cellStyle name="Normal 2 9 18 3" xfId="16911"/>
    <cellStyle name="Normal 2 9 18 4" xfId="18810"/>
    <cellStyle name="Normal 2 9 18 5" xfId="19424"/>
    <cellStyle name="Normal 2 9 18 6" xfId="19942"/>
    <cellStyle name="Normal 2 9 18 7" xfId="20357"/>
    <cellStyle name="Normal 2 9 18 8" xfId="20775"/>
    <cellStyle name="Normal 2 9 18 9" xfId="21128"/>
    <cellStyle name="Normal 2 9 19" xfId="1338"/>
    <cellStyle name="Normal 2 9 19 10" xfId="23257"/>
    <cellStyle name="Normal 2 9 19 11" xfId="21809"/>
    <cellStyle name="Normal 2 9 19 12" xfId="23623"/>
    <cellStyle name="Normal 2 9 19 13" xfId="24002"/>
    <cellStyle name="Normal 2 9 19 14" xfId="24448"/>
    <cellStyle name="Normal 2 9 19 15" xfId="24795"/>
    <cellStyle name="Normal 2 9 19 16" xfId="27054"/>
    <cellStyle name="Normal 2 9 19 17" xfId="25604"/>
    <cellStyle name="Normal 2 9 19 18" xfId="27415"/>
    <cellStyle name="Normal 2 9 19 19" xfId="27803"/>
    <cellStyle name="Normal 2 9 19 2" xfId="18366"/>
    <cellStyle name="Normal 2 9 19 20" xfId="28248"/>
    <cellStyle name="Normal 2 9 19 21" xfId="28593"/>
    <cellStyle name="Normal 2 9 19 22" xfId="29353"/>
    <cellStyle name="Normal 2 9 19 23" xfId="31137"/>
    <cellStyle name="Normal 2 9 19 24" xfId="33586"/>
    <cellStyle name="Normal 2 9 19 25" xfId="32607"/>
    <cellStyle name="Normal 2 9 19 26" xfId="33831"/>
    <cellStyle name="Normal 2 9 19 3" xfId="16910"/>
    <cellStyle name="Normal 2 9 19 4" xfId="18811"/>
    <cellStyle name="Normal 2 9 19 5" xfId="19427"/>
    <cellStyle name="Normal 2 9 19 6" xfId="19943"/>
    <cellStyle name="Normal 2 9 19 7" xfId="20368"/>
    <cellStyle name="Normal 2 9 19 8" xfId="20776"/>
    <cellStyle name="Normal 2 9 19 9" xfId="21139"/>
    <cellStyle name="Normal 2 9 2" xfId="1078"/>
    <cellStyle name="Normal 2 9 2 10" xfId="5910"/>
    <cellStyle name="Normal 2 9 2 11" xfId="6146"/>
    <cellStyle name="Normal 2 9 2 12" xfId="6351"/>
    <cellStyle name="Normal 2 9 2 13" xfId="6536"/>
    <cellStyle name="Normal 2 9 2 14" xfId="8492"/>
    <cellStyle name="Normal 2 9 2 15" xfId="7296"/>
    <cellStyle name="Normal 2 9 2 16" xfId="8679"/>
    <cellStyle name="Normal 2 9 2 17" xfId="7056"/>
    <cellStyle name="Normal 2 9 2 18" xfId="8932"/>
    <cellStyle name="Normal 2 9 2 19" xfId="9206"/>
    <cellStyle name="Normal 2 9 2 2" xfId="4057"/>
    <cellStyle name="Normal 2 9 2 2 10" xfId="5911"/>
    <cellStyle name="Normal 2 9 2 2 10 2" xfId="29968"/>
    <cellStyle name="Normal 2 9 2 2 10 3" xfId="31752"/>
    <cellStyle name="Normal 2 9 2 2 11" xfId="6147"/>
    <cellStyle name="Normal 2 9 2 2 11 2" xfId="29977"/>
    <cellStyle name="Normal 2 9 2 2 11 3" xfId="31761"/>
    <cellStyle name="Normal 2 9 2 2 12" xfId="6352"/>
    <cellStyle name="Normal 2 9 2 2 12 2" xfId="29986"/>
    <cellStyle name="Normal 2 9 2 2 12 3" xfId="31770"/>
    <cellStyle name="Normal 2 9 2 2 13" xfId="6537"/>
    <cellStyle name="Normal 2 9 2 2 13 2" xfId="29991"/>
    <cellStyle name="Normal 2 9 2 2 13 3" xfId="31775"/>
    <cellStyle name="Normal 2 9 2 2 14" xfId="8493"/>
    <cellStyle name="Normal 2 9 2 2 14 2" xfId="30215"/>
    <cellStyle name="Normal 2 9 2 2 14 3" xfId="31999"/>
    <cellStyle name="Normal 2 9 2 2 15" xfId="7295"/>
    <cellStyle name="Normal 2 9 2 2 15 2" xfId="30029"/>
    <cellStyle name="Normal 2 9 2 2 15 3" xfId="31813"/>
    <cellStyle name="Normal 2 9 2 2 16" xfId="8680"/>
    <cellStyle name="Normal 2 9 2 2 16 2" xfId="30230"/>
    <cellStyle name="Normal 2 9 2 2 16 3" xfId="32014"/>
    <cellStyle name="Normal 2 9 2 2 17" xfId="7055"/>
    <cellStyle name="Normal 2 9 2 2 17 2" xfId="30015"/>
    <cellStyle name="Normal 2 9 2 2 17 3" xfId="31799"/>
    <cellStyle name="Normal 2 9 2 2 18" xfId="8933"/>
    <cellStyle name="Normal 2 9 2 2 18 2" xfId="30244"/>
    <cellStyle name="Normal 2 9 2 2 18 3" xfId="32028"/>
    <cellStyle name="Normal 2 9 2 2 19" xfId="9207"/>
    <cellStyle name="Normal 2 9 2 2 19 2" xfId="30257"/>
    <cellStyle name="Normal 2 9 2 2 19 3" xfId="32041"/>
    <cellStyle name="Normal 2 9 2 2 2" xfId="4058"/>
    <cellStyle name="Normal 2 9 2 2 2 2" xfId="29841"/>
    <cellStyle name="Normal 2 9 2 2 2 3" xfId="31625"/>
    <cellStyle name="Normal 2 9 2 2 20" xfId="9479"/>
    <cellStyle name="Normal 2 9 2 2 20 2" xfId="30273"/>
    <cellStyle name="Normal 2 9 2 2 20 3" xfId="32057"/>
    <cellStyle name="Normal 2 9 2 2 21" xfId="9743"/>
    <cellStyle name="Normal 2 9 2 2 21 2" xfId="30282"/>
    <cellStyle name="Normal 2 9 2 2 21 3" xfId="32066"/>
    <cellStyle name="Normal 2 9 2 2 22" xfId="10008"/>
    <cellStyle name="Normal 2 9 2 2 22 2" xfId="30292"/>
    <cellStyle name="Normal 2 9 2 2 22 3" xfId="32076"/>
    <cellStyle name="Normal 2 9 2 2 23" xfId="10268"/>
    <cellStyle name="Normal 2 9 2 2 23 2" xfId="30301"/>
    <cellStyle name="Normal 2 9 2 2 23 3" xfId="32085"/>
    <cellStyle name="Normal 2 9 2 2 24" xfId="10528"/>
    <cellStyle name="Normal 2 9 2 2 24 2" xfId="30310"/>
    <cellStyle name="Normal 2 9 2 2 24 3" xfId="32094"/>
    <cellStyle name="Normal 2 9 2 2 25" xfId="10782"/>
    <cellStyle name="Normal 2 9 2 2 25 2" xfId="30319"/>
    <cellStyle name="Normal 2 9 2 2 25 3" xfId="32103"/>
    <cellStyle name="Normal 2 9 2 2 26" xfId="11054"/>
    <cellStyle name="Normal 2 9 2 2 26 2" xfId="30329"/>
    <cellStyle name="Normal 2 9 2 2 26 3" xfId="32113"/>
    <cellStyle name="Normal 2 9 2 2 27" xfId="11315"/>
    <cellStyle name="Normal 2 9 2 2 27 2" xfId="30338"/>
    <cellStyle name="Normal 2 9 2 2 27 3" xfId="32122"/>
    <cellStyle name="Normal 2 9 2 2 28" xfId="11570"/>
    <cellStyle name="Normal 2 9 2 2 28 2" xfId="30347"/>
    <cellStyle name="Normal 2 9 2 2 28 3" xfId="32131"/>
    <cellStyle name="Normal 2 9 2 2 29" xfId="11786"/>
    <cellStyle name="Normal 2 9 2 2 29 2" xfId="30355"/>
    <cellStyle name="Normal 2 9 2 2 29 3" xfId="32139"/>
    <cellStyle name="Normal 2 9 2 2 3" xfId="2534"/>
    <cellStyle name="Normal 2 9 2 2 3 2" xfId="29666"/>
    <cellStyle name="Normal 2 9 2 2 3 3" xfId="31450"/>
    <cellStyle name="Normal 2 9 2 2 30" xfId="11994"/>
    <cellStyle name="Normal 2 9 2 2 30 2" xfId="30362"/>
    <cellStyle name="Normal 2 9 2 2 30 3" xfId="32146"/>
    <cellStyle name="Normal 2 9 2 2 31" xfId="12190"/>
    <cellStyle name="Normal 2 9 2 2 31 2" xfId="30370"/>
    <cellStyle name="Normal 2 9 2 2 31 3" xfId="32154"/>
    <cellStyle name="Normal 2 9 2 2 32" xfId="13952"/>
    <cellStyle name="Normal 2 9 2 2 32 2" xfId="30573"/>
    <cellStyle name="Normal 2 9 2 2 32 3" xfId="32357"/>
    <cellStyle name="Normal 2 9 2 2 33" xfId="12875"/>
    <cellStyle name="Normal 2 9 2 2 33 2" xfId="30408"/>
    <cellStyle name="Normal 2 9 2 2 33 3" xfId="32192"/>
    <cellStyle name="Normal 2 9 2 2 34" xfId="14119"/>
    <cellStyle name="Normal 2 9 2 2 34 2" xfId="30581"/>
    <cellStyle name="Normal 2 9 2 2 34 3" xfId="32365"/>
    <cellStyle name="Normal 2 9 2 2 35" xfId="12636"/>
    <cellStyle name="Normal 2 9 2 2 35 2" xfId="30400"/>
    <cellStyle name="Normal 2 9 2 2 35 3" xfId="32184"/>
    <cellStyle name="Normal 2 9 2 2 36" xfId="14357"/>
    <cellStyle name="Normal 2 9 2 2 36 2" xfId="30590"/>
    <cellStyle name="Normal 2 9 2 2 36 3" xfId="32374"/>
    <cellStyle name="Normal 2 9 2 2 37" xfId="14631"/>
    <cellStyle name="Normal 2 9 2 2 37 2" xfId="30600"/>
    <cellStyle name="Normal 2 9 2 2 37 3" xfId="32384"/>
    <cellStyle name="Normal 2 9 2 2 38" xfId="14902"/>
    <cellStyle name="Normal 2 9 2 2 38 2" xfId="30609"/>
    <cellStyle name="Normal 2 9 2 2 38 3" xfId="32393"/>
    <cellStyle name="Normal 2 9 2 2 39" xfId="15164"/>
    <cellStyle name="Normal 2 9 2 2 39 2" xfId="30618"/>
    <cellStyle name="Normal 2 9 2 2 39 3" xfId="32402"/>
    <cellStyle name="Normal 2 9 2 2 4" xfId="5021"/>
    <cellStyle name="Normal 2 9 2 2 4 2" xfId="29935"/>
    <cellStyle name="Normal 2 9 2 2 4 3" xfId="31719"/>
    <cellStyle name="Normal 2 9 2 2 40" xfId="15431"/>
    <cellStyle name="Normal 2 9 2 2 40 2" xfId="30627"/>
    <cellStyle name="Normal 2 9 2 2 40 3" xfId="32411"/>
    <cellStyle name="Normal 2 9 2 2 41" xfId="15690"/>
    <cellStyle name="Normal 2 9 2 2 41 2" xfId="30636"/>
    <cellStyle name="Normal 2 9 2 2 41 3" xfId="32420"/>
    <cellStyle name="Normal 2 9 2 2 42" xfId="15934"/>
    <cellStyle name="Normal 2 9 2 2 42 2" xfId="30645"/>
    <cellStyle name="Normal 2 9 2 2 42 3" xfId="32429"/>
    <cellStyle name="Normal 2 9 2 2 43" xfId="16141"/>
    <cellStyle name="Normal 2 9 2 2 43 2" xfId="30652"/>
    <cellStyle name="Normal 2 9 2 2 43 3" xfId="32436"/>
    <cellStyle name="Normal 2 9 2 2 44" xfId="16330"/>
    <cellStyle name="Normal 2 9 2 2 44 2" xfId="30659"/>
    <cellStyle name="Normal 2 9 2 2 44 3" xfId="32443"/>
    <cellStyle name="Normal 2 9 2 2 45" xfId="18368"/>
    <cellStyle name="Normal 2 9 2 2 46" xfId="16908"/>
    <cellStyle name="Normal 2 9 2 2 47" xfId="18813"/>
    <cellStyle name="Normal 2 9 2 2 48" xfId="19449"/>
    <cellStyle name="Normal 2 9 2 2 49" xfId="19945"/>
    <cellStyle name="Normal 2 9 2 2 5" xfId="2760"/>
    <cellStyle name="Normal 2 9 2 2 5 2" xfId="29674"/>
    <cellStyle name="Normal 2 9 2 2 5 3" xfId="31458"/>
    <cellStyle name="Normal 2 9 2 2 50" xfId="20370"/>
    <cellStyle name="Normal 2 9 2 2 51" xfId="20778"/>
    <cellStyle name="Normal 2 9 2 2 52" xfId="21161"/>
    <cellStyle name="Normal 2 9 2 2 53" xfId="23259"/>
    <cellStyle name="Normal 2 9 2 2 54" xfId="21807"/>
    <cellStyle name="Normal 2 9 2 2 55" xfId="23625"/>
    <cellStyle name="Normal 2 9 2 2 56" xfId="24006"/>
    <cellStyle name="Normal 2 9 2 2 57" xfId="24450"/>
    <cellStyle name="Normal 2 9 2 2 58" xfId="24797"/>
    <cellStyle name="Normal 2 9 2 2 59" xfId="27056"/>
    <cellStyle name="Normal 2 9 2 2 6" xfId="5192"/>
    <cellStyle name="Normal 2 9 2 2 6 2" xfId="29943"/>
    <cellStyle name="Normal 2 9 2 2 6 3" xfId="31727"/>
    <cellStyle name="Normal 2 9 2 2 60" xfId="25602"/>
    <cellStyle name="Normal 2 9 2 2 61" xfId="27417"/>
    <cellStyle name="Normal 2 9 2 2 62" xfId="27825"/>
    <cellStyle name="Normal 2 9 2 2 63" xfId="28250"/>
    <cellStyle name="Normal 2 9 2 2 64" xfId="28595"/>
    <cellStyle name="Normal 2 9 2 2 65" xfId="33588"/>
    <cellStyle name="Normal 2 9 2 2 66" xfId="32605"/>
    <cellStyle name="Normal 2 9 2 2 67" xfId="33853"/>
    <cellStyle name="Normal 2 9 2 2 7" xfId="4655"/>
    <cellStyle name="Normal 2 9 2 2 7 2" xfId="29916"/>
    <cellStyle name="Normal 2 9 2 2 7 3" xfId="31700"/>
    <cellStyle name="Normal 2 9 2 2 8" xfId="5412"/>
    <cellStyle name="Normal 2 9 2 2 8 2" xfId="29949"/>
    <cellStyle name="Normal 2 9 2 2 8 3" xfId="31733"/>
    <cellStyle name="Normal 2 9 2 2 9" xfId="5659"/>
    <cellStyle name="Normal 2 9 2 2 9 2" xfId="29959"/>
    <cellStyle name="Normal 2 9 2 2 9 3" xfId="31743"/>
    <cellStyle name="Normal 2 9 2 20" xfId="9478"/>
    <cellStyle name="Normal 2 9 2 21" xfId="9742"/>
    <cellStyle name="Normal 2 9 2 22" xfId="10007"/>
    <cellStyle name="Normal 2 9 2 23" xfId="10267"/>
    <cellStyle name="Normal 2 9 2 24" xfId="10527"/>
    <cellStyle name="Normal 2 9 2 25" xfId="10781"/>
    <cellStyle name="Normal 2 9 2 26" xfId="11053"/>
    <cellStyle name="Normal 2 9 2 27" xfId="11312"/>
    <cellStyle name="Normal 2 9 2 28" xfId="11569"/>
    <cellStyle name="Normal 2 9 2 29" xfId="11784"/>
    <cellStyle name="Normal 2 9 2 3" xfId="2535"/>
    <cellStyle name="Normal 2 9 2 30" xfId="11993"/>
    <cellStyle name="Normal 2 9 2 31" xfId="12189"/>
    <cellStyle name="Normal 2 9 2 32" xfId="13951"/>
    <cellStyle name="Normal 2 9 2 33" xfId="12876"/>
    <cellStyle name="Normal 2 9 2 34" xfId="14118"/>
    <cellStyle name="Normal 2 9 2 35" xfId="12637"/>
    <cellStyle name="Normal 2 9 2 36" xfId="14356"/>
    <cellStyle name="Normal 2 9 2 37" xfId="14630"/>
    <cellStyle name="Normal 2 9 2 38" xfId="14901"/>
    <cellStyle name="Normal 2 9 2 39" xfId="15163"/>
    <cellStyle name="Normal 2 9 2 4" xfId="5020"/>
    <cellStyle name="Normal 2 9 2 40" xfId="15430"/>
    <cellStyle name="Normal 2 9 2 41" xfId="15689"/>
    <cellStyle name="Normal 2 9 2 42" xfId="15933"/>
    <cellStyle name="Normal 2 9 2 43" xfId="16140"/>
    <cellStyle name="Normal 2 9 2 44" xfId="16329"/>
    <cellStyle name="Normal 2 9 2 45" xfId="18367"/>
    <cellStyle name="Normal 2 9 2 46" xfId="16909"/>
    <cellStyle name="Normal 2 9 2 47" xfId="18812"/>
    <cellStyle name="Normal 2 9 2 48" xfId="19438"/>
    <cellStyle name="Normal 2 9 2 49" xfId="19944"/>
    <cellStyle name="Normal 2 9 2 5" xfId="2761"/>
    <cellStyle name="Normal 2 9 2 50" xfId="20369"/>
    <cellStyle name="Normal 2 9 2 51" xfId="20777"/>
    <cellStyle name="Normal 2 9 2 52" xfId="21150"/>
    <cellStyle name="Normal 2 9 2 53" xfId="23258"/>
    <cellStyle name="Normal 2 9 2 54" xfId="21808"/>
    <cellStyle name="Normal 2 9 2 55" xfId="23624"/>
    <cellStyle name="Normal 2 9 2 56" xfId="24003"/>
    <cellStyle name="Normal 2 9 2 57" xfId="24449"/>
    <cellStyle name="Normal 2 9 2 58" xfId="24796"/>
    <cellStyle name="Normal 2 9 2 59" xfId="27055"/>
    <cellStyle name="Normal 2 9 2 6" xfId="5191"/>
    <cellStyle name="Normal 2 9 2 60" xfId="25603"/>
    <cellStyle name="Normal 2 9 2 61" xfId="27416"/>
    <cellStyle name="Normal 2 9 2 62" xfId="27814"/>
    <cellStyle name="Normal 2 9 2 63" xfId="28249"/>
    <cellStyle name="Normal 2 9 2 64" xfId="28594"/>
    <cellStyle name="Normal 2 9 2 65" xfId="29161"/>
    <cellStyle name="Normal 2 9 2 66" xfId="30945"/>
    <cellStyle name="Normal 2 9 2 67" xfId="33587"/>
    <cellStyle name="Normal 2 9 2 68" xfId="32606"/>
    <cellStyle name="Normal 2 9 2 69" xfId="33842"/>
    <cellStyle name="Normal 2 9 2 7" xfId="4654"/>
    <cellStyle name="Normal 2 9 2 8" xfId="5411"/>
    <cellStyle name="Normal 2 9 2 9" xfId="5658"/>
    <cellStyle name="Normal 2 9 20" xfId="1346"/>
    <cellStyle name="Normal 2 9 20 10" xfId="23260"/>
    <cellStyle name="Normal 2 9 20 11" xfId="21806"/>
    <cellStyle name="Normal 2 9 20 12" xfId="23626"/>
    <cellStyle name="Normal 2 9 20 13" xfId="24017"/>
    <cellStyle name="Normal 2 9 20 14" xfId="24451"/>
    <cellStyle name="Normal 2 9 20 15" xfId="24800"/>
    <cellStyle name="Normal 2 9 20 16" xfId="27057"/>
    <cellStyle name="Normal 2 9 20 17" xfId="25601"/>
    <cellStyle name="Normal 2 9 20 18" xfId="27418"/>
    <cellStyle name="Normal 2 9 20 19" xfId="27836"/>
    <cellStyle name="Normal 2 9 20 2" xfId="18369"/>
    <cellStyle name="Normal 2 9 20 20" xfId="28251"/>
    <cellStyle name="Normal 2 9 20 21" xfId="28598"/>
    <cellStyle name="Normal 2 9 20 22" xfId="29359"/>
    <cellStyle name="Normal 2 9 20 23" xfId="31143"/>
    <cellStyle name="Normal 2 9 20 24" xfId="33589"/>
    <cellStyle name="Normal 2 9 20 25" xfId="32604"/>
    <cellStyle name="Normal 2 9 20 26" xfId="33864"/>
    <cellStyle name="Normal 2 9 20 3" xfId="16907"/>
    <cellStyle name="Normal 2 9 20 4" xfId="18816"/>
    <cellStyle name="Normal 2 9 20 5" xfId="19460"/>
    <cellStyle name="Normal 2 9 20 6" xfId="19946"/>
    <cellStyle name="Normal 2 9 20 7" xfId="20371"/>
    <cellStyle name="Normal 2 9 20 8" xfId="20779"/>
    <cellStyle name="Normal 2 9 20 9" xfId="21162"/>
    <cellStyle name="Normal 2 9 21" xfId="1392"/>
    <cellStyle name="Normal 2 9 21 10" xfId="23261"/>
    <cellStyle name="Normal 2 9 21 11" xfId="21805"/>
    <cellStyle name="Normal 2 9 21 12" xfId="23627"/>
    <cellStyle name="Normal 2 9 21 13" xfId="24028"/>
    <cellStyle name="Normal 2 9 21 14" xfId="24452"/>
    <cellStyle name="Normal 2 9 21 15" xfId="24811"/>
    <cellStyle name="Normal 2 9 21 16" xfId="27058"/>
    <cellStyle name="Normal 2 9 21 17" xfId="25600"/>
    <cellStyle name="Normal 2 9 21 18" xfId="27419"/>
    <cellStyle name="Normal 2 9 21 19" xfId="27837"/>
    <cellStyle name="Normal 2 9 21 2" xfId="18370"/>
    <cellStyle name="Normal 2 9 21 20" xfId="28252"/>
    <cellStyle name="Normal 2 9 21 21" xfId="28609"/>
    <cellStyle name="Normal 2 9 21 22" xfId="29392"/>
    <cellStyle name="Normal 2 9 21 23" xfId="31176"/>
    <cellStyle name="Normal 2 9 21 24" xfId="33590"/>
    <cellStyle name="Normal 2 9 21 25" xfId="32603"/>
    <cellStyle name="Normal 2 9 21 26" xfId="33865"/>
    <cellStyle name="Normal 2 9 21 3" xfId="16906"/>
    <cellStyle name="Normal 2 9 21 4" xfId="18827"/>
    <cellStyle name="Normal 2 9 21 5" xfId="19461"/>
    <cellStyle name="Normal 2 9 21 6" xfId="19947"/>
    <cellStyle name="Normal 2 9 21 7" xfId="20372"/>
    <cellStyle name="Normal 2 9 21 8" xfId="20780"/>
    <cellStyle name="Normal 2 9 21 9" xfId="21163"/>
    <cellStyle name="Normal 2 9 22" xfId="1403"/>
    <cellStyle name="Normal 2 9 22 10" xfId="23262"/>
    <cellStyle name="Normal 2 9 22 11" xfId="21804"/>
    <cellStyle name="Normal 2 9 22 12" xfId="23628"/>
    <cellStyle name="Normal 2 9 22 13" xfId="24039"/>
    <cellStyle name="Normal 2 9 22 14" xfId="24453"/>
    <cellStyle name="Normal 2 9 22 15" xfId="24822"/>
    <cellStyle name="Normal 2 9 22 16" xfId="27059"/>
    <cellStyle name="Normal 2 9 22 17" xfId="25599"/>
    <cellStyle name="Normal 2 9 22 18" xfId="27420"/>
    <cellStyle name="Normal 2 9 22 19" xfId="27838"/>
    <cellStyle name="Normal 2 9 22 2" xfId="18371"/>
    <cellStyle name="Normal 2 9 22 20" xfId="28253"/>
    <cellStyle name="Normal 2 9 22 21" xfId="28620"/>
    <cellStyle name="Normal 2 9 22 22" xfId="29400"/>
    <cellStyle name="Normal 2 9 22 23" xfId="31184"/>
    <cellStyle name="Normal 2 9 22 24" xfId="33591"/>
    <cellStyle name="Normal 2 9 22 25" xfId="32602"/>
    <cellStyle name="Normal 2 9 22 26" xfId="33866"/>
    <cellStyle name="Normal 2 9 22 3" xfId="16905"/>
    <cellStyle name="Normal 2 9 22 4" xfId="18838"/>
    <cellStyle name="Normal 2 9 22 5" xfId="19462"/>
    <cellStyle name="Normal 2 9 22 6" xfId="19948"/>
    <cellStyle name="Normal 2 9 22 7" xfId="20373"/>
    <cellStyle name="Normal 2 9 22 8" xfId="20781"/>
    <cellStyle name="Normal 2 9 22 9" xfId="21164"/>
    <cellStyle name="Normal 2 9 23" xfId="1411"/>
    <cellStyle name="Normal 2 9 23 10" xfId="23263"/>
    <cellStyle name="Normal 2 9 23 11" xfId="21803"/>
    <cellStyle name="Normal 2 9 23 12" xfId="23629"/>
    <cellStyle name="Normal 2 9 23 13" xfId="24040"/>
    <cellStyle name="Normal 2 9 23 14" xfId="24454"/>
    <cellStyle name="Normal 2 9 23 15" xfId="24833"/>
    <cellStyle name="Normal 2 9 23 16" xfId="27060"/>
    <cellStyle name="Normal 2 9 23 17" xfId="25598"/>
    <cellStyle name="Normal 2 9 23 18" xfId="27421"/>
    <cellStyle name="Normal 2 9 23 19" xfId="27839"/>
    <cellStyle name="Normal 2 9 23 2" xfId="18372"/>
    <cellStyle name="Normal 2 9 23 20" xfId="28255"/>
    <cellStyle name="Normal 2 9 23 21" xfId="28631"/>
    <cellStyle name="Normal 2 9 23 22" xfId="29406"/>
    <cellStyle name="Normal 2 9 23 23" xfId="31190"/>
    <cellStyle name="Normal 2 9 23 24" xfId="33592"/>
    <cellStyle name="Normal 2 9 23 25" xfId="32601"/>
    <cellStyle name="Normal 2 9 23 26" xfId="33867"/>
    <cellStyle name="Normal 2 9 23 3" xfId="16904"/>
    <cellStyle name="Normal 2 9 23 4" xfId="18849"/>
    <cellStyle name="Normal 2 9 23 5" xfId="19463"/>
    <cellStyle name="Normal 2 9 23 6" xfId="19949"/>
    <cellStyle name="Normal 2 9 23 7" xfId="20374"/>
    <cellStyle name="Normal 2 9 23 8" xfId="20782"/>
    <cellStyle name="Normal 2 9 23 9" xfId="21165"/>
    <cellStyle name="Normal 2 9 24" xfId="1420"/>
    <cellStyle name="Normal 2 9 24 10" xfId="23264"/>
    <cellStyle name="Normal 2 9 24 11" xfId="21802"/>
    <cellStyle name="Normal 2 9 24 12" xfId="23630"/>
    <cellStyle name="Normal 2 9 24 13" xfId="24041"/>
    <cellStyle name="Normal 2 9 24 14" xfId="24455"/>
    <cellStyle name="Normal 2 9 24 15" xfId="24834"/>
    <cellStyle name="Normal 2 9 24 16" xfId="27061"/>
    <cellStyle name="Normal 2 9 24 17" xfId="25597"/>
    <cellStyle name="Normal 2 9 24 18" xfId="27423"/>
    <cellStyle name="Normal 2 9 24 19" xfId="27840"/>
    <cellStyle name="Normal 2 9 24 2" xfId="18373"/>
    <cellStyle name="Normal 2 9 24 20" xfId="28256"/>
    <cellStyle name="Normal 2 9 24 21" xfId="28632"/>
    <cellStyle name="Normal 2 9 24 22" xfId="29413"/>
    <cellStyle name="Normal 2 9 24 23" xfId="31197"/>
    <cellStyle name="Normal 2 9 24 24" xfId="33593"/>
    <cellStyle name="Normal 2 9 24 25" xfId="32600"/>
    <cellStyle name="Normal 2 9 24 26" xfId="33868"/>
    <cellStyle name="Normal 2 9 24 3" xfId="16903"/>
    <cellStyle name="Normal 2 9 24 4" xfId="18850"/>
    <cellStyle name="Normal 2 9 24 5" xfId="19464"/>
    <cellStyle name="Normal 2 9 24 6" xfId="19951"/>
    <cellStyle name="Normal 2 9 24 7" xfId="20375"/>
    <cellStyle name="Normal 2 9 24 8" xfId="20783"/>
    <cellStyle name="Normal 2 9 24 9" xfId="21166"/>
    <cellStyle name="Normal 2 9 25" xfId="1429"/>
    <cellStyle name="Normal 2 9 25 10" xfId="23265"/>
    <cellStyle name="Normal 2 9 25 11" xfId="21801"/>
    <cellStyle name="Normal 2 9 25 12" xfId="23631"/>
    <cellStyle name="Normal 2 9 25 13" xfId="24042"/>
    <cellStyle name="Normal 2 9 25 14" xfId="24456"/>
    <cellStyle name="Normal 2 9 25 15" xfId="24835"/>
    <cellStyle name="Normal 2 9 25 16" xfId="27062"/>
    <cellStyle name="Normal 2 9 25 17" xfId="25596"/>
    <cellStyle name="Normal 2 9 25 18" xfId="27424"/>
    <cellStyle name="Normal 2 9 25 19" xfId="27841"/>
    <cellStyle name="Normal 2 9 25 2" xfId="18374"/>
    <cellStyle name="Normal 2 9 25 20" xfId="28257"/>
    <cellStyle name="Normal 2 9 25 21" xfId="28633"/>
    <cellStyle name="Normal 2 9 25 22" xfId="29419"/>
    <cellStyle name="Normal 2 9 25 23" xfId="31203"/>
    <cellStyle name="Normal 2 9 25 24" xfId="33594"/>
    <cellStyle name="Normal 2 9 25 25" xfId="32599"/>
    <cellStyle name="Normal 2 9 25 26" xfId="33869"/>
    <cellStyle name="Normal 2 9 25 3" xfId="16902"/>
    <cellStyle name="Normal 2 9 25 4" xfId="18851"/>
    <cellStyle name="Normal 2 9 25 5" xfId="19465"/>
    <cellStyle name="Normal 2 9 25 6" xfId="19952"/>
    <cellStyle name="Normal 2 9 25 7" xfId="20376"/>
    <cellStyle name="Normal 2 9 25 8" xfId="20785"/>
    <cellStyle name="Normal 2 9 25 9" xfId="21167"/>
    <cellStyle name="Normal 2 9 26" xfId="1443"/>
    <cellStyle name="Normal 2 9 26 10" xfId="23266"/>
    <cellStyle name="Normal 2 9 26 11" xfId="21800"/>
    <cellStyle name="Normal 2 9 26 12" xfId="23632"/>
    <cellStyle name="Normal 2 9 26 13" xfId="24043"/>
    <cellStyle name="Normal 2 9 26 14" xfId="24458"/>
    <cellStyle name="Normal 2 9 26 15" xfId="24836"/>
    <cellStyle name="Normal 2 9 26 16" xfId="27063"/>
    <cellStyle name="Normal 2 9 26 17" xfId="25595"/>
    <cellStyle name="Normal 2 9 26 18" xfId="27425"/>
    <cellStyle name="Normal 2 9 26 19" xfId="27842"/>
    <cellStyle name="Normal 2 9 26 2" xfId="18375"/>
    <cellStyle name="Normal 2 9 26 20" xfId="28258"/>
    <cellStyle name="Normal 2 9 26 21" xfId="28634"/>
    <cellStyle name="Normal 2 9 26 22" xfId="29430"/>
    <cellStyle name="Normal 2 9 26 23" xfId="31214"/>
    <cellStyle name="Normal 2 9 26 24" xfId="33595"/>
    <cellStyle name="Normal 2 9 26 25" xfId="32598"/>
    <cellStyle name="Normal 2 9 26 26" xfId="33870"/>
    <cellStyle name="Normal 2 9 26 3" xfId="16901"/>
    <cellStyle name="Normal 2 9 26 4" xfId="18852"/>
    <cellStyle name="Normal 2 9 26 5" xfId="19466"/>
    <cellStyle name="Normal 2 9 26 6" xfId="19953"/>
    <cellStyle name="Normal 2 9 26 7" xfId="20377"/>
    <cellStyle name="Normal 2 9 26 8" xfId="20786"/>
    <cellStyle name="Normal 2 9 26 9" xfId="21168"/>
    <cellStyle name="Normal 2 9 27" xfId="1451"/>
    <cellStyle name="Normal 2 9 27 10" xfId="23267"/>
    <cellStyle name="Normal 2 9 27 11" xfId="21799"/>
    <cellStyle name="Normal 2 9 27 12" xfId="23633"/>
    <cellStyle name="Normal 2 9 27 13" xfId="24044"/>
    <cellStyle name="Normal 2 9 27 14" xfId="24459"/>
    <cellStyle name="Normal 2 9 27 15" xfId="24837"/>
    <cellStyle name="Normal 2 9 27 16" xfId="27064"/>
    <cellStyle name="Normal 2 9 27 17" xfId="25594"/>
    <cellStyle name="Normal 2 9 27 18" xfId="27426"/>
    <cellStyle name="Normal 2 9 27 19" xfId="27843"/>
    <cellStyle name="Normal 2 9 27 2" xfId="18376"/>
    <cellStyle name="Normal 2 9 27 20" xfId="28259"/>
    <cellStyle name="Normal 2 9 27 21" xfId="28635"/>
    <cellStyle name="Normal 2 9 27 22" xfId="29436"/>
    <cellStyle name="Normal 2 9 27 23" xfId="31220"/>
    <cellStyle name="Normal 2 9 27 24" xfId="33596"/>
    <cellStyle name="Normal 2 9 27 25" xfId="32597"/>
    <cellStyle name="Normal 2 9 27 26" xfId="33871"/>
    <cellStyle name="Normal 2 9 27 3" xfId="16900"/>
    <cellStyle name="Normal 2 9 27 4" xfId="18853"/>
    <cellStyle name="Normal 2 9 27 5" xfId="19467"/>
    <cellStyle name="Normal 2 9 27 6" xfId="19954"/>
    <cellStyle name="Normal 2 9 27 7" xfId="20379"/>
    <cellStyle name="Normal 2 9 27 8" xfId="20787"/>
    <cellStyle name="Normal 2 9 27 9" xfId="21169"/>
    <cellStyle name="Normal 2 9 28" xfId="2250"/>
    <cellStyle name="Normal 2 9 28 10" xfId="23268"/>
    <cellStyle name="Normal 2 9 28 11" xfId="21798"/>
    <cellStyle name="Normal 2 9 28 12" xfId="23634"/>
    <cellStyle name="Normal 2 9 28 13" xfId="24045"/>
    <cellStyle name="Normal 2 9 28 14" xfId="24460"/>
    <cellStyle name="Normal 2 9 28 15" xfId="24838"/>
    <cellStyle name="Normal 2 9 28 16" xfId="27065"/>
    <cellStyle name="Normal 2 9 28 17" xfId="25593"/>
    <cellStyle name="Normal 2 9 28 18" xfId="27427"/>
    <cellStyle name="Normal 2 9 28 19" xfId="27844"/>
    <cellStyle name="Normal 2 9 28 2" xfId="18377"/>
    <cellStyle name="Normal 2 9 28 20" xfId="28260"/>
    <cellStyle name="Normal 2 9 28 21" xfId="28636"/>
    <cellStyle name="Normal 2 9 28 22" xfId="29531"/>
    <cellStyle name="Normal 2 9 28 23" xfId="31315"/>
    <cellStyle name="Normal 2 9 28 24" xfId="33597"/>
    <cellStyle name="Normal 2 9 28 25" xfId="32596"/>
    <cellStyle name="Normal 2 9 28 26" xfId="33872"/>
    <cellStyle name="Normal 2 9 28 3" xfId="16899"/>
    <cellStyle name="Normal 2 9 28 4" xfId="18854"/>
    <cellStyle name="Normal 2 9 28 5" xfId="19468"/>
    <cellStyle name="Normal 2 9 28 6" xfId="19955"/>
    <cellStyle name="Normal 2 9 28 7" xfId="20380"/>
    <cellStyle name="Normal 2 9 28 8" xfId="20788"/>
    <cellStyle name="Normal 2 9 28 9" xfId="21170"/>
    <cellStyle name="Normal 2 9 29" xfId="2251"/>
    <cellStyle name="Normal 2 9 29 10" xfId="23269"/>
    <cellStyle name="Normal 2 9 29 11" xfId="21797"/>
    <cellStyle name="Normal 2 9 29 12" xfId="23635"/>
    <cellStyle name="Normal 2 9 29 13" xfId="24046"/>
    <cellStyle name="Normal 2 9 29 14" xfId="24461"/>
    <cellStyle name="Normal 2 9 29 15" xfId="24839"/>
    <cellStyle name="Normal 2 9 29 16" xfId="27066"/>
    <cellStyle name="Normal 2 9 29 17" xfId="25592"/>
    <cellStyle name="Normal 2 9 29 18" xfId="27428"/>
    <cellStyle name="Normal 2 9 29 19" xfId="27845"/>
    <cellStyle name="Normal 2 9 29 2" xfId="18378"/>
    <cellStyle name="Normal 2 9 29 20" xfId="28261"/>
    <cellStyle name="Normal 2 9 29 21" xfId="28637"/>
    <cellStyle name="Normal 2 9 29 22" xfId="29532"/>
    <cellStyle name="Normal 2 9 29 23" xfId="31316"/>
    <cellStyle name="Normal 2 9 29 24" xfId="33598"/>
    <cellStyle name="Normal 2 9 29 25" xfId="32595"/>
    <cellStyle name="Normal 2 9 29 26" xfId="33873"/>
    <cellStyle name="Normal 2 9 29 3" xfId="16898"/>
    <cellStyle name="Normal 2 9 29 4" xfId="18855"/>
    <cellStyle name="Normal 2 9 29 5" xfId="19469"/>
    <cellStyle name="Normal 2 9 29 6" xfId="19956"/>
    <cellStyle name="Normal 2 9 29 7" xfId="20381"/>
    <cellStyle name="Normal 2 9 29 8" xfId="20789"/>
    <cellStyle name="Normal 2 9 29 9" xfId="21172"/>
    <cellStyle name="Normal 2 9 3" xfId="1114"/>
    <cellStyle name="Normal 2 9 3 10" xfId="23270"/>
    <cellStyle name="Normal 2 9 3 11" xfId="21796"/>
    <cellStyle name="Normal 2 9 3 12" xfId="23636"/>
    <cellStyle name="Normal 2 9 3 13" xfId="24047"/>
    <cellStyle name="Normal 2 9 3 14" xfId="24462"/>
    <cellStyle name="Normal 2 9 3 15" xfId="24840"/>
    <cellStyle name="Normal 2 9 3 16" xfId="27067"/>
    <cellStyle name="Normal 2 9 3 17" xfId="25591"/>
    <cellStyle name="Normal 2 9 3 18" xfId="27429"/>
    <cellStyle name="Normal 2 9 3 19" xfId="27847"/>
    <cellStyle name="Normal 2 9 3 2" xfId="18379"/>
    <cellStyle name="Normal 2 9 3 20" xfId="28262"/>
    <cellStyle name="Normal 2 9 3 21" xfId="28638"/>
    <cellStyle name="Normal 2 9 3 22" xfId="29188"/>
    <cellStyle name="Normal 2 9 3 23" xfId="30972"/>
    <cellStyle name="Normal 2 9 3 24" xfId="33599"/>
    <cellStyle name="Normal 2 9 3 25" xfId="32594"/>
    <cellStyle name="Normal 2 9 3 26" xfId="33875"/>
    <cellStyle name="Normal 2 9 3 3" xfId="16897"/>
    <cellStyle name="Normal 2 9 3 4" xfId="18856"/>
    <cellStyle name="Normal 2 9 3 5" xfId="19471"/>
    <cellStyle name="Normal 2 9 3 6" xfId="19957"/>
    <cellStyle name="Normal 2 9 3 7" xfId="20382"/>
    <cellStyle name="Normal 2 9 3 8" xfId="20790"/>
    <cellStyle name="Normal 2 9 3 9" xfId="21173"/>
    <cellStyle name="Normal 2 9 30" xfId="2252"/>
    <cellStyle name="Normal 2 9 30 10" xfId="23271"/>
    <cellStyle name="Normal 2 9 30 11" xfId="21795"/>
    <cellStyle name="Normal 2 9 30 12" xfId="23637"/>
    <cellStyle name="Normal 2 9 30 13" xfId="24048"/>
    <cellStyle name="Normal 2 9 30 14" xfId="24463"/>
    <cellStyle name="Normal 2 9 30 15" xfId="24841"/>
    <cellStyle name="Normal 2 9 30 16" xfId="27068"/>
    <cellStyle name="Normal 2 9 30 17" xfId="25590"/>
    <cellStyle name="Normal 2 9 30 18" xfId="27430"/>
    <cellStyle name="Normal 2 9 30 19" xfId="27848"/>
    <cellStyle name="Normal 2 9 30 2" xfId="18380"/>
    <cellStyle name="Normal 2 9 30 20" xfId="28263"/>
    <cellStyle name="Normal 2 9 30 21" xfId="28639"/>
    <cellStyle name="Normal 2 9 30 22" xfId="29533"/>
    <cellStyle name="Normal 2 9 30 23" xfId="31317"/>
    <cellStyle name="Normal 2 9 30 24" xfId="33600"/>
    <cellStyle name="Normal 2 9 30 25" xfId="32593"/>
    <cellStyle name="Normal 2 9 30 26" xfId="33876"/>
    <cellStyle name="Normal 2 9 30 3" xfId="16896"/>
    <cellStyle name="Normal 2 9 30 4" xfId="18857"/>
    <cellStyle name="Normal 2 9 30 5" xfId="19472"/>
    <cellStyle name="Normal 2 9 30 6" xfId="19958"/>
    <cellStyle name="Normal 2 9 30 7" xfId="20383"/>
    <cellStyle name="Normal 2 9 30 8" xfId="20791"/>
    <cellStyle name="Normal 2 9 30 9" xfId="21174"/>
    <cellStyle name="Normal 2 9 31" xfId="2253"/>
    <cellStyle name="Normal 2 9 31 10" xfId="23272"/>
    <cellStyle name="Normal 2 9 31 11" xfId="21794"/>
    <cellStyle name="Normal 2 9 31 12" xfId="23638"/>
    <cellStyle name="Normal 2 9 31 13" xfId="24050"/>
    <cellStyle name="Normal 2 9 31 14" xfId="24464"/>
    <cellStyle name="Normal 2 9 31 15" xfId="24842"/>
    <cellStyle name="Normal 2 9 31 16" xfId="27069"/>
    <cellStyle name="Normal 2 9 31 17" xfId="25589"/>
    <cellStyle name="Normal 2 9 31 18" xfId="27431"/>
    <cellStyle name="Normal 2 9 31 19" xfId="27849"/>
    <cellStyle name="Normal 2 9 31 2" xfId="18381"/>
    <cellStyle name="Normal 2 9 31 20" xfId="28264"/>
    <cellStyle name="Normal 2 9 31 21" xfId="28640"/>
    <cellStyle name="Normal 2 9 31 22" xfId="29534"/>
    <cellStyle name="Normal 2 9 31 23" xfId="31318"/>
    <cellStyle name="Normal 2 9 31 24" xfId="33601"/>
    <cellStyle name="Normal 2 9 31 25" xfId="32592"/>
    <cellStyle name="Normal 2 9 31 26" xfId="33877"/>
    <cellStyle name="Normal 2 9 31 3" xfId="16895"/>
    <cellStyle name="Normal 2 9 31 4" xfId="18858"/>
    <cellStyle name="Normal 2 9 31 5" xfId="19473"/>
    <cellStyle name="Normal 2 9 31 6" xfId="19959"/>
    <cellStyle name="Normal 2 9 31 7" xfId="20384"/>
    <cellStyle name="Normal 2 9 31 8" xfId="20792"/>
    <cellStyle name="Normal 2 9 31 9" xfId="21175"/>
    <cellStyle name="Normal 2 9 32" xfId="2254"/>
    <cellStyle name="Normal 2 9 32 10" xfId="23273"/>
    <cellStyle name="Normal 2 9 32 11" xfId="21793"/>
    <cellStyle name="Normal 2 9 32 12" xfId="23639"/>
    <cellStyle name="Normal 2 9 32 13" xfId="24051"/>
    <cellStyle name="Normal 2 9 32 14" xfId="24465"/>
    <cellStyle name="Normal 2 9 32 15" xfId="24844"/>
    <cellStyle name="Normal 2 9 32 16" xfId="27070"/>
    <cellStyle name="Normal 2 9 32 17" xfId="25588"/>
    <cellStyle name="Normal 2 9 32 18" xfId="27432"/>
    <cellStyle name="Normal 2 9 32 19" xfId="27850"/>
    <cellStyle name="Normal 2 9 32 2" xfId="18382"/>
    <cellStyle name="Normal 2 9 32 20" xfId="28265"/>
    <cellStyle name="Normal 2 9 32 21" xfId="28642"/>
    <cellStyle name="Normal 2 9 32 22" xfId="29535"/>
    <cellStyle name="Normal 2 9 32 23" xfId="31319"/>
    <cellStyle name="Normal 2 9 32 24" xfId="33602"/>
    <cellStyle name="Normal 2 9 32 25" xfId="32591"/>
    <cellStyle name="Normal 2 9 32 26" xfId="33878"/>
    <cellStyle name="Normal 2 9 32 3" xfId="16894"/>
    <cellStyle name="Normal 2 9 32 4" xfId="18860"/>
    <cellStyle name="Normal 2 9 32 5" xfId="19474"/>
    <cellStyle name="Normal 2 9 32 6" xfId="19960"/>
    <cellStyle name="Normal 2 9 32 7" xfId="20385"/>
    <cellStyle name="Normal 2 9 32 8" xfId="20793"/>
    <cellStyle name="Normal 2 9 32 9" xfId="21176"/>
    <cellStyle name="Normal 2 9 33" xfId="2255"/>
    <cellStyle name="Normal 2 9 33 10" xfId="23274"/>
    <cellStyle name="Normal 2 9 33 11" xfId="21792"/>
    <cellStyle name="Normal 2 9 33 12" xfId="23640"/>
    <cellStyle name="Normal 2 9 33 13" xfId="24052"/>
    <cellStyle name="Normal 2 9 33 14" xfId="24466"/>
    <cellStyle name="Normal 2 9 33 15" xfId="24845"/>
    <cellStyle name="Normal 2 9 33 16" xfId="27071"/>
    <cellStyle name="Normal 2 9 33 17" xfId="25587"/>
    <cellStyle name="Normal 2 9 33 18" xfId="27433"/>
    <cellStyle name="Normal 2 9 33 19" xfId="27851"/>
    <cellStyle name="Normal 2 9 33 2" xfId="18383"/>
    <cellStyle name="Normal 2 9 33 20" xfId="28266"/>
    <cellStyle name="Normal 2 9 33 21" xfId="28643"/>
    <cellStyle name="Normal 2 9 33 22" xfId="29536"/>
    <cellStyle name="Normal 2 9 33 23" xfId="31320"/>
    <cellStyle name="Normal 2 9 33 24" xfId="33603"/>
    <cellStyle name="Normal 2 9 33 25" xfId="32590"/>
    <cellStyle name="Normal 2 9 33 26" xfId="33879"/>
    <cellStyle name="Normal 2 9 33 3" xfId="16893"/>
    <cellStyle name="Normal 2 9 33 4" xfId="18861"/>
    <cellStyle name="Normal 2 9 33 5" xfId="19475"/>
    <cellStyle name="Normal 2 9 33 6" xfId="19961"/>
    <cellStyle name="Normal 2 9 33 7" xfId="20386"/>
    <cellStyle name="Normal 2 9 33 8" xfId="20794"/>
    <cellStyle name="Normal 2 9 33 9" xfId="21177"/>
    <cellStyle name="Normal 2 9 34" xfId="2256"/>
    <cellStyle name="Normal 2 9 34 10" xfId="23275"/>
    <cellStyle name="Normal 2 9 34 11" xfId="21791"/>
    <cellStyle name="Normal 2 9 34 12" xfId="23641"/>
    <cellStyle name="Normal 2 9 34 13" xfId="24053"/>
    <cellStyle name="Normal 2 9 34 14" xfId="24467"/>
    <cellStyle name="Normal 2 9 34 15" xfId="24846"/>
    <cellStyle name="Normal 2 9 34 16" xfId="27072"/>
    <cellStyle name="Normal 2 9 34 17" xfId="25586"/>
    <cellStyle name="Normal 2 9 34 18" xfId="27434"/>
    <cellStyle name="Normal 2 9 34 19" xfId="27852"/>
    <cellStyle name="Normal 2 9 34 2" xfId="18384"/>
    <cellStyle name="Normal 2 9 34 20" xfId="28267"/>
    <cellStyle name="Normal 2 9 34 21" xfId="28644"/>
    <cellStyle name="Normal 2 9 34 22" xfId="29537"/>
    <cellStyle name="Normal 2 9 34 23" xfId="31321"/>
    <cellStyle name="Normal 2 9 34 24" xfId="33604"/>
    <cellStyle name="Normal 2 9 34 25" xfId="32589"/>
    <cellStyle name="Normal 2 9 34 26" xfId="33880"/>
    <cellStyle name="Normal 2 9 34 3" xfId="16892"/>
    <cellStyle name="Normal 2 9 34 4" xfId="18862"/>
    <cellStyle name="Normal 2 9 34 5" xfId="19476"/>
    <cellStyle name="Normal 2 9 34 6" xfId="19962"/>
    <cellStyle name="Normal 2 9 34 7" xfId="20387"/>
    <cellStyle name="Normal 2 9 34 8" xfId="20795"/>
    <cellStyle name="Normal 2 9 34 9" xfId="21178"/>
    <cellStyle name="Normal 2 9 35" xfId="2257"/>
    <cellStyle name="Normal 2 9 35 10" xfId="23276"/>
    <cellStyle name="Normal 2 9 35 11" xfId="21790"/>
    <cellStyle name="Normal 2 9 35 12" xfId="23642"/>
    <cellStyle name="Normal 2 9 35 13" xfId="24054"/>
    <cellStyle name="Normal 2 9 35 14" xfId="24468"/>
    <cellStyle name="Normal 2 9 35 15" xfId="24847"/>
    <cellStyle name="Normal 2 9 35 16" xfId="27073"/>
    <cellStyle name="Normal 2 9 35 17" xfId="25585"/>
    <cellStyle name="Normal 2 9 35 18" xfId="27435"/>
    <cellStyle name="Normal 2 9 35 19" xfId="27853"/>
    <cellStyle name="Normal 2 9 35 2" xfId="18385"/>
    <cellStyle name="Normal 2 9 35 20" xfId="28268"/>
    <cellStyle name="Normal 2 9 35 21" xfId="28645"/>
    <cellStyle name="Normal 2 9 35 22" xfId="29538"/>
    <cellStyle name="Normal 2 9 35 23" xfId="31322"/>
    <cellStyle name="Normal 2 9 35 24" xfId="33605"/>
    <cellStyle name="Normal 2 9 35 25" xfId="32588"/>
    <cellStyle name="Normal 2 9 35 26" xfId="33881"/>
    <cellStyle name="Normal 2 9 35 3" xfId="16891"/>
    <cellStyle name="Normal 2 9 35 4" xfId="18863"/>
    <cellStyle name="Normal 2 9 35 5" xfId="19477"/>
    <cellStyle name="Normal 2 9 35 6" xfId="19963"/>
    <cellStyle name="Normal 2 9 35 7" xfId="20388"/>
    <cellStyle name="Normal 2 9 35 8" xfId="20796"/>
    <cellStyle name="Normal 2 9 35 9" xfId="21179"/>
    <cellStyle name="Normal 2 9 36" xfId="2258"/>
    <cellStyle name="Normal 2 9 36 10" xfId="23277"/>
    <cellStyle name="Normal 2 9 36 11" xfId="21789"/>
    <cellStyle name="Normal 2 9 36 12" xfId="23643"/>
    <cellStyle name="Normal 2 9 36 13" xfId="24055"/>
    <cellStyle name="Normal 2 9 36 14" xfId="24469"/>
    <cellStyle name="Normal 2 9 36 15" xfId="24848"/>
    <cellStyle name="Normal 2 9 36 16" xfId="27074"/>
    <cellStyle name="Normal 2 9 36 17" xfId="25584"/>
    <cellStyle name="Normal 2 9 36 18" xfId="27436"/>
    <cellStyle name="Normal 2 9 36 19" xfId="27854"/>
    <cellStyle name="Normal 2 9 36 2" xfId="18386"/>
    <cellStyle name="Normal 2 9 36 20" xfId="28269"/>
    <cellStyle name="Normal 2 9 36 21" xfId="28646"/>
    <cellStyle name="Normal 2 9 36 22" xfId="29539"/>
    <cellStyle name="Normal 2 9 36 23" xfId="31323"/>
    <cellStyle name="Normal 2 9 36 24" xfId="33606"/>
    <cellStyle name="Normal 2 9 36 25" xfId="32587"/>
    <cellStyle name="Normal 2 9 36 26" xfId="33882"/>
    <cellStyle name="Normal 2 9 36 3" xfId="16890"/>
    <cellStyle name="Normal 2 9 36 4" xfId="18864"/>
    <cellStyle name="Normal 2 9 36 5" xfId="19478"/>
    <cellStyle name="Normal 2 9 36 6" xfId="19964"/>
    <cellStyle name="Normal 2 9 36 7" xfId="20389"/>
    <cellStyle name="Normal 2 9 36 8" xfId="20797"/>
    <cellStyle name="Normal 2 9 36 9" xfId="21180"/>
    <cellStyle name="Normal 2 9 37" xfId="2259"/>
    <cellStyle name="Normal 2 9 37 10" xfId="23278"/>
    <cellStyle name="Normal 2 9 37 11" xfId="21788"/>
    <cellStyle name="Normal 2 9 37 12" xfId="23644"/>
    <cellStyle name="Normal 2 9 37 13" xfId="24056"/>
    <cellStyle name="Normal 2 9 37 14" xfId="24470"/>
    <cellStyle name="Normal 2 9 37 15" xfId="24849"/>
    <cellStyle name="Normal 2 9 37 16" xfId="27075"/>
    <cellStyle name="Normal 2 9 37 17" xfId="25583"/>
    <cellStyle name="Normal 2 9 37 18" xfId="27437"/>
    <cellStyle name="Normal 2 9 37 19" xfId="27855"/>
    <cellStyle name="Normal 2 9 37 2" xfId="18387"/>
    <cellStyle name="Normal 2 9 37 20" xfId="28270"/>
    <cellStyle name="Normal 2 9 37 21" xfId="28647"/>
    <cellStyle name="Normal 2 9 37 22" xfId="29540"/>
    <cellStyle name="Normal 2 9 37 23" xfId="31324"/>
    <cellStyle name="Normal 2 9 37 24" xfId="33607"/>
    <cellStyle name="Normal 2 9 37 25" xfId="32586"/>
    <cellStyle name="Normal 2 9 37 26" xfId="33883"/>
    <cellStyle name="Normal 2 9 37 3" xfId="16889"/>
    <cellStyle name="Normal 2 9 37 4" xfId="18865"/>
    <cellStyle name="Normal 2 9 37 5" xfId="19479"/>
    <cellStyle name="Normal 2 9 37 6" xfId="19965"/>
    <cellStyle name="Normal 2 9 37 7" xfId="20390"/>
    <cellStyle name="Normal 2 9 37 8" xfId="20798"/>
    <cellStyle name="Normal 2 9 37 9" xfId="21181"/>
    <cellStyle name="Normal 2 9 38" xfId="2260"/>
    <cellStyle name="Normal 2 9 38 10" xfId="23279"/>
    <cellStyle name="Normal 2 9 38 11" xfId="21787"/>
    <cellStyle name="Normal 2 9 38 12" xfId="23645"/>
    <cellStyle name="Normal 2 9 38 13" xfId="24057"/>
    <cellStyle name="Normal 2 9 38 14" xfId="24471"/>
    <cellStyle name="Normal 2 9 38 15" xfId="24850"/>
    <cellStyle name="Normal 2 9 38 16" xfId="27076"/>
    <cellStyle name="Normal 2 9 38 17" xfId="25582"/>
    <cellStyle name="Normal 2 9 38 18" xfId="27438"/>
    <cellStyle name="Normal 2 9 38 19" xfId="27856"/>
    <cellStyle name="Normal 2 9 38 2" xfId="18388"/>
    <cellStyle name="Normal 2 9 38 20" xfId="28271"/>
    <cellStyle name="Normal 2 9 38 21" xfId="28648"/>
    <cellStyle name="Normal 2 9 38 22" xfId="29541"/>
    <cellStyle name="Normal 2 9 38 23" xfId="31325"/>
    <cellStyle name="Normal 2 9 38 24" xfId="33608"/>
    <cellStyle name="Normal 2 9 38 25" xfId="32585"/>
    <cellStyle name="Normal 2 9 38 26" xfId="33884"/>
    <cellStyle name="Normal 2 9 38 3" xfId="16888"/>
    <cellStyle name="Normal 2 9 38 4" xfId="18866"/>
    <cellStyle name="Normal 2 9 38 5" xfId="19480"/>
    <cellStyle name="Normal 2 9 38 6" xfId="19966"/>
    <cellStyle name="Normal 2 9 38 7" xfId="20391"/>
    <cellStyle name="Normal 2 9 38 8" xfId="20799"/>
    <cellStyle name="Normal 2 9 38 9" xfId="21182"/>
    <cellStyle name="Normal 2 9 39" xfId="2333"/>
    <cellStyle name="Normal 2 9 39 10" xfId="23280"/>
    <cellStyle name="Normal 2 9 39 11" xfId="21786"/>
    <cellStyle name="Normal 2 9 39 12" xfId="23646"/>
    <cellStyle name="Normal 2 9 39 13" xfId="24058"/>
    <cellStyle name="Normal 2 9 39 14" xfId="24472"/>
    <cellStyle name="Normal 2 9 39 15" xfId="24851"/>
    <cellStyle name="Normal 2 9 39 16" xfId="27077"/>
    <cellStyle name="Normal 2 9 39 17" xfId="25581"/>
    <cellStyle name="Normal 2 9 39 18" xfId="27439"/>
    <cellStyle name="Normal 2 9 39 19" xfId="27857"/>
    <cellStyle name="Normal 2 9 39 2" xfId="18389"/>
    <cellStyle name="Normal 2 9 39 20" xfId="28272"/>
    <cellStyle name="Normal 2 9 39 21" xfId="28649"/>
    <cellStyle name="Normal 2 9 39 22" xfId="29601"/>
    <cellStyle name="Normal 2 9 39 23" xfId="31385"/>
    <cellStyle name="Normal 2 9 39 24" xfId="33609"/>
    <cellStyle name="Normal 2 9 39 25" xfId="32584"/>
    <cellStyle name="Normal 2 9 39 26" xfId="33885"/>
    <cellStyle name="Normal 2 9 39 3" xfId="16887"/>
    <cellStyle name="Normal 2 9 39 4" xfId="18867"/>
    <cellStyle name="Normal 2 9 39 5" xfId="19481"/>
    <cellStyle name="Normal 2 9 39 6" xfId="19967"/>
    <cellStyle name="Normal 2 9 39 7" xfId="20392"/>
    <cellStyle name="Normal 2 9 39 8" xfId="20800"/>
    <cellStyle name="Normal 2 9 39 9" xfId="21183"/>
    <cellStyle name="Normal 2 9 4" xfId="1134"/>
    <cellStyle name="Normal 2 9 4 10" xfId="23281"/>
    <cellStyle name="Normal 2 9 4 11" xfId="21785"/>
    <cellStyle name="Normal 2 9 4 12" xfId="23647"/>
    <cellStyle name="Normal 2 9 4 13" xfId="24059"/>
    <cellStyle name="Normal 2 9 4 14" xfId="24473"/>
    <cellStyle name="Normal 2 9 4 15" xfId="24852"/>
    <cellStyle name="Normal 2 9 4 16" xfId="27078"/>
    <cellStyle name="Normal 2 9 4 17" xfId="25580"/>
    <cellStyle name="Normal 2 9 4 18" xfId="27440"/>
    <cellStyle name="Normal 2 9 4 19" xfId="27858"/>
    <cellStyle name="Normal 2 9 4 2" xfId="18390"/>
    <cellStyle name="Normal 2 9 4 20" xfId="28273"/>
    <cellStyle name="Normal 2 9 4 21" xfId="28650"/>
    <cellStyle name="Normal 2 9 4 22" xfId="29202"/>
    <cellStyle name="Normal 2 9 4 23" xfId="30986"/>
    <cellStyle name="Normal 2 9 4 24" xfId="33610"/>
    <cellStyle name="Normal 2 9 4 25" xfId="32583"/>
    <cellStyle name="Normal 2 9 4 26" xfId="33886"/>
    <cellStyle name="Normal 2 9 4 3" xfId="16886"/>
    <cellStyle name="Normal 2 9 4 4" xfId="18868"/>
    <cellStyle name="Normal 2 9 4 5" xfId="19482"/>
    <cellStyle name="Normal 2 9 4 6" xfId="19968"/>
    <cellStyle name="Normal 2 9 4 7" xfId="20393"/>
    <cellStyle name="Normal 2 9 4 8" xfId="20801"/>
    <cellStyle name="Normal 2 9 4 9" xfId="21184"/>
    <cellStyle name="Normal 2 9 40" xfId="2347"/>
    <cellStyle name="Normal 2 9 40 10" xfId="23282"/>
    <cellStyle name="Normal 2 9 40 11" xfId="21784"/>
    <cellStyle name="Normal 2 9 40 12" xfId="23648"/>
    <cellStyle name="Normal 2 9 40 13" xfId="24060"/>
    <cellStyle name="Normal 2 9 40 14" xfId="24474"/>
    <cellStyle name="Normal 2 9 40 15" xfId="24853"/>
    <cellStyle name="Normal 2 9 40 16" xfId="27079"/>
    <cellStyle name="Normal 2 9 40 17" xfId="25579"/>
    <cellStyle name="Normal 2 9 40 18" xfId="27441"/>
    <cellStyle name="Normal 2 9 40 19" xfId="27859"/>
    <cellStyle name="Normal 2 9 40 2" xfId="18391"/>
    <cellStyle name="Normal 2 9 40 20" xfId="28274"/>
    <cellStyle name="Normal 2 9 40 21" xfId="28651"/>
    <cellStyle name="Normal 2 9 40 22" xfId="29612"/>
    <cellStyle name="Normal 2 9 40 23" xfId="31396"/>
    <cellStyle name="Normal 2 9 40 24" xfId="33611"/>
    <cellStyle name="Normal 2 9 40 25" xfId="32582"/>
    <cellStyle name="Normal 2 9 40 26" xfId="33887"/>
    <cellStyle name="Normal 2 9 40 3" xfId="16885"/>
    <cellStyle name="Normal 2 9 40 4" xfId="18869"/>
    <cellStyle name="Normal 2 9 40 5" xfId="19483"/>
    <cellStyle name="Normal 2 9 40 6" xfId="19969"/>
    <cellStyle name="Normal 2 9 40 7" xfId="20394"/>
    <cellStyle name="Normal 2 9 40 8" xfId="20802"/>
    <cellStyle name="Normal 2 9 40 9" xfId="21185"/>
    <cellStyle name="Normal 2 9 41" xfId="2360"/>
    <cellStyle name="Normal 2 9 41 10" xfId="23283"/>
    <cellStyle name="Normal 2 9 41 11" xfId="21783"/>
    <cellStyle name="Normal 2 9 41 12" xfId="23649"/>
    <cellStyle name="Normal 2 9 41 13" xfId="24061"/>
    <cellStyle name="Normal 2 9 41 14" xfId="24475"/>
    <cellStyle name="Normal 2 9 41 15" xfId="24854"/>
    <cellStyle name="Normal 2 9 41 16" xfId="27080"/>
    <cellStyle name="Normal 2 9 41 17" xfId="25578"/>
    <cellStyle name="Normal 2 9 41 18" xfId="27442"/>
    <cellStyle name="Normal 2 9 41 19" xfId="27860"/>
    <cellStyle name="Normal 2 9 41 2" xfId="18392"/>
    <cellStyle name="Normal 2 9 41 20" xfId="28275"/>
    <cellStyle name="Normal 2 9 41 21" xfId="28652"/>
    <cellStyle name="Normal 2 9 41 22" xfId="29622"/>
    <cellStyle name="Normal 2 9 41 23" xfId="31406"/>
    <cellStyle name="Normal 2 9 41 24" xfId="33612"/>
    <cellStyle name="Normal 2 9 41 25" xfId="32581"/>
    <cellStyle name="Normal 2 9 41 26" xfId="33888"/>
    <cellStyle name="Normal 2 9 41 3" xfId="16884"/>
    <cellStyle name="Normal 2 9 41 4" xfId="18870"/>
    <cellStyle name="Normal 2 9 41 5" xfId="19484"/>
    <cellStyle name="Normal 2 9 41 6" xfId="19970"/>
    <cellStyle name="Normal 2 9 41 7" xfId="20395"/>
    <cellStyle name="Normal 2 9 41 8" xfId="20803"/>
    <cellStyle name="Normal 2 9 41 9" xfId="21186"/>
    <cellStyle name="Normal 2 9 42" xfId="2372"/>
    <cellStyle name="Normal 2 9 42 10" xfId="23284"/>
    <cellStyle name="Normal 2 9 42 11" xfId="21782"/>
    <cellStyle name="Normal 2 9 42 12" xfId="23650"/>
    <cellStyle name="Normal 2 9 42 13" xfId="24062"/>
    <cellStyle name="Normal 2 9 42 14" xfId="24476"/>
    <cellStyle name="Normal 2 9 42 15" xfId="24855"/>
    <cellStyle name="Normal 2 9 42 16" xfId="27081"/>
    <cellStyle name="Normal 2 9 42 17" xfId="25577"/>
    <cellStyle name="Normal 2 9 42 18" xfId="27443"/>
    <cellStyle name="Normal 2 9 42 19" xfId="27861"/>
    <cellStyle name="Normal 2 9 42 2" xfId="18393"/>
    <cellStyle name="Normal 2 9 42 20" xfId="28276"/>
    <cellStyle name="Normal 2 9 42 21" xfId="28653"/>
    <cellStyle name="Normal 2 9 42 22" xfId="29630"/>
    <cellStyle name="Normal 2 9 42 23" xfId="31414"/>
    <cellStyle name="Normal 2 9 42 24" xfId="33613"/>
    <cellStyle name="Normal 2 9 42 25" xfId="32580"/>
    <cellStyle name="Normal 2 9 42 26" xfId="33889"/>
    <cellStyle name="Normal 2 9 42 3" xfId="16883"/>
    <cellStyle name="Normal 2 9 42 4" xfId="18871"/>
    <cellStyle name="Normal 2 9 42 5" xfId="19485"/>
    <cellStyle name="Normal 2 9 42 6" xfId="19971"/>
    <cellStyle name="Normal 2 9 42 7" xfId="20396"/>
    <cellStyle name="Normal 2 9 42 8" xfId="20804"/>
    <cellStyle name="Normal 2 9 42 9" xfId="21187"/>
    <cellStyle name="Normal 2 9 43" xfId="2384"/>
    <cellStyle name="Normal 2 9 43 10" xfId="23285"/>
    <cellStyle name="Normal 2 9 43 11" xfId="21781"/>
    <cellStyle name="Normal 2 9 43 12" xfId="23651"/>
    <cellStyle name="Normal 2 9 43 13" xfId="24063"/>
    <cellStyle name="Normal 2 9 43 14" xfId="24477"/>
    <cellStyle name="Normal 2 9 43 15" xfId="24856"/>
    <cellStyle name="Normal 2 9 43 16" xfId="27082"/>
    <cellStyle name="Normal 2 9 43 17" xfId="25576"/>
    <cellStyle name="Normal 2 9 43 18" xfId="27444"/>
    <cellStyle name="Normal 2 9 43 19" xfId="27862"/>
    <cellStyle name="Normal 2 9 43 2" xfId="18394"/>
    <cellStyle name="Normal 2 9 43 20" xfId="28277"/>
    <cellStyle name="Normal 2 9 43 21" xfId="28654"/>
    <cellStyle name="Normal 2 9 43 22" xfId="29640"/>
    <cellStyle name="Normal 2 9 43 23" xfId="31424"/>
    <cellStyle name="Normal 2 9 43 24" xfId="33614"/>
    <cellStyle name="Normal 2 9 43 25" xfId="32579"/>
    <cellStyle name="Normal 2 9 43 26" xfId="33890"/>
    <cellStyle name="Normal 2 9 43 3" xfId="16882"/>
    <cellStyle name="Normal 2 9 43 4" xfId="18872"/>
    <cellStyle name="Normal 2 9 43 5" xfId="19486"/>
    <cellStyle name="Normal 2 9 43 6" xfId="19972"/>
    <cellStyle name="Normal 2 9 43 7" xfId="20397"/>
    <cellStyle name="Normal 2 9 43 8" xfId="20805"/>
    <cellStyle name="Normal 2 9 43 9" xfId="21188"/>
    <cellStyle name="Normal 2 9 44" xfId="2394"/>
    <cellStyle name="Normal 2 9 44 10" xfId="23286"/>
    <cellStyle name="Normal 2 9 44 11" xfId="21780"/>
    <cellStyle name="Normal 2 9 44 12" xfId="23652"/>
    <cellStyle name="Normal 2 9 44 13" xfId="24064"/>
    <cellStyle name="Normal 2 9 44 14" xfId="24478"/>
    <cellStyle name="Normal 2 9 44 15" xfId="24857"/>
    <cellStyle name="Normal 2 9 44 16" xfId="27083"/>
    <cellStyle name="Normal 2 9 44 17" xfId="25575"/>
    <cellStyle name="Normal 2 9 44 18" xfId="27445"/>
    <cellStyle name="Normal 2 9 44 19" xfId="27863"/>
    <cellStyle name="Normal 2 9 44 2" xfId="18395"/>
    <cellStyle name="Normal 2 9 44 20" xfId="28278"/>
    <cellStyle name="Normal 2 9 44 21" xfId="28655"/>
    <cellStyle name="Normal 2 9 44 22" xfId="29647"/>
    <cellStyle name="Normal 2 9 44 23" xfId="31431"/>
    <cellStyle name="Normal 2 9 44 24" xfId="33615"/>
    <cellStyle name="Normal 2 9 44 25" xfId="32578"/>
    <cellStyle name="Normal 2 9 44 26" xfId="33891"/>
    <cellStyle name="Normal 2 9 44 3" xfId="16881"/>
    <cellStyle name="Normal 2 9 44 4" xfId="18873"/>
    <cellStyle name="Normal 2 9 44 5" xfId="19487"/>
    <cellStyle name="Normal 2 9 44 6" xfId="19973"/>
    <cellStyle name="Normal 2 9 44 7" xfId="20398"/>
    <cellStyle name="Normal 2 9 44 8" xfId="20806"/>
    <cellStyle name="Normal 2 9 44 9" xfId="21189"/>
    <cellStyle name="Normal 2 9 45" xfId="2402"/>
    <cellStyle name="Normal 2 9 45 10" xfId="23287"/>
    <cellStyle name="Normal 2 9 45 11" xfId="21779"/>
    <cellStyle name="Normal 2 9 45 12" xfId="23653"/>
    <cellStyle name="Normal 2 9 45 13" xfId="24065"/>
    <cellStyle name="Normal 2 9 45 14" xfId="24479"/>
    <cellStyle name="Normal 2 9 45 15" xfId="24858"/>
    <cellStyle name="Normal 2 9 45 16" xfId="27084"/>
    <cellStyle name="Normal 2 9 45 17" xfId="25574"/>
    <cellStyle name="Normal 2 9 45 18" xfId="27446"/>
    <cellStyle name="Normal 2 9 45 19" xfId="27864"/>
    <cellStyle name="Normal 2 9 45 2" xfId="18396"/>
    <cellStyle name="Normal 2 9 45 20" xfId="28279"/>
    <cellStyle name="Normal 2 9 45 21" xfId="28656"/>
    <cellStyle name="Normal 2 9 45 22" xfId="29653"/>
    <cellStyle name="Normal 2 9 45 23" xfId="31437"/>
    <cellStyle name="Normal 2 9 45 24" xfId="33616"/>
    <cellStyle name="Normal 2 9 45 25" xfId="32577"/>
    <cellStyle name="Normal 2 9 45 26" xfId="33892"/>
    <cellStyle name="Normal 2 9 45 3" xfId="16880"/>
    <cellStyle name="Normal 2 9 45 4" xfId="18874"/>
    <cellStyle name="Normal 2 9 45 5" xfId="19488"/>
    <cellStyle name="Normal 2 9 45 6" xfId="19974"/>
    <cellStyle name="Normal 2 9 45 7" xfId="20399"/>
    <cellStyle name="Normal 2 9 45 8" xfId="20807"/>
    <cellStyle name="Normal 2 9 45 9" xfId="21190"/>
    <cellStyle name="Normal 2 9 46" xfId="2410"/>
    <cellStyle name="Normal 2 9 46 10" xfId="23288"/>
    <cellStyle name="Normal 2 9 46 11" xfId="21778"/>
    <cellStyle name="Normal 2 9 46 12" xfId="23654"/>
    <cellStyle name="Normal 2 9 46 13" xfId="24066"/>
    <cellStyle name="Normal 2 9 46 14" xfId="24480"/>
    <cellStyle name="Normal 2 9 46 15" xfId="24859"/>
    <cellStyle name="Normal 2 9 46 16" xfId="27085"/>
    <cellStyle name="Normal 2 9 46 17" xfId="25573"/>
    <cellStyle name="Normal 2 9 46 18" xfId="27447"/>
    <cellStyle name="Normal 2 9 46 19" xfId="27865"/>
    <cellStyle name="Normal 2 9 46 2" xfId="18397"/>
    <cellStyle name="Normal 2 9 46 20" xfId="28280"/>
    <cellStyle name="Normal 2 9 46 21" xfId="28657"/>
    <cellStyle name="Normal 2 9 46 22" xfId="29659"/>
    <cellStyle name="Normal 2 9 46 23" xfId="31443"/>
    <cellStyle name="Normal 2 9 46 24" xfId="33617"/>
    <cellStyle name="Normal 2 9 46 25" xfId="32576"/>
    <cellStyle name="Normal 2 9 46 26" xfId="33893"/>
    <cellStyle name="Normal 2 9 46 3" xfId="16879"/>
    <cellStyle name="Normal 2 9 46 4" xfId="18875"/>
    <cellStyle name="Normal 2 9 46 5" xfId="19489"/>
    <cellStyle name="Normal 2 9 46 6" xfId="19975"/>
    <cellStyle name="Normal 2 9 46 7" xfId="20400"/>
    <cellStyle name="Normal 2 9 46 8" xfId="20808"/>
    <cellStyle name="Normal 2 9 46 9" xfId="21191"/>
    <cellStyle name="Normal 2 9 47" xfId="3947"/>
    <cellStyle name="Normal 2 9 47 10" xfId="23289"/>
    <cellStyle name="Normal 2 9 47 11" xfId="21777"/>
    <cellStyle name="Normal 2 9 47 12" xfId="23655"/>
    <cellStyle name="Normal 2 9 47 13" xfId="24067"/>
    <cellStyle name="Normal 2 9 47 14" xfId="24481"/>
    <cellStyle name="Normal 2 9 47 15" xfId="24860"/>
    <cellStyle name="Normal 2 9 47 16" xfId="27086"/>
    <cellStyle name="Normal 2 9 47 17" xfId="25572"/>
    <cellStyle name="Normal 2 9 47 18" xfId="27448"/>
    <cellStyle name="Normal 2 9 47 19" xfId="27866"/>
    <cellStyle name="Normal 2 9 47 2" xfId="18398"/>
    <cellStyle name="Normal 2 9 47 20" xfId="28281"/>
    <cellStyle name="Normal 2 9 47 21" xfId="28658"/>
    <cellStyle name="Normal 2 9 47 22" xfId="29826"/>
    <cellStyle name="Normal 2 9 47 23" xfId="31610"/>
    <cellStyle name="Normal 2 9 47 24" xfId="33618"/>
    <cellStyle name="Normal 2 9 47 25" xfId="32575"/>
    <cellStyle name="Normal 2 9 47 26" xfId="33894"/>
    <cellStyle name="Normal 2 9 47 3" xfId="16878"/>
    <cellStyle name="Normal 2 9 47 4" xfId="18876"/>
    <cellStyle name="Normal 2 9 47 5" xfId="19490"/>
    <cellStyle name="Normal 2 9 47 6" xfId="19976"/>
    <cellStyle name="Normal 2 9 47 7" xfId="20401"/>
    <cellStyle name="Normal 2 9 47 8" xfId="20809"/>
    <cellStyle name="Normal 2 9 47 9" xfId="21192"/>
    <cellStyle name="Normal 2 9 48" xfId="3948"/>
    <cellStyle name="Normal 2 9 48 10" xfId="23290"/>
    <cellStyle name="Normal 2 9 48 11" xfId="21776"/>
    <cellStyle name="Normal 2 9 48 12" xfId="23656"/>
    <cellStyle name="Normal 2 9 48 13" xfId="24068"/>
    <cellStyle name="Normal 2 9 48 14" xfId="24482"/>
    <cellStyle name="Normal 2 9 48 15" xfId="24861"/>
    <cellStyle name="Normal 2 9 48 16" xfId="27087"/>
    <cellStyle name="Normal 2 9 48 17" xfId="25571"/>
    <cellStyle name="Normal 2 9 48 18" xfId="27449"/>
    <cellStyle name="Normal 2 9 48 19" xfId="27867"/>
    <cellStyle name="Normal 2 9 48 2" xfId="18399"/>
    <cellStyle name="Normal 2 9 48 20" xfId="28282"/>
    <cellStyle name="Normal 2 9 48 21" xfId="28659"/>
    <cellStyle name="Normal 2 9 48 22" xfId="29827"/>
    <cellStyle name="Normal 2 9 48 23" xfId="31611"/>
    <cellStyle name="Normal 2 9 48 24" xfId="33619"/>
    <cellStyle name="Normal 2 9 48 25" xfId="32574"/>
    <cellStyle name="Normal 2 9 48 26" xfId="33895"/>
    <cellStyle name="Normal 2 9 48 3" xfId="16877"/>
    <cellStyle name="Normal 2 9 48 4" xfId="18877"/>
    <cellStyle name="Normal 2 9 48 5" xfId="19491"/>
    <cellStyle name="Normal 2 9 48 6" xfId="19977"/>
    <cellStyle name="Normal 2 9 48 7" xfId="20402"/>
    <cellStyle name="Normal 2 9 48 8" xfId="20810"/>
    <cellStyle name="Normal 2 9 48 9" xfId="21193"/>
    <cellStyle name="Normal 2 9 49" xfId="3949"/>
    <cellStyle name="Normal 2 9 49 10" xfId="23291"/>
    <cellStyle name="Normal 2 9 49 11" xfId="21775"/>
    <cellStyle name="Normal 2 9 49 12" xfId="23657"/>
    <cellStyle name="Normal 2 9 49 13" xfId="24069"/>
    <cellStyle name="Normal 2 9 49 14" xfId="24483"/>
    <cellStyle name="Normal 2 9 49 15" xfId="24862"/>
    <cellStyle name="Normal 2 9 49 16" xfId="27088"/>
    <cellStyle name="Normal 2 9 49 17" xfId="25570"/>
    <cellStyle name="Normal 2 9 49 18" xfId="27450"/>
    <cellStyle name="Normal 2 9 49 19" xfId="27868"/>
    <cellStyle name="Normal 2 9 49 2" xfId="18400"/>
    <cellStyle name="Normal 2 9 49 20" xfId="28283"/>
    <cellStyle name="Normal 2 9 49 21" xfId="28660"/>
    <cellStyle name="Normal 2 9 49 22" xfId="29828"/>
    <cellStyle name="Normal 2 9 49 23" xfId="31612"/>
    <cellStyle name="Normal 2 9 49 24" xfId="33620"/>
    <cellStyle name="Normal 2 9 49 25" xfId="32573"/>
    <cellStyle name="Normal 2 9 49 26" xfId="33896"/>
    <cellStyle name="Normal 2 9 49 3" xfId="16876"/>
    <cellStyle name="Normal 2 9 49 4" xfId="18878"/>
    <cellStyle name="Normal 2 9 49 5" xfId="19492"/>
    <cellStyle name="Normal 2 9 49 6" xfId="19978"/>
    <cellStyle name="Normal 2 9 49 7" xfId="20403"/>
    <cellStyle name="Normal 2 9 49 8" xfId="20811"/>
    <cellStyle name="Normal 2 9 49 9" xfId="21194"/>
    <cellStyle name="Normal 2 9 5" xfId="1148"/>
    <cellStyle name="Normal 2 9 5 10" xfId="23292"/>
    <cellStyle name="Normal 2 9 5 11" xfId="21774"/>
    <cellStyle name="Normal 2 9 5 12" xfId="23658"/>
    <cellStyle name="Normal 2 9 5 13" xfId="24070"/>
    <cellStyle name="Normal 2 9 5 14" xfId="24484"/>
    <cellStyle name="Normal 2 9 5 15" xfId="24863"/>
    <cellStyle name="Normal 2 9 5 16" xfId="27089"/>
    <cellStyle name="Normal 2 9 5 17" xfId="25569"/>
    <cellStyle name="Normal 2 9 5 18" xfId="27451"/>
    <cellStyle name="Normal 2 9 5 19" xfId="27869"/>
    <cellStyle name="Normal 2 9 5 2" xfId="18401"/>
    <cellStyle name="Normal 2 9 5 20" xfId="28284"/>
    <cellStyle name="Normal 2 9 5 21" xfId="28661"/>
    <cellStyle name="Normal 2 9 5 22" xfId="29213"/>
    <cellStyle name="Normal 2 9 5 23" xfId="30997"/>
    <cellStyle name="Normal 2 9 5 24" xfId="33621"/>
    <cellStyle name="Normal 2 9 5 25" xfId="32572"/>
    <cellStyle name="Normal 2 9 5 26" xfId="33897"/>
    <cellStyle name="Normal 2 9 5 3" xfId="16875"/>
    <cellStyle name="Normal 2 9 5 4" xfId="18879"/>
    <cellStyle name="Normal 2 9 5 5" xfId="19493"/>
    <cellStyle name="Normal 2 9 5 6" xfId="19979"/>
    <cellStyle name="Normal 2 9 5 7" xfId="20404"/>
    <cellStyle name="Normal 2 9 5 8" xfId="20812"/>
    <cellStyle name="Normal 2 9 5 9" xfId="21195"/>
    <cellStyle name="Normal 2 9 50" xfId="3951"/>
    <cellStyle name="Normal 2 9 50 10" xfId="23293"/>
    <cellStyle name="Normal 2 9 50 11" xfId="21773"/>
    <cellStyle name="Normal 2 9 50 12" xfId="23666"/>
    <cellStyle name="Normal 2 9 50 13" xfId="24071"/>
    <cellStyle name="Normal 2 9 50 14" xfId="24485"/>
    <cellStyle name="Normal 2 9 50 15" xfId="24864"/>
    <cellStyle name="Normal 2 9 50 16" xfId="27090"/>
    <cellStyle name="Normal 2 9 50 17" xfId="25568"/>
    <cellStyle name="Normal 2 9 50 18" xfId="27452"/>
    <cellStyle name="Normal 2 9 50 19" xfId="27870"/>
    <cellStyle name="Normal 2 9 50 2" xfId="18402"/>
    <cellStyle name="Normal 2 9 50 20" xfId="28285"/>
    <cellStyle name="Normal 2 9 50 21" xfId="28662"/>
    <cellStyle name="Normal 2 9 50 22" xfId="29829"/>
    <cellStyle name="Normal 2 9 50 23" xfId="31613"/>
    <cellStyle name="Normal 2 9 50 24" xfId="33622"/>
    <cellStyle name="Normal 2 9 50 25" xfId="32571"/>
    <cellStyle name="Normal 2 9 50 26" xfId="33898"/>
    <cellStyle name="Normal 2 9 50 3" xfId="16874"/>
    <cellStyle name="Normal 2 9 50 4" xfId="18880"/>
    <cellStyle name="Normal 2 9 50 5" xfId="19494"/>
    <cellStyle name="Normal 2 9 50 6" xfId="19980"/>
    <cellStyle name="Normal 2 9 50 7" xfId="20405"/>
    <cellStyle name="Normal 2 9 50 8" xfId="20813"/>
    <cellStyle name="Normal 2 9 50 9" xfId="21196"/>
    <cellStyle name="Normal 2 9 51" xfId="3952"/>
    <cellStyle name="Normal 2 9 51 10" xfId="23294"/>
    <cellStyle name="Normal 2 9 51 11" xfId="21772"/>
    <cellStyle name="Normal 2 9 51 12" xfId="23677"/>
    <cellStyle name="Normal 2 9 51 13" xfId="24072"/>
    <cellStyle name="Normal 2 9 51 14" xfId="24486"/>
    <cellStyle name="Normal 2 9 51 15" xfId="24865"/>
    <cellStyle name="Normal 2 9 51 16" xfId="27091"/>
    <cellStyle name="Normal 2 9 51 17" xfId="25567"/>
    <cellStyle name="Normal 2 9 51 18" xfId="27453"/>
    <cellStyle name="Normal 2 9 51 19" xfId="27871"/>
    <cellStyle name="Normal 2 9 51 2" xfId="18403"/>
    <cellStyle name="Normal 2 9 51 20" xfId="28286"/>
    <cellStyle name="Normal 2 9 51 21" xfId="28663"/>
    <cellStyle name="Normal 2 9 51 22" xfId="29830"/>
    <cellStyle name="Normal 2 9 51 23" xfId="31614"/>
    <cellStyle name="Normal 2 9 51 24" xfId="33623"/>
    <cellStyle name="Normal 2 9 51 25" xfId="32570"/>
    <cellStyle name="Normal 2 9 51 26" xfId="33899"/>
    <cellStyle name="Normal 2 9 51 3" xfId="16873"/>
    <cellStyle name="Normal 2 9 51 4" xfId="18881"/>
    <cellStyle name="Normal 2 9 51 5" xfId="19495"/>
    <cellStyle name="Normal 2 9 51 6" xfId="19981"/>
    <cellStyle name="Normal 2 9 51 7" xfId="20406"/>
    <cellStyle name="Normal 2 9 51 8" xfId="20814"/>
    <cellStyle name="Normal 2 9 51 9" xfId="21197"/>
    <cellStyle name="Normal 2 9 52" xfId="3953"/>
    <cellStyle name="Normal 2 9 52 10" xfId="23295"/>
    <cellStyle name="Normal 2 9 52 11" xfId="21771"/>
    <cellStyle name="Normal 2 9 52 12" xfId="23688"/>
    <cellStyle name="Normal 2 9 52 13" xfId="24073"/>
    <cellStyle name="Normal 2 9 52 14" xfId="24487"/>
    <cellStyle name="Normal 2 9 52 15" xfId="24866"/>
    <cellStyle name="Normal 2 9 52 16" xfId="27092"/>
    <cellStyle name="Normal 2 9 52 17" xfId="25566"/>
    <cellStyle name="Normal 2 9 52 18" xfId="27454"/>
    <cellStyle name="Normal 2 9 52 19" xfId="27872"/>
    <cellStyle name="Normal 2 9 52 2" xfId="18404"/>
    <cellStyle name="Normal 2 9 52 20" xfId="28287"/>
    <cellStyle name="Normal 2 9 52 21" xfId="28664"/>
    <cellStyle name="Normal 2 9 52 22" xfId="29831"/>
    <cellStyle name="Normal 2 9 52 23" xfId="31615"/>
    <cellStyle name="Normal 2 9 52 24" xfId="33624"/>
    <cellStyle name="Normal 2 9 52 25" xfId="32569"/>
    <cellStyle name="Normal 2 9 52 26" xfId="33900"/>
    <cellStyle name="Normal 2 9 52 3" xfId="16872"/>
    <cellStyle name="Normal 2 9 52 4" xfId="18882"/>
    <cellStyle name="Normal 2 9 52 5" xfId="19496"/>
    <cellStyle name="Normal 2 9 52 6" xfId="19982"/>
    <cellStyle name="Normal 2 9 52 7" xfId="20407"/>
    <cellStyle name="Normal 2 9 52 8" xfId="20815"/>
    <cellStyle name="Normal 2 9 52 9" xfId="21198"/>
    <cellStyle name="Normal 2 9 53" xfId="3954"/>
    <cellStyle name="Normal 2 9 53 10" xfId="23296"/>
    <cellStyle name="Normal 2 9 53 11" xfId="21770"/>
    <cellStyle name="Normal 2 9 53 12" xfId="23699"/>
    <cellStyle name="Normal 2 9 53 13" xfId="24074"/>
    <cellStyle name="Normal 2 9 53 14" xfId="24488"/>
    <cellStyle name="Normal 2 9 53 15" xfId="24867"/>
    <cellStyle name="Normal 2 9 53 16" xfId="27093"/>
    <cellStyle name="Normal 2 9 53 17" xfId="25565"/>
    <cellStyle name="Normal 2 9 53 18" xfId="27455"/>
    <cellStyle name="Normal 2 9 53 19" xfId="27873"/>
    <cellStyle name="Normal 2 9 53 2" xfId="18405"/>
    <cellStyle name="Normal 2 9 53 20" xfId="28288"/>
    <cellStyle name="Normal 2 9 53 21" xfId="28665"/>
    <cellStyle name="Normal 2 9 53 22" xfId="29832"/>
    <cellStyle name="Normal 2 9 53 23" xfId="31616"/>
    <cellStyle name="Normal 2 9 53 24" xfId="33625"/>
    <cellStyle name="Normal 2 9 53 25" xfId="32568"/>
    <cellStyle name="Normal 2 9 53 26" xfId="33901"/>
    <cellStyle name="Normal 2 9 53 3" xfId="16871"/>
    <cellStyle name="Normal 2 9 53 4" xfId="18883"/>
    <cellStyle name="Normal 2 9 53 5" xfId="19497"/>
    <cellStyle name="Normal 2 9 53 6" xfId="19983"/>
    <cellStyle name="Normal 2 9 53 7" xfId="20408"/>
    <cellStyle name="Normal 2 9 53 8" xfId="20816"/>
    <cellStyle name="Normal 2 9 53 9" xfId="21199"/>
    <cellStyle name="Normal 2 9 54" xfId="3955"/>
    <cellStyle name="Normal 2 9 54 10" xfId="23297"/>
    <cellStyle name="Normal 2 9 54 11" xfId="21769"/>
    <cellStyle name="Normal 2 9 54 12" xfId="23710"/>
    <cellStyle name="Normal 2 9 54 13" xfId="24075"/>
    <cellStyle name="Normal 2 9 54 14" xfId="24489"/>
    <cellStyle name="Normal 2 9 54 15" xfId="24868"/>
    <cellStyle name="Normal 2 9 54 16" xfId="27094"/>
    <cellStyle name="Normal 2 9 54 17" xfId="25564"/>
    <cellStyle name="Normal 2 9 54 18" xfId="27456"/>
    <cellStyle name="Normal 2 9 54 19" xfId="27874"/>
    <cellStyle name="Normal 2 9 54 2" xfId="18406"/>
    <cellStyle name="Normal 2 9 54 20" xfId="28289"/>
    <cellStyle name="Normal 2 9 54 21" xfId="28666"/>
    <cellStyle name="Normal 2 9 54 22" xfId="29833"/>
    <cellStyle name="Normal 2 9 54 23" xfId="31617"/>
    <cellStyle name="Normal 2 9 54 24" xfId="33626"/>
    <cellStyle name="Normal 2 9 54 25" xfId="32567"/>
    <cellStyle name="Normal 2 9 54 26" xfId="33902"/>
    <cellStyle name="Normal 2 9 54 3" xfId="16870"/>
    <cellStyle name="Normal 2 9 54 4" xfId="18884"/>
    <cellStyle name="Normal 2 9 54 5" xfId="19498"/>
    <cellStyle name="Normal 2 9 54 6" xfId="19984"/>
    <cellStyle name="Normal 2 9 54 7" xfId="20409"/>
    <cellStyle name="Normal 2 9 54 8" xfId="20817"/>
    <cellStyle name="Normal 2 9 54 9" xfId="21200"/>
    <cellStyle name="Normal 2 9 55" xfId="3956"/>
    <cellStyle name="Normal 2 9 55 10" xfId="23298"/>
    <cellStyle name="Normal 2 9 55 11" xfId="21768"/>
    <cellStyle name="Normal 2 9 55 12" xfId="23718"/>
    <cellStyle name="Normal 2 9 55 13" xfId="24076"/>
    <cellStyle name="Normal 2 9 55 14" xfId="24490"/>
    <cellStyle name="Normal 2 9 55 15" xfId="24869"/>
    <cellStyle name="Normal 2 9 55 16" xfId="27095"/>
    <cellStyle name="Normal 2 9 55 17" xfId="25563"/>
    <cellStyle name="Normal 2 9 55 18" xfId="27457"/>
    <cellStyle name="Normal 2 9 55 19" xfId="27875"/>
    <cellStyle name="Normal 2 9 55 2" xfId="18407"/>
    <cellStyle name="Normal 2 9 55 20" xfId="28290"/>
    <cellStyle name="Normal 2 9 55 21" xfId="28667"/>
    <cellStyle name="Normal 2 9 55 22" xfId="29834"/>
    <cellStyle name="Normal 2 9 55 23" xfId="31618"/>
    <cellStyle name="Normal 2 9 55 24" xfId="33627"/>
    <cellStyle name="Normal 2 9 55 25" xfId="32566"/>
    <cellStyle name="Normal 2 9 55 26" xfId="33903"/>
    <cellStyle name="Normal 2 9 55 3" xfId="16869"/>
    <cellStyle name="Normal 2 9 55 4" xfId="18885"/>
    <cellStyle name="Normal 2 9 55 5" xfId="19499"/>
    <cellStyle name="Normal 2 9 55 6" xfId="19985"/>
    <cellStyle name="Normal 2 9 55 7" xfId="20410"/>
    <cellStyle name="Normal 2 9 55 8" xfId="20818"/>
    <cellStyle name="Normal 2 9 55 9" xfId="21201"/>
    <cellStyle name="Normal 2 9 56" xfId="4039"/>
    <cellStyle name="Normal 2 9 56 2" xfId="29839"/>
    <cellStyle name="Normal 2 9 56 3" xfId="31623"/>
    <cellStyle name="Normal 2 9 57" xfId="2553"/>
    <cellStyle name="Normal 2 9 57 2" xfId="29667"/>
    <cellStyle name="Normal 2 9 57 3" xfId="31451"/>
    <cellStyle name="Normal 2 9 58" xfId="5011"/>
    <cellStyle name="Normal 2 9 58 2" xfId="29934"/>
    <cellStyle name="Normal 2 9 58 3" xfId="31718"/>
    <cellStyle name="Normal 2 9 59" xfId="2798"/>
    <cellStyle name="Normal 2 9 59 2" xfId="29675"/>
    <cellStyle name="Normal 2 9 59 3" xfId="31459"/>
    <cellStyle name="Normal 2 9 6" xfId="1158"/>
    <cellStyle name="Normal 2 9 6 10" xfId="23299"/>
    <cellStyle name="Normal 2 9 6 11" xfId="21767"/>
    <cellStyle name="Normal 2 9 6 12" xfId="23719"/>
    <cellStyle name="Normal 2 9 6 13" xfId="24077"/>
    <cellStyle name="Normal 2 9 6 14" xfId="24491"/>
    <cellStyle name="Normal 2 9 6 15" xfId="24870"/>
    <cellStyle name="Normal 2 9 6 16" xfId="27096"/>
    <cellStyle name="Normal 2 9 6 17" xfId="25562"/>
    <cellStyle name="Normal 2 9 6 18" xfId="27458"/>
    <cellStyle name="Normal 2 9 6 19" xfId="27876"/>
    <cellStyle name="Normal 2 9 6 2" xfId="18408"/>
    <cellStyle name="Normal 2 9 6 20" xfId="28298"/>
    <cellStyle name="Normal 2 9 6 21" xfId="28668"/>
    <cellStyle name="Normal 2 9 6 22" xfId="29220"/>
    <cellStyle name="Normal 2 9 6 23" xfId="31004"/>
    <cellStyle name="Normal 2 9 6 24" xfId="33628"/>
    <cellStyle name="Normal 2 9 6 25" xfId="32565"/>
    <cellStyle name="Normal 2 9 6 26" xfId="33904"/>
    <cellStyle name="Normal 2 9 6 3" xfId="16868"/>
    <cellStyle name="Normal 2 9 6 4" xfId="18886"/>
    <cellStyle name="Normal 2 9 6 5" xfId="19500"/>
    <cellStyle name="Normal 2 9 6 6" xfId="19986"/>
    <cellStyle name="Normal 2 9 6 7" xfId="20411"/>
    <cellStyle name="Normal 2 9 6 8" xfId="20819"/>
    <cellStyle name="Normal 2 9 6 9" xfId="21202"/>
    <cellStyle name="Normal 2 9 60" xfId="5175"/>
    <cellStyle name="Normal 2 9 60 2" xfId="29942"/>
    <cellStyle name="Normal 2 9 60 3" xfId="31726"/>
    <cellStyle name="Normal 2 9 61" xfId="4629"/>
    <cellStyle name="Normal 2 9 61 2" xfId="29915"/>
    <cellStyle name="Normal 2 9 61 3" xfId="31699"/>
    <cellStyle name="Normal 2 9 62" xfId="5395"/>
    <cellStyle name="Normal 2 9 62 2" xfId="29948"/>
    <cellStyle name="Normal 2 9 62 3" xfId="31732"/>
    <cellStyle name="Normal 2 9 63" xfId="5642"/>
    <cellStyle name="Normal 2 9 63 2" xfId="29958"/>
    <cellStyle name="Normal 2 9 63 3" xfId="31742"/>
    <cellStyle name="Normal 2 9 64" xfId="5894"/>
    <cellStyle name="Normal 2 9 64 2" xfId="29967"/>
    <cellStyle name="Normal 2 9 64 3" xfId="31751"/>
    <cellStyle name="Normal 2 9 65" xfId="6134"/>
    <cellStyle name="Normal 2 9 65 2" xfId="29976"/>
    <cellStyle name="Normal 2 9 65 3" xfId="31760"/>
    <cellStyle name="Normal 2 9 66" xfId="6339"/>
    <cellStyle name="Normal 2 9 66 2" xfId="29985"/>
    <cellStyle name="Normal 2 9 66 3" xfId="31769"/>
    <cellStyle name="Normal 2 9 67" xfId="6526"/>
    <cellStyle name="Normal 2 9 67 2" xfId="29990"/>
    <cellStyle name="Normal 2 9 67 3" xfId="31774"/>
    <cellStyle name="Normal 2 9 68" xfId="8481"/>
    <cellStyle name="Normal 2 9 68 2" xfId="30214"/>
    <cellStyle name="Normal 2 9 68 3" xfId="31998"/>
    <cellStyle name="Normal 2 9 69" xfId="7314"/>
    <cellStyle name="Normal 2 9 69 2" xfId="30031"/>
    <cellStyle name="Normal 2 9 69 3" xfId="31815"/>
    <cellStyle name="Normal 2 9 7" xfId="1170"/>
    <cellStyle name="Normal 2 9 7 10" xfId="23300"/>
    <cellStyle name="Normal 2 9 7 11" xfId="21766"/>
    <cellStyle name="Normal 2 9 7 12" xfId="23720"/>
    <cellStyle name="Normal 2 9 7 13" xfId="24078"/>
    <cellStyle name="Normal 2 9 7 14" xfId="24492"/>
    <cellStyle name="Normal 2 9 7 15" xfId="24871"/>
    <cellStyle name="Normal 2 9 7 16" xfId="27097"/>
    <cellStyle name="Normal 2 9 7 17" xfId="25561"/>
    <cellStyle name="Normal 2 9 7 18" xfId="27466"/>
    <cellStyle name="Normal 2 9 7 19" xfId="27877"/>
    <cellStyle name="Normal 2 9 7 2" xfId="18409"/>
    <cellStyle name="Normal 2 9 7 20" xfId="28309"/>
    <cellStyle name="Normal 2 9 7 21" xfId="28669"/>
    <cellStyle name="Normal 2 9 7 22" xfId="29230"/>
    <cellStyle name="Normal 2 9 7 23" xfId="31014"/>
    <cellStyle name="Normal 2 9 7 24" xfId="33629"/>
    <cellStyle name="Normal 2 9 7 25" xfId="32564"/>
    <cellStyle name="Normal 2 9 7 26" xfId="33905"/>
    <cellStyle name="Normal 2 9 7 3" xfId="16867"/>
    <cellStyle name="Normal 2 9 7 4" xfId="18887"/>
    <cellStyle name="Normal 2 9 7 5" xfId="19501"/>
    <cellStyle name="Normal 2 9 7 6" xfId="19994"/>
    <cellStyle name="Normal 2 9 7 7" xfId="20412"/>
    <cellStyle name="Normal 2 9 7 8" xfId="20820"/>
    <cellStyle name="Normal 2 9 7 9" xfId="21203"/>
    <cellStyle name="Normal 2 9 70" xfId="8661"/>
    <cellStyle name="Normal 2 9 70 2" xfId="30229"/>
    <cellStyle name="Normal 2 9 70 3" xfId="32013"/>
    <cellStyle name="Normal 2 9 71" xfId="7076"/>
    <cellStyle name="Normal 2 9 71 2" xfId="30016"/>
    <cellStyle name="Normal 2 9 71 3" xfId="31800"/>
    <cellStyle name="Normal 2 9 72" xfId="8914"/>
    <cellStyle name="Normal 2 9 72 2" xfId="30243"/>
    <cellStyle name="Normal 2 9 72 3" xfId="32027"/>
    <cellStyle name="Normal 2 9 73" xfId="9186"/>
    <cellStyle name="Normal 2 9 73 2" xfId="30256"/>
    <cellStyle name="Normal 2 9 73 3" xfId="32040"/>
    <cellStyle name="Normal 2 9 74" xfId="9459"/>
    <cellStyle name="Normal 2 9 74 2" xfId="30271"/>
    <cellStyle name="Normal 2 9 74 3" xfId="32055"/>
    <cellStyle name="Normal 2 9 75" xfId="9726"/>
    <cellStyle name="Normal 2 9 75 2" xfId="30281"/>
    <cellStyle name="Normal 2 9 75 3" xfId="32065"/>
    <cellStyle name="Normal 2 9 76" xfId="9991"/>
    <cellStyle name="Normal 2 9 76 2" xfId="30291"/>
    <cellStyle name="Normal 2 9 76 3" xfId="32075"/>
    <cellStyle name="Normal 2 9 77" xfId="10253"/>
    <cellStyle name="Normal 2 9 77 2" xfId="30300"/>
    <cellStyle name="Normal 2 9 77 3" xfId="32084"/>
    <cellStyle name="Normal 2 9 78" xfId="10513"/>
    <cellStyle name="Normal 2 9 78 2" xfId="30309"/>
    <cellStyle name="Normal 2 9 78 3" xfId="32093"/>
    <cellStyle name="Normal 2 9 79" xfId="10765"/>
    <cellStyle name="Normal 2 9 79 2" xfId="30318"/>
    <cellStyle name="Normal 2 9 79 3" xfId="32102"/>
    <cellStyle name="Normal 2 9 8" xfId="1180"/>
    <cellStyle name="Normal 2 9 8 10" xfId="23301"/>
    <cellStyle name="Normal 2 9 8 11" xfId="21765"/>
    <cellStyle name="Normal 2 9 8 12" xfId="23721"/>
    <cellStyle name="Normal 2 9 8 13" xfId="24079"/>
    <cellStyle name="Normal 2 9 8 14" xfId="24493"/>
    <cellStyle name="Normal 2 9 8 15" xfId="24872"/>
    <cellStyle name="Normal 2 9 8 16" xfId="27098"/>
    <cellStyle name="Normal 2 9 8 17" xfId="25560"/>
    <cellStyle name="Normal 2 9 8 18" xfId="27477"/>
    <cellStyle name="Normal 2 9 8 19" xfId="27878"/>
    <cellStyle name="Normal 2 9 8 2" xfId="18410"/>
    <cellStyle name="Normal 2 9 8 20" xfId="28320"/>
    <cellStyle name="Normal 2 9 8 21" xfId="28670"/>
    <cellStyle name="Normal 2 9 8 22" xfId="29237"/>
    <cellStyle name="Normal 2 9 8 23" xfId="31021"/>
    <cellStyle name="Normal 2 9 8 24" xfId="33630"/>
    <cellStyle name="Normal 2 9 8 25" xfId="32563"/>
    <cellStyle name="Normal 2 9 8 26" xfId="33906"/>
    <cellStyle name="Normal 2 9 8 3" xfId="16866"/>
    <cellStyle name="Normal 2 9 8 4" xfId="18888"/>
    <cellStyle name="Normal 2 9 8 5" xfId="19502"/>
    <cellStyle name="Normal 2 9 8 6" xfId="20005"/>
    <cellStyle name="Normal 2 9 8 7" xfId="20413"/>
    <cellStyle name="Normal 2 9 8 8" xfId="20828"/>
    <cellStyle name="Normal 2 9 8 9" xfId="21204"/>
    <cellStyle name="Normal 2 9 80" xfId="11038"/>
    <cellStyle name="Normal 2 9 80 2" xfId="30327"/>
    <cellStyle name="Normal 2 9 80 3" xfId="32111"/>
    <cellStyle name="Normal 2 9 81" xfId="11292"/>
    <cellStyle name="Normal 2 9 81 2" xfId="30336"/>
    <cellStyle name="Normal 2 9 81 3" xfId="32120"/>
    <cellStyle name="Normal 2 9 82" xfId="11552"/>
    <cellStyle name="Normal 2 9 82 2" xfId="30345"/>
    <cellStyle name="Normal 2 9 82 3" xfId="32129"/>
    <cellStyle name="Normal 2 9 83" xfId="11772"/>
    <cellStyle name="Normal 2 9 83 2" xfId="30354"/>
    <cellStyle name="Normal 2 9 83 3" xfId="32138"/>
    <cellStyle name="Normal 2 9 84" xfId="11976"/>
    <cellStyle name="Normal 2 9 84 2" xfId="30361"/>
    <cellStyle name="Normal 2 9 84 3" xfId="32145"/>
    <cellStyle name="Normal 2 9 85" xfId="12185"/>
    <cellStyle name="Normal 2 9 85 2" xfId="30369"/>
    <cellStyle name="Normal 2 9 85 3" xfId="32153"/>
    <cellStyle name="Normal 2 9 86" xfId="13940"/>
    <cellStyle name="Normal 2 9 86 2" xfId="30571"/>
    <cellStyle name="Normal 2 9 86 3" xfId="32355"/>
    <cellStyle name="Normal 2 9 87" xfId="12886"/>
    <cellStyle name="Normal 2 9 87 2" xfId="30409"/>
    <cellStyle name="Normal 2 9 87 3" xfId="32193"/>
    <cellStyle name="Normal 2 9 88" xfId="14100"/>
    <cellStyle name="Normal 2 9 88 2" xfId="30580"/>
    <cellStyle name="Normal 2 9 88 3" xfId="32364"/>
    <cellStyle name="Normal 2 9 89" xfId="12657"/>
    <cellStyle name="Normal 2 9 89 2" xfId="30401"/>
    <cellStyle name="Normal 2 9 89 3" xfId="32185"/>
    <cellStyle name="Normal 2 9 9" xfId="1188"/>
    <cellStyle name="Normal 2 9 9 10" xfId="23302"/>
    <cellStyle name="Normal 2 9 9 11" xfId="21764"/>
    <cellStyle name="Normal 2 9 9 12" xfId="23722"/>
    <cellStyle name="Normal 2 9 9 13" xfId="24080"/>
    <cellStyle name="Normal 2 9 9 14" xfId="24501"/>
    <cellStyle name="Normal 2 9 9 15" xfId="24873"/>
    <cellStyle name="Normal 2 9 9 16" xfId="27099"/>
    <cellStyle name="Normal 2 9 9 17" xfId="25559"/>
    <cellStyle name="Normal 2 9 9 18" xfId="27488"/>
    <cellStyle name="Normal 2 9 9 19" xfId="27879"/>
    <cellStyle name="Normal 2 9 9 2" xfId="18411"/>
    <cellStyle name="Normal 2 9 9 20" xfId="28331"/>
    <cellStyle name="Normal 2 9 9 21" xfId="28671"/>
    <cellStyle name="Normal 2 9 9 22" xfId="29243"/>
    <cellStyle name="Normal 2 9 9 23" xfId="31027"/>
    <cellStyle name="Normal 2 9 9 24" xfId="33631"/>
    <cellStyle name="Normal 2 9 9 25" xfId="32562"/>
    <cellStyle name="Normal 2 9 9 26" xfId="33907"/>
    <cellStyle name="Normal 2 9 9 3" xfId="16865"/>
    <cellStyle name="Normal 2 9 9 4" xfId="18889"/>
    <cellStyle name="Normal 2 9 9 5" xfId="19503"/>
    <cellStyle name="Normal 2 9 9 6" xfId="20016"/>
    <cellStyle name="Normal 2 9 9 7" xfId="20414"/>
    <cellStyle name="Normal 2 9 9 8" xfId="20839"/>
    <cellStyle name="Normal 2 9 9 9" xfId="21205"/>
    <cellStyle name="Normal 2 9 90" xfId="14335"/>
    <cellStyle name="Normal 2 9 90 2" xfId="30588"/>
    <cellStyle name="Normal 2 9 90 3" xfId="32372"/>
    <cellStyle name="Normal 2 9 91" xfId="14609"/>
    <cellStyle name="Normal 2 9 91 2" xfId="30598"/>
    <cellStyle name="Normal 2 9 91 3" xfId="32382"/>
    <cellStyle name="Normal 2 9 92" xfId="14879"/>
    <cellStyle name="Normal 2 9 92 2" xfId="30607"/>
    <cellStyle name="Normal 2 9 92 3" xfId="32391"/>
    <cellStyle name="Normal 2 9 93" xfId="15141"/>
    <cellStyle name="Normal 2 9 93 2" xfId="30616"/>
    <cellStyle name="Normal 2 9 93 3" xfId="32400"/>
    <cellStyle name="Normal 2 9 94" xfId="15408"/>
    <cellStyle name="Normal 2 9 94 2" xfId="30625"/>
    <cellStyle name="Normal 2 9 94 3" xfId="32409"/>
    <cellStyle name="Normal 2 9 95" xfId="15667"/>
    <cellStyle name="Normal 2 9 95 2" xfId="30634"/>
    <cellStyle name="Normal 2 9 95 3" xfId="32418"/>
    <cellStyle name="Normal 2 9 96" xfId="15914"/>
    <cellStyle name="Normal 2 9 96 2" xfId="30643"/>
    <cellStyle name="Normal 2 9 96 3" xfId="32427"/>
    <cellStyle name="Normal 2 9 97" xfId="16121"/>
    <cellStyle name="Normal 2 9 97 2" xfId="30650"/>
    <cellStyle name="Normal 2 9 97 3" xfId="32434"/>
    <cellStyle name="Normal 2 9 98" xfId="16325"/>
    <cellStyle name="Normal 2 9 98 2" xfId="30658"/>
    <cellStyle name="Normal 2 9 98 3" xfId="32442"/>
    <cellStyle name="Normal 2 9 99" xfId="16678"/>
    <cellStyle name="Normal 2 90" xfId="13179"/>
    <cellStyle name="Normal 2 91" xfId="13809"/>
    <cellStyle name="Normal 2 92" xfId="13095"/>
    <cellStyle name="Normal 2 93" xfId="13900"/>
    <cellStyle name="Normal 2 94" xfId="12945"/>
    <cellStyle name="Normal 2 95" xfId="14044"/>
    <cellStyle name="Normal 2 96" xfId="12800"/>
    <cellStyle name="Normal 2 97" xfId="16638"/>
    <cellStyle name="Normal 2 98" xfId="16697"/>
    <cellStyle name="Normal 2 99" xfId="16740"/>
    <cellStyle name="Normal 20" xfId="943"/>
    <cellStyle name="Normal 21" xfId="944"/>
    <cellStyle name="Normal 22" xfId="945"/>
    <cellStyle name="Normal 23" xfId="946"/>
    <cellStyle name="Normal 24" xfId="947"/>
    <cellStyle name="Normal 25" xfId="948"/>
    <cellStyle name="Normal 26" xfId="949"/>
    <cellStyle name="Normal 27" xfId="950"/>
    <cellStyle name="Normal 28" xfId="951"/>
    <cellStyle name="Normal 29" xfId="952"/>
    <cellStyle name="Normal 3" xfId="48"/>
    <cellStyle name="Normal 3 10" xfId="68"/>
    <cellStyle name="Normal 3 11" xfId="104"/>
    <cellStyle name="Normal 3 12" xfId="115"/>
    <cellStyle name="Normal 3 13" xfId="131"/>
    <cellStyle name="Normal 3 14" xfId="137"/>
    <cellStyle name="Normal 3 15" xfId="148"/>
    <cellStyle name="Normal 3 16" xfId="159"/>
    <cellStyle name="Normal 3 17" xfId="170"/>
    <cellStyle name="Normal 3 18" xfId="181"/>
    <cellStyle name="Normal 3 19" xfId="192"/>
    <cellStyle name="Normal 3 2" xfId="53"/>
    <cellStyle name="Normal 3 20" xfId="203"/>
    <cellStyle name="Normal 3 21" xfId="214"/>
    <cellStyle name="Normal 3 22" xfId="225"/>
    <cellStyle name="Normal 3 23" xfId="236"/>
    <cellStyle name="Normal 3 24" xfId="247"/>
    <cellStyle name="Normal 3 25" xfId="258"/>
    <cellStyle name="Normal 3 26" xfId="269"/>
    <cellStyle name="Normal 3 27" xfId="280"/>
    <cellStyle name="Normal 3 28" xfId="301"/>
    <cellStyle name="Normal 3 29" xfId="317"/>
    <cellStyle name="Normal 3 3" xfId="58"/>
    <cellStyle name="Normal 3 30" xfId="333"/>
    <cellStyle name="Normal 3 31" xfId="349"/>
    <cellStyle name="Normal 3 32" xfId="365"/>
    <cellStyle name="Normal 3 33" xfId="381"/>
    <cellStyle name="Normal 3 34" xfId="397"/>
    <cellStyle name="Normal 3 35" xfId="413"/>
    <cellStyle name="Normal 3 36" xfId="429"/>
    <cellStyle name="Normal 3 37" xfId="445"/>
    <cellStyle name="Normal 3 38" xfId="461"/>
    <cellStyle name="Normal 3 39" xfId="477"/>
    <cellStyle name="Normal 3 4" xfId="63"/>
    <cellStyle name="Normal 3 40" xfId="493"/>
    <cellStyle name="Normal 3 41" xfId="509"/>
    <cellStyle name="Normal 3 42" xfId="525"/>
    <cellStyle name="Normal 3 43" xfId="541"/>
    <cellStyle name="Normal 3 44" xfId="557"/>
    <cellStyle name="Normal 3 45" xfId="573"/>
    <cellStyle name="Normal 3 46" xfId="589"/>
    <cellStyle name="Normal 3 47" xfId="605"/>
    <cellStyle name="Normal 3 48" xfId="621"/>
    <cellStyle name="Normal 3 49" xfId="637"/>
    <cellStyle name="Normal 3 5" xfId="69"/>
    <cellStyle name="Normal 3 50" xfId="653"/>
    <cellStyle name="Normal 3 51" xfId="669"/>
    <cellStyle name="Normal 3 52" xfId="685"/>
    <cellStyle name="Normal 3 53" xfId="701"/>
    <cellStyle name="Normal 3 54" xfId="717"/>
    <cellStyle name="Normal 3 55" xfId="733"/>
    <cellStyle name="Normal 3 56" xfId="749"/>
    <cellStyle name="Normal 3 57" xfId="765"/>
    <cellStyle name="Normal 3 58" xfId="781"/>
    <cellStyle name="Normal 3 59" xfId="797"/>
    <cellStyle name="Normal 3 6" xfId="70"/>
    <cellStyle name="Normal 3 60" xfId="813"/>
    <cellStyle name="Normal 3 61" xfId="829"/>
    <cellStyle name="Normal 3 62" xfId="845"/>
    <cellStyle name="Normal 3 63" xfId="861"/>
    <cellStyle name="Normal 3 64" xfId="877"/>
    <cellStyle name="Normal 3 65" xfId="893"/>
    <cellStyle name="Normal 3 66" xfId="909"/>
    <cellStyle name="Normal 3 67" xfId="925"/>
    <cellStyle name="Normal 3 7" xfId="71"/>
    <cellStyle name="Normal 3 8" xfId="72"/>
    <cellStyle name="Normal 3 9" xfId="73"/>
    <cellStyle name="Normal 30" xfId="953"/>
    <cellStyle name="Normal 31" xfId="954"/>
    <cellStyle name="Normal 32" xfId="957"/>
    <cellStyle name="Normal 33" xfId="958"/>
    <cellStyle name="Normal 34" xfId="959"/>
    <cellStyle name="Normal 35" xfId="960"/>
    <cellStyle name="Normal 36" xfId="961"/>
    <cellStyle name="Normal 37" xfId="962"/>
    <cellStyle name="Normal 38" xfId="963"/>
    <cellStyle name="Normal 39" xfId="964"/>
    <cellStyle name="Normal 4" xfId="49"/>
    <cellStyle name="Normal 4 10" xfId="74"/>
    <cellStyle name="Normal 4 11" xfId="105"/>
    <cellStyle name="Normal 4 12" xfId="116"/>
    <cellStyle name="Normal 4 13" xfId="132"/>
    <cellStyle name="Normal 4 14" xfId="138"/>
    <cellStyle name="Normal 4 15" xfId="149"/>
    <cellStyle name="Normal 4 16" xfId="160"/>
    <cellStyle name="Normal 4 17" xfId="171"/>
    <cellStyle name="Normal 4 18" xfId="182"/>
    <cellStyle name="Normal 4 19" xfId="193"/>
    <cellStyle name="Normal 4 2" xfId="54"/>
    <cellStyle name="Normal 4 20" xfId="204"/>
    <cellStyle name="Normal 4 21" xfId="215"/>
    <cellStyle name="Normal 4 22" xfId="226"/>
    <cellStyle name="Normal 4 23" xfId="237"/>
    <cellStyle name="Normal 4 24" xfId="248"/>
    <cellStyle name="Normal 4 25" xfId="259"/>
    <cellStyle name="Normal 4 26" xfId="270"/>
    <cellStyle name="Normal 4 27" xfId="281"/>
    <cellStyle name="Normal 4 28" xfId="302"/>
    <cellStyle name="Normal 4 29" xfId="318"/>
    <cellStyle name="Normal 4 3" xfId="59"/>
    <cellStyle name="Normal 4 30" xfId="334"/>
    <cellStyle name="Normal 4 31" xfId="350"/>
    <cellStyle name="Normal 4 32" xfId="366"/>
    <cellStyle name="Normal 4 33" xfId="382"/>
    <cellStyle name="Normal 4 34" xfId="398"/>
    <cellStyle name="Normal 4 35" xfId="414"/>
    <cellStyle name="Normal 4 36" xfId="430"/>
    <cellStyle name="Normal 4 37" xfId="446"/>
    <cellStyle name="Normal 4 38" xfId="462"/>
    <cellStyle name="Normal 4 39" xfId="478"/>
    <cellStyle name="Normal 4 4" xfId="64"/>
    <cellStyle name="Normal 4 40" xfId="494"/>
    <cellStyle name="Normal 4 41" xfId="510"/>
    <cellStyle name="Normal 4 42" xfId="526"/>
    <cellStyle name="Normal 4 43" xfId="542"/>
    <cellStyle name="Normal 4 44" xfId="558"/>
    <cellStyle name="Normal 4 45" xfId="574"/>
    <cellStyle name="Normal 4 46" xfId="590"/>
    <cellStyle name="Normal 4 47" xfId="606"/>
    <cellStyle name="Normal 4 48" xfId="622"/>
    <cellStyle name="Normal 4 49" xfId="638"/>
    <cellStyle name="Normal 4 5" xfId="75"/>
    <cellStyle name="Normal 4 50" xfId="654"/>
    <cellStyle name="Normal 4 51" xfId="670"/>
    <cellStyle name="Normal 4 52" xfId="686"/>
    <cellStyle name="Normal 4 53" xfId="702"/>
    <cellStyle name="Normal 4 54" xfId="718"/>
    <cellStyle name="Normal 4 55" xfId="734"/>
    <cellStyle name="Normal 4 56" xfId="750"/>
    <cellStyle name="Normal 4 57" xfId="766"/>
    <cellStyle name="Normal 4 58" xfId="782"/>
    <cellStyle name="Normal 4 59" xfId="798"/>
    <cellStyle name="Normal 4 6" xfId="76"/>
    <cellStyle name="Normal 4 60" xfId="814"/>
    <cellStyle name="Normal 4 61" xfId="830"/>
    <cellStyle name="Normal 4 62" xfId="846"/>
    <cellStyle name="Normal 4 63" xfId="862"/>
    <cellStyle name="Normal 4 64" xfId="878"/>
    <cellStyle name="Normal 4 65" xfId="894"/>
    <cellStyle name="Normal 4 66" xfId="910"/>
    <cellStyle name="Normal 4 67" xfId="926"/>
    <cellStyle name="Normal 4 7" xfId="77"/>
    <cellStyle name="Normal 4 8" xfId="78"/>
    <cellStyle name="Normal 4 9" xfId="79"/>
    <cellStyle name="Normal 40" xfId="965"/>
    <cellStyle name="Normal 41" xfId="966"/>
    <cellStyle name="Normal 42" xfId="967"/>
    <cellStyle name="Normal 43" xfId="968"/>
    <cellStyle name="Normal 44" xfId="969"/>
    <cellStyle name="Normal 45" xfId="970"/>
    <cellStyle name="Normal 46" xfId="971"/>
    <cellStyle name="Normal 47" xfId="972"/>
    <cellStyle name="Normal 48" xfId="973"/>
    <cellStyle name="Normal 49" xfId="974"/>
    <cellStyle name="Normal 5" xfId="50"/>
    <cellStyle name="Normal 5 10" xfId="80"/>
    <cellStyle name="Normal 5 11" xfId="106"/>
    <cellStyle name="Normal 5 12" xfId="117"/>
    <cellStyle name="Normal 5 13" xfId="133"/>
    <cellStyle name="Normal 5 14" xfId="139"/>
    <cellStyle name="Normal 5 15" xfId="150"/>
    <cellStyle name="Normal 5 16" xfId="161"/>
    <cellStyle name="Normal 5 17" xfId="172"/>
    <cellStyle name="Normal 5 18" xfId="183"/>
    <cellStyle name="Normal 5 19" xfId="194"/>
    <cellStyle name="Normal 5 2" xfId="55"/>
    <cellStyle name="Normal 5 20" xfId="205"/>
    <cellStyle name="Normal 5 21" xfId="216"/>
    <cellStyle name="Normal 5 22" xfId="227"/>
    <cellStyle name="Normal 5 23" xfId="238"/>
    <cellStyle name="Normal 5 24" xfId="249"/>
    <cellStyle name="Normal 5 25" xfId="260"/>
    <cellStyle name="Normal 5 26" xfId="271"/>
    <cellStyle name="Normal 5 27" xfId="287"/>
    <cellStyle name="Normal 5 28" xfId="303"/>
    <cellStyle name="Normal 5 29" xfId="319"/>
    <cellStyle name="Normal 5 3" xfId="60"/>
    <cellStyle name="Normal 5 30" xfId="335"/>
    <cellStyle name="Normal 5 31" xfId="351"/>
    <cellStyle name="Normal 5 32" xfId="367"/>
    <cellStyle name="Normal 5 33" xfId="383"/>
    <cellStyle name="Normal 5 34" xfId="399"/>
    <cellStyle name="Normal 5 35" xfId="415"/>
    <cellStyle name="Normal 5 36" xfId="431"/>
    <cellStyle name="Normal 5 37" xfId="447"/>
    <cellStyle name="Normal 5 38" xfId="463"/>
    <cellStyle name="Normal 5 39" xfId="479"/>
    <cellStyle name="Normal 5 4" xfId="65"/>
    <cellStyle name="Normal 5 40" xfId="495"/>
    <cellStyle name="Normal 5 41" xfId="511"/>
    <cellStyle name="Normal 5 42" xfId="527"/>
    <cellStyle name="Normal 5 43" xfId="543"/>
    <cellStyle name="Normal 5 44" xfId="559"/>
    <cellStyle name="Normal 5 45" xfId="575"/>
    <cellStyle name="Normal 5 46" xfId="591"/>
    <cellStyle name="Normal 5 47" xfId="607"/>
    <cellStyle name="Normal 5 48" xfId="623"/>
    <cellStyle name="Normal 5 49" xfId="639"/>
    <cellStyle name="Normal 5 5" xfId="81"/>
    <cellStyle name="Normal 5 50" xfId="655"/>
    <cellStyle name="Normal 5 51" xfId="671"/>
    <cellStyle name="Normal 5 52" xfId="687"/>
    <cellStyle name="Normal 5 53" xfId="703"/>
    <cellStyle name="Normal 5 54" xfId="719"/>
    <cellStyle name="Normal 5 55" xfId="735"/>
    <cellStyle name="Normal 5 56" xfId="751"/>
    <cellStyle name="Normal 5 57" xfId="767"/>
    <cellStyle name="Normal 5 58" xfId="783"/>
    <cellStyle name="Normal 5 59" xfId="799"/>
    <cellStyle name="Normal 5 6" xfId="82"/>
    <cellStyle name="Normal 5 60" xfId="815"/>
    <cellStyle name="Normal 5 61" xfId="831"/>
    <cellStyle name="Normal 5 62" xfId="847"/>
    <cellStyle name="Normal 5 63" xfId="863"/>
    <cellStyle name="Normal 5 64" xfId="879"/>
    <cellStyle name="Normal 5 65" xfId="895"/>
    <cellStyle name="Normal 5 66" xfId="911"/>
    <cellStyle name="Normal 5 67" xfId="927"/>
    <cellStyle name="Normal 5 7" xfId="83"/>
    <cellStyle name="Normal 5 8" xfId="84"/>
    <cellStyle name="Normal 5 9" xfId="85"/>
    <cellStyle name="Normal 50" xfId="975"/>
    <cellStyle name="Normal 51" xfId="976"/>
    <cellStyle name="Normal 52" xfId="977"/>
    <cellStyle name="Normal 53" xfId="978"/>
    <cellStyle name="Normal 54" xfId="979"/>
    <cellStyle name="Normal 55" xfId="980"/>
    <cellStyle name="Normal 56" xfId="981"/>
    <cellStyle name="Normal 57" xfId="982"/>
    <cellStyle name="Normal 58" xfId="983"/>
    <cellStyle name="Normal 59" xfId="984"/>
    <cellStyle name="Normal 6" xfId="51"/>
    <cellStyle name="Normal 6 10" xfId="86"/>
    <cellStyle name="Normal 6 11" xfId="107"/>
    <cellStyle name="Normal 6 12" xfId="118"/>
    <cellStyle name="Normal 6 13" xfId="134"/>
    <cellStyle name="Normal 6 14" xfId="140"/>
    <cellStyle name="Normal 6 15" xfId="151"/>
    <cellStyle name="Normal 6 16" xfId="162"/>
    <cellStyle name="Normal 6 17" xfId="173"/>
    <cellStyle name="Normal 6 18" xfId="184"/>
    <cellStyle name="Normal 6 19" xfId="195"/>
    <cellStyle name="Normal 6 2" xfId="56"/>
    <cellStyle name="Normal 6 20" xfId="206"/>
    <cellStyle name="Normal 6 21" xfId="217"/>
    <cellStyle name="Normal 6 22" xfId="228"/>
    <cellStyle name="Normal 6 23" xfId="239"/>
    <cellStyle name="Normal 6 24" xfId="250"/>
    <cellStyle name="Normal 6 25" xfId="261"/>
    <cellStyle name="Normal 6 26" xfId="272"/>
    <cellStyle name="Normal 6 27" xfId="288"/>
    <cellStyle name="Normal 6 28" xfId="304"/>
    <cellStyle name="Normal 6 29" xfId="320"/>
    <cellStyle name="Normal 6 3" xfId="61"/>
    <cellStyle name="Normal 6 30" xfId="336"/>
    <cellStyle name="Normal 6 31" xfId="352"/>
    <cellStyle name="Normal 6 32" xfId="368"/>
    <cellStyle name="Normal 6 33" xfId="384"/>
    <cellStyle name="Normal 6 34" xfId="400"/>
    <cellStyle name="Normal 6 35" xfId="416"/>
    <cellStyle name="Normal 6 36" xfId="432"/>
    <cellStyle name="Normal 6 37" xfId="448"/>
    <cellStyle name="Normal 6 38" xfId="464"/>
    <cellStyle name="Normal 6 39" xfId="480"/>
    <cellStyle name="Normal 6 4" xfId="66"/>
    <cellStyle name="Normal 6 40" xfId="496"/>
    <cellStyle name="Normal 6 41" xfId="512"/>
    <cellStyle name="Normal 6 42" xfId="528"/>
    <cellStyle name="Normal 6 43" xfId="544"/>
    <cellStyle name="Normal 6 44" xfId="560"/>
    <cellStyle name="Normal 6 45" xfId="576"/>
    <cellStyle name="Normal 6 46" xfId="592"/>
    <cellStyle name="Normal 6 47" xfId="608"/>
    <cellStyle name="Normal 6 48" xfId="624"/>
    <cellStyle name="Normal 6 49" xfId="640"/>
    <cellStyle name="Normal 6 5" xfId="87"/>
    <cellStyle name="Normal 6 50" xfId="656"/>
    <cellStyle name="Normal 6 51" xfId="672"/>
    <cellStyle name="Normal 6 52" xfId="688"/>
    <cellStyle name="Normal 6 53" xfId="704"/>
    <cellStyle name="Normal 6 54" xfId="720"/>
    <cellStyle name="Normal 6 55" xfId="736"/>
    <cellStyle name="Normal 6 56" xfId="752"/>
    <cellStyle name="Normal 6 57" xfId="768"/>
    <cellStyle name="Normal 6 58" xfId="784"/>
    <cellStyle name="Normal 6 59" xfId="800"/>
    <cellStyle name="Normal 6 6" xfId="88"/>
    <cellStyle name="Normal 6 60" xfId="816"/>
    <cellStyle name="Normal 6 61" xfId="832"/>
    <cellStyle name="Normal 6 62" xfId="848"/>
    <cellStyle name="Normal 6 63" xfId="864"/>
    <cellStyle name="Normal 6 64" xfId="880"/>
    <cellStyle name="Normal 6 65" xfId="896"/>
    <cellStyle name="Normal 6 66" xfId="912"/>
    <cellStyle name="Normal 6 67" xfId="928"/>
    <cellStyle name="Normal 6 7" xfId="89"/>
    <cellStyle name="Normal 6 8" xfId="90"/>
    <cellStyle name="Normal 6 9" xfId="91"/>
    <cellStyle name="Normal 60" xfId="985"/>
    <cellStyle name="Normal 61" xfId="986"/>
    <cellStyle name="Normal 62" xfId="987"/>
    <cellStyle name="Normal 63" xfId="988"/>
    <cellStyle name="Normal 64" xfId="989"/>
    <cellStyle name="Normal 65" xfId="990"/>
    <cellStyle name="Normal 66" xfId="991"/>
    <cellStyle name="Normal 67" xfId="992"/>
    <cellStyle name="Normal 68" xfId="993"/>
    <cellStyle name="Normal 69" xfId="994"/>
    <cellStyle name="Normal 7" xfId="52"/>
    <cellStyle name="Normal 7 10" xfId="92"/>
    <cellStyle name="Normal 7 100" xfId="2261"/>
    <cellStyle name="Normal 7 100 10" xfId="23493"/>
    <cellStyle name="Normal 7 100 11" xfId="23920"/>
    <cellStyle name="Normal 7 100 12" xfId="24328"/>
    <cellStyle name="Normal 7 100 13" xfId="24714"/>
    <cellStyle name="Normal 7 100 14" xfId="25000"/>
    <cellStyle name="Normal 7 100 15" xfId="25181"/>
    <cellStyle name="Normal 7 100 16" xfId="27293"/>
    <cellStyle name="Normal 7 100 17" xfId="27717"/>
    <cellStyle name="Normal 7 100 18" xfId="28125"/>
    <cellStyle name="Normal 7 100 19" xfId="28512"/>
    <cellStyle name="Normal 7 100 2" xfId="18730"/>
    <cellStyle name="Normal 7 100 20" xfId="28798"/>
    <cellStyle name="Normal 7 100 21" xfId="28979"/>
    <cellStyle name="Normal 7 100 22" xfId="29542"/>
    <cellStyle name="Normal 7 100 23" xfId="31326"/>
    <cellStyle name="Normal 7 100 24" xfId="33745"/>
    <cellStyle name="Normal 7 100 25" xfId="34032"/>
    <cellStyle name="Normal 7 100 26" xfId="34211"/>
    <cellStyle name="Normal 7 100 3" xfId="19341"/>
    <cellStyle name="Normal 7 100 4" xfId="19821"/>
    <cellStyle name="Normal 7 100 5" xfId="20249"/>
    <cellStyle name="Normal 7 100 6" xfId="20655"/>
    <cellStyle name="Normal 7 100 7" xfId="21042"/>
    <cellStyle name="Normal 7 100 8" xfId="21330"/>
    <cellStyle name="Normal 7 100 9" xfId="21511"/>
    <cellStyle name="Normal 7 101" xfId="2262"/>
    <cellStyle name="Normal 7 101 10" xfId="23494"/>
    <cellStyle name="Normal 7 101 11" xfId="23921"/>
    <cellStyle name="Normal 7 101 12" xfId="24329"/>
    <cellStyle name="Normal 7 101 13" xfId="24715"/>
    <cellStyle name="Normal 7 101 14" xfId="25001"/>
    <cellStyle name="Normal 7 101 15" xfId="25182"/>
    <cellStyle name="Normal 7 101 16" xfId="27294"/>
    <cellStyle name="Normal 7 101 17" xfId="27718"/>
    <cellStyle name="Normal 7 101 18" xfId="28126"/>
    <cellStyle name="Normal 7 101 19" xfId="28513"/>
    <cellStyle name="Normal 7 101 2" xfId="18731"/>
    <cellStyle name="Normal 7 101 20" xfId="28799"/>
    <cellStyle name="Normal 7 101 21" xfId="28980"/>
    <cellStyle name="Normal 7 101 22" xfId="29543"/>
    <cellStyle name="Normal 7 101 23" xfId="31327"/>
    <cellStyle name="Normal 7 101 24" xfId="33746"/>
    <cellStyle name="Normal 7 101 25" xfId="34033"/>
    <cellStyle name="Normal 7 101 26" xfId="34212"/>
    <cellStyle name="Normal 7 101 3" xfId="19342"/>
    <cellStyle name="Normal 7 101 4" xfId="19822"/>
    <cellStyle name="Normal 7 101 5" xfId="20250"/>
    <cellStyle name="Normal 7 101 6" xfId="20656"/>
    <cellStyle name="Normal 7 101 7" xfId="21043"/>
    <cellStyle name="Normal 7 101 8" xfId="21331"/>
    <cellStyle name="Normal 7 101 9" xfId="21512"/>
    <cellStyle name="Normal 7 102" xfId="2263"/>
    <cellStyle name="Normal 7 102 10" xfId="23495"/>
    <cellStyle name="Normal 7 102 11" xfId="23922"/>
    <cellStyle name="Normal 7 102 12" xfId="24330"/>
    <cellStyle name="Normal 7 102 13" xfId="24716"/>
    <cellStyle name="Normal 7 102 14" xfId="25002"/>
    <cellStyle name="Normal 7 102 15" xfId="25183"/>
    <cellStyle name="Normal 7 102 16" xfId="27295"/>
    <cellStyle name="Normal 7 102 17" xfId="27719"/>
    <cellStyle name="Normal 7 102 18" xfId="28127"/>
    <cellStyle name="Normal 7 102 19" xfId="28514"/>
    <cellStyle name="Normal 7 102 2" xfId="18732"/>
    <cellStyle name="Normal 7 102 20" xfId="28800"/>
    <cellStyle name="Normal 7 102 21" xfId="28981"/>
    <cellStyle name="Normal 7 102 22" xfId="29544"/>
    <cellStyle name="Normal 7 102 23" xfId="31328"/>
    <cellStyle name="Normal 7 102 24" xfId="33747"/>
    <cellStyle name="Normal 7 102 25" xfId="34034"/>
    <cellStyle name="Normal 7 102 26" xfId="34213"/>
    <cellStyle name="Normal 7 102 3" xfId="19343"/>
    <cellStyle name="Normal 7 102 4" xfId="19823"/>
    <cellStyle name="Normal 7 102 5" xfId="20251"/>
    <cellStyle name="Normal 7 102 6" xfId="20657"/>
    <cellStyle name="Normal 7 102 7" xfId="21044"/>
    <cellStyle name="Normal 7 102 8" xfId="21332"/>
    <cellStyle name="Normal 7 102 9" xfId="21513"/>
    <cellStyle name="Normal 7 103" xfId="2264"/>
    <cellStyle name="Normal 7 103 10" xfId="23496"/>
    <cellStyle name="Normal 7 103 11" xfId="23923"/>
    <cellStyle name="Normal 7 103 12" xfId="24331"/>
    <cellStyle name="Normal 7 103 13" xfId="24717"/>
    <cellStyle name="Normal 7 103 14" xfId="25003"/>
    <cellStyle name="Normal 7 103 15" xfId="25184"/>
    <cellStyle name="Normal 7 103 16" xfId="27296"/>
    <cellStyle name="Normal 7 103 17" xfId="27720"/>
    <cellStyle name="Normal 7 103 18" xfId="28128"/>
    <cellStyle name="Normal 7 103 19" xfId="28515"/>
    <cellStyle name="Normal 7 103 2" xfId="18733"/>
    <cellStyle name="Normal 7 103 20" xfId="28801"/>
    <cellStyle name="Normal 7 103 21" xfId="28982"/>
    <cellStyle name="Normal 7 103 22" xfId="29545"/>
    <cellStyle name="Normal 7 103 23" xfId="31329"/>
    <cellStyle name="Normal 7 103 24" xfId="33748"/>
    <cellStyle name="Normal 7 103 25" xfId="34035"/>
    <cellStyle name="Normal 7 103 26" xfId="34214"/>
    <cellStyle name="Normal 7 103 3" xfId="19344"/>
    <cellStyle name="Normal 7 103 4" xfId="19824"/>
    <cellStyle name="Normal 7 103 5" xfId="20252"/>
    <cellStyle name="Normal 7 103 6" xfId="20658"/>
    <cellStyle name="Normal 7 103 7" xfId="21045"/>
    <cellStyle name="Normal 7 103 8" xfId="21333"/>
    <cellStyle name="Normal 7 103 9" xfId="21514"/>
    <cellStyle name="Normal 7 104" xfId="2265"/>
    <cellStyle name="Normal 7 104 10" xfId="23497"/>
    <cellStyle name="Normal 7 104 11" xfId="23924"/>
    <cellStyle name="Normal 7 104 12" xfId="24332"/>
    <cellStyle name="Normal 7 104 13" xfId="24718"/>
    <cellStyle name="Normal 7 104 14" xfId="25004"/>
    <cellStyle name="Normal 7 104 15" xfId="25185"/>
    <cellStyle name="Normal 7 104 16" xfId="27297"/>
    <cellStyle name="Normal 7 104 17" xfId="27721"/>
    <cellStyle name="Normal 7 104 18" xfId="28129"/>
    <cellStyle name="Normal 7 104 19" xfId="28516"/>
    <cellStyle name="Normal 7 104 2" xfId="18734"/>
    <cellStyle name="Normal 7 104 20" xfId="28802"/>
    <cellStyle name="Normal 7 104 21" xfId="28983"/>
    <cellStyle name="Normal 7 104 22" xfId="29546"/>
    <cellStyle name="Normal 7 104 23" xfId="31330"/>
    <cellStyle name="Normal 7 104 24" xfId="33749"/>
    <cellStyle name="Normal 7 104 25" xfId="34036"/>
    <cellStyle name="Normal 7 104 26" xfId="34215"/>
    <cellStyle name="Normal 7 104 3" xfId="19345"/>
    <cellStyle name="Normal 7 104 4" xfId="19825"/>
    <cellStyle name="Normal 7 104 5" xfId="20253"/>
    <cellStyle name="Normal 7 104 6" xfId="20659"/>
    <cellStyle name="Normal 7 104 7" xfId="21046"/>
    <cellStyle name="Normal 7 104 8" xfId="21334"/>
    <cellStyle name="Normal 7 104 9" xfId="21515"/>
    <cellStyle name="Normal 7 105" xfId="2337"/>
    <cellStyle name="Normal 7 105 10" xfId="23498"/>
    <cellStyle name="Normal 7 105 11" xfId="23925"/>
    <cellStyle name="Normal 7 105 12" xfId="24333"/>
    <cellStyle name="Normal 7 105 13" xfId="24719"/>
    <cellStyle name="Normal 7 105 14" xfId="25005"/>
    <cellStyle name="Normal 7 105 15" xfId="25186"/>
    <cellStyle name="Normal 7 105 16" xfId="27298"/>
    <cellStyle name="Normal 7 105 17" xfId="27722"/>
    <cellStyle name="Normal 7 105 18" xfId="28130"/>
    <cellStyle name="Normal 7 105 19" xfId="28517"/>
    <cellStyle name="Normal 7 105 2" xfId="18735"/>
    <cellStyle name="Normal 7 105 20" xfId="28803"/>
    <cellStyle name="Normal 7 105 21" xfId="28984"/>
    <cellStyle name="Normal 7 105 22" xfId="29604"/>
    <cellStyle name="Normal 7 105 23" xfId="31388"/>
    <cellStyle name="Normal 7 105 24" xfId="33750"/>
    <cellStyle name="Normal 7 105 25" xfId="34037"/>
    <cellStyle name="Normal 7 105 26" xfId="34216"/>
    <cellStyle name="Normal 7 105 3" xfId="19346"/>
    <cellStyle name="Normal 7 105 4" xfId="19826"/>
    <cellStyle name="Normal 7 105 5" xfId="20254"/>
    <cellStyle name="Normal 7 105 6" xfId="20660"/>
    <cellStyle name="Normal 7 105 7" xfId="21047"/>
    <cellStyle name="Normal 7 105 8" xfId="21335"/>
    <cellStyle name="Normal 7 105 9" xfId="21516"/>
    <cellStyle name="Normal 7 106" xfId="2351"/>
    <cellStyle name="Normal 7 106 10" xfId="23499"/>
    <cellStyle name="Normal 7 106 11" xfId="23926"/>
    <cellStyle name="Normal 7 106 12" xfId="24334"/>
    <cellStyle name="Normal 7 106 13" xfId="24720"/>
    <cellStyle name="Normal 7 106 14" xfId="25006"/>
    <cellStyle name="Normal 7 106 15" xfId="25187"/>
    <cellStyle name="Normal 7 106 16" xfId="27299"/>
    <cellStyle name="Normal 7 106 17" xfId="27723"/>
    <cellStyle name="Normal 7 106 18" xfId="28131"/>
    <cellStyle name="Normal 7 106 19" xfId="28518"/>
    <cellStyle name="Normal 7 106 2" xfId="18736"/>
    <cellStyle name="Normal 7 106 20" xfId="28804"/>
    <cellStyle name="Normal 7 106 21" xfId="28985"/>
    <cellStyle name="Normal 7 106 22" xfId="29615"/>
    <cellStyle name="Normal 7 106 23" xfId="31399"/>
    <cellStyle name="Normal 7 106 24" xfId="33751"/>
    <cellStyle name="Normal 7 106 25" xfId="34038"/>
    <cellStyle name="Normal 7 106 26" xfId="34217"/>
    <cellStyle name="Normal 7 106 3" xfId="19347"/>
    <cellStyle name="Normal 7 106 4" xfId="19827"/>
    <cellStyle name="Normal 7 106 5" xfId="20255"/>
    <cellStyle name="Normal 7 106 6" xfId="20661"/>
    <cellStyle name="Normal 7 106 7" xfId="21048"/>
    <cellStyle name="Normal 7 106 8" xfId="21336"/>
    <cellStyle name="Normal 7 106 9" xfId="21517"/>
    <cellStyle name="Normal 7 107" xfId="2364"/>
    <cellStyle name="Normal 7 107 10" xfId="23500"/>
    <cellStyle name="Normal 7 107 11" xfId="23927"/>
    <cellStyle name="Normal 7 107 12" xfId="24335"/>
    <cellStyle name="Normal 7 107 13" xfId="24721"/>
    <cellStyle name="Normal 7 107 14" xfId="25007"/>
    <cellStyle name="Normal 7 107 15" xfId="25188"/>
    <cellStyle name="Normal 7 107 16" xfId="27300"/>
    <cellStyle name="Normal 7 107 17" xfId="27724"/>
    <cellStyle name="Normal 7 107 18" xfId="28132"/>
    <cellStyle name="Normal 7 107 19" xfId="28519"/>
    <cellStyle name="Normal 7 107 2" xfId="18737"/>
    <cellStyle name="Normal 7 107 20" xfId="28805"/>
    <cellStyle name="Normal 7 107 21" xfId="28986"/>
    <cellStyle name="Normal 7 107 22" xfId="29625"/>
    <cellStyle name="Normal 7 107 23" xfId="31409"/>
    <cellStyle name="Normal 7 107 24" xfId="33752"/>
    <cellStyle name="Normal 7 107 25" xfId="34039"/>
    <cellStyle name="Normal 7 107 26" xfId="34218"/>
    <cellStyle name="Normal 7 107 3" xfId="19348"/>
    <cellStyle name="Normal 7 107 4" xfId="19828"/>
    <cellStyle name="Normal 7 107 5" xfId="20256"/>
    <cellStyle name="Normal 7 107 6" xfId="20662"/>
    <cellStyle name="Normal 7 107 7" xfId="21049"/>
    <cellStyle name="Normal 7 107 8" xfId="21337"/>
    <cellStyle name="Normal 7 107 9" xfId="21518"/>
    <cellStyle name="Normal 7 108" xfId="2377"/>
    <cellStyle name="Normal 7 108 10" xfId="23501"/>
    <cellStyle name="Normal 7 108 11" xfId="23928"/>
    <cellStyle name="Normal 7 108 12" xfId="24336"/>
    <cellStyle name="Normal 7 108 13" xfId="24722"/>
    <cellStyle name="Normal 7 108 14" xfId="25008"/>
    <cellStyle name="Normal 7 108 15" xfId="25189"/>
    <cellStyle name="Normal 7 108 16" xfId="27301"/>
    <cellStyle name="Normal 7 108 17" xfId="27725"/>
    <cellStyle name="Normal 7 108 18" xfId="28133"/>
    <cellStyle name="Normal 7 108 19" xfId="28520"/>
    <cellStyle name="Normal 7 108 2" xfId="18738"/>
    <cellStyle name="Normal 7 108 20" xfId="28806"/>
    <cellStyle name="Normal 7 108 21" xfId="28987"/>
    <cellStyle name="Normal 7 108 22" xfId="29635"/>
    <cellStyle name="Normal 7 108 23" xfId="31419"/>
    <cellStyle name="Normal 7 108 24" xfId="33753"/>
    <cellStyle name="Normal 7 108 25" xfId="34040"/>
    <cellStyle name="Normal 7 108 26" xfId="34219"/>
    <cellStyle name="Normal 7 108 3" xfId="19349"/>
    <cellStyle name="Normal 7 108 4" xfId="19829"/>
    <cellStyle name="Normal 7 108 5" xfId="20257"/>
    <cellStyle name="Normal 7 108 6" xfId="20663"/>
    <cellStyle name="Normal 7 108 7" xfId="21050"/>
    <cellStyle name="Normal 7 108 8" xfId="21338"/>
    <cellStyle name="Normal 7 108 9" xfId="21519"/>
    <cellStyle name="Normal 7 109" xfId="2385"/>
    <cellStyle name="Normal 7 109 10" xfId="23502"/>
    <cellStyle name="Normal 7 109 11" xfId="23929"/>
    <cellStyle name="Normal 7 109 12" xfId="24337"/>
    <cellStyle name="Normal 7 109 13" xfId="24723"/>
    <cellStyle name="Normal 7 109 14" xfId="25009"/>
    <cellStyle name="Normal 7 109 15" xfId="25190"/>
    <cellStyle name="Normal 7 109 16" xfId="27302"/>
    <cellStyle name="Normal 7 109 17" xfId="27726"/>
    <cellStyle name="Normal 7 109 18" xfId="28134"/>
    <cellStyle name="Normal 7 109 19" xfId="28521"/>
    <cellStyle name="Normal 7 109 2" xfId="18739"/>
    <cellStyle name="Normal 7 109 20" xfId="28807"/>
    <cellStyle name="Normal 7 109 21" xfId="28988"/>
    <cellStyle name="Normal 7 109 22" xfId="29641"/>
    <cellStyle name="Normal 7 109 23" xfId="31425"/>
    <cellStyle name="Normal 7 109 24" xfId="33754"/>
    <cellStyle name="Normal 7 109 25" xfId="34041"/>
    <cellStyle name="Normal 7 109 26" xfId="34220"/>
    <cellStyle name="Normal 7 109 3" xfId="19350"/>
    <cellStyle name="Normal 7 109 4" xfId="19830"/>
    <cellStyle name="Normal 7 109 5" xfId="20258"/>
    <cellStyle name="Normal 7 109 6" xfId="20664"/>
    <cellStyle name="Normal 7 109 7" xfId="21051"/>
    <cellStyle name="Normal 7 109 8" xfId="21339"/>
    <cellStyle name="Normal 7 109 9" xfId="21520"/>
    <cellStyle name="Normal 7 11" xfId="108"/>
    <cellStyle name="Normal 7 110" xfId="2395"/>
    <cellStyle name="Normal 7 110 10" xfId="23504"/>
    <cellStyle name="Normal 7 110 11" xfId="23931"/>
    <cellStyle name="Normal 7 110 12" xfId="24339"/>
    <cellStyle name="Normal 7 110 13" xfId="24725"/>
    <cellStyle name="Normal 7 110 14" xfId="25010"/>
    <cellStyle name="Normal 7 110 15" xfId="25191"/>
    <cellStyle name="Normal 7 110 16" xfId="27304"/>
    <cellStyle name="Normal 7 110 17" xfId="27728"/>
    <cellStyle name="Normal 7 110 18" xfId="28136"/>
    <cellStyle name="Normal 7 110 19" xfId="28523"/>
    <cellStyle name="Normal 7 110 2" xfId="18741"/>
    <cellStyle name="Normal 7 110 20" xfId="28808"/>
    <cellStyle name="Normal 7 110 21" xfId="28989"/>
    <cellStyle name="Normal 7 110 22" xfId="29648"/>
    <cellStyle name="Normal 7 110 23" xfId="31432"/>
    <cellStyle name="Normal 7 110 24" xfId="33756"/>
    <cellStyle name="Normal 7 110 25" xfId="34042"/>
    <cellStyle name="Normal 7 110 26" xfId="34221"/>
    <cellStyle name="Normal 7 110 3" xfId="19352"/>
    <cellStyle name="Normal 7 110 4" xfId="19832"/>
    <cellStyle name="Normal 7 110 5" xfId="20260"/>
    <cellStyle name="Normal 7 110 6" xfId="20666"/>
    <cellStyle name="Normal 7 110 7" xfId="21053"/>
    <cellStyle name="Normal 7 110 8" xfId="21340"/>
    <cellStyle name="Normal 7 110 9" xfId="21521"/>
    <cellStyle name="Normal 7 111" xfId="2403"/>
    <cellStyle name="Normal 7 111 10" xfId="23505"/>
    <cellStyle name="Normal 7 111 11" xfId="23932"/>
    <cellStyle name="Normal 7 111 12" xfId="24340"/>
    <cellStyle name="Normal 7 111 13" xfId="24726"/>
    <cellStyle name="Normal 7 111 14" xfId="25011"/>
    <cellStyle name="Normal 7 111 15" xfId="25192"/>
    <cellStyle name="Normal 7 111 16" xfId="27305"/>
    <cellStyle name="Normal 7 111 17" xfId="27729"/>
    <cellStyle name="Normal 7 111 18" xfId="28137"/>
    <cellStyle name="Normal 7 111 19" xfId="28524"/>
    <cellStyle name="Normal 7 111 2" xfId="18742"/>
    <cellStyle name="Normal 7 111 20" xfId="28809"/>
    <cellStyle name="Normal 7 111 21" xfId="28990"/>
    <cellStyle name="Normal 7 111 22" xfId="29654"/>
    <cellStyle name="Normal 7 111 23" xfId="31438"/>
    <cellStyle name="Normal 7 111 24" xfId="33757"/>
    <cellStyle name="Normal 7 111 25" xfId="34043"/>
    <cellStyle name="Normal 7 111 26" xfId="34222"/>
    <cellStyle name="Normal 7 111 3" xfId="19353"/>
    <cellStyle name="Normal 7 111 4" xfId="19833"/>
    <cellStyle name="Normal 7 111 5" xfId="20261"/>
    <cellStyle name="Normal 7 111 6" xfId="20667"/>
    <cellStyle name="Normal 7 111 7" xfId="21054"/>
    <cellStyle name="Normal 7 111 8" xfId="21341"/>
    <cellStyle name="Normal 7 111 9" xfId="21522"/>
    <cellStyle name="Normal 7 112" xfId="2411"/>
    <cellStyle name="Normal 7 112 10" xfId="23506"/>
    <cellStyle name="Normal 7 112 11" xfId="23933"/>
    <cellStyle name="Normal 7 112 12" xfId="24341"/>
    <cellStyle name="Normal 7 112 13" xfId="24727"/>
    <cellStyle name="Normal 7 112 14" xfId="25012"/>
    <cellStyle name="Normal 7 112 15" xfId="25193"/>
    <cellStyle name="Normal 7 112 16" xfId="27306"/>
    <cellStyle name="Normal 7 112 17" xfId="27730"/>
    <cellStyle name="Normal 7 112 18" xfId="28138"/>
    <cellStyle name="Normal 7 112 19" xfId="28525"/>
    <cellStyle name="Normal 7 112 2" xfId="18743"/>
    <cellStyle name="Normal 7 112 20" xfId="28810"/>
    <cellStyle name="Normal 7 112 21" xfId="28991"/>
    <cellStyle name="Normal 7 112 22" xfId="29660"/>
    <cellStyle name="Normal 7 112 23" xfId="31444"/>
    <cellStyle name="Normal 7 112 24" xfId="33758"/>
    <cellStyle name="Normal 7 112 25" xfId="34044"/>
    <cellStyle name="Normal 7 112 26" xfId="34223"/>
    <cellStyle name="Normal 7 112 3" xfId="19354"/>
    <cellStyle name="Normal 7 112 4" xfId="19834"/>
    <cellStyle name="Normal 7 112 5" xfId="20262"/>
    <cellStyle name="Normal 7 112 6" xfId="20668"/>
    <cellStyle name="Normal 7 112 7" xfId="21055"/>
    <cellStyle name="Normal 7 112 8" xfId="21342"/>
    <cellStyle name="Normal 7 112 9" xfId="21523"/>
    <cellStyle name="Normal 7 113" xfId="4286"/>
    <cellStyle name="Normal 7 113 10" xfId="23507"/>
    <cellStyle name="Normal 7 113 11" xfId="23934"/>
    <cellStyle name="Normal 7 113 12" xfId="24342"/>
    <cellStyle name="Normal 7 113 13" xfId="24728"/>
    <cellStyle name="Normal 7 113 14" xfId="25013"/>
    <cellStyle name="Normal 7 113 15" xfId="25194"/>
    <cellStyle name="Normal 7 113 16" xfId="27307"/>
    <cellStyle name="Normal 7 113 17" xfId="27731"/>
    <cellStyle name="Normal 7 113 18" xfId="28139"/>
    <cellStyle name="Normal 7 113 19" xfId="28526"/>
    <cellStyle name="Normal 7 113 2" xfId="18744"/>
    <cellStyle name="Normal 7 113 20" xfId="28811"/>
    <cellStyle name="Normal 7 113 21" xfId="28992"/>
    <cellStyle name="Normal 7 113 22" xfId="29859"/>
    <cellStyle name="Normal 7 113 23" xfId="31643"/>
    <cellStyle name="Normal 7 113 24" xfId="33759"/>
    <cellStyle name="Normal 7 113 25" xfId="34045"/>
    <cellStyle name="Normal 7 113 26" xfId="34224"/>
    <cellStyle name="Normal 7 113 3" xfId="19355"/>
    <cellStyle name="Normal 7 113 4" xfId="19835"/>
    <cellStyle name="Normal 7 113 5" xfId="20263"/>
    <cellStyle name="Normal 7 113 6" xfId="20669"/>
    <cellStyle name="Normal 7 113 7" xfId="21056"/>
    <cellStyle name="Normal 7 113 8" xfId="21343"/>
    <cellStyle name="Normal 7 113 9" xfId="21524"/>
    <cellStyle name="Normal 7 114" xfId="4287"/>
    <cellStyle name="Normal 7 114 10" xfId="23508"/>
    <cellStyle name="Normal 7 114 11" xfId="23935"/>
    <cellStyle name="Normal 7 114 12" xfId="24343"/>
    <cellStyle name="Normal 7 114 13" xfId="24729"/>
    <cellStyle name="Normal 7 114 14" xfId="25014"/>
    <cellStyle name="Normal 7 114 15" xfId="25195"/>
    <cellStyle name="Normal 7 114 16" xfId="27308"/>
    <cellStyle name="Normal 7 114 17" xfId="27732"/>
    <cellStyle name="Normal 7 114 18" xfId="28140"/>
    <cellStyle name="Normal 7 114 19" xfId="28527"/>
    <cellStyle name="Normal 7 114 2" xfId="18745"/>
    <cellStyle name="Normal 7 114 20" xfId="28812"/>
    <cellStyle name="Normal 7 114 21" xfId="28993"/>
    <cellStyle name="Normal 7 114 22" xfId="29860"/>
    <cellStyle name="Normal 7 114 23" xfId="31644"/>
    <cellStyle name="Normal 7 114 24" xfId="33760"/>
    <cellStyle name="Normal 7 114 25" xfId="34046"/>
    <cellStyle name="Normal 7 114 26" xfId="34225"/>
    <cellStyle name="Normal 7 114 3" xfId="19356"/>
    <cellStyle name="Normal 7 114 4" xfId="19836"/>
    <cellStyle name="Normal 7 114 5" xfId="20264"/>
    <cellStyle name="Normal 7 114 6" xfId="20670"/>
    <cellStyle name="Normal 7 114 7" xfId="21057"/>
    <cellStyle name="Normal 7 114 8" xfId="21344"/>
    <cellStyle name="Normal 7 114 9" xfId="21525"/>
    <cellStyle name="Normal 7 115" xfId="4288"/>
    <cellStyle name="Normal 7 115 10" xfId="23509"/>
    <cellStyle name="Normal 7 115 11" xfId="23936"/>
    <cellStyle name="Normal 7 115 12" xfId="24344"/>
    <cellStyle name="Normal 7 115 13" xfId="24730"/>
    <cellStyle name="Normal 7 115 14" xfId="25015"/>
    <cellStyle name="Normal 7 115 15" xfId="25196"/>
    <cellStyle name="Normal 7 115 16" xfId="27309"/>
    <cellStyle name="Normal 7 115 17" xfId="27733"/>
    <cellStyle name="Normal 7 115 18" xfId="28141"/>
    <cellStyle name="Normal 7 115 19" xfId="28528"/>
    <cellStyle name="Normal 7 115 2" xfId="18746"/>
    <cellStyle name="Normal 7 115 20" xfId="28813"/>
    <cellStyle name="Normal 7 115 21" xfId="28994"/>
    <cellStyle name="Normal 7 115 22" xfId="29861"/>
    <cellStyle name="Normal 7 115 23" xfId="31645"/>
    <cellStyle name="Normal 7 115 24" xfId="33761"/>
    <cellStyle name="Normal 7 115 25" xfId="34047"/>
    <cellStyle name="Normal 7 115 26" xfId="34226"/>
    <cellStyle name="Normal 7 115 3" xfId="19357"/>
    <cellStyle name="Normal 7 115 4" xfId="19837"/>
    <cellStyle name="Normal 7 115 5" xfId="20265"/>
    <cellStyle name="Normal 7 115 6" xfId="20671"/>
    <cellStyle name="Normal 7 115 7" xfId="21058"/>
    <cellStyle name="Normal 7 115 8" xfId="21345"/>
    <cellStyle name="Normal 7 115 9" xfId="21526"/>
    <cellStyle name="Normal 7 116" xfId="4289"/>
    <cellStyle name="Normal 7 116 10" xfId="23510"/>
    <cellStyle name="Normal 7 116 11" xfId="23937"/>
    <cellStyle name="Normal 7 116 12" xfId="24345"/>
    <cellStyle name="Normal 7 116 13" xfId="24731"/>
    <cellStyle name="Normal 7 116 14" xfId="25016"/>
    <cellStyle name="Normal 7 116 15" xfId="25197"/>
    <cellStyle name="Normal 7 116 16" xfId="27310"/>
    <cellStyle name="Normal 7 116 17" xfId="27734"/>
    <cellStyle name="Normal 7 116 18" xfId="28142"/>
    <cellStyle name="Normal 7 116 19" xfId="28529"/>
    <cellStyle name="Normal 7 116 2" xfId="18747"/>
    <cellStyle name="Normal 7 116 20" xfId="28814"/>
    <cellStyle name="Normal 7 116 21" xfId="28995"/>
    <cellStyle name="Normal 7 116 22" xfId="29862"/>
    <cellStyle name="Normal 7 116 23" xfId="31646"/>
    <cellStyle name="Normal 7 116 24" xfId="33762"/>
    <cellStyle name="Normal 7 116 25" xfId="34048"/>
    <cellStyle name="Normal 7 116 26" xfId="34227"/>
    <cellStyle name="Normal 7 116 3" xfId="19358"/>
    <cellStyle name="Normal 7 116 4" xfId="19838"/>
    <cellStyle name="Normal 7 116 5" xfId="20266"/>
    <cellStyle name="Normal 7 116 6" xfId="20672"/>
    <cellStyle name="Normal 7 116 7" xfId="21059"/>
    <cellStyle name="Normal 7 116 8" xfId="21346"/>
    <cellStyle name="Normal 7 116 9" xfId="21527"/>
    <cellStyle name="Normal 7 117" xfId="4290"/>
    <cellStyle name="Normal 7 117 10" xfId="23511"/>
    <cellStyle name="Normal 7 117 11" xfId="23938"/>
    <cellStyle name="Normal 7 117 12" xfId="24346"/>
    <cellStyle name="Normal 7 117 13" xfId="24732"/>
    <cellStyle name="Normal 7 117 14" xfId="25017"/>
    <cellStyle name="Normal 7 117 15" xfId="25198"/>
    <cellStyle name="Normal 7 117 16" xfId="27311"/>
    <cellStyle name="Normal 7 117 17" xfId="27735"/>
    <cellStyle name="Normal 7 117 18" xfId="28143"/>
    <cellStyle name="Normal 7 117 19" xfId="28530"/>
    <cellStyle name="Normal 7 117 2" xfId="18748"/>
    <cellStyle name="Normal 7 117 20" xfId="28815"/>
    <cellStyle name="Normal 7 117 21" xfId="28996"/>
    <cellStyle name="Normal 7 117 22" xfId="29863"/>
    <cellStyle name="Normal 7 117 23" xfId="31647"/>
    <cellStyle name="Normal 7 117 24" xfId="33763"/>
    <cellStyle name="Normal 7 117 25" xfId="34049"/>
    <cellStyle name="Normal 7 117 26" xfId="34228"/>
    <cellStyle name="Normal 7 117 3" xfId="19359"/>
    <cellStyle name="Normal 7 117 4" xfId="19839"/>
    <cellStyle name="Normal 7 117 5" xfId="20267"/>
    <cellStyle name="Normal 7 117 6" xfId="20673"/>
    <cellStyle name="Normal 7 117 7" xfId="21060"/>
    <cellStyle name="Normal 7 117 8" xfId="21347"/>
    <cellStyle name="Normal 7 117 9" xfId="21528"/>
    <cellStyle name="Normal 7 118" xfId="4291"/>
    <cellStyle name="Normal 7 118 10" xfId="23512"/>
    <cellStyle name="Normal 7 118 11" xfId="23939"/>
    <cellStyle name="Normal 7 118 12" xfId="24347"/>
    <cellStyle name="Normal 7 118 13" xfId="24733"/>
    <cellStyle name="Normal 7 118 14" xfId="25018"/>
    <cellStyle name="Normal 7 118 15" xfId="25199"/>
    <cellStyle name="Normal 7 118 16" xfId="27312"/>
    <cellStyle name="Normal 7 118 17" xfId="27736"/>
    <cellStyle name="Normal 7 118 18" xfId="28144"/>
    <cellStyle name="Normal 7 118 19" xfId="28531"/>
    <cellStyle name="Normal 7 118 2" xfId="18749"/>
    <cellStyle name="Normal 7 118 20" xfId="28816"/>
    <cellStyle name="Normal 7 118 21" xfId="28997"/>
    <cellStyle name="Normal 7 118 22" xfId="29864"/>
    <cellStyle name="Normal 7 118 23" xfId="31648"/>
    <cellStyle name="Normal 7 118 24" xfId="33764"/>
    <cellStyle name="Normal 7 118 25" xfId="34050"/>
    <cellStyle name="Normal 7 118 26" xfId="34229"/>
    <cellStyle name="Normal 7 118 3" xfId="19360"/>
    <cellStyle name="Normal 7 118 4" xfId="19840"/>
    <cellStyle name="Normal 7 118 5" xfId="20268"/>
    <cellStyle name="Normal 7 118 6" xfId="20674"/>
    <cellStyle name="Normal 7 118 7" xfId="21061"/>
    <cellStyle name="Normal 7 118 8" xfId="21348"/>
    <cellStyle name="Normal 7 118 9" xfId="21529"/>
    <cellStyle name="Normal 7 119" xfId="4292"/>
    <cellStyle name="Normal 7 119 10" xfId="23513"/>
    <cellStyle name="Normal 7 119 11" xfId="23940"/>
    <cellStyle name="Normal 7 119 12" xfId="24348"/>
    <cellStyle name="Normal 7 119 13" xfId="24734"/>
    <cellStyle name="Normal 7 119 14" xfId="25019"/>
    <cellStyle name="Normal 7 119 15" xfId="25200"/>
    <cellStyle name="Normal 7 119 16" xfId="27313"/>
    <cellStyle name="Normal 7 119 17" xfId="27737"/>
    <cellStyle name="Normal 7 119 18" xfId="28145"/>
    <cellStyle name="Normal 7 119 19" xfId="28532"/>
    <cellStyle name="Normal 7 119 2" xfId="18750"/>
    <cellStyle name="Normal 7 119 20" xfId="28817"/>
    <cellStyle name="Normal 7 119 21" xfId="28998"/>
    <cellStyle name="Normal 7 119 22" xfId="29865"/>
    <cellStyle name="Normal 7 119 23" xfId="31649"/>
    <cellStyle name="Normal 7 119 24" xfId="33765"/>
    <cellStyle name="Normal 7 119 25" xfId="34051"/>
    <cellStyle name="Normal 7 119 26" xfId="34230"/>
    <cellStyle name="Normal 7 119 3" xfId="19361"/>
    <cellStyle name="Normal 7 119 4" xfId="19841"/>
    <cellStyle name="Normal 7 119 5" xfId="20269"/>
    <cellStyle name="Normal 7 119 6" xfId="20675"/>
    <cellStyle name="Normal 7 119 7" xfId="21062"/>
    <cellStyle name="Normal 7 119 8" xfId="21349"/>
    <cellStyle name="Normal 7 119 9" xfId="21530"/>
    <cellStyle name="Normal 7 12" xfId="119"/>
    <cellStyle name="Normal 7 120" xfId="4294"/>
    <cellStyle name="Normal 7 120 10" xfId="23515"/>
    <cellStyle name="Normal 7 120 11" xfId="23942"/>
    <cellStyle name="Normal 7 120 12" xfId="24350"/>
    <cellStyle name="Normal 7 120 13" xfId="24736"/>
    <cellStyle name="Normal 7 120 14" xfId="25020"/>
    <cellStyle name="Normal 7 120 15" xfId="25201"/>
    <cellStyle name="Normal 7 120 16" xfId="27315"/>
    <cellStyle name="Normal 7 120 17" xfId="27739"/>
    <cellStyle name="Normal 7 120 18" xfId="28147"/>
    <cellStyle name="Normal 7 120 19" xfId="28534"/>
    <cellStyle name="Normal 7 120 2" xfId="18752"/>
    <cellStyle name="Normal 7 120 20" xfId="28818"/>
    <cellStyle name="Normal 7 120 21" xfId="28999"/>
    <cellStyle name="Normal 7 120 22" xfId="29866"/>
    <cellStyle name="Normal 7 120 23" xfId="31650"/>
    <cellStyle name="Normal 7 120 24" xfId="33767"/>
    <cellStyle name="Normal 7 120 25" xfId="34052"/>
    <cellStyle name="Normal 7 120 26" xfId="34231"/>
    <cellStyle name="Normal 7 120 3" xfId="19363"/>
    <cellStyle name="Normal 7 120 4" xfId="19843"/>
    <cellStyle name="Normal 7 120 5" xfId="20271"/>
    <cellStyle name="Normal 7 120 6" xfId="20677"/>
    <cellStyle name="Normal 7 120 7" xfId="21064"/>
    <cellStyle name="Normal 7 120 8" xfId="21350"/>
    <cellStyle name="Normal 7 120 9" xfId="21531"/>
    <cellStyle name="Normal 7 121" xfId="4295"/>
    <cellStyle name="Normal 7 121 10" xfId="23516"/>
    <cellStyle name="Normal 7 121 11" xfId="23943"/>
    <cellStyle name="Normal 7 121 12" xfId="24351"/>
    <cellStyle name="Normal 7 121 13" xfId="24737"/>
    <cellStyle name="Normal 7 121 14" xfId="25021"/>
    <cellStyle name="Normal 7 121 15" xfId="25202"/>
    <cellStyle name="Normal 7 121 16" xfId="27316"/>
    <cellStyle name="Normal 7 121 17" xfId="27740"/>
    <cellStyle name="Normal 7 121 18" xfId="28148"/>
    <cellStyle name="Normal 7 121 19" xfId="28535"/>
    <cellStyle name="Normal 7 121 2" xfId="18753"/>
    <cellStyle name="Normal 7 121 20" xfId="28819"/>
    <cellStyle name="Normal 7 121 21" xfId="29000"/>
    <cellStyle name="Normal 7 121 22" xfId="29867"/>
    <cellStyle name="Normal 7 121 23" xfId="31651"/>
    <cellStyle name="Normal 7 121 24" xfId="33768"/>
    <cellStyle name="Normal 7 121 25" xfId="34053"/>
    <cellStyle name="Normal 7 121 26" xfId="34232"/>
    <cellStyle name="Normal 7 121 3" xfId="19364"/>
    <cellStyle name="Normal 7 121 4" xfId="19844"/>
    <cellStyle name="Normal 7 121 5" xfId="20272"/>
    <cellStyle name="Normal 7 121 6" xfId="20678"/>
    <cellStyle name="Normal 7 121 7" xfId="21065"/>
    <cellStyle name="Normal 7 121 8" xfId="21351"/>
    <cellStyle name="Normal 7 121 9" xfId="21532"/>
    <cellStyle name="Normal 7 122" xfId="4501"/>
    <cellStyle name="Normal 7 122 2" xfId="29911"/>
    <cellStyle name="Normal 7 122 3" xfId="31695"/>
    <cellStyle name="Normal 7 123" xfId="4853"/>
    <cellStyle name="Normal 7 123 2" xfId="29922"/>
    <cellStyle name="Normal 7 123 3" xfId="31706"/>
    <cellStyle name="Normal 7 124" xfId="5310"/>
    <cellStyle name="Normal 7 124 2" xfId="29946"/>
    <cellStyle name="Normal 7 124 3" xfId="31730"/>
    <cellStyle name="Normal 7 125" xfId="4827"/>
    <cellStyle name="Normal 7 125 2" xfId="29920"/>
    <cellStyle name="Normal 7 125 3" xfId="31704"/>
    <cellStyle name="Normal 7 126" xfId="5552"/>
    <cellStyle name="Normal 7 126 2" xfId="29955"/>
    <cellStyle name="Normal 7 126 3" xfId="31739"/>
    <cellStyle name="Normal 7 127" xfId="5799"/>
    <cellStyle name="Normal 7 127 2" xfId="29965"/>
    <cellStyle name="Normal 7 127 3" xfId="31749"/>
    <cellStyle name="Normal 7 128" xfId="6050"/>
    <cellStyle name="Normal 7 128 2" xfId="29974"/>
    <cellStyle name="Normal 7 128 3" xfId="31758"/>
    <cellStyle name="Normal 7 129" xfId="6262"/>
    <cellStyle name="Normal 7 129 2" xfId="29983"/>
    <cellStyle name="Normal 7 129 3" xfId="31767"/>
    <cellStyle name="Normal 7 13" xfId="135"/>
    <cellStyle name="Normal 7 130" xfId="6463"/>
    <cellStyle name="Normal 7 130 2" xfId="29989"/>
    <cellStyle name="Normal 7 130 3" xfId="31773"/>
    <cellStyle name="Normal 7 131" xfId="6606"/>
    <cellStyle name="Normal 7 131 2" xfId="29994"/>
    <cellStyle name="Normal 7 131 3" xfId="31778"/>
    <cellStyle name="Normal 7 132" xfId="6739"/>
    <cellStyle name="Normal 7 132 2" xfId="29997"/>
    <cellStyle name="Normal 7 132 3" xfId="31781"/>
    <cellStyle name="Normal 7 133" xfId="6798"/>
    <cellStyle name="Normal 7 133 2" xfId="30000"/>
    <cellStyle name="Normal 7 133 3" xfId="31784"/>
    <cellStyle name="Normal 7 134" xfId="8827"/>
    <cellStyle name="Normal 7 134 2" xfId="30238"/>
    <cellStyle name="Normal 7 134 3" xfId="32022"/>
    <cellStyle name="Normal 7 135" xfId="6896"/>
    <cellStyle name="Normal 7 135 2" xfId="30006"/>
    <cellStyle name="Normal 7 135 3" xfId="31790"/>
    <cellStyle name="Normal 7 136" xfId="9077"/>
    <cellStyle name="Normal 7 136 2" xfId="30251"/>
    <cellStyle name="Normal 7 136 3" xfId="32035"/>
    <cellStyle name="Normal 7 137" xfId="9360"/>
    <cellStyle name="Normal 7 137 2" xfId="30267"/>
    <cellStyle name="Normal 7 137 3" xfId="32051"/>
    <cellStyle name="Normal 7 138" xfId="9625"/>
    <cellStyle name="Normal 7 138 2" xfId="30279"/>
    <cellStyle name="Normal 7 138 3" xfId="32063"/>
    <cellStyle name="Normal 7 139" xfId="9887"/>
    <cellStyle name="Normal 7 139 2" xfId="30289"/>
    <cellStyle name="Normal 7 139 3" xfId="32073"/>
    <cellStyle name="Normal 7 14" xfId="141"/>
    <cellStyle name="Normal 7 140" xfId="10155"/>
    <cellStyle name="Normal 7 140 2" xfId="30298"/>
    <cellStyle name="Normal 7 140 3" xfId="32082"/>
    <cellStyle name="Normal 7 141" xfId="10409"/>
    <cellStyle name="Normal 7 141 2" xfId="30307"/>
    <cellStyle name="Normal 7 141 3" xfId="32091"/>
    <cellStyle name="Normal 7 142" xfId="10674"/>
    <cellStyle name="Normal 7 142 2" xfId="30315"/>
    <cellStyle name="Normal 7 142 3" xfId="32099"/>
    <cellStyle name="Normal 7 143" xfId="10920"/>
    <cellStyle name="Normal 7 143 2" xfId="30325"/>
    <cellStyle name="Normal 7 143 3" xfId="32109"/>
    <cellStyle name="Normal 7 144" xfId="11191"/>
    <cellStyle name="Normal 7 144 2" xfId="30333"/>
    <cellStyle name="Normal 7 144 3" xfId="32117"/>
    <cellStyle name="Normal 7 145" xfId="11448"/>
    <cellStyle name="Normal 7 145 2" xfId="30343"/>
    <cellStyle name="Normal 7 145 3" xfId="32127"/>
    <cellStyle name="Normal 7 146" xfId="11693"/>
    <cellStyle name="Normal 7 146 2" xfId="30351"/>
    <cellStyle name="Normal 7 146 3" xfId="32135"/>
    <cellStyle name="Normal 7 147" xfId="11902"/>
    <cellStyle name="Normal 7 147 2" xfId="30359"/>
    <cellStyle name="Normal 7 147 3" xfId="32143"/>
    <cellStyle name="Normal 7 148" xfId="12104"/>
    <cellStyle name="Normal 7 148 2" xfId="30365"/>
    <cellStyle name="Normal 7 148 3" xfId="32149"/>
    <cellStyle name="Normal 7 149" xfId="12240"/>
    <cellStyle name="Normal 7 149 2" xfId="30372"/>
    <cellStyle name="Normal 7 149 3" xfId="32156"/>
    <cellStyle name="Normal 7 15" xfId="152"/>
    <cellStyle name="Normal 7 150" xfId="12367"/>
    <cellStyle name="Normal 7 150 2" xfId="30375"/>
    <cellStyle name="Normal 7 150 3" xfId="32159"/>
    <cellStyle name="Normal 7 151" xfId="12469"/>
    <cellStyle name="Normal 7 151 2" xfId="30380"/>
    <cellStyle name="Normal 7 151 3" xfId="32164"/>
    <cellStyle name="Normal 7 152" xfId="14240"/>
    <cellStyle name="Normal 7 152 2" xfId="30585"/>
    <cellStyle name="Normal 7 152 3" xfId="32369"/>
    <cellStyle name="Normal 7 153" xfId="12501"/>
    <cellStyle name="Normal 7 153 2" xfId="30397"/>
    <cellStyle name="Normal 7 153 3" xfId="32181"/>
    <cellStyle name="Normal 7 154" xfId="14489"/>
    <cellStyle name="Normal 7 154 2" xfId="30594"/>
    <cellStyle name="Normal 7 154 3" xfId="32378"/>
    <cellStyle name="Normal 7 155" xfId="14763"/>
    <cellStyle name="Normal 7 155 2" xfId="30604"/>
    <cellStyle name="Normal 7 155 3" xfId="32388"/>
    <cellStyle name="Normal 7 156" xfId="15035"/>
    <cellStyle name="Normal 7 156 2" xfId="30613"/>
    <cellStyle name="Normal 7 156 3" xfId="32397"/>
    <cellStyle name="Normal 7 157" xfId="15293"/>
    <cellStyle name="Normal 7 157 2" xfId="30622"/>
    <cellStyle name="Normal 7 157 3" xfId="32406"/>
    <cellStyle name="Normal 7 158" xfId="15559"/>
    <cellStyle name="Normal 7 158 2" xfId="30631"/>
    <cellStyle name="Normal 7 158 3" xfId="32415"/>
    <cellStyle name="Normal 7 159" xfId="15813"/>
    <cellStyle name="Normal 7 159 2" xfId="30640"/>
    <cellStyle name="Normal 7 159 3" xfId="32424"/>
    <cellStyle name="Normal 7 16" xfId="163"/>
    <cellStyle name="Normal 7 160" xfId="16036"/>
    <cellStyle name="Normal 7 160 2" xfId="30649"/>
    <cellStyle name="Normal 7 160 3" xfId="32433"/>
    <cellStyle name="Normal 7 161" xfId="16240"/>
    <cellStyle name="Normal 7 161 2" xfId="30654"/>
    <cellStyle name="Normal 7 161 3" xfId="32438"/>
    <cellStyle name="Normal 7 162" xfId="16388"/>
    <cellStyle name="Normal 7 162 2" xfId="30661"/>
    <cellStyle name="Normal 7 162 3" xfId="32445"/>
    <cellStyle name="Normal 7 163" xfId="16521"/>
    <cellStyle name="Normal 7 163 2" xfId="30664"/>
    <cellStyle name="Normal 7 163 3" xfId="32448"/>
    <cellStyle name="Normal 7 164" xfId="16592"/>
    <cellStyle name="Normal 7 164 2" xfId="30667"/>
    <cellStyle name="Normal 7 164 3" xfId="32451"/>
    <cellStyle name="Normal 7 165" xfId="16679"/>
    <cellStyle name="Normal 7 166" xfId="16741"/>
    <cellStyle name="Normal 7 167" xfId="16760"/>
    <cellStyle name="Normal 7 168" xfId="16776"/>
    <cellStyle name="Normal 7 169" xfId="18728"/>
    <cellStyle name="Normal 7 17" xfId="174"/>
    <cellStyle name="Normal 7 170" xfId="19339"/>
    <cellStyle name="Normal 7 171" xfId="19819"/>
    <cellStyle name="Normal 7 172" xfId="20247"/>
    <cellStyle name="Normal 7 173" xfId="20653"/>
    <cellStyle name="Normal 7 174" xfId="21040"/>
    <cellStyle name="Normal 7 175" xfId="21329"/>
    <cellStyle name="Normal 7 176" xfId="21510"/>
    <cellStyle name="Normal 7 177" xfId="23491"/>
    <cellStyle name="Normal 7 178" xfId="23918"/>
    <cellStyle name="Normal 7 179" xfId="24326"/>
    <cellStyle name="Normal 7 18" xfId="185"/>
    <cellStyle name="Normal 7 180" xfId="24712"/>
    <cellStyle name="Normal 7 181" xfId="24999"/>
    <cellStyle name="Normal 7 182" xfId="25180"/>
    <cellStyle name="Normal 7 183" xfId="25397"/>
    <cellStyle name="Normal 7 184" xfId="25424"/>
    <cellStyle name="Normal 7 185" xfId="25445"/>
    <cellStyle name="Normal 7 186" xfId="25465"/>
    <cellStyle name="Normal 7 187" xfId="27291"/>
    <cellStyle name="Normal 7 188" xfId="27715"/>
    <cellStyle name="Normal 7 189" xfId="28123"/>
    <cellStyle name="Normal 7 19" xfId="196"/>
    <cellStyle name="Normal 7 190" xfId="28510"/>
    <cellStyle name="Normal 7 191" xfId="28797"/>
    <cellStyle name="Normal 7 192" xfId="28978"/>
    <cellStyle name="Normal 7 193" xfId="30718"/>
    <cellStyle name="Normal 7 194" xfId="30738"/>
    <cellStyle name="Normal 7 195" xfId="30753"/>
    <cellStyle name="Normal 7 196" xfId="30799"/>
    <cellStyle name="Normal 7 197" xfId="30815"/>
    <cellStyle name="Normal 7 198" xfId="30877"/>
    <cellStyle name="Normal 7 199" xfId="30894"/>
    <cellStyle name="Normal 7 2" xfId="57"/>
    <cellStyle name="Normal 7 2 10" xfId="30719"/>
    <cellStyle name="Normal 7 2 11" xfId="30739"/>
    <cellStyle name="Normal 7 2 12" xfId="30754"/>
    <cellStyle name="Normal 7 2 13" xfId="30800"/>
    <cellStyle name="Normal 7 2 14" xfId="30816"/>
    <cellStyle name="Normal 7 2 15" xfId="30878"/>
    <cellStyle name="Normal 7 2 16" xfId="30895"/>
    <cellStyle name="Normal 7 2 17" xfId="30916"/>
    <cellStyle name="Normal 7 2 18" xfId="32513"/>
    <cellStyle name="Normal 7 2 19" xfId="32534"/>
    <cellStyle name="Normal 7 2 2" xfId="16680"/>
    <cellStyle name="Normal 7 2 20" xfId="32551"/>
    <cellStyle name="Normal 7 2 3" xfId="16742"/>
    <cellStyle name="Normal 7 2 4" xfId="16761"/>
    <cellStyle name="Normal 7 2 5" xfId="16777"/>
    <cellStyle name="Normal 7 2 6" xfId="25398"/>
    <cellStyle name="Normal 7 2 7" xfId="25425"/>
    <cellStyle name="Normal 7 2 8" xfId="25446"/>
    <cellStyle name="Normal 7 2 9" xfId="25466"/>
    <cellStyle name="Normal 7 20" xfId="207"/>
    <cellStyle name="Normal 7 200" xfId="30915"/>
    <cellStyle name="Normal 7 201" xfId="32512"/>
    <cellStyle name="Normal 7 202" xfId="32533"/>
    <cellStyle name="Normal 7 203" xfId="32550"/>
    <cellStyle name="Normal 7 204" xfId="33743"/>
    <cellStyle name="Normal 7 205" xfId="34031"/>
    <cellStyle name="Normal 7 206" xfId="34210"/>
    <cellStyle name="Normal 7 21" xfId="218"/>
    <cellStyle name="Normal 7 22" xfId="229"/>
    <cellStyle name="Normal 7 23" xfId="240"/>
    <cellStyle name="Normal 7 24" xfId="251"/>
    <cellStyle name="Normal 7 25" xfId="262"/>
    <cellStyle name="Normal 7 26" xfId="273"/>
    <cellStyle name="Normal 7 27" xfId="289"/>
    <cellStyle name="Normal 7 28" xfId="305"/>
    <cellStyle name="Normal 7 29" xfId="321"/>
    <cellStyle name="Normal 7 3" xfId="62"/>
    <cellStyle name="Normal 7 3 10" xfId="30720"/>
    <cellStyle name="Normal 7 3 11" xfId="30740"/>
    <cellStyle name="Normal 7 3 12" xfId="30755"/>
    <cellStyle name="Normal 7 3 13" xfId="30801"/>
    <cellStyle name="Normal 7 3 14" xfId="30817"/>
    <cellStyle name="Normal 7 3 15" xfId="30879"/>
    <cellStyle name="Normal 7 3 16" xfId="30896"/>
    <cellStyle name="Normal 7 3 17" xfId="30917"/>
    <cellStyle name="Normal 7 3 18" xfId="32514"/>
    <cellStyle name="Normal 7 3 19" xfId="32535"/>
    <cellStyle name="Normal 7 3 2" xfId="16681"/>
    <cellStyle name="Normal 7 3 20" xfId="32552"/>
    <cellStyle name="Normal 7 3 3" xfId="16743"/>
    <cellStyle name="Normal 7 3 4" xfId="16762"/>
    <cellStyle name="Normal 7 3 5" xfId="16778"/>
    <cellStyle name="Normal 7 3 6" xfId="25399"/>
    <cellStyle name="Normal 7 3 7" xfId="25426"/>
    <cellStyle name="Normal 7 3 8" xfId="25447"/>
    <cellStyle name="Normal 7 3 9" xfId="25467"/>
    <cellStyle name="Normal 7 30" xfId="337"/>
    <cellStyle name="Normal 7 31" xfId="353"/>
    <cellStyle name="Normal 7 32" xfId="369"/>
    <cellStyle name="Normal 7 33" xfId="385"/>
    <cellStyle name="Normal 7 34" xfId="401"/>
    <cellStyle name="Normal 7 35" xfId="417"/>
    <cellStyle name="Normal 7 36" xfId="433"/>
    <cellStyle name="Normal 7 37" xfId="449"/>
    <cellStyle name="Normal 7 38" xfId="465"/>
    <cellStyle name="Normal 7 39" xfId="481"/>
    <cellStyle name="Normal 7 4" xfId="67"/>
    <cellStyle name="Normal 7 4 10" xfId="30721"/>
    <cellStyle name="Normal 7 4 11" xfId="30741"/>
    <cellStyle name="Normal 7 4 12" xfId="30756"/>
    <cellStyle name="Normal 7 4 13" xfId="30802"/>
    <cellStyle name="Normal 7 4 14" xfId="30818"/>
    <cellStyle name="Normal 7 4 15" xfId="30880"/>
    <cellStyle name="Normal 7 4 16" xfId="30897"/>
    <cellStyle name="Normal 7 4 17" xfId="30918"/>
    <cellStyle name="Normal 7 4 18" xfId="32515"/>
    <cellStyle name="Normal 7 4 19" xfId="32536"/>
    <cellStyle name="Normal 7 4 2" xfId="16682"/>
    <cellStyle name="Normal 7 4 20" xfId="32553"/>
    <cellStyle name="Normal 7 4 3" xfId="16744"/>
    <cellStyle name="Normal 7 4 4" xfId="16763"/>
    <cellStyle name="Normal 7 4 5" xfId="16779"/>
    <cellStyle name="Normal 7 4 6" xfId="25400"/>
    <cellStyle name="Normal 7 4 7" xfId="25427"/>
    <cellStyle name="Normal 7 4 8" xfId="25448"/>
    <cellStyle name="Normal 7 4 9" xfId="25468"/>
    <cellStyle name="Normal 7 40" xfId="497"/>
    <cellStyle name="Normal 7 41" xfId="513"/>
    <cellStyle name="Normal 7 42" xfId="529"/>
    <cellStyle name="Normal 7 43" xfId="545"/>
    <cellStyle name="Normal 7 44" xfId="561"/>
    <cellStyle name="Normal 7 45" xfId="577"/>
    <cellStyle name="Normal 7 46" xfId="593"/>
    <cellStyle name="Normal 7 47" xfId="609"/>
    <cellStyle name="Normal 7 48" xfId="625"/>
    <cellStyle name="Normal 7 49" xfId="641"/>
    <cellStyle name="Normal 7 5" xfId="93"/>
    <cellStyle name="Normal 7 50" xfId="657"/>
    <cellStyle name="Normal 7 51" xfId="673"/>
    <cellStyle name="Normal 7 52" xfId="689"/>
    <cellStyle name="Normal 7 53" xfId="705"/>
    <cellStyle name="Normal 7 54" xfId="721"/>
    <cellStyle name="Normal 7 55" xfId="737"/>
    <cellStyle name="Normal 7 56" xfId="753"/>
    <cellStyle name="Normal 7 57" xfId="769"/>
    <cellStyle name="Normal 7 58" xfId="785"/>
    <cellStyle name="Normal 7 59" xfId="801"/>
    <cellStyle name="Normal 7 6" xfId="94"/>
    <cellStyle name="Normal 7 60" xfId="817"/>
    <cellStyle name="Normal 7 61" xfId="833"/>
    <cellStyle name="Normal 7 62" xfId="849"/>
    <cellStyle name="Normal 7 63" xfId="865"/>
    <cellStyle name="Normal 7 64" xfId="881"/>
    <cellStyle name="Normal 7 65" xfId="897"/>
    <cellStyle name="Normal 7 66" xfId="913"/>
    <cellStyle name="Normal 7 67" xfId="929"/>
    <cellStyle name="Normal 7 68" xfId="1083"/>
    <cellStyle name="Normal 7 68 10" xfId="23577"/>
    <cellStyle name="Normal 7 68 11" xfId="24004"/>
    <cellStyle name="Normal 7 68 12" xfId="24412"/>
    <cellStyle name="Normal 7 68 13" xfId="24798"/>
    <cellStyle name="Normal 7 68 14" xfId="25022"/>
    <cellStyle name="Normal 7 68 15" xfId="25203"/>
    <cellStyle name="Normal 7 68 16" xfId="27377"/>
    <cellStyle name="Normal 7 68 17" xfId="27801"/>
    <cellStyle name="Normal 7 68 18" xfId="28209"/>
    <cellStyle name="Normal 7 68 19" xfId="28596"/>
    <cellStyle name="Normal 7 68 2" xfId="18814"/>
    <cellStyle name="Normal 7 68 20" xfId="28820"/>
    <cellStyle name="Normal 7 68 21" xfId="29001"/>
    <cellStyle name="Normal 7 68 22" xfId="29165"/>
    <cellStyle name="Normal 7 68 23" xfId="30949"/>
    <cellStyle name="Normal 7 68 24" xfId="33829"/>
    <cellStyle name="Normal 7 68 25" xfId="34054"/>
    <cellStyle name="Normal 7 68 26" xfId="34233"/>
    <cellStyle name="Normal 7 68 3" xfId="19425"/>
    <cellStyle name="Normal 7 68 4" xfId="19905"/>
    <cellStyle name="Normal 7 68 5" xfId="20333"/>
    <cellStyle name="Normal 7 68 6" xfId="20739"/>
    <cellStyle name="Normal 7 68 7" xfId="21126"/>
    <cellStyle name="Normal 7 68 8" xfId="21352"/>
    <cellStyle name="Normal 7 68 9" xfId="21533"/>
    <cellStyle name="Normal 7 69" xfId="1115"/>
    <cellStyle name="Normal 7 69 10" xfId="23578"/>
    <cellStyle name="Normal 7 69 11" xfId="24005"/>
    <cellStyle name="Normal 7 69 12" xfId="24413"/>
    <cellStyle name="Normal 7 69 13" xfId="24799"/>
    <cellStyle name="Normal 7 69 14" xfId="25023"/>
    <cellStyle name="Normal 7 69 15" xfId="25204"/>
    <cellStyle name="Normal 7 69 16" xfId="27378"/>
    <cellStyle name="Normal 7 69 17" xfId="27802"/>
    <cellStyle name="Normal 7 69 18" xfId="28210"/>
    <cellStyle name="Normal 7 69 19" xfId="28597"/>
    <cellStyle name="Normal 7 69 2" xfId="18815"/>
    <cellStyle name="Normal 7 69 20" xfId="28821"/>
    <cellStyle name="Normal 7 69 21" xfId="29002"/>
    <cellStyle name="Normal 7 69 22" xfId="29189"/>
    <cellStyle name="Normal 7 69 23" xfId="30973"/>
    <cellStyle name="Normal 7 69 24" xfId="33830"/>
    <cellStyle name="Normal 7 69 25" xfId="34055"/>
    <cellStyle name="Normal 7 69 26" xfId="34234"/>
    <cellStyle name="Normal 7 69 3" xfId="19426"/>
    <cellStyle name="Normal 7 69 4" xfId="19906"/>
    <cellStyle name="Normal 7 69 5" xfId="20334"/>
    <cellStyle name="Normal 7 69 6" xfId="20740"/>
    <cellStyle name="Normal 7 69 7" xfId="21127"/>
    <cellStyle name="Normal 7 69 8" xfId="21353"/>
    <cellStyle name="Normal 7 69 9" xfId="21534"/>
    <cellStyle name="Normal 7 7" xfId="95"/>
    <cellStyle name="Normal 7 70" xfId="1139"/>
    <cellStyle name="Normal 7 70 10" xfId="23580"/>
    <cellStyle name="Normal 7 70 11" xfId="24007"/>
    <cellStyle name="Normal 7 70 12" xfId="24415"/>
    <cellStyle name="Normal 7 70 13" xfId="24801"/>
    <cellStyle name="Normal 7 70 14" xfId="25024"/>
    <cellStyle name="Normal 7 70 15" xfId="25205"/>
    <cellStyle name="Normal 7 70 16" xfId="27380"/>
    <cellStyle name="Normal 7 70 17" xfId="27804"/>
    <cellStyle name="Normal 7 70 18" xfId="28212"/>
    <cellStyle name="Normal 7 70 19" xfId="28599"/>
    <cellStyle name="Normal 7 70 2" xfId="18817"/>
    <cellStyle name="Normal 7 70 20" xfId="28822"/>
    <cellStyle name="Normal 7 70 21" xfId="29003"/>
    <cellStyle name="Normal 7 70 22" xfId="29207"/>
    <cellStyle name="Normal 7 70 23" xfId="30991"/>
    <cellStyle name="Normal 7 70 24" xfId="33832"/>
    <cellStyle name="Normal 7 70 25" xfId="34056"/>
    <cellStyle name="Normal 7 70 26" xfId="34235"/>
    <cellStyle name="Normal 7 70 3" xfId="19428"/>
    <cellStyle name="Normal 7 70 4" xfId="19908"/>
    <cellStyle name="Normal 7 70 5" xfId="20336"/>
    <cellStyle name="Normal 7 70 6" xfId="20742"/>
    <cellStyle name="Normal 7 70 7" xfId="21129"/>
    <cellStyle name="Normal 7 70 8" xfId="21354"/>
    <cellStyle name="Normal 7 70 9" xfId="21535"/>
    <cellStyle name="Normal 7 71" xfId="1149"/>
    <cellStyle name="Normal 7 71 10" xfId="23581"/>
    <cellStyle name="Normal 7 71 11" xfId="24008"/>
    <cellStyle name="Normal 7 71 12" xfId="24416"/>
    <cellStyle name="Normal 7 71 13" xfId="24802"/>
    <cellStyle name="Normal 7 71 14" xfId="25025"/>
    <cellStyle name="Normal 7 71 15" xfId="25206"/>
    <cellStyle name="Normal 7 71 16" xfId="27381"/>
    <cellStyle name="Normal 7 71 17" xfId="27805"/>
    <cellStyle name="Normal 7 71 18" xfId="28213"/>
    <cellStyle name="Normal 7 71 19" xfId="28600"/>
    <cellStyle name="Normal 7 71 2" xfId="18818"/>
    <cellStyle name="Normal 7 71 20" xfId="28823"/>
    <cellStyle name="Normal 7 71 21" xfId="29004"/>
    <cellStyle name="Normal 7 71 22" xfId="29214"/>
    <cellStyle name="Normal 7 71 23" xfId="30998"/>
    <cellStyle name="Normal 7 71 24" xfId="33833"/>
    <cellStyle name="Normal 7 71 25" xfId="34057"/>
    <cellStyle name="Normal 7 71 26" xfId="34236"/>
    <cellStyle name="Normal 7 71 3" xfId="19429"/>
    <cellStyle name="Normal 7 71 4" xfId="19909"/>
    <cellStyle name="Normal 7 71 5" xfId="20337"/>
    <cellStyle name="Normal 7 71 6" xfId="20743"/>
    <cellStyle name="Normal 7 71 7" xfId="21130"/>
    <cellStyle name="Normal 7 71 8" xfId="21355"/>
    <cellStyle name="Normal 7 71 9" xfId="21536"/>
    <cellStyle name="Normal 7 72" xfId="1163"/>
    <cellStyle name="Normal 7 72 10" xfId="23582"/>
    <cellStyle name="Normal 7 72 11" xfId="24009"/>
    <cellStyle name="Normal 7 72 12" xfId="24417"/>
    <cellStyle name="Normal 7 72 13" xfId="24803"/>
    <cellStyle name="Normal 7 72 14" xfId="25026"/>
    <cellStyle name="Normal 7 72 15" xfId="25207"/>
    <cellStyle name="Normal 7 72 16" xfId="27382"/>
    <cellStyle name="Normal 7 72 17" xfId="27806"/>
    <cellStyle name="Normal 7 72 18" xfId="28214"/>
    <cellStyle name="Normal 7 72 19" xfId="28601"/>
    <cellStyle name="Normal 7 72 2" xfId="18819"/>
    <cellStyle name="Normal 7 72 20" xfId="28824"/>
    <cellStyle name="Normal 7 72 21" xfId="29005"/>
    <cellStyle name="Normal 7 72 22" xfId="29225"/>
    <cellStyle name="Normal 7 72 23" xfId="31009"/>
    <cellStyle name="Normal 7 72 24" xfId="33834"/>
    <cellStyle name="Normal 7 72 25" xfId="34058"/>
    <cellStyle name="Normal 7 72 26" xfId="34237"/>
    <cellStyle name="Normal 7 72 3" xfId="19430"/>
    <cellStyle name="Normal 7 72 4" xfId="19910"/>
    <cellStyle name="Normal 7 72 5" xfId="20338"/>
    <cellStyle name="Normal 7 72 6" xfId="20744"/>
    <cellStyle name="Normal 7 72 7" xfId="21131"/>
    <cellStyle name="Normal 7 72 8" xfId="21356"/>
    <cellStyle name="Normal 7 72 9" xfId="21537"/>
    <cellStyle name="Normal 7 73" xfId="1171"/>
    <cellStyle name="Normal 7 73 10" xfId="23583"/>
    <cellStyle name="Normal 7 73 11" xfId="24010"/>
    <cellStyle name="Normal 7 73 12" xfId="24418"/>
    <cellStyle name="Normal 7 73 13" xfId="24804"/>
    <cellStyle name="Normal 7 73 14" xfId="25027"/>
    <cellStyle name="Normal 7 73 15" xfId="25208"/>
    <cellStyle name="Normal 7 73 16" xfId="27383"/>
    <cellStyle name="Normal 7 73 17" xfId="27807"/>
    <cellStyle name="Normal 7 73 18" xfId="28215"/>
    <cellStyle name="Normal 7 73 19" xfId="28602"/>
    <cellStyle name="Normal 7 73 2" xfId="18820"/>
    <cellStyle name="Normal 7 73 20" xfId="28825"/>
    <cellStyle name="Normal 7 73 21" xfId="29006"/>
    <cellStyle name="Normal 7 73 22" xfId="29231"/>
    <cellStyle name="Normal 7 73 23" xfId="31015"/>
    <cellStyle name="Normal 7 73 24" xfId="33835"/>
    <cellStyle name="Normal 7 73 25" xfId="34059"/>
    <cellStyle name="Normal 7 73 26" xfId="34238"/>
    <cellStyle name="Normal 7 73 3" xfId="19431"/>
    <cellStyle name="Normal 7 73 4" xfId="19911"/>
    <cellStyle name="Normal 7 73 5" xfId="20339"/>
    <cellStyle name="Normal 7 73 6" xfId="20745"/>
    <cellStyle name="Normal 7 73 7" xfId="21132"/>
    <cellStyle name="Normal 7 73 8" xfId="21357"/>
    <cellStyle name="Normal 7 73 9" xfId="21538"/>
    <cellStyle name="Normal 7 74" xfId="1181"/>
    <cellStyle name="Normal 7 74 10" xfId="23584"/>
    <cellStyle name="Normal 7 74 11" xfId="24011"/>
    <cellStyle name="Normal 7 74 12" xfId="24419"/>
    <cellStyle name="Normal 7 74 13" xfId="24805"/>
    <cellStyle name="Normal 7 74 14" xfId="25028"/>
    <cellStyle name="Normal 7 74 15" xfId="25209"/>
    <cellStyle name="Normal 7 74 16" xfId="27384"/>
    <cellStyle name="Normal 7 74 17" xfId="27808"/>
    <cellStyle name="Normal 7 74 18" xfId="28216"/>
    <cellStyle name="Normal 7 74 19" xfId="28603"/>
    <cellStyle name="Normal 7 74 2" xfId="18821"/>
    <cellStyle name="Normal 7 74 20" xfId="28826"/>
    <cellStyle name="Normal 7 74 21" xfId="29007"/>
    <cellStyle name="Normal 7 74 22" xfId="29238"/>
    <cellStyle name="Normal 7 74 23" xfId="31022"/>
    <cellStyle name="Normal 7 74 24" xfId="33836"/>
    <cellStyle name="Normal 7 74 25" xfId="34060"/>
    <cellStyle name="Normal 7 74 26" xfId="34239"/>
    <cellStyle name="Normal 7 74 3" xfId="19432"/>
    <cellStyle name="Normal 7 74 4" xfId="19912"/>
    <cellStyle name="Normal 7 74 5" xfId="20340"/>
    <cellStyle name="Normal 7 74 6" xfId="20746"/>
    <cellStyle name="Normal 7 74 7" xfId="21133"/>
    <cellStyle name="Normal 7 74 8" xfId="21358"/>
    <cellStyle name="Normal 7 74 9" xfId="21539"/>
    <cellStyle name="Normal 7 75" xfId="1189"/>
    <cellStyle name="Normal 7 75 10" xfId="23585"/>
    <cellStyle name="Normal 7 75 11" xfId="24012"/>
    <cellStyle name="Normal 7 75 12" xfId="24420"/>
    <cellStyle name="Normal 7 75 13" xfId="24806"/>
    <cellStyle name="Normal 7 75 14" xfId="25029"/>
    <cellStyle name="Normal 7 75 15" xfId="25210"/>
    <cellStyle name="Normal 7 75 16" xfId="27385"/>
    <cellStyle name="Normal 7 75 17" xfId="27809"/>
    <cellStyle name="Normal 7 75 18" xfId="28217"/>
    <cellStyle name="Normal 7 75 19" xfId="28604"/>
    <cellStyle name="Normal 7 75 2" xfId="18822"/>
    <cellStyle name="Normal 7 75 20" xfId="28827"/>
    <cellStyle name="Normal 7 75 21" xfId="29008"/>
    <cellStyle name="Normal 7 75 22" xfId="29244"/>
    <cellStyle name="Normal 7 75 23" xfId="31028"/>
    <cellStyle name="Normal 7 75 24" xfId="33837"/>
    <cellStyle name="Normal 7 75 25" xfId="34061"/>
    <cellStyle name="Normal 7 75 26" xfId="34240"/>
    <cellStyle name="Normal 7 75 3" xfId="19433"/>
    <cellStyle name="Normal 7 75 4" xfId="19913"/>
    <cellStyle name="Normal 7 75 5" xfId="20341"/>
    <cellStyle name="Normal 7 75 6" xfId="20747"/>
    <cellStyle name="Normal 7 75 7" xfId="21134"/>
    <cellStyle name="Normal 7 75 8" xfId="21359"/>
    <cellStyle name="Normal 7 75 9" xfId="21540"/>
    <cellStyle name="Normal 7 76" xfId="1197"/>
    <cellStyle name="Normal 7 76 10" xfId="23586"/>
    <cellStyle name="Normal 7 76 11" xfId="24013"/>
    <cellStyle name="Normal 7 76 12" xfId="24421"/>
    <cellStyle name="Normal 7 76 13" xfId="24807"/>
    <cellStyle name="Normal 7 76 14" xfId="25030"/>
    <cellStyle name="Normal 7 76 15" xfId="25211"/>
    <cellStyle name="Normal 7 76 16" xfId="27386"/>
    <cellStyle name="Normal 7 76 17" xfId="27810"/>
    <cellStyle name="Normal 7 76 18" xfId="28218"/>
    <cellStyle name="Normal 7 76 19" xfId="28605"/>
    <cellStyle name="Normal 7 76 2" xfId="18823"/>
    <cellStyle name="Normal 7 76 20" xfId="28828"/>
    <cellStyle name="Normal 7 76 21" xfId="29009"/>
    <cellStyle name="Normal 7 76 22" xfId="29250"/>
    <cellStyle name="Normal 7 76 23" xfId="31034"/>
    <cellStyle name="Normal 7 76 24" xfId="33838"/>
    <cellStyle name="Normal 7 76 25" xfId="34062"/>
    <cellStyle name="Normal 7 76 26" xfId="34241"/>
    <cellStyle name="Normal 7 76 3" xfId="19434"/>
    <cellStyle name="Normal 7 76 4" xfId="19914"/>
    <cellStyle name="Normal 7 76 5" xfId="20342"/>
    <cellStyle name="Normal 7 76 6" xfId="20748"/>
    <cellStyle name="Normal 7 76 7" xfId="21135"/>
    <cellStyle name="Normal 7 76 8" xfId="21360"/>
    <cellStyle name="Normal 7 76 9" xfId="21541"/>
    <cellStyle name="Normal 7 77" xfId="1226"/>
    <cellStyle name="Normal 7 77 10" xfId="23587"/>
    <cellStyle name="Normal 7 77 11" xfId="24014"/>
    <cellStyle name="Normal 7 77 12" xfId="24422"/>
    <cellStyle name="Normal 7 77 13" xfId="24808"/>
    <cellStyle name="Normal 7 77 14" xfId="25031"/>
    <cellStyle name="Normal 7 77 15" xfId="25212"/>
    <cellStyle name="Normal 7 77 16" xfId="27387"/>
    <cellStyle name="Normal 7 77 17" xfId="27811"/>
    <cellStyle name="Normal 7 77 18" xfId="28219"/>
    <cellStyle name="Normal 7 77 19" xfId="28606"/>
    <cellStyle name="Normal 7 77 2" xfId="18824"/>
    <cellStyle name="Normal 7 77 20" xfId="28829"/>
    <cellStyle name="Normal 7 77 21" xfId="29010"/>
    <cellStyle name="Normal 7 77 22" xfId="29271"/>
    <cellStyle name="Normal 7 77 23" xfId="31055"/>
    <cellStyle name="Normal 7 77 24" xfId="33839"/>
    <cellStyle name="Normal 7 77 25" xfId="34063"/>
    <cellStyle name="Normal 7 77 26" xfId="34242"/>
    <cellStyle name="Normal 7 77 3" xfId="19435"/>
    <cellStyle name="Normal 7 77 4" xfId="19915"/>
    <cellStyle name="Normal 7 77 5" xfId="20343"/>
    <cellStyle name="Normal 7 77 6" xfId="20749"/>
    <cellStyle name="Normal 7 77 7" xfId="21136"/>
    <cellStyle name="Normal 7 77 8" xfId="21361"/>
    <cellStyle name="Normal 7 77 9" xfId="21542"/>
    <cellStyle name="Normal 7 78" xfId="1234"/>
    <cellStyle name="Normal 7 78 10" xfId="23588"/>
    <cellStyle name="Normal 7 78 11" xfId="24015"/>
    <cellStyle name="Normal 7 78 12" xfId="24423"/>
    <cellStyle name="Normal 7 78 13" xfId="24809"/>
    <cellStyle name="Normal 7 78 14" xfId="25032"/>
    <cellStyle name="Normal 7 78 15" xfId="25213"/>
    <cellStyle name="Normal 7 78 16" xfId="27388"/>
    <cellStyle name="Normal 7 78 17" xfId="27812"/>
    <cellStyle name="Normal 7 78 18" xfId="28220"/>
    <cellStyle name="Normal 7 78 19" xfId="28607"/>
    <cellStyle name="Normal 7 78 2" xfId="18825"/>
    <cellStyle name="Normal 7 78 20" xfId="28830"/>
    <cellStyle name="Normal 7 78 21" xfId="29011"/>
    <cellStyle name="Normal 7 78 22" xfId="29277"/>
    <cellStyle name="Normal 7 78 23" xfId="31061"/>
    <cellStyle name="Normal 7 78 24" xfId="33840"/>
    <cellStyle name="Normal 7 78 25" xfId="34064"/>
    <cellStyle name="Normal 7 78 26" xfId="34243"/>
    <cellStyle name="Normal 7 78 3" xfId="19436"/>
    <cellStyle name="Normal 7 78 4" xfId="19916"/>
    <cellStyle name="Normal 7 78 5" xfId="20344"/>
    <cellStyle name="Normal 7 78 6" xfId="20750"/>
    <cellStyle name="Normal 7 78 7" xfId="21137"/>
    <cellStyle name="Normal 7 78 8" xfId="21362"/>
    <cellStyle name="Normal 7 78 9" xfId="21543"/>
    <cellStyle name="Normal 7 79" xfId="1242"/>
    <cellStyle name="Normal 7 79 10" xfId="23589"/>
    <cellStyle name="Normal 7 79 11" xfId="24016"/>
    <cellStyle name="Normal 7 79 12" xfId="24424"/>
    <cellStyle name="Normal 7 79 13" xfId="24810"/>
    <cellStyle name="Normal 7 79 14" xfId="25033"/>
    <cellStyle name="Normal 7 79 15" xfId="25214"/>
    <cellStyle name="Normal 7 79 16" xfId="27389"/>
    <cellStyle name="Normal 7 79 17" xfId="27813"/>
    <cellStyle name="Normal 7 79 18" xfId="28221"/>
    <cellStyle name="Normal 7 79 19" xfId="28608"/>
    <cellStyle name="Normal 7 79 2" xfId="18826"/>
    <cellStyle name="Normal 7 79 20" xfId="28831"/>
    <cellStyle name="Normal 7 79 21" xfId="29012"/>
    <cellStyle name="Normal 7 79 22" xfId="29283"/>
    <cellStyle name="Normal 7 79 23" xfId="31067"/>
    <cellStyle name="Normal 7 79 24" xfId="33841"/>
    <cellStyle name="Normal 7 79 25" xfId="34065"/>
    <cellStyle name="Normal 7 79 26" xfId="34244"/>
    <cellStyle name="Normal 7 79 3" xfId="19437"/>
    <cellStyle name="Normal 7 79 4" xfId="19917"/>
    <cellStyle name="Normal 7 79 5" xfId="20345"/>
    <cellStyle name="Normal 7 79 6" xfId="20751"/>
    <cellStyle name="Normal 7 79 7" xfId="21138"/>
    <cellStyle name="Normal 7 79 8" xfId="21363"/>
    <cellStyle name="Normal 7 79 9" xfId="21544"/>
    <cellStyle name="Normal 7 8" xfId="96"/>
    <cellStyle name="Normal 7 80" xfId="1289"/>
    <cellStyle name="Normal 7 80 10" xfId="23591"/>
    <cellStyle name="Normal 7 80 11" xfId="24018"/>
    <cellStyle name="Normal 7 80 12" xfId="24426"/>
    <cellStyle name="Normal 7 80 13" xfId="24812"/>
    <cellStyle name="Normal 7 80 14" xfId="25034"/>
    <cellStyle name="Normal 7 80 15" xfId="25215"/>
    <cellStyle name="Normal 7 80 16" xfId="27391"/>
    <cellStyle name="Normal 7 80 17" xfId="27815"/>
    <cellStyle name="Normal 7 80 18" xfId="28223"/>
    <cellStyle name="Normal 7 80 19" xfId="28610"/>
    <cellStyle name="Normal 7 80 2" xfId="18828"/>
    <cellStyle name="Normal 7 80 20" xfId="28832"/>
    <cellStyle name="Normal 7 80 21" xfId="29013"/>
    <cellStyle name="Normal 7 80 22" xfId="29316"/>
    <cellStyle name="Normal 7 80 23" xfId="31100"/>
    <cellStyle name="Normal 7 80 24" xfId="33843"/>
    <cellStyle name="Normal 7 80 25" xfId="34066"/>
    <cellStyle name="Normal 7 80 26" xfId="34245"/>
    <cellStyle name="Normal 7 80 3" xfId="19439"/>
    <cellStyle name="Normal 7 80 4" xfId="19919"/>
    <cellStyle name="Normal 7 80 5" xfId="20347"/>
    <cellStyle name="Normal 7 80 6" xfId="20753"/>
    <cellStyle name="Normal 7 80 7" xfId="21140"/>
    <cellStyle name="Normal 7 80 8" xfId="21364"/>
    <cellStyle name="Normal 7 80 9" xfId="21545"/>
    <cellStyle name="Normal 7 81" xfId="1302"/>
    <cellStyle name="Normal 7 81 10" xfId="23592"/>
    <cellStyle name="Normal 7 81 11" xfId="24019"/>
    <cellStyle name="Normal 7 81 12" xfId="24427"/>
    <cellStyle name="Normal 7 81 13" xfId="24813"/>
    <cellStyle name="Normal 7 81 14" xfId="25035"/>
    <cellStyle name="Normal 7 81 15" xfId="25216"/>
    <cellStyle name="Normal 7 81 16" xfId="27392"/>
    <cellStyle name="Normal 7 81 17" xfId="27816"/>
    <cellStyle name="Normal 7 81 18" xfId="28224"/>
    <cellStyle name="Normal 7 81 19" xfId="28611"/>
    <cellStyle name="Normal 7 81 2" xfId="18829"/>
    <cellStyle name="Normal 7 81 20" xfId="28833"/>
    <cellStyle name="Normal 7 81 21" xfId="29014"/>
    <cellStyle name="Normal 7 81 22" xfId="29326"/>
    <cellStyle name="Normal 7 81 23" xfId="31110"/>
    <cellStyle name="Normal 7 81 24" xfId="33844"/>
    <cellStyle name="Normal 7 81 25" xfId="34067"/>
    <cellStyle name="Normal 7 81 26" xfId="34246"/>
    <cellStyle name="Normal 7 81 3" xfId="19440"/>
    <cellStyle name="Normal 7 81 4" xfId="19920"/>
    <cellStyle name="Normal 7 81 5" xfId="20348"/>
    <cellStyle name="Normal 7 81 6" xfId="20754"/>
    <cellStyle name="Normal 7 81 7" xfId="21141"/>
    <cellStyle name="Normal 7 81 8" xfId="21365"/>
    <cellStyle name="Normal 7 81 9" xfId="21546"/>
    <cellStyle name="Normal 7 82" xfId="1315"/>
    <cellStyle name="Normal 7 82 10" xfId="23593"/>
    <cellStyle name="Normal 7 82 11" xfId="24020"/>
    <cellStyle name="Normal 7 82 12" xfId="24428"/>
    <cellStyle name="Normal 7 82 13" xfId="24814"/>
    <cellStyle name="Normal 7 82 14" xfId="25036"/>
    <cellStyle name="Normal 7 82 15" xfId="25217"/>
    <cellStyle name="Normal 7 82 16" xfId="27393"/>
    <cellStyle name="Normal 7 82 17" xfId="27817"/>
    <cellStyle name="Normal 7 82 18" xfId="28225"/>
    <cellStyle name="Normal 7 82 19" xfId="28612"/>
    <cellStyle name="Normal 7 82 2" xfId="18830"/>
    <cellStyle name="Normal 7 82 20" xfId="28834"/>
    <cellStyle name="Normal 7 82 21" xfId="29015"/>
    <cellStyle name="Normal 7 82 22" xfId="29336"/>
    <cellStyle name="Normal 7 82 23" xfId="31120"/>
    <cellStyle name="Normal 7 82 24" xfId="33845"/>
    <cellStyle name="Normal 7 82 25" xfId="34068"/>
    <cellStyle name="Normal 7 82 26" xfId="34247"/>
    <cellStyle name="Normal 7 82 3" xfId="19441"/>
    <cellStyle name="Normal 7 82 4" xfId="19921"/>
    <cellStyle name="Normal 7 82 5" xfId="20349"/>
    <cellStyle name="Normal 7 82 6" xfId="20755"/>
    <cellStyle name="Normal 7 82 7" xfId="21142"/>
    <cellStyle name="Normal 7 82 8" xfId="21366"/>
    <cellStyle name="Normal 7 82 9" xfId="21547"/>
    <cellStyle name="Normal 7 83" xfId="1323"/>
    <cellStyle name="Normal 7 83 10" xfId="23594"/>
    <cellStyle name="Normal 7 83 11" xfId="24021"/>
    <cellStyle name="Normal 7 83 12" xfId="24429"/>
    <cellStyle name="Normal 7 83 13" xfId="24815"/>
    <cellStyle name="Normal 7 83 14" xfId="25037"/>
    <cellStyle name="Normal 7 83 15" xfId="25218"/>
    <cellStyle name="Normal 7 83 16" xfId="27394"/>
    <cellStyle name="Normal 7 83 17" xfId="27818"/>
    <cellStyle name="Normal 7 83 18" xfId="28226"/>
    <cellStyle name="Normal 7 83 19" xfId="28613"/>
    <cellStyle name="Normal 7 83 2" xfId="18831"/>
    <cellStyle name="Normal 7 83 20" xfId="28835"/>
    <cellStyle name="Normal 7 83 21" xfId="29016"/>
    <cellStyle name="Normal 7 83 22" xfId="29342"/>
    <cellStyle name="Normal 7 83 23" xfId="31126"/>
    <cellStyle name="Normal 7 83 24" xfId="33846"/>
    <cellStyle name="Normal 7 83 25" xfId="34069"/>
    <cellStyle name="Normal 7 83 26" xfId="34248"/>
    <cellStyle name="Normal 7 83 3" xfId="19442"/>
    <cellStyle name="Normal 7 83 4" xfId="19922"/>
    <cellStyle name="Normal 7 83 5" xfId="20350"/>
    <cellStyle name="Normal 7 83 6" xfId="20756"/>
    <cellStyle name="Normal 7 83 7" xfId="21143"/>
    <cellStyle name="Normal 7 83 8" xfId="21367"/>
    <cellStyle name="Normal 7 83 9" xfId="21548"/>
    <cellStyle name="Normal 7 84" xfId="1331"/>
    <cellStyle name="Normal 7 84 10" xfId="23595"/>
    <cellStyle name="Normal 7 84 11" xfId="24022"/>
    <cellStyle name="Normal 7 84 12" xfId="24430"/>
    <cellStyle name="Normal 7 84 13" xfId="24816"/>
    <cellStyle name="Normal 7 84 14" xfId="25038"/>
    <cellStyle name="Normal 7 84 15" xfId="25219"/>
    <cellStyle name="Normal 7 84 16" xfId="27395"/>
    <cellStyle name="Normal 7 84 17" xfId="27819"/>
    <cellStyle name="Normal 7 84 18" xfId="28227"/>
    <cellStyle name="Normal 7 84 19" xfId="28614"/>
    <cellStyle name="Normal 7 84 2" xfId="18832"/>
    <cellStyle name="Normal 7 84 20" xfId="28836"/>
    <cellStyle name="Normal 7 84 21" xfId="29017"/>
    <cellStyle name="Normal 7 84 22" xfId="29348"/>
    <cellStyle name="Normal 7 84 23" xfId="31132"/>
    <cellStyle name="Normal 7 84 24" xfId="33847"/>
    <cellStyle name="Normal 7 84 25" xfId="34070"/>
    <cellStyle name="Normal 7 84 26" xfId="34249"/>
    <cellStyle name="Normal 7 84 3" xfId="19443"/>
    <cellStyle name="Normal 7 84 4" xfId="19923"/>
    <cellStyle name="Normal 7 84 5" xfId="20351"/>
    <cellStyle name="Normal 7 84 6" xfId="20757"/>
    <cellStyle name="Normal 7 84 7" xfId="21144"/>
    <cellStyle name="Normal 7 84 8" xfId="21368"/>
    <cellStyle name="Normal 7 84 9" xfId="21549"/>
    <cellStyle name="Normal 7 85" xfId="1339"/>
    <cellStyle name="Normal 7 85 10" xfId="23596"/>
    <cellStyle name="Normal 7 85 11" xfId="24023"/>
    <cellStyle name="Normal 7 85 12" xfId="24431"/>
    <cellStyle name="Normal 7 85 13" xfId="24817"/>
    <cellStyle name="Normal 7 85 14" xfId="25039"/>
    <cellStyle name="Normal 7 85 15" xfId="25220"/>
    <cellStyle name="Normal 7 85 16" xfId="27396"/>
    <cellStyle name="Normal 7 85 17" xfId="27820"/>
    <cellStyle name="Normal 7 85 18" xfId="28228"/>
    <cellStyle name="Normal 7 85 19" xfId="28615"/>
    <cellStyle name="Normal 7 85 2" xfId="18833"/>
    <cellStyle name="Normal 7 85 20" xfId="28837"/>
    <cellStyle name="Normal 7 85 21" xfId="29018"/>
    <cellStyle name="Normal 7 85 22" xfId="29354"/>
    <cellStyle name="Normal 7 85 23" xfId="31138"/>
    <cellStyle name="Normal 7 85 24" xfId="33848"/>
    <cellStyle name="Normal 7 85 25" xfId="34071"/>
    <cellStyle name="Normal 7 85 26" xfId="34250"/>
    <cellStyle name="Normal 7 85 3" xfId="19444"/>
    <cellStyle name="Normal 7 85 4" xfId="19924"/>
    <cellStyle name="Normal 7 85 5" xfId="20352"/>
    <cellStyle name="Normal 7 85 6" xfId="20758"/>
    <cellStyle name="Normal 7 85 7" xfId="21145"/>
    <cellStyle name="Normal 7 85 8" xfId="21369"/>
    <cellStyle name="Normal 7 85 9" xfId="21550"/>
    <cellStyle name="Normal 7 86" xfId="1347"/>
    <cellStyle name="Normal 7 86 10" xfId="23597"/>
    <cellStyle name="Normal 7 86 11" xfId="24024"/>
    <cellStyle name="Normal 7 86 12" xfId="24432"/>
    <cellStyle name="Normal 7 86 13" xfId="24818"/>
    <cellStyle name="Normal 7 86 14" xfId="25040"/>
    <cellStyle name="Normal 7 86 15" xfId="25221"/>
    <cellStyle name="Normal 7 86 16" xfId="27397"/>
    <cellStyle name="Normal 7 86 17" xfId="27821"/>
    <cellStyle name="Normal 7 86 18" xfId="28229"/>
    <cellStyle name="Normal 7 86 19" xfId="28616"/>
    <cellStyle name="Normal 7 86 2" xfId="18834"/>
    <cellStyle name="Normal 7 86 20" xfId="28838"/>
    <cellStyle name="Normal 7 86 21" xfId="29019"/>
    <cellStyle name="Normal 7 86 22" xfId="29360"/>
    <cellStyle name="Normal 7 86 23" xfId="31144"/>
    <cellStyle name="Normal 7 86 24" xfId="33849"/>
    <cellStyle name="Normal 7 86 25" xfId="34072"/>
    <cellStyle name="Normal 7 86 26" xfId="34251"/>
    <cellStyle name="Normal 7 86 3" xfId="19445"/>
    <cellStyle name="Normal 7 86 4" xfId="19925"/>
    <cellStyle name="Normal 7 86 5" xfId="20353"/>
    <cellStyle name="Normal 7 86 6" xfId="20759"/>
    <cellStyle name="Normal 7 86 7" xfId="21146"/>
    <cellStyle name="Normal 7 86 8" xfId="21370"/>
    <cellStyle name="Normal 7 86 9" xfId="21551"/>
    <cellStyle name="Normal 7 87" xfId="1396"/>
    <cellStyle name="Normal 7 87 10" xfId="23598"/>
    <cellStyle name="Normal 7 87 11" xfId="24025"/>
    <cellStyle name="Normal 7 87 12" xfId="24433"/>
    <cellStyle name="Normal 7 87 13" xfId="24819"/>
    <cellStyle name="Normal 7 87 14" xfId="25041"/>
    <cellStyle name="Normal 7 87 15" xfId="25222"/>
    <cellStyle name="Normal 7 87 16" xfId="27398"/>
    <cellStyle name="Normal 7 87 17" xfId="27822"/>
    <cellStyle name="Normal 7 87 18" xfId="28230"/>
    <cellStyle name="Normal 7 87 19" xfId="28617"/>
    <cellStyle name="Normal 7 87 2" xfId="18835"/>
    <cellStyle name="Normal 7 87 20" xfId="28839"/>
    <cellStyle name="Normal 7 87 21" xfId="29020"/>
    <cellStyle name="Normal 7 87 22" xfId="29395"/>
    <cellStyle name="Normal 7 87 23" xfId="31179"/>
    <cellStyle name="Normal 7 87 24" xfId="33850"/>
    <cellStyle name="Normal 7 87 25" xfId="34073"/>
    <cellStyle name="Normal 7 87 26" xfId="34252"/>
    <cellStyle name="Normal 7 87 3" xfId="19446"/>
    <cellStyle name="Normal 7 87 4" xfId="19926"/>
    <cellStyle name="Normal 7 87 5" xfId="20354"/>
    <cellStyle name="Normal 7 87 6" xfId="20760"/>
    <cellStyle name="Normal 7 87 7" xfId="21147"/>
    <cellStyle name="Normal 7 87 8" xfId="21371"/>
    <cellStyle name="Normal 7 87 9" xfId="21552"/>
    <cellStyle name="Normal 7 88" xfId="1404"/>
    <cellStyle name="Normal 7 88 10" xfId="23599"/>
    <cellStyle name="Normal 7 88 11" xfId="24026"/>
    <cellStyle name="Normal 7 88 12" xfId="24434"/>
    <cellStyle name="Normal 7 88 13" xfId="24820"/>
    <cellStyle name="Normal 7 88 14" xfId="25042"/>
    <cellStyle name="Normal 7 88 15" xfId="25223"/>
    <cellStyle name="Normal 7 88 16" xfId="27399"/>
    <cellStyle name="Normal 7 88 17" xfId="27823"/>
    <cellStyle name="Normal 7 88 18" xfId="28231"/>
    <cellStyle name="Normal 7 88 19" xfId="28618"/>
    <cellStyle name="Normal 7 88 2" xfId="18836"/>
    <cellStyle name="Normal 7 88 20" xfId="28840"/>
    <cellStyle name="Normal 7 88 21" xfId="29021"/>
    <cellStyle name="Normal 7 88 22" xfId="29401"/>
    <cellStyle name="Normal 7 88 23" xfId="31185"/>
    <cellStyle name="Normal 7 88 24" xfId="33851"/>
    <cellStyle name="Normal 7 88 25" xfId="34074"/>
    <cellStyle name="Normal 7 88 26" xfId="34253"/>
    <cellStyle name="Normal 7 88 3" xfId="19447"/>
    <cellStyle name="Normal 7 88 4" xfId="19927"/>
    <cellStyle name="Normal 7 88 5" xfId="20355"/>
    <cellStyle name="Normal 7 88 6" xfId="20761"/>
    <cellStyle name="Normal 7 88 7" xfId="21148"/>
    <cellStyle name="Normal 7 88 8" xfId="21372"/>
    <cellStyle name="Normal 7 88 9" xfId="21553"/>
    <cellStyle name="Normal 7 89" xfId="1412"/>
    <cellStyle name="Normal 7 89 10" xfId="23600"/>
    <cellStyle name="Normal 7 89 11" xfId="24027"/>
    <cellStyle name="Normal 7 89 12" xfId="24435"/>
    <cellStyle name="Normal 7 89 13" xfId="24821"/>
    <cellStyle name="Normal 7 89 14" xfId="25043"/>
    <cellStyle name="Normal 7 89 15" xfId="25224"/>
    <cellStyle name="Normal 7 89 16" xfId="27400"/>
    <cellStyle name="Normal 7 89 17" xfId="27824"/>
    <cellStyle name="Normal 7 89 18" xfId="28232"/>
    <cellStyle name="Normal 7 89 19" xfId="28619"/>
    <cellStyle name="Normal 7 89 2" xfId="18837"/>
    <cellStyle name="Normal 7 89 20" xfId="28841"/>
    <cellStyle name="Normal 7 89 21" xfId="29022"/>
    <cellStyle name="Normal 7 89 22" xfId="29407"/>
    <cellStyle name="Normal 7 89 23" xfId="31191"/>
    <cellStyle name="Normal 7 89 24" xfId="33852"/>
    <cellStyle name="Normal 7 89 25" xfId="34075"/>
    <cellStyle name="Normal 7 89 26" xfId="34254"/>
    <cellStyle name="Normal 7 89 3" xfId="19448"/>
    <cellStyle name="Normal 7 89 4" xfId="19928"/>
    <cellStyle name="Normal 7 89 5" xfId="20356"/>
    <cellStyle name="Normal 7 89 6" xfId="20762"/>
    <cellStyle name="Normal 7 89 7" xfId="21149"/>
    <cellStyle name="Normal 7 89 8" xfId="21373"/>
    <cellStyle name="Normal 7 89 9" xfId="21554"/>
    <cellStyle name="Normal 7 9" xfId="97"/>
    <cellStyle name="Normal 7 90" xfId="1422"/>
    <cellStyle name="Normal 7 90 10" xfId="23602"/>
    <cellStyle name="Normal 7 90 11" xfId="24029"/>
    <cellStyle name="Normal 7 90 12" xfId="24437"/>
    <cellStyle name="Normal 7 90 13" xfId="24823"/>
    <cellStyle name="Normal 7 90 14" xfId="25044"/>
    <cellStyle name="Normal 7 90 15" xfId="25225"/>
    <cellStyle name="Normal 7 90 16" xfId="27402"/>
    <cellStyle name="Normal 7 90 17" xfId="27826"/>
    <cellStyle name="Normal 7 90 18" xfId="28234"/>
    <cellStyle name="Normal 7 90 19" xfId="28621"/>
    <cellStyle name="Normal 7 90 2" xfId="18839"/>
    <cellStyle name="Normal 7 90 20" xfId="28842"/>
    <cellStyle name="Normal 7 90 21" xfId="29023"/>
    <cellStyle name="Normal 7 90 22" xfId="29414"/>
    <cellStyle name="Normal 7 90 23" xfId="31198"/>
    <cellStyle name="Normal 7 90 24" xfId="33854"/>
    <cellStyle name="Normal 7 90 25" xfId="34076"/>
    <cellStyle name="Normal 7 90 26" xfId="34255"/>
    <cellStyle name="Normal 7 90 3" xfId="19450"/>
    <cellStyle name="Normal 7 90 4" xfId="19930"/>
    <cellStyle name="Normal 7 90 5" xfId="20358"/>
    <cellStyle name="Normal 7 90 6" xfId="20764"/>
    <cellStyle name="Normal 7 90 7" xfId="21151"/>
    <cellStyle name="Normal 7 90 8" xfId="21374"/>
    <cellStyle name="Normal 7 90 9" xfId="21555"/>
    <cellStyle name="Normal 7 91" xfId="1430"/>
    <cellStyle name="Normal 7 91 10" xfId="23603"/>
    <cellStyle name="Normal 7 91 11" xfId="24030"/>
    <cellStyle name="Normal 7 91 12" xfId="24438"/>
    <cellStyle name="Normal 7 91 13" xfId="24824"/>
    <cellStyle name="Normal 7 91 14" xfId="25045"/>
    <cellStyle name="Normal 7 91 15" xfId="25226"/>
    <cellStyle name="Normal 7 91 16" xfId="27403"/>
    <cellStyle name="Normal 7 91 17" xfId="27827"/>
    <cellStyle name="Normal 7 91 18" xfId="28235"/>
    <cellStyle name="Normal 7 91 19" xfId="28622"/>
    <cellStyle name="Normal 7 91 2" xfId="18840"/>
    <cellStyle name="Normal 7 91 20" xfId="28843"/>
    <cellStyle name="Normal 7 91 21" xfId="29024"/>
    <cellStyle name="Normal 7 91 22" xfId="29420"/>
    <cellStyle name="Normal 7 91 23" xfId="31204"/>
    <cellStyle name="Normal 7 91 24" xfId="33855"/>
    <cellStyle name="Normal 7 91 25" xfId="34077"/>
    <cellStyle name="Normal 7 91 26" xfId="34256"/>
    <cellStyle name="Normal 7 91 3" xfId="19451"/>
    <cellStyle name="Normal 7 91 4" xfId="19931"/>
    <cellStyle name="Normal 7 91 5" xfId="20359"/>
    <cellStyle name="Normal 7 91 6" xfId="20765"/>
    <cellStyle name="Normal 7 91 7" xfId="21152"/>
    <cellStyle name="Normal 7 91 8" xfId="21375"/>
    <cellStyle name="Normal 7 91 9" xfId="21556"/>
    <cellStyle name="Normal 7 92" xfId="1444"/>
    <cellStyle name="Normal 7 92 10" xfId="23604"/>
    <cellStyle name="Normal 7 92 11" xfId="24031"/>
    <cellStyle name="Normal 7 92 12" xfId="24439"/>
    <cellStyle name="Normal 7 92 13" xfId="24825"/>
    <cellStyle name="Normal 7 92 14" xfId="25046"/>
    <cellStyle name="Normal 7 92 15" xfId="25227"/>
    <cellStyle name="Normal 7 92 16" xfId="27404"/>
    <cellStyle name="Normal 7 92 17" xfId="27828"/>
    <cellStyle name="Normal 7 92 18" xfId="28236"/>
    <cellStyle name="Normal 7 92 19" xfId="28623"/>
    <cellStyle name="Normal 7 92 2" xfId="18841"/>
    <cellStyle name="Normal 7 92 20" xfId="28844"/>
    <cellStyle name="Normal 7 92 21" xfId="29025"/>
    <cellStyle name="Normal 7 92 22" xfId="29431"/>
    <cellStyle name="Normal 7 92 23" xfId="31215"/>
    <cellStyle name="Normal 7 92 24" xfId="33856"/>
    <cellStyle name="Normal 7 92 25" xfId="34078"/>
    <cellStyle name="Normal 7 92 26" xfId="34257"/>
    <cellStyle name="Normal 7 92 3" xfId="19452"/>
    <cellStyle name="Normal 7 92 4" xfId="19932"/>
    <cellStyle name="Normal 7 92 5" xfId="20360"/>
    <cellStyle name="Normal 7 92 6" xfId="20766"/>
    <cellStyle name="Normal 7 92 7" xfId="21153"/>
    <cellStyle name="Normal 7 92 8" xfId="21376"/>
    <cellStyle name="Normal 7 92 9" xfId="21557"/>
    <cellStyle name="Normal 7 93" xfId="1452"/>
    <cellStyle name="Normal 7 93 10" xfId="23605"/>
    <cellStyle name="Normal 7 93 11" xfId="24032"/>
    <cellStyle name="Normal 7 93 12" xfId="24440"/>
    <cellStyle name="Normal 7 93 13" xfId="24826"/>
    <cellStyle name="Normal 7 93 14" xfId="25047"/>
    <cellStyle name="Normal 7 93 15" xfId="25228"/>
    <cellStyle name="Normal 7 93 16" xfId="27405"/>
    <cellStyle name="Normal 7 93 17" xfId="27829"/>
    <cellStyle name="Normal 7 93 18" xfId="28237"/>
    <cellStyle name="Normal 7 93 19" xfId="28624"/>
    <cellStyle name="Normal 7 93 2" xfId="18842"/>
    <cellStyle name="Normal 7 93 20" xfId="28845"/>
    <cellStyle name="Normal 7 93 21" xfId="29026"/>
    <cellStyle name="Normal 7 93 22" xfId="29437"/>
    <cellStyle name="Normal 7 93 23" xfId="31221"/>
    <cellStyle name="Normal 7 93 24" xfId="33857"/>
    <cellStyle name="Normal 7 93 25" xfId="34079"/>
    <cellStyle name="Normal 7 93 26" xfId="34258"/>
    <cellStyle name="Normal 7 93 3" xfId="19453"/>
    <cellStyle name="Normal 7 93 4" xfId="19933"/>
    <cellStyle name="Normal 7 93 5" xfId="20361"/>
    <cellStyle name="Normal 7 93 6" xfId="20767"/>
    <cellStyle name="Normal 7 93 7" xfId="21154"/>
    <cellStyle name="Normal 7 93 8" xfId="21377"/>
    <cellStyle name="Normal 7 93 9" xfId="21558"/>
    <cellStyle name="Normal 7 94" xfId="2266"/>
    <cellStyle name="Normal 7 94 10" xfId="23606"/>
    <cellStyle name="Normal 7 94 11" xfId="24033"/>
    <cellStyle name="Normal 7 94 12" xfId="24441"/>
    <cellStyle name="Normal 7 94 13" xfId="24827"/>
    <cellStyle name="Normal 7 94 14" xfId="25048"/>
    <cellStyle name="Normal 7 94 15" xfId="25229"/>
    <cellStyle name="Normal 7 94 16" xfId="27406"/>
    <cellStyle name="Normal 7 94 17" xfId="27830"/>
    <cellStyle name="Normal 7 94 18" xfId="28238"/>
    <cellStyle name="Normal 7 94 19" xfId="28625"/>
    <cellStyle name="Normal 7 94 2" xfId="18843"/>
    <cellStyle name="Normal 7 94 20" xfId="28846"/>
    <cellStyle name="Normal 7 94 21" xfId="29027"/>
    <cellStyle name="Normal 7 94 22" xfId="29547"/>
    <cellStyle name="Normal 7 94 23" xfId="31331"/>
    <cellStyle name="Normal 7 94 24" xfId="33858"/>
    <cellStyle name="Normal 7 94 25" xfId="34080"/>
    <cellStyle name="Normal 7 94 26" xfId="34259"/>
    <cellStyle name="Normal 7 94 3" xfId="19454"/>
    <cellStyle name="Normal 7 94 4" xfId="19934"/>
    <cellStyle name="Normal 7 94 5" xfId="20362"/>
    <cellStyle name="Normal 7 94 6" xfId="20768"/>
    <cellStyle name="Normal 7 94 7" xfId="21155"/>
    <cellStyle name="Normal 7 94 8" xfId="21378"/>
    <cellStyle name="Normal 7 94 9" xfId="21559"/>
    <cellStyle name="Normal 7 95" xfId="2267"/>
    <cellStyle name="Normal 7 95 10" xfId="23607"/>
    <cellStyle name="Normal 7 95 11" xfId="24034"/>
    <cellStyle name="Normal 7 95 12" xfId="24442"/>
    <cellStyle name="Normal 7 95 13" xfId="24828"/>
    <cellStyle name="Normal 7 95 14" xfId="25049"/>
    <cellStyle name="Normal 7 95 15" xfId="25230"/>
    <cellStyle name="Normal 7 95 16" xfId="27407"/>
    <cellStyle name="Normal 7 95 17" xfId="27831"/>
    <cellStyle name="Normal 7 95 18" xfId="28239"/>
    <cellStyle name="Normal 7 95 19" xfId="28626"/>
    <cellStyle name="Normal 7 95 2" xfId="18844"/>
    <cellStyle name="Normal 7 95 20" xfId="28847"/>
    <cellStyle name="Normal 7 95 21" xfId="29028"/>
    <cellStyle name="Normal 7 95 22" xfId="29548"/>
    <cellStyle name="Normal 7 95 23" xfId="31332"/>
    <cellStyle name="Normal 7 95 24" xfId="33859"/>
    <cellStyle name="Normal 7 95 25" xfId="34081"/>
    <cellStyle name="Normal 7 95 26" xfId="34260"/>
    <cellStyle name="Normal 7 95 3" xfId="19455"/>
    <cellStyle name="Normal 7 95 4" xfId="19935"/>
    <cellStyle name="Normal 7 95 5" xfId="20363"/>
    <cellStyle name="Normal 7 95 6" xfId="20769"/>
    <cellStyle name="Normal 7 95 7" xfId="21156"/>
    <cellStyle name="Normal 7 95 8" xfId="21379"/>
    <cellStyle name="Normal 7 95 9" xfId="21560"/>
    <cellStyle name="Normal 7 96" xfId="2268"/>
    <cellStyle name="Normal 7 96 10" xfId="23608"/>
    <cellStyle name="Normal 7 96 11" xfId="24035"/>
    <cellStyle name="Normal 7 96 12" xfId="24443"/>
    <cellStyle name="Normal 7 96 13" xfId="24829"/>
    <cellStyle name="Normal 7 96 14" xfId="25050"/>
    <cellStyle name="Normal 7 96 15" xfId="25231"/>
    <cellStyle name="Normal 7 96 16" xfId="27408"/>
    <cellStyle name="Normal 7 96 17" xfId="27832"/>
    <cellStyle name="Normal 7 96 18" xfId="28240"/>
    <cellStyle name="Normal 7 96 19" xfId="28627"/>
    <cellStyle name="Normal 7 96 2" xfId="18845"/>
    <cellStyle name="Normal 7 96 20" xfId="28848"/>
    <cellStyle name="Normal 7 96 21" xfId="29029"/>
    <cellStyle name="Normal 7 96 22" xfId="29549"/>
    <cellStyle name="Normal 7 96 23" xfId="31333"/>
    <cellStyle name="Normal 7 96 24" xfId="33860"/>
    <cellStyle name="Normal 7 96 25" xfId="34082"/>
    <cellStyle name="Normal 7 96 26" xfId="34261"/>
    <cellStyle name="Normal 7 96 3" xfId="19456"/>
    <cellStyle name="Normal 7 96 4" xfId="19936"/>
    <cellStyle name="Normal 7 96 5" xfId="20364"/>
    <cellStyle name="Normal 7 96 6" xfId="20770"/>
    <cellStyle name="Normal 7 96 7" xfId="21157"/>
    <cellStyle name="Normal 7 96 8" xfId="21380"/>
    <cellStyle name="Normal 7 96 9" xfId="21561"/>
    <cellStyle name="Normal 7 97" xfId="2269"/>
    <cellStyle name="Normal 7 97 10" xfId="23609"/>
    <cellStyle name="Normal 7 97 11" xfId="24036"/>
    <cellStyle name="Normal 7 97 12" xfId="24444"/>
    <cellStyle name="Normal 7 97 13" xfId="24830"/>
    <cellStyle name="Normal 7 97 14" xfId="25051"/>
    <cellStyle name="Normal 7 97 15" xfId="25232"/>
    <cellStyle name="Normal 7 97 16" xfId="27409"/>
    <cellStyle name="Normal 7 97 17" xfId="27833"/>
    <cellStyle name="Normal 7 97 18" xfId="28241"/>
    <cellStyle name="Normal 7 97 19" xfId="28628"/>
    <cellStyle name="Normal 7 97 2" xfId="18846"/>
    <cellStyle name="Normal 7 97 20" xfId="28849"/>
    <cellStyle name="Normal 7 97 21" xfId="29030"/>
    <cellStyle name="Normal 7 97 22" xfId="29550"/>
    <cellStyle name="Normal 7 97 23" xfId="31334"/>
    <cellStyle name="Normal 7 97 24" xfId="33861"/>
    <cellStyle name="Normal 7 97 25" xfId="34083"/>
    <cellStyle name="Normal 7 97 26" xfId="34262"/>
    <cellStyle name="Normal 7 97 3" xfId="19457"/>
    <cellStyle name="Normal 7 97 4" xfId="19937"/>
    <cellStyle name="Normal 7 97 5" xfId="20365"/>
    <cellStyle name="Normal 7 97 6" xfId="20771"/>
    <cellStyle name="Normal 7 97 7" xfId="21158"/>
    <cellStyle name="Normal 7 97 8" xfId="21381"/>
    <cellStyle name="Normal 7 97 9" xfId="21562"/>
    <cellStyle name="Normal 7 98" xfId="2270"/>
    <cellStyle name="Normal 7 98 10" xfId="23610"/>
    <cellStyle name="Normal 7 98 11" xfId="24037"/>
    <cellStyle name="Normal 7 98 12" xfId="24445"/>
    <cellStyle name="Normal 7 98 13" xfId="24831"/>
    <cellStyle name="Normal 7 98 14" xfId="25052"/>
    <cellStyle name="Normal 7 98 15" xfId="25233"/>
    <cellStyle name="Normal 7 98 16" xfId="27410"/>
    <cellStyle name="Normal 7 98 17" xfId="27834"/>
    <cellStyle name="Normal 7 98 18" xfId="28242"/>
    <cellStyle name="Normal 7 98 19" xfId="28629"/>
    <cellStyle name="Normal 7 98 2" xfId="18847"/>
    <cellStyle name="Normal 7 98 20" xfId="28850"/>
    <cellStyle name="Normal 7 98 21" xfId="29031"/>
    <cellStyle name="Normal 7 98 22" xfId="29551"/>
    <cellStyle name="Normal 7 98 23" xfId="31335"/>
    <cellStyle name="Normal 7 98 24" xfId="33862"/>
    <cellStyle name="Normal 7 98 25" xfId="34084"/>
    <cellStyle name="Normal 7 98 26" xfId="34263"/>
    <cellStyle name="Normal 7 98 3" xfId="19458"/>
    <cellStyle name="Normal 7 98 4" xfId="19938"/>
    <cellStyle name="Normal 7 98 5" xfId="20366"/>
    <cellStyle name="Normal 7 98 6" xfId="20772"/>
    <cellStyle name="Normal 7 98 7" xfId="21159"/>
    <cellStyle name="Normal 7 98 8" xfId="21382"/>
    <cellStyle name="Normal 7 98 9" xfId="21563"/>
    <cellStyle name="Normal 7 99" xfId="2271"/>
    <cellStyle name="Normal 7 99 10" xfId="23611"/>
    <cellStyle name="Normal 7 99 11" xfId="24038"/>
    <cellStyle name="Normal 7 99 12" xfId="24446"/>
    <cellStyle name="Normal 7 99 13" xfId="24832"/>
    <cellStyle name="Normal 7 99 14" xfId="25053"/>
    <cellStyle name="Normal 7 99 15" xfId="25234"/>
    <cellStyle name="Normal 7 99 16" xfId="27411"/>
    <cellStyle name="Normal 7 99 17" xfId="27835"/>
    <cellStyle name="Normal 7 99 18" xfId="28243"/>
    <cellStyle name="Normal 7 99 19" xfId="28630"/>
    <cellStyle name="Normal 7 99 2" xfId="18848"/>
    <cellStyle name="Normal 7 99 20" xfId="28851"/>
    <cellStyle name="Normal 7 99 21" xfId="29032"/>
    <cellStyle name="Normal 7 99 22" xfId="29552"/>
    <cellStyle name="Normal 7 99 23" xfId="31336"/>
    <cellStyle name="Normal 7 99 24" xfId="33863"/>
    <cellStyle name="Normal 7 99 25" xfId="34085"/>
    <cellStyle name="Normal 7 99 26" xfId="34264"/>
    <cellStyle name="Normal 7 99 3" xfId="19459"/>
    <cellStyle name="Normal 7 99 4" xfId="19939"/>
    <cellStyle name="Normal 7 99 5" xfId="20367"/>
    <cellStyle name="Normal 7 99 6" xfId="20773"/>
    <cellStyle name="Normal 7 99 7" xfId="21160"/>
    <cellStyle name="Normal 7 99 8" xfId="21383"/>
    <cellStyle name="Normal 7 99 9" xfId="21564"/>
    <cellStyle name="Normal 70" xfId="995"/>
    <cellStyle name="Normal 71" xfId="996"/>
    <cellStyle name="Normal 72" xfId="997"/>
    <cellStyle name="Normal 73" xfId="998"/>
    <cellStyle name="Normal 74" xfId="999"/>
    <cellStyle name="Normal 75" xfId="1000"/>
    <cellStyle name="Normal 76" xfId="1001"/>
    <cellStyle name="Normal 77" xfId="1002"/>
    <cellStyle name="Normal 78" xfId="1003"/>
    <cellStyle name="Normal 79" xfId="1004"/>
    <cellStyle name="Normal 8" xfId="282"/>
    <cellStyle name="Normal 8 10" xfId="424"/>
    <cellStyle name="Normal 8 100" xfId="5666"/>
    <cellStyle name="Normal 8 100 2" xfId="29960"/>
    <cellStyle name="Normal 8 100 3" xfId="31744"/>
    <cellStyle name="Normal 8 101" xfId="5916"/>
    <cellStyle name="Normal 8 101 2" xfId="29969"/>
    <cellStyle name="Normal 8 101 3" xfId="31753"/>
    <cellStyle name="Normal 8 102" xfId="6149"/>
    <cellStyle name="Normal 8 102 2" xfId="29978"/>
    <cellStyle name="Normal 8 102 3" xfId="31762"/>
    <cellStyle name="Normal 8 103" xfId="6354"/>
    <cellStyle name="Normal 8 103 2" xfId="29987"/>
    <cellStyle name="Normal 8 103 3" xfId="31771"/>
    <cellStyle name="Normal 8 104" xfId="6539"/>
    <cellStyle name="Normal 8 104 2" xfId="29992"/>
    <cellStyle name="Normal 8 104 3" xfId="31776"/>
    <cellStyle name="Normal 8 105" xfId="6672"/>
    <cellStyle name="Normal 8 105 2" xfId="29995"/>
    <cellStyle name="Normal 8 105 3" xfId="31779"/>
    <cellStyle name="Normal 8 106" xfId="6776"/>
    <cellStyle name="Normal 8 106 2" xfId="29998"/>
    <cellStyle name="Normal 8 106 3" xfId="31782"/>
    <cellStyle name="Normal 8 107" xfId="6822"/>
    <cellStyle name="Normal 8 107 2" xfId="30001"/>
    <cellStyle name="Normal 8 107 3" xfId="31785"/>
    <cellStyle name="Normal 8 108" xfId="6854"/>
    <cellStyle name="Normal 8 108 2" xfId="30003"/>
    <cellStyle name="Normal 8 108 3" xfId="31787"/>
    <cellStyle name="Normal 8 109" xfId="8947"/>
    <cellStyle name="Normal 8 109 2" xfId="30245"/>
    <cellStyle name="Normal 8 109 3" xfId="32029"/>
    <cellStyle name="Normal 8 11" xfId="440"/>
    <cellStyle name="Normal 8 110" xfId="9214"/>
    <cellStyle name="Normal 8 110 2" xfId="30258"/>
    <cellStyle name="Normal 8 110 3" xfId="32042"/>
    <cellStyle name="Normal 8 111" xfId="9484"/>
    <cellStyle name="Normal 8 111 2" xfId="30274"/>
    <cellStyle name="Normal 8 111 3" xfId="32058"/>
    <cellStyle name="Normal 8 112" xfId="9748"/>
    <cellStyle name="Normal 8 112 2" xfId="30283"/>
    <cellStyle name="Normal 8 112 3" xfId="32067"/>
    <cellStyle name="Normal 8 113" xfId="10013"/>
    <cellStyle name="Normal 8 113 2" xfId="30293"/>
    <cellStyle name="Normal 8 113 3" xfId="32077"/>
    <cellStyle name="Normal 8 114" xfId="10270"/>
    <cellStyle name="Normal 8 114 2" xfId="30302"/>
    <cellStyle name="Normal 8 114 3" xfId="32086"/>
    <cellStyle name="Normal 8 115" xfId="10533"/>
    <cellStyle name="Normal 8 115 2" xfId="30311"/>
    <cellStyle name="Normal 8 115 3" xfId="32095"/>
    <cellStyle name="Normal 8 116" xfId="10785"/>
    <cellStyle name="Normal 8 116 2" xfId="30320"/>
    <cellStyle name="Normal 8 116 3" xfId="32104"/>
    <cellStyle name="Normal 8 117" xfId="11040"/>
    <cellStyle name="Normal 8 117 2" xfId="30328"/>
    <cellStyle name="Normal 8 117 3" xfId="32112"/>
    <cellStyle name="Normal 8 118" xfId="11313"/>
    <cellStyle name="Normal 8 118 2" xfId="30337"/>
    <cellStyle name="Normal 8 118 3" xfId="32121"/>
    <cellStyle name="Normal 8 119" xfId="11553"/>
    <cellStyle name="Normal 8 119 2" xfId="30346"/>
    <cellStyle name="Normal 8 119 3" xfId="32130"/>
    <cellStyle name="Normal 8 12" xfId="456"/>
    <cellStyle name="Normal 8 120" xfId="11792"/>
    <cellStyle name="Normal 8 120 2" xfId="30356"/>
    <cellStyle name="Normal 8 120 3" xfId="32140"/>
    <cellStyle name="Normal 8 121" xfId="11995"/>
    <cellStyle name="Normal 8 121 2" xfId="30363"/>
    <cellStyle name="Normal 8 121 3" xfId="32147"/>
    <cellStyle name="Normal 8 122" xfId="12178"/>
    <cellStyle name="Normal 8 122 2" xfId="30368"/>
    <cellStyle name="Normal 8 122 3" xfId="32152"/>
    <cellStyle name="Normal 8 123" xfId="12296"/>
    <cellStyle name="Normal 8 123 2" xfId="30373"/>
    <cellStyle name="Normal 8 123 3" xfId="32157"/>
    <cellStyle name="Normal 8 124" xfId="12399"/>
    <cellStyle name="Normal 8 124 2" xfId="30376"/>
    <cellStyle name="Normal 8 124 3" xfId="32160"/>
    <cellStyle name="Normal 8 125" xfId="12444"/>
    <cellStyle name="Normal 8 125 2" xfId="30378"/>
    <cellStyle name="Normal 8 125 3" xfId="32162"/>
    <cellStyle name="Normal 8 126" xfId="12470"/>
    <cellStyle name="Normal 8 126 2" xfId="30381"/>
    <cellStyle name="Normal 8 126 3" xfId="32165"/>
    <cellStyle name="Normal 8 127" xfId="14348"/>
    <cellStyle name="Normal 8 127 2" xfId="30589"/>
    <cellStyle name="Normal 8 127 3" xfId="32373"/>
    <cellStyle name="Normal 8 128" xfId="14619"/>
    <cellStyle name="Normal 8 128 2" xfId="30599"/>
    <cellStyle name="Normal 8 128 3" xfId="32383"/>
    <cellStyle name="Normal 8 129" xfId="14881"/>
    <cellStyle name="Normal 8 129 2" xfId="30608"/>
    <cellStyle name="Normal 8 129 3" xfId="32392"/>
    <cellStyle name="Normal 8 13" xfId="472"/>
    <cellStyle name="Normal 8 130" xfId="15143"/>
    <cellStyle name="Normal 8 130 2" xfId="30617"/>
    <cellStyle name="Normal 8 130 3" xfId="32401"/>
    <cellStyle name="Normal 8 131" xfId="15410"/>
    <cellStyle name="Normal 8 131 2" xfId="30626"/>
    <cellStyle name="Normal 8 131 3" xfId="32410"/>
    <cellStyle name="Normal 8 132" xfId="15669"/>
    <cellStyle name="Normal 8 132 2" xfId="30635"/>
    <cellStyle name="Normal 8 132 3" xfId="32419"/>
    <cellStyle name="Normal 8 133" xfId="15915"/>
    <cellStyle name="Normal 8 133 2" xfId="30644"/>
    <cellStyle name="Normal 8 133 3" xfId="32428"/>
    <cellStyle name="Normal 8 134" xfId="16123"/>
    <cellStyle name="Normal 8 134 2" xfId="30651"/>
    <cellStyle name="Normal 8 134 3" xfId="32435"/>
    <cellStyle name="Normal 8 135" xfId="16314"/>
    <cellStyle name="Normal 8 135 2" xfId="30657"/>
    <cellStyle name="Normal 8 135 3" xfId="32441"/>
    <cellStyle name="Normal 8 136" xfId="16452"/>
    <cellStyle name="Normal 8 136 2" xfId="30662"/>
    <cellStyle name="Normal 8 136 3" xfId="32446"/>
    <cellStyle name="Normal 8 137" xfId="16561"/>
    <cellStyle name="Normal 8 137 2" xfId="30665"/>
    <cellStyle name="Normal 8 137 3" xfId="32449"/>
    <cellStyle name="Normal 8 138" xfId="16608"/>
    <cellStyle name="Normal 8 138 2" xfId="30668"/>
    <cellStyle name="Normal 8 138 3" xfId="32452"/>
    <cellStyle name="Normal 8 139" xfId="16636"/>
    <cellStyle name="Normal 8 139 2" xfId="30670"/>
    <cellStyle name="Normal 8 139 3" xfId="32454"/>
    <cellStyle name="Normal 8 14" xfId="488"/>
    <cellStyle name="Normal 8 140" xfId="16683"/>
    <cellStyle name="Normal 8 141" xfId="16745"/>
    <cellStyle name="Normal 8 142" xfId="16764"/>
    <cellStyle name="Normal 8 143" xfId="16780"/>
    <cellStyle name="Normal 8 144" xfId="18859"/>
    <cellStyle name="Normal 8 145" xfId="19470"/>
    <cellStyle name="Normal 8 146" xfId="19950"/>
    <cellStyle name="Normal 8 147" xfId="20378"/>
    <cellStyle name="Normal 8 148" xfId="20784"/>
    <cellStyle name="Normal 8 149" xfId="21171"/>
    <cellStyle name="Normal 8 15" xfId="504"/>
    <cellStyle name="Normal 8 150" xfId="21384"/>
    <cellStyle name="Normal 8 151" xfId="21565"/>
    <cellStyle name="Normal 8 152" xfId="23622"/>
    <cellStyle name="Normal 8 153" xfId="24049"/>
    <cellStyle name="Normal 8 154" xfId="24457"/>
    <cellStyle name="Normal 8 155" xfId="24843"/>
    <cellStyle name="Normal 8 156" xfId="25054"/>
    <cellStyle name="Normal 8 157" xfId="25235"/>
    <cellStyle name="Normal 8 158" xfId="25401"/>
    <cellStyle name="Normal 8 159" xfId="25428"/>
    <cellStyle name="Normal 8 16" xfId="520"/>
    <cellStyle name="Normal 8 160" xfId="25449"/>
    <cellStyle name="Normal 8 161" xfId="25469"/>
    <cellStyle name="Normal 8 162" xfId="27422"/>
    <cellStyle name="Normal 8 163" xfId="27846"/>
    <cellStyle name="Normal 8 164" xfId="28254"/>
    <cellStyle name="Normal 8 165" xfId="28641"/>
    <cellStyle name="Normal 8 166" xfId="28852"/>
    <cellStyle name="Normal 8 167" xfId="29033"/>
    <cellStyle name="Normal 8 168" xfId="30722"/>
    <cellStyle name="Normal 8 169" xfId="30742"/>
    <cellStyle name="Normal 8 17" xfId="536"/>
    <cellStyle name="Normal 8 170" xfId="30757"/>
    <cellStyle name="Normal 8 171" xfId="30803"/>
    <cellStyle name="Normal 8 172" xfId="30819"/>
    <cellStyle name="Normal 8 173" xfId="30881"/>
    <cellStyle name="Normal 8 174" xfId="30898"/>
    <cellStyle name="Normal 8 175" xfId="30919"/>
    <cellStyle name="Normal 8 176" xfId="32516"/>
    <cellStyle name="Normal 8 177" xfId="32537"/>
    <cellStyle name="Normal 8 178" xfId="32554"/>
    <cellStyle name="Normal 8 179" xfId="33874"/>
    <cellStyle name="Normal 8 18" xfId="552"/>
    <cellStyle name="Normal 8 180" xfId="34086"/>
    <cellStyle name="Normal 8 181" xfId="34265"/>
    <cellStyle name="Normal 8 19" xfId="568"/>
    <cellStyle name="Normal 8 2" xfId="296"/>
    <cellStyle name="Normal 8 2 10" xfId="30723"/>
    <cellStyle name="Normal 8 2 11" xfId="30743"/>
    <cellStyle name="Normal 8 2 12" xfId="30758"/>
    <cellStyle name="Normal 8 2 13" xfId="30804"/>
    <cellStyle name="Normal 8 2 14" xfId="30820"/>
    <cellStyle name="Normal 8 2 15" xfId="30882"/>
    <cellStyle name="Normal 8 2 16" xfId="30899"/>
    <cellStyle name="Normal 8 2 17" xfId="30920"/>
    <cellStyle name="Normal 8 2 18" xfId="32517"/>
    <cellStyle name="Normal 8 2 19" xfId="32538"/>
    <cellStyle name="Normal 8 2 2" xfId="16684"/>
    <cellStyle name="Normal 8 2 20" xfId="32555"/>
    <cellStyle name="Normal 8 2 3" xfId="16746"/>
    <cellStyle name="Normal 8 2 4" xfId="16765"/>
    <cellStyle name="Normal 8 2 5" xfId="16781"/>
    <cellStyle name="Normal 8 2 6" xfId="25402"/>
    <cellStyle name="Normal 8 2 7" xfId="25429"/>
    <cellStyle name="Normal 8 2 8" xfId="25450"/>
    <cellStyle name="Normal 8 2 9" xfId="25470"/>
    <cellStyle name="Normal 8 20" xfId="584"/>
    <cellStyle name="Normal 8 21" xfId="600"/>
    <cellStyle name="Normal 8 22" xfId="616"/>
    <cellStyle name="Normal 8 23" xfId="632"/>
    <cellStyle name="Normal 8 24" xfId="648"/>
    <cellStyle name="Normal 8 25" xfId="664"/>
    <cellStyle name="Normal 8 26" xfId="680"/>
    <cellStyle name="Normal 8 27" xfId="696"/>
    <cellStyle name="Normal 8 28" xfId="712"/>
    <cellStyle name="Normal 8 29" xfId="728"/>
    <cellStyle name="Normal 8 3" xfId="312"/>
    <cellStyle name="Normal 8 3 10" xfId="30724"/>
    <cellStyle name="Normal 8 3 11" xfId="30744"/>
    <cellStyle name="Normal 8 3 12" xfId="30759"/>
    <cellStyle name="Normal 8 3 13" xfId="30805"/>
    <cellStyle name="Normal 8 3 14" xfId="30821"/>
    <cellStyle name="Normal 8 3 15" xfId="30883"/>
    <cellStyle name="Normal 8 3 16" xfId="30900"/>
    <cellStyle name="Normal 8 3 17" xfId="30921"/>
    <cellStyle name="Normal 8 3 18" xfId="32518"/>
    <cellStyle name="Normal 8 3 19" xfId="32539"/>
    <cellStyle name="Normal 8 3 2" xfId="16685"/>
    <cellStyle name="Normal 8 3 20" xfId="32556"/>
    <cellStyle name="Normal 8 3 3" xfId="16747"/>
    <cellStyle name="Normal 8 3 4" xfId="16766"/>
    <cellStyle name="Normal 8 3 5" xfId="16782"/>
    <cellStyle name="Normal 8 3 6" xfId="25403"/>
    <cellStyle name="Normal 8 3 7" xfId="25430"/>
    <cellStyle name="Normal 8 3 8" xfId="25451"/>
    <cellStyle name="Normal 8 3 9" xfId="25471"/>
    <cellStyle name="Normal 8 30" xfId="744"/>
    <cellStyle name="Normal 8 31" xfId="760"/>
    <cellStyle name="Normal 8 32" xfId="776"/>
    <cellStyle name="Normal 8 33" xfId="792"/>
    <cellStyle name="Normal 8 34" xfId="808"/>
    <cellStyle name="Normal 8 35" xfId="824"/>
    <cellStyle name="Normal 8 36" xfId="840"/>
    <cellStyle name="Normal 8 37" xfId="856"/>
    <cellStyle name="Normal 8 38" xfId="872"/>
    <cellStyle name="Normal 8 39" xfId="888"/>
    <cellStyle name="Normal 8 4" xfId="328"/>
    <cellStyle name="Normal 8 4 10" xfId="30725"/>
    <cellStyle name="Normal 8 4 11" xfId="30745"/>
    <cellStyle name="Normal 8 4 12" xfId="30760"/>
    <cellStyle name="Normal 8 4 13" xfId="30806"/>
    <cellStyle name="Normal 8 4 14" xfId="30822"/>
    <cellStyle name="Normal 8 4 15" xfId="30884"/>
    <cellStyle name="Normal 8 4 16" xfId="30901"/>
    <cellStyle name="Normal 8 4 17" xfId="30922"/>
    <cellStyle name="Normal 8 4 18" xfId="32519"/>
    <cellStyle name="Normal 8 4 19" xfId="32540"/>
    <cellStyle name="Normal 8 4 2" xfId="16686"/>
    <cellStyle name="Normal 8 4 20" xfId="32557"/>
    <cellStyle name="Normal 8 4 3" xfId="16748"/>
    <cellStyle name="Normal 8 4 4" xfId="16767"/>
    <cellStyle name="Normal 8 4 5" xfId="16783"/>
    <cellStyle name="Normal 8 4 6" xfId="25404"/>
    <cellStyle name="Normal 8 4 7" xfId="25431"/>
    <cellStyle name="Normal 8 4 8" xfId="25452"/>
    <cellStyle name="Normal 8 4 9" xfId="25472"/>
    <cellStyle name="Normal 8 40" xfId="904"/>
    <cellStyle name="Normal 8 41" xfId="920"/>
    <cellStyle name="Normal 8 42" xfId="936"/>
    <cellStyle name="Normal 8 43" xfId="1084"/>
    <cellStyle name="Normal 8 43 10" xfId="23659"/>
    <cellStyle name="Normal 8 43 11" xfId="24081"/>
    <cellStyle name="Normal 8 43 12" xfId="24494"/>
    <cellStyle name="Normal 8 43 13" xfId="24874"/>
    <cellStyle name="Normal 8 43 14" xfId="25055"/>
    <cellStyle name="Normal 8 43 15" xfId="25236"/>
    <cellStyle name="Normal 8 43 16" xfId="27459"/>
    <cellStyle name="Normal 8 43 17" xfId="27880"/>
    <cellStyle name="Normal 8 43 18" xfId="28291"/>
    <cellStyle name="Normal 8 43 19" xfId="28672"/>
    <cellStyle name="Normal 8 43 2" xfId="18896"/>
    <cellStyle name="Normal 8 43 20" xfId="28853"/>
    <cellStyle name="Normal 8 43 21" xfId="29034"/>
    <cellStyle name="Normal 8 43 22" xfId="29166"/>
    <cellStyle name="Normal 8 43 23" xfId="30950"/>
    <cellStyle name="Normal 8 43 24" xfId="33908"/>
    <cellStyle name="Normal 8 43 25" xfId="34087"/>
    <cellStyle name="Normal 8 43 26" xfId="34266"/>
    <cellStyle name="Normal 8 43 3" xfId="19507"/>
    <cellStyle name="Normal 8 43 4" xfId="19987"/>
    <cellStyle name="Normal 8 43 5" xfId="20415"/>
    <cellStyle name="Normal 8 43 6" xfId="20821"/>
    <cellStyle name="Normal 8 43 7" xfId="21206"/>
    <cellStyle name="Normal 8 43 8" xfId="21385"/>
    <cellStyle name="Normal 8 43 9" xfId="21566"/>
    <cellStyle name="Normal 8 44" xfId="1116"/>
    <cellStyle name="Normal 8 44 10" xfId="23660"/>
    <cellStyle name="Normal 8 44 11" xfId="24082"/>
    <cellStyle name="Normal 8 44 12" xfId="24495"/>
    <cellStyle name="Normal 8 44 13" xfId="24875"/>
    <cellStyle name="Normal 8 44 14" xfId="25056"/>
    <cellStyle name="Normal 8 44 15" xfId="25237"/>
    <cellStyle name="Normal 8 44 16" xfId="27460"/>
    <cellStyle name="Normal 8 44 17" xfId="27881"/>
    <cellStyle name="Normal 8 44 18" xfId="28292"/>
    <cellStyle name="Normal 8 44 19" xfId="28673"/>
    <cellStyle name="Normal 8 44 2" xfId="18897"/>
    <cellStyle name="Normal 8 44 20" xfId="28854"/>
    <cellStyle name="Normal 8 44 21" xfId="29035"/>
    <cellStyle name="Normal 8 44 22" xfId="29190"/>
    <cellStyle name="Normal 8 44 23" xfId="30974"/>
    <cellStyle name="Normal 8 44 24" xfId="33909"/>
    <cellStyle name="Normal 8 44 25" xfId="34088"/>
    <cellStyle name="Normal 8 44 26" xfId="34267"/>
    <cellStyle name="Normal 8 44 3" xfId="19508"/>
    <cellStyle name="Normal 8 44 4" xfId="19988"/>
    <cellStyle name="Normal 8 44 5" xfId="20416"/>
    <cellStyle name="Normal 8 44 6" xfId="20822"/>
    <cellStyle name="Normal 8 44 7" xfId="21207"/>
    <cellStyle name="Normal 8 44 8" xfId="21386"/>
    <cellStyle name="Normal 8 44 9" xfId="21567"/>
    <cellStyle name="Normal 8 45" xfId="1140"/>
    <cellStyle name="Normal 8 45 10" xfId="23661"/>
    <cellStyle name="Normal 8 45 11" xfId="24083"/>
    <cellStyle name="Normal 8 45 12" xfId="24496"/>
    <cellStyle name="Normal 8 45 13" xfId="24876"/>
    <cellStyle name="Normal 8 45 14" xfId="25057"/>
    <cellStyle name="Normal 8 45 15" xfId="25238"/>
    <cellStyle name="Normal 8 45 16" xfId="27461"/>
    <cellStyle name="Normal 8 45 17" xfId="27882"/>
    <cellStyle name="Normal 8 45 18" xfId="28293"/>
    <cellStyle name="Normal 8 45 19" xfId="28674"/>
    <cellStyle name="Normal 8 45 2" xfId="18898"/>
    <cellStyle name="Normal 8 45 20" xfId="28855"/>
    <cellStyle name="Normal 8 45 21" xfId="29036"/>
    <cellStyle name="Normal 8 45 22" xfId="29208"/>
    <cellStyle name="Normal 8 45 23" xfId="30992"/>
    <cellStyle name="Normal 8 45 24" xfId="33910"/>
    <cellStyle name="Normal 8 45 25" xfId="34089"/>
    <cellStyle name="Normal 8 45 26" xfId="34268"/>
    <cellStyle name="Normal 8 45 3" xfId="19509"/>
    <cellStyle name="Normal 8 45 4" xfId="19989"/>
    <cellStyle name="Normal 8 45 5" xfId="20417"/>
    <cellStyle name="Normal 8 45 6" xfId="20823"/>
    <cellStyle name="Normal 8 45 7" xfId="21208"/>
    <cellStyle name="Normal 8 45 8" xfId="21387"/>
    <cellStyle name="Normal 8 45 9" xfId="21568"/>
    <cellStyle name="Normal 8 46" xfId="1150"/>
    <cellStyle name="Normal 8 46 10" xfId="23662"/>
    <cellStyle name="Normal 8 46 11" xfId="24084"/>
    <cellStyle name="Normal 8 46 12" xfId="24497"/>
    <cellStyle name="Normal 8 46 13" xfId="24877"/>
    <cellStyle name="Normal 8 46 14" xfId="25058"/>
    <cellStyle name="Normal 8 46 15" xfId="25239"/>
    <cellStyle name="Normal 8 46 16" xfId="27462"/>
    <cellStyle name="Normal 8 46 17" xfId="27883"/>
    <cellStyle name="Normal 8 46 18" xfId="28294"/>
    <cellStyle name="Normal 8 46 19" xfId="28675"/>
    <cellStyle name="Normal 8 46 2" xfId="18899"/>
    <cellStyle name="Normal 8 46 20" xfId="28856"/>
    <cellStyle name="Normal 8 46 21" xfId="29037"/>
    <cellStyle name="Normal 8 46 22" xfId="29215"/>
    <cellStyle name="Normal 8 46 23" xfId="30999"/>
    <cellStyle name="Normal 8 46 24" xfId="33911"/>
    <cellStyle name="Normal 8 46 25" xfId="34090"/>
    <cellStyle name="Normal 8 46 26" xfId="34269"/>
    <cellStyle name="Normal 8 46 3" xfId="19510"/>
    <cellStyle name="Normal 8 46 4" xfId="19990"/>
    <cellStyle name="Normal 8 46 5" xfId="20418"/>
    <cellStyle name="Normal 8 46 6" xfId="20824"/>
    <cellStyle name="Normal 8 46 7" xfId="21209"/>
    <cellStyle name="Normal 8 46 8" xfId="21388"/>
    <cellStyle name="Normal 8 46 9" xfId="21569"/>
    <cellStyle name="Normal 8 47" xfId="1164"/>
    <cellStyle name="Normal 8 47 10" xfId="23663"/>
    <cellStyle name="Normal 8 47 11" xfId="24085"/>
    <cellStyle name="Normal 8 47 12" xfId="24498"/>
    <cellStyle name="Normal 8 47 13" xfId="24878"/>
    <cellStyle name="Normal 8 47 14" xfId="25059"/>
    <cellStyle name="Normal 8 47 15" xfId="25240"/>
    <cellStyle name="Normal 8 47 16" xfId="27463"/>
    <cellStyle name="Normal 8 47 17" xfId="27884"/>
    <cellStyle name="Normal 8 47 18" xfId="28295"/>
    <cellStyle name="Normal 8 47 19" xfId="28676"/>
    <cellStyle name="Normal 8 47 2" xfId="18900"/>
    <cellStyle name="Normal 8 47 20" xfId="28857"/>
    <cellStyle name="Normal 8 47 21" xfId="29038"/>
    <cellStyle name="Normal 8 47 22" xfId="29226"/>
    <cellStyle name="Normal 8 47 23" xfId="31010"/>
    <cellStyle name="Normal 8 47 24" xfId="33912"/>
    <cellStyle name="Normal 8 47 25" xfId="34091"/>
    <cellStyle name="Normal 8 47 26" xfId="34270"/>
    <cellStyle name="Normal 8 47 3" xfId="19511"/>
    <cellStyle name="Normal 8 47 4" xfId="19991"/>
    <cellStyle name="Normal 8 47 5" xfId="20419"/>
    <cellStyle name="Normal 8 47 6" xfId="20825"/>
    <cellStyle name="Normal 8 47 7" xfId="21210"/>
    <cellStyle name="Normal 8 47 8" xfId="21389"/>
    <cellStyle name="Normal 8 47 9" xfId="21570"/>
    <cellStyle name="Normal 8 48" xfId="1172"/>
    <cellStyle name="Normal 8 48 10" xfId="23664"/>
    <cellStyle name="Normal 8 48 11" xfId="24086"/>
    <cellStyle name="Normal 8 48 12" xfId="24499"/>
    <cellStyle name="Normal 8 48 13" xfId="24879"/>
    <cellStyle name="Normal 8 48 14" xfId="25060"/>
    <cellStyle name="Normal 8 48 15" xfId="25241"/>
    <cellStyle name="Normal 8 48 16" xfId="27464"/>
    <cellStyle name="Normal 8 48 17" xfId="27885"/>
    <cellStyle name="Normal 8 48 18" xfId="28296"/>
    <cellStyle name="Normal 8 48 19" xfId="28677"/>
    <cellStyle name="Normal 8 48 2" xfId="18901"/>
    <cellStyle name="Normal 8 48 20" xfId="28858"/>
    <cellStyle name="Normal 8 48 21" xfId="29039"/>
    <cellStyle name="Normal 8 48 22" xfId="29232"/>
    <cellStyle name="Normal 8 48 23" xfId="31016"/>
    <cellStyle name="Normal 8 48 24" xfId="33913"/>
    <cellStyle name="Normal 8 48 25" xfId="34092"/>
    <cellStyle name="Normal 8 48 26" xfId="34271"/>
    <cellStyle name="Normal 8 48 3" xfId="19512"/>
    <cellStyle name="Normal 8 48 4" xfId="19992"/>
    <cellStyle name="Normal 8 48 5" xfId="20420"/>
    <cellStyle name="Normal 8 48 6" xfId="20826"/>
    <cellStyle name="Normal 8 48 7" xfId="21211"/>
    <cellStyle name="Normal 8 48 8" xfId="21390"/>
    <cellStyle name="Normal 8 48 9" xfId="21571"/>
    <cellStyle name="Normal 8 49" xfId="1182"/>
    <cellStyle name="Normal 8 49 10" xfId="23665"/>
    <cellStyle name="Normal 8 49 11" xfId="24087"/>
    <cellStyle name="Normal 8 49 12" xfId="24500"/>
    <cellStyle name="Normal 8 49 13" xfId="24880"/>
    <cellStyle name="Normal 8 49 14" xfId="25061"/>
    <cellStyle name="Normal 8 49 15" xfId="25242"/>
    <cellStyle name="Normal 8 49 16" xfId="27465"/>
    <cellStyle name="Normal 8 49 17" xfId="27886"/>
    <cellStyle name="Normal 8 49 18" xfId="28297"/>
    <cellStyle name="Normal 8 49 19" xfId="28678"/>
    <cellStyle name="Normal 8 49 2" xfId="18902"/>
    <cellStyle name="Normal 8 49 20" xfId="28859"/>
    <cellStyle name="Normal 8 49 21" xfId="29040"/>
    <cellStyle name="Normal 8 49 22" xfId="29239"/>
    <cellStyle name="Normal 8 49 23" xfId="31023"/>
    <cellStyle name="Normal 8 49 24" xfId="33914"/>
    <cellStyle name="Normal 8 49 25" xfId="34093"/>
    <cellStyle name="Normal 8 49 26" xfId="34272"/>
    <cellStyle name="Normal 8 49 3" xfId="19513"/>
    <cellStyle name="Normal 8 49 4" xfId="19993"/>
    <cellStyle name="Normal 8 49 5" xfId="20421"/>
    <cellStyle name="Normal 8 49 6" xfId="20827"/>
    <cellStyle name="Normal 8 49 7" xfId="21212"/>
    <cellStyle name="Normal 8 49 8" xfId="21391"/>
    <cellStyle name="Normal 8 49 9" xfId="21572"/>
    <cellStyle name="Normal 8 5" xfId="344"/>
    <cellStyle name="Normal 8 50" xfId="1190"/>
    <cellStyle name="Normal 8 50 10" xfId="23667"/>
    <cellStyle name="Normal 8 50 11" xfId="24088"/>
    <cellStyle name="Normal 8 50 12" xfId="24502"/>
    <cellStyle name="Normal 8 50 13" xfId="24881"/>
    <cellStyle name="Normal 8 50 14" xfId="25062"/>
    <cellStyle name="Normal 8 50 15" xfId="25243"/>
    <cellStyle name="Normal 8 50 16" xfId="27467"/>
    <cellStyle name="Normal 8 50 17" xfId="27887"/>
    <cellStyle name="Normal 8 50 18" xfId="28299"/>
    <cellStyle name="Normal 8 50 19" xfId="28679"/>
    <cellStyle name="Normal 8 50 2" xfId="18904"/>
    <cellStyle name="Normal 8 50 20" xfId="28860"/>
    <cellStyle name="Normal 8 50 21" xfId="29041"/>
    <cellStyle name="Normal 8 50 22" xfId="29245"/>
    <cellStyle name="Normal 8 50 23" xfId="31029"/>
    <cellStyle name="Normal 8 50 24" xfId="33915"/>
    <cellStyle name="Normal 8 50 25" xfId="34094"/>
    <cellStyle name="Normal 8 50 26" xfId="34273"/>
    <cellStyle name="Normal 8 50 3" xfId="19515"/>
    <cellStyle name="Normal 8 50 4" xfId="19995"/>
    <cellStyle name="Normal 8 50 5" xfId="20422"/>
    <cellStyle name="Normal 8 50 6" xfId="20829"/>
    <cellStyle name="Normal 8 50 7" xfId="21213"/>
    <cellStyle name="Normal 8 50 8" xfId="21392"/>
    <cellStyle name="Normal 8 50 9" xfId="21573"/>
    <cellStyle name="Normal 8 51" xfId="1198"/>
    <cellStyle name="Normal 8 51 10" xfId="23668"/>
    <cellStyle name="Normal 8 51 11" xfId="24089"/>
    <cellStyle name="Normal 8 51 12" xfId="24503"/>
    <cellStyle name="Normal 8 51 13" xfId="24882"/>
    <cellStyle name="Normal 8 51 14" xfId="25063"/>
    <cellStyle name="Normal 8 51 15" xfId="25244"/>
    <cellStyle name="Normal 8 51 16" xfId="27468"/>
    <cellStyle name="Normal 8 51 17" xfId="27888"/>
    <cellStyle name="Normal 8 51 18" xfId="28300"/>
    <cellStyle name="Normal 8 51 19" xfId="28680"/>
    <cellStyle name="Normal 8 51 2" xfId="18905"/>
    <cellStyle name="Normal 8 51 20" xfId="28861"/>
    <cellStyle name="Normal 8 51 21" xfId="29042"/>
    <cellStyle name="Normal 8 51 22" xfId="29251"/>
    <cellStyle name="Normal 8 51 23" xfId="31035"/>
    <cellStyle name="Normal 8 51 24" xfId="33916"/>
    <cellStyle name="Normal 8 51 25" xfId="34095"/>
    <cellStyle name="Normal 8 51 26" xfId="34274"/>
    <cellStyle name="Normal 8 51 3" xfId="19516"/>
    <cellStyle name="Normal 8 51 4" xfId="19996"/>
    <cellStyle name="Normal 8 51 5" xfId="20423"/>
    <cellStyle name="Normal 8 51 6" xfId="20830"/>
    <cellStyle name="Normal 8 51 7" xfId="21214"/>
    <cellStyle name="Normal 8 51 8" xfId="21393"/>
    <cellStyle name="Normal 8 51 9" xfId="21574"/>
    <cellStyle name="Normal 8 52" xfId="1227"/>
    <cellStyle name="Normal 8 52 10" xfId="23669"/>
    <cellStyle name="Normal 8 52 11" xfId="24090"/>
    <cellStyle name="Normal 8 52 12" xfId="24504"/>
    <cellStyle name="Normal 8 52 13" xfId="24883"/>
    <cellStyle name="Normal 8 52 14" xfId="25064"/>
    <cellStyle name="Normal 8 52 15" xfId="25245"/>
    <cellStyle name="Normal 8 52 16" xfId="27469"/>
    <cellStyle name="Normal 8 52 17" xfId="27889"/>
    <cellStyle name="Normal 8 52 18" xfId="28301"/>
    <cellStyle name="Normal 8 52 19" xfId="28681"/>
    <cellStyle name="Normal 8 52 2" xfId="18906"/>
    <cellStyle name="Normal 8 52 20" xfId="28862"/>
    <cellStyle name="Normal 8 52 21" xfId="29043"/>
    <cellStyle name="Normal 8 52 22" xfId="29272"/>
    <cellStyle name="Normal 8 52 23" xfId="31056"/>
    <cellStyle name="Normal 8 52 24" xfId="33917"/>
    <cellStyle name="Normal 8 52 25" xfId="34096"/>
    <cellStyle name="Normal 8 52 26" xfId="34275"/>
    <cellStyle name="Normal 8 52 3" xfId="19517"/>
    <cellStyle name="Normal 8 52 4" xfId="19997"/>
    <cellStyle name="Normal 8 52 5" xfId="20424"/>
    <cellStyle name="Normal 8 52 6" xfId="20831"/>
    <cellStyle name="Normal 8 52 7" xfId="21215"/>
    <cellStyle name="Normal 8 52 8" xfId="21394"/>
    <cellStyle name="Normal 8 52 9" xfId="21575"/>
    <cellStyle name="Normal 8 53" xfId="1235"/>
    <cellStyle name="Normal 8 53 10" xfId="23670"/>
    <cellStyle name="Normal 8 53 11" xfId="24091"/>
    <cellStyle name="Normal 8 53 12" xfId="24505"/>
    <cellStyle name="Normal 8 53 13" xfId="24884"/>
    <cellStyle name="Normal 8 53 14" xfId="25065"/>
    <cellStyle name="Normal 8 53 15" xfId="25246"/>
    <cellStyle name="Normal 8 53 16" xfId="27470"/>
    <cellStyle name="Normal 8 53 17" xfId="27890"/>
    <cellStyle name="Normal 8 53 18" xfId="28302"/>
    <cellStyle name="Normal 8 53 19" xfId="28682"/>
    <cellStyle name="Normal 8 53 2" xfId="18907"/>
    <cellStyle name="Normal 8 53 20" xfId="28863"/>
    <cellStyle name="Normal 8 53 21" xfId="29044"/>
    <cellStyle name="Normal 8 53 22" xfId="29278"/>
    <cellStyle name="Normal 8 53 23" xfId="31062"/>
    <cellStyle name="Normal 8 53 24" xfId="33918"/>
    <cellStyle name="Normal 8 53 25" xfId="34097"/>
    <cellStyle name="Normal 8 53 26" xfId="34276"/>
    <cellStyle name="Normal 8 53 3" xfId="19518"/>
    <cellStyle name="Normal 8 53 4" xfId="19998"/>
    <cellStyle name="Normal 8 53 5" xfId="20425"/>
    <cellStyle name="Normal 8 53 6" xfId="20832"/>
    <cellStyle name="Normal 8 53 7" xfId="21216"/>
    <cellStyle name="Normal 8 53 8" xfId="21395"/>
    <cellStyle name="Normal 8 53 9" xfId="21576"/>
    <cellStyle name="Normal 8 54" xfId="1243"/>
    <cellStyle name="Normal 8 54 10" xfId="23671"/>
    <cellStyle name="Normal 8 54 11" xfId="24092"/>
    <cellStyle name="Normal 8 54 12" xfId="24506"/>
    <cellStyle name="Normal 8 54 13" xfId="24885"/>
    <cellStyle name="Normal 8 54 14" xfId="25066"/>
    <cellStyle name="Normal 8 54 15" xfId="25247"/>
    <cellStyle name="Normal 8 54 16" xfId="27471"/>
    <cellStyle name="Normal 8 54 17" xfId="27891"/>
    <cellStyle name="Normal 8 54 18" xfId="28303"/>
    <cellStyle name="Normal 8 54 19" xfId="28683"/>
    <cellStyle name="Normal 8 54 2" xfId="18908"/>
    <cellStyle name="Normal 8 54 20" xfId="28864"/>
    <cellStyle name="Normal 8 54 21" xfId="29045"/>
    <cellStyle name="Normal 8 54 22" xfId="29284"/>
    <cellStyle name="Normal 8 54 23" xfId="31068"/>
    <cellStyle name="Normal 8 54 24" xfId="33919"/>
    <cellStyle name="Normal 8 54 25" xfId="34098"/>
    <cellStyle name="Normal 8 54 26" xfId="34277"/>
    <cellStyle name="Normal 8 54 3" xfId="19519"/>
    <cellStyle name="Normal 8 54 4" xfId="19999"/>
    <cellStyle name="Normal 8 54 5" xfId="20426"/>
    <cellStyle name="Normal 8 54 6" xfId="20833"/>
    <cellStyle name="Normal 8 54 7" xfId="21217"/>
    <cellStyle name="Normal 8 54 8" xfId="21396"/>
    <cellStyle name="Normal 8 54 9" xfId="21577"/>
    <cellStyle name="Normal 8 55" xfId="1290"/>
    <cellStyle name="Normal 8 55 10" xfId="23672"/>
    <cellStyle name="Normal 8 55 11" xfId="24093"/>
    <cellStyle name="Normal 8 55 12" xfId="24507"/>
    <cellStyle name="Normal 8 55 13" xfId="24886"/>
    <cellStyle name="Normal 8 55 14" xfId="25067"/>
    <cellStyle name="Normal 8 55 15" xfId="25248"/>
    <cellStyle name="Normal 8 55 16" xfId="27472"/>
    <cellStyle name="Normal 8 55 17" xfId="27892"/>
    <cellStyle name="Normal 8 55 18" xfId="28304"/>
    <cellStyle name="Normal 8 55 19" xfId="28684"/>
    <cellStyle name="Normal 8 55 2" xfId="18909"/>
    <cellStyle name="Normal 8 55 20" xfId="28865"/>
    <cellStyle name="Normal 8 55 21" xfId="29046"/>
    <cellStyle name="Normal 8 55 22" xfId="29317"/>
    <cellStyle name="Normal 8 55 23" xfId="31101"/>
    <cellStyle name="Normal 8 55 24" xfId="33920"/>
    <cellStyle name="Normal 8 55 25" xfId="34099"/>
    <cellStyle name="Normal 8 55 26" xfId="34278"/>
    <cellStyle name="Normal 8 55 3" xfId="19520"/>
    <cellStyle name="Normal 8 55 4" xfId="20000"/>
    <cellStyle name="Normal 8 55 5" xfId="20427"/>
    <cellStyle name="Normal 8 55 6" xfId="20834"/>
    <cellStyle name="Normal 8 55 7" xfId="21218"/>
    <cellStyle name="Normal 8 55 8" xfId="21397"/>
    <cellStyle name="Normal 8 55 9" xfId="21578"/>
    <cellStyle name="Normal 8 56" xfId="1303"/>
    <cellStyle name="Normal 8 56 10" xfId="23673"/>
    <cellStyle name="Normal 8 56 11" xfId="24094"/>
    <cellStyle name="Normal 8 56 12" xfId="24508"/>
    <cellStyle name="Normal 8 56 13" xfId="24887"/>
    <cellStyle name="Normal 8 56 14" xfId="25068"/>
    <cellStyle name="Normal 8 56 15" xfId="25249"/>
    <cellStyle name="Normal 8 56 16" xfId="27473"/>
    <cellStyle name="Normal 8 56 17" xfId="27893"/>
    <cellStyle name="Normal 8 56 18" xfId="28305"/>
    <cellStyle name="Normal 8 56 19" xfId="28685"/>
    <cellStyle name="Normal 8 56 2" xfId="18910"/>
    <cellStyle name="Normal 8 56 20" xfId="28866"/>
    <cellStyle name="Normal 8 56 21" xfId="29047"/>
    <cellStyle name="Normal 8 56 22" xfId="29327"/>
    <cellStyle name="Normal 8 56 23" xfId="31111"/>
    <cellStyle name="Normal 8 56 24" xfId="33921"/>
    <cellStyle name="Normal 8 56 25" xfId="34100"/>
    <cellStyle name="Normal 8 56 26" xfId="34279"/>
    <cellStyle name="Normal 8 56 3" xfId="19521"/>
    <cellStyle name="Normal 8 56 4" xfId="20001"/>
    <cellStyle name="Normal 8 56 5" xfId="20428"/>
    <cellStyle name="Normal 8 56 6" xfId="20835"/>
    <cellStyle name="Normal 8 56 7" xfId="21219"/>
    <cellStyle name="Normal 8 56 8" xfId="21398"/>
    <cellStyle name="Normal 8 56 9" xfId="21579"/>
    <cellStyle name="Normal 8 57" xfId="1316"/>
    <cellStyle name="Normal 8 57 10" xfId="23674"/>
    <cellStyle name="Normal 8 57 11" xfId="24095"/>
    <cellStyle name="Normal 8 57 12" xfId="24509"/>
    <cellStyle name="Normal 8 57 13" xfId="24888"/>
    <cellStyle name="Normal 8 57 14" xfId="25069"/>
    <cellStyle name="Normal 8 57 15" xfId="25250"/>
    <cellStyle name="Normal 8 57 16" xfId="27474"/>
    <cellStyle name="Normal 8 57 17" xfId="27894"/>
    <cellStyle name="Normal 8 57 18" xfId="28306"/>
    <cellStyle name="Normal 8 57 19" xfId="28686"/>
    <cellStyle name="Normal 8 57 2" xfId="18911"/>
    <cellStyle name="Normal 8 57 20" xfId="28867"/>
    <cellStyle name="Normal 8 57 21" xfId="29048"/>
    <cellStyle name="Normal 8 57 22" xfId="29337"/>
    <cellStyle name="Normal 8 57 23" xfId="31121"/>
    <cellStyle name="Normal 8 57 24" xfId="33922"/>
    <cellStyle name="Normal 8 57 25" xfId="34101"/>
    <cellStyle name="Normal 8 57 26" xfId="34280"/>
    <cellStyle name="Normal 8 57 3" xfId="19522"/>
    <cellStyle name="Normal 8 57 4" xfId="20002"/>
    <cellStyle name="Normal 8 57 5" xfId="20429"/>
    <cellStyle name="Normal 8 57 6" xfId="20836"/>
    <cellStyle name="Normal 8 57 7" xfId="21220"/>
    <cellStyle name="Normal 8 57 8" xfId="21399"/>
    <cellStyle name="Normal 8 57 9" xfId="21580"/>
    <cellStyle name="Normal 8 58" xfId="1324"/>
    <cellStyle name="Normal 8 58 10" xfId="23675"/>
    <cellStyle name="Normal 8 58 11" xfId="24096"/>
    <cellStyle name="Normal 8 58 12" xfId="24510"/>
    <cellStyle name="Normal 8 58 13" xfId="24889"/>
    <cellStyle name="Normal 8 58 14" xfId="25070"/>
    <cellStyle name="Normal 8 58 15" xfId="25251"/>
    <cellStyle name="Normal 8 58 16" xfId="27475"/>
    <cellStyle name="Normal 8 58 17" xfId="27895"/>
    <cellStyle name="Normal 8 58 18" xfId="28307"/>
    <cellStyle name="Normal 8 58 19" xfId="28687"/>
    <cellStyle name="Normal 8 58 2" xfId="18912"/>
    <cellStyle name="Normal 8 58 20" xfId="28868"/>
    <cellStyle name="Normal 8 58 21" xfId="29049"/>
    <cellStyle name="Normal 8 58 22" xfId="29343"/>
    <cellStyle name="Normal 8 58 23" xfId="31127"/>
    <cellStyle name="Normal 8 58 24" xfId="33923"/>
    <cellStyle name="Normal 8 58 25" xfId="34102"/>
    <cellStyle name="Normal 8 58 26" xfId="34281"/>
    <cellStyle name="Normal 8 58 3" xfId="19523"/>
    <cellStyle name="Normal 8 58 4" xfId="20003"/>
    <cellStyle name="Normal 8 58 5" xfId="20430"/>
    <cellStyle name="Normal 8 58 6" xfId="20837"/>
    <cellStyle name="Normal 8 58 7" xfId="21221"/>
    <cellStyle name="Normal 8 58 8" xfId="21400"/>
    <cellStyle name="Normal 8 58 9" xfId="21581"/>
    <cellStyle name="Normal 8 59" xfId="1332"/>
    <cellStyle name="Normal 8 59 10" xfId="23676"/>
    <cellStyle name="Normal 8 59 11" xfId="24097"/>
    <cellStyle name="Normal 8 59 12" xfId="24511"/>
    <cellStyle name="Normal 8 59 13" xfId="24890"/>
    <cellStyle name="Normal 8 59 14" xfId="25071"/>
    <cellStyle name="Normal 8 59 15" xfId="25252"/>
    <cellStyle name="Normal 8 59 16" xfId="27476"/>
    <cellStyle name="Normal 8 59 17" xfId="27896"/>
    <cellStyle name="Normal 8 59 18" xfId="28308"/>
    <cellStyle name="Normal 8 59 19" xfId="28688"/>
    <cellStyle name="Normal 8 59 2" xfId="18913"/>
    <cellStyle name="Normal 8 59 20" xfId="28869"/>
    <cellStyle name="Normal 8 59 21" xfId="29050"/>
    <cellStyle name="Normal 8 59 22" xfId="29349"/>
    <cellStyle name="Normal 8 59 23" xfId="31133"/>
    <cellStyle name="Normal 8 59 24" xfId="33924"/>
    <cellStyle name="Normal 8 59 25" xfId="34103"/>
    <cellStyle name="Normal 8 59 26" xfId="34282"/>
    <cellStyle name="Normal 8 59 3" xfId="19524"/>
    <cellStyle name="Normal 8 59 4" xfId="20004"/>
    <cellStyle name="Normal 8 59 5" xfId="20431"/>
    <cellStyle name="Normal 8 59 6" xfId="20838"/>
    <cellStyle name="Normal 8 59 7" xfId="21222"/>
    <cellStyle name="Normal 8 59 8" xfId="21401"/>
    <cellStyle name="Normal 8 59 9" xfId="21582"/>
    <cellStyle name="Normal 8 6" xfId="360"/>
    <cellStyle name="Normal 8 60" xfId="1340"/>
    <cellStyle name="Normal 8 60 10" xfId="23678"/>
    <cellStyle name="Normal 8 60 11" xfId="24098"/>
    <cellStyle name="Normal 8 60 12" xfId="24512"/>
    <cellStyle name="Normal 8 60 13" xfId="24891"/>
    <cellStyle name="Normal 8 60 14" xfId="25072"/>
    <cellStyle name="Normal 8 60 15" xfId="25253"/>
    <cellStyle name="Normal 8 60 16" xfId="27478"/>
    <cellStyle name="Normal 8 60 17" xfId="27897"/>
    <cellStyle name="Normal 8 60 18" xfId="28310"/>
    <cellStyle name="Normal 8 60 19" xfId="28689"/>
    <cellStyle name="Normal 8 60 2" xfId="18915"/>
    <cellStyle name="Normal 8 60 20" xfId="28870"/>
    <cellStyle name="Normal 8 60 21" xfId="29051"/>
    <cellStyle name="Normal 8 60 22" xfId="29355"/>
    <cellStyle name="Normal 8 60 23" xfId="31139"/>
    <cellStyle name="Normal 8 60 24" xfId="33925"/>
    <cellStyle name="Normal 8 60 25" xfId="34104"/>
    <cellStyle name="Normal 8 60 26" xfId="34283"/>
    <cellStyle name="Normal 8 60 3" xfId="19526"/>
    <cellStyle name="Normal 8 60 4" xfId="20006"/>
    <cellStyle name="Normal 8 60 5" xfId="20432"/>
    <cellStyle name="Normal 8 60 6" xfId="20840"/>
    <cellStyle name="Normal 8 60 7" xfId="21223"/>
    <cellStyle name="Normal 8 60 8" xfId="21402"/>
    <cellStyle name="Normal 8 60 9" xfId="21583"/>
    <cellStyle name="Normal 8 61" xfId="1348"/>
    <cellStyle name="Normal 8 61 10" xfId="23679"/>
    <cellStyle name="Normal 8 61 11" xfId="24099"/>
    <cellStyle name="Normal 8 61 12" xfId="24513"/>
    <cellStyle name="Normal 8 61 13" xfId="24892"/>
    <cellStyle name="Normal 8 61 14" xfId="25073"/>
    <cellStyle name="Normal 8 61 15" xfId="25254"/>
    <cellStyle name="Normal 8 61 16" xfId="27479"/>
    <cellStyle name="Normal 8 61 17" xfId="27898"/>
    <cellStyle name="Normal 8 61 18" xfId="28311"/>
    <cellStyle name="Normal 8 61 19" xfId="28690"/>
    <cellStyle name="Normal 8 61 2" xfId="18916"/>
    <cellStyle name="Normal 8 61 20" xfId="28871"/>
    <cellStyle name="Normal 8 61 21" xfId="29052"/>
    <cellStyle name="Normal 8 61 22" xfId="29361"/>
    <cellStyle name="Normal 8 61 23" xfId="31145"/>
    <cellStyle name="Normal 8 61 24" xfId="33926"/>
    <cellStyle name="Normal 8 61 25" xfId="34105"/>
    <cellStyle name="Normal 8 61 26" xfId="34284"/>
    <cellStyle name="Normal 8 61 3" xfId="19527"/>
    <cellStyle name="Normal 8 61 4" xfId="20007"/>
    <cellStyle name="Normal 8 61 5" xfId="20433"/>
    <cellStyle name="Normal 8 61 6" xfId="20841"/>
    <cellStyle name="Normal 8 61 7" xfId="21224"/>
    <cellStyle name="Normal 8 61 8" xfId="21403"/>
    <cellStyle name="Normal 8 61 9" xfId="21584"/>
    <cellStyle name="Normal 8 62" xfId="1397"/>
    <cellStyle name="Normal 8 62 10" xfId="23680"/>
    <cellStyle name="Normal 8 62 11" xfId="24100"/>
    <cellStyle name="Normal 8 62 12" xfId="24514"/>
    <cellStyle name="Normal 8 62 13" xfId="24893"/>
    <cellStyle name="Normal 8 62 14" xfId="25074"/>
    <cellStyle name="Normal 8 62 15" xfId="25255"/>
    <cellStyle name="Normal 8 62 16" xfId="27480"/>
    <cellStyle name="Normal 8 62 17" xfId="27899"/>
    <cellStyle name="Normal 8 62 18" xfId="28312"/>
    <cellStyle name="Normal 8 62 19" xfId="28691"/>
    <cellStyle name="Normal 8 62 2" xfId="18917"/>
    <cellStyle name="Normal 8 62 20" xfId="28872"/>
    <cellStyle name="Normal 8 62 21" xfId="29053"/>
    <cellStyle name="Normal 8 62 22" xfId="29396"/>
    <cellStyle name="Normal 8 62 23" xfId="31180"/>
    <cellStyle name="Normal 8 62 24" xfId="33927"/>
    <cellStyle name="Normal 8 62 25" xfId="34106"/>
    <cellStyle name="Normal 8 62 26" xfId="34285"/>
    <cellStyle name="Normal 8 62 3" xfId="19528"/>
    <cellStyle name="Normal 8 62 4" xfId="20008"/>
    <cellStyle name="Normal 8 62 5" xfId="20434"/>
    <cellStyle name="Normal 8 62 6" xfId="20842"/>
    <cellStyle name="Normal 8 62 7" xfId="21225"/>
    <cellStyle name="Normal 8 62 8" xfId="21404"/>
    <cellStyle name="Normal 8 62 9" xfId="21585"/>
    <cellStyle name="Normal 8 63" xfId="1405"/>
    <cellStyle name="Normal 8 63 10" xfId="23681"/>
    <cellStyle name="Normal 8 63 11" xfId="24101"/>
    <cellStyle name="Normal 8 63 12" xfId="24515"/>
    <cellStyle name="Normal 8 63 13" xfId="24894"/>
    <cellStyle name="Normal 8 63 14" xfId="25075"/>
    <cellStyle name="Normal 8 63 15" xfId="25256"/>
    <cellStyle name="Normal 8 63 16" xfId="27481"/>
    <cellStyle name="Normal 8 63 17" xfId="27900"/>
    <cellStyle name="Normal 8 63 18" xfId="28313"/>
    <cellStyle name="Normal 8 63 19" xfId="28692"/>
    <cellStyle name="Normal 8 63 2" xfId="18918"/>
    <cellStyle name="Normal 8 63 20" xfId="28873"/>
    <cellStyle name="Normal 8 63 21" xfId="29054"/>
    <cellStyle name="Normal 8 63 22" xfId="29402"/>
    <cellStyle name="Normal 8 63 23" xfId="31186"/>
    <cellStyle name="Normal 8 63 24" xfId="33928"/>
    <cellStyle name="Normal 8 63 25" xfId="34107"/>
    <cellStyle name="Normal 8 63 26" xfId="34286"/>
    <cellStyle name="Normal 8 63 3" xfId="19529"/>
    <cellStyle name="Normal 8 63 4" xfId="20009"/>
    <cellStyle name="Normal 8 63 5" xfId="20435"/>
    <cellStyle name="Normal 8 63 6" xfId="20843"/>
    <cellStyle name="Normal 8 63 7" xfId="21226"/>
    <cellStyle name="Normal 8 63 8" xfId="21405"/>
    <cellStyle name="Normal 8 63 9" xfId="21586"/>
    <cellStyle name="Normal 8 64" xfId="1413"/>
    <cellStyle name="Normal 8 64 10" xfId="23682"/>
    <cellStyle name="Normal 8 64 11" xfId="24102"/>
    <cellStyle name="Normal 8 64 12" xfId="24516"/>
    <cellStyle name="Normal 8 64 13" xfId="24895"/>
    <cellStyle name="Normal 8 64 14" xfId="25076"/>
    <cellStyle name="Normal 8 64 15" xfId="25257"/>
    <cellStyle name="Normal 8 64 16" xfId="27482"/>
    <cellStyle name="Normal 8 64 17" xfId="27901"/>
    <cellStyle name="Normal 8 64 18" xfId="28314"/>
    <cellStyle name="Normal 8 64 19" xfId="28693"/>
    <cellStyle name="Normal 8 64 2" xfId="18919"/>
    <cellStyle name="Normal 8 64 20" xfId="28874"/>
    <cellStyle name="Normal 8 64 21" xfId="29055"/>
    <cellStyle name="Normal 8 64 22" xfId="29408"/>
    <cellStyle name="Normal 8 64 23" xfId="31192"/>
    <cellStyle name="Normal 8 64 24" xfId="33929"/>
    <cellStyle name="Normal 8 64 25" xfId="34108"/>
    <cellStyle name="Normal 8 64 26" xfId="34287"/>
    <cellStyle name="Normal 8 64 3" xfId="19530"/>
    <cellStyle name="Normal 8 64 4" xfId="20010"/>
    <cellStyle name="Normal 8 64 5" xfId="20436"/>
    <cellStyle name="Normal 8 64 6" xfId="20844"/>
    <cellStyle name="Normal 8 64 7" xfId="21227"/>
    <cellStyle name="Normal 8 64 8" xfId="21406"/>
    <cellStyle name="Normal 8 64 9" xfId="21587"/>
    <cellStyle name="Normal 8 65" xfId="1423"/>
    <cellStyle name="Normal 8 65 10" xfId="23683"/>
    <cellStyle name="Normal 8 65 11" xfId="24103"/>
    <cellStyle name="Normal 8 65 12" xfId="24517"/>
    <cellStyle name="Normal 8 65 13" xfId="24896"/>
    <cellStyle name="Normal 8 65 14" xfId="25077"/>
    <cellStyle name="Normal 8 65 15" xfId="25258"/>
    <cellStyle name="Normal 8 65 16" xfId="27483"/>
    <cellStyle name="Normal 8 65 17" xfId="27902"/>
    <cellStyle name="Normal 8 65 18" xfId="28315"/>
    <cellStyle name="Normal 8 65 19" xfId="28694"/>
    <cellStyle name="Normal 8 65 2" xfId="18920"/>
    <cellStyle name="Normal 8 65 20" xfId="28875"/>
    <cellStyle name="Normal 8 65 21" xfId="29056"/>
    <cellStyle name="Normal 8 65 22" xfId="29415"/>
    <cellStyle name="Normal 8 65 23" xfId="31199"/>
    <cellStyle name="Normal 8 65 24" xfId="33930"/>
    <cellStyle name="Normal 8 65 25" xfId="34109"/>
    <cellStyle name="Normal 8 65 26" xfId="34288"/>
    <cellStyle name="Normal 8 65 3" xfId="19531"/>
    <cellStyle name="Normal 8 65 4" xfId="20011"/>
    <cellStyle name="Normal 8 65 5" xfId="20437"/>
    <cellStyle name="Normal 8 65 6" xfId="20845"/>
    <cellStyle name="Normal 8 65 7" xfId="21228"/>
    <cellStyle name="Normal 8 65 8" xfId="21407"/>
    <cellStyle name="Normal 8 65 9" xfId="21588"/>
    <cellStyle name="Normal 8 66" xfId="1431"/>
    <cellStyle name="Normal 8 66 10" xfId="23684"/>
    <cellStyle name="Normal 8 66 11" xfId="24104"/>
    <cellStyle name="Normal 8 66 12" xfId="24518"/>
    <cellStyle name="Normal 8 66 13" xfId="24897"/>
    <cellStyle name="Normal 8 66 14" xfId="25078"/>
    <cellStyle name="Normal 8 66 15" xfId="25259"/>
    <cellStyle name="Normal 8 66 16" xfId="27484"/>
    <cellStyle name="Normal 8 66 17" xfId="27903"/>
    <cellStyle name="Normal 8 66 18" xfId="28316"/>
    <cellStyle name="Normal 8 66 19" xfId="28695"/>
    <cellStyle name="Normal 8 66 2" xfId="18921"/>
    <cellStyle name="Normal 8 66 20" xfId="28876"/>
    <cellStyle name="Normal 8 66 21" xfId="29057"/>
    <cellStyle name="Normal 8 66 22" xfId="29421"/>
    <cellStyle name="Normal 8 66 23" xfId="31205"/>
    <cellStyle name="Normal 8 66 24" xfId="33931"/>
    <cellStyle name="Normal 8 66 25" xfId="34110"/>
    <cellStyle name="Normal 8 66 26" xfId="34289"/>
    <cellStyle name="Normal 8 66 3" xfId="19532"/>
    <cellStyle name="Normal 8 66 4" xfId="20012"/>
    <cellStyle name="Normal 8 66 5" xfId="20438"/>
    <cellStyle name="Normal 8 66 6" xfId="20846"/>
    <cellStyle name="Normal 8 66 7" xfId="21229"/>
    <cellStyle name="Normal 8 66 8" xfId="21408"/>
    <cellStyle name="Normal 8 66 9" xfId="21589"/>
    <cellStyle name="Normal 8 67" xfId="1445"/>
    <cellStyle name="Normal 8 67 10" xfId="23685"/>
    <cellStyle name="Normal 8 67 11" xfId="24105"/>
    <cellStyle name="Normal 8 67 12" xfId="24519"/>
    <cellStyle name="Normal 8 67 13" xfId="24898"/>
    <cellStyle name="Normal 8 67 14" xfId="25079"/>
    <cellStyle name="Normal 8 67 15" xfId="25260"/>
    <cellStyle name="Normal 8 67 16" xfId="27485"/>
    <cellStyle name="Normal 8 67 17" xfId="27904"/>
    <cellStyle name="Normal 8 67 18" xfId="28317"/>
    <cellStyle name="Normal 8 67 19" xfId="28696"/>
    <cellStyle name="Normal 8 67 2" xfId="18922"/>
    <cellStyle name="Normal 8 67 20" xfId="28877"/>
    <cellStyle name="Normal 8 67 21" xfId="29058"/>
    <cellStyle name="Normal 8 67 22" xfId="29432"/>
    <cellStyle name="Normal 8 67 23" xfId="31216"/>
    <cellStyle name="Normal 8 67 24" xfId="33932"/>
    <cellStyle name="Normal 8 67 25" xfId="34111"/>
    <cellStyle name="Normal 8 67 26" xfId="34290"/>
    <cellStyle name="Normal 8 67 3" xfId="19533"/>
    <cellStyle name="Normal 8 67 4" xfId="20013"/>
    <cellStyle name="Normal 8 67 5" xfId="20439"/>
    <cellStyle name="Normal 8 67 6" xfId="20847"/>
    <cellStyle name="Normal 8 67 7" xfId="21230"/>
    <cellStyle name="Normal 8 67 8" xfId="21409"/>
    <cellStyle name="Normal 8 67 9" xfId="21590"/>
    <cellStyle name="Normal 8 68" xfId="1453"/>
    <cellStyle name="Normal 8 68 10" xfId="23686"/>
    <cellStyle name="Normal 8 68 11" xfId="24106"/>
    <cellStyle name="Normal 8 68 12" xfId="24520"/>
    <cellStyle name="Normal 8 68 13" xfId="24899"/>
    <cellStyle name="Normal 8 68 14" xfId="25080"/>
    <cellStyle name="Normal 8 68 15" xfId="25261"/>
    <cellStyle name="Normal 8 68 16" xfId="27486"/>
    <cellStyle name="Normal 8 68 17" xfId="27905"/>
    <cellStyle name="Normal 8 68 18" xfId="28318"/>
    <cellStyle name="Normal 8 68 19" xfId="28697"/>
    <cellStyle name="Normal 8 68 2" xfId="18923"/>
    <cellStyle name="Normal 8 68 20" xfId="28878"/>
    <cellStyle name="Normal 8 68 21" xfId="29059"/>
    <cellStyle name="Normal 8 68 22" xfId="29438"/>
    <cellStyle name="Normal 8 68 23" xfId="31222"/>
    <cellStyle name="Normal 8 68 24" xfId="33933"/>
    <cellStyle name="Normal 8 68 25" xfId="34112"/>
    <cellStyle name="Normal 8 68 26" xfId="34291"/>
    <cellStyle name="Normal 8 68 3" xfId="19534"/>
    <cellStyle name="Normal 8 68 4" xfId="20014"/>
    <cellStyle name="Normal 8 68 5" xfId="20440"/>
    <cellStyle name="Normal 8 68 6" xfId="20848"/>
    <cellStyle name="Normal 8 68 7" xfId="21231"/>
    <cellStyle name="Normal 8 68 8" xfId="21410"/>
    <cellStyle name="Normal 8 68 9" xfId="21591"/>
    <cellStyle name="Normal 8 69" xfId="2272"/>
    <cellStyle name="Normal 8 69 10" xfId="23687"/>
    <cellStyle name="Normal 8 69 11" xfId="24107"/>
    <cellStyle name="Normal 8 69 12" xfId="24521"/>
    <cellStyle name="Normal 8 69 13" xfId="24900"/>
    <cellStyle name="Normal 8 69 14" xfId="25081"/>
    <cellStyle name="Normal 8 69 15" xfId="25262"/>
    <cellStyle name="Normal 8 69 16" xfId="27487"/>
    <cellStyle name="Normal 8 69 17" xfId="27906"/>
    <cellStyle name="Normal 8 69 18" xfId="28319"/>
    <cellStyle name="Normal 8 69 19" xfId="28698"/>
    <cellStyle name="Normal 8 69 2" xfId="18924"/>
    <cellStyle name="Normal 8 69 20" xfId="28879"/>
    <cellStyle name="Normal 8 69 21" xfId="29060"/>
    <cellStyle name="Normal 8 69 22" xfId="29553"/>
    <cellStyle name="Normal 8 69 23" xfId="31337"/>
    <cellStyle name="Normal 8 69 24" xfId="33934"/>
    <cellStyle name="Normal 8 69 25" xfId="34113"/>
    <cellStyle name="Normal 8 69 26" xfId="34292"/>
    <cellStyle name="Normal 8 69 3" xfId="19535"/>
    <cellStyle name="Normal 8 69 4" xfId="20015"/>
    <cellStyle name="Normal 8 69 5" xfId="20441"/>
    <cellStyle name="Normal 8 69 6" xfId="20849"/>
    <cellStyle name="Normal 8 69 7" xfId="21232"/>
    <cellStyle name="Normal 8 69 8" xfId="21411"/>
    <cellStyle name="Normal 8 69 9" xfId="21592"/>
    <cellStyle name="Normal 8 7" xfId="376"/>
    <cellStyle name="Normal 8 70" xfId="2273"/>
    <cellStyle name="Normal 8 70 10" xfId="23689"/>
    <cellStyle name="Normal 8 70 11" xfId="24108"/>
    <cellStyle name="Normal 8 70 12" xfId="24522"/>
    <cellStyle name="Normal 8 70 13" xfId="24901"/>
    <cellStyle name="Normal 8 70 14" xfId="25082"/>
    <cellStyle name="Normal 8 70 15" xfId="25263"/>
    <cellStyle name="Normal 8 70 16" xfId="27489"/>
    <cellStyle name="Normal 8 70 17" xfId="27907"/>
    <cellStyle name="Normal 8 70 18" xfId="28321"/>
    <cellStyle name="Normal 8 70 19" xfId="28699"/>
    <cellStyle name="Normal 8 70 2" xfId="18926"/>
    <cellStyle name="Normal 8 70 20" xfId="28880"/>
    <cellStyle name="Normal 8 70 21" xfId="29061"/>
    <cellStyle name="Normal 8 70 22" xfId="29554"/>
    <cellStyle name="Normal 8 70 23" xfId="31338"/>
    <cellStyle name="Normal 8 70 24" xfId="33935"/>
    <cellStyle name="Normal 8 70 25" xfId="34114"/>
    <cellStyle name="Normal 8 70 26" xfId="34293"/>
    <cellStyle name="Normal 8 70 3" xfId="19537"/>
    <cellStyle name="Normal 8 70 4" xfId="20017"/>
    <cellStyle name="Normal 8 70 5" xfId="20442"/>
    <cellStyle name="Normal 8 70 6" xfId="20850"/>
    <cellStyle name="Normal 8 70 7" xfId="21233"/>
    <cellStyle name="Normal 8 70 8" xfId="21412"/>
    <cellStyle name="Normal 8 70 9" xfId="21593"/>
    <cellStyle name="Normal 8 71" xfId="2274"/>
    <cellStyle name="Normal 8 71 10" xfId="23690"/>
    <cellStyle name="Normal 8 71 11" xfId="24109"/>
    <cellStyle name="Normal 8 71 12" xfId="24523"/>
    <cellStyle name="Normal 8 71 13" xfId="24902"/>
    <cellStyle name="Normal 8 71 14" xfId="25083"/>
    <cellStyle name="Normal 8 71 15" xfId="25264"/>
    <cellStyle name="Normal 8 71 16" xfId="27490"/>
    <cellStyle name="Normal 8 71 17" xfId="27908"/>
    <cellStyle name="Normal 8 71 18" xfId="28322"/>
    <cellStyle name="Normal 8 71 19" xfId="28700"/>
    <cellStyle name="Normal 8 71 2" xfId="18927"/>
    <cellStyle name="Normal 8 71 20" xfId="28881"/>
    <cellStyle name="Normal 8 71 21" xfId="29062"/>
    <cellStyle name="Normal 8 71 22" xfId="29555"/>
    <cellStyle name="Normal 8 71 23" xfId="31339"/>
    <cellStyle name="Normal 8 71 24" xfId="33936"/>
    <cellStyle name="Normal 8 71 25" xfId="34115"/>
    <cellStyle name="Normal 8 71 26" xfId="34294"/>
    <cellStyle name="Normal 8 71 3" xfId="19538"/>
    <cellStyle name="Normal 8 71 4" xfId="20018"/>
    <cellStyle name="Normal 8 71 5" xfId="20443"/>
    <cellStyle name="Normal 8 71 6" xfId="20851"/>
    <cellStyle name="Normal 8 71 7" xfId="21234"/>
    <cellStyle name="Normal 8 71 8" xfId="21413"/>
    <cellStyle name="Normal 8 71 9" xfId="21594"/>
    <cellStyle name="Normal 8 72" xfId="2275"/>
    <cellStyle name="Normal 8 72 10" xfId="23691"/>
    <cellStyle name="Normal 8 72 11" xfId="24110"/>
    <cellStyle name="Normal 8 72 12" xfId="24524"/>
    <cellStyle name="Normal 8 72 13" xfId="24903"/>
    <cellStyle name="Normal 8 72 14" xfId="25084"/>
    <cellStyle name="Normal 8 72 15" xfId="25265"/>
    <cellStyle name="Normal 8 72 16" xfId="27491"/>
    <cellStyle name="Normal 8 72 17" xfId="27909"/>
    <cellStyle name="Normal 8 72 18" xfId="28323"/>
    <cellStyle name="Normal 8 72 19" xfId="28701"/>
    <cellStyle name="Normal 8 72 2" xfId="18928"/>
    <cellStyle name="Normal 8 72 20" xfId="28882"/>
    <cellStyle name="Normal 8 72 21" xfId="29063"/>
    <cellStyle name="Normal 8 72 22" xfId="29556"/>
    <cellStyle name="Normal 8 72 23" xfId="31340"/>
    <cellStyle name="Normal 8 72 24" xfId="33937"/>
    <cellStyle name="Normal 8 72 25" xfId="34116"/>
    <cellStyle name="Normal 8 72 26" xfId="34295"/>
    <cellStyle name="Normal 8 72 3" xfId="19539"/>
    <cellStyle name="Normal 8 72 4" xfId="20019"/>
    <cellStyle name="Normal 8 72 5" xfId="20444"/>
    <cellStyle name="Normal 8 72 6" xfId="20852"/>
    <cellStyle name="Normal 8 72 7" xfId="21235"/>
    <cellStyle name="Normal 8 72 8" xfId="21414"/>
    <cellStyle name="Normal 8 72 9" xfId="21595"/>
    <cellStyle name="Normal 8 73" xfId="2276"/>
    <cellStyle name="Normal 8 73 10" xfId="23692"/>
    <cellStyle name="Normal 8 73 11" xfId="24111"/>
    <cellStyle name="Normal 8 73 12" xfId="24525"/>
    <cellStyle name="Normal 8 73 13" xfId="24904"/>
    <cellStyle name="Normal 8 73 14" xfId="25085"/>
    <cellStyle name="Normal 8 73 15" xfId="25266"/>
    <cellStyle name="Normal 8 73 16" xfId="27492"/>
    <cellStyle name="Normal 8 73 17" xfId="27910"/>
    <cellStyle name="Normal 8 73 18" xfId="28324"/>
    <cellStyle name="Normal 8 73 19" xfId="28702"/>
    <cellStyle name="Normal 8 73 2" xfId="18929"/>
    <cellStyle name="Normal 8 73 20" xfId="28883"/>
    <cellStyle name="Normal 8 73 21" xfId="29064"/>
    <cellStyle name="Normal 8 73 22" xfId="29557"/>
    <cellStyle name="Normal 8 73 23" xfId="31341"/>
    <cellStyle name="Normal 8 73 24" xfId="33938"/>
    <cellStyle name="Normal 8 73 25" xfId="34117"/>
    <cellStyle name="Normal 8 73 26" xfId="34296"/>
    <cellStyle name="Normal 8 73 3" xfId="19540"/>
    <cellStyle name="Normal 8 73 4" xfId="20020"/>
    <cellStyle name="Normal 8 73 5" xfId="20445"/>
    <cellStyle name="Normal 8 73 6" xfId="20853"/>
    <cellStyle name="Normal 8 73 7" xfId="21236"/>
    <cellStyle name="Normal 8 73 8" xfId="21415"/>
    <cellStyle name="Normal 8 73 9" xfId="21596"/>
    <cellStyle name="Normal 8 74" xfId="2277"/>
    <cellStyle name="Normal 8 74 10" xfId="23693"/>
    <cellStyle name="Normal 8 74 11" xfId="24112"/>
    <cellStyle name="Normal 8 74 12" xfId="24526"/>
    <cellStyle name="Normal 8 74 13" xfId="24905"/>
    <cellStyle name="Normal 8 74 14" xfId="25086"/>
    <cellStyle name="Normal 8 74 15" xfId="25267"/>
    <cellStyle name="Normal 8 74 16" xfId="27493"/>
    <cellStyle name="Normal 8 74 17" xfId="27911"/>
    <cellStyle name="Normal 8 74 18" xfId="28325"/>
    <cellStyle name="Normal 8 74 19" xfId="28703"/>
    <cellStyle name="Normal 8 74 2" xfId="18930"/>
    <cellStyle name="Normal 8 74 20" xfId="28884"/>
    <cellStyle name="Normal 8 74 21" xfId="29065"/>
    <cellStyle name="Normal 8 74 22" xfId="29558"/>
    <cellStyle name="Normal 8 74 23" xfId="31342"/>
    <cellStyle name="Normal 8 74 24" xfId="33939"/>
    <cellStyle name="Normal 8 74 25" xfId="34118"/>
    <cellStyle name="Normal 8 74 26" xfId="34297"/>
    <cellStyle name="Normal 8 74 3" xfId="19541"/>
    <cellStyle name="Normal 8 74 4" xfId="20021"/>
    <cellStyle name="Normal 8 74 5" xfId="20446"/>
    <cellStyle name="Normal 8 74 6" xfId="20854"/>
    <cellStyle name="Normal 8 74 7" xfId="21237"/>
    <cellStyle name="Normal 8 74 8" xfId="21416"/>
    <cellStyle name="Normal 8 74 9" xfId="21597"/>
    <cellStyle name="Normal 8 75" xfId="2278"/>
    <cellStyle name="Normal 8 75 10" xfId="23694"/>
    <cellStyle name="Normal 8 75 11" xfId="24113"/>
    <cellStyle name="Normal 8 75 12" xfId="24527"/>
    <cellStyle name="Normal 8 75 13" xfId="24906"/>
    <cellStyle name="Normal 8 75 14" xfId="25087"/>
    <cellStyle name="Normal 8 75 15" xfId="25268"/>
    <cellStyle name="Normal 8 75 16" xfId="27494"/>
    <cellStyle name="Normal 8 75 17" xfId="27912"/>
    <cellStyle name="Normal 8 75 18" xfId="28326"/>
    <cellStyle name="Normal 8 75 19" xfId="28704"/>
    <cellStyle name="Normal 8 75 2" xfId="18931"/>
    <cellStyle name="Normal 8 75 20" xfId="28885"/>
    <cellStyle name="Normal 8 75 21" xfId="29066"/>
    <cellStyle name="Normal 8 75 22" xfId="29559"/>
    <cellStyle name="Normal 8 75 23" xfId="31343"/>
    <cellStyle name="Normal 8 75 24" xfId="33940"/>
    <cellStyle name="Normal 8 75 25" xfId="34119"/>
    <cellStyle name="Normal 8 75 26" xfId="34298"/>
    <cellStyle name="Normal 8 75 3" xfId="19542"/>
    <cellStyle name="Normal 8 75 4" xfId="20022"/>
    <cellStyle name="Normal 8 75 5" xfId="20447"/>
    <cellStyle name="Normal 8 75 6" xfId="20855"/>
    <cellStyle name="Normal 8 75 7" xfId="21238"/>
    <cellStyle name="Normal 8 75 8" xfId="21417"/>
    <cellStyle name="Normal 8 75 9" xfId="21598"/>
    <cellStyle name="Normal 8 76" xfId="2279"/>
    <cellStyle name="Normal 8 76 10" xfId="23695"/>
    <cellStyle name="Normal 8 76 11" xfId="24114"/>
    <cellStyle name="Normal 8 76 12" xfId="24528"/>
    <cellStyle name="Normal 8 76 13" xfId="24907"/>
    <cellStyle name="Normal 8 76 14" xfId="25088"/>
    <cellStyle name="Normal 8 76 15" xfId="25269"/>
    <cellStyle name="Normal 8 76 16" xfId="27495"/>
    <cellStyle name="Normal 8 76 17" xfId="27913"/>
    <cellStyle name="Normal 8 76 18" xfId="28327"/>
    <cellStyle name="Normal 8 76 19" xfId="28705"/>
    <cellStyle name="Normal 8 76 2" xfId="18932"/>
    <cellStyle name="Normal 8 76 20" xfId="28886"/>
    <cellStyle name="Normal 8 76 21" xfId="29067"/>
    <cellStyle name="Normal 8 76 22" xfId="29560"/>
    <cellStyle name="Normal 8 76 23" xfId="31344"/>
    <cellStyle name="Normal 8 76 24" xfId="33941"/>
    <cellStyle name="Normal 8 76 25" xfId="34120"/>
    <cellStyle name="Normal 8 76 26" xfId="34299"/>
    <cellStyle name="Normal 8 76 3" xfId="19543"/>
    <cellStyle name="Normal 8 76 4" xfId="20023"/>
    <cellStyle name="Normal 8 76 5" xfId="20448"/>
    <cellStyle name="Normal 8 76 6" xfId="20856"/>
    <cellStyle name="Normal 8 76 7" xfId="21239"/>
    <cellStyle name="Normal 8 76 8" xfId="21418"/>
    <cellStyle name="Normal 8 76 9" xfId="21599"/>
    <cellStyle name="Normal 8 77" xfId="2280"/>
    <cellStyle name="Normal 8 77 10" xfId="23696"/>
    <cellStyle name="Normal 8 77 11" xfId="24115"/>
    <cellStyle name="Normal 8 77 12" xfId="24529"/>
    <cellStyle name="Normal 8 77 13" xfId="24908"/>
    <cellStyle name="Normal 8 77 14" xfId="25089"/>
    <cellStyle name="Normal 8 77 15" xfId="25270"/>
    <cellStyle name="Normal 8 77 16" xfId="27496"/>
    <cellStyle name="Normal 8 77 17" xfId="27914"/>
    <cellStyle name="Normal 8 77 18" xfId="28328"/>
    <cellStyle name="Normal 8 77 19" xfId="28706"/>
    <cellStyle name="Normal 8 77 2" xfId="18933"/>
    <cellStyle name="Normal 8 77 20" xfId="28887"/>
    <cellStyle name="Normal 8 77 21" xfId="29068"/>
    <cellStyle name="Normal 8 77 22" xfId="29561"/>
    <cellStyle name="Normal 8 77 23" xfId="31345"/>
    <cellStyle name="Normal 8 77 24" xfId="33942"/>
    <cellStyle name="Normal 8 77 25" xfId="34121"/>
    <cellStyle name="Normal 8 77 26" xfId="34300"/>
    <cellStyle name="Normal 8 77 3" xfId="19544"/>
    <cellStyle name="Normal 8 77 4" xfId="20024"/>
    <cellStyle name="Normal 8 77 5" xfId="20449"/>
    <cellStyle name="Normal 8 77 6" xfId="20857"/>
    <cellStyle name="Normal 8 77 7" xfId="21240"/>
    <cellStyle name="Normal 8 77 8" xfId="21419"/>
    <cellStyle name="Normal 8 77 9" xfId="21600"/>
    <cellStyle name="Normal 8 78" xfId="2281"/>
    <cellStyle name="Normal 8 78 10" xfId="23697"/>
    <cellStyle name="Normal 8 78 11" xfId="24116"/>
    <cellStyle name="Normal 8 78 12" xfId="24530"/>
    <cellStyle name="Normal 8 78 13" xfId="24909"/>
    <cellStyle name="Normal 8 78 14" xfId="25090"/>
    <cellStyle name="Normal 8 78 15" xfId="25271"/>
    <cellStyle name="Normal 8 78 16" xfId="27497"/>
    <cellStyle name="Normal 8 78 17" xfId="27915"/>
    <cellStyle name="Normal 8 78 18" xfId="28329"/>
    <cellStyle name="Normal 8 78 19" xfId="28707"/>
    <cellStyle name="Normal 8 78 2" xfId="18934"/>
    <cellStyle name="Normal 8 78 20" xfId="28888"/>
    <cellStyle name="Normal 8 78 21" xfId="29069"/>
    <cellStyle name="Normal 8 78 22" xfId="29562"/>
    <cellStyle name="Normal 8 78 23" xfId="31346"/>
    <cellStyle name="Normal 8 78 24" xfId="33943"/>
    <cellStyle name="Normal 8 78 25" xfId="34122"/>
    <cellStyle name="Normal 8 78 26" xfId="34301"/>
    <cellStyle name="Normal 8 78 3" xfId="19545"/>
    <cellStyle name="Normal 8 78 4" xfId="20025"/>
    <cellStyle name="Normal 8 78 5" xfId="20450"/>
    <cellStyle name="Normal 8 78 6" xfId="20858"/>
    <cellStyle name="Normal 8 78 7" xfId="21241"/>
    <cellStyle name="Normal 8 78 8" xfId="21420"/>
    <cellStyle name="Normal 8 78 9" xfId="21601"/>
    <cellStyle name="Normal 8 79" xfId="2282"/>
    <cellStyle name="Normal 8 79 10" xfId="23698"/>
    <cellStyle name="Normal 8 79 11" xfId="24117"/>
    <cellStyle name="Normal 8 79 12" xfId="24531"/>
    <cellStyle name="Normal 8 79 13" xfId="24910"/>
    <cellStyle name="Normal 8 79 14" xfId="25091"/>
    <cellStyle name="Normal 8 79 15" xfId="25272"/>
    <cellStyle name="Normal 8 79 16" xfId="27498"/>
    <cellStyle name="Normal 8 79 17" xfId="27916"/>
    <cellStyle name="Normal 8 79 18" xfId="28330"/>
    <cellStyle name="Normal 8 79 19" xfId="28708"/>
    <cellStyle name="Normal 8 79 2" xfId="18935"/>
    <cellStyle name="Normal 8 79 20" xfId="28889"/>
    <cellStyle name="Normal 8 79 21" xfId="29070"/>
    <cellStyle name="Normal 8 79 22" xfId="29563"/>
    <cellStyle name="Normal 8 79 23" xfId="31347"/>
    <cellStyle name="Normal 8 79 24" xfId="33944"/>
    <cellStyle name="Normal 8 79 25" xfId="34123"/>
    <cellStyle name="Normal 8 79 26" xfId="34302"/>
    <cellStyle name="Normal 8 79 3" xfId="19546"/>
    <cellStyle name="Normal 8 79 4" xfId="20026"/>
    <cellStyle name="Normal 8 79 5" xfId="20451"/>
    <cellStyle name="Normal 8 79 6" xfId="20859"/>
    <cellStyle name="Normal 8 79 7" xfId="21242"/>
    <cellStyle name="Normal 8 79 8" xfId="21421"/>
    <cellStyle name="Normal 8 79 9" xfId="21602"/>
    <cellStyle name="Normal 8 8" xfId="392"/>
    <cellStyle name="Normal 8 80" xfId="2338"/>
    <cellStyle name="Normal 8 80 10" xfId="23700"/>
    <cellStyle name="Normal 8 80 11" xfId="24118"/>
    <cellStyle name="Normal 8 80 12" xfId="24532"/>
    <cellStyle name="Normal 8 80 13" xfId="24911"/>
    <cellStyle name="Normal 8 80 14" xfId="25092"/>
    <cellStyle name="Normal 8 80 15" xfId="25273"/>
    <cellStyle name="Normal 8 80 16" xfId="27499"/>
    <cellStyle name="Normal 8 80 17" xfId="27917"/>
    <cellStyle name="Normal 8 80 18" xfId="28332"/>
    <cellStyle name="Normal 8 80 19" xfId="28709"/>
    <cellStyle name="Normal 8 80 2" xfId="18937"/>
    <cellStyle name="Normal 8 80 20" xfId="28890"/>
    <cellStyle name="Normal 8 80 21" xfId="29071"/>
    <cellStyle name="Normal 8 80 22" xfId="29605"/>
    <cellStyle name="Normal 8 80 23" xfId="31389"/>
    <cellStyle name="Normal 8 80 24" xfId="33945"/>
    <cellStyle name="Normal 8 80 25" xfId="34124"/>
    <cellStyle name="Normal 8 80 26" xfId="34303"/>
    <cellStyle name="Normal 8 80 3" xfId="19548"/>
    <cellStyle name="Normal 8 80 4" xfId="20027"/>
    <cellStyle name="Normal 8 80 5" xfId="20452"/>
    <cellStyle name="Normal 8 80 6" xfId="20860"/>
    <cellStyle name="Normal 8 80 7" xfId="21243"/>
    <cellStyle name="Normal 8 80 8" xfId="21422"/>
    <cellStyle name="Normal 8 80 9" xfId="21603"/>
    <cellStyle name="Normal 8 81" xfId="2352"/>
    <cellStyle name="Normal 8 81 10" xfId="23701"/>
    <cellStyle name="Normal 8 81 11" xfId="24119"/>
    <cellStyle name="Normal 8 81 12" xfId="24533"/>
    <cellStyle name="Normal 8 81 13" xfId="24912"/>
    <cellStyle name="Normal 8 81 14" xfId="25093"/>
    <cellStyle name="Normal 8 81 15" xfId="25274"/>
    <cellStyle name="Normal 8 81 16" xfId="27500"/>
    <cellStyle name="Normal 8 81 17" xfId="27918"/>
    <cellStyle name="Normal 8 81 18" xfId="28333"/>
    <cellStyle name="Normal 8 81 19" xfId="28710"/>
    <cellStyle name="Normal 8 81 2" xfId="18938"/>
    <cellStyle name="Normal 8 81 20" xfId="28891"/>
    <cellStyle name="Normal 8 81 21" xfId="29072"/>
    <cellStyle name="Normal 8 81 22" xfId="29616"/>
    <cellStyle name="Normal 8 81 23" xfId="31400"/>
    <cellStyle name="Normal 8 81 24" xfId="33946"/>
    <cellStyle name="Normal 8 81 25" xfId="34125"/>
    <cellStyle name="Normal 8 81 26" xfId="34304"/>
    <cellStyle name="Normal 8 81 3" xfId="19549"/>
    <cellStyle name="Normal 8 81 4" xfId="20028"/>
    <cellStyle name="Normal 8 81 5" xfId="20453"/>
    <cellStyle name="Normal 8 81 6" xfId="20861"/>
    <cellStyle name="Normal 8 81 7" xfId="21244"/>
    <cellStyle name="Normal 8 81 8" xfId="21423"/>
    <cellStyle name="Normal 8 81 9" xfId="21604"/>
    <cellStyle name="Normal 8 82" xfId="2365"/>
    <cellStyle name="Normal 8 82 10" xfId="23702"/>
    <cellStyle name="Normal 8 82 11" xfId="24120"/>
    <cellStyle name="Normal 8 82 12" xfId="24534"/>
    <cellStyle name="Normal 8 82 13" xfId="24913"/>
    <cellStyle name="Normal 8 82 14" xfId="25094"/>
    <cellStyle name="Normal 8 82 15" xfId="25275"/>
    <cellStyle name="Normal 8 82 16" xfId="27501"/>
    <cellStyle name="Normal 8 82 17" xfId="27919"/>
    <cellStyle name="Normal 8 82 18" xfId="28334"/>
    <cellStyle name="Normal 8 82 19" xfId="28711"/>
    <cellStyle name="Normal 8 82 2" xfId="18939"/>
    <cellStyle name="Normal 8 82 20" xfId="28892"/>
    <cellStyle name="Normal 8 82 21" xfId="29073"/>
    <cellStyle name="Normal 8 82 22" xfId="29626"/>
    <cellStyle name="Normal 8 82 23" xfId="31410"/>
    <cellStyle name="Normal 8 82 24" xfId="33947"/>
    <cellStyle name="Normal 8 82 25" xfId="34126"/>
    <cellStyle name="Normal 8 82 26" xfId="34305"/>
    <cellStyle name="Normal 8 82 3" xfId="19550"/>
    <cellStyle name="Normal 8 82 4" xfId="20029"/>
    <cellStyle name="Normal 8 82 5" xfId="20454"/>
    <cellStyle name="Normal 8 82 6" xfId="20862"/>
    <cellStyle name="Normal 8 82 7" xfId="21245"/>
    <cellStyle name="Normal 8 82 8" xfId="21424"/>
    <cellStyle name="Normal 8 82 9" xfId="21605"/>
    <cellStyle name="Normal 8 83" xfId="2378"/>
    <cellStyle name="Normal 8 83 10" xfId="23703"/>
    <cellStyle name="Normal 8 83 11" xfId="24121"/>
    <cellStyle name="Normal 8 83 12" xfId="24535"/>
    <cellStyle name="Normal 8 83 13" xfId="24914"/>
    <cellStyle name="Normal 8 83 14" xfId="25095"/>
    <cellStyle name="Normal 8 83 15" xfId="25276"/>
    <cellStyle name="Normal 8 83 16" xfId="27502"/>
    <cellStyle name="Normal 8 83 17" xfId="27920"/>
    <cellStyle name="Normal 8 83 18" xfId="28335"/>
    <cellStyle name="Normal 8 83 19" xfId="28712"/>
    <cellStyle name="Normal 8 83 2" xfId="18940"/>
    <cellStyle name="Normal 8 83 20" xfId="28893"/>
    <cellStyle name="Normal 8 83 21" xfId="29074"/>
    <cellStyle name="Normal 8 83 22" xfId="29636"/>
    <cellStyle name="Normal 8 83 23" xfId="31420"/>
    <cellStyle name="Normal 8 83 24" xfId="33948"/>
    <cellStyle name="Normal 8 83 25" xfId="34127"/>
    <cellStyle name="Normal 8 83 26" xfId="34306"/>
    <cellStyle name="Normal 8 83 3" xfId="19551"/>
    <cellStyle name="Normal 8 83 4" xfId="20030"/>
    <cellStyle name="Normal 8 83 5" xfId="20455"/>
    <cellStyle name="Normal 8 83 6" xfId="20863"/>
    <cellStyle name="Normal 8 83 7" xfId="21246"/>
    <cellStyle name="Normal 8 83 8" xfId="21425"/>
    <cellStyle name="Normal 8 83 9" xfId="21606"/>
    <cellStyle name="Normal 8 84" xfId="2386"/>
    <cellStyle name="Normal 8 84 10" xfId="23704"/>
    <cellStyle name="Normal 8 84 11" xfId="24122"/>
    <cellStyle name="Normal 8 84 12" xfId="24536"/>
    <cellStyle name="Normal 8 84 13" xfId="24915"/>
    <cellStyle name="Normal 8 84 14" xfId="25096"/>
    <cellStyle name="Normal 8 84 15" xfId="25277"/>
    <cellStyle name="Normal 8 84 16" xfId="27503"/>
    <cellStyle name="Normal 8 84 17" xfId="27921"/>
    <cellStyle name="Normal 8 84 18" xfId="28336"/>
    <cellStyle name="Normal 8 84 19" xfId="28713"/>
    <cellStyle name="Normal 8 84 2" xfId="18941"/>
    <cellStyle name="Normal 8 84 20" xfId="28894"/>
    <cellStyle name="Normal 8 84 21" xfId="29075"/>
    <cellStyle name="Normal 8 84 22" xfId="29642"/>
    <cellStyle name="Normal 8 84 23" xfId="31426"/>
    <cellStyle name="Normal 8 84 24" xfId="33949"/>
    <cellStyle name="Normal 8 84 25" xfId="34128"/>
    <cellStyle name="Normal 8 84 26" xfId="34307"/>
    <cellStyle name="Normal 8 84 3" xfId="19552"/>
    <cellStyle name="Normal 8 84 4" xfId="20031"/>
    <cellStyle name="Normal 8 84 5" xfId="20456"/>
    <cellStyle name="Normal 8 84 6" xfId="20864"/>
    <cellStyle name="Normal 8 84 7" xfId="21247"/>
    <cellStyle name="Normal 8 84 8" xfId="21426"/>
    <cellStyle name="Normal 8 84 9" xfId="21607"/>
    <cellStyle name="Normal 8 85" xfId="2396"/>
    <cellStyle name="Normal 8 85 10" xfId="23705"/>
    <cellStyle name="Normal 8 85 11" xfId="24123"/>
    <cellStyle name="Normal 8 85 12" xfId="24537"/>
    <cellStyle name="Normal 8 85 13" xfId="24916"/>
    <cellStyle name="Normal 8 85 14" xfId="25097"/>
    <cellStyle name="Normal 8 85 15" xfId="25278"/>
    <cellStyle name="Normal 8 85 16" xfId="27504"/>
    <cellStyle name="Normal 8 85 17" xfId="27922"/>
    <cellStyle name="Normal 8 85 18" xfId="28337"/>
    <cellStyle name="Normal 8 85 19" xfId="28714"/>
    <cellStyle name="Normal 8 85 2" xfId="18942"/>
    <cellStyle name="Normal 8 85 20" xfId="28895"/>
    <cellStyle name="Normal 8 85 21" xfId="29076"/>
    <cellStyle name="Normal 8 85 22" xfId="29649"/>
    <cellStyle name="Normal 8 85 23" xfId="31433"/>
    <cellStyle name="Normal 8 85 24" xfId="33950"/>
    <cellStyle name="Normal 8 85 25" xfId="34129"/>
    <cellStyle name="Normal 8 85 26" xfId="34308"/>
    <cellStyle name="Normal 8 85 3" xfId="19553"/>
    <cellStyle name="Normal 8 85 4" xfId="20032"/>
    <cellStyle name="Normal 8 85 5" xfId="20457"/>
    <cellStyle name="Normal 8 85 6" xfId="20865"/>
    <cellStyle name="Normal 8 85 7" xfId="21248"/>
    <cellStyle name="Normal 8 85 8" xfId="21427"/>
    <cellStyle name="Normal 8 85 9" xfId="21608"/>
    <cellStyle name="Normal 8 86" xfId="2404"/>
    <cellStyle name="Normal 8 86 10" xfId="23706"/>
    <cellStyle name="Normal 8 86 11" xfId="24124"/>
    <cellStyle name="Normal 8 86 12" xfId="24538"/>
    <cellStyle name="Normal 8 86 13" xfId="24917"/>
    <cellStyle name="Normal 8 86 14" xfId="25098"/>
    <cellStyle name="Normal 8 86 15" xfId="25279"/>
    <cellStyle name="Normal 8 86 16" xfId="27505"/>
    <cellStyle name="Normal 8 86 17" xfId="27923"/>
    <cellStyle name="Normal 8 86 18" xfId="28338"/>
    <cellStyle name="Normal 8 86 19" xfId="28715"/>
    <cellStyle name="Normal 8 86 2" xfId="18943"/>
    <cellStyle name="Normal 8 86 20" xfId="28896"/>
    <cellStyle name="Normal 8 86 21" xfId="29077"/>
    <cellStyle name="Normal 8 86 22" xfId="29655"/>
    <cellStyle name="Normal 8 86 23" xfId="31439"/>
    <cellStyle name="Normal 8 86 24" xfId="33951"/>
    <cellStyle name="Normal 8 86 25" xfId="34130"/>
    <cellStyle name="Normal 8 86 26" xfId="34309"/>
    <cellStyle name="Normal 8 86 3" xfId="19554"/>
    <cellStyle name="Normal 8 86 4" xfId="20033"/>
    <cellStyle name="Normal 8 86 5" xfId="20458"/>
    <cellStyle name="Normal 8 86 6" xfId="20866"/>
    <cellStyle name="Normal 8 86 7" xfId="21249"/>
    <cellStyle name="Normal 8 86 8" xfId="21428"/>
    <cellStyle name="Normal 8 86 9" xfId="21609"/>
    <cellStyle name="Normal 8 87" xfId="2412"/>
    <cellStyle name="Normal 8 87 10" xfId="23707"/>
    <cellStyle name="Normal 8 87 11" xfId="24125"/>
    <cellStyle name="Normal 8 87 12" xfId="24539"/>
    <cellStyle name="Normal 8 87 13" xfId="24918"/>
    <cellStyle name="Normal 8 87 14" xfId="25099"/>
    <cellStyle name="Normal 8 87 15" xfId="25280"/>
    <cellStyle name="Normal 8 87 16" xfId="27506"/>
    <cellStyle name="Normal 8 87 17" xfId="27924"/>
    <cellStyle name="Normal 8 87 18" xfId="28339"/>
    <cellStyle name="Normal 8 87 19" xfId="28716"/>
    <cellStyle name="Normal 8 87 2" xfId="18944"/>
    <cellStyle name="Normal 8 87 20" xfId="28897"/>
    <cellStyle name="Normal 8 87 21" xfId="29078"/>
    <cellStyle name="Normal 8 87 22" xfId="29661"/>
    <cellStyle name="Normal 8 87 23" xfId="31445"/>
    <cellStyle name="Normal 8 87 24" xfId="33952"/>
    <cellStyle name="Normal 8 87 25" xfId="34131"/>
    <cellStyle name="Normal 8 87 26" xfId="34310"/>
    <cellStyle name="Normal 8 87 3" xfId="19555"/>
    <cellStyle name="Normal 8 87 4" xfId="20034"/>
    <cellStyle name="Normal 8 87 5" xfId="20459"/>
    <cellStyle name="Normal 8 87 6" xfId="20867"/>
    <cellStyle name="Normal 8 87 7" xfId="21250"/>
    <cellStyle name="Normal 8 87 8" xfId="21429"/>
    <cellStyle name="Normal 8 87 9" xfId="21610"/>
    <cellStyle name="Normal 8 88" xfId="4455"/>
    <cellStyle name="Normal 8 88 10" xfId="23708"/>
    <cellStyle name="Normal 8 88 11" xfId="24126"/>
    <cellStyle name="Normal 8 88 12" xfId="24540"/>
    <cellStyle name="Normal 8 88 13" xfId="24919"/>
    <cellStyle name="Normal 8 88 14" xfId="25100"/>
    <cellStyle name="Normal 8 88 15" xfId="25281"/>
    <cellStyle name="Normal 8 88 16" xfId="27507"/>
    <cellStyle name="Normal 8 88 17" xfId="27925"/>
    <cellStyle name="Normal 8 88 18" xfId="28340"/>
    <cellStyle name="Normal 8 88 19" xfId="28717"/>
    <cellStyle name="Normal 8 88 2" xfId="18945"/>
    <cellStyle name="Normal 8 88 20" xfId="28898"/>
    <cellStyle name="Normal 8 88 21" xfId="29079"/>
    <cellStyle name="Normal 8 88 22" xfId="29889"/>
    <cellStyle name="Normal 8 88 23" xfId="31673"/>
    <cellStyle name="Normal 8 88 24" xfId="33953"/>
    <cellStyle name="Normal 8 88 25" xfId="34132"/>
    <cellStyle name="Normal 8 88 26" xfId="34311"/>
    <cellStyle name="Normal 8 88 3" xfId="19556"/>
    <cellStyle name="Normal 8 88 4" xfId="20035"/>
    <cellStyle name="Normal 8 88 5" xfId="20460"/>
    <cellStyle name="Normal 8 88 6" xfId="20868"/>
    <cellStyle name="Normal 8 88 7" xfId="21251"/>
    <cellStyle name="Normal 8 88 8" xfId="21430"/>
    <cellStyle name="Normal 8 88 9" xfId="21611"/>
    <cellStyle name="Normal 8 89" xfId="4456"/>
    <cellStyle name="Normal 8 89 10" xfId="23709"/>
    <cellStyle name="Normal 8 89 11" xfId="24127"/>
    <cellStyle name="Normal 8 89 12" xfId="24541"/>
    <cellStyle name="Normal 8 89 13" xfId="24920"/>
    <cellStyle name="Normal 8 89 14" xfId="25101"/>
    <cellStyle name="Normal 8 89 15" xfId="25282"/>
    <cellStyle name="Normal 8 89 16" xfId="27508"/>
    <cellStyle name="Normal 8 89 17" xfId="27926"/>
    <cellStyle name="Normal 8 89 18" xfId="28341"/>
    <cellStyle name="Normal 8 89 19" xfId="28718"/>
    <cellStyle name="Normal 8 89 2" xfId="18946"/>
    <cellStyle name="Normal 8 89 20" xfId="28899"/>
    <cellStyle name="Normal 8 89 21" xfId="29080"/>
    <cellStyle name="Normal 8 89 22" xfId="29890"/>
    <cellStyle name="Normal 8 89 23" xfId="31674"/>
    <cellStyle name="Normal 8 89 24" xfId="33954"/>
    <cellStyle name="Normal 8 89 25" xfId="34133"/>
    <cellStyle name="Normal 8 89 26" xfId="34312"/>
    <cellStyle name="Normal 8 89 3" xfId="19557"/>
    <cellStyle name="Normal 8 89 4" xfId="20036"/>
    <cellStyle name="Normal 8 89 5" xfId="20461"/>
    <cellStyle name="Normal 8 89 6" xfId="20869"/>
    <cellStyle name="Normal 8 89 7" xfId="21252"/>
    <cellStyle name="Normal 8 89 8" xfId="21431"/>
    <cellStyle name="Normal 8 89 9" xfId="21612"/>
    <cellStyle name="Normal 8 9" xfId="408"/>
    <cellStyle name="Normal 8 90" xfId="4458"/>
    <cellStyle name="Normal 8 90 10" xfId="23711"/>
    <cellStyle name="Normal 8 90 11" xfId="24128"/>
    <cellStyle name="Normal 8 90 12" xfId="24542"/>
    <cellStyle name="Normal 8 90 13" xfId="24921"/>
    <cellStyle name="Normal 8 90 14" xfId="25102"/>
    <cellStyle name="Normal 8 90 15" xfId="25283"/>
    <cellStyle name="Normal 8 90 16" xfId="27509"/>
    <cellStyle name="Normal 8 90 17" xfId="27927"/>
    <cellStyle name="Normal 8 90 18" xfId="28342"/>
    <cellStyle name="Normal 8 90 19" xfId="28719"/>
    <cellStyle name="Normal 8 90 2" xfId="18948"/>
    <cellStyle name="Normal 8 90 20" xfId="28900"/>
    <cellStyle name="Normal 8 90 21" xfId="29081"/>
    <cellStyle name="Normal 8 90 22" xfId="29891"/>
    <cellStyle name="Normal 8 90 23" xfId="31675"/>
    <cellStyle name="Normal 8 90 24" xfId="33955"/>
    <cellStyle name="Normal 8 90 25" xfId="34134"/>
    <cellStyle name="Normal 8 90 26" xfId="34313"/>
    <cellStyle name="Normal 8 90 3" xfId="19559"/>
    <cellStyle name="Normal 8 90 4" xfId="20037"/>
    <cellStyle name="Normal 8 90 5" xfId="20462"/>
    <cellStyle name="Normal 8 90 6" xfId="20870"/>
    <cellStyle name="Normal 8 90 7" xfId="21253"/>
    <cellStyle name="Normal 8 90 8" xfId="21432"/>
    <cellStyle name="Normal 8 90 9" xfId="21613"/>
    <cellStyle name="Normal 8 91" xfId="4459"/>
    <cellStyle name="Normal 8 91 10" xfId="23712"/>
    <cellStyle name="Normal 8 91 11" xfId="24129"/>
    <cellStyle name="Normal 8 91 12" xfId="24543"/>
    <cellStyle name="Normal 8 91 13" xfId="24922"/>
    <cellStyle name="Normal 8 91 14" xfId="25103"/>
    <cellStyle name="Normal 8 91 15" xfId="25284"/>
    <cellStyle name="Normal 8 91 16" xfId="27510"/>
    <cellStyle name="Normal 8 91 17" xfId="27928"/>
    <cellStyle name="Normal 8 91 18" xfId="28343"/>
    <cellStyle name="Normal 8 91 19" xfId="28720"/>
    <cellStyle name="Normal 8 91 2" xfId="18949"/>
    <cellStyle name="Normal 8 91 20" xfId="28901"/>
    <cellStyle name="Normal 8 91 21" xfId="29082"/>
    <cellStyle name="Normal 8 91 22" xfId="29892"/>
    <cellStyle name="Normal 8 91 23" xfId="31676"/>
    <cellStyle name="Normal 8 91 24" xfId="33956"/>
    <cellStyle name="Normal 8 91 25" xfId="34135"/>
    <cellStyle name="Normal 8 91 26" xfId="34314"/>
    <cellStyle name="Normal 8 91 3" xfId="19560"/>
    <cellStyle name="Normal 8 91 4" xfId="20038"/>
    <cellStyle name="Normal 8 91 5" xfId="20463"/>
    <cellStyle name="Normal 8 91 6" xfId="20871"/>
    <cellStyle name="Normal 8 91 7" xfId="21254"/>
    <cellStyle name="Normal 8 91 8" xfId="21433"/>
    <cellStyle name="Normal 8 91 9" xfId="21614"/>
    <cellStyle name="Normal 8 92" xfId="4460"/>
    <cellStyle name="Normal 8 92 10" xfId="23713"/>
    <cellStyle name="Normal 8 92 11" xfId="24130"/>
    <cellStyle name="Normal 8 92 12" xfId="24544"/>
    <cellStyle name="Normal 8 92 13" xfId="24923"/>
    <cellStyle name="Normal 8 92 14" xfId="25104"/>
    <cellStyle name="Normal 8 92 15" xfId="25285"/>
    <cellStyle name="Normal 8 92 16" xfId="27511"/>
    <cellStyle name="Normal 8 92 17" xfId="27929"/>
    <cellStyle name="Normal 8 92 18" xfId="28344"/>
    <cellStyle name="Normal 8 92 19" xfId="28721"/>
    <cellStyle name="Normal 8 92 2" xfId="18950"/>
    <cellStyle name="Normal 8 92 20" xfId="28902"/>
    <cellStyle name="Normal 8 92 21" xfId="29083"/>
    <cellStyle name="Normal 8 92 22" xfId="29893"/>
    <cellStyle name="Normal 8 92 23" xfId="31677"/>
    <cellStyle name="Normal 8 92 24" xfId="33957"/>
    <cellStyle name="Normal 8 92 25" xfId="34136"/>
    <cellStyle name="Normal 8 92 26" xfId="34315"/>
    <cellStyle name="Normal 8 92 3" xfId="19561"/>
    <cellStyle name="Normal 8 92 4" xfId="20039"/>
    <cellStyle name="Normal 8 92 5" xfId="20464"/>
    <cellStyle name="Normal 8 92 6" xfId="20872"/>
    <cellStyle name="Normal 8 92 7" xfId="21255"/>
    <cellStyle name="Normal 8 92 8" xfId="21434"/>
    <cellStyle name="Normal 8 92 9" xfId="21615"/>
    <cellStyle name="Normal 8 93" xfId="4461"/>
    <cellStyle name="Normal 8 93 10" xfId="23714"/>
    <cellStyle name="Normal 8 93 11" xfId="24131"/>
    <cellStyle name="Normal 8 93 12" xfId="24545"/>
    <cellStyle name="Normal 8 93 13" xfId="24924"/>
    <cellStyle name="Normal 8 93 14" xfId="25105"/>
    <cellStyle name="Normal 8 93 15" xfId="25286"/>
    <cellStyle name="Normal 8 93 16" xfId="27512"/>
    <cellStyle name="Normal 8 93 17" xfId="27930"/>
    <cellStyle name="Normal 8 93 18" xfId="28345"/>
    <cellStyle name="Normal 8 93 19" xfId="28722"/>
    <cellStyle name="Normal 8 93 2" xfId="18951"/>
    <cellStyle name="Normal 8 93 20" xfId="28903"/>
    <cellStyle name="Normal 8 93 21" xfId="29084"/>
    <cellStyle name="Normal 8 93 22" xfId="29894"/>
    <cellStyle name="Normal 8 93 23" xfId="31678"/>
    <cellStyle name="Normal 8 93 24" xfId="33958"/>
    <cellStyle name="Normal 8 93 25" xfId="34137"/>
    <cellStyle name="Normal 8 93 26" xfId="34316"/>
    <cellStyle name="Normal 8 93 3" xfId="19562"/>
    <cellStyle name="Normal 8 93 4" xfId="20040"/>
    <cellStyle name="Normal 8 93 5" xfId="20465"/>
    <cellStyle name="Normal 8 93 6" xfId="20873"/>
    <cellStyle name="Normal 8 93 7" xfId="21256"/>
    <cellStyle name="Normal 8 93 8" xfId="21435"/>
    <cellStyle name="Normal 8 93 9" xfId="21616"/>
    <cellStyle name="Normal 8 94" xfId="4462"/>
    <cellStyle name="Normal 8 94 10" xfId="23715"/>
    <cellStyle name="Normal 8 94 11" xfId="24132"/>
    <cellStyle name="Normal 8 94 12" xfId="24546"/>
    <cellStyle name="Normal 8 94 13" xfId="24925"/>
    <cellStyle name="Normal 8 94 14" xfId="25106"/>
    <cellStyle name="Normal 8 94 15" xfId="25287"/>
    <cellStyle name="Normal 8 94 16" xfId="27513"/>
    <cellStyle name="Normal 8 94 17" xfId="27931"/>
    <cellStyle name="Normal 8 94 18" xfId="28346"/>
    <cellStyle name="Normal 8 94 19" xfId="28723"/>
    <cellStyle name="Normal 8 94 2" xfId="18952"/>
    <cellStyle name="Normal 8 94 20" xfId="28904"/>
    <cellStyle name="Normal 8 94 21" xfId="29085"/>
    <cellStyle name="Normal 8 94 22" xfId="29895"/>
    <cellStyle name="Normal 8 94 23" xfId="31679"/>
    <cellStyle name="Normal 8 94 24" xfId="33959"/>
    <cellStyle name="Normal 8 94 25" xfId="34138"/>
    <cellStyle name="Normal 8 94 26" xfId="34317"/>
    <cellStyle name="Normal 8 94 3" xfId="19563"/>
    <cellStyle name="Normal 8 94 4" xfId="20041"/>
    <cellStyle name="Normal 8 94 5" xfId="20466"/>
    <cellStyle name="Normal 8 94 6" xfId="20874"/>
    <cellStyle name="Normal 8 94 7" xfId="21257"/>
    <cellStyle name="Normal 8 94 8" xfId="21436"/>
    <cellStyle name="Normal 8 94 9" xfId="21617"/>
    <cellStyle name="Normal 8 95" xfId="4463"/>
    <cellStyle name="Normal 8 95 10" xfId="23716"/>
    <cellStyle name="Normal 8 95 11" xfId="24133"/>
    <cellStyle name="Normal 8 95 12" xfId="24547"/>
    <cellStyle name="Normal 8 95 13" xfId="24926"/>
    <cellStyle name="Normal 8 95 14" xfId="25107"/>
    <cellStyle name="Normal 8 95 15" xfId="25288"/>
    <cellStyle name="Normal 8 95 16" xfId="27514"/>
    <cellStyle name="Normal 8 95 17" xfId="27932"/>
    <cellStyle name="Normal 8 95 18" xfId="28347"/>
    <cellStyle name="Normal 8 95 19" xfId="28724"/>
    <cellStyle name="Normal 8 95 2" xfId="18953"/>
    <cellStyle name="Normal 8 95 20" xfId="28905"/>
    <cellStyle name="Normal 8 95 21" xfId="29086"/>
    <cellStyle name="Normal 8 95 22" xfId="29896"/>
    <cellStyle name="Normal 8 95 23" xfId="31680"/>
    <cellStyle name="Normal 8 95 24" xfId="33960"/>
    <cellStyle name="Normal 8 95 25" xfId="34139"/>
    <cellStyle name="Normal 8 95 26" xfId="34318"/>
    <cellStyle name="Normal 8 95 3" xfId="19564"/>
    <cellStyle name="Normal 8 95 4" xfId="20042"/>
    <cellStyle name="Normal 8 95 5" xfId="20467"/>
    <cellStyle name="Normal 8 95 6" xfId="20875"/>
    <cellStyle name="Normal 8 95 7" xfId="21258"/>
    <cellStyle name="Normal 8 95 8" xfId="21437"/>
    <cellStyle name="Normal 8 95 9" xfId="21618"/>
    <cellStyle name="Normal 8 96" xfId="4464"/>
    <cellStyle name="Normal 8 96 10" xfId="23717"/>
    <cellStyle name="Normal 8 96 11" xfId="24134"/>
    <cellStyle name="Normal 8 96 12" xfId="24548"/>
    <cellStyle name="Normal 8 96 13" xfId="24927"/>
    <cellStyle name="Normal 8 96 14" xfId="25108"/>
    <cellStyle name="Normal 8 96 15" xfId="25289"/>
    <cellStyle name="Normal 8 96 16" xfId="27515"/>
    <cellStyle name="Normal 8 96 17" xfId="27933"/>
    <cellStyle name="Normal 8 96 18" xfId="28348"/>
    <cellStyle name="Normal 8 96 19" xfId="28725"/>
    <cellStyle name="Normal 8 96 2" xfId="18954"/>
    <cellStyle name="Normal 8 96 20" xfId="28906"/>
    <cellStyle name="Normal 8 96 21" xfId="29087"/>
    <cellStyle name="Normal 8 96 22" xfId="29897"/>
    <cellStyle name="Normal 8 96 23" xfId="31681"/>
    <cellStyle name="Normal 8 96 24" xfId="33961"/>
    <cellStyle name="Normal 8 96 25" xfId="34140"/>
    <cellStyle name="Normal 8 96 26" xfId="34319"/>
    <cellStyle name="Normal 8 96 3" xfId="19565"/>
    <cellStyle name="Normal 8 96 4" xfId="20043"/>
    <cellStyle name="Normal 8 96 5" xfId="20468"/>
    <cellStyle name="Normal 8 96 6" xfId="20876"/>
    <cellStyle name="Normal 8 96 7" xfId="21259"/>
    <cellStyle name="Normal 8 96 8" xfId="21438"/>
    <cellStyle name="Normal 8 96 9" xfId="21619"/>
    <cellStyle name="Normal 8 97" xfId="4926"/>
    <cellStyle name="Normal 8 97 2" xfId="29927"/>
    <cellStyle name="Normal 8 97 3" xfId="31711"/>
    <cellStyle name="Normal 8 98" xfId="5086"/>
    <cellStyle name="Normal 8 98 2" xfId="29938"/>
    <cellStyle name="Normal 8 98 3" xfId="31722"/>
    <cellStyle name="Normal 8 99" xfId="5415"/>
    <cellStyle name="Normal 8 99 2" xfId="29950"/>
    <cellStyle name="Normal 8 99 3" xfId="31734"/>
    <cellStyle name="Normal 80" xfId="1005"/>
    <cellStyle name="Normal 81" xfId="1006"/>
    <cellStyle name="Normal 82" xfId="16693"/>
    <cellStyle name="Normal 83" xfId="1007"/>
    <cellStyle name="Normal 84" xfId="1008"/>
    <cellStyle name="Normal 85" xfId="1009"/>
    <cellStyle name="Normal 86" xfId="1010"/>
    <cellStyle name="Normal 87" xfId="1011"/>
    <cellStyle name="Normal 88" xfId="1012"/>
    <cellStyle name="Normal 89" xfId="1013"/>
    <cellStyle name="Normal 9" xfId="98"/>
    <cellStyle name="Normal 9 10" xfId="197"/>
    <cellStyle name="Normal 9 100" xfId="2387"/>
    <cellStyle name="Normal 9 100 10" xfId="23724"/>
    <cellStyle name="Normal 9 100 11" xfId="24136"/>
    <cellStyle name="Normal 9 100 12" xfId="24550"/>
    <cellStyle name="Normal 9 100 13" xfId="24929"/>
    <cellStyle name="Normal 9 100 14" xfId="25110"/>
    <cellStyle name="Normal 9 100 15" xfId="25291"/>
    <cellStyle name="Normal 9 100 16" xfId="27517"/>
    <cellStyle name="Normal 9 100 17" xfId="27935"/>
    <cellStyle name="Normal 9 100 18" xfId="28350"/>
    <cellStyle name="Normal 9 100 19" xfId="28727"/>
    <cellStyle name="Normal 9 100 2" xfId="18966"/>
    <cellStyle name="Normal 9 100 20" xfId="28908"/>
    <cellStyle name="Normal 9 100 21" xfId="29089"/>
    <cellStyle name="Normal 9 100 22" xfId="29643"/>
    <cellStyle name="Normal 9 100 23" xfId="31427"/>
    <cellStyle name="Normal 9 100 24" xfId="33963"/>
    <cellStyle name="Normal 9 100 25" xfId="34142"/>
    <cellStyle name="Normal 9 100 26" xfId="34321"/>
    <cellStyle name="Normal 9 100 3" xfId="19577"/>
    <cellStyle name="Normal 9 100 4" xfId="20045"/>
    <cellStyle name="Normal 9 100 5" xfId="20470"/>
    <cellStyle name="Normal 9 100 6" xfId="20878"/>
    <cellStyle name="Normal 9 100 7" xfId="21261"/>
    <cellStyle name="Normal 9 100 8" xfId="21440"/>
    <cellStyle name="Normal 9 100 9" xfId="21621"/>
    <cellStyle name="Normal 9 101" xfId="2397"/>
    <cellStyle name="Normal 9 101 10" xfId="23725"/>
    <cellStyle name="Normal 9 101 11" xfId="24137"/>
    <cellStyle name="Normal 9 101 12" xfId="24551"/>
    <cellStyle name="Normal 9 101 13" xfId="24930"/>
    <cellStyle name="Normal 9 101 14" xfId="25111"/>
    <cellStyle name="Normal 9 101 15" xfId="25292"/>
    <cellStyle name="Normal 9 101 16" xfId="27518"/>
    <cellStyle name="Normal 9 101 17" xfId="27936"/>
    <cellStyle name="Normal 9 101 18" xfId="28351"/>
    <cellStyle name="Normal 9 101 19" xfId="28728"/>
    <cellStyle name="Normal 9 101 2" xfId="18967"/>
    <cellStyle name="Normal 9 101 20" xfId="28909"/>
    <cellStyle name="Normal 9 101 21" xfId="29090"/>
    <cellStyle name="Normal 9 101 22" xfId="29650"/>
    <cellStyle name="Normal 9 101 23" xfId="31434"/>
    <cellStyle name="Normal 9 101 24" xfId="33964"/>
    <cellStyle name="Normal 9 101 25" xfId="34143"/>
    <cellStyle name="Normal 9 101 26" xfId="34322"/>
    <cellStyle name="Normal 9 101 3" xfId="19578"/>
    <cellStyle name="Normal 9 101 4" xfId="20046"/>
    <cellStyle name="Normal 9 101 5" xfId="20471"/>
    <cellStyle name="Normal 9 101 6" xfId="20879"/>
    <cellStyle name="Normal 9 101 7" xfId="21262"/>
    <cellStyle name="Normal 9 101 8" xfId="21441"/>
    <cellStyle name="Normal 9 101 9" xfId="21622"/>
    <cellStyle name="Normal 9 102" xfId="2405"/>
    <cellStyle name="Normal 9 102 10" xfId="23726"/>
    <cellStyle name="Normal 9 102 11" xfId="24138"/>
    <cellStyle name="Normal 9 102 12" xfId="24552"/>
    <cellStyle name="Normal 9 102 13" xfId="24931"/>
    <cellStyle name="Normal 9 102 14" xfId="25112"/>
    <cellStyle name="Normal 9 102 15" xfId="25293"/>
    <cellStyle name="Normal 9 102 16" xfId="27519"/>
    <cellStyle name="Normal 9 102 17" xfId="27937"/>
    <cellStyle name="Normal 9 102 18" xfId="28352"/>
    <cellStyle name="Normal 9 102 19" xfId="28729"/>
    <cellStyle name="Normal 9 102 2" xfId="18968"/>
    <cellStyle name="Normal 9 102 20" xfId="28910"/>
    <cellStyle name="Normal 9 102 21" xfId="29091"/>
    <cellStyle name="Normal 9 102 22" xfId="29656"/>
    <cellStyle name="Normal 9 102 23" xfId="31440"/>
    <cellStyle name="Normal 9 102 24" xfId="33965"/>
    <cellStyle name="Normal 9 102 25" xfId="34144"/>
    <cellStyle name="Normal 9 102 26" xfId="34323"/>
    <cellStyle name="Normal 9 102 3" xfId="19579"/>
    <cellStyle name="Normal 9 102 4" xfId="20047"/>
    <cellStyle name="Normal 9 102 5" xfId="20472"/>
    <cellStyle name="Normal 9 102 6" xfId="20880"/>
    <cellStyle name="Normal 9 102 7" xfId="21263"/>
    <cellStyle name="Normal 9 102 8" xfId="21442"/>
    <cellStyle name="Normal 9 102 9" xfId="21623"/>
    <cellStyle name="Normal 9 103" xfId="2413"/>
    <cellStyle name="Normal 9 103 10" xfId="23727"/>
    <cellStyle name="Normal 9 103 11" xfId="24139"/>
    <cellStyle name="Normal 9 103 12" xfId="24553"/>
    <cellStyle name="Normal 9 103 13" xfId="24932"/>
    <cellStyle name="Normal 9 103 14" xfId="25113"/>
    <cellStyle name="Normal 9 103 15" xfId="25294"/>
    <cellStyle name="Normal 9 103 16" xfId="27520"/>
    <cellStyle name="Normal 9 103 17" xfId="27938"/>
    <cellStyle name="Normal 9 103 18" xfId="28353"/>
    <cellStyle name="Normal 9 103 19" xfId="28730"/>
    <cellStyle name="Normal 9 103 2" xfId="18969"/>
    <cellStyle name="Normal 9 103 20" xfId="28911"/>
    <cellStyle name="Normal 9 103 21" xfId="29092"/>
    <cellStyle name="Normal 9 103 22" xfId="29662"/>
    <cellStyle name="Normal 9 103 23" xfId="31446"/>
    <cellStyle name="Normal 9 103 24" xfId="33966"/>
    <cellStyle name="Normal 9 103 25" xfId="34145"/>
    <cellStyle name="Normal 9 103 26" xfId="34324"/>
    <cellStyle name="Normal 9 103 3" xfId="19580"/>
    <cellStyle name="Normal 9 103 4" xfId="20048"/>
    <cellStyle name="Normal 9 103 5" xfId="20473"/>
    <cellStyle name="Normal 9 103 6" xfId="20881"/>
    <cellStyle name="Normal 9 103 7" xfId="21264"/>
    <cellStyle name="Normal 9 103 8" xfId="21443"/>
    <cellStyle name="Normal 9 103 9" xfId="21624"/>
    <cellStyle name="Normal 9 104" xfId="4476"/>
    <cellStyle name="Normal 9 104 10" xfId="23728"/>
    <cellStyle name="Normal 9 104 11" xfId="24140"/>
    <cellStyle name="Normal 9 104 12" xfId="24554"/>
    <cellStyle name="Normal 9 104 13" xfId="24933"/>
    <cellStyle name="Normal 9 104 14" xfId="25114"/>
    <cellStyle name="Normal 9 104 15" xfId="25295"/>
    <cellStyle name="Normal 9 104 16" xfId="27521"/>
    <cellStyle name="Normal 9 104 17" xfId="27939"/>
    <cellStyle name="Normal 9 104 18" xfId="28354"/>
    <cellStyle name="Normal 9 104 19" xfId="28731"/>
    <cellStyle name="Normal 9 104 2" xfId="18970"/>
    <cellStyle name="Normal 9 104 20" xfId="28912"/>
    <cellStyle name="Normal 9 104 21" xfId="29093"/>
    <cellStyle name="Normal 9 104 22" xfId="29898"/>
    <cellStyle name="Normal 9 104 23" xfId="31682"/>
    <cellStyle name="Normal 9 104 24" xfId="33967"/>
    <cellStyle name="Normal 9 104 25" xfId="34146"/>
    <cellStyle name="Normal 9 104 26" xfId="34325"/>
    <cellStyle name="Normal 9 104 3" xfId="19581"/>
    <cellStyle name="Normal 9 104 4" xfId="20049"/>
    <cellStyle name="Normal 9 104 5" xfId="20474"/>
    <cellStyle name="Normal 9 104 6" xfId="20882"/>
    <cellStyle name="Normal 9 104 7" xfId="21265"/>
    <cellStyle name="Normal 9 104 8" xfId="21444"/>
    <cellStyle name="Normal 9 104 9" xfId="21625"/>
    <cellStyle name="Normal 9 105" xfId="4477"/>
    <cellStyle name="Normal 9 105 10" xfId="23729"/>
    <cellStyle name="Normal 9 105 11" xfId="24141"/>
    <cellStyle name="Normal 9 105 12" xfId="24555"/>
    <cellStyle name="Normal 9 105 13" xfId="24934"/>
    <cellStyle name="Normal 9 105 14" xfId="25115"/>
    <cellStyle name="Normal 9 105 15" xfId="25296"/>
    <cellStyle name="Normal 9 105 16" xfId="27522"/>
    <cellStyle name="Normal 9 105 17" xfId="27940"/>
    <cellStyle name="Normal 9 105 18" xfId="28355"/>
    <cellStyle name="Normal 9 105 19" xfId="28732"/>
    <cellStyle name="Normal 9 105 2" xfId="18971"/>
    <cellStyle name="Normal 9 105 20" xfId="28913"/>
    <cellStyle name="Normal 9 105 21" xfId="29094"/>
    <cellStyle name="Normal 9 105 22" xfId="29899"/>
    <cellStyle name="Normal 9 105 23" xfId="31683"/>
    <cellStyle name="Normal 9 105 24" xfId="33968"/>
    <cellStyle name="Normal 9 105 25" xfId="34147"/>
    <cellStyle name="Normal 9 105 26" xfId="34326"/>
    <cellStyle name="Normal 9 105 3" xfId="19582"/>
    <cellStyle name="Normal 9 105 4" xfId="20050"/>
    <cellStyle name="Normal 9 105 5" xfId="20475"/>
    <cellStyle name="Normal 9 105 6" xfId="20883"/>
    <cellStyle name="Normal 9 105 7" xfId="21266"/>
    <cellStyle name="Normal 9 105 8" xfId="21445"/>
    <cellStyle name="Normal 9 105 9" xfId="21626"/>
    <cellStyle name="Normal 9 106" xfId="4478"/>
    <cellStyle name="Normal 9 106 10" xfId="23730"/>
    <cellStyle name="Normal 9 106 11" xfId="24142"/>
    <cellStyle name="Normal 9 106 12" xfId="24556"/>
    <cellStyle name="Normal 9 106 13" xfId="24935"/>
    <cellStyle name="Normal 9 106 14" xfId="25116"/>
    <cellStyle name="Normal 9 106 15" xfId="25297"/>
    <cellStyle name="Normal 9 106 16" xfId="27523"/>
    <cellStyle name="Normal 9 106 17" xfId="27941"/>
    <cellStyle name="Normal 9 106 18" xfId="28356"/>
    <cellStyle name="Normal 9 106 19" xfId="28733"/>
    <cellStyle name="Normal 9 106 2" xfId="18972"/>
    <cellStyle name="Normal 9 106 20" xfId="28914"/>
    <cellStyle name="Normal 9 106 21" xfId="29095"/>
    <cellStyle name="Normal 9 106 22" xfId="29900"/>
    <cellStyle name="Normal 9 106 23" xfId="31684"/>
    <cellStyle name="Normal 9 106 24" xfId="33969"/>
    <cellStyle name="Normal 9 106 25" xfId="34148"/>
    <cellStyle name="Normal 9 106 26" xfId="34327"/>
    <cellStyle name="Normal 9 106 3" xfId="19583"/>
    <cellStyle name="Normal 9 106 4" xfId="20051"/>
    <cellStyle name="Normal 9 106 5" xfId="20476"/>
    <cellStyle name="Normal 9 106 6" xfId="20884"/>
    <cellStyle name="Normal 9 106 7" xfId="21267"/>
    <cellStyle name="Normal 9 106 8" xfId="21446"/>
    <cellStyle name="Normal 9 106 9" xfId="21627"/>
    <cellStyle name="Normal 9 107" xfId="4479"/>
    <cellStyle name="Normal 9 107 10" xfId="23731"/>
    <cellStyle name="Normal 9 107 11" xfId="24143"/>
    <cellStyle name="Normal 9 107 12" xfId="24557"/>
    <cellStyle name="Normal 9 107 13" xfId="24936"/>
    <cellStyle name="Normal 9 107 14" xfId="25117"/>
    <cellStyle name="Normal 9 107 15" xfId="25298"/>
    <cellStyle name="Normal 9 107 16" xfId="27524"/>
    <cellStyle name="Normal 9 107 17" xfId="27942"/>
    <cellStyle name="Normal 9 107 18" xfId="28357"/>
    <cellStyle name="Normal 9 107 19" xfId="28734"/>
    <cellStyle name="Normal 9 107 2" xfId="18973"/>
    <cellStyle name="Normal 9 107 20" xfId="28915"/>
    <cellStyle name="Normal 9 107 21" xfId="29096"/>
    <cellStyle name="Normal 9 107 22" xfId="29901"/>
    <cellStyle name="Normal 9 107 23" xfId="31685"/>
    <cellStyle name="Normal 9 107 24" xfId="33970"/>
    <cellStyle name="Normal 9 107 25" xfId="34149"/>
    <cellStyle name="Normal 9 107 26" xfId="34328"/>
    <cellStyle name="Normal 9 107 3" xfId="19584"/>
    <cellStyle name="Normal 9 107 4" xfId="20052"/>
    <cellStyle name="Normal 9 107 5" xfId="20477"/>
    <cellStyle name="Normal 9 107 6" xfId="20885"/>
    <cellStyle name="Normal 9 107 7" xfId="21268"/>
    <cellStyle name="Normal 9 107 8" xfId="21447"/>
    <cellStyle name="Normal 9 107 9" xfId="21628"/>
    <cellStyle name="Normal 9 108" xfId="4480"/>
    <cellStyle name="Normal 9 108 10" xfId="23732"/>
    <cellStyle name="Normal 9 108 11" xfId="24144"/>
    <cellStyle name="Normal 9 108 12" xfId="24558"/>
    <cellStyle name="Normal 9 108 13" xfId="24937"/>
    <cellStyle name="Normal 9 108 14" xfId="25118"/>
    <cellStyle name="Normal 9 108 15" xfId="25299"/>
    <cellStyle name="Normal 9 108 16" xfId="27525"/>
    <cellStyle name="Normal 9 108 17" xfId="27943"/>
    <cellStyle name="Normal 9 108 18" xfId="28358"/>
    <cellStyle name="Normal 9 108 19" xfId="28735"/>
    <cellStyle name="Normal 9 108 2" xfId="18974"/>
    <cellStyle name="Normal 9 108 20" xfId="28916"/>
    <cellStyle name="Normal 9 108 21" xfId="29097"/>
    <cellStyle name="Normal 9 108 22" xfId="29902"/>
    <cellStyle name="Normal 9 108 23" xfId="31686"/>
    <cellStyle name="Normal 9 108 24" xfId="33971"/>
    <cellStyle name="Normal 9 108 25" xfId="34150"/>
    <cellStyle name="Normal 9 108 26" xfId="34329"/>
    <cellStyle name="Normal 9 108 3" xfId="19585"/>
    <cellStyle name="Normal 9 108 4" xfId="20053"/>
    <cellStyle name="Normal 9 108 5" xfId="20478"/>
    <cellStyle name="Normal 9 108 6" xfId="20886"/>
    <cellStyle name="Normal 9 108 7" xfId="21269"/>
    <cellStyle name="Normal 9 108 8" xfId="21448"/>
    <cellStyle name="Normal 9 108 9" xfId="21629"/>
    <cellStyle name="Normal 9 109" xfId="4481"/>
    <cellStyle name="Normal 9 109 10" xfId="23733"/>
    <cellStyle name="Normal 9 109 11" xfId="24145"/>
    <cellStyle name="Normal 9 109 12" xfId="24559"/>
    <cellStyle name="Normal 9 109 13" xfId="24938"/>
    <cellStyle name="Normal 9 109 14" xfId="25119"/>
    <cellStyle name="Normal 9 109 15" xfId="25300"/>
    <cellStyle name="Normal 9 109 16" xfId="27526"/>
    <cellStyle name="Normal 9 109 17" xfId="27944"/>
    <cellStyle name="Normal 9 109 18" xfId="28359"/>
    <cellStyle name="Normal 9 109 19" xfId="28736"/>
    <cellStyle name="Normal 9 109 2" xfId="18975"/>
    <cellStyle name="Normal 9 109 20" xfId="28917"/>
    <cellStyle name="Normal 9 109 21" xfId="29098"/>
    <cellStyle name="Normal 9 109 22" xfId="29903"/>
    <cellStyle name="Normal 9 109 23" xfId="31687"/>
    <cellStyle name="Normal 9 109 24" xfId="33972"/>
    <cellStyle name="Normal 9 109 25" xfId="34151"/>
    <cellStyle name="Normal 9 109 26" xfId="34330"/>
    <cellStyle name="Normal 9 109 3" xfId="19586"/>
    <cellStyle name="Normal 9 109 4" xfId="20054"/>
    <cellStyle name="Normal 9 109 5" xfId="20479"/>
    <cellStyle name="Normal 9 109 6" xfId="20887"/>
    <cellStyle name="Normal 9 109 7" xfId="21270"/>
    <cellStyle name="Normal 9 109 8" xfId="21449"/>
    <cellStyle name="Normal 9 109 9" xfId="21630"/>
    <cellStyle name="Normal 9 11" xfId="208"/>
    <cellStyle name="Normal 9 110" xfId="4483"/>
    <cellStyle name="Normal 9 110 10" xfId="23734"/>
    <cellStyle name="Normal 9 110 11" xfId="24146"/>
    <cellStyle name="Normal 9 110 12" xfId="24560"/>
    <cellStyle name="Normal 9 110 13" xfId="24939"/>
    <cellStyle name="Normal 9 110 14" xfId="25120"/>
    <cellStyle name="Normal 9 110 15" xfId="25301"/>
    <cellStyle name="Normal 9 110 16" xfId="27527"/>
    <cellStyle name="Normal 9 110 17" xfId="27945"/>
    <cellStyle name="Normal 9 110 18" xfId="28360"/>
    <cellStyle name="Normal 9 110 19" xfId="28737"/>
    <cellStyle name="Normal 9 110 2" xfId="18977"/>
    <cellStyle name="Normal 9 110 20" xfId="28918"/>
    <cellStyle name="Normal 9 110 21" xfId="29099"/>
    <cellStyle name="Normal 9 110 22" xfId="29905"/>
    <cellStyle name="Normal 9 110 23" xfId="31689"/>
    <cellStyle name="Normal 9 110 24" xfId="33973"/>
    <cellStyle name="Normal 9 110 25" xfId="34152"/>
    <cellStyle name="Normal 9 110 26" xfId="34331"/>
    <cellStyle name="Normal 9 110 3" xfId="19588"/>
    <cellStyle name="Normal 9 110 4" xfId="20055"/>
    <cellStyle name="Normal 9 110 5" xfId="20480"/>
    <cellStyle name="Normal 9 110 6" xfId="20888"/>
    <cellStyle name="Normal 9 110 7" xfId="21271"/>
    <cellStyle name="Normal 9 110 8" xfId="21450"/>
    <cellStyle name="Normal 9 110 9" xfId="21631"/>
    <cellStyle name="Normal 9 111" xfId="4484"/>
    <cellStyle name="Normal 9 111 10" xfId="23735"/>
    <cellStyle name="Normal 9 111 11" xfId="24147"/>
    <cellStyle name="Normal 9 111 12" xfId="24561"/>
    <cellStyle name="Normal 9 111 13" xfId="24940"/>
    <cellStyle name="Normal 9 111 14" xfId="25121"/>
    <cellStyle name="Normal 9 111 15" xfId="25302"/>
    <cellStyle name="Normal 9 111 16" xfId="27528"/>
    <cellStyle name="Normal 9 111 17" xfId="27946"/>
    <cellStyle name="Normal 9 111 18" xfId="28361"/>
    <cellStyle name="Normal 9 111 19" xfId="28738"/>
    <cellStyle name="Normal 9 111 2" xfId="18978"/>
    <cellStyle name="Normal 9 111 20" xfId="28919"/>
    <cellStyle name="Normal 9 111 21" xfId="29100"/>
    <cellStyle name="Normal 9 111 22" xfId="29906"/>
    <cellStyle name="Normal 9 111 23" xfId="31690"/>
    <cellStyle name="Normal 9 111 24" xfId="33974"/>
    <cellStyle name="Normal 9 111 25" xfId="34153"/>
    <cellStyle name="Normal 9 111 26" xfId="34332"/>
    <cellStyle name="Normal 9 111 3" xfId="19589"/>
    <cellStyle name="Normal 9 111 4" xfId="20056"/>
    <cellStyle name="Normal 9 111 5" xfId="20481"/>
    <cellStyle name="Normal 9 111 6" xfId="20889"/>
    <cellStyle name="Normal 9 111 7" xfId="21272"/>
    <cellStyle name="Normal 9 111 8" xfId="21451"/>
    <cellStyle name="Normal 9 111 9" xfId="21632"/>
    <cellStyle name="Normal 9 112" xfId="4485"/>
    <cellStyle name="Normal 9 112 10" xfId="23736"/>
    <cellStyle name="Normal 9 112 11" xfId="24148"/>
    <cellStyle name="Normal 9 112 12" xfId="24562"/>
    <cellStyle name="Normal 9 112 13" xfId="24941"/>
    <cellStyle name="Normal 9 112 14" xfId="25122"/>
    <cellStyle name="Normal 9 112 15" xfId="25303"/>
    <cellStyle name="Normal 9 112 16" xfId="27529"/>
    <cellStyle name="Normal 9 112 17" xfId="27947"/>
    <cellStyle name="Normal 9 112 18" xfId="28362"/>
    <cellStyle name="Normal 9 112 19" xfId="28739"/>
    <cellStyle name="Normal 9 112 2" xfId="18979"/>
    <cellStyle name="Normal 9 112 20" xfId="28920"/>
    <cellStyle name="Normal 9 112 21" xfId="29101"/>
    <cellStyle name="Normal 9 112 22" xfId="29907"/>
    <cellStyle name="Normal 9 112 23" xfId="31691"/>
    <cellStyle name="Normal 9 112 24" xfId="33975"/>
    <cellStyle name="Normal 9 112 25" xfId="34154"/>
    <cellStyle name="Normal 9 112 26" xfId="34333"/>
    <cellStyle name="Normal 9 112 3" xfId="19590"/>
    <cellStyle name="Normal 9 112 4" xfId="20057"/>
    <cellStyle name="Normal 9 112 5" xfId="20482"/>
    <cellStyle name="Normal 9 112 6" xfId="20890"/>
    <cellStyle name="Normal 9 112 7" xfId="21273"/>
    <cellStyle name="Normal 9 112 8" xfId="21452"/>
    <cellStyle name="Normal 9 112 9" xfId="21633"/>
    <cellStyle name="Normal 9 113" xfId="4994"/>
    <cellStyle name="Normal 9 113 2" xfId="29933"/>
    <cellStyle name="Normal 9 113 3" xfId="31717"/>
    <cellStyle name="Normal 9 114" xfId="5087"/>
    <cellStyle name="Normal 9 114 2" xfId="29939"/>
    <cellStyle name="Normal 9 114 3" xfId="31723"/>
    <cellStyle name="Normal 9 115" xfId="5498"/>
    <cellStyle name="Normal 9 115 2" xfId="29953"/>
    <cellStyle name="Normal 9 115 3" xfId="31737"/>
    <cellStyle name="Normal 9 116" xfId="5745"/>
    <cellStyle name="Normal 9 116 2" xfId="29963"/>
    <cellStyle name="Normal 9 116 3" xfId="31747"/>
    <cellStyle name="Normal 9 117" xfId="5997"/>
    <cellStyle name="Normal 9 117 2" xfId="29972"/>
    <cellStyle name="Normal 9 117 3" xfId="31756"/>
    <cellStyle name="Normal 9 118" xfId="6216"/>
    <cellStyle name="Normal 9 118 2" xfId="29981"/>
    <cellStyle name="Normal 9 118 3" xfId="31765"/>
    <cellStyle name="Normal 9 119" xfId="6418"/>
    <cellStyle name="Normal 9 119 2" xfId="29988"/>
    <cellStyle name="Normal 9 119 3" xfId="31772"/>
    <cellStyle name="Normal 9 12" xfId="219"/>
    <cellStyle name="Normal 9 120" xfId="6575"/>
    <cellStyle name="Normal 9 120 2" xfId="29993"/>
    <cellStyle name="Normal 9 120 3" xfId="31777"/>
    <cellStyle name="Normal 9 121" xfId="6708"/>
    <cellStyle name="Normal 9 121 2" xfId="29996"/>
    <cellStyle name="Normal 9 121 3" xfId="31780"/>
    <cellStyle name="Normal 9 122" xfId="6788"/>
    <cellStyle name="Normal 9 122 2" xfId="29999"/>
    <cellStyle name="Normal 9 122 3" xfId="31783"/>
    <cellStyle name="Normal 9 123" xfId="6834"/>
    <cellStyle name="Normal 9 123 2" xfId="30002"/>
    <cellStyle name="Normal 9 123 3" xfId="31786"/>
    <cellStyle name="Normal 9 124" xfId="6855"/>
    <cellStyle name="Normal 9 124 2" xfId="30004"/>
    <cellStyle name="Normal 9 124 3" xfId="31788"/>
    <cellStyle name="Normal 9 125" xfId="9028"/>
    <cellStyle name="Normal 9 125 2" xfId="30249"/>
    <cellStyle name="Normal 9 125 3" xfId="32033"/>
    <cellStyle name="Normal 9 126" xfId="9303"/>
    <cellStyle name="Normal 9 126 2" xfId="30264"/>
    <cellStyle name="Normal 9 126 3" xfId="32048"/>
    <cellStyle name="Normal 9 127" xfId="9571"/>
    <cellStyle name="Normal 9 127 2" xfId="30277"/>
    <cellStyle name="Normal 9 127 3" xfId="32061"/>
    <cellStyle name="Normal 9 128" xfId="9830"/>
    <cellStyle name="Normal 9 128 2" xfId="30286"/>
    <cellStyle name="Normal 9 128 3" xfId="32070"/>
    <cellStyle name="Normal 9 129" xfId="10101"/>
    <cellStyle name="Normal 9 129 2" xfId="30296"/>
    <cellStyle name="Normal 9 129 3" xfId="32080"/>
    <cellStyle name="Normal 9 13" xfId="230"/>
    <cellStyle name="Normal 9 130" xfId="10352"/>
    <cellStyle name="Normal 9 130 2" xfId="30305"/>
    <cellStyle name="Normal 9 130 3" xfId="32089"/>
    <cellStyle name="Normal 9 131" xfId="10622"/>
    <cellStyle name="Normal 9 131 2" xfId="30314"/>
    <cellStyle name="Normal 9 131 3" xfId="32098"/>
    <cellStyle name="Normal 9 132" xfId="10867"/>
    <cellStyle name="Normal 9 132 2" xfId="30323"/>
    <cellStyle name="Normal 9 132 3" xfId="32107"/>
    <cellStyle name="Normal 9 133" xfId="11130"/>
    <cellStyle name="Normal 9 133 2" xfId="30332"/>
    <cellStyle name="Normal 9 133 3" xfId="32116"/>
    <cellStyle name="Normal 9 134" xfId="11394"/>
    <cellStyle name="Normal 9 134 2" xfId="30341"/>
    <cellStyle name="Normal 9 134 3" xfId="32125"/>
    <cellStyle name="Normal 9 135" xfId="11631"/>
    <cellStyle name="Normal 9 135 2" xfId="30350"/>
    <cellStyle name="Normal 9 135 3" xfId="32134"/>
    <cellStyle name="Normal 9 136" xfId="11859"/>
    <cellStyle name="Normal 9 136 2" xfId="30357"/>
    <cellStyle name="Normal 9 136 3" xfId="32141"/>
    <cellStyle name="Normal 9 137" xfId="12058"/>
    <cellStyle name="Normal 9 137 2" xfId="30364"/>
    <cellStyle name="Normal 9 137 3" xfId="32148"/>
    <cellStyle name="Normal 9 138" xfId="12217"/>
    <cellStyle name="Normal 9 138 2" xfId="30371"/>
    <cellStyle name="Normal 9 138 3" xfId="32155"/>
    <cellStyle name="Normal 9 139" xfId="12344"/>
    <cellStyle name="Normal 9 139 2" xfId="30374"/>
    <cellStyle name="Normal 9 139 3" xfId="32158"/>
    <cellStyle name="Normal 9 14" xfId="241"/>
    <cellStyle name="Normal 9 140" xfId="12411"/>
    <cellStyle name="Normal 9 140 2" xfId="30377"/>
    <cellStyle name="Normal 9 140 3" xfId="32161"/>
    <cellStyle name="Normal 9 141" xfId="12458"/>
    <cellStyle name="Normal 9 141 2" xfId="30379"/>
    <cellStyle name="Normal 9 141 3" xfId="32163"/>
    <cellStyle name="Normal 9 142" xfId="12471"/>
    <cellStyle name="Normal 9 142 2" xfId="30382"/>
    <cellStyle name="Normal 9 142 3" xfId="32166"/>
    <cellStyle name="Normal 9 143" xfId="14438"/>
    <cellStyle name="Normal 9 143 2" xfId="30593"/>
    <cellStyle name="Normal 9 143 3" xfId="32377"/>
    <cellStyle name="Normal 9 144" xfId="14709"/>
    <cellStyle name="Normal 9 144 2" xfId="30603"/>
    <cellStyle name="Normal 9 144 3" xfId="32387"/>
    <cellStyle name="Normal 9 145" xfId="14965"/>
    <cellStyle name="Normal 9 145 2" xfId="30612"/>
    <cellStyle name="Normal 9 145 3" xfId="32396"/>
    <cellStyle name="Normal 9 146" xfId="15227"/>
    <cellStyle name="Normal 9 146 2" xfId="30621"/>
    <cellStyle name="Normal 9 146 3" xfId="32405"/>
    <cellStyle name="Normal 9 147" xfId="15496"/>
    <cellStyle name="Normal 9 147 2" xfId="30630"/>
    <cellStyle name="Normal 9 147 3" xfId="32414"/>
    <cellStyle name="Normal 9 148" xfId="15753"/>
    <cellStyle name="Normal 9 148 2" xfId="30639"/>
    <cellStyle name="Normal 9 148 3" xfId="32423"/>
    <cellStyle name="Normal 9 149" xfId="15983"/>
    <cellStyle name="Normal 9 149 2" xfId="30646"/>
    <cellStyle name="Normal 9 149 3" xfId="32430"/>
    <cellStyle name="Normal 9 15" xfId="252"/>
    <cellStyle name="Normal 9 150" xfId="16192"/>
    <cellStyle name="Normal 9 150 2" xfId="30653"/>
    <cellStyle name="Normal 9 150 3" xfId="32437"/>
    <cellStyle name="Normal 9 151" xfId="16354"/>
    <cellStyle name="Normal 9 151 2" xfId="30660"/>
    <cellStyle name="Normal 9 151 3" xfId="32444"/>
    <cellStyle name="Normal 9 152" xfId="16489"/>
    <cellStyle name="Normal 9 152 2" xfId="30663"/>
    <cellStyle name="Normal 9 152 3" xfId="32447"/>
    <cellStyle name="Normal 9 153" xfId="16573"/>
    <cellStyle name="Normal 9 153 2" xfId="30666"/>
    <cellStyle name="Normal 9 153 3" xfId="32450"/>
    <cellStyle name="Normal 9 154" xfId="16625"/>
    <cellStyle name="Normal 9 154 2" xfId="30669"/>
    <cellStyle name="Normal 9 154 3" xfId="32453"/>
    <cellStyle name="Normal 9 155" xfId="16637"/>
    <cellStyle name="Normal 9 155 2" xfId="30671"/>
    <cellStyle name="Normal 9 155 3" xfId="32455"/>
    <cellStyle name="Normal 9 156" xfId="16687"/>
    <cellStyle name="Normal 9 157" xfId="16749"/>
    <cellStyle name="Normal 9 158" xfId="16768"/>
    <cellStyle name="Normal 9 159" xfId="16784"/>
    <cellStyle name="Normal 9 16" xfId="263"/>
    <cellStyle name="Normal 9 160" xfId="18964"/>
    <cellStyle name="Normal 9 161" xfId="19575"/>
    <cellStyle name="Normal 9 162" xfId="20044"/>
    <cellStyle name="Normal 9 163" xfId="20469"/>
    <cellStyle name="Normal 9 164" xfId="20877"/>
    <cellStyle name="Normal 9 165" xfId="21260"/>
    <cellStyle name="Normal 9 166" xfId="21439"/>
    <cellStyle name="Normal 9 167" xfId="21620"/>
    <cellStyle name="Normal 9 168" xfId="23723"/>
    <cellStyle name="Normal 9 169" xfId="24135"/>
    <cellStyle name="Normal 9 17" xfId="274"/>
    <cellStyle name="Normal 9 170" xfId="24549"/>
    <cellStyle name="Normal 9 171" xfId="24928"/>
    <cellStyle name="Normal 9 172" xfId="25109"/>
    <cellStyle name="Normal 9 173" xfId="25290"/>
    <cellStyle name="Normal 9 174" xfId="25405"/>
    <cellStyle name="Normal 9 175" xfId="25432"/>
    <cellStyle name="Normal 9 176" xfId="25453"/>
    <cellStyle name="Normal 9 177" xfId="25473"/>
    <cellStyle name="Normal 9 178" xfId="27516"/>
    <cellStyle name="Normal 9 179" xfId="27934"/>
    <cellStyle name="Normal 9 18" xfId="290"/>
    <cellStyle name="Normal 9 180" xfId="28349"/>
    <cellStyle name="Normal 9 181" xfId="28726"/>
    <cellStyle name="Normal 9 182" xfId="28907"/>
    <cellStyle name="Normal 9 183" xfId="29088"/>
    <cellStyle name="Normal 9 184" xfId="30726"/>
    <cellStyle name="Normal 9 185" xfId="30746"/>
    <cellStyle name="Normal 9 186" xfId="30761"/>
    <cellStyle name="Normal 9 187" xfId="30807"/>
    <cellStyle name="Normal 9 188" xfId="30823"/>
    <cellStyle name="Normal 9 189" xfId="30885"/>
    <cellStyle name="Normal 9 19" xfId="306"/>
    <cellStyle name="Normal 9 190" xfId="30902"/>
    <cellStyle name="Normal 9 191" xfId="30923"/>
    <cellStyle name="Normal 9 192" xfId="32520"/>
    <cellStyle name="Normal 9 193" xfId="32541"/>
    <cellStyle name="Normal 9 194" xfId="32558"/>
    <cellStyle name="Normal 9 195" xfId="33962"/>
    <cellStyle name="Normal 9 196" xfId="34141"/>
    <cellStyle name="Normal 9 197" xfId="34320"/>
    <cellStyle name="Normal 9 2" xfId="109"/>
    <cellStyle name="Normal 9 2 10" xfId="30727"/>
    <cellStyle name="Normal 9 2 11" xfId="30747"/>
    <cellStyle name="Normal 9 2 12" xfId="30762"/>
    <cellStyle name="Normal 9 2 13" xfId="30808"/>
    <cellStyle name="Normal 9 2 14" xfId="30824"/>
    <cellStyle name="Normal 9 2 15" xfId="30886"/>
    <cellStyle name="Normal 9 2 16" xfId="30903"/>
    <cellStyle name="Normal 9 2 17" xfId="30924"/>
    <cellStyle name="Normal 9 2 18" xfId="32521"/>
    <cellStyle name="Normal 9 2 19" xfId="32542"/>
    <cellStyle name="Normal 9 2 2" xfId="16688"/>
    <cellStyle name="Normal 9 2 20" xfId="32559"/>
    <cellStyle name="Normal 9 2 3" xfId="16750"/>
    <cellStyle name="Normal 9 2 4" xfId="16769"/>
    <cellStyle name="Normal 9 2 5" xfId="16785"/>
    <cellStyle name="Normal 9 2 6" xfId="25406"/>
    <cellStyle name="Normal 9 2 7" xfId="25433"/>
    <cellStyle name="Normal 9 2 8" xfId="25454"/>
    <cellStyle name="Normal 9 2 9" xfId="25474"/>
    <cellStyle name="Normal 9 20" xfId="322"/>
    <cellStyle name="Normal 9 21" xfId="338"/>
    <cellStyle name="Normal 9 22" xfId="354"/>
    <cellStyle name="Normal 9 23" xfId="370"/>
    <cellStyle name="Normal 9 24" xfId="386"/>
    <cellStyle name="Normal 9 25" xfId="402"/>
    <cellStyle name="Normal 9 26" xfId="418"/>
    <cellStyle name="Normal 9 27" xfId="434"/>
    <cellStyle name="Normal 9 28" xfId="450"/>
    <cellStyle name="Normal 9 29" xfId="466"/>
    <cellStyle name="Normal 9 3" xfId="120"/>
    <cellStyle name="Normal 9 3 10" xfId="30728"/>
    <cellStyle name="Normal 9 3 11" xfId="30748"/>
    <cellStyle name="Normal 9 3 12" xfId="30763"/>
    <cellStyle name="Normal 9 3 13" xfId="30809"/>
    <cellStyle name="Normal 9 3 14" xfId="30825"/>
    <cellStyle name="Normal 9 3 15" xfId="30887"/>
    <cellStyle name="Normal 9 3 16" xfId="30904"/>
    <cellStyle name="Normal 9 3 17" xfId="30925"/>
    <cellStyle name="Normal 9 3 18" xfId="32522"/>
    <cellStyle name="Normal 9 3 19" xfId="32543"/>
    <cellStyle name="Normal 9 3 2" xfId="16689"/>
    <cellStyle name="Normal 9 3 20" xfId="32560"/>
    <cellStyle name="Normal 9 3 3" xfId="16751"/>
    <cellStyle name="Normal 9 3 4" xfId="16770"/>
    <cellStyle name="Normal 9 3 5" xfId="16786"/>
    <cellStyle name="Normal 9 3 6" xfId="25407"/>
    <cellStyle name="Normal 9 3 7" xfId="25434"/>
    <cellStyle name="Normal 9 3 8" xfId="25455"/>
    <cellStyle name="Normal 9 3 9" xfId="25475"/>
    <cellStyle name="Normal 9 30" xfId="482"/>
    <cellStyle name="Normal 9 31" xfId="498"/>
    <cellStyle name="Normal 9 32" xfId="514"/>
    <cellStyle name="Normal 9 33" xfId="530"/>
    <cellStyle name="Normal 9 34" xfId="546"/>
    <cellStyle name="Normal 9 35" xfId="562"/>
    <cellStyle name="Normal 9 36" xfId="578"/>
    <cellStyle name="Normal 9 37" xfId="594"/>
    <cellStyle name="Normal 9 38" xfId="610"/>
    <cellStyle name="Normal 9 39" xfId="626"/>
    <cellStyle name="Normal 9 4" xfId="136"/>
    <cellStyle name="Normal 9 4 10" xfId="30729"/>
    <cellStyle name="Normal 9 4 11" xfId="30749"/>
    <cellStyle name="Normal 9 4 12" xfId="30764"/>
    <cellStyle name="Normal 9 4 13" xfId="30810"/>
    <cellStyle name="Normal 9 4 14" xfId="30826"/>
    <cellStyle name="Normal 9 4 15" xfId="30888"/>
    <cellStyle name="Normal 9 4 16" xfId="30905"/>
    <cellStyle name="Normal 9 4 17" xfId="30926"/>
    <cellStyle name="Normal 9 4 18" xfId="32523"/>
    <cellStyle name="Normal 9 4 19" xfId="32544"/>
    <cellStyle name="Normal 9 4 2" xfId="16690"/>
    <cellStyle name="Normal 9 4 20" xfId="32561"/>
    <cellStyle name="Normal 9 4 3" xfId="16752"/>
    <cellStyle name="Normal 9 4 4" xfId="16771"/>
    <cellStyle name="Normal 9 4 5" xfId="16787"/>
    <cellStyle name="Normal 9 4 6" xfId="25408"/>
    <cellStyle name="Normal 9 4 7" xfId="25435"/>
    <cellStyle name="Normal 9 4 8" xfId="25456"/>
    <cellStyle name="Normal 9 4 9" xfId="25476"/>
    <cellStyle name="Normal 9 40" xfId="642"/>
    <cellStyle name="Normal 9 41" xfId="658"/>
    <cellStyle name="Normal 9 42" xfId="674"/>
    <cellStyle name="Normal 9 43" xfId="690"/>
    <cellStyle name="Normal 9 44" xfId="706"/>
    <cellStyle name="Normal 9 45" xfId="722"/>
    <cellStyle name="Normal 9 46" xfId="738"/>
    <cellStyle name="Normal 9 47" xfId="754"/>
    <cellStyle name="Normal 9 48" xfId="770"/>
    <cellStyle name="Normal 9 49" xfId="786"/>
    <cellStyle name="Normal 9 5" xfId="142"/>
    <cellStyle name="Normal 9 50" xfId="802"/>
    <cellStyle name="Normal 9 51" xfId="818"/>
    <cellStyle name="Normal 9 52" xfId="834"/>
    <cellStyle name="Normal 9 53" xfId="850"/>
    <cellStyle name="Normal 9 54" xfId="866"/>
    <cellStyle name="Normal 9 55" xfId="882"/>
    <cellStyle name="Normal 9 56" xfId="898"/>
    <cellStyle name="Normal 9 57" xfId="914"/>
    <cellStyle name="Normal 9 58" xfId="930"/>
    <cellStyle name="Normal 9 59" xfId="1085"/>
    <cellStyle name="Normal 9 59 10" xfId="23747"/>
    <cellStyle name="Normal 9 59 11" xfId="24178"/>
    <cellStyle name="Normal 9 59 12" xfId="24566"/>
    <cellStyle name="Normal 9 59 13" xfId="24946"/>
    <cellStyle name="Normal 9 59 14" xfId="25125"/>
    <cellStyle name="Normal 9 59 15" xfId="25304"/>
    <cellStyle name="Normal 9 59 16" xfId="27543"/>
    <cellStyle name="Normal 9 59 17" xfId="27975"/>
    <cellStyle name="Normal 9 59 18" xfId="28365"/>
    <cellStyle name="Normal 9 59 19" xfId="28745"/>
    <cellStyle name="Normal 9 59 2" xfId="19031"/>
    <cellStyle name="Normal 9 59 20" xfId="28923"/>
    <cellStyle name="Normal 9 59 21" xfId="29102"/>
    <cellStyle name="Normal 9 59 22" xfId="29167"/>
    <cellStyle name="Normal 9 59 23" xfId="30951"/>
    <cellStyle name="Normal 9 59 24" xfId="33979"/>
    <cellStyle name="Normal 9 59 25" xfId="34156"/>
    <cellStyle name="Normal 9 59 26" xfId="34334"/>
    <cellStyle name="Normal 9 59 3" xfId="19640"/>
    <cellStyle name="Normal 9 59 4" xfId="20072"/>
    <cellStyle name="Normal 9 59 5" xfId="20505"/>
    <cellStyle name="Normal 9 59 6" xfId="20895"/>
    <cellStyle name="Normal 9 59 7" xfId="21279"/>
    <cellStyle name="Normal 9 59 8" xfId="21457"/>
    <cellStyle name="Normal 9 59 9" xfId="21634"/>
    <cellStyle name="Normal 9 6" xfId="153"/>
    <cellStyle name="Normal 9 60" xfId="1117"/>
    <cellStyle name="Normal 9 60 10" xfId="23749"/>
    <cellStyle name="Normal 9 60 11" xfId="24180"/>
    <cellStyle name="Normal 9 60 12" xfId="24568"/>
    <cellStyle name="Normal 9 60 13" xfId="24948"/>
    <cellStyle name="Normal 9 60 14" xfId="25126"/>
    <cellStyle name="Normal 9 60 15" xfId="25305"/>
    <cellStyle name="Normal 9 60 16" xfId="27545"/>
    <cellStyle name="Normal 9 60 17" xfId="27977"/>
    <cellStyle name="Normal 9 60 18" xfId="28366"/>
    <cellStyle name="Normal 9 60 19" xfId="28747"/>
    <cellStyle name="Normal 9 60 2" xfId="19033"/>
    <cellStyle name="Normal 9 60 20" xfId="28924"/>
    <cellStyle name="Normal 9 60 21" xfId="29103"/>
    <cellStyle name="Normal 9 60 22" xfId="29191"/>
    <cellStyle name="Normal 9 60 23" xfId="30975"/>
    <cellStyle name="Normal 9 60 24" xfId="33981"/>
    <cellStyle name="Normal 9 60 25" xfId="34157"/>
    <cellStyle name="Normal 9 60 26" xfId="34335"/>
    <cellStyle name="Normal 9 60 3" xfId="19642"/>
    <cellStyle name="Normal 9 60 4" xfId="20074"/>
    <cellStyle name="Normal 9 60 5" xfId="20507"/>
    <cellStyle name="Normal 9 60 6" xfId="20897"/>
    <cellStyle name="Normal 9 60 7" xfId="21281"/>
    <cellStyle name="Normal 9 60 8" xfId="21459"/>
    <cellStyle name="Normal 9 60 9" xfId="21635"/>
    <cellStyle name="Normal 9 61" xfId="1141"/>
    <cellStyle name="Normal 9 61 10" xfId="23750"/>
    <cellStyle name="Normal 9 61 11" xfId="24181"/>
    <cellStyle name="Normal 9 61 12" xfId="24569"/>
    <cellStyle name="Normal 9 61 13" xfId="24949"/>
    <cellStyle name="Normal 9 61 14" xfId="25127"/>
    <cellStyle name="Normal 9 61 15" xfId="25306"/>
    <cellStyle name="Normal 9 61 16" xfId="27546"/>
    <cellStyle name="Normal 9 61 17" xfId="27978"/>
    <cellStyle name="Normal 9 61 18" xfId="28367"/>
    <cellStyle name="Normal 9 61 19" xfId="28748"/>
    <cellStyle name="Normal 9 61 2" xfId="19034"/>
    <cellStyle name="Normal 9 61 20" xfId="28925"/>
    <cellStyle name="Normal 9 61 21" xfId="29104"/>
    <cellStyle name="Normal 9 61 22" xfId="29209"/>
    <cellStyle name="Normal 9 61 23" xfId="30993"/>
    <cellStyle name="Normal 9 61 24" xfId="33982"/>
    <cellStyle name="Normal 9 61 25" xfId="34158"/>
    <cellStyle name="Normal 9 61 26" xfId="34336"/>
    <cellStyle name="Normal 9 61 3" xfId="19643"/>
    <cellStyle name="Normal 9 61 4" xfId="20075"/>
    <cellStyle name="Normal 9 61 5" xfId="20508"/>
    <cellStyle name="Normal 9 61 6" xfId="20898"/>
    <cellStyle name="Normal 9 61 7" xfId="21282"/>
    <cellStyle name="Normal 9 61 8" xfId="21460"/>
    <cellStyle name="Normal 9 61 9" xfId="21636"/>
    <cellStyle name="Normal 9 62" xfId="1151"/>
    <cellStyle name="Normal 9 62 10" xfId="23751"/>
    <cellStyle name="Normal 9 62 11" xfId="24182"/>
    <cellStyle name="Normal 9 62 12" xfId="24570"/>
    <cellStyle name="Normal 9 62 13" xfId="24950"/>
    <cellStyle name="Normal 9 62 14" xfId="25128"/>
    <cellStyle name="Normal 9 62 15" xfId="25307"/>
    <cellStyle name="Normal 9 62 16" xfId="27547"/>
    <cellStyle name="Normal 9 62 17" xfId="27979"/>
    <cellStyle name="Normal 9 62 18" xfId="28368"/>
    <cellStyle name="Normal 9 62 19" xfId="28749"/>
    <cellStyle name="Normal 9 62 2" xfId="19035"/>
    <cellStyle name="Normal 9 62 20" xfId="28926"/>
    <cellStyle name="Normal 9 62 21" xfId="29105"/>
    <cellStyle name="Normal 9 62 22" xfId="29216"/>
    <cellStyle name="Normal 9 62 23" xfId="31000"/>
    <cellStyle name="Normal 9 62 24" xfId="33983"/>
    <cellStyle name="Normal 9 62 25" xfId="34159"/>
    <cellStyle name="Normal 9 62 26" xfId="34337"/>
    <cellStyle name="Normal 9 62 3" xfId="19644"/>
    <cellStyle name="Normal 9 62 4" xfId="20076"/>
    <cellStyle name="Normal 9 62 5" xfId="20509"/>
    <cellStyle name="Normal 9 62 6" xfId="20899"/>
    <cellStyle name="Normal 9 62 7" xfId="21283"/>
    <cellStyle name="Normal 9 62 8" xfId="21461"/>
    <cellStyle name="Normal 9 62 9" xfId="21637"/>
    <cellStyle name="Normal 9 63" xfId="1165"/>
    <cellStyle name="Normal 9 63 10" xfId="23752"/>
    <cellStyle name="Normal 9 63 11" xfId="24183"/>
    <cellStyle name="Normal 9 63 12" xfId="24571"/>
    <cellStyle name="Normal 9 63 13" xfId="24951"/>
    <cellStyle name="Normal 9 63 14" xfId="25129"/>
    <cellStyle name="Normal 9 63 15" xfId="25308"/>
    <cellStyle name="Normal 9 63 16" xfId="27548"/>
    <cellStyle name="Normal 9 63 17" xfId="27980"/>
    <cellStyle name="Normal 9 63 18" xfId="28369"/>
    <cellStyle name="Normal 9 63 19" xfId="28750"/>
    <cellStyle name="Normal 9 63 2" xfId="19036"/>
    <cellStyle name="Normal 9 63 20" xfId="28927"/>
    <cellStyle name="Normal 9 63 21" xfId="29106"/>
    <cellStyle name="Normal 9 63 22" xfId="29227"/>
    <cellStyle name="Normal 9 63 23" xfId="31011"/>
    <cellStyle name="Normal 9 63 24" xfId="33984"/>
    <cellStyle name="Normal 9 63 25" xfId="34160"/>
    <cellStyle name="Normal 9 63 26" xfId="34338"/>
    <cellStyle name="Normal 9 63 3" xfId="19645"/>
    <cellStyle name="Normal 9 63 4" xfId="20077"/>
    <cellStyle name="Normal 9 63 5" xfId="20510"/>
    <cellStyle name="Normal 9 63 6" xfId="20900"/>
    <cellStyle name="Normal 9 63 7" xfId="21284"/>
    <cellStyle name="Normal 9 63 8" xfId="21462"/>
    <cellStyle name="Normal 9 63 9" xfId="21638"/>
    <cellStyle name="Normal 9 64" xfId="1173"/>
    <cellStyle name="Normal 9 64 10" xfId="23753"/>
    <cellStyle name="Normal 9 64 11" xfId="24184"/>
    <cellStyle name="Normal 9 64 12" xfId="24572"/>
    <cellStyle name="Normal 9 64 13" xfId="24952"/>
    <cellStyle name="Normal 9 64 14" xfId="25130"/>
    <cellStyle name="Normal 9 64 15" xfId="25309"/>
    <cellStyle name="Normal 9 64 16" xfId="27549"/>
    <cellStyle name="Normal 9 64 17" xfId="27981"/>
    <cellStyle name="Normal 9 64 18" xfId="28370"/>
    <cellStyle name="Normal 9 64 19" xfId="28751"/>
    <cellStyle name="Normal 9 64 2" xfId="19037"/>
    <cellStyle name="Normal 9 64 20" xfId="28928"/>
    <cellStyle name="Normal 9 64 21" xfId="29107"/>
    <cellStyle name="Normal 9 64 22" xfId="29233"/>
    <cellStyle name="Normal 9 64 23" xfId="31017"/>
    <cellStyle name="Normal 9 64 24" xfId="33985"/>
    <cellStyle name="Normal 9 64 25" xfId="34161"/>
    <cellStyle name="Normal 9 64 26" xfId="34339"/>
    <cellStyle name="Normal 9 64 3" xfId="19646"/>
    <cellStyle name="Normal 9 64 4" xfId="20078"/>
    <cellStyle name="Normal 9 64 5" xfId="20511"/>
    <cellStyle name="Normal 9 64 6" xfId="20901"/>
    <cellStyle name="Normal 9 64 7" xfId="21285"/>
    <cellStyle name="Normal 9 64 8" xfId="21463"/>
    <cellStyle name="Normal 9 64 9" xfId="21639"/>
    <cellStyle name="Normal 9 65" xfId="1183"/>
    <cellStyle name="Normal 9 65 10" xfId="23754"/>
    <cellStyle name="Normal 9 65 11" xfId="24185"/>
    <cellStyle name="Normal 9 65 12" xfId="24573"/>
    <cellStyle name="Normal 9 65 13" xfId="24953"/>
    <cellStyle name="Normal 9 65 14" xfId="25131"/>
    <cellStyle name="Normal 9 65 15" xfId="25310"/>
    <cellStyle name="Normal 9 65 16" xfId="27550"/>
    <cellStyle name="Normal 9 65 17" xfId="27982"/>
    <cellStyle name="Normal 9 65 18" xfId="28371"/>
    <cellStyle name="Normal 9 65 19" xfId="28752"/>
    <cellStyle name="Normal 9 65 2" xfId="19038"/>
    <cellStyle name="Normal 9 65 20" xfId="28929"/>
    <cellStyle name="Normal 9 65 21" xfId="29108"/>
    <cellStyle name="Normal 9 65 22" xfId="29240"/>
    <cellStyle name="Normal 9 65 23" xfId="31024"/>
    <cellStyle name="Normal 9 65 24" xfId="33986"/>
    <cellStyle name="Normal 9 65 25" xfId="34162"/>
    <cellStyle name="Normal 9 65 26" xfId="34340"/>
    <cellStyle name="Normal 9 65 3" xfId="19647"/>
    <cellStyle name="Normal 9 65 4" xfId="20079"/>
    <cellStyle name="Normal 9 65 5" xfId="20512"/>
    <cellStyle name="Normal 9 65 6" xfId="20902"/>
    <cellStyle name="Normal 9 65 7" xfId="21286"/>
    <cellStyle name="Normal 9 65 8" xfId="21464"/>
    <cellStyle name="Normal 9 65 9" xfId="21640"/>
    <cellStyle name="Normal 9 66" xfId="1191"/>
    <cellStyle name="Normal 9 66 10" xfId="23755"/>
    <cellStyle name="Normal 9 66 11" xfId="24186"/>
    <cellStyle name="Normal 9 66 12" xfId="24574"/>
    <cellStyle name="Normal 9 66 13" xfId="24954"/>
    <cellStyle name="Normal 9 66 14" xfId="25132"/>
    <cellStyle name="Normal 9 66 15" xfId="25311"/>
    <cellStyle name="Normal 9 66 16" xfId="27551"/>
    <cellStyle name="Normal 9 66 17" xfId="27983"/>
    <cellStyle name="Normal 9 66 18" xfId="28372"/>
    <cellStyle name="Normal 9 66 19" xfId="28753"/>
    <cellStyle name="Normal 9 66 2" xfId="19039"/>
    <cellStyle name="Normal 9 66 20" xfId="28930"/>
    <cellStyle name="Normal 9 66 21" xfId="29109"/>
    <cellStyle name="Normal 9 66 22" xfId="29246"/>
    <cellStyle name="Normal 9 66 23" xfId="31030"/>
    <cellStyle name="Normal 9 66 24" xfId="33987"/>
    <cellStyle name="Normal 9 66 25" xfId="34163"/>
    <cellStyle name="Normal 9 66 26" xfId="34341"/>
    <cellStyle name="Normal 9 66 3" xfId="19648"/>
    <cellStyle name="Normal 9 66 4" xfId="20080"/>
    <cellStyle name="Normal 9 66 5" xfId="20513"/>
    <cellStyle name="Normal 9 66 6" xfId="20903"/>
    <cellStyle name="Normal 9 66 7" xfId="21287"/>
    <cellStyle name="Normal 9 66 8" xfId="21465"/>
    <cellStyle name="Normal 9 66 9" xfId="21641"/>
    <cellStyle name="Normal 9 67" xfId="1199"/>
    <cellStyle name="Normal 9 67 10" xfId="23756"/>
    <cellStyle name="Normal 9 67 11" xfId="24187"/>
    <cellStyle name="Normal 9 67 12" xfId="24575"/>
    <cellStyle name="Normal 9 67 13" xfId="24955"/>
    <cellStyle name="Normal 9 67 14" xfId="25133"/>
    <cellStyle name="Normal 9 67 15" xfId="25312"/>
    <cellStyle name="Normal 9 67 16" xfId="27552"/>
    <cellStyle name="Normal 9 67 17" xfId="27984"/>
    <cellStyle name="Normal 9 67 18" xfId="28373"/>
    <cellStyle name="Normal 9 67 19" xfId="28754"/>
    <cellStyle name="Normal 9 67 2" xfId="19040"/>
    <cellStyle name="Normal 9 67 20" xfId="28931"/>
    <cellStyle name="Normal 9 67 21" xfId="29110"/>
    <cellStyle name="Normal 9 67 22" xfId="29252"/>
    <cellStyle name="Normal 9 67 23" xfId="31036"/>
    <cellStyle name="Normal 9 67 24" xfId="33988"/>
    <cellStyle name="Normal 9 67 25" xfId="34164"/>
    <cellStyle name="Normal 9 67 26" xfId="34342"/>
    <cellStyle name="Normal 9 67 3" xfId="19649"/>
    <cellStyle name="Normal 9 67 4" xfId="20081"/>
    <cellStyle name="Normal 9 67 5" xfId="20514"/>
    <cellStyle name="Normal 9 67 6" xfId="20904"/>
    <cellStyle name="Normal 9 67 7" xfId="21288"/>
    <cellStyle name="Normal 9 67 8" xfId="21466"/>
    <cellStyle name="Normal 9 67 9" xfId="21642"/>
    <cellStyle name="Normal 9 68" xfId="1228"/>
    <cellStyle name="Normal 9 68 10" xfId="23757"/>
    <cellStyle name="Normal 9 68 11" xfId="24188"/>
    <cellStyle name="Normal 9 68 12" xfId="24576"/>
    <cellStyle name="Normal 9 68 13" xfId="24956"/>
    <cellStyle name="Normal 9 68 14" xfId="25134"/>
    <cellStyle name="Normal 9 68 15" xfId="25313"/>
    <cellStyle name="Normal 9 68 16" xfId="27553"/>
    <cellStyle name="Normal 9 68 17" xfId="27985"/>
    <cellStyle name="Normal 9 68 18" xfId="28374"/>
    <cellStyle name="Normal 9 68 19" xfId="28755"/>
    <cellStyle name="Normal 9 68 2" xfId="19041"/>
    <cellStyle name="Normal 9 68 20" xfId="28932"/>
    <cellStyle name="Normal 9 68 21" xfId="29111"/>
    <cellStyle name="Normal 9 68 22" xfId="29273"/>
    <cellStyle name="Normal 9 68 23" xfId="31057"/>
    <cellStyle name="Normal 9 68 24" xfId="33989"/>
    <cellStyle name="Normal 9 68 25" xfId="34165"/>
    <cellStyle name="Normal 9 68 26" xfId="34343"/>
    <cellStyle name="Normal 9 68 3" xfId="19650"/>
    <cellStyle name="Normal 9 68 4" xfId="20082"/>
    <cellStyle name="Normal 9 68 5" xfId="20515"/>
    <cellStyle name="Normal 9 68 6" xfId="20905"/>
    <cellStyle name="Normal 9 68 7" xfId="21289"/>
    <cellStyle name="Normal 9 68 8" xfId="21467"/>
    <cellStyle name="Normal 9 68 9" xfId="21643"/>
    <cellStyle name="Normal 9 69" xfId="1236"/>
    <cellStyle name="Normal 9 69 10" xfId="23758"/>
    <cellStyle name="Normal 9 69 11" xfId="24189"/>
    <cellStyle name="Normal 9 69 12" xfId="24577"/>
    <cellStyle name="Normal 9 69 13" xfId="24957"/>
    <cellStyle name="Normal 9 69 14" xfId="25135"/>
    <cellStyle name="Normal 9 69 15" xfId="25314"/>
    <cellStyle name="Normal 9 69 16" xfId="27554"/>
    <cellStyle name="Normal 9 69 17" xfId="27986"/>
    <cellStyle name="Normal 9 69 18" xfId="28375"/>
    <cellStyle name="Normal 9 69 19" xfId="28756"/>
    <cellStyle name="Normal 9 69 2" xfId="19042"/>
    <cellStyle name="Normal 9 69 20" xfId="28933"/>
    <cellStyle name="Normal 9 69 21" xfId="29112"/>
    <cellStyle name="Normal 9 69 22" xfId="29279"/>
    <cellStyle name="Normal 9 69 23" xfId="31063"/>
    <cellStyle name="Normal 9 69 24" xfId="33990"/>
    <cellStyle name="Normal 9 69 25" xfId="34166"/>
    <cellStyle name="Normal 9 69 26" xfId="34344"/>
    <cellStyle name="Normal 9 69 3" xfId="19651"/>
    <cellStyle name="Normal 9 69 4" xfId="20083"/>
    <cellStyle name="Normal 9 69 5" xfId="20516"/>
    <cellStyle name="Normal 9 69 6" xfId="20906"/>
    <cellStyle name="Normal 9 69 7" xfId="21290"/>
    <cellStyle name="Normal 9 69 8" xfId="21468"/>
    <cellStyle name="Normal 9 69 9" xfId="21644"/>
    <cellStyle name="Normal 9 7" xfId="164"/>
    <cellStyle name="Normal 9 70" xfId="1244"/>
    <cellStyle name="Normal 9 70 10" xfId="23760"/>
    <cellStyle name="Normal 9 70 11" xfId="24191"/>
    <cellStyle name="Normal 9 70 12" xfId="24579"/>
    <cellStyle name="Normal 9 70 13" xfId="24959"/>
    <cellStyle name="Normal 9 70 14" xfId="25136"/>
    <cellStyle name="Normal 9 70 15" xfId="25315"/>
    <cellStyle name="Normal 9 70 16" xfId="27556"/>
    <cellStyle name="Normal 9 70 17" xfId="27988"/>
    <cellStyle name="Normal 9 70 18" xfId="28377"/>
    <cellStyle name="Normal 9 70 19" xfId="28758"/>
    <cellStyle name="Normal 9 70 2" xfId="19044"/>
    <cellStyle name="Normal 9 70 20" xfId="28934"/>
    <cellStyle name="Normal 9 70 21" xfId="29113"/>
    <cellStyle name="Normal 9 70 22" xfId="29285"/>
    <cellStyle name="Normal 9 70 23" xfId="31069"/>
    <cellStyle name="Normal 9 70 24" xfId="33992"/>
    <cellStyle name="Normal 9 70 25" xfId="34168"/>
    <cellStyle name="Normal 9 70 26" xfId="34345"/>
    <cellStyle name="Normal 9 70 3" xfId="19653"/>
    <cellStyle name="Normal 9 70 4" xfId="20085"/>
    <cellStyle name="Normal 9 70 5" xfId="20518"/>
    <cellStyle name="Normal 9 70 6" xfId="20908"/>
    <cellStyle name="Normal 9 70 7" xfId="21292"/>
    <cellStyle name="Normal 9 70 8" xfId="21470"/>
    <cellStyle name="Normal 9 70 9" xfId="21645"/>
    <cellStyle name="Normal 9 71" xfId="1291"/>
    <cellStyle name="Normal 9 71 10" xfId="23761"/>
    <cellStyle name="Normal 9 71 11" xfId="24192"/>
    <cellStyle name="Normal 9 71 12" xfId="24580"/>
    <cellStyle name="Normal 9 71 13" xfId="24960"/>
    <cellStyle name="Normal 9 71 14" xfId="25137"/>
    <cellStyle name="Normal 9 71 15" xfId="25316"/>
    <cellStyle name="Normal 9 71 16" xfId="27557"/>
    <cellStyle name="Normal 9 71 17" xfId="27989"/>
    <cellStyle name="Normal 9 71 18" xfId="28378"/>
    <cellStyle name="Normal 9 71 19" xfId="28759"/>
    <cellStyle name="Normal 9 71 2" xfId="19045"/>
    <cellStyle name="Normal 9 71 20" xfId="28935"/>
    <cellStyle name="Normal 9 71 21" xfId="29114"/>
    <cellStyle name="Normal 9 71 22" xfId="29318"/>
    <cellStyle name="Normal 9 71 23" xfId="31102"/>
    <cellStyle name="Normal 9 71 24" xfId="33993"/>
    <cellStyle name="Normal 9 71 25" xfId="34169"/>
    <cellStyle name="Normal 9 71 26" xfId="34346"/>
    <cellStyle name="Normal 9 71 3" xfId="19654"/>
    <cellStyle name="Normal 9 71 4" xfId="20086"/>
    <cellStyle name="Normal 9 71 5" xfId="20519"/>
    <cellStyle name="Normal 9 71 6" xfId="20909"/>
    <cellStyle name="Normal 9 71 7" xfId="21293"/>
    <cellStyle name="Normal 9 71 8" xfId="21471"/>
    <cellStyle name="Normal 9 71 9" xfId="21646"/>
    <cellStyle name="Normal 9 72" xfId="1304"/>
    <cellStyle name="Normal 9 72 10" xfId="23762"/>
    <cellStyle name="Normal 9 72 11" xfId="24193"/>
    <cellStyle name="Normal 9 72 12" xfId="24581"/>
    <cellStyle name="Normal 9 72 13" xfId="24961"/>
    <cellStyle name="Normal 9 72 14" xfId="25138"/>
    <cellStyle name="Normal 9 72 15" xfId="25317"/>
    <cellStyle name="Normal 9 72 16" xfId="27558"/>
    <cellStyle name="Normal 9 72 17" xfId="27990"/>
    <cellStyle name="Normal 9 72 18" xfId="28379"/>
    <cellStyle name="Normal 9 72 19" xfId="28760"/>
    <cellStyle name="Normal 9 72 2" xfId="19046"/>
    <cellStyle name="Normal 9 72 20" xfId="28936"/>
    <cellStyle name="Normal 9 72 21" xfId="29115"/>
    <cellStyle name="Normal 9 72 22" xfId="29328"/>
    <cellStyle name="Normal 9 72 23" xfId="31112"/>
    <cellStyle name="Normal 9 72 24" xfId="33994"/>
    <cellStyle name="Normal 9 72 25" xfId="34170"/>
    <cellStyle name="Normal 9 72 26" xfId="34347"/>
    <cellStyle name="Normal 9 72 3" xfId="19655"/>
    <cellStyle name="Normal 9 72 4" xfId="20087"/>
    <cellStyle name="Normal 9 72 5" xfId="20520"/>
    <cellStyle name="Normal 9 72 6" xfId="20910"/>
    <cellStyle name="Normal 9 72 7" xfId="21294"/>
    <cellStyle name="Normal 9 72 8" xfId="21472"/>
    <cellStyle name="Normal 9 72 9" xfId="21647"/>
    <cellStyle name="Normal 9 73" xfId="1317"/>
    <cellStyle name="Normal 9 73 10" xfId="23763"/>
    <cellStyle name="Normal 9 73 11" xfId="24194"/>
    <cellStyle name="Normal 9 73 12" xfId="24582"/>
    <cellStyle name="Normal 9 73 13" xfId="24962"/>
    <cellStyle name="Normal 9 73 14" xfId="25139"/>
    <cellStyle name="Normal 9 73 15" xfId="25318"/>
    <cellStyle name="Normal 9 73 16" xfId="27559"/>
    <cellStyle name="Normal 9 73 17" xfId="27991"/>
    <cellStyle name="Normal 9 73 18" xfId="28380"/>
    <cellStyle name="Normal 9 73 19" xfId="28761"/>
    <cellStyle name="Normal 9 73 2" xfId="19047"/>
    <cellStyle name="Normal 9 73 20" xfId="28937"/>
    <cellStyle name="Normal 9 73 21" xfId="29116"/>
    <cellStyle name="Normal 9 73 22" xfId="29338"/>
    <cellStyle name="Normal 9 73 23" xfId="31122"/>
    <cellStyle name="Normal 9 73 24" xfId="33995"/>
    <cellStyle name="Normal 9 73 25" xfId="34171"/>
    <cellStyle name="Normal 9 73 26" xfId="34348"/>
    <cellStyle name="Normal 9 73 3" xfId="19656"/>
    <cellStyle name="Normal 9 73 4" xfId="20088"/>
    <cellStyle name="Normal 9 73 5" xfId="20521"/>
    <cellStyle name="Normal 9 73 6" xfId="20911"/>
    <cellStyle name="Normal 9 73 7" xfId="21295"/>
    <cellStyle name="Normal 9 73 8" xfId="21473"/>
    <cellStyle name="Normal 9 73 9" xfId="21648"/>
    <cellStyle name="Normal 9 74" xfId="1325"/>
    <cellStyle name="Normal 9 74 10" xfId="23764"/>
    <cellStyle name="Normal 9 74 11" xfId="24195"/>
    <cellStyle name="Normal 9 74 12" xfId="24583"/>
    <cellStyle name="Normal 9 74 13" xfId="24963"/>
    <cellStyle name="Normal 9 74 14" xfId="25140"/>
    <cellStyle name="Normal 9 74 15" xfId="25319"/>
    <cellStyle name="Normal 9 74 16" xfId="27560"/>
    <cellStyle name="Normal 9 74 17" xfId="27992"/>
    <cellStyle name="Normal 9 74 18" xfId="28381"/>
    <cellStyle name="Normal 9 74 19" xfId="28762"/>
    <cellStyle name="Normal 9 74 2" xfId="19048"/>
    <cellStyle name="Normal 9 74 20" xfId="28938"/>
    <cellStyle name="Normal 9 74 21" xfId="29117"/>
    <cellStyle name="Normal 9 74 22" xfId="29344"/>
    <cellStyle name="Normal 9 74 23" xfId="31128"/>
    <cellStyle name="Normal 9 74 24" xfId="33996"/>
    <cellStyle name="Normal 9 74 25" xfId="34172"/>
    <cellStyle name="Normal 9 74 26" xfId="34349"/>
    <cellStyle name="Normal 9 74 3" xfId="19657"/>
    <cellStyle name="Normal 9 74 4" xfId="20089"/>
    <cellStyle name="Normal 9 74 5" xfId="20522"/>
    <cellStyle name="Normal 9 74 6" xfId="20912"/>
    <cellStyle name="Normal 9 74 7" xfId="21296"/>
    <cellStyle name="Normal 9 74 8" xfId="21474"/>
    <cellStyle name="Normal 9 74 9" xfId="21649"/>
    <cellStyle name="Normal 9 75" xfId="1333"/>
    <cellStyle name="Normal 9 75 10" xfId="23765"/>
    <cellStyle name="Normal 9 75 11" xfId="24196"/>
    <cellStyle name="Normal 9 75 12" xfId="24584"/>
    <cellStyle name="Normal 9 75 13" xfId="24964"/>
    <cellStyle name="Normal 9 75 14" xfId="25141"/>
    <cellStyle name="Normal 9 75 15" xfId="25320"/>
    <cellStyle name="Normal 9 75 16" xfId="27561"/>
    <cellStyle name="Normal 9 75 17" xfId="27993"/>
    <cellStyle name="Normal 9 75 18" xfId="28382"/>
    <cellStyle name="Normal 9 75 19" xfId="28763"/>
    <cellStyle name="Normal 9 75 2" xfId="19049"/>
    <cellStyle name="Normal 9 75 20" xfId="28939"/>
    <cellStyle name="Normal 9 75 21" xfId="29118"/>
    <cellStyle name="Normal 9 75 22" xfId="29350"/>
    <cellStyle name="Normal 9 75 23" xfId="31134"/>
    <cellStyle name="Normal 9 75 24" xfId="33997"/>
    <cellStyle name="Normal 9 75 25" xfId="34173"/>
    <cellStyle name="Normal 9 75 26" xfId="34350"/>
    <cellStyle name="Normal 9 75 3" xfId="19658"/>
    <cellStyle name="Normal 9 75 4" xfId="20090"/>
    <cellStyle name="Normal 9 75 5" xfId="20523"/>
    <cellStyle name="Normal 9 75 6" xfId="20913"/>
    <cellStyle name="Normal 9 75 7" xfId="21297"/>
    <cellStyle name="Normal 9 75 8" xfId="21475"/>
    <cellStyle name="Normal 9 75 9" xfId="21650"/>
    <cellStyle name="Normal 9 76" xfId="1341"/>
    <cellStyle name="Normal 9 76 10" xfId="23766"/>
    <cellStyle name="Normal 9 76 11" xfId="24197"/>
    <cellStyle name="Normal 9 76 12" xfId="24585"/>
    <cellStyle name="Normal 9 76 13" xfId="24965"/>
    <cellStyle name="Normal 9 76 14" xfId="25142"/>
    <cellStyle name="Normal 9 76 15" xfId="25321"/>
    <cellStyle name="Normal 9 76 16" xfId="27562"/>
    <cellStyle name="Normal 9 76 17" xfId="27994"/>
    <cellStyle name="Normal 9 76 18" xfId="28383"/>
    <cellStyle name="Normal 9 76 19" xfId="28764"/>
    <cellStyle name="Normal 9 76 2" xfId="19050"/>
    <cellStyle name="Normal 9 76 20" xfId="28940"/>
    <cellStyle name="Normal 9 76 21" xfId="29119"/>
    <cellStyle name="Normal 9 76 22" xfId="29356"/>
    <cellStyle name="Normal 9 76 23" xfId="31140"/>
    <cellStyle name="Normal 9 76 24" xfId="33998"/>
    <cellStyle name="Normal 9 76 25" xfId="34174"/>
    <cellStyle name="Normal 9 76 26" xfId="34351"/>
    <cellStyle name="Normal 9 76 3" xfId="19659"/>
    <cellStyle name="Normal 9 76 4" xfId="20091"/>
    <cellStyle name="Normal 9 76 5" xfId="20524"/>
    <cellStyle name="Normal 9 76 6" xfId="20914"/>
    <cellStyle name="Normal 9 76 7" xfId="21298"/>
    <cellStyle name="Normal 9 76 8" xfId="21476"/>
    <cellStyle name="Normal 9 76 9" xfId="21651"/>
    <cellStyle name="Normal 9 77" xfId="1349"/>
    <cellStyle name="Normal 9 77 10" xfId="23767"/>
    <cellStyle name="Normal 9 77 11" xfId="24198"/>
    <cellStyle name="Normal 9 77 12" xfId="24586"/>
    <cellStyle name="Normal 9 77 13" xfId="24966"/>
    <cellStyle name="Normal 9 77 14" xfId="25143"/>
    <cellStyle name="Normal 9 77 15" xfId="25322"/>
    <cellStyle name="Normal 9 77 16" xfId="27563"/>
    <cellStyle name="Normal 9 77 17" xfId="27995"/>
    <cellStyle name="Normal 9 77 18" xfId="28384"/>
    <cellStyle name="Normal 9 77 19" xfId="28765"/>
    <cellStyle name="Normal 9 77 2" xfId="19051"/>
    <cellStyle name="Normal 9 77 20" xfId="28941"/>
    <cellStyle name="Normal 9 77 21" xfId="29120"/>
    <cellStyle name="Normal 9 77 22" xfId="29362"/>
    <cellStyle name="Normal 9 77 23" xfId="31146"/>
    <cellStyle name="Normal 9 77 24" xfId="33999"/>
    <cellStyle name="Normal 9 77 25" xfId="34175"/>
    <cellStyle name="Normal 9 77 26" xfId="34352"/>
    <cellStyle name="Normal 9 77 3" xfId="19660"/>
    <cellStyle name="Normal 9 77 4" xfId="20092"/>
    <cellStyle name="Normal 9 77 5" xfId="20525"/>
    <cellStyle name="Normal 9 77 6" xfId="20915"/>
    <cellStyle name="Normal 9 77 7" xfId="21299"/>
    <cellStyle name="Normal 9 77 8" xfId="21477"/>
    <cellStyle name="Normal 9 77 9" xfId="21652"/>
    <cellStyle name="Normal 9 78" xfId="1398"/>
    <cellStyle name="Normal 9 78 10" xfId="23768"/>
    <cellStyle name="Normal 9 78 11" xfId="24199"/>
    <cellStyle name="Normal 9 78 12" xfId="24587"/>
    <cellStyle name="Normal 9 78 13" xfId="24967"/>
    <cellStyle name="Normal 9 78 14" xfId="25144"/>
    <cellStyle name="Normal 9 78 15" xfId="25323"/>
    <cellStyle name="Normal 9 78 16" xfId="27564"/>
    <cellStyle name="Normal 9 78 17" xfId="27996"/>
    <cellStyle name="Normal 9 78 18" xfId="28385"/>
    <cellStyle name="Normal 9 78 19" xfId="28766"/>
    <cellStyle name="Normal 9 78 2" xfId="19052"/>
    <cellStyle name="Normal 9 78 20" xfId="28942"/>
    <cellStyle name="Normal 9 78 21" xfId="29121"/>
    <cellStyle name="Normal 9 78 22" xfId="29397"/>
    <cellStyle name="Normal 9 78 23" xfId="31181"/>
    <cellStyle name="Normal 9 78 24" xfId="34000"/>
    <cellStyle name="Normal 9 78 25" xfId="34176"/>
    <cellStyle name="Normal 9 78 26" xfId="34353"/>
    <cellStyle name="Normal 9 78 3" xfId="19661"/>
    <cellStyle name="Normal 9 78 4" xfId="20093"/>
    <cellStyle name="Normal 9 78 5" xfId="20526"/>
    <cellStyle name="Normal 9 78 6" xfId="20916"/>
    <cellStyle name="Normal 9 78 7" xfId="21300"/>
    <cellStyle name="Normal 9 78 8" xfId="21478"/>
    <cellStyle name="Normal 9 78 9" xfId="21653"/>
    <cellStyle name="Normal 9 79" xfId="1406"/>
    <cellStyle name="Normal 9 79 10" xfId="23769"/>
    <cellStyle name="Normal 9 79 11" xfId="24200"/>
    <cellStyle name="Normal 9 79 12" xfId="24588"/>
    <cellStyle name="Normal 9 79 13" xfId="24968"/>
    <cellStyle name="Normal 9 79 14" xfId="25145"/>
    <cellStyle name="Normal 9 79 15" xfId="25324"/>
    <cellStyle name="Normal 9 79 16" xfId="27565"/>
    <cellStyle name="Normal 9 79 17" xfId="27997"/>
    <cellStyle name="Normal 9 79 18" xfId="28386"/>
    <cellStyle name="Normal 9 79 19" xfId="28767"/>
    <cellStyle name="Normal 9 79 2" xfId="19053"/>
    <cellStyle name="Normal 9 79 20" xfId="28943"/>
    <cellStyle name="Normal 9 79 21" xfId="29122"/>
    <cellStyle name="Normal 9 79 22" xfId="29403"/>
    <cellStyle name="Normal 9 79 23" xfId="31187"/>
    <cellStyle name="Normal 9 79 24" xfId="34001"/>
    <cellStyle name="Normal 9 79 25" xfId="34177"/>
    <cellStyle name="Normal 9 79 26" xfId="34354"/>
    <cellStyle name="Normal 9 79 3" xfId="19662"/>
    <cellStyle name="Normal 9 79 4" xfId="20094"/>
    <cellStyle name="Normal 9 79 5" xfId="20527"/>
    <cellStyle name="Normal 9 79 6" xfId="20917"/>
    <cellStyle name="Normal 9 79 7" xfId="21301"/>
    <cellStyle name="Normal 9 79 8" xfId="21479"/>
    <cellStyle name="Normal 9 79 9" xfId="21654"/>
    <cellStyle name="Normal 9 8" xfId="175"/>
    <cellStyle name="Normal 9 80" xfId="1414"/>
    <cellStyle name="Normal 9 80 10" xfId="23770"/>
    <cellStyle name="Normal 9 80 11" xfId="24202"/>
    <cellStyle name="Normal 9 80 12" xfId="24590"/>
    <cellStyle name="Normal 9 80 13" xfId="24970"/>
    <cellStyle name="Normal 9 80 14" xfId="25146"/>
    <cellStyle name="Normal 9 80 15" xfId="25325"/>
    <cellStyle name="Normal 9 80 16" xfId="27567"/>
    <cellStyle name="Normal 9 80 17" xfId="27999"/>
    <cellStyle name="Normal 9 80 18" xfId="28388"/>
    <cellStyle name="Normal 9 80 19" xfId="28769"/>
    <cellStyle name="Normal 9 80 2" xfId="19055"/>
    <cellStyle name="Normal 9 80 20" xfId="28944"/>
    <cellStyle name="Normal 9 80 21" xfId="29123"/>
    <cellStyle name="Normal 9 80 22" xfId="29409"/>
    <cellStyle name="Normal 9 80 23" xfId="31193"/>
    <cellStyle name="Normal 9 80 24" xfId="34003"/>
    <cellStyle name="Normal 9 80 25" xfId="34179"/>
    <cellStyle name="Normal 9 80 26" xfId="34355"/>
    <cellStyle name="Normal 9 80 3" xfId="19664"/>
    <cellStyle name="Normal 9 80 4" xfId="20096"/>
    <cellStyle name="Normal 9 80 5" xfId="20529"/>
    <cellStyle name="Normal 9 80 6" xfId="20919"/>
    <cellStyle name="Normal 9 80 7" xfId="21303"/>
    <cellStyle name="Normal 9 80 8" xfId="21481"/>
    <cellStyle name="Normal 9 80 9" xfId="21655"/>
    <cellStyle name="Normal 9 81" xfId="1424"/>
    <cellStyle name="Normal 9 81 10" xfId="23771"/>
    <cellStyle name="Normal 9 81 11" xfId="24203"/>
    <cellStyle name="Normal 9 81 12" xfId="24591"/>
    <cellStyle name="Normal 9 81 13" xfId="24971"/>
    <cellStyle name="Normal 9 81 14" xfId="25147"/>
    <cellStyle name="Normal 9 81 15" xfId="25326"/>
    <cellStyle name="Normal 9 81 16" xfId="27568"/>
    <cellStyle name="Normal 9 81 17" xfId="28000"/>
    <cellStyle name="Normal 9 81 18" xfId="28389"/>
    <cellStyle name="Normal 9 81 19" xfId="28770"/>
    <cellStyle name="Normal 9 81 2" xfId="19056"/>
    <cellStyle name="Normal 9 81 20" xfId="28945"/>
    <cellStyle name="Normal 9 81 21" xfId="29124"/>
    <cellStyle name="Normal 9 81 22" xfId="29416"/>
    <cellStyle name="Normal 9 81 23" xfId="31200"/>
    <cellStyle name="Normal 9 81 24" xfId="34004"/>
    <cellStyle name="Normal 9 81 25" xfId="34180"/>
    <cellStyle name="Normal 9 81 26" xfId="34356"/>
    <cellStyle name="Normal 9 81 3" xfId="19665"/>
    <cellStyle name="Normal 9 81 4" xfId="20097"/>
    <cellStyle name="Normal 9 81 5" xfId="20530"/>
    <cellStyle name="Normal 9 81 6" xfId="20920"/>
    <cellStyle name="Normal 9 81 7" xfId="21304"/>
    <cellStyle name="Normal 9 81 8" xfId="21482"/>
    <cellStyle name="Normal 9 81 9" xfId="21656"/>
    <cellStyle name="Normal 9 82" xfId="1432"/>
    <cellStyle name="Normal 9 82 10" xfId="23772"/>
    <cellStyle name="Normal 9 82 11" xfId="24204"/>
    <cellStyle name="Normal 9 82 12" xfId="24592"/>
    <cellStyle name="Normal 9 82 13" xfId="24972"/>
    <cellStyle name="Normal 9 82 14" xfId="25148"/>
    <cellStyle name="Normal 9 82 15" xfId="25327"/>
    <cellStyle name="Normal 9 82 16" xfId="27569"/>
    <cellStyle name="Normal 9 82 17" xfId="28001"/>
    <cellStyle name="Normal 9 82 18" xfId="28390"/>
    <cellStyle name="Normal 9 82 19" xfId="28771"/>
    <cellStyle name="Normal 9 82 2" xfId="19057"/>
    <cellStyle name="Normal 9 82 20" xfId="28946"/>
    <cellStyle name="Normal 9 82 21" xfId="29125"/>
    <cellStyle name="Normal 9 82 22" xfId="29422"/>
    <cellStyle name="Normal 9 82 23" xfId="31206"/>
    <cellStyle name="Normal 9 82 24" xfId="34005"/>
    <cellStyle name="Normal 9 82 25" xfId="34181"/>
    <cellStyle name="Normal 9 82 26" xfId="34357"/>
    <cellStyle name="Normal 9 82 3" xfId="19666"/>
    <cellStyle name="Normal 9 82 4" xfId="20098"/>
    <cellStyle name="Normal 9 82 5" xfId="20531"/>
    <cellStyle name="Normal 9 82 6" xfId="20921"/>
    <cellStyle name="Normal 9 82 7" xfId="21305"/>
    <cellStyle name="Normal 9 82 8" xfId="21483"/>
    <cellStyle name="Normal 9 82 9" xfId="21657"/>
    <cellStyle name="Normal 9 83" xfId="1446"/>
    <cellStyle name="Normal 9 83 10" xfId="23773"/>
    <cellStyle name="Normal 9 83 11" xfId="24205"/>
    <cellStyle name="Normal 9 83 12" xfId="24593"/>
    <cellStyle name="Normal 9 83 13" xfId="24973"/>
    <cellStyle name="Normal 9 83 14" xfId="25149"/>
    <cellStyle name="Normal 9 83 15" xfId="25328"/>
    <cellStyle name="Normal 9 83 16" xfId="27570"/>
    <cellStyle name="Normal 9 83 17" xfId="28002"/>
    <cellStyle name="Normal 9 83 18" xfId="28391"/>
    <cellStyle name="Normal 9 83 19" xfId="28772"/>
    <cellStyle name="Normal 9 83 2" xfId="19058"/>
    <cellStyle name="Normal 9 83 20" xfId="28947"/>
    <cellStyle name="Normal 9 83 21" xfId="29126"/>
    <cellStyle name="Normal 9 83 22" xfId="29433"/>
    <cellStyle name="Normal 9 83 23" xfId="31217"/>
    <cellStyle name="Normal 9 83 24" xfId="34006"/>
    <cellStyle name="Normal 9 83 25" xfId="34182"/>
    <cellStyle name="Normal 9 83 26" xfId="34358"/>
    <cellStyle name="Normal 9 83 3" xfId="19667"/>
    <cellStyle name="Normal 9 83 4" xfId="20099"/>
    <cellStyle name="Normal 9 83 5" xfId="20532"/>
    <cellStyle name="Normal 9 83 6" xfId="20922"/>
    <cellStyle name="Normal 9 83 7" xfId="21306"/>
    <cellStyle name="Normal 9 83 8" xfId="21484"/>
    <cellStyle name="Normal 9 83 9" xfId="21658"/>
    <cellStyle name="Normal 9 84" xfId="1454"/>
    <cellStyle name="Normal 9 84 10" xfId="23774"/>
    <cellStyle name="Normal 9 84 11" xfId="24206"/>
    <cellStyle name="Normal 9 84 12" xfId="24594"/>
    <cellStyle name="Normal 9 84 13" xfId="24974"/>
    <cellStyle name="Normal 9 84 14" xfId="25150"/>
    <cellStyle name="Normal 9 84 15" xfId="25329"/>
    <cellStyle name="Normal 9 84 16" xfId="27571"/>
    <cellStyle name="Normal 9 84 17" xfId="28003"/>
    <cellStyle name="Normal 9 84 18" xfId="28392"/>
    <cellStyle name="Normal 9 84 19" xfId="28773"/>
    <cellStyle name="Normal 9 84 2" xfId="19059"/>
    <cellStyle name="Normal 9 84 20" xfId="28948"/>
    <cellStyle name="Normal 9 84 21" xfId="29127"/>
    <cellStyle name="Normal 9 84 22" xfId="29439"/>
    <cellStyle name="Normal 9 84 23" xfId="31223"/>
    <cellStyle name="Normal 9 84 24" xfId="34007"/>
    <cellStyle name="Normal 9 84 25" xfId="34183"/>
    <cellStyle name="Normal 9 84 26" xfId="34359"/>
    <cellStyle name="Normal 9 84 3" xfId="19668"/>
    <cellStyle name="Normal 9 84 4" xfId="20100"/>
    <cellStyle name="Normal 9 84 5" xfId="20533"/>
    <cellStyle name="Normal 9 84 6" xfId="20923"/>
    <cellStyle name="Normal 9 84 7" xfId="21307"/>
    <cellStyle name="Normal 9 84 8" xfId="21485"/>
    <cellStyle name="Normal 9 84 9" xfId="21659"/>
    <cellStyle name="Normal 9 85" xfId="2283"/>
    <cellStyle name="Normal 9 85 10" xfId="23775"/>
    <cellStyle name="Normal 9 85 11" xfId="24207"/>
    <cellStyle name="Normal 9 85 12" xfId="24595"/>
    <cellStyle name="Normal 9 85 13" xfId="24975"/>
    <cellStyle name="Normal 9 85 14" xfId="25151"/>
    <cellStyle name="Normal 9 85 15" xfId="25330"/>
    <cellStyle name="Normal 9 85 16" xfId="27572"/>
    <cellStyle name="Normal 9 85 17" xfId="28004"/>
    <cellStyle name="Normal 9 85 18" xfId="28393"/>
    <cellStyle name="Normal 9 85 19" xfId="28774"/>
    <cellStyle name="Normal 9 85 2" xfId="19060"/>
    <cellStyle name="Normal 9 85 20" xfId="28949"/>
    <cellStyle name="Normal 9 85 21" xfId="29128"/>
    <cellStyle name="Normal 9 85 22" xfId="29564"/>
    <cellStyle name="Normal 9 85 23" xfId="31348"/>
    <cellStyle name="Normal 9 85 24" xfId="34008"/>
    <cellStyle name="Normal 9 85 25" xfId="34184"/>
    <cellStyle name="Normal 9 85 26" xfId="34360"/>
    <cellStyle name="Normal 9 85 3" xfId="19669"/>
    <cellStyle name="Normal 9 85 4" xfId="20101"/>
    <cellStyle name="Normal 9 85 5" xfId="20534"/>
    <cellStyle name="Normal 9 85 6" xfId="20924"/>
    <cellStyle name="Normal 9 85 7" xfId="21308"/>
    <cellStyle name="Normal 9 85 8" xfId="21486"/>
    <cellStyle name="Normal 9 85 9" xfId="21660"/>
    <cellStyle name="Normal 9 86" xfId="2284"/>
    <cellStyle name="Normal 9 86 10" xfId="23776"/>
    <cellStyle name="Normal 9 86 11" xfId="24208"/>
    <cellStyle name="Normal 9 86 12" xfId="24596"/>
    <cellStyle name="Normal 9 86 13" xfId="24976"/>
    <cellStyle name="Normal 9 86 14" xfId="25152"/>
    <cellStyle name="Normal 9 86 15" xfId="25331"/>
    <cellStyle name="Normal 9 86 16" xfId="27573"/>
    <cellStyle name="Normal 9 86 17" xfId="28005"/>
    <cellStyle name="Normal 9 86 18" xfId="28394"/>
    <cellStyle name="Normal 9 86 19" xfId="28775"/>
    <cellStyle name="Normal 9 86 2" xfId="19061"/>
    <cellStyle name="Normal 9 86 20" xfId="28950"/>
    <cellStyle name="Normal 9 86 21" xfId="29129"/>
    <cellStyle name="Normal 9 86 22" xfId="29565"/>
    <cellStyle name="Normal 9 86 23" xfId="31349"/>
    <cellStyle name="Normal 9 86 24" xfId="34009"/>
    <cellStyle name="Normal 9 86 25" xfId="34185"/>
    <cellStyle name="Normal 9 86 26" xfId="34361"/>
    <cellStyle name="Normal 9 86 3" xfId="19670"/>
    <cellStyle name="Normal 9 86 4" xfId="20102"/>
    <cellStyle name="Normal 9 86 5" xfId="20535"/>
    <cellStyle name="Normal 9 86 6" xfId="20925"/>
    <cellStyle name="Normal 9 86 7" xfId="21309"/>
    <cellStyle name="Normal 9 86 8" xfId="21487"/>
    <cellStyle name="Normal 9 86 9" xfId="21661"/>
    <cellStyle name="Normal 9 87" xfId="2285"/>
    <cellStyle name="Normal 9 87 10" xfId="23777"/>
    <cellStyle name="Normal 9 87 11" xfId="24209"/>
    <cellStyle name="Normal 9 87 12" xfId="24597"/>
    <cellStyle name="Normal 9 87 13" xfId="24977"/>
    <cellStyle name="Normal 9 87 14" xfId="25153"/>
    <cellStyle name="Normal 9 87 15" xfId="25332"/>
    <cellStyle name="Normal 9 87 16" xfId="27574"/>
    <cellStyle name="Normal 9 87 17" xfId="28006"/>
    <cellStyle name="Normal 9 87 18" xfId="28395"/>
    <cellStyle name="Normal 9 87 19" xfId="28776"/>
    <cellStyle name="Normal 9 87 2" xfId="19062"/>
    <cellStyle name="Normal 9 87 20" xfId="28951"/>
    <cellStyle name="Normal 9 87 21" xfId="29130"/>
    <cellStyle name="Normal 9 87 22" xfId="29566"/>
    <cellStyle name="Normal 9 87 23" xfId="31350"/>
    <cellStyle name="Normal 9 87 24" xfId="34010"/>
    <cellStyle name="Normal 9 87 25" xfId="34186"/>
    <cellStyle name="Normal 9 87 26" xfId="34362"/>
    <cellStyle name="Normal 9 87 3" xfId="19671"/>
    <cellStyle name="Normal 9 87 4" xfId="20103"/>
    <cellStyle name="Normal 9 87 5" xfId="20536"/>
    <cellStyle name="Normal 9 87 6" xfId="20926"/>
    <cellStyle name="Normal 9 87 7" xfId="21310"/>
    <cellStyle name="Normal 9 87 8" xfId="21488"/>
    <cellStyle name="Normal 9 87 9" xfId="21662"/>
    <cellStyle name="Normal 9 88" xfId="2286"/>
    <cellStyle name="Normal 9 88 10" xfId="23778"/>
    <cellStyle name="Normal 9 88 11" xfId="24210"/>
    <cellStyle name="Normal 9 88 12" xfId="24598"/>
    <cellStyle name="Normal 9 88 13" xfId="24978"/>
    <cellStyle name="Normal 9 88 14" xfId="25154"/>
    <cellStyle name="Normal 9 88 15" xfId="25333"/>
    <cellStyle name="Normal 9 88 16" xfId="27575"/>
    <cellStyle name="Normal 9 88 17" xfId="28007"/>
    <cellStyle name="Normal 9 88 18" xfId="28396"/>
    <cellStyle name="Normal 9 88 19" xfId="28777"/>
    <cellStyle name="Normal 9 88 2" xfId="19063"/>
    <cellStyle name="Normal 9 88 20" xfId="28952"/>
    <cellStyle name="Normal 9 88 21" xfId="29131"/>
    <cellStyle name="Normal 9 88 22" xfId="29567"/>
    <cellStyle name="Normal 9 88 23" xfId="31351"/>
    <cellStyle name="Normal 9 88 24" xfId="34011"/>
    <cellStyle name="Normal 9 88 25" xfId="34187"/>
    <cellStyle name="Normal 9 88 26" xfId="34363"/>
    <cellStyle name="Normal 9 88 3" xfId="19672"/>
    <cellStyle name="Normal 9 88 4" xfId="20104"/>
    <cellStyle name="Normal 9 88 5" xfId="20537"/>
    <cellStyle name="Normal 9 88 6" xfId="20927"/>
    <cellStyle name="Normal 9 88 7" xfId="21311"/>
    <cellStyle name="Normal 9 88 8" xfId="21489"/>
    <cellStyle name="Normal 9 88 9" xfId="21663"/>
    <cellStyle name="Normal 9 89" xfId="2287"/>
    <cellStyle name="Normal 9 89 10" xfId="23779"/>
    <cellStyle name="Normal 9 89 11" xfId="24211"/>
    <cellStyle name="Normal 9 89 12" xfId="24599"/>
    <cellStyle name="Normal 9 89 13" xfId="24979"/>
    <cellStyle name="Normal 9 89 14" xfId="25155"/>
    <cellStyle name="Normal 9 89 15" xfId="25334"/>
    <cellStyle name="Normal 9 89 16" xfId="27576"/>
    <cellStyle name="Normal 9 89 17" xfId="28008"/>
    <cellStyle name="Normal 9 89 18" xfId="28397"/>
    <cellStyle name="Normal 9 89 19" xfId="28778"/>
    <cellStyle name="Normal 9 89 2" xfId="19064"/>
    <cellStyle name="Normal 9 89 20" xfId="28953"/>
    <cellStyle name="Normal 9 89 21" xfId="29132"/>
    <cellStyle name="Normal 9 89 22" xfId="29568"/>
    <cellStyle name="Normal 9 89 23" xfId="31352"/>
    <cellStyle name="Normal 9 89 24" xfId="34012"/>
    <cellStyle name="Normal 9 89 25" xfId="34188"/>
    <cellStyle name="Normal 9 89 26" xfId="34364"/>
    <cellStyle name="Normal 9 89 3" xfId="19673"/>
    <cellStyle name="Normal 9 89 4" xfId="20105"/>
    <cellStyle name="Normal 9 89 5" xfId="20538"/>
    <cellStyle name="Normal 9 89 6" xfId="20928"/>
    <cellStyle name="Normal 9 89 7" xfId="21312"/>
    <cellStyle name="Normal 9 89 8" xfId="21490"/>
    <cellStyle name="Normal 9 89 9" xfId="21664"/>
    <cellStyle name="Normal 9 9" xfId="186"/>
    <cellStyle name="Normal 9 90" xfId="2288"/>
    <cellStyle name="Normal 9 90 10" xfId="23781"/>
    <cellStyle name="Normal 9 90 11" xfId="24213"/>
    <cellStyle name="Normal 9 90 12" xfId="24601"/>
    <cellStyle name="Normal 9 90 13" xfId="24981"/>
    <cellStyle name="Normal 9 90 14" xfId="25156"/>
    <cellStyle name="Normal 9 90 15" xfId="25335"/>
    <cellStyle name="Normal 9 90 16" xfId="27578"/>
    <cellStyle name="Normal 9 90 17" xfId="28010"/>
    <cellStyle name="Normal 9 90 18" xfId="28399"/>
    <cellStyle name="Normal 9 90 19" xfId="28780"/>
    <cellStyle name="Normal 9 90 2" xfId="19066"/>
    <cellStyle name="Normal 9 90 20" xfId="28955"/>
    <cellStyle name="Normal 9 90 21" xfId="29133"/>
    <cellStyle name="Normal 9 90 22" xfId="29569"/>
    <cellStyle name="Normal 9 90 23" xfId="31353"/>
    <cellStyle name="Normal 9 90 24" xfId="34014"/>
    <cellStyle name="Normal 9 90 25" xfId="34190"/>
    <cellStyle name="Normal 9 90 26" xfId="34365"/>
    <cellStyle name="Normal 9 90 3" xfId="19675"/>
    <cellStyle name="Normal 9 90 4" xfId="20107"/>
    <cellStyle name="Normal 9 90 5" xfId="20540"/>
    <cellStyle name="Normal 9 90 6" xfId="20930"/>
    <cellStyle name="Normal 9 90 7" xfId="21314"/>
    <cellStyle name="Normal 9 90 8" xfId="21492"/>
    <cellStyle name="Normal 9 90 9" xfId="21665"/>
    <cellStyle name="Normal 9 91" xfId="2289"/>
    <cellStyle name="Normal 9 91 10" xfId="23782"/>
    <cellStyle name="Normal 9 91 11" xfId="24214"/>
    <cellStyle name="Normal 9 91 12" xfId="24602"/>
    <cellStyle name="Normal 9 91 13" xfId="24982"/>
    <cellStyle name="Normal 9 91 14" xfId="25157"/>
    <cellStyle name="Normal 9 91 15" xfId="25336"/>
    <cellStyle name="Normal 9 91 16" xfId="27579"/>
    <cellStyle name="Normal 9 91 17" xfId="28011"/>
    <cellStyle name="Normal 9 91 18" xfId="28400"/>
    <cellStyle name="Normal 9 91 19" xfId="28781"/>
    <cellStyle name="Normal 9 91 2" xfId="19067"/>
    <cellStyle name="Normal 9 91 20" xfId="28956"/>
    <cellStyle name="Normal 9 91 21" xfId="29134"/>
    <cellStyle name="Normal 9 91 22" xfId="29570"/>
    <cellStyle name="Normal 9 91 23" xfId="31354"/>
    <cellStyle name="Normal 9 91 24" xfId="34015"/>
    <cellStyle name="Normal 9 91 25" xfId="34191"/>
    <cellStyle name="Normal 9 91 26" xfId="34366"/>
    <cellStyle name="Normal 9 91 3" xfId="19676"/>
    <cellStyle name="Normal 9 91 4" xfId="20108"/>
    <cellStyle name="Normal 9 91 5" xfId="20541"/>
    <cellStyle name="Normal 9 91 6" xfId="20931"/>
    <cellStyle name="Normal 9 91 7" xfId="21315"/>
    <cellStyle name="Normal 9 91 8" xfId="21493"/>
    <cellStyle name="Normal 9 91 9" xfId="21666"/>
    <cellStyle name="Normal 9 92" xfId="2290"/>
    <cellStyle name="Normal 9 92 10" xfId="23783"/>
    <cellStyle name="Normal 9 92 11" xfId="24215"/>
    <cellStyle name="Normal 9 92 12" xfId="24603"/>
    <cellStyle name="Normal 9 92 13" xfId="24983"/>
    <cellStyle name="Normal 9 92 14" xfId="25158"/>
    <cellStyle name="Normal 9 92 15" xfId="25337"/>
    <cellStyle name="Normal 9 92 16" xfId="27580"/>
    <cellStyle name="Normal 9 92 17" xfId="28012"/>
    <cellStyle name="Normal 9 92 18" xfId="28401"/>
    <cellStyle name="Normal 9 92 19" xfId="28782"/>
    <cellStyle name="Normal 9 92 2" xfId="19068"/>
    <cellStyle name="Normal 9 92 20" xfId="28957"/>
    <cellStyle name="Normal 9 92 21" xfId="29135"/>
    <cellStyle name="Normal 9 92 22" xfId="29571"/>
    <cellStyle name="Normal 9 92 23" xfId="31355"/>
    <cellStyle name="Normal 9 92 24" xfId="34016"/>
    <cellStyle name="Normal 9 92 25" xfId="34192"/>
    <cellStyle name="Normal 9 92 26" xfId="34367"/>
    <cellStyle name="Normal 9 92 3" xfId="19677"/>
    <cellStyle name="Normal 9 92 4" xfId="20109"/>
    <cellStyle name="Normal 9 92 5" xfId="20542"/>
    <cellStyle name="Normal 9 92 6" xfId="20932"/>
    <cellStyle name="Normal 9 92 7" xfId="21316"/>
    <cellStyle name="Normal 9 92 8" xfId="21494"/>
    <cellStyle name="Normal 9 92 9" xfId="21667"/>
    <cellStyle name="Normal 9 93" xfId="2291"/>
    <cellStyle name="Normal 9 93 10" xfId="23784"/>
    <cellStyle name="Normal 9 93 11" xfId="24216"/>
    <cellStyle name="Normal 9 93 12" xfId="24604"/>
    <cellStyle name="Normal 9 93 13" xfId="24984"/>
    <cellStyle name="Normal 9 93 14" xfId="25159"/>
    <cellStyle name="Normal 9 93 15" xfId="25338"/>
    <cellStyle name="Normal 9 93 16" xfId="27581"/>
    <cellStyle name="Normal 9 93 17" xfId="28013"/>
    <cellStyle name="Normal 9 93 18" xfId="28402"/>
    <cellStyle name="Normal 9 93 19" xfId="28783"/>
    <cellStyle name="Normal 9 93 2" xfId="19069"/>
    <cellStyle name="Normal 9 93 20" xfId="28958"/>
    <cellStyle name="Normal 9 93 21" xfId="29136"/>
    <cellStyle name="Normal 9 93 22" xfId="29572"/>
    <cellStyle name="Normal 9 93 23" xfId="31356"/>
    <cellStyle name="Normal 9 93 24" xfId="34017"/>
    <cellStyle name="Normal 9 93 25" xfId="34193"/>
    <cellStyle name="Normal 9 93 26" xfId="34368"/>
    <cellStyle name="Normal 9 93 3" xfId="19678"/>
    <cellStyle name="Normal 9 93 4" xfId="20110"/>
    <cellStyle name="Normal 9 93 5" xfId="20543"/>
    <cellStyle name="Normal 9 93 6" xfId="20933"/>
    <cellStyle name="Normal 9 93 7" xfId="21317"/>
    <cellStyle name="Normal 9 93 8" xfId="21495"/>
    <cellStyle name="Normal 9 93 9" xfId="21668"/>
    <cellStyle name="Normal 9 94" xfId="2292"/>
    <cellStyle name="Normal 9 94 10" xfId="23785"/>
    <cellStyle name="Normal 9 94 11" xfId="24217"/>
    <cellStyle name="Normal 9 94 12" xfId="24605"/>
    <cellStyle name="Normal 9 94 13" xfId="24985"/>
    <cellStyle name="Normal 9 94 14" xfId="25160"/>
    <cellStyle name="Normal 9 94 15" xfId="25339"/>
    <cellStyle name="Normal 9 94 16" xfId="27582"/>
    <cellStyle name="Normal 9 94 17" xfId="28014"/>
    <cellStyle name="Normal 9 94 18" xfId="28403"/>
    <cellStyle name="Normal 9 94 19" xfId="28784"/>
    <cellStyle name="Normal 9 94 2" xfId="19070"/>
    <cellStyle name="Normal 9 94 20" xfId="28959"/>
    <cellStyle name="Normal 9 94 21" xfId="29137"/>
    <cellStyle name="Normal 9 94 22" xfId="29573"/>
    <cellStyle name="Normal 9 94 23" xfId="31357"/>
    <cellStyle name="Normal 9 94 24" xfId="34018"/>
    <cellStyle name="Normal 9 94 25" xfId="34194"/>
    <cellStyle name="Normal 9 94 26" xfId="34369"/>
    <cellStyle name="Normal 9 94 3" xfId="19679"/>
    <cellStyle name="Normal 9 94 4" xfId="20111"/>
    <cellStyle name="Normal 9 94 5" xfId="20544"/>
    <cellStyle name="Normal 9 94 6" xfId="20934"/>
    <cellStyle name="Normal 9 94 7" xfId="21318"/>
    <cellStyle name="Normal 9 94 8" xfId="21496"/>
    <cellStyle name="Normal 9 94 9" xfId="21669"/>
    <cellStyle name="Normal 9 95" xfId="2293"/>
    <cellStyle name="Normal 9 95 10" xfId="23786"/>
    <cellStyle name="Normal 9 95 11" xfId="24218"/>
    <cellStyle name="Normal 9 95 12" xfId="24606"/>
    <cellStyle name="Normal 9 95 13" xfId="24986"/>
    <cellStyle name="Normal 9 95 14" xfId="25161"/>
    <cellStyle name="Normal 9 95 15" xfId="25340"/>
    <cellStyle name="Normal 9 95 16" xfId="27583"/>
    <cellStyle name="Normal 9 95 17" xfId="28015"/>
    <cellStyle name="Normal 9 95 18" xfId="28404"/>
    <cellStyle name="Normal 9 95 19" xfId="28785"/>
    <cellStyle name="Normal 9 95 2" xfId="19071"/>
    <cellStyle name="Normal 9 95 20" xfId="28960"/>
    <cellStyle name="Normal 9 95 21" xfId="29138"/>
    <cellStyle name="Normal 9 95 22" xfId="29574"/>
    <cellStyle name="Normal 9 95 23" xfId="31358"/>
    <cellStyle name="Normal 9 95 24" xfId="34019"/>
    <cellStyle name="Normal 9 95 25" xfId="34195"/>
    <cellStyle name="Normal 9 95 26" xfId="34370"/>
    <cellStyle name="Normal 9 95 3" xfId="19680"/>
    <cellStyle name="Normal 9 95 4" xfId="20112"/>
    <cellStyle name="Normal 9 95 5" xfId="20545"/>
    <cellStyle name="Normal 9 95 6" xfId="20935"/>
    <cellStyle name="Normal 9 95 7" xfId="21319"/>
    <cellStyle name="Normal 9 95 8" xfId="21497"/>
    <cellStyle name="Normal 9 95 9" xfId="21670"/>
    <cellStyle name="Normal 9 96" xfId="2339"/>
    <cellStyle name="Normal 9 96 10" xfId="23787"/>
    <cellStyle name="Normal 9 96 11" xfId="24219"/>
    <cellStyle name="Normal 9 96 12" xfId="24607"/>
    <cellStyle name="Normal 9 96 13" xfId="24987"/>
    <cellStyle name="Normal 9 96 14" xfId="25162"/>
    <cellStyle name="Normal 9 96 15" xfId="25341"/>
    <cellStyle name="Normal 9 96 16" xfId="27584"/>
    <cellStyle name="Normal 9 96 17" xfId="28016"/>
    <cellStyle name="Normal 9 96 18" xfId="28405"/>
    <cellStyle name="Normal 9 96 19" xfId="28786"/>
    <cellStyle name="Normal 9 96 2" xfId="19072"/>
    <cellStyle name="Normal 9 96 20" xfId="28961"/>
    <cellStyle name="Normal 9 96 21" xfId="29139"/>
    <cellStyle name="Normal 9 96 22" xfId="29606"/>
    <cellStyle name="Normal 9 96 23" xfId="31390"/>
    <cellStyle name="Normal 9 96 24" xfId="34020"/>
    <cellStyle name="Normal 9 96 25" xfId="34196"/>
    <cellStyle name="Normal 9 96 26" xfId="34371"/>
    <cellStyle name="Normal 9 96 3" xfId="19681"/>
    <cellStyle name="Normal 9 96 4" xfId="20113"/>
    <cellStyle name="Normal 9 96 5" xfId="20546"/>
    <cellStyle name="Normal 9 96 6" xfId="20936"/>
    <cellStyle name="Normal 9 96 7" xfId="21320"/>
    <cellStyle name="Normal 9 96 8" xfId="21498"/>
    <cellStyle name="Normal 9 96 9" xfId="21671"/>
    <cellStyle name="Normal 9 97" xfId="2353"/>
    <cellStyle name="Normal 9 97 10" xfId="23788"/>
    <cellStyle name="Normal 9 97 11" xfId="24220"/>
    <cellStyle name="Normal 9 97 12" xfId="24608"/>
    <cellStyle name="Normal 9 97 13" xfId="24988"/>
    <cellStyle name="Normal 9 97 14" xfId="25163"/>
    <cellStyle name="Normal 9 97 15" xfId="25342"/>
    <cellStyle name="Normal 9 97 16" xfId="27585"/>
    <cellStyle name="Normal 9 97 17" xfId="28017"/>
    <cellStyle name="Normal 9 97 18" xfId="28406"/>
    <cellStyle name="Normal 9 97 19" xfId="28787"/>
    <cellStyle name="Normal 9 97 2" xfId="19073"/>
    <cellStyle name="Normal 9 97 20" xfId="28962"/>
    <cellStyle name="Normal 9 97 21" xfId="29140"/>
    <cellStyle name="Normal 9 97 22" xfId="29617"/>
    <cellStyle name="Normal 9 97 23" xfId="31401"/>
    <cellStyle name="Normal 9 97 24" xfId="34021"/>
    <cellStyle name="Normal 9 97 25" xfId="34197"/>
    <cellStyle name="Normal 9 97 26" xfId="34372"/>
    <cellStyle name="Normal 9 97 3" xfId="19682"/>
    <cellStyle name="Normal 9 97 4" xfId="20114"/>
    <cellStyle name="Normal 9 97 5" xfId="20547"/>
    <cellStyle name="Normal 9 97 6" xfId="20937"/>
    <cellStyle name="Normal 9 97 7" xfId="21321"/>
    <cellStyle name="Normal 9 97 8" xfId="21499"/>
    <cellStyle name="Normal 9 97 9" xfId="21672"/>
    <cellStyle name="Normal 9 98" xfId="2366"/>
    <cellStyle name="Normal 9 98 10" xfId="23789"/>
    <cellStyle name="Normal 9 98 11" xfId="24221"/>
    <cellStyle name="Normal 9 98 12" xfId="24609"/>
    <cellStyle name="Normal 9 98 13" xfId="24989"/>
    <cellStyle name="Normal 9 98 14" xfId="25164"/>
    <cellStyle name="Normal 9 98 15" xfId="25343"/>
    <cellStyle name="Normal 9 98 16" xfId="27586"/>
    <cellStyle name="Normal 9 98 17" xfId="28018"/>
    <cellStyle name="Normal 9 98 18" xfId="28407"/>
    <cellStyle name="Normal 9 98 19" xfId="28788"/>
    <cellStyle name="Normal 9 98 2" xfId="19074"/>
    <cellStyle name="Normal 9 98 20" xfId="28963"/>
    <cellStyle name="Normal 9 98 21" xfId="29141"/>
    <cellStyle name="Normal 9 98 22" xfId="29627"/>
    <cellStyle name="Normal 9 98 23" xfId="31411"/>
    <cellStyle name="Normal 9 98 24" xfId="34022"/>
    <cellStyle name="Normal 9 98 25" xfId="34198"/>
    <cellStyle name="Normal 9 98 26" xfId="34373"/>
    <cellStyle name="Normal 9 98 3" xfId="19683"/>
    <cellStyle name="Normal 9 98 4" xfId="20115"/>
    <cellStyle name="Normal 9 98 5" xfId="20548"/>
    <cellStyle name="Normal 9 98 6" xfId="20938"/>
    <cellStyle name="Normal 9 98 7" xfId="21322"/>
    <cellStyle name="Normal 9 98 8" xfId="21500"/>
    <cellStyle name="Normal 9 98 9" xfId="21673"/>
    <cellStyle name="Normal 9 99" xfId="2379"/>
    <cellStyle name="Normal 9 99 10" xfId="23790"/>
    <cellStyle name="Normal 9 99 11" xfId="24222"/>
    <cellStyle name="Normal 9 99 12" xfId="24610"/>
    <cellStyle name="Normal 9 99 13" xfId="24990"/>
    <cellStyle name="Normal 9 99 14" xfId="25165"/>
    <cellStyle name="Normal 9 99 15" xfId="25344"/>
    <cellStyle name="Normal 9 99 16" xfId="27587"/>
    <cellStyle name="Normal 9 99 17" xfId="28019"/>
    <cellStyle name="Normal 9 99 18" xfId="28408"/>
    <cellStyle name="Normal 9 99 19" xfId="28789"/>
    <cellStyle name="Normal 9 99 2" xfId="19075"/>
    <cellStyle name="Normal 9 99 20" xfId="28964"/>
    <cellStyle name="Normal 9 99 21" xfId="29142"/>
    <cellStyle name="Normal 9 99 22" xfId="29637"/>
    <cellStyle name="Normal 9 99 23" xfId="31421"/>
    <cellStyle name="Normal 9 99 24" xfId="34023"/>
    <cellStyle name="Normal 9 99 25" xfId="34199"/>
    <cellStyle name="Normal 9 99 26" xfId="34374"/>
    <cellStyle name="Normal 9 99 3" xfId="19684"/>
    <cellStyle name="Normal 9 99 4" xfId="20116"/>
    <cellStyle name="Normal 9 99 5" xfId="20549"/>
    <cellStyle name="Normal 9 99 6" xfId="20939"/>
    <cellStyle name="Normal 9 99 7" xfId="21323"/>
    <cellStyle name="Normal 9 99 8" xfId="21501"/>
    <cellStyle name="Normal 9 99 9" xfId="21674"/>
    <cellStyle name="Normal 90" xfId="1014"/>
    <cellStyle name="Normal 91" xfId="1015"/>
    <cellStyle name="Normal 92" xfId="1016"/>
    <cellStyle name="Normal 93" xfId="1017"/>
    <cellStyle name="Normal 94" xfId="1018"/>
    <cellStyle name="Normal 95" xfId="1019"/>
    <cellStyle name="Normal 96" xfId="1020"/>
    <cellStyle name="Normal 97" xfId="1021"/>
    <cellStyle name="Normal 98" xfId="1022"/>
    <cellStyle name="Normal 99" xfId="1023"/>
    <cellStyle name="Normal_Sheet3" xfId="4"/>
    <cellStyle name="Note 10" xfId="21675"/>
    <cellStyle name="Note 11" xfId="23801"/>
    <cellStyle name="Note 12" xfId="24226"/>
    <cellStyle name="Note 13" xfId="24619"/>
    <cellStyle name="Note 14" xfId="24998"/>
    <cellStyle name="Note 15" xfId="25176"/>
    <cellStyle name="Note 16" xfId="25345"/>
    <cellStyle name="Note 17" xfId="27598"/>
    <cellStyle name="Note 18" xfId="28027"/>
    <cellStyle name="Note 19" xfId="28419"/>
    <cellStyle name="Note 2" xfId="12472"/>
    <cellStyle name="Note 20" xfId="28796"/>
    <cellStyle name="Note 21" xfId="28975"/>
    <cellStyle name="Note 22" xfId="29143"/>
    <cellStyle name="Note 23" xfId="30383"/>
    <cellStyle name="Note 24" xfId="32167"/>
    <cellStyle name="Note 25" xfId="34030"/>
    <cellStyle name="Note 26" xfId="34209"/>
    <cellStyle name="Note 27" xfId="34375"/>
    <cellStyle name="Note 3" xfId="19077"/>
    <cellStyle name="Note 4" xfId="19692"/>
    <cellStyle name="Note 5" xfId="20126"/>
    <cellStyle name="Note 6" xfId="20557"/>
    <cellStyle name="Note 7" xfId="20947"/>
    <cellStyle name="Note 8" xfId="21328"/>
    <cellStyle name="Note 9" xfId="21509"/>
    <cellStyle name="Output" xfId="14" builtinId="21" customBuiltin="1"/>
    <cellStyle name="Title" xfId="5" builtinId="15" customBuiltin="1"/>
    <cellStyle name="Total" xfId="20" builtinId="25" customBuiltin="1"/>
    <cellStyle name="Warning Text" xfId="18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25</xdr:row>
      <xdr:rowOff>123825</xdr:rowOff>
    </xdr:from>
    <xdr:to>
      <xdr:col>18</xdr:col>
      <xdr:colOff>1133473</xdr:colOff>
      <xdr:row>34</xdr:row>
      <xdr:rowOff>53974</xdr:rowOff>
    </xdr:to>
    <xdr:sp macro="" textlink="">
      <xdr:nvSpPr>
        <xdr:cNvPr id="3" name="Rectangle 2"/>
        <xdr:cNvSpPr/>
      </xdr:nvSpPr>
      <xdr:spPr>
        <a:xfrm>
          <a:off x="6581775" y="4333875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64</xdr:row>
      <xdr:rowOff>123825</xdr:rowOff>
    </xdr:from>
    <xdr:to>
      <xdr:col>18</xdr:col>
      <xdr:colOff>1133473</xdr:colOff>
      <xdr:row>73</xdr:row>
      <xdr:rowOff>53974</xdr:rowOff>
    </xdr:to>
    <xdr:sp macro="" textlink="">
      <xdr:nvSpPr>
        <xdr:cNvPr id="4" name="Rectangle 3"/>
        <xdr:cNvSpPr/>
      </xdr:nvSpPr>
      <xdr:spPr>
        <a:xfrm>
          <a:off x="6581775" y="4029075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103</xdr:row>
      <xdr:rowOff>123825</xdr:rowOff>
    </xdr:from>
    <xdr:to>
      <xdr:col>18</xdr:col>
      <xdr:colOff>1133473</xdr:colOff>
      <xdr:row>112</xdr:row>
      <xdr:rowOff>53974</xdr:rowOff>
    </xdr:to>
    <xdr:sp macro="" textlink="">
      <xdr:nvSpPr>
        <xdr:cNvPr id="10" name="Rectangle 9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142</xdr:row>
      <xdr:rowOff>123825</xdr:rowOff>
    </xdr:from>
    <xdr:to>
      <xdr:col>18</xdr:col>
      <xdr:colOff>1133473</xdr:colOff>
      <xdr:row>151</xdr:row>
      <xdr:rowOff>53974</xdr:rowOff>
    </xdr:to>
    <xdr:sp macro="" textlink="">
      <xdr:nvSpPr>
        <xdr:cNvPr id="11" name="Rectangle 10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181</xdr:row>
      <xdr:rowOff>123825</xdr:rowOff>
    </xdr:from>
    <xdr:to>
      <xdr:col>18</xdr:col>
      <xdr:colOff>1133473</xdr:colOff>
      <xdr:row>190</xdr:row>
      <xdr:rowOff>53974</xdr:rowOff>
    </xdr:to>
    <xdr:sp macro="" textlink="">
      <xdr:nvSpPr>
        <xdr:cNvPr id="12" name="Rectangle 11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220</xdr:row>
      <xdr:rowOff>123825</xdr:rowOff>
    </xdr:from>
    <xdr:to>
      <xdr:col>18</xdr:col>
      <xdr:colOff>1133473</xdr:colOff>
      <xdr:row>229</xdr:row>
      <xdr:rowOff>53974</xdr:rowOff>
    </xdr:to>
    <xdr:sp macro="" textlink="">
      <xdr:nvSpPr>
        <xdr:cNvPr id="13" name="Rectangle 12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259</xdr:row>
      <xdr:rowOff>123825</xdr:rowOff>
    </xdr:from>
    <xdr:to>
      <xdr:col>18</xdr:col>
      <xdr:colOff>1133473</xdr:colOff>
      <xdr:row>268</xdr:row>
      <xdr:rowOff>53974</xdr:rowOff>
    </xdr:to>
    <xdr:sp macro="" textlink="">
      <xdr:nvSpPr>
        <xdr:cNvPr id="14" name="Rectangle 13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298</xdr:row>
      <xdr:rowOff>123825</xdr:rowOff>
    </xdr:from>
    <xdr:to>
      <xdr:col>18</xdr:col>
      <xdr:colOff>1133473</xdr:colOff>
      <xdr:row>307</xdr:row>
      <xdr:rowOff>53974</xdr:rowOff>
    </xdr:to>
    <xdr:sp macro="" textlink="">
      <xdr:nvSpPr>
        <xdr:cNvPr id="15" name="Rectangle 14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337</xdr:row>
      <xdr:rowOff>123825</xdr:rowOff>
    </xdr:from>
    <xdr:to>
      <xdr:col>18</xdr:col>
      <xdr:colOff>1133473</xdr:colOff>
      <xdr:row>346</xdr:row>
      <xdr:rowOff>53974</xdr:rowOff>
    </xdr:to>
    <xdr:sp macro="" textlink="">
      <xdr:nvSpPr>
        <xdr:cNvPr id="16" name="Rectangle 15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376</xdr:row>
      <xdr:rowOff>123825</xdr:rowOff>
    </xdr:from>
    <xdr:to>
      <xdr:col>18</xdr:col>
      <xdr:colOff>1133473</xdr:colOff>
      <xdr:row>385</xdr:row>
      <xdr:rowOff>53974</xdr:rowOff>
    </xdr:to>
    <xdr:sp macro="" textlink="">
      <xdr:nvSpPr>
        <xdr:cNvPr id="17" name="Rectangle 16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38100</xdr:colOff>
      <xdr:row>454</xdr:row>
      <xdr:rowOff>123825</xdr:rowOff>
    </xdr:from>
    <xdr:to>
      <xdr:col>18</xdr:col>
      <xdr:colOff>1133473</xdr:colOff>
      <xdr:row>463</xdr:row>
      <xdr:rowOff>53974</xdr:rowOff>
    </xdr:to>
    <xdr:sp macro="" textlink="">
      <xdr:nvSpPr>
        <xdr:cNvPr id="19" name="Rectangle 18"/>
        <xdr:cNvSpPr/>
      </xdr:nvSpPr>
      <xdr:spPr>
        <a:xfrm>
          <a:off x="6581775" y="10458450"/>
          <a:ext cx="2209798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190500</xdr:colOff>
      <xdr:row>415</xdr:row>
      <xdr:rowOff>76200</xdr:rowOff>
    </xdr:from>
    <xdr:to>
      <xdr:col>18</xdr:col>
      <xdr:colOff>638173</xdr:colOff>
      <xdr:row>424</xdr:row>
      <xdr:rowOff>6349</xdr:rowOff>
    </xdr:to>
    <xdr:sp macro="" textlink="">
      <xdr:nvSpPr>
        <xdr:cNvPr id="20" name="Rectangle 19"/>
        <xdr:cNvSpPr/>
      </xdr:nvSpPr>
      <xdr:spPr>
        <a:xfrm>
          <a:off x="6210300" y="70789800"/>
          <a:ext cx="2219323" cy="14731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</xdr:colOff>
      <xdr:row>17</xdr:row>
      <xdr:rowOff>19050</xdr:rowOff>
    </xdr:from>
    <xdr:to>
      <xdr:col>21</xdr:col>
      <xdr:colOff>895348</xdr:colOff>
      <xdr:row>24</xdr:row>
      <xdr:rowOff>101599</xdr:rowOff>
    </xdr:to>
    <xdr:sp macro="" textlink="">
      <xdr:nvSpPr>
        <xdr:cNvPr id="3" name="Rectangle 2"/>
        <xdr:cNvSpPr/>
      </xdr:nvSpPr>
      <xdr:spPr>
        <a:xfrm>
          <a:off x="6210300" y="2905125"/>
          <a:ext cx="2209798" cy="11779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48</xdr:row>
      <xdr:rowOff>19050</xdr:rowOff>
    </xdr:from>
    <xdr:to>
      <xdr:col>21</xdr:col>
      <xdr:colOff>895348</xdr:colOff>
      <xdr:row>55</xdr:row>
      <xdr:rowOff>101599</xdr:rowOff>
    </xdr:to>
    <xdr:sp macro="" textlink="">
      <xdr:nvSpPr>
        <xdr:cNvPr id="4" name="Rectangle 3"/>
        <xdr:cNvSpPr/>
      </xdr:nvSpPr>
      <xdr:spPr>
        <a:xfrm>
          <a:off x="6210300" y="3133725"/>
          <a:ext cx="2209798" cy="11779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79</xdr:row>
      <xdr:rowOff>19050</xdr:rowOff>
    </xdr:from>
    <xdr:to>
      <xdr:col>21</xdr:col>
      <xdr:colOff>895348</xdr:colOff>
      <xdr:row>86</xdr:row>
      <xdr:rowOff>101599</xdr:rowOff>
    </xdr:to>
    <xdr:sp macro="" textlink="">
      <xdr:nvSpPr>
        <xdr:cNvPr id="5" name="Rectangle 4"/>
        <xdr:cNvSpPr/>
      </xdr:nvSpPr>
      <xdr:spPr>
        <a:xfrm>
          <a:off x="5724525" y="8277225"/>
          <a:ext cx="2209798" cy="12160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110</xdr:row>
      <xdr:rowOff>19050</xdr:rowOff>
    </xdr:from>
    <xdr:to>
      <xdr:col>21</xdr:col>
      <xdr:colOff>895348</xdr:colOff>
      <xdr:row>117</xdr:row>
      <xdr:rowOff>101599</xdr:rowOff>
    </xdr:to>
    <xdr:sp macro="" textlink="">
      <xdr:nvSpPr>
        <xdr:cNvPr id="6" name="Rectangle 5"/>
        <xdr:cNvSpPr/>
      </xdr:nvSpPr>
      <xdr:spPr>
        <a:xfrm>
          <a:off x="5724525" y="13363575"/>
          <a:ext cx="2209798" cy="12160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141</xdr:row>
      <xdr:rowOff>19050</xdr:rowOff>
    </xdr:from>
    <xdr:to>
      <xdr:col>21</xdr:col>
      <xdr:colOff>895348</xdr:colOff>
      <xdr:row>148</xdr:row>
      <xdr:rowOff>101599</xdr:rowOff>
    </xdr:to>
    <xdr:sp macro="" textlink="">
      <xdr:nvSpPr>
        <xdr:cNvPr id="7" name="Rectangle 6"/>
        <xdr:cNvSpPr/>
      </xdr:nvSpPr>
      <xdr:spPr>
        <a:xfrm>
          <a:off x="5710918" y="18647229"/>
          <a:ext cx="2205716" cy="12255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172</xdr:row>
      <xdr:rowOff>19050</xdr:rowOff>
    </xdr:from>
    <xdr:to>
      <xdr:col>21</xdr:col>
      <xdr:colOff>895348</xdr:colOff>
      <xdr:row>179</xdr:row>
      <xdr:rowOff>101599</xdr:rowOff>
    </xdr:to>
    <xdr:sp macro="" textlink="">
      <xdr:nvSpPr>
        <xdr:cNvPr id="8" name="Rectangle 7"/>
        <xdr:cNvSpPr/>
      </xdr:nvSpPr>
      <xdr:spPr>
        <a:xfrm>
          <a:off x="5762625" y="24612600"/>
          <a:ext cx="2219323" cy="12826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204</xdr:row>
      <xdr:rowOff>19050</xdr:rowOff>
    </xdr:from>
    <xdr:to>
      <xdr:col>21</xdr:col>
      <xdr:colOff>895348</xdr:colOff>
      <xdr:row>211</xdr:row>
      <xdr:rowOff>101599</xdr:rowOff>
    </xdr:to>
    <xdr:sp macro="" textlink="">
      <xdr:nvSpPr>
        <xdr:cNvPr id="9" name="Rectangle 8"/>
        <xdr:cNvSpPr/>
      </xdr:nvSpPr>
      <xdr:spPr>
        <a:xfrm>
          <a:off x="5762625" y="29946600"/>
          <a:ext cx="2219323" cy="12826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235</xdr:row>
      <xdr:rowOff>19050</xdr:rowOff>
    </xdr:from>
    <xdr:to>
      <xdr:col>21</xdr:col>
      <xdr:colOff>895348</xdr:colOff>
      <xdr:row>242</xdr:row>
      <xdr:rowOff>101599</xdr:rowOff>
    </xdr:to>
    <xdr:sp macro="" textlink="">
      <xdr:nvSpPr>
        <xdr:cNvPr id="10" name="Rectangle 9"/>
        <xdr:cNvSpPr/>
      </xdr:nvSpPr>
      <xdr:spPr>
        <a:xfrm>
          <a:off x="5736431" y="34511456"/>
          <a:ext cx="2219323" cy="12493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104775</xdr:colOff>
      <xdr:row>235</xdr:row>
      <xdr:rowOff>19050</xdr:rowOff>
    </xdr:from>
    <xdr:to>
      <xdr:col>21</xdr:col>
      <xdr:colOff>898523</xdr:colOff>
      <xdr:row>243</xdr:row>
      <xdr:rowOff>44449</xdr:rowOff>
    </xdr:to>
    <xdr:sp macro="" textlink="">
      <xdr:nvSpPr>
        <xdr:cNvPr id="12" name="Rectangle 11"/>
        <xdr:cNvSpPr/>
      </xdr:nvSpPr>
      <xdr:spPr>
        <a:xfrm>
          <a:off x="5736431" y="39702581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23811</xdr:colOff>
      <xdr:row>265</xdr:row>
      <xdr:rowOff>119061</xdr:rowOff>
    </xdr:from>
    <xdr:to>
      <xdr:col>21</xdr:col>
      <xdr:colOff>1067591</xdr:colOff>
      <xdr:row>273</xdr:row>
      <xdr:rowOff>144460</xdr:rowOff>
    </xdr:to>
    <xdr:sp macro="" textlink="">
      <xdr:nvSpPr>
        <xdr:cNvPr id="13" name="Rectangle 12"/>
        <xdr:cNvSpPr/>
      </xdr:nvSpPr>
      <xdr:spPr>
        <a:xfrm>
          <a:off x="5905499" y="4482703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23811</xdr:colOff>
      <xdr:row>296</xdr:row>
      <xdr:rowOff>119061</xdr:rowOff>
    </xdr:from>
    <xdr:to>
      <xdr:col>21</xdr:col>
      <xdr:colOff>1067591</xdr:colOff>
      <xdr:row>304</xdr:row>
      <xdr:rowOff>144460</xdr:rowOff>
    </xdr:to>
    <xdr:sp macro="" textlink="">
      <xdr:nvSpPr>
        <xdr:cNvPr id="14" name="Rectangle 13"/>
        <xdr:cNvSpPr/>
      </xdr:nvSpPr>
      <xdr:spPr>
        <a:xfrm>
          <a:off x="5905499" y="4482703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23811</xdr:colOff>
      <xdr:row>327</xdr:row>
      <xdr:rowOff>119061</xdr:rowOff>
    </xdr:from>
    <xdr:to>
      <xdr:col>21</xdr:col>
      <xdr:colOff>1067591</xdr:colOff>
      <xdr:row>335</xdr:row>
      <xdr:rowOff>144460</xdr:rowOff>
    </xdr:to>
    <xdr:sp macro="" textlink="">
      <xdr:nvSpPr>
        <xdr:cNvPr id="15" name="Rectangle 14"/>
        <xdr:cNvSpPr/>
      </xdr:nvSpPr>
      <xdr:spPr>
        <a:xfrm>
          <a:off x="5905499" y="5001815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23811</xdr:colOff>
      <xdr:row>358</xdr:row>
      <xdr:rowOff>119061</xdr:rowOff>
    </xdr:from>
    <xdr:to>
      <xdr:col>21</xdr:col>
      <xdr:colOff>1067591</xdr:colOff>
      <xdr:row>366</xdr:row>
      <xdr:rowOff>144460</xdr:rowOff>
    </xdr:to>
    <xdr:sp macro="" textlink="">
      <xdr:nvSpPr>
        <xdr:cNvPr id="16" name="Rectangle 15"/>
        <xdr:cNvSpPr/>
      </xdr:nvSpPr>
      <xdr:spPr>
        <a:xfrm>
          <a:off x="5905499" y="5520928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317500</xdr:colOff>
      <xdr:row>23</xdr:row>
      <xdr:rowOff>127000</xdr:rowOff>
    </xdr:from>
    <xdr:to>
      <xdr:col>21</xdr:col>
      <xdr:colOff>412748</xdr:colOff>
      <xdr:row>30</xdr:row>
      <xdr:rowOff>104774</xdr:rowOff>
    </xdr:to>
    <xdr:sp macro="" textlink="">
      <xdr:nvSpPr>
        <xdr:cNvPr id="4" name="Rectangle 3"/>
        <xdr:cNvSpPr/>
      </xdr:nvSpPr>
      <xdr:spPr>
        <a:xfrm>
          <a:off x="8572500" y="471487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476250</xdr:colOff>
      <xdr:row>16</xdr:row>
      <xdr:rowOff>15875</xdr:rowOff>
    </xdr:from>
    <xdr:to>
      <xdr:col>19</xdr:col>
      <xdr:colOff>888998</xdr:colOff>
      <xdr:row>24</xdr:row>
      <xdr:rowOff>25399</xdr:rowOff>
    </xdr:to>
    <xdr:sp macro="" textlink="">
      <xdr:nvSpPr>
        <xdr:cNvPr id="4" name="Rectangle 3"/>
        <xdr:cNvSpPr/>
      </xdr:nvSpPr>
      <xdr:spPr>
        <a:xfrm>
          <a:off x="8699500" y="29686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122465</xdr:colOff>
      <xdr:row>22</xdr:row>
      <xdr:rowOff>217715</xdr:rowOff>
    </xdr:from>
    <xdr:to>
      <xdr:col>19</xdr:col>
      <xdr:colOff>793748</xdr:colOff>
      <xdr:row>31</xdr:row>
      <xdr:rowOff>79828</xdr:rowOff>
    </xdr:to>
    <xdr:sp macro="" textlink="">
      <xdr:nvSpPr>
        <xdr:cNvPr id="3" name="Rectangle 2"/>
        <xdr:cNvSpPr/>
      </xdr:nvSpPr>
      <xdr:spPr>
        <a:xfrm>
          <a:off x="8640536" y="4299858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22</xdr:row>
      <xdr:rowOff>217715</xdr:rowOff>
    </xdr:from>
    <xdr:to>
      <xdr:col>21</xdr:col>
      <xdr:colOff>0</xdr:colOff>
      <xdr:row>31</xdr:row>
      <xdr:rowOff>79828</xdr:rowOff>
    </xdr:to>
    <xdr:sp macro="" textlink="">
      <xdr:nvSpPr>
        <xdr:cNvPr id="4" name="Rectangle 3"/>
        <xdr:cNvSpPr/>
      </xdr:nvSpPr>
      <xdr:spPr>
        <a:xfrm>
          <a:off x="8640536" y="4299858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15</xdr:row>
      <xdr:rowOff>63500</xdr:rowOff>
    </xdr:from>
    <xdr:to>
      <xdr:col>11</xdr:col>
      <xdr:colOff>161923</xdr:colOff>
      <xdr:row>23</xdr:row>
      <xdr:rowOff>63499</xdr:rowOff>
    </xdr:to>
    <xdr:sp macro="" textlink="">
      <xdr:nvSpPr>
        <xdr:cNvPr id="3" name="Rectangle 2"/>
        <xdr:cNvSpPr/>
      </xdr:nvSpPr>
      <xdr:spPr>
        <a:xfrm>
          <a:off x="10160000" y="7000875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41</xdr:row>
      <xdr:rowOff>63500</xdr:rowOff>
    </xdr:from>
    <xdr:to>
      <xdr:col>11</xdr:col>
      <xdr:colOff>161923</xdr:colOff>
      <xdr:row>49</xdr:row>
      <xdr:rowOff>63499</xdr:rowOff>
    </xdr:to>
    <xdr:sp macro="" textlink="">
      <xdr:nvSpPr>
        <xdr:cNvPr id="4" name="Rectangle 3"/>
        <xdr:cNvSpPr/>
      </xdr:nvSpPr>
      <xdr:spPr>
        <a:xfrm>
          <a:off x="5822950" y="2930525"/>
          <a:ext cx="2206623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66</xdr:row>
      <xdr:rowOff>63500</xdr:rowOff>
    </xdr:from>
    <xdr:to>
      <xdr:col>11</xdr:col>
      <xdr:colOff>161923</xdr:colOff>
      <xdr:row>74</xdr:row>
      <xdr:rowOff>63499</xdr:rowOff>
    </xdr:to>
    <xdr:sp macro="" textlink="">
      <xdr:nvSpPr>
        <xdr:cNvPr id="5" name="Rectangle 4"/>
        <xdr:cNvSpPr/>
      </xdr:nvSpPr>
      <xdr:spPr>
        <a:xfrm>
          <a:off x="5822950" y="7759700"/>
          <a:ext cx="2206623" cy="12953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91</xdr:row>
      <xdr:rowOff>63500</xdr:rowOff>
    </xdr:from>
    <xdr:to>
      <xdr:col>11</xdr:col>
      <xdr:colOff>161923</xdr:colOff>
      <xdr:row>99</xdr:row>
      <xdr:rowOff>63499</xdr:rowOff>
    </xdr:to>
    <xdr:sp macro="" textlink="">
      <xdr:nvSpPr>
        <xdr:cNvPr id="6" name="Rectangle 5"/>
        <xdr:cNvSpPr/>
      </xdr:nvSpPr>
      <xdr:spPr>
        <a:xfrm>
          <a:off x="5822950" y="12884150"/>
          <a:ext cx="2206623" cy="12953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116</xdr:row>
      <xdr:rowOff>63500</xdr:rowOff>
    </xdr:from>
    <xdr:to>
      <xdr:col>11</xdr:col>
      <xdr:colOff>161923</xdr:colOff>
      <xdr:row>124</xdr:row>
      <xdr:rowOff>63499</xdr:rowOff>
    </xdr:to>
    <xdr:sp macro="" textlink="">
      <xdr:nvSpPr>
        <xdr:cNvPr id="7" name="Rectangle 6"/>
        <xdr:cNvSpPr/>
      </xdr:nvSpPr>
      <xdr:spPr>
        <a:xfrm>
          <a:off x="5855607" y="17861643"/>
          <a:ext cx="2225673" cy="13062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141</xdr:row>
      <xdr:rowOff>63500</xdr:rowOff>
    </xdr:from>
    <xdr:to>
      <xdr:col>11</xdr:col>
      <xdr:colOff>161923</xdr:colOff>
      <xdr:row>149</xdr:row>
      <xdr:rowOff>63499</xdr:rowOff>
    </xdr:to>
    <xdr:sp macro="" textlink="">
      <xdr:nvSpPr>
        <xdr:cNvPr id="8" name="Rectangle 7"/>
        <xdr:cNvSpPr/>
      </xdr:nvSpPr>
      <xdr:spPr>
        <a:xfrm>
          <a:off x="5855607" y="22733000"/>
          <a:ext cx="2375352" cy="13062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166</xdr:row>
      <xdr:rowOff>63500</xdr:rowOff>
    </xdr:from>
    <xdr:to>
      <xdr:col>11</xdr:col>
      <xdr:colOff>161923</xdr:colOff>
      <xdr:row>174</xdr:row>
      <xdr:rowOff>63499</xdr:rowOff>
    </xdr:to>
    <xdr:sp macro="" textlink="">
      <xdr:nvSpPr>
        <xdr:cNvPr id="9" name="Rectangle 8"/>
        <xdr:cNvSpPr/>
      </xdr:nvSpPr>
      <xdr:spPr>
        <a:xfrm>
          <a:off x="5855607" y="27604357"/>
          <a:ext cx="2375352" cy="13062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31750</xdr:colOff>
      <xdr:row>191</xdr:row>
      <xdr:rowOff>63500</xdr:rowOff>
    </xdr:from>
    <xdr:to>
      <xdr:col>11</xdr:col>
      <xdr:colOff>161923</xdr:colOff>
      <xdr:row>199</xdr:row>
      <xdr:rowOff>63499</xdr:rowOff>
    </xdr:to>
    <xdr:sp macro="" textlink="">
      <xdr:nvSpPr>
        <xdr:cNvPr id="10" name="Rectangle 9"/>
        <xdr:cNvSpPr/>
      </xdr:nvSpPr>
      <xdr:spPr>
        <a:xfrm>
          <a:off x="5836397" y="30969324"/>
          <a:ext cx="2360144" cy="12550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638736</xdr:colOff>
      <xdr:row>215</xdr:row>
      <xdr:rowOff>67234</xdr:rowOff>
    </xdr:from>
    <xdr:to>
      <xdr:col>11</xdr:col>
      <xdr:colOff>631263</xdr:colOff>
      <xdr:row>224</xdr:row>
      <xdr:rowOff>14192</xdr:rowOff>
    </xdr:to>
    <xdr:sp macro="" textlink="">
      <xdr:nvSpPr>
        <xdr:cNvPr id="12" name="Rectangle 11"/>
        <xdr:cNvSpPr/>
      </xdr:nvSpPr>
      <xdr:spPr>
        <a:xfrm>
          <a:off x="6443383" y="39545558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638736</xdr:colOff>
      <xdr:row>239</xdr:row>
      <xdr:rowOff>67234</xdr:rowOff>
    </xdr:from>
    <xdr:to>
      <xdr:col>11</xdr:col>
      <xdr:colOff>631263</xdr:colOff>
      <xdr:row>248</xdr:row>
      <xdr:rowOff>14192</xdr:rowOff>
    </xdr:to>
    <xdr:sp macro="" textlink="">
      <xdr:nvSpPr>
        <xdr:cNvPr id="11" name="Rectangle 10"/>
        <xdr:cNvSpPr/>
      </xdr:nvSpPr>
      <xdr:spPr>
        <a:xfrm>
          <a:off x="6443383" y="39545558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638736</xdr:colOff>
      <xdr:row>264</xdr:row>
      <xdr:rowOff>67234</xdr:rowOff>
    </xdr:from>
    <xdr:to>
      <xdr:col>11</xdr:col>
      <xdr:colOff>631263</xdr:colOff>
      <xdr:row>273</xdr:row>
      <xdr:rowOff>14192</xdr:rowOff>
    </xdr:to>
    <xdr:sp macro="" textlink="">
      <xdr:nvSpPr>
        <xdr:cNvPr id="13" name="Rectangle 12"/>
        <xdr:cNvSpPr/>
      </xdr:nvSpPr>
      <xdr:spPr>
        <a:xfrm>
          <a:off x="6443383" y="44005499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638736</xdr:colOff>
      <xdr:row>289</xdr:row>
      <xdr:rowOff>67234</xdr:rowOff>
    </xdr:from>
    <xdr:to>
      <xdr:col>11</xdr:col>
      <xdr:colOff>631263</xdr:colOff>
      <xdr:row>298</xdr:row>
      <xdr:rowOff>14192</xdr:rowOff>
    </xdr:to>
    <xdr:sp macro="" textlink="">
      <xdr:nvSpPr>
        <xdr:cNvPr id="14" name="Rectangle 13"/>
        <xdr:cNvSpPr/>
      </xdr:nvSpPr>
      <xdr:spPr>
        <a:xfrm>
          <a:off x="6443383" y="44005499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63500</xdr:colOff>
      <xdr:row>15</xdr:row>
      <xdr:rowOff>74083</xdr:rowOff>
    </xdr:from>
    <xdr:to>
      <xdr:col>46</xdr:col>
      <xdr:colOff>220131</xdr:colOff>
      <xdr:row>22</xdr:row>
      <xdr:rowOff>105832</xdr:rowOff>
    </xdr:to>
    <xdr:sp macro="" textlink="">
      <xdr:nvSpPr>
        <xdr:cNvPr id="3" name="Rectangle 2"/>
        <xdr:cNvSpPr/>
      </xdr:nvSpPr>
      <xdr:spPr>
        <a:xfrm>
          <a:off x="10329333" y="3640666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39</xdr:row>
      <xdr:rowOff>74083</xdr:rowOff>
    </xdr:from>
    <xdr:to>
      <xdr:col>46</xdr:col>
      <xdr:colOff>220131</xdr:colOff>
      <xdr:row>46</xdr:row>
      <xdr:rowOff>105832</xdr:rowOff>
    </xdr:to>
    <xdr:sp macro="" textlink="">
      <xdr:nvSpPr>
        <xdr:cNvPr id="4" name="Rectangle 3"/>
        <xdr:cNvSpPr/>
      </xdr:nvSpPr>
      <xdr:spPr>
        <a:xfrm>
          <a:off x="9338469" y="3014927"/>
          <a:ext cx="2014006" cy="13176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63</xdr:row>
      <xdr:rowOff>74083</xdr:rowOff>
    </xdr:from>
    <xdr:to>
      <xdr:col>46</xdr:col>
      <xdr:colOff>220131</xdr:colOff>
      <xdr:row>70</xdr:row>
      <xdr:rowOff>105832</xdr:rowOff>
    </xdr:to>
    <xdr:sp macro="" textlink="">
      <xdr:nvSpPr>
        <xdr:cNvPr id="5" name="Rectangle 4"/>
        <xdr:cNvSpPr/>
      </xdr:nvSpPr>
      <xdr:spPr>
        <a:xfrm>
          <a:off x="9338469" y="8587052"/>
          <a:ext cx="2014006" cy="11985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87</xdr:row>
      <xdr:rowOff>74083</xdr:rowOff>
    </xdr:from>
    <xdr:to>
      <xdr:col>46</xdr:col>
      <xdr:colOff>220131</xdr:colOff>
      <xdr:row>94</xdr:row>
      <xdr:rowOff>105832</xdr:rowOff>
    </xdr:to>
    <xdr:sp macro="" textlink="">
      <xdr:nvSpPr>
        <xdr:cNvPr id="6" name="Rectangle 5"/>
        <xdr:cNvSpPr/>
      </xdr:nvSpPr>
      <xdr:spPr>
        <a:xfrm>
          <a:off x="7152821" y="13830904"/>
          <a:ext cx="2007203" cy="117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112</xdr:row>
      <xdr:rowOff>74083</xdr:rowOff>
    </xdr:from>
    <xdr:to>
      <xdr:col>46</xdr:col>
      <xdr:colOff>220131</xdr:colOff>
      <xdr:row>119</xdr:row>
      <xdr:rowOff>105832</xdr:rowOff>
    </xdr:to>
    <xdr:sp macro="" textlink="">
      <xdr:nvSpPr>
        <xdr:cNvPr id="7" name="Rectangle 6"/>
        <xdr:cNvSpPr/>
      </xdr:nvSpPr>
      <xdr:spPr>
        <a:xfrm>
          <a:off x="7152821" y="19273762"/>
          <a:ext cx="2007203" cy="1174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137</xdr:row>
      <xdr:rowOff>74083</xdr:rowOff>
    </xdr:from>
    <xdr:to>
      <xdr:col>46</xdr:col>
      <xdr:colOff>220131</xdr:colOff>
      <xdr:row>144</xdr:row>
      <xdr:rowOff>105832</xdr:rowOff>
    </xdr:to>
    <xdr:sp macro="" textlink="">
      <xdr:nvSpPr>
        <xdr:cNvPr id="8" name="Rectangle 7"/>
        <xdr:cNvSpPr/>
      </xdr:nvSpPr>
      <xdr:spPr>
        <a:xfrm>
          <a:off x="7270750" y="24045333"/>
          <a:ext cx="2061631" cy="1142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162</xdr:row>
      <xdr:rowOff>74083</xdr:rowOff>
    </xdr:from>
    <xdr:to>
      <xdr:col>46</xdr:col>
      <xdr:colOff>220131</xdr:colOff>
      <xdr:row>169</xdr:row>
      <xdr:rowOff>105832</xdr:rowOff>
    </xdr:to>
    <xdr:sp macro="" textlink="">
      <xdr:nvSpPr>
        <xdr:cNvPr id="9" name="Rectangle 8"/>
        <xdr:cNvSpPr/>
      </xdr:nvSpPr>
      <xdr:spPr>
        <a:xfrm>
          <a:off x="7302500" y="28895612"/>
          <a:ext cx="2039219" cy="11299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187</xdr:row>
      <xdr:rowOff>74083</xdr:rowOff>
    </xdr:from>
    <xdr:to>
      <xdr:col>46</xdr:col>
      <xdr:colOff>220131</xdr:colOff>
      <xdr:row>194</xdr:row>
      <xdr:rowOff>105832</xdr:rowOff>
    </xdr:to>
    <xdr:sp macro="" textlink="">
      <xdr:nvSpPr>
        <xdr:cNvPr id="10" name="Rectangle 9"/>
        <xdr:cNvSpPr/>
      </xdr:nvSpPr>
      <xdr:spPr>
        <a:xfrm>
          <a:off x="7302500" y="32996965"/>
          <a:ext cx="2039219" cy="11299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211</xdr:row>
      <xdr:rowOff>74083</xdr:rowOff>
    </xdr:from>
    <xdr:to>
      <xdr:col>46</xdr:col>
      <xdr:colOff>220131</xdr:colOff>
      <xdr:row>218</xdr:row>
      <xdr:rowOff>105832</xdr:rowOff>
    </xdr:to>
    <xdr:sp macro="" textlink="">
      <xdr:nvSpPr>
        <xdr:cNvPr id="11" name="Rectangle 10"/>
        <xdr:cNvSpPr/>
      </xdr:nvSpPr>
      <xdr:spPr>
        <a:xfrm>
          <a:off x="7266781" y="38257427"/>
          <a:ext cx="2014006" cy="11985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235</xdr:row>
      <xdr:rowOff>74083</xdr:rowOff>
    </xdr:from>
    <xdr:to>
      <xdr:col>46</xdr:col>
      <xdr:colOff>220131</xdr:colOff>
      <xdr:row>242</xdr:row>
      <xdr:rowOff>105832</xdr:rowOff>
    </xdr:to>
    <xdr:sp macro="" textlink="">
      <xdr:nvSpPr>
        <xdr:cNvPr id="13" name="Rectangle 12"/>
        <xdr:cNvSpPr/>
      </xdr:nvSpPr>
      <xdr:spPr>
        <a:xfrm>
          <a:off x="7175500" y="41497250"/>
          <a:ext cx="2019298" cy="1142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258</xdr:row>
      <xdr:rowOff>26458</xdr:rowOff>
    </xdr:from>
    <xdr:to>
      <xdr:col>46</xdr:col>
      <xdr:colOff>220131</xdr:colOff>
      <xdr:row>265</xdr:row>
      <xdr:rowOff>133350</xdr:rowOff>
    </xdr:to>
    <xdr:sp macro="" textlink="">
      <xdr:nvSpPr>
        <xdr:cNvPr id="12" name="Rectangle 11"/>
        <xdr:cNvSpPr/>
      </xdr:nvSpPr>
      <xdr:spPr>
        <a:xfrm>
          <a:off x="7454900" y="51575758"/>
          <a:ext cx="2061631" cy="13070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63500</xdr:colOff>
      <xdr:row>283</xdr:row>
      <xdr:rowOff>74083</xdr:rowOff>
    </xdr:from>
    <xdr:to>
      <xdr:col>46</xdr:col>
      <xdr:colOff>220131</xdr:colOff>
      <xdr:row>290</xdr:row>
      <xdr:rowOff>105832</xdr:rowOff>
    </xdr:to>
    <xdr:sp macro="" textlink="">
      <xdr:nvSpPr>
        <xdr:cNvPr id="14" name="Rectangle 13"/>
        <xdr:cNvSpPr/>
      </xdr:nvSpPr>
      <xdr:spPr>
        <a:xfrm>
          <a:off x="7175500" y="45497750"/>
          <a:ext cx="2019298" cy="1142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178593</xdr:colOff>
      <xdr:row>304</xdr:row>
      <xdr:rowOff>166687</xdr:rowOff>
    </xdr:from>
    <xdr:to>
      <xdr:col>34</xdr:col>
      <xdr:colOff>496091</xdr:colOff>
      <xdr:row>312</xdr:row>
      <xdr:rowOff>1586</xdr:rowOff>
    </xdr:to>
    <xdr:sp macro="" textlink="">
      <xdr:nvSpPr>
        <xdr:cNvPr id="2" name="Rectangle 1"/>
        <xdr:cNvSpPr/>
      </xdr:nvSpPr>
      <xdr:spPr>
        <a:xfrm>
          <a:off x="18454687" y="630555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178593</xdr:colOff>
      <xdr:row>344</xdr:row>
      <xdr:rowOff>166687</xdr:rowOff>
    </xdr:from>
    <xdr:to>
      <xdr:col>34</xdr:col>
      <xdr:colOff>496091</xdr:colOff>
      <xdr:row>352</xdr:row>
      <xdr:rowOff>1586</xdr:rowOff>
    </xdr:to>
    <xdr:sp macro="" textlink="">
      <xdr:nvSpPr>
        <xdr:cNvPr id="3" name="Rectangle 2"/>
        <xdr:cNvSpPr/>
      </xdr:nvSpPr>
      <xdr:spPr>
        <a:xfrm>
          <a:off x="18454687" y="630555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178593</xdr:colOff>
      <xdr:row>383</xdr:row>
      <xdr:rowOff>166687</xdr:rowOff>
    </xdr:from>
    <xdr:to>
      <xdr:col>34</xdr:col>
      <xdr:colOff>496091</xdr:colOff>
      <xdr:row>391</xdr:row>
      <xdr:rowOff>1586</xdr:rowOff>
    </xdr:to>
    <xdr:sp macro="" textlink="">
      <xdr:nvSpPr>
        <xdr:cNvPr id="4" name="Rectangle 3"/>
        <xdr:cNvSpPr/>
      </xdr:nvSpPr>
      <xdr:spPr>
        <a:xfrm>
          <a:off x="18454687" y="71235093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244929</xdr:colOff>
      <xdr:row>302</xdr:row>
      <xdr:rowOff>13607</xdr:rowOff>
    </xdr:from>
    <xdr:to>
      <xdr:col>35</xdr:col>
      <xdr:colOff>18141</xdr:colOff>
      <xdr:row>309</xdr:row>
      <xdr:rowOff>39006</xdr:rowOff>
    </xdr:to>
    <xdr:sp macro="" textlink="">
      <xdr:nvSpPr>
        <xdr:cNvPr id="2" name="Rectangle 1"/>
        <xdr:cNvSpPr/>
      </xdr:nvSpPr>
      <xdr:spPr>
        <a:xfrm>
          <a:off x="19050000" y="6112328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244929</xdr:colOff>
      <xdr:row>340</xdr:row>
      <xdr:rowOff>13607</xdr:rowOff>
    </xdr:from>
    <xdr:to>
      <xdr:col>35</xdr:col>
      <xdr:colOff>18141</xdr:colOff>
      <xdr:row>347</xdr:row>
      <xdr:rowOff>39006</xdr:rowOff>
    </xdr:to>
    <xdr:sp macro="" textlink="">
      <xdr:nvSpPr>
        <xdr:cNvPr id="5" name="Rectangle 4"/>
        <xdr:cNvSpPr/>
      </xdr:nvSpPr>
      <xdr:spPr>
        <a:xfrm>
          <a:off x="19050000" y="6112328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244929</xdr:colOff>
      <xdr:row>375</xdr:row>
      <xdr:rowOff>13607</xdr:rowOff>
    </xdr:from>
    <xdr:to>
      <xdr:col>35</xdr:col>
      <xdr:colOff>18141</xdr:colOff>
      <xdr:row>382</xdr:row>
      <xdr:rowOff>39006</xdr:rowOff>
    </xdr:to>
    <xdr:sp macro="" textlink="">
      <xdr:nvSpPr>
        <xdr:cNvPr id="6" name="Rectangle 5"/>
        <xdr:cNvSpPr/>
      </xdr:nvSpPr>
      <xdr:spPr>
        <a:xfrm>
          <a:off x="19050000" y="68824928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68037</xdr:colOff>
      <xdr:row>308</xdr:row>
      <xdr:rowOff>108858</xdr:rowOff>
    </xdr:from>
    <xdr:to>
      <xdr:col>34</xdr:col>
      <xdr:colOff>453570</xdr:colOff>
      <xdr:row>315</xdr:row>
      <xdr:rowOff>134257</xdr:rowOff>
    </xdr:to>
    <xdr:sp macro="" textlink="">
      <xdr:nvSpPr>
        <xdr:cNvPr id="2" name="Rectangle 1"/>
        <xdr:cNvSpPr/>
      </xdr:nvSpPr>
      <xdr:spPr>
        <a:xfrm>
          <a:off x="19254108" y="6279696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68037</xdr:colOff>
      <xdr:row>348</xdr:row>
      <xdr:rowOff>108858</xdr:rowOff>
    </xdr:from>
    <xdr:to>
      <xdr:col>34</xdr:col>
      <xdr:colOff>453570</xdr:colOff>
      <xdr:row>355</xdr:row>
      <xdr:rowOff>134257</xdr:rowOff>
    </xdr:to>
    <xdr:sp macro="" textlink="">
      <xdr:nvSpPr>
        <xdr:cNvPr id="3" name="Rectangle 2"/>
        <xdr:cNvSpPr/>
      </xdr:nvSpPr>
      <xdr:spPr>
        <a:xfrm>
          <a:off x="19254108" y="6279696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68037</xdr:colOff>
      <xdr:row>388</xdr:row>
      <xdr:rowOff>108858</xdr:rowOff>
    </xdr:from>
    <xdr:to>
      <xdr:col>34</xdr:col>
      <xdr:colOff>453570</xdr:colOff>
      <xdr:row>395</xdr:row>
      <xdr:rowOff>134257</xdr:rowOff>
    </xdr:to>
    <xdr:sp macro="" textlink="">
      <xdr:nvSpPr>
        <xdr:cNvPr id="4" name="Rectangle 3"/>
        <xdr:cNvSpPr/>
      </xdr:nvSpPr>
      <xdr:spPr>
        <a:xfrm>
          <a:off x="19254108" y="6279696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324969</xdr:colOff>
      <xdr:row>65</xdr:row>
      <xdr:rowOff>100853</xdr:rowOff>
    </xdr:from>
    <xdr:to>
      <xdr:col>17</xdr:col>
      <xdr:colOff>472886</xdr:colOff>
      <xdr:row>73</xdr:row>
      <xdr:rowOff>147545</xdr:rowOff>
    </xdr:to>
    <xdr:sp macro="" textlink="">
      <xdr:nvSpPr>
        <xdr:cNvPr id="2" name="Rectangle 1"/>
        <xdr:cNvSpPr/>
      </xdr:nvSpPr>
      <xdr:spPr>
        <a:xfrm>
          <a:off x="6241675" y="10813677"/>
          <a:ext cx="2209799" cy="1301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324969</xdr:colOff>
      <xdr:row>106</xdr:row>
      <xdr:rowOff>100853</xdr:rowOff>
    </xdr:from>
    <xdr:to>
      <xdr:col>17</xdr:col>
      <xdr:colOff>472886</xdr:colOff>
      <xdr:row>114</xdr:row>
      <xdr:rowOff>147545</xdr:rowOff>
    </xdr:to>
    <xdr:sp macro="" textlink="">
      <xdr:nvSpPr>
        <xdr:cNvPr id="3" name="Rectangle 2"/>
        <xdr:cNvSpPr/>
      </xdr:nvSpPr>
      <xdr:spPr>
        <a:xfrm>
          <a:off x="6241675" y="10656794"/>
          <a:ext cx="2209799" cy="1301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400050</xdr:colOff>
      <xdr:row>185</xdr:row>
      <xdr:rowOff>152400</xdr:rowOff>
    </xdr:from>
    <xdr:to>
      <xdr:col>17</xdr:col>
      <xdr:colOff>33617</xdr:colOff>
      <xdr:row>194</xdr:row>
      <xdr:rowOff>27642</xdr:rowOff>
    </xdr:to>
    <xdr:sp macro="" textlink="">
      <xdr:nvSpPr>
        <xdr:cNvPr id="4" name="Rectangle 3"/>
        <xdr:cNvSpPr/>
      </xdr:nvSpPr>
      <xdr:spPr>
        <a:xfrm>
          <a:off x="5848350" y="31965900"/>
          <a:ext cx="2205317" cy="14182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400050</xdr:colOff>
      <xdr:row>227</xdr:row>
      <xdr:rowOff>152400</xdr:rowOff>
    </xdr:from>
    <xdr:to>
      <xdr:col>17</xdr:col>
      <xdr:colOff>33617</xdr:colOff>
      <xdr:row>236</xdr:row>
      <xdr:rowOff>27642</xdr:rowOff>
    </xdr:to>
    <xdr:sp macro="" textlink="">
      <xdr:nvSpPr>
        <xdr:cNvPr id="5" name="Rectangle 4"/>
        <xdr:cNvSpPr/>
      </xdr:nvSpPr>
      <xdr:spPr>
        <a:xfrm>
          <a:off x="5801285" y="29758341"/>
          <a:ext cx="2210920" cy="1287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0</xdr:colOff>
      <xdr:row>269</xdr:row>
      <xdr:rowOff>0</xdr:rowOff>
    </xdr:from>
    <xdr:to>
      <xdr:col>17</xdr:col>
      <xdr:colOff>149038</xdr:colOff>
      <xdr:row>277</xdr:row>
      <xdr:rowOff>32124</xdr:rowOff>
    </xdr:to>
    <xdr:sp macro="" textlink="">
      <xdr:nvSpPr>
        <xdr:cNvPr id="6" name="Rectangle 5"/>
        <xdr:cNvSpPr/>
      </xdr:nvSpPr>
      <xdr:spPr>
        <a:xfrm>
          <a:off x="5916706" y="43008176"/>
          <a:ext cx="2210920" cy="1287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0</xdr:colOff>
      <xdr:row>309</xdr:row>
      <xdr:rowOff>0</xdr:rowOff>
    </xdr:from>
    <xdr:to>
      <xdr:col>17</xdr:col>
      <xdr:colOff>149038</xdr:colOff>
      <xdr:row>317</xdr:row>
      <xdr:rowOff>32124</xdr:rowOff>
    </xdr:to>
    <xdr:sp macro="" textlink="">
      <xdr:nvSpPr>
        <xdr:cNvPr id="7" name="Rectangle 6"/>
        <xdr:cNvSpPr/>
      </xdr:nvSpPr>
      <xdr:spPr>
        <a:xfrm>
          <a:off x="5916706" y="49395529"/>
          <a:ext cx="2210920" cy="1287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179293</xdr:colOff>
      <xdr:row>350</xdr:row>
      <xdr:rowOff>56029</xdr:rowOff>
    </xdr:from>
    <xdr:to>
      <xdr:col>17</xdr:col>
      <xdr:colOff>339909</xdr:colOff>
      <xdr:row>359</xdr:row>
      <xdr:rowOff>2987</xdr:rowOff>
    </xdr:to>
    <xdr:sp macro="" textlink="">
      <xdr:nvSpPr>
        <xdr:cNvPr id="10" name="Rectangle 9"/>
        <xdr:cNvSpPr/>
      </xdr:nvSpPr>
      <xdr:spPr>
        <a:xfrm>
          <a:off x="6095999" y="55995794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27213</xdr:colOff>
      <xdr:row>436</xdr:row>
      <xdr:rowOff>54429</xdr:rowOff>
    </xdr:from>
    <xdr:to>
      <xdr:col>17</xdr:col>
      <xdr:colOff>187829</xdr:colOff>
      <xdr:row>445</xdr:row>
      <xdr:rowOff>1388</xdr:rowOff>
    </xdr:to>
    <xdr:sp macro="" textlink="">
      <xdr:nvSpPr>
        <xdr:cNvPr id="11" name="Rectangle 10"/>
        <xdr:cNvSpPr/>
      </xdr:nvSpPr>
      <xdr:spPr>
        <a:xfrm>
          <a:off x="5987142" y="72308358"/>
          <a:ext cx="2228901" cy="14165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27214</xdr:colOff>
      <xdr:row>392</xdr:row>
      <xdr:rowOff>-1</xdr:rowOff>
    </xdr:from>
    <xdr:to>
      <xdr:col>17</xdr:col>
      <xdr:colOff>187830</xdr:colOff>
      <xdr:row>400</xdr:row>
      <xdr:rowOff>110244</xdr:rowOff>
    </xdr:to>
    <xdr:sp macro="" textlink="">
      <xdr:nvSpPr>
        <xdr:cNvPr id="12" name="Rectangle 11"/>
        <xdr:cNvSpPr/>
      </xdr:nvSpPr>
      <xdr:spPr>
        <a:xfrm>
          <a:off x="5987143" y="65110178"/>
          <a:ext cx="2228901" cy="14165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201707</xdr:colOff>
      <xdr:row>64</xdr:row>
      <xdr:rowOff>1</xdr:rowOff>
    </xdr:from>
    <xdr:to>
      <xdr:col>21</xdr:col>
      <xdr:colOff>248769</xdr:colOff>
      <xdr:row>72</xdr:row>
      <xdr:rowOff>46691</xdr:rowOff>
    </xdr:to>
    <xdr:sp macro="" textlink="">
      <xdr:nvSpPr>
        <xdr:cNvPr id="2" name="Rectangle 1"/>
        <xdr:cNvSpPr/>
      </xdr:nvSpPr>
      <xdr:spPr>
        <a:xfrm>
          <a:off x="6656295" y="11004177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201707</xdr:colOff>
      <xdr:row>105</xdr:row>
      <xdr:rowOff>1</xdr:rowOff>
    </xdr:from>
    <xdr:to>
      <xdr:col>21</xdr:col>
      <xdr:colOff>248769</xdr:colOff>
      <xdr:row>113</xdr:row>
      <xdr:rowOff>46691</xdr:rowOff>
    </xdr:to>
    <xdr:sp macro="" textlink="">
      <xdr:nvSpPr>
        <xdr:cNvPr id="3" name="Rectangle 2"/>
        <xdr:cNvSpPr/>
      </xdr:nvSpPr>
      <xdr:spPr>
        <a:xfrm>
          <a:off x="6656295" y="10578354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0</xdr:colOff>
      <xdr:row>145</xdr:row>
      <xdr:rowOff>0</xdr:rowOff>
    </xdr:from>
    <xdr:to>
      <xdr:col>21</xdr:col>
      <xdr:colOff>47062</xdr:colOff>
      <xdr:row>153</xdr:row>
      <xdr:rowOff>46690</xdr:rowOff>
    </xdr:to>
    <xdr:sp macro="" textlink="">
      <xdr:nvSpPr>
        <xdr:cNvPr id="4" name="Rectangle 3"/>
        <xdr:cNvSpPr/>
      </xdr:nvSpPr>
      <xdr:spPr>
        <a:xfrm>
          <a:off x="6540500" y="23733125"/>
          <a:ext cx="2237812" cy="13166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31750</xdr:colOff>
      <xdr:row>186</xdr:row>
      <xdr:rowOff>31750</xdr:rowOff>
    </xdr:from>
    <xdr:to>
      <xdr:col>21</xdr:col>
      <xdr:colOff>78812</xdr:colOff>
      <xdr:row>194</xdr:row>
      <xdr:rowOff>78440</xdr:rowOff>
    </xdr:to>
    <xdr:sp macro="" textlink="">
      <xdr:nvSpPr>
        <xdr:cNvPr id="5" name="Rectangle 4"/>
        <xdr:cNvSpPr/>
      </xdr:nvSpPr>
      <xdr:spPr>
        <a:xfrm>
          <a:off x="6572250" y="30622875"/>
          <a:ext cx="2237812" cy="13166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31750</xdr:colOff>
      <xdr:row>226</xdr:row>
      <xdr:rowOff>31750</xdr:rowOff>
    </xdr:from>
    <xdr:to>
      <xdr:col>21</xdr:col>
      <xdr:colOff>78812</xdr:colOff>
      <xdr:row>234</xdr:row>
      <xdr:rowOff>78440</xdr:rowOff>
    </xdr:to>
    <xdr:sp macro="" textlink="">
      <xdr:nvSpPr>
        <xdr:cNvPr id="6" name="Rectangle 5"/>
        <xdr:cNvSpPr/>
      </xdr:nvSpPr>
      <xdr:spPr>
        <a:xfrm>
          <a:off x="6572250" y="30368875"/>
          <a:ext cx="2237812" cy="13166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0</xdr:colOff>
      <xdr:row>267</xdr:row>
      <xdr:rowOff>0</xdr:rowOff>
    </xdr:from>
    <xdr:to>
      <xdr:col>21</xdr:col>
      <xdr:colOff>20170</xdr:colOff>
      <xdr:row>275</xdr:row>
      <xdr:rowOff>17183</xdr:rowOff>
    </xdr:to>
    <xdr:sp macro="" textlink="">
      <xdr:nvSpPr>
        <xdr:cNvPr id="7" name="Rectangle 6"/>
        <xdr:cNvSpPr/>
      </xdr:nvSpPr>
      <xdr:spPr>
        <a:xfrm>
          <a:off x="6540500" y="43576875"/>
          <a:ext cx="2210920" cy="1287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0</xdr:colOff>
      <xdr:row>306</xdr:row>
      <xdr:rowOff>0</xdr:rowOff>
    </xdr:from>
    <xdr:to>
      <xdr:col>21</xdr:col>
      <xdr:colOff>20170</xdr:colOff>
      <xdr:row>314</xdr:row>
      <xdr:rowOff>17183</xdr:rowOff>
    </xdr:to>
    <xdr:sp macro="" textlink="">
      <xdr:nvSpPr>
        <xdr:cNvPr id="8" name="Rectangle 7"/>
        <xdr:cNvSpPr/>
      </xdr:nvSpPr>
      <xdr:spPr>
        <a:xfrm>
          <a:off x="6540500" y="49958625"/>
          <a:ext cx="2210920" cy="1287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238125</xdr:colOff>
      <xdr:row>347</xdr:row>
      <xdr:rowOff>111125</xdr:rowOff>
    </xdr:from>
    <xdr:to>
      <xdr:col>21</xdr:col>
      <xdr:colOff>269873</xdr:colOff>
      <xdr:row>356</xdr:row>
      <xdr:rowOff>41274</xdr:rowOff>
    </xdr:to>
    <xdr:sp macro="" textlink="">
      <xdr:nvSpPr>
        <xdr:cNvPr id="11" name="Rectangle 10"/>
        <xdr:cNvSpPr/>
      </xdr:nvSpPr>
      <xdr:spPr>
        <a:xfrm>
          <a:off x="6778625" y="567690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0</xdr:colOff>
      <xdr:row>388</xdr:row>
      <xdr:rowOff>0</xdr:rowOff>
    </xdr:from>
    <xdr:to>
      <xdr:col>21</xdr:col>
      <xdr:colOff>31748</xdr:colOff>
      <xdr:row>396</xdr:row>
      <xdr:rowOff>88899</xdr:rowOff>
    </xdr:to>
    <xdr:sp macro="" textlink="">
      <xdr:nvSpPr>
        <xdr:cNvPr id="12" name="Rectangle 11"/>
        <xdr:cNvSpPr/>
      </xdr:nvSpPr>
      <xdr:spPr>
        <a:xfrm>
          <a:off x="6540500" y="633571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0</xdr:colOff>
      <xdr:row>430</xdr:row>
      <xdr:rowOff>0</xdr:rowOff>
    </xdr:from>
    <xdr:to>
      <xdr:col>21</xdr:col>
      <xdr:colOff>31748</xdr:colOff>
      <xdr:row>438</xdr:row>
      <xdr:rowOff>88899</xdr:rowOff>
    </xdr:to>
    <xdr:sp macro="" textlink="">
      <xdr:nvSpPr>
        <xdr:cNvPr id="13" name="Rectangle 12"/>
        <xdr:cNvSpPr/>
      </xdr:nvSpPr>
      <xdr:spPr>
        <a:xfrm>
          <a:off x="6540500" y="702151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0</xdr:colOff>
      <xdr:row>472</xdr:row>
      <xdr:rowOff>0</xdr:rowOff>
    </xdr:from>
    <xdr:to>
      <xdr:col>21</xdr:col>
      <xdr:colOff>31748</xdr:colOff>
      <xdr:row>480</xdr:row>
      <xdr:rowOff>88899</xdr:rowOff>
    </xdr:to>
    <xdr:sp macro="" textlink="">
      <xdr:nvSpPr>
        <xdr:cNvPr id="14" name="Rectangle 13"/>
        <xdr:cNvSpPr/>
      </xdr:nvSpPr>
      <xdr:spPr>
        <a:xfrm>
          <a:off x="6540500" y="770731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57</xdr:row>
      <xdr:rowOff>95250</xdr:rowOff>
    </xdr:from>
    <xdr:to>
      <xdr:col>15</xdr:col>
      <xdr:colOff>704848</xdr:colOff>
      <xdr:row>66</xdr:row>
      <xdr:rowOff>139699</xdr:rowOff>
    </xdr:to>
    <xdr:sp macro="" textlink="">
      <xdr:nvSpPr>
        <xdr:cNvPr id="2" name="Rectangle 1"/>
        <xdr:cNvSpPr/>
      </xdr:nvSpPr>
      <xdr:spPr>
        <a:xfrm>
          <a:off x="6315075" y="9667875"/>
          <a:ext cx="2209798" cy="1501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85725</xdr:colOff>
      <xdr:row>91</xdr:row>
      <xdr:rowOff>95250</xdr:rowOff>
    </xdr:from>
    <xdr:to>
      <xdr:col>15</xdr:col>
      <xdr:colOff>704848</xdr:colOff>
      <xdr:row>100</xdr:row>
      <xdr:rowOff>139699</xdr:rowOff>
    </xdr:to>
    <xdr:sp macro="" textlink="">
      <xdr:nvSpPr>
        <xdr:cNvPr id="3" name="Rectangle 2"/>
        <xdr:cNvSpPr/>
      </xdr:nvSpPr>
      <xdr:spPr>
        <a:xfrm>
          <a:off x="6315075" y="9667875"/>
          <a:ext cx="2209798" cy="1501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349250</xdr:colOff>
      <xdr:row>156</xdr:row>
      <xdr:rowOff>142875</xdr:rowOff>
    </xdr:from>
    <xdr:to>
      <xdr:col>15</xdr:col>
      <xdr:colOff>968373</xdr:colOff>
      <xdr:row>166</xdr:row>
      <xdr:rowOff>12699</xdr:rowOff>
    </xdr:to>
    <xdr:sp macro="" textlink="">
      <xdr:nvSpPr>
        <xdr:cNvPr id="4" name="Rectangle 3"/>
        <xdr:cNvSpPr/>
      </xdr:nvSpPr>
      <xdr:spPr>
        <a:xfrm>
          <a:off x="6556375" y="25860375"/>
          <a:ext cx="2190748" cy="14731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v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231775</xdr:colOff>
      <xdr:row>190</xdr:row>
      <xdr:rowOff>73025</xdr:rowOff>
    </xdr:from>
    <xdr:to>
      <xdr:col>15</xdr:col>
      <xdr:colOff>850898</xdr:colOff>
      <xdr:row>199</xdr:row>
      <xdr:rowOff>117474</xdr:rowOff>
    </xdr:to>
    <xdr:sp macro="" textlink="">
      <xdr:nvSpPr>
        <xdr:cNvPr id="5" name="Rectangle 4"/>
        <xdr:cNvSpPr/>
      </xdr:nvSpPr>
      <xdr:spPr>
        <a:xfrm>
          <a:off x="6438900" y="31410275"/>
          <a:ext cx="2190748" cy="14731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127000</xdr:colOff>
      <xdr:row>225</xdr:row>
      <xdr:rowOff>0</xdr:rowOff>
    </xdr:from>
    <xdr:to>
      <xdr:col>15</xdr:col>
      <xdr:colOff>766295</xdr:colOff>
      <xdr:row>233</xdr:row>
      <xdr:rowOff>17183</xdr:rowOff>
    </xdr:to>
    <xdr:sp macro="" textlink="">
      <xdr:nvSpPr>
        <xdr:cNvPr id="6" name="Rectangle 5"/>
        <xdr:cNvSpPr/>
      </xdr:nvSpPr>
      <xdr:spPr>
        <a:xfrm>
          <a:off x="6334125" y="37099875"/>
          <a:ext cx="2210920" cy="1287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254000</xdr:colOff>
      <xdr:row>293</xdr:row>
      <xdr:rowOff>79375</xdr:rowOff>
    </xdr:from>
    <xdr:to>
      <xdr:col>15</xdr:col>
      <xdr:colOff>904873</xdr:colOff>
      <xdr:row>302</xdr:row>
      <xdr:rowOff>9524</xdr:rowOff>
    </xdr:to>
    <xdr:sp macro="" textlink="">
      <xdr:nvSpPr>
        <xdr:cNvPr id="10" name="Rectangle 9"/>
        <xdr:cNvSpPr/>
      </xdr:nvSpPr>
      <xdr:spPr>
        <a:xfrm>
          <a:off x="6461125" y="483870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714375</xdr:colOff>
      <xdr:row>327</xdr:row>
      <xdr:rowOff>0</xdr:rowOff>
    </xdr:from>
    <xdr:to>
      <xdr:col>15</xdr:col>
      <xdr:colOff>380998</xdr:colOff>
      <xdr:row>335</xdr:row>
      <xdr:rowOff>88899</xdr:rowOff>
    </xdr:to>
    <xdr:sp macro="" textlink="">
      <xdr:nvSpPr>
        <xdr:cNvPr id="12" name="Rectangle 11"/>
        <xdr:cNvSpPr/>
      </xdr:nvSpPr>
      <xdr:spPr>
        <a:xfrm>
          <a:off x="5937250" y="539115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0</xdr:colOff>
      <xdr:row>360</xdr:row>
      <xdr:rowOff>0</xdr:rowOff>
    </xdr:from>
    <xdr:to>
      <xdr:col>15</xdr:col>
      <xdr:colOff>650873</xdr:colOff>
      <xdr:row>370</xdr:row>
      <xdr:rowOff>88899</xdr:rowOff>
    </xdr:to>
    <xdr:sp macro="" textlink="">
      <xdr:nvSpPr>
        <xdr:cNvPr id="9" name="Rectangle 8"/>
        <xdr:cNvSpPr/>
      </xdr:nvSpPr>
      <xdr:spPr>
        <a:xfrm>
          <a:off x="6207125" y="593566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16</xdr:row>
      <xdr:rowOff>0</xdr:rowOff>
    </xdr:from>
    <xdr:to>
      <xdr:col>23</xdr:col>
      <xdr:colOff>95248</xdr:colOff>
      <xdr:row>25</xdr:row>
      <xdr:rowOff>82549</xdr:rowOff>
    </xdr:to>
    <xdr:sp macro="" textlink="">
      <xdr:nvSpPr>
        <xdr:cNvPr id="2" name="Rectangle 1"/>
        <xdr:cNvSpPr/>
      </xdr:nvSpPr>
      <xdr:spPr>
        <a:xfrm>
          <a:off x="7924800" y="8039100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48</xdr:row>
      <xdr:rowOff>0</xdr:rowOff>
    </xdr:from>
    <xdr:to>
      <xdr:col>24</xdr:col>
      <xdr:colOff>23811</xdr:colOff>
      <xdr:row>57</xdr:row>
      <xdr:rowOff>82550</xdr:rowOff>
    </xdr:to>
    <xdr:sp macro="" textlink="">
      <xdr:nvSpPr>
        <xdr:cNvPr id="3" name="Rectangle 2"/>
        <xdr:cNvSpPr/>
      </xdr:nvSpPr>
      <xdr:spPr>
        <a:xfrm>
          <a:off x="8829675" y="9220200"/>
          <a:ext cx="2252661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80</xdr:row>
      <xdr:rowOff>0</xdr:rowOff>
    </xdr:from>
    <xdr:to>
      <xdr:col>24</xdr:col>
      <xdr:colOff>23811</xdr:colOff>
      <xdr:row>89</xdr:row>
      <xdr:rowOff>82550</xdr:rowOff>
    </xdr:to>
    <xdr:sp macro="" textlink="">
      <xdr:nvSpPr>
        <xdr:cNvPr id="4" name="Rectangle 3"/>
        <xdr:cNvSpPr/>
      </xdr:nvSpPr>
      <xdr:spPr>
        <a:xfrm>
          <a:off x="8691563" y="9310688"/>
          <a:ext cx="2226467" cy="1582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112</xdr:row>
      <xdr:rowOff>0</xdr:rowOff>
    </xdr:from>
    <xdr:to>
      <xdr:col>24</xdr:col>
      <xdr:colOff>23811</xdr:colOff>
      <xdr:row>121</xdr:row>
      <xdr:rowOff>82550</xdr:rowOff>
    </xdr:to>
    <xdr:sp macro="" textlink="">
      <xdr:nvSpPr>
        <xdr:cNvPr id="5" name="Rectangle 4"/>
        <xdr:cNvSpPr/>
      </xdr:nvSpPr>
      <xdr:spPr>
        <a:xfrm>
          <a:off x="7429500" y="15589250"/>
          <a:ext cx="2246311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144</xdr:row>
      <xdr:rowOff>0</xdr:rowOff>
    </xdr:from>
    <xdr:to>
      <xdr:col>24</xdr:col>
      <xdr:colOff>23811</xdr:colOff>
      <xdr:row>153</xdr:row>
      <xdr:rowOff>82550</xdr:rowOff>
    </xdr:to>
    <xdr:sp macro="" textlink="">
      <xdr:nvSpPr>
        <xdr:cNvPr id="6" name="Rectangle 5"/>
        <xdr:cNvSpPr/>
      </xdr:nvSpPr>
      <xdr:spPr>
        <a:xfrm>
          <a:off x="7410450" y="21526500"/>
          <a:ext cx="2214561" cy="1625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176</xdr:row>
      <xdr:rowOff>0</xdr:rowOff>
    </xdr:from>
    <xdr:to>
      <xdr:col>24</xdr:col>
      <xdr:colOff>23811</xdr:colOff>
      <xdr:row>185</xdr:row>
      <xdr:rowOff>82550</xdr:rowOff>
    </xdr:to>
    <xdr:sp macro="" textlink="">
      <xdr:nvSpPr>
        <xdr:cNvPr id="7" name="Rectangle 6"/>
        <xdr:cNvSpPr/>
      </xdr:nvSpPr>
      <xdr:spPr>
        <a:xfrm>
          <a:off x="7429500" y="25812750"/>
          <a:ext cx="2246311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208</xdr:row>
      <xdr:rowOff>0</xdr:rowOff>
    </xdr:from>
    <xdr:to>
      <xdr:col>24</xdr:col>
      <xdr:colOff>23811</xdr:colOff>
      <xdr:row>217</xdr:row>
      <xdr:rowOff>82550</xdr:rowOff>
    </xdr:to>
    <xdr:sp macro="" textlink="">
      <xdr:nvSpPr>
        <xdr:cNvPr id="8" name="Rectangle 7"/>
        <xdr:cNvSpPr/>
      </xdr:nvSpPr>
      <xdr:spPr>
        <a:xfrm>
          <a:off x="7362265" y="30849794"/>
          <a:ext cx="2208958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240</xdr:row>
      <xdr:rowOff>0</xdr:rowOff>
    </xdr:from>
    <xdr:to>
      <xdr:col>24</xdr:col>
      <xdr:colOff>23811</xdr:colOff>
      <xdr:row>249</xdr:row>
      <xdr:rowOff>82550</xdr:rowOff>
    </xdr:to>
    <xdr:sp macro="" textlink="">
      <xdr:nvSpPr>
        <xdr:cNvPr id="9" name="Rectangle 8"/>
        <xdr:cNvSpPr/>
      </xdr:nvSpPr>
      <xdr:spPr>
        <a:xfrm>
          <a:off x="7334250" y="37242750"/>
          <a:ext cx="22009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272</xdr:row>
      <xdr:rowOff>0</xdr:rowOff>
    </xdr:from>
    <xdr:to>
      <xdr:col>24</xdr:col>
      <xdr:colOff>23811</xdr:colOff>
      <xdr:row>281</xdr:row>
      <xdr:rowOff>82550</xdr:rowOff>
    </xdr:to>
    <xdr:sp macro="" textlink="">
      <xdr:nvSpPr>
        <xdr:cNvPr id="10" name="Rectangle 9"/>
        <xdr:cNvSpPr/>
      </xdr:nvSpPr>
      <xdr:spPr>
        <a:xfrm>
          <a:off x="7334250" y="42658393"/>
          <a:ext cx="22009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303</xdr:row>
      <xdr:rowOff>0</xdr:rowOff>
    </xdr:from>
    <xdr:to>
      <xdr:col>24</xdr:col>
      <xdr:colOff>23811</xdr:colOff>
      <xdr:row>312</xdr:row>
      <xdr:rowOff>82550</xdr:rowOff>
    </xdr:to>
    <xdr:sp macro="" textlink="">
      <xdr:nvSpPr>
        <xdr:cNvPr id="11" name="Rectangle 10"/>
        <xdr:cNvSpPr/>
      </xdr:nvSpPr>
      <xdr:spPr>
        <a:xfrm>
          <a:off x="7334250" y="48074036"/>
          <a:ext cx="22009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334</xdr:row>
      <xdr:rowOff>0</xdr:rowOff>
    </xdr:from>
    <xdr:to>
      <xdr:col>24</xdr:col>
      <xdr:colOff>23811</xdr:colOff>
      <xdr:row>343</xdr:row>
      <xdr:rowOff>82550</xdr:rowOff>
    </xdr:to>
    <xdr:sp macro="" textlink="">
      <xdr:nvSpPr>
        <xdr:cNvPr id="13" name="Rectangle 12"/>
        <xdr:cNvSpPr/>
      </xdr:nvSpPr>
      <xdr:spPr>
        <a:xfrm>
          <a:off x="7362825" y="52768500"/>
          <a:ext cx="2214561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365</xdr:row>
      <xdr:rowOff>0</xdr:rowOff>
    </xdr:from>
    <xdr:to>
      <xdr:col>24</xdr:col>
      <xdr:colOff>23811</xdr:colOff>
      <xdr:row>374</xdr:row>
      <xdr:rowOff>82550</xdr:rowOff>
    </xdr:to>
    <xdr:sp macro="" textlink="">
      <xdr:nvSpPr>
        <xdr:cNvPr id="14" name="Rectangle 13"/>
        <xdr:cNvSpPr/>
      </xdr:nvSpPr>
      <xdr:spPr>
        <a:xfrm>
          <a:off x="7334250" y="58578750"/>
          <a:ext cx="22009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 SH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, MH</a:t>
          </a:r>
          <a:r>
            <a:rPr lang="en-US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.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367393</xdr:colOff>
      <xdr:row>17</xdr:row>
      <xdr:rowOff>54429</xdr:rowOff>
    </xdr:from>
    <xdr:to>
      <xdr:col>25</xdr:col>
      <xdr:colOff>13606</xdr:colOff>
      <xdr:row>28</xdr:row>
      <xdr:rowOff>96158</xdr:rowOff>
    </xdr:to>
    <xdr:sp macro="" textlink="">
      <xdr:nvSpPr>
        <xdr:cNvPr id="4" name="Rectangle 3"/>
        <xdr:cNvSpPr/>
      </xdr:nvSpPr>
      <xdr:spPr>
        <a:xfrm>
          <a:off x="8313964" y="2680608"/>
          <a:ext cx="2204356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0</xdr:colOff>
      <xdr:row>50</xdr:row>
      <xdr:rowOff>0</xdr:rowOff>
    </xdr:from>
    <xdr:to>
      <xdr:col>25</xdr:col>
      <xdr:colOff>23811</xdr:colOff>
      <xdr:row>59</xdr:row>
      <xdr:rowOff>82550</xdr:rowOff>
    </xdr:to>
    <xdr:sp macro="" textlink="">
      <xdr:nvSpPr>
        <xdr:cNvPr id="3" name="Rectangle 2"/>
        <xdr:cNvSpPr/>
      </xdr:nvSpPr>
      <xdr:spPr>
        <a:xfrm>
          <a:off x="8391525" y="9258300"/>
          <a:ext cx="2005011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0</xdr:colOff>
      <xdr:row>83</xdr:row>
      <xdr:rowOff>0</xdr:rowOff>
    </xdr:from>
    <xdr:to>
      <xdr:col>25</xdr:col>
      <xdr:colOff>23811</xdr:colOff>
      <xdr:row>92</xdr:row>
      <xdr:rowOff>82550</xdr:rowOff>
    </xdr:to>
    <xdr:sp macro="" textlink="">
      <xdr:nvSpPr>
        <xdr:cNvPr id="5" name="Rectangle 4"/>
        <xdr:cNvSpPr/>
      </xdr:nvSpPr>
      <xdr:spPr>
        <a:xfrm>
          <a:off x="8831036" y="9293679"/>
          <a:ext cx="2255382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116</xdr:row>
      <xdr:rowOff>0</xdr:rowOff>
    </xdr:from>
    <xdr:to>
      <xdr:col>26</xdr:col>
      <xdr:colOff>23811</xdr:colOff>
      <xdr:row>125</xdr:row>
      <xdr:rowOff>82550</xdr:rowOff>
    </xdr:to>
    <xdr:sp macro="" textlink="">
      <xdr:nvSpPr>
        <xdr:cNvPr id="6" name="Rectangle 5"/>
        <xdr:cNvSpPr/>
      </xdr:nvSpPr>
      <xdr:spPr>
        <a:xfrm>
          <a:off x="8831036" y="15933964"/>
          <a:ext cx="2255382" cy="15521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150</xdr:row>
      <xdr:rowOff>0</xdr:rowOff>
    </xdr:from>
    <xdr:to>
      <xdr:col>26</xdr:col>
      <xdr:colOff>23811</xdr:colOff>
      <xdr:row>159</xdr:row>
      <xdr:rowOff>82550</xdr:rowOff>
    </xdr:to>
    <xdr:sp macro="" textlink="">
      <xdr:nvSpPr>
        <xdr:cNvPr id="7" name="Rectangle 6"/>
        <xdr:cNvSpPr/>
      </xdr:nvSpPr>
      <xdr:spPr>
        <a:xfrm>
          <a:off x="9124950" y="22517100"/>
          <a:ext cx="2290761" cy="1625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183</xdr:row>
      <xdr:rowOff>0</xdr:rowOff>
    </xdr:from>
    <xdr:to>
      <xdr:col>26</xdr:col>
      <xdr:colOff>23811</xdr:colOff>
      <xdr:row>192</xdr:row>
      <xdr:rowOff>82550</xdr:rowOff>
    </xdr:to>
    <xdr:sp macro="" textlink="">
      <xdr:nvSpPr>
        <xdr:cNvPr id="8" name="Rectangle 7"/>
        <xdr:cNvSpPr/>
      </xdr:nvSpPr>
      <xdr:spPr>
        <a:xfrm>
          <a:off x="9032875" y="27066875"/>
          <a:ext cx="2293936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216</xdr:row>
      <xdr:rowOff>0</xdr:rowOff>
    </xdr:from>
    <xdr:to>
      <xdr:col>26</xdr:col>
      <xdr:colOff>23811</xdr:colOff>
      <xdr:row>225</xdr:row>
      <xdr:rowOff>82550</xdr:rowOff>
    </xdr:to>
    <xdr:sp macro="" textlink="">
      <xdr:nvSpPr>
        <xdr:cNvPr id="9" name="Rectangle 8"/>
        <xdr:cNvSpPr/>
      </xdr:nvSpPr>
      <xdr:spPr>
        <a:xfrm>
          <a:off x="9121588" y="32272941"/>
          <a:ext cx="2309811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249</xdr:row>
      <xdr:rowOff>0</xdr:rowOff>
    </xdr:from>
    <xdr:to>
      <xdr:col>26</xdr:col>
      <xdr:colOff>23811</xdr:colOff>
      <xdr:row>258</xdr:row>
      <xdr:rowOff>82550</xdr:rowOff>
    </xdr:to>
    <xdr:sp macro="" textlink="">
      <xdr:nvSpPr>
        <xdr:cNvPr id="10" name="Rectangle 9"/>
        <xdr:cNvSpPr/>
      </xdr:nvSpPr>
      <xdr:spPr>
        <a:xfrm>
          <a:off x="9121588" y="37629353"/>
          <a:ext cx="2309811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281</xdr:row>
      <xdr:rowOff>0</xdr:rowOff>
    </xdr:from>
    <xdr:to>
      <xdr:col>26</xdr:col>
      <xdr:colOff>23811</xdr:colOff>
      <xdr:row>290</xdr:row>
      <xdr:rowOff>82550</xdr:rowOff>
    </xdr:to>
    <xdr:sp macro="" textlink="">
      <xdr:nvSpPr>
        <xdr:cNvPr id="11" name="Rectangle 10"/>
        <xdr:cNvSpPr/>
      </xdr:nvSpPr>
      <xdr:spPr>
        <a:xfrm>
          <a:off x="9121588" y="42985765"/>
          <a:ext cx="2309811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313</xdr:row>
      <xdr:rowOff>0</xdr:rowOff>
    </xdr:from>
    <xdr:to>
      <xdr:col>26</xdr:col>
      <xdr:colOff>23811</xdr:colOff>
      <xdr:row>322</xdr:row>
      <xdr:rowOff>82550</xdr:rowOff>
    </xdr:to>
    <xdr:sp macro="" textlink="">
      <xdr:nvSpPr>
        <xdr:cNvPr id="12" name="Rectangle 11"/>
        <xdr:cNvSpPr/>
      </xdr:nvSpPr>
      <xdr:spPr>
        <a:xfrm>
          <a:off x="9121588" y="48185294"/>
          <a:ext cx="2309811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345</xdr:row>
      <xdr:rowOff>0</xdr:rowOff>
    </xdr:from>
    <xdr:to>
      <xdr:col>26</xdr:col>
      <xdr:colOff>23811</xdr:colOff>
      <xdr:row>354</xdr:row>
      <xdr:rowOff>82550</xdr:rowOff>
    </xdr:to>
    <xdr:sp macro="" textlink="">
      <xdr:nvSpPr>
        <xdr:cNvPr id="13" name="Rectangle 12"/>
        <xdr:cNvSpPr/>
      </xdr:nvSpPr>
      <xdr:spPr>
        <a:xfrm>
          <a:off x="9121588" y="53384824"/>
          <a:ext cx="2309811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18</xdr:row>
      <xdr:rowOff>0</xdr:rowOff>
    </xdr:from>
    <xdr:to>
      <xdr:col>23</xdr:col>
      <xdr:colOff>95248</xdr:colOff>
      <xdr:row>30</xdr:row>
      <xdr:rowOff>94457</xdr:rowOff>
    </xdr:to>
    <xdr:sp macro="" textlink="">
      <xdr:nvSpPr>
        <xdr:cNvPr id="4" name="Rectangle 3"/>
        <xdr:cNvSpPr/>
      </xdr:nvSpPr>
      <xdr:spPr>
        <a:xfrm>
          <a:off x="8465344" y="2690813"/>
          <a:ext cx="2178842" cy="16541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50</xdr:row>
      <xdr:rowOff>0</xdr:rowOff>
    </xdr:from>
    <xdr:to>
      <xdr:col>24</xdr:col>
      <xdr:colOff>23811</xdr:colOff>
      <xdr:row>59</xdr:row>
      <xdr:rowOff>82550</xdr:rowOff>
    </xdr:to>
    <xdr:sp macro="" textlink="">
      <xdr:nvSpPr>
        <xdr:cNvPr id="3" name="Rectangle 2"/>
        <xdr:cNvSpPr/>
      </xdr:nvSpPr>
      <xdr:spPr>
        <a:xfrm>
          <a:off x="6229350" y="9410700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83</xdr:row>
      <xdr:rowOff>0</xdr:rowOff>
    </xdr:from>
    <xdr:to>
      <xdr:col>24</xdr:col>
      <xdr:colOff>23811</xdr:colOff>
      <xdr:row>92</xdr:row>
      <xdr:rowOff>82550</xdr:rowOff>
    </xdr:to>
    <xdr:sp macro="" textlink="">
      <xdr:nvSpPr>
        <xdr:cNvPr id="5" name="Rectangle 4"/>
        <xdr:cNvSpPr/>
      </xdr:nvSpPr>
      <xdr:spPr>
        <a:xfrm>
          <a:off x="7608094" y="9274969"/>
          <a:ext cx="2000248" cy="1582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116</xdr:row>
      <xdr:rowOff>0</xdr:rowOff>
    </xdr:from>
    <xdr:to>
      <xdr:col>24</xdr:col>
      <xdr:colOff>23811</xdr:colOff>
      <xdr:row>125</xdr:row>
      <xdr:rowOff>82550</xdr:rowOff>
    </xdr:to>
    <xdr:sp macro="" textlink="">
      <xdr:nvSpPr>
        <xdr:cNvPr id="6" name="Rectangle 5"/>
        <xdr:cNvSpPr/>
      </xdr:nvSpPr>
      <xdr:spPr>
        <a:xfrm>
          <a:off x="7556500" y="16017875"/>
          <a:ext cx="1976436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149</xdr:row>
      <xdr:rowOff>0</xdr:rowOff>
    </xdr:from>
    <xdr:to>
      <xdr:col>24</xdr:col>
      <xdr:colOff>23811</xdr:colOff>
      <xdr:row>158</xdr:row>
      <xdr:rowOff>82550</xdr:rowOff>
    </xdr:to>
    <xdr:sp macro="" textlink="">
      <xdr:nvSpPr>
        <xdr:cNvPr id="7" name="Rectangle 6"/>
        <xdr:cNvSpPr/>
      </xdr:nvSpPr>
      <xdr:spPr>
        <a:xfrm>
          <a:off x="7556500" y="21796375"/>
          <a:ext cx="1976436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182</xdr:row>
      <xdr:rowOff>0</xdr:rowOff>
    </xdr:from>
    <xdr:to>
      <xdr:col>24</xdr:col>
      <xdr:colOff>23811</xdr:colOff>
      <xdr:row>191</xdr:row>
      <xdr:rowOff>82550</xdr:rowOff>
    </xdr:to>
    <xdr:sp macro="" textlink="">
      <xdr:nvSpPr>
        <xdr:cNvPr id="8" name="Rectangle 7"/>
        <xdr:cNvSpPr/>
      </xdr:nvSpPr>
      <xdr:spPr>
        <a:xfrm>
          <a:off x="7688036" y="27813000"/>
          <a:ext cx="20104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216</xdr:row>
      <xdr:rowOff>0</xdr:rowOff>
    </xdr:from>
    <xdr:to>
      <xdr:col>24</xdr:col>
      <xdr:colOff>23811</xdr:colOff>
      <xdr:row>225</xdr:row>
      <xdr:rowOff>82550</xdr:rowOff>
    </xdr:to>
    <xdr:sp macro="" textlink="">
      <xdr:nvSpPr>
        <xdr:cNvPr id="9" name="Rectangle 8"/>
        <xdr:cNvSpPr/>
      </xdr:nvSpPr>
      <xdr:spPr>
        <a:xfrm>
          <a:off x="7688036" y="33391929"/>
          <a:ext cx="20104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249</xdr:row>
      <xdr:rowOff>0</xdr:rowOff>
    </xdr:from>
    <xdr:to>
      <xdr:col>24</xdr:col>
      <xdr:colOff>23811</xdr:colOff>
      <xdr:row>258</xdr:row>
      <xdr:rowOff>82550</xdr:rowOff>
    </xdr:to>
    <xdr:sp macro="" textlink="">
      <xdr:nvSpPr>
        <xdr:cNvPr id="10" name="Rectangle 9"/>
        <xdr:cNvSpPr/>
      </xdr:nvSpPr>
      <xdr:spPr>
        <a:xfrm>
          <a:off x="7688036" y="39134143"/>
          <a:ext cx="20104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282</xdr:row>
      <xdr:rowOff>0</xdr:rowOff>
    </xdr:from>
    <xdr:to>
      <xdr:col>24</xdr:col>
      <xdr:colOff>23811</xdr:colOff>
      <xdr:row>291</xdr:row>
      <xdr:rowOff>82550</xdr:rowOff>
    </xdr:to>
    <xdr:sp macro="" textlink="">
      <xdr:nvSpPr>
        <xdr:cNvPr id="11" name="Rectangle 10"/>
        <xdr:cNvSpPr/>
      </xdr:nvSpPr>
      <xdr:spPr>
        <a:xfrm>
          <a:off x="7586382" y="43243500"/>
          <a:ext cx="1984841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314</xdr:row>
      <xdr:rowOff>0</xdr:rowOff>
    </xdr:from>
    <xdr:to>
      <xdr:col>24</xdr:col>
      <xdr:colOff>23811</xdr:colOff>
      <xdr:row>323</xdr:row>
      <xdr:rowOff>82550</xdr:rowOff>
    </xdr:to>
    <xdr:sp macro="" textlink="">
      <xdr:nvSpPr>
        <xdr:cNvPr id="12" name="Rectangle 11"/>
        <xdr:cNvSpPr/>
      </xdr:nvSpPr>
      <xdr:spPr>
        <a:xfrm>
          <a:off x="7688036" y="50292000"/>
          <a:ext cx="2010454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346</xdr:row>
      <xdr:rowOff>0</xdr:rowOff>
    </xdr:from>
    <xdr:to>
      <xdr:col>24</xdr:col>
      <xdr:colOff>23811</xdr:colOff>
      <xdr:row>355</xdr:row>
      <xdr:rowOff>82550</xdr:rowOff>
    </xdr:to>
    <xdr:sp macro="" textlink="">
      <xdr:nvSpPr>
        <xdr:cNvPr id="13" name="Rectangle 12"/>
        <xdr:cNvSpPr/>
      </xdr:nvSpPr>
      <xdr:spPr>
        <a:xfrm>
          <a:off x="7639050" y="55130700"/>
          <a:ext cx="2005011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0</xdr:colOff>
      <xdr:row>378</xdr:row>
      <xdr:rowOff>0</xdr:rowOff>
    </xdr:from>
    <xdr:to>
      <xdr:col>24</xdr:col>
      <xdr:colOff>23811</xdr:colOff>
      <xdr:row>387</xdr:row>
      <xdr:rowOff>82550</xdr:rowOff>
    </xdr:to>
    <xdr:sp macro="" textlink="">
      <xdr:nvSpPr>
        <xdr:cNvPr id="14" name="Rectangle 13"/>
        <xdr:cNvSpPr/>
      </xdr:nvSpPr>
      <xdr:spPr>
        <a:xfrm>
          <a:off x="7639050" y="60483750"/>
          <a:ext cx="2005011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18</xdr:row>
      <xdr:rowOff>0</xdr:rowOff>
    </xdr:from>
    <xdr:to>
      <xdr:col>23</xdr:col>
      <xdr:colOff>23811</xdr:colOff>
      <xdr:row>27</xdr:row>
      <xdr:rowOff>82550</xdr:rowOff>
    </xdr:to>
    <xdr:sp macro="" textlink="">
      <xdr:nvSpPr>
        <xdr:cNvPr id="4" name="Rectangle 3"/>
        <xdr:cNvSpPr/>
      </xdr:nvSpPr>
      <xdr:spPr>
        <a:xfrm>
          <a:off x="8286750" y="2845594"/>
          <a:ext cx="2214561" cy="1582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50</xdr:row>
      <xdr:rowOff>0</xdr:rowOff>
    </xdr:from>
    <xdr:to>
      <xdr:col>23</xdr:col>
      <xdr:colOff>23811</xdr:colOff>
      <xdr:row>59</xdr:row>
      <xdr:rowOff>82550</xdr:rowOff>
    </xdr:to>
    <xdr:sp macro="" textlink="">
      <xdr:nvSpPr>
        <xdr:cNvPr id="3" name="Rectangle 2"/>
        <xdr:cNvSpPr/>
      </xdr:nvSpPr>
      <xdr:spPr>
        <a:xfrm>
          <a:off x="7643813" y="3940969"/>
          <a:ext cx="2214561" cy="1582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50</xdr:row>
      <xdr:rowOff>0</xdr:rowOff>
    </xdr:from>
    <xdr:to>
      <xdr:col>23</xdr:col>
      <xdr:colOff>23811</xdr:colOff>
      <xdr:row>59</xdr:row>
      <xdr:rowOff>82550</xdr:rowOff>
    </xdr:to>
    <xdr:sp macro="" textlink="">
      <xdr:nvSpPr>
        <xdr:cNvPr id="5" name="Rectangle 4"/>
        <xdr:cNvSpPr/>
      </xdr:nvSpPr>
      <xdr:spPr>
        <a:xfrm>
          <a:off x="6203156" y="3940969"/>
          <a:ext cx="2214561" cy="1582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83</xdr:row>
      <xdr:rowOff>0</xdr:rowOff>
    </xdr:from>
    <xdr:to>
      <xdr:col>23</xdr:col>
      <xdr:colOff>23811</xdr:colOff>
      <xdr:row>92</xdr:row>
      <xdr:rowOff>82550</xdr:rowOff>
    </xdr:to>
    <xdr:sp macro="" textlink="">
      <xdr:nvSpPr>
        <xdr:cNvPr id="6" name="Rectangle 5"/>
        <xdr:cNvSpPr/>
      </xdr:nvSpPr>
      <xdr:spPr>
        <a:xfrm>
          <a:off x="6203156" y="9536906"/>
          <a:ext cx="2214561" cy="15827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83</xdr:row>
      <xdr:rowOff>0</xdr:rowOff>
    </xdr:from>
    <xdr:to>
      <xdr:col>23</xdr:col>
      <xdr:colOff>23811</xdr:colOff>
      <xdr:row>92</xdr:row>
      <xdr:rowOff>82550</xdr:rowOff>
    </xdr:to>
    <xdr:sp macro="" textlink="">
      <xdr:nvSpPr>
        <xdr:cNvPr id="7" name="Rectangle 6"/>
        <xdr:cNvSpPr/>
      </xdr:nvSpPr>
      <xdr:spPr>
        <a:xfrm>
          <a:off x="6203156" y="9536906"/>
          <a:ext cx="2214561" cy="15827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116</xdr:row>
      <xdr:rowOff>0</xdr:rowOff>
    </xdr:from>
    <xdr:to>
      <xdr:col>23</xdr:col>
      <xdr:colOff>23811</xdr:colOff>
      <xdr:row>125</xdr:row>
      <xdr:rowOff>82550</xdr:rowOff>
    </xdr:to>
    <xdr:sp macro="" textlink="">
      <xdr:nvSpPr>
        <xdr:cNvPr id="8" name="Rectangle 7"/>
        <xdr:cNvSpPr/>
      </xdr:nvSpPr>
      <xdr:spPr>
        <a:xfrm>
          <a:off x="6175375" y="16160750"/>
          <a:ext cx="2198686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116</xdr:row>
      <xdr:rowOff>0</xdr:rowOff>
    </xdr:from>
    <xdr:to>
      <xdr:col>23</xdr:col>
      <xdr:colOff>23811</xdr:colOff>
      <xdr:row>125</xdr:row>
      <xdr:rowOff>82550</xdr:rowOff>
    </xdr:to>
    <xdr:sp macro="" textlink="">
      <xdr:nvSpPr>
        <xdr:cNvPr id="9" name="Rectangle 8"/>
        <xdr:cNvSpPr/>
      </xdr:nvSpPr>
      <xdr:spPr>
        <a:xfrm>
          <a:off x="6175375" y="16160750"/>
          <a:ext cx="2198686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149</xdr:row>
      <xdr:rowOff>0</xdr:rowOff>
    </xdr:from>
    <xdr:to>
      <xdr:col>23</xdr:col>
      <xdr:colOff>23811</xdr:colOff>
      <xdr:row>158</xdr:row>
      <xdr:rowOff>82550</xdr:rowOff>
    </xdr:to>
    <xdr:sp macro="" textlink="">
      <xdr:nvSpPr>
        <xdr:cNvPr id="10" name="Rectangle 9"/>
        <xdr:cNvSpPr/>
      </xdr:nvSpPr>
      <xdr:spPr>
        <a:xfrm>
          <a:off x="6286500" y="23221950"/>
          <a:ext cx="2214561" cy="1625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149</xdr:row>
      <xdr:rowOff>0</xdr:rowOff>
    </xdr:from>
    <xdr:to>
      <xdr:col>23</xdr:col>
      <xdr:colOff>23811</xdr:colOff>
      <xdr:row>158</xdr:row>
      <xdr:rowOff>82550</xdr:rowOff>
    </xdr:to>
    <xdr:sp macro="" textlink="">
      <xdr:nvSpPr>
        <xdr:cNvPr id="11" name="Rectangle 10"/>
        <xdr:cNvSpPr/>
      </xdr:nvSpPr>
      <xdr:spPr>
        <a:xfrm>
          <a:off x="6286500" y="23221950"/>
          <a:ext cx="2214561" cy="1625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182</xdr:row>
      <xdr:rowOff>0</xdr:rowOff>
    </xdr:from>
    <xdr:to>
      <xdr:col>23</xdr:col>
      <xdr:colOff>23811</xdr:colOff>
      <xdr:row>191</xdr:row>
      <xdr:rowOff>82550</xdr:rowOff>
    </xdr:to>
    <xdr:sp macro="" textlink="">
      <xdr:nvSpPr>
        <xdr:cNvPr id="12" name="Rectangle 11"/>
        <xdr:cNvSpPr/>
      </xdr:nvSpPr>
      <xdr:spPr>
        <a:xfrm>
          <a:off x="6245679" y="28098750"/>
          <a:ext cx="2200953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182</xdr:row>
      <xdr:rowOff>0</xdr:rowOff>
    </xdr:from>
    <xdr:to>
      <xdr:col>23</xdr:col>
      <xdr:colOff>23811</xdr:colOff>
      <xdr:row>191</xdr:row>
      <xdr:rowOff>82550</xdr:rowOff>
    </xdr:to>
    <xdr:sp macro="" textlink="">
      <xdr:nvSpPr>
        <xdr:cNvPr id="13" name="Rectangle 12"/>
        <xdr:cNvSpPr/>
      </xdr:nvSpPr>
      <xdr:spPr>
        <a:xfrm>
          <a:off x="6245679" y="28098750"/>
          <a:ext cx="2200953" cy="15521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215</xdr:row>
      <xdr:rowOff>0</xdr:rowOff>
    </xdr:from>
    <xdr:to>
      <xdr:col>23</xdr:col>
      <xdr:colOff>23811</xdr:colOff>
      <xdr:row>224</xdr:row>
      <xdr:rowOff>82550</xdr:rowOff>
    </xdr:to>
    <xdr:sp macro="" textlink="">
      <xdr:nvSpPr>
        <xdr:cNvPr id="14" name="Rectangle 13"/>
        <xdr:cNvSpPr/>
      </xdr:nvSpPr>
      <xdr:spPr>
        <a:xfrm>
          <a:off x="6241676" y="32541882"/>
          <a:ext cx="2208959" cy="1494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215</xdr:row>
      <xdr:rowOff>0</xdr:rowOff>
    </xdr:from>
    <xdr:to>
      <xdr:col>23</xdr:col>
      <xdr:colOff>23811</xdr:colOff>
      <xdr:row>224</xdr:row>
      <xdr:rowOff>82550</xdr:rowOff>
    </xdr:to>
    <xdr:sp macro="" textlink="">
      <xdr:nvSpPr>
        <xdr:cNvPr id="15" name="Rectangle 14"/>
        <xdr:cNvSpPr/>
      </xdr:nvSpPr>
      <xdr:spPr>
        <a:xfrm>
          <a:off x="6241676" y="32541882"/>
          <a:ext cx="2208959" cy="1494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248</xdr:row>
      <xdr:rowOff>0</xdr:rowOff>
    </xdr:from>
    <xdr:to>
      <xdr:col>23</xdr:col>
      <xdr:colOff>23811</xdr:colOff>
      <xdr:row>257</xdr:row>
      <xdr:rowOff>82550</xdr:rowOff>
    </xdr:to>
    <xdr:sp macro="" textlink="">
      <xdr:nvSpPr>
        <xdr:cNvPr id="16" name="Rectangle 15"/>
        <xdr:cNvSpPr/>
      </xdr:nvSpPr>
      <xdr:spPr>
        <a:xfrm>
          <a:off x="6241676" y="37898294"/>
          <a:ext cx="2208959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248</xdr:row>
      <xdr:rowOff>0</xdr:rowOff>
    </xdr:from>
    <xdr:to>
      <xdr:col>23</xdr:col>
      <xdr:colOff>23811</xdr:colOff>
      <xdr:row>257</xdr:row>
      <xdr:rowOff>82550</xdr:rowOff>
    </xdr:to>
    <xdr:sp macro="" textlink="">
      <xdr:nvSpPr>
        <xdr:cNvPr id="17" name="Rectangle 16"/>
        <xdr:cNvSpPr/>
      </xdr:nvSpPr>
      <xdr:spPr>
        <a:xfrm>
          <a:off x="6241676" y="37898294"/>
          <a:ext cx="2208959" cy="14944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281</xdr:row>
      <xdr:rowOff>0</xdr:rowOff>
    </xdr:from>
    <xdr:to>
      <xdr:col>23</xdr:col>
      <xdr:colOff>23811</xdr:colOff>
      <xdr:row>290</xdr:row>
      <xdr:rowOff>82550</xdr:rowOff>
    </xdr:to>
    <xdr:sp macro="" textlink="">
      <xdr:nvSpPr>
        <xdr:cNvPr id="18" name="Rectangle 17"/>
        <xdr:cNvSpPr/>
      </xdr:nvSpPr>
      <xdr:spPr>
        <a:xfrm>
          <a:off x="6305550" y="49882425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313</xdr:row>
      <xdr:rowOff>0</xdr:rowOff>
    </xdr:from>
    <xdr:to>
      <xdr:col>23</xdr:col>
      <xdr:colOff>23811</xdr:colOff>
      <xdr:row>322</xdr:row>
      <xdr:rowOff>82550</xdr:rowOff>
    </xdr:to>
    <xdr:sp macro="" textlink="">
      <xdr:nvSpPr>
        <xdr:cNvPr id="19" name="Rectangle 18"/>
        <xdr:cNvSpPr/>
      </xdr:nvSpPr>
      <xdr:spPr>
        <a:xfrm>
          <a:off x="6286500" y="50732531"/>
          <a:ext cx="2214561" cy="15827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345</xdr:row>
      <xdr:rowOff>0</xdr:rowOff>
    </xdr:from>
    <xdr:to>
      <xdr:col>23</xdr:col>
      <xdr:colOff>23811</xdr:colOff>
      <xdr:row>354</xdr:row>
      <xdr:rowOff>82550</xdr:rowOff>
    </xdr:to>
    <xdr:sp macro="" textlink="">
      <xdr:nvSpPr>
        <xdr:cNvPr id="20" name="Rectangle 19"/>
        <xdr:cNvSpPr/>
      </xdr:nvSpPr>
      <xdr:spPr>
        <a:xfrm>
          <a:off x="6305550" y="55235475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377</xdr:row>
      <xdr:rowOff>0</xdr:rowOff>
    </xdr:from>
    <xdr:to>
      <xdr:col>23</xdr:col>
      <xdr:colOff>23811</xdr:colOff>
      <xdr:row>386</xdr:row>
      <xdr:rowOff>82550</xdr:rowOff>
    </xdr:to>
    <xdr:sp macro="" textlink="">
      <xdr:nvSpPr>
        <xdr:cNvPr id="21" name="Rectangle 20"/>
        <xdr:cNvSpPr/>
      </xdr:nvSpPr>
      <xdr:spPr>
        <a:xfrm>
          <a:off x="6254750" y="59690000"/>
          <a:ext cx="2198686" cy="151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254000</xdr:colOff>
      <xdr:row>16</xdr:row>
      <xdr:rowOff>142875</xdr:rowOff>
    </xdr:from>
    <xdr:to>
      <xdr:col>20</xdr:col>
      <xdr:colOff>681036</xdr:colOff>
      <xdr:row>24</xdr:row>
      <xdr:rowOff>79375</xdr:rowOff>
    </xdr:to>
    <xdr:sp macro="" textlink="">
      <xdr:nvSpPr>
        <xdr:cNvPr id="4" name="Rectangle 3"/>
        <xdr:cNvSpPr/>
      </xdr:nvSpPr>
      <xdr:spPr>
        <a:xfrm>
          <a:off x="8747125" y="3079750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17</xdr:row>
      <xdr:rowOff>31750</xdr:rowOff>
    </xdr:from>
    <xdr:to>
      <xdr:col>20</xdr:col>
      <xdr:colOff>871536</xdr:colOff>
      <xdr:row>24</xdr:row>
      <xdr:rowOff>47625</xdr:rowOff>
    </xdr:to>
    <xdr:sp macro="" textlink="">
      <xdr:nvSpPr>
        <xdr:cNvPr id="4" name="Rectangle 3"/>
        <xdr:cNvSpPr/>
      </xdr:nvSpPr>
      <xdr:spPr>
        <a:xfrm>
          <a:off x="8937625" y="3063875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381000</xdr:colOff>
      <xdr:row>17</xdr:row>
      <xdr:rowOff>31750</xdr:rowOff>
    </xdr:from>
    <xdr:to>
      <xdr:col>20</xdr:col>
      <xdr:colOff>808036</xdr:colOff>
      <xdr:row>24</xdr:row>
      <xdr:rowOff>47625</xdr:rowOff>
    </xdr:to>
    <xdr:sp macro="" textlink="">
      <xdr:nvSpPr>
        <xdr:cNvPr id="4" name="Rectangle 3"/>
        <xdr:cNvSpPr/>
      </xdr:nvSpPr>
      <xdr:spPr>
        <a:xfrm>
          <a:off x="8985250" y="3286125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17</xdr:row>
      <xdr:rowOff>0</xdr:rowOff>
    </xdr:from>
    <xdr:to>
      <xdr:col>20</xdr:col>
      <xdr:colOff>871536</xdr:colOff>
      <xdr:row>24</xdr:row>
      <xdr:rowOff>15875</xdr:rowOff>
    </xdr:to>
    <xdr:sp macro="" textlink="">
      <xdr:nvSpPr>
        <xdr:cNvPr id="4" name="Rectangle 3"/>
        <xdr:cNvSpPr/>
      </xdr:nvSpPr>
      <xdr:spPr>
        <a:xfrm>
          <a:off x="8937625" y="3159125"/>
          <a:ext cx="2205036" cy="153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</a:t>
          </a:r>
          <a:r>
            <a:rPr lang="en-US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17</xdr:row>
      <xdr:rowOff>0</xdr:rowOff>
    </xdr:from>
    <xdr:to>
      <xdr:col>16</xdr:col>
      <xdr:colOff>1009648</xdr:colOff>
      <xdr:row>25</xdr:row>
      <xdr:rowOff>53974</xdr:rowOff>
    </xdr:to>
    <xdr:sp macro="" textlink="">
      <xdr:nvSpPr>
        <xdr:cNvPr id="2" name="Rectangle 1"/>
        <xdr:cNvSpPr/>
      </xdr:nvSpPr>
      <xdr:spPr>
        <a:xfrm>
          <a:off x="9163050" y="7219950"/>
          <a:ext cx="2209798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16</xdr:col>
      <xdr:colOff>1009648</xdr:colOff>
      <xdr:row>51</xdr:row>
      <xdr:rowOff>53974</xdr:rowOff>
    </xdr:to>
    <xdr:sp macro="" textlink="">
      <xdr:nvSpPr>
        <xdr:cNvPr id="3" name="Rectangle 2"/>
        <xdr:cNvSpPr/>
      </xdr:nvSpPr>
      <xdr:spPr>
        <a:xfrm>
          <a:off x="7837714" y="2925536"/>
          <a:ext cx="2207077" cy="13058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69</xdr:row>
      <xdr:rowOff>0</xdr:rowOff>
    </xdr:from>
    <xdr:to>
      <xdr:col>16</xdr:col>
      <xdr:colOff>1009648</xdr:colOff>
      <xdr:row>77</xdr:row>
      <xdr:rowOff>53974</xdr:rowOff>
    </xdr:to>
    <xdr:sp macro="" textlink="">
      <xdr:nvSpPr>
        <xdr:cNvPr id="4" name="Rectangle 3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95</xdr:row>
      <xdr:rowOff>0</xdr:rowOff>
    </xdr:from>
    <xdr:to>
      <xdr:col>16</xdr:col>
      <xdr:colOff>1009648</xdr:colOff>
      <xdr:row>103</xdr:row>
      <xdr:rowOff>53974</xdr:rowOff>
    </xdr:to>
    <xdr:sp macro="" textlink="">
      <xdr:nvSpPr>
        <xdr:cNvPr id="5" name="Rectangle 4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121</xdr:row>
      <xdr:rowOff>0</xdr:rowOff>
    </xdr:from>
    <xdr:to>
      <xdr:col>16</xdr:col>
      <xdr:colOff>1009648</xdr:colOff>
      <xdr:row>129</xdr:row>
      <xdr:rowOff>53974</xdr:rowOff>
    </xdr:to>
    <xdr:sp macro="" textlink="">
      <xdr:nvSpPr>
        <xdr:cNvPr id="6" name="Rectangle 5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147</xdr:row>
      <xdr:rowOff>0</xdr:rowOff>
    </xdr:from>
    <xdr:to>
      <xdr:col>16</xdr:col>
      <xdr:colOff>1009648</xdr:colOff>
      <xdr:row>155</xdr:row>
      <xdr:rowOff>53974</xdr:rowOff>
    </xdr:to>
    <xdr:sp macro="" textlink="">
      <xdr:nvSpPr>
        <xdr:cNvPr id="7" name="Rectangle 6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173</xdr:row>
      <xdr:rowOff>0</xdr:rowOff>
    </xdr:from>
    <xdr:to>
      <xdr:col>16</xdr:col>
      <xdr:colOff>1009648</xdr:colOff>
      <xdr:row>181</xdr:row>
      <xdr:rowOff>53974</xdr:rowOff>
    </xdr:to>
    <xdr:sp macro="" textlink="">
      <xdr:nvSpPr>
        <xdr:cNvPr id="8" name="Rectangle 7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199</xdr:row>
      <xdr:rowOff>0</xdr:rowOff>
    </xdr:from>
    <xdr:to>
      <xdr:col>16</xdr:col>
      <xdr:colOff>1009648</xdr:colOff>
      <xdr:row>207</xdr:row>
      <xdr:rowOff>53974</xdr:rowOff>
    </xdr:to>
    <xdr:sp macro="" textlink="">
      <xdr:nvSpPr>
        <xdr:cNvPr id="9" name="Rectangle 8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69</xdr:row>
      <xdr:rowOff>0</xdr:rowOff>
    </xdr:from>
    <xdr:to>
      <xdr:col>16</xdr:col>
      <xdr:colOff>1009648</xdr:colOff>
      <xdr:row>77</xdr:row>
      <xdr:rowOff>53974</xdr:rowOff>
    </xdr:to>
    <xdr:sp macro="" textlink="">
      <xdr:nvSpPr>
        <xdr:cNvPr id="14" name="Rectangle 13"/>
        <xdr:cNvSpPr/>
      </xdr:nvSpPr>
      <xdr:spPr>
        <a:xfrm>
          <a:off x="7837714" y="7307036"/>
          <a:ext cx="2207077" cy="1360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112058</xdr:colOff>
      <xdr:row>224</xdr:row>
      <xdr:rowOff>22412</xdr:rowOff>
    </xdr:from>
    <xdr:to>
      <xdr:col>16</xdr:col>
      <xdr:colOff>1135526</xdr:colOff>
      <xdr:row>232</xdr:row>
      <xdr:rowOff>126252</xdr:rowOff>
    </xdr:to>
    <xdr:sp macro="" textlink="">
      <xdr:nvSpPr>
        <xdr:cNvPr id="15" name="Rectangle 14"/>
        <xdr:cNvSpPr/>
      </xdr:nvSpPr>
      <xdr:spPr>
        <a:xfrm>
          <a:off x="7911352" y="3677770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246527</xdr:colOff>
      <xdr:row>250</xdr:row>
      <xdr:rowOff>112059</xdr:rowOff>
    </xdr:from>
    <xdr:to>
      <xdr:col>16</xdr:col>
      <xdr:colOff>821760</xdr:colOff>
      <xdr:row>259</xdr:row>
      <xdr:rowOff>59016</xdr:rowOff>
    </xdr:to>
    <xdr:sp macro="" textlink="">
      <xdr:nvSpPr>
        <xdr:cNvPr id="16" name="Rectangle 15"/>
        <xdr:cNvSpPr/>
      </xdr:nvSpPr>
      <xdr:spPr>
        <a:xfrm>
          <a:off x="7597586" y="41125588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275</xdr:row>
      <xdr:rowOff>145675</xdr:rowOff>
    </xdr:from>
    <xdr:to>
      <xdr:col>16</xdr:col>
      <xdr:colOff>1023468</xdr:colOff>
      <xdr:row>284</xdr:row>
      <xdr:rowOff>81426</xdr:rowOff>
    </xdr:to>
    <xdr:sp macro="" textlink="">
      <xdr:nvSpPr>
        <xdr:cNvPr id="17" name="Rectangle 16"/>
        <xdr:cNvSpPr/>
      </xdr:nvSpPr>
      <xdr:spPr>
        <a:xfrm>
          <a:off x="7799294" y="45249351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303</xdr:row>
      <xdr:rowOff>0</xdr:rowOff>
    </xdr:from>
    <xdr:to>
      <xdr:col>16</xdr:col>
      <xdr:colOff>1023468</xdr:colOff>
      <xdr:row>311</xdr:row>
      <xdr:rowOff>103840</xdr:rowOff>
    </xdr:to>
    <xdr:sp macro="" textlink="">
      <xdr:nvSpPr>
        <xdr:cNvPr id="18" name="Rectangle 17"/>
        <xdr:cNvSpPr/>
      </xdr:nvSpPr>
      <xdr:spPr>
        <a:xfrm>
          <a:off x="7799294" y="49686882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428625</xdr:colOff>
      <xdr:row>17</xdr:row>
      <xdr:rowOff>111125</xdr:rowOff>
    </xdr:from>
    <xdr:to>
      <xdr:col>16</xdr:col>
      <xdr:colOff>406398</xdr:colOff>
      <xdr:row>25</xdr:row>
      <xdr:rowOff>69849</xdr:rowOff>
    </xdr:to>
    <xdr:sp macro="" textlink="">
      <xdr:nvSpPr>
        <xdr:cNvPr id="2" name="Rectangle 1"/>
        <xdr:cNvSpPr/>
      </xdr:nvSpPr>
      <xdr:spPr>
        <a:xfrm>
          <a:off x="7366000" y="5857875"/>
          <a:ext cx="2200273" cy="1165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349250</xdr:colOff>
      <xdr:row>43</xdr:row>
      <xdr:rowOff>0</xdr:rowOff>
    </xdr:from>
    <xdr:to>
      <xdr:col>17</xdr:col>
      <xdr:colOff>3173</xdr:colOff>
      <xdr:row>51</xdr:row>
      <xdr:rowOff>53974</xdr:rowOff>
    </xdr:to>
    <xdr:sp macro="" textlink="">
      <xdr:nvSpPr>
        <xdr:cNvPr id="3" name="Rectangle 2"/>
        <xdr:cNvSpPr/>
      </xdr:nvSpPr>
      <xdr:spPr>
        <a:xfrm>
          <a:off x="7731125" y="7429500"/>
          <a:ext cx="1876423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301626</xdr:colOff>
      <xdr:row>95</xdr:row>
      <xdr:rowOff>0</xdr:rowOff>
    </xdr:from>
    <xdr:to>
      <xdr:col>17</xdr:col>
      <xdr:colOff>3174</xdr:colOff>
      <xdr:row>103</xdr:row>
      <xdr:rowOff>53974</xdr:rowOff>
    </xdr:to>
    <xdr:sp macro="" textlink="">
      <xdr:nvSpPr>
        <xdr:cNvPr id="5" name="Rectangle 4"/>
        <xdr:cNvSpPr/>
      </xdr:nvSpPr>
      <xdr:spPr>
        <a:xfrm>
          <a:off x="7683501" y="16065500"/>
          <a:ext cx="1924048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222250</xdr:colOff>
      <xdr:row>121</xdr:row>
      <xdr:rowOff>0</xdr:rowOff>
    </xdr:from>
    <xdr:to>
      <xdr:col>17</xdr:col>
      <xdr:colOff>3174</xdr:colOff>
      <xdr:row>129</xdr:row>
      <xdr:rowOff>53974</xdr:rowOff>
    </xdr:to>
    <xdr:sp macro="" textlink="">
      <xdr:nvSpPr>
        <xdr:cNvPr id="6" name="Rectangle 5"/>
        <xdr:cNvSpPr/>
      </xdr:nvSpPr>
      <xdr:spPr>
        <a:xfrm>
          <a:off x="7604125" y="20383500"/>
          <a:ext cx="2003424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142876</xdr:colOff>
      <xdr:row>147</xdr:row>
      <xdr:rowOff>0</xdr:rowOff>
    </xdr:from>
    <xdr:to>
      <xdr:col>17</xdr:col>
      <xdr:colOff>3174</xdr:colOff>
      <xdr:row>155</xdr:row>
      <xdr:rowOff>53974</xdr:rowOff>
    </xdr:to>
    <xdr:sp macro="" textlink="">
      <xdr:nvSpPr>
        <xdr:cNvPr id="7" name="Rectangle 6"/>
        <xdr:cNvSpPr/>
      </xdr:nvSpPr>
      <xdr:spPr>
        <a:xfrm>
          <a:off x="7524751" y="24701500"/>
          <a:ext cx="2082798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268941</xdr:colOff>
      <xdr:row>173</xdr:row>
      <xdr:rowOff>0</xdr:rowOff>
    </xdr:from>
    <xdr:to>
      <xdr:col>16</xdr:col>
      <xdr:colOff>447673</xdr:colOff>
      <xdr:row>181</xdr:row>
      <xdr:rowOff>53974</xdr:rowOff>
    </xdr:to>
    <xdr:sp macro="" textlink="">
      <xdr:nvSpPr>
        <xdr:cNvPr id="8" name="Rectangle 7"/>
        <xdr:cNvSpPr/>
      </xdr:nvSpPr>
      <xdr:spPr>
        <a:xfrm>
          <a:off x="7642412" y="28653441"/>
          <a:ext cx="1971673" cy="13090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246529</xdr:colOff>
      <xdr:row>199</xdr:row>
      <xdr:rowOff>0</xdr:rowOff>
    </xdr:from>
    <xdr:to>
      <xdr:col>16</xdr:col>
      <xdr:colOff>447673</xdr:colOff>
      <xdr:row>207</xdr:row>
      <xdr:rowOff>53974</xdr:rowOff>
    </xdr:to>
    <xdr:sp macro="" textlink="">
      <xdr:nvSpPr>
        <xdr:cNvPr id="9" name="Rectangle 8"/>
        <xdr:cNvSpPr/>
      </xdr:nvSpPr>
      <xdr:spPr>
        <a:xfrm>
          <a:off x="7620000" y="32911676"/>
          <a:ext cx="1994085" cy="13090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303</xdr:row>
      <xdr:rowOff>0</xdr:rowOff>
    </xdr:from>
    <xdr:to>
      <xdr:col>16</xdr:col>
      <xdr:colOff>1009648</xdr:colOff>
      <xdr:row>311</xdr:row>
      <xdr:rowOff>53974</xdr:rowOff>
    </xdr:to>
    <xdr:sp macro="" textlink="">
      <xdr:nvSpPr>
        <xdr:cNvPr id="13" name="Rectangle 12"/>
        <xdr:cNvSpPr/>
      </xdr:nvSpPr>
      <xdr:spPr>
        <a:xfrm>
          <a:off x="7800975" y="510444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222250</xdr:colOff>
      <xdr:row>68</xdr:row>
      <xdr:rowOff>63500</xdr:rowOff>
    </xdr:from>
    <xdr:to>
      <xdr:col>17</xdr:col>
      <xdr:colOff>31750</xdr:colOff>
      <xdr:row>76</xdr:row>
      <xdr:rowOff>117474</xdr:rowOff>
    </xdr:to>
    <xdr:sp macro="" textlink="">
      <xdr:nvSpPr>
        <xdr:cNvPr id="14" name="Rectangle 13"/>
        <xdr:cNvSpPr/>
      </xdr:nvSpPr>
      <xdr:spPr>
        <a:xfrm>
          <a:off x="7604125" y="11652250"/>
          <a:ext cx="2032000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437030</xdr:colOff>
      <xdr:row>224</xdr:row>
      <xdr:rowOff>145677</xdr:rowOff>
    </xdr:from>
    <xdr:to>
      <xdr:col>16</xdr:col>
      <xdr:colOff>418351</xdr:colOff>
      <xdr:row>233</xdr:row>
      <xdr:rowOff>92634</xdr:rowOff>
    </xdr:to>
    <xdr:sp macro="" textlink="">
      <xdr:nvSpPr>
        <xdr:cNvPr id="15" name="Rectangle 14"/>
        <xdr:cNvSpPr/>
      </xdr:nvSpPr>
      <xdr:spPr>
        <a:xfrm>
          <a:off x="7362265" y="3715870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100850</xdr:colOff>
      <xdr:row>251</xdr:row>
      <xdr:rowOff>22410</xdr:rowOff>
    </xdr:from>
    <xdr:to>
      <xdr:col>16</xdr:col>
      <xdr:colOff>82171</xdr:colOff>
      <xdr:row>259</xdr:row>
      <xdr:rowOff>126250</xdr:rowOff>
    </xdr:to>
    <xdr:sp macro="" textlink="">
      <xdr:nvSpPr>
        <xdr:cNvPr id="16" name="Rectangle 15"/>
        <xdr:cNvSpPr/>
      </xdr:nvSpPr>
      <xdr:spPr>
        <a:xfrm>
          <a:off x="7026085" y="41450557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425824</xdr:colOff>
      <xdr:row>276</xdr:row>
      <xdr:rowOff>56029</xdr:rowOff>
    </xdr:from>
    <xdr:to>
      <xdr:col>16</xdr:col>
      <xdr:colOff>407145</xdr:colOff>
      <xdr:row>285</xdr:row>
      <xdr:rowOff>100853</xdr:rowOff>
    </xdr:to>
    <xdr:sp macro="" textlink="">
      <xdr:nvSpPr>
        <xdr:cNvPr id="17" name="Rectangle 16"/>
        <xdr:cNvSpPr/>
      </xdr:nvSpPr>
      <xdr:spPr>
        <a:xfrm>
          <a:off x="7351059" y="45585529"/>
          <a:ext cx="2222498" cy="14567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17</xdr:row>
      <xdr:rowOff>85725</xdr:rowOff>
    </xdr:from>
    <xdr:to>
      <xdr:col>16</xdr:col>
      <xdr:colOff>409573</xdr:colOff>
      <xdr:row>25</xdr:row>
      <xdr:rowOff>44449</xdr:rowOff>
    </xdr:to>
    <xdr:sp macro="" textlink="">
      <xdr:nvSpPr>
        <xdr:cNvPr id="2" name="Rectangle 1"/>
        <xdr:cNvSpPr/>
      </xdr:nvSpPr>
      <xdr:spPr>
        <a:xfrm>
          <a:off x="7219950" y="5705475"/>
          <a:ext cx="2209798" cy="1206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139700</xdr:colOff>
      <xdr:row>42</xdr:row>
      <xdr:rowOff>0</xdr:rowOff>
    </xdr:from>
    <xdr:to>
      <xdr:col>17</xdr:col>
      <xdr:colOff>3173</xdr:colOff>
      <xdr:row>50</xdr:row>
      <xdr:rowOff>53974</xdr:rowOff>
    </xdr:to>
    <xdr:sp macro="" textlink="">
      <xdr:nvSpPr>
        <xdr:cNvPr id="3" name="Rectangle 2"/>
        <xdr:cNvSpPr/>
      </xdr:nvSpPr>
      <xdr:spPr>
        <a:xfrm>
          <a:off x="7366000" y="7480300"/>
          <a:ext cx="2085973" cy="1374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241300</xdr:colOff>
      <xdr:row>68</xdr:row>
      <xdr:rowOff>0</xdr:rowOff>
    </xdr:from>
    <xdr:to>
      <xdr:col>17</xdr:col>
      <xdr:colOff>3173</xdr:colOff>
      <xdr:row>76</xdr:row>
      <xdr:rowOff>53974</xdr:rowOff>
    </xdr:to>
    <xdr:sp macro="" textlink="">
      <xdr:nvSpPr>
        <xdr:cNvPr id="4" name="Rectangle 3"/>
        <xdr:cNvSpPr/>
      </xdr:nvSpPr>
      <xdr:spPr>
        <a:xfrm>
          <a:off x="7467600" y="11899900"/>
          <a:ext cx="1984373" cy="1374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330200</xdr:colOff>
      <xdr:row>94</xdr:row>
      <xdr:rowOff>0</xdr:rowOff>
    </xdr:from>
    <xdr:to>
      <xdr:col>17</xdr:col>
      <xdr:colOff>3173</xdr:colOff>
      <xdr:row>102</xdr:row>
      <xdr:rowOff>53974</xdr:rowOff>
    </xdr:to>
    <xdr:sp macro="" textlink="">
      <xdr:nvSpPr>
        <xdr:cNvPr id="5" name="Rectangle 4"/>
        <xdr:cNvSpPr/>
      </xdr:nvSpPr>
      <xdr:spPr>
        <a:xfrm>
          <a:off x="7556500" y="16751300"/>
          <a:ext cx="1895473" cy="1374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165100</xdr:colOff>
      <xdr:row>120</xdr:row>
      <xdr:rowOff>0</xdr:rowOff>
    </xdr:from>
    <xdr:to>
      <xdr:col>17</xdr:col>
      <xdr:colOff>3173</xdr:colOff>
      <xdr:row>128</xdr:row>
      <xdr:rowOff>53974</xdr:rowOff>
    </xdr:to>
    <xdr:sp macro="" textlink="">
      <xdr:nvSpPr>
        <xdr:cNvPr id="6" name="Rectangle 5"/>
        <xdr:cNvSpPr/>
      </xdr:nvSpPr>
      <xdr:spPr>
        <a:xfrm>
          <a:off x="7391400" y="21221700"/>
          <a:ext cx="2060573" cy="1374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412750</xdr:colOff>
      <xdr:row>146</xdr:row>
      <xdr:rowOff>0</xdr:rowOff>
    </xdr:from>
    <xdr:to>
      <xdr:col>17</xdr:col>
      <xdr:colOff>3173</xdr:colOff>
      <xdr:row>154</xdr:row>
      <xdr:rowOff>53974</xdr:rowOff>
    </xdr:to>
    <xdr:sp macro="" textlink="">
      <xdr:nvSpPr>
        <xdr:cNvPr id="7" name="Rectangle 6"/>
        <xdr:cNvSpPr/>
      </xdr:nvSpPr>
      <xdr:spPr>
        <a:xfrm>
          <a:off x="7191375" y="24955500"/>
          <a:ext cx="2257423" cy="13239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224118</xdr:colOff>
      <xdr:row>172</xdr:row>
      <xdr:rowOff>0</xdr:rowOff>
    </xdr:from>
    <xdr:to>
      <xdr:col>16</xdr:col>
      <xdr:colOff>447674</xdr:colOff>
      <xdr:row>180</xdr:row>
      <xdr:rowOff>53974</xdr:rowOff>
    </xdr:to>
    <xdr:sp macro="" textlink="">
      <xdr:nvSpPr>
        <xdr:cNvPr id="8" name="Rectangle 7"/>
        <xdr:cNvSpPr/>
      </xdr:nvSpPr>
      <xdr:spPr>
        <a:xfrm>
          <a:off x="7451912" y="28944794"/>
          <a:ext cx="2016497" cy="13090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235325</xdr:colOff>
      <xdr:row>198</xdr:row>
      <xdr:rowOff>0</xdr:rowOff>
    </xdr:from>
    <xdr:to>
      <xdr:col>16</xdr:col>
      <xdr:colOff>447674</xdr:colOff>
      <xdr:row>206</xdr:row>
      <xdr:rowOff>53974</xdr:rowOff>
    </xdr:to>
    <xdr:sp macro="" textlink="">
      <xdr:nvSpPr>
        <xdr:cNvPr id="9" name="Rectangle 8"/>
        <xdr:cNvSpPr/>
      </xdr:nvSpPr>
      <xdr:spPr>
        <a:xfrm>
          <a:off x="7463119" y="33203029"/>
          <a:ext cx="2005290" cy="13090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78441</xdr:colOff>
      <xdr:row>302</xdr:row>
      <xdr:rowOff>0</xdr:rowOff>
    </xdr:from>
    <xdr:to>
      <xdr:col>16</xdr:col>
      <xdr:colOff>447673</xdr:colOff>
      <xdr:row>310</xdr:row>
      <xdr:rowOff>53974</xdr:rowOff>
    </xdr:to>
    <xdr:sp macro="" textlink="">
      <xdr:nvSpPr>
        <xdr:cNvPr id="13" name="Rectangle 12"/>
        <xdr:cNvSpPr/>
      </xdr:nvSpPr>
      <xdr:spPr>
        <a:xfrm>
          <a:off x="7306235" y="50235971"/>
          <a:ext cx="2162173" cy="13090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</xdr:colOff>
      <xdr:row>223</xdr:row>
      <xdr:rowOff>33618</xdr:rowOff>
    </xdr:from>
    <xdr:to>
      <xdr:col>16</xdr:col>
      <xdr:colOff>429558</xdr:colOff>
      <xdr:row>231</xdr:row>
      <xdr:rowOff>137458</xdr:rowOff>
    </xdr:to>
    <xdr:sp macro="" textlink="">
      <xdr:nvSpPr>
        <xdr:cNvPr id="14" name="Rectangle 13"/>
        <xdr:cNvSpPr/>
      </xdr:nvSpPr>
      <xdr:spPr>
        <a:xfrm>
          <a:off x="7227795" y="373380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224115</xdr:colOff>
      <xdr:row>249</xdr:row>
      <xdr:rowOff>67236</xdr:rowOff>
    </xdr:from>
    <xdr:to>
      <xdr:col>16</xdr:col>
      <xdr:colOff>205437</xdr:colOff>
      <xdr:row>258</xdr:row>
      <xdr:rowOff>14194</xdr:rowOff>
    </xdr:to>
    <xdr:sp macro="" textlink="">
      <xdr:nvSpPr>
        <xdr:cNvPr id="15" name="Rectangle 14"/>
        <xdr:cNvSpPr/>
      </xdr:nvSpPr>
      <xdr:spPr>
        <a:xfrm>
          <a:off x="7003674" y="41629854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347382</xdr:colOff>
      <xdr:row>275</xdr:row>
      <xdr:rowOff>22412</xdr:rowOff>
    </xdr:from>
    <xdr:to>
      <xdr:col>16</xdr:col>
      <xdr:colOff>328704</xdr:colOff>
      <xdr:row>283</xdr:row>
      <xdr:rowOff>126252</xdr:rowOff>
    </xdr:to>
    <xdr:sp macro="" textlink="">
      <xdr:nvSpPr>
        <xdr:cNvPr id="16" name="Rectangle 15"/>
        <xdr:cNvSpPr/>
      </xdr:nvSpPr>
      <xdr:spPr>
        <a:xfrm>
          <a:off x="7126941" y="4584326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845344</xdr:colOff>
      <xdr:row>17</xdr:row>
      <xdr:rowOff>0</xdr:rowOff>
    </xdr:from>
    <xdr:to>
      <xdr:col>13</xdr:col>
      <xdr:colOff>241299</xdr:colOff>
      <xdr:row>25</xdr:row>
      <xdr:rowOff>3968</xdr:rowOff>
    </xdr:to>
    <xdr:sp macro="" textlink="">
      <xdr:nvSpPr>
        <xdr:cNvPr id="3" name="Rectangle 2"/>
        <xdr:cNvSpPr/>
      </xdr:nvSpPr>
      <xdr:spPr>
        <a:xfrm>
          <a:off x="5774532" y="2928938"/>
          <a:ext cx="2193923" cy="1254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16</xdr:col>
      <xdr:colOff>1009648</xdr:colOff>
      <xdr:row>51</xdr:row>
      <xdr:rowOff>53974</xdr:rowOff>
    </xdr:to>
    <xdr:sp macro="" textlink="">
      <xdr:nvSpPr>
        <xdr:cNvPr id="4" name="Rectangle 3"/>
        <xdr:cNvSpPr/>
      </xdr:nvSpPr>
      <xdr:spPr>
        <a:xfrm>
          <a:off x="7800975" y="72294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69</xdr:row>
      <xdr:rowOff>0</xdr:rowOff>
    </xdr:from>
    <xdr:to>
      <xdr:col>16</xdr:col>
      <xdr:colOff>1009648</xdr:colOff>
      <xdr:row>77</xdr:row>
      <xdr:rowOff>53974</xdr:rowOff>
    </xdr:to>
    <xdr:sp macro="" textlink="">
      <xdr:nvSpPr>
        <xdr:cNvPr id="6" name="Rectangle 5"/>
        <xdr:cNvSpPr/>
      </xdr:nvSpPr>
      <xdr:spPr>
        <a:xfrm>
          <a:off x="7800975" y="116109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95</xdr:row>
      <xdr:rowOff>0</xdr:rowOff>
    </xdr:from>
    <xdr:to>
      <xdr:col>16</xdr:col>
      <xdr:colOff>1009648</xdr:colOff>
      <xdr:row>103</xdr:row>
      <xdr:rowOff>53974</xdr:rowOff>
    </xdr:to>
    <xdr:sp macro="" textlink="">
      <xdr:nvSpPr>
        <xdr:cNvPr id="7" name="Rectangle 6"/>
        <xdr:cNvSpPr/>
      </xdr:nvSpPr>
      <xdr:spPr>
        <a:xfrm>
          <a:off x="7800975" y="159924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121</xdr:row>
      <xdr:rowOff>0</xdr:rowOff>
    </xdr:from>
    <xdr:to>
      <xdr:col>16</xdr:col>
      <xdr:colOff>1009648</xdr:colOff>
      <xdr:row>129</xdr:row>
      <xdr:rowOff>53974</xdr:rowOff>
    </xdr:to>
    <xdr:sp macro="" textlink="">
      <xdr:nvSpPr>
        <xdr:cNvPr id="8" name="Rectangle 7"/>
        <xdr:cNvSpPr/>
      </xdr:nvSpPr>
      <xdr:spPr>
        <a:xfrm>
          <a:off x="7800975" y="203739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147</xdr:row>
      <xdr:rowOff>0</xdr:rowOff>
    </xdr:from>
    <xdr:to>
      <xdr:col>16</xdr:col>
      <xdr:colOff>1009648</xdr:colOff>
      <xdr:row>155</xdr:row>
      <xdr:rowOff>53974</xdr:rowOff>
    </xdr:to>
    <xdr:sp macro="" textlink="">
      <xdr:nvSpPr>
        <xdr:cNvPr id="9" name="Rectangle 8"/>
        <xdr:cNvSpPr/>
      </xdr:nvSpPr>
      <xdr:spPr>
        <a:xfrm>
          <a:off x="7800975" y="247554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173</xdr:row>
      <xdr:rowOff>0</xdr:rowOff>
    </xdr:from>
    <xdr:to>
      <xdr:col>16</xdr:col>
      <xdr:colOff>1009648</xdr:colOff>
      <xdr:row>181</xdr:row>
      <xdr:rowOff>53974</xdr:rowOff>
    </xdr:to>
    <xdr:sp macro="" textlink="">
      <xdr:nvSpPr>
        <xdr:cNvPr id="10" name="Rectangle 9"/>
        <xdr:cNvSpPr/>
      </xdr:nvSpPr>
      <xdr:spPr>
        <a:xfrm>
          <a:off x="7800975" y="291369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199</xdr:row>
      <xdr:rowOff>0</xdr:rowOff>
    </xdr:from>
    <xdr:to>
      <xdr:col>16</xdr:col>
      <xdr:colOff>1009648</xdr:colOff>
      <xdr:row>207</xdr:row>
      <xdr:rowOff>53974</xdr:rowOff>
    </xdr:to>
    <xdr:sp macro="" textlink="">
      <xdr:nvSpPr>
        <xdr:cNvPr id="11" name="Rectangle 10"/>
        <xdr:cNvSpPr/>
      </xdr:nvSpPr>
      <xdr:spPr>
        <a:xfrm>
          <a:off x="7800975" y="335184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251</xdr:row>
      <xdr:rowOff>0</xdr:rowOff>
    </xdr:from>
    <xdr:to>
      <xdr:col>16</xdr:col>
      <xdr:colOff>1009648</xdr:colOff>
      <xdr:row>259</xdr:row>
      <xdr:rowOff>53974</xdr:rowOff>
    </xdr:to>
    <xdr:sp macro="" textlink="">
      <xdr:nvSpPr>
        <xdr:cNvPr id="13" name="Rectangle 12"/>
        <xdr:cNvSpPr/>
      </xdr:nvSpPr>
      <xdr:spPr>
        <a:xfrm>
          <a:off x="7800975" y="42281475"/>
          <a:ext cx="2209798" cy="13493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69</xdr:row>
      <xdr:rowOff>0</xdr:rowOff>
    </xdr:from>
    <xdr:to>
      <xdr:col>16</xdr:col>
      <xdr:colOff>1009648</xdr:colOff>
      <xdr:row>77</xdr:row>
      <xdr:rowOff>53974</xdr:rowOff>
    </xdr:to>
    <xdr:sp macro="" textlink="">
      <xdr:nvSpPr>
        <xdr:cNvPr id="16" name="Rectangle 15"/>
        <xdr:cNvSpPr/>
      </xdr:nvSpPr>
      <xdr:spPr>
        <a:xfrm>
          <a:off x="8179594" y="7441406"/>
          <a:ext cx="2526504" cy="1387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324971</xdr:colOff>
      <xdr:row>224</xdr:row>
      <xdr:rowOff>56029</xdr:rowOff>
    </xdr:from>
    <xdr:to>
      <xdr:col>16</xdr:col>
      <xdr:colOff>526676</xdr:colOff>
      <xdr:row>232</xdr:row>
      <xdr:rowOff>112059</xdr:rowOff>
    </xdr:to>
    <xdr:sp macro="" textlink="">
      <xdr:nvSpPr>
        <xdr:cNvPr id="17" name="Rectangle 16"/>
        <xdr:cNvSpPr/>
      </xdr:nvSpPr>
      <xdr:spPr>
        <a:xfrm>
          <a:off x="8438030" y="37360411"/>
          <a:ext cx="2129117" cy="13110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392203</xdr:colOff>
      <xdr:row>276</xdr:row>
      <xdr:rowOff>56029</xdr:rowOff>
    </xdr:from>
    <xdr:to>
      <xdr:col>16</xdr:col>
      <xdr:colOff>239054</xdr:colOff>
      <xdr:row>285</xdr:row>
      <xdr:rowOff>2987</xdr:rowOff>
    </xdr:to>
    <xdr:sp macro="" textlink="">
      <xdr:nvSpPr>
        <xdr:cNvPr id="18" name="Rectangle 17"/>
        <xdr:cNvSpPr/>
      </xdr:nvSpPr>
      <xdr:spPr>
        <a:xfrm>
          <a:off x="8057027" y="45876882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190500</xdr:colOff>
      <xdr:row>302</xdr:row>
      <xdr:rowOff>111125</xdr:rowOff>
    </xdr:from>
    <xdr:to>
      <xdr:col>16</xdr:col>
      <xdr:colOff>492123</xdr:colOff>
      <xdr:row>311</xdr:row>
      <xdr:rowOff>41274</xdr:rowOff>
    </xdr:to>
    <xdr:sp macro="" textlink="">
      <xdr:nvSpPr>
        <xdr:cNvPr id="19" name="Rectangle 18"/>
        <xdr:cNvSpPr/>
      </xdr:nvSpPr>
      <xdr:spPr>
        <a:xfrm>
          <a:off x="8302625" y="508000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6803</xdr:colOff>
      <xdr:row>17</xdr:row>
      <xdr:rowOff>142875</xdr:rowOff>
    </xdr:from>
    <xdr:to>
      <xdr:col>11</xdr:col>
      <xdr:colOff>2007051</xdr:colOff>
      <xdr:row>25</xdr:row>
      <xdr:rowOff>82549</xdr:rowOff>
    </xdr:to>
    <xdr:sp macro="" textlink="">
      <xdr:nvSpPr>
        <xdr:cNvPr id="2" name="Rectangle 1"/>
        <xdr:cNvSpPr/>
      </xdr:nvSpPr>
      <xdr:spPr>
        <a:xfrm>
          <a:off x="7626803" y="3177268"/>
          <a:ext cx="2000248" cy="113710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43</xdr:row>
      <xdr:rowOff>121104</xdr:rowOff>
    </xdr:from>
    <xdr:to>
      <xdr:col>11</xdr:col>
      <xdr:colOff>1877785</xdr:colOff>
      <xdr:row>51</xdr:row>
      <xdr:rowOff>41728</xdr:rowOff>
    </xdr:to>
    <xdr:sp macro="" textlink="">
      <xdr:nvSpPr>
        <xdr:cNvPr id="3" name="Rectangle 2"/>
        <xdr:cNvSpPr/>
      </xdr:nvSpPr>
      <xdr:spPr>
        <a:xfrm>
          <a:off x="7640410" y="7400925"/>
          <a:ext cx="1857375" cy="12269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68</xdr:row>
      <xdr:rowOff>121104</xdr:rowOff>
    </xdr:from>
    <xdr:to>
      <xdr:col>11</xdr:col>
      <xdr:colOff>1877785</xdr:colOff>
      <xdr:row>76</xdr:row>
      <xdr:rowOff>41728</xdr:rowOff>
    </xdr:to>
    <xdr:sp macro="" textlink="">
      <xdr:nvSpPr>
        <xdr:cNvPr id="4" name="Rectangle 3"/>
        <xdr:cNvSpPr/>
      </xdr:nvSpPr>
      <xdr:spPr>
        <a:xfrm>
          <a:off x="7628504" y="7324385"/>
          <a:ext cx="1857375" cy="1254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93</xdr:row>
      <xdr:rowOff>121104</xdr:rowOff>
    </xdr:from>
    <xdr:to>
      <xdr:col>11</xdr:col>
      <xdr:colOff>1877785</xdr:colOff>
      <xdr:row>101</xdr:row>
      <xdr:rowOff>41728</xdr:rowOff>
    </xdr:to>
    <xdr:sp macro="" textlink="">
      <xdr:nvSpPr>
        <xdr:cNvPr id="5" name="Rectangle 4"/>
        <xdr:cNvSpPr/>
      </xdr:nvSpPr>
      <xdr:spPr>
        <a:xfrm>
          <a:off x="7628504" y="11574917"/>
          <a:ext cx="1857375" cy="1254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118</xdr:row>
      <xdr:rowOff>121104</xdr:rowOff>
    </xdr:from>
    <xdr:to>
      <xdr:col>11</xdr:col>
      <xdr:colOff>1877785</xdr:colOff>
      <xdr:row>126</xdr:row>
      <xdr:rowOff>41728</xdr:rowOff>
    </xdr:to>
    <xdr:sp macro="" textlink="">
      <xdr:nvSpPr>
        <xdr:cNvPr id="6" name="Rectangle 5"/>
        <xdr:cNvSpPr/>
      </xdr:nvSpPr>
      <xdr:spPr>
        <a:xfrm>
          <a:off x="7628504" y="15825448"/>
          <a:ext cx="1857375" cy="1254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143</xdr:row>
      <xdr:rowOff>121104</xdr:rowOff>
    </xdr:from>
    <xdr:to>
      <xdr:col>11</xdr:col>
      <xdr:colOff>1877785</xdr:colOff>
      <xdr:row>151</xdr:row>
      <xdr:rowOff>41728</xdr:rowOff>
    </xdr:to>
    <xdr:sp macro="" textlink="">
      <xdr:nvSpPr>
        <xdr:cNvPr id="7" name="Rectangle 6"/>
        <xdr:cNvSpPr/>
      </xdr:nvSpPr>
      <xdr:spPr>
        <a:xfrm>
          <a:off x="7640410" y="19726729"/>
          <a:ext cx="1857375" cy="11906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168</xdr:row>
      <xdr:rowOff>121104</xdr:rowOff>
    </xdr:from>
    <xdr:to>
      <xdr:col>11</xdr:col>
      <xdr:colOff>1877785</xdr:colOff>
      <xdr:row>176</xdr:row>
      <xdr:rowOff>41728</xdr:rowOff>
    </xdr:to>
    <xdr:sp macro="" textlink="">
      <xdr:nvSpPr>
        <xdr:cNvPr id="8" name="Rectangle 7"/>
        <xdr:cNvSpPr/>
      </xdr:nvSpPr>
      <xdr:spPr>
        <a:xfrm>
          <a:off x="7640410" y="23870104"/>
          <a:ext cx="1857375" cy="11906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20410</xdr:colOff>
      <xdr:row>193</xdr:row>
      <xdr:rowOff>121104</xdr:rowOff>
    </xdr:from>
    <xdr:to>
      <xdr:col>11</xdr:col>
      <xdr:colOff>1877785</xdr:colOff>
      <xdr:row>201</xdr:row>
      <xdr:rowOff>41728</xdr:rowOff>
    </xdr:to>
    <xdr:sp macro="" textlink="">
      <xdr:nvSpPr>
        <xdr:cNvPr id="9" name="Rectangle 8"/>
        <xdr:cNvSpPr/>
      </xdr:nvSpPr>
      <xdr:spPr>
        <a:xfrm>
          <a:off x="7640410" y="28013479"/>
          <a:ext cx="1857375" cy="11906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904875</xdr:colOff>
      <xdr:row>219</xdr:row>
      <xdr:rowOff>31750</xdr:rowOff>
    </xdr:from>
    <xdr:to>
      <xdr:col>11</xdr:col>
      <xdr:colOff>2079623</xdr:colOff>
      <xdr:row>227</xdr:row>
      <xdr:rowOff>120649</xdr:rowOff>
    </xdr:to>
    <xdr:sp macro="" textlink="">
      <xdr:nvSpPr>
        <xdr:cNvPr id="11" name="Rectangle 10"/>
        <xdr:cNvSpPr/>
      </xdr:nvSpPr>
      <xdr:spPr>
        <a:xfrm>
          <a:off x="7477125" y="363696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904875</xdr:colOff>
      <xdr:row>245</xdr:row>
      <xdr:rowOff>31750</xdr:rowOff>
    </xdr:from>
    <xdr:to>
      <xdr:col>11</xdr:col>
      <xdr:colOff>2079623</xdr:colOff>
      <xdr:row>253</xdr:row>
      <xdr:rowOff>120649</xdr:rowOff>
    </xdr:to>
    <xdr:sp macro="" textlink="">
      <xdr:nvSpPr>
        <xdr:cNvPr id="12" name="Rectangle 11"/>
        <xdr:cNvSpPr/>
      </xdr:nvSpPr>
      <xdr:spPr>
        <a:xfrm>
          <a:off x="7477125" y="363696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904875</xdr:colOff>
      <xdr:row>271</xdr:row>
      <xdr:rowOff>31750</xdr:rowOff>
    </xdr:from>
    <xdr:to>
      <xdr:col>11</xdr:col>
      <xdr:colOff>2079623</xdr:colOff>
      <xdr:row>279</xdr:row>
      <xdr:rowOff>120649</xdr:rowOff>
    </xdr:to>
    <xdr:sp macro="" textlink="">
      <xdr:nvSpPr>
        <xdr:cNvPr id="13" name="Rectangle 12"/>
        <xdr:cNvSpPr/>
      </xdr:nvSpPr>
      <xdr:spPr>
        <a:xfrm>
          <a:off x="7477125" y="4067175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904875</xdr:colOff>
      <xdr:row>297</xdr:row>
      <xdr:rowOff>31750</xdr:rowOff>
    </xdr:from>
    <xdr:to>
      <xdr:col>11</xdr:col>
      <xdr:colOff>2079623</xdr:colOff>
      <xdr:row>305</xdr:row>
      <xdr:rowOff>120649</xdr:rowOff>
    </xdr:to>
    <xdr:sp macro="" textlink="">
      <xdr:nvSpPr>
        <xdr:cNvPr id="14" name="Rectangle 13"/>
        <xdr:cNvSpPr/>
      </xdr:nvSpPr>
      <xdr:spPr>
        <a:xfrm>
          <a:off x="7477125" y="4067175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394607</xdr:colOff>
      <xdr:row>20</xdr:row>
      <xdr:rowOff>54429</xdr:rowOff>
    </xdr:from>
    <xdr:to>
      <xdr:col>23</xdr:col>
      <xdr:colOff>453569</xdr:colOff>
      <xdr:row>27</xdr:row>
      <xdr:rowOff>93435</xdr:rowOff>
    </xdr:to>
    <xdr:sp macro="" textlink="">
      <xdr:nvSpPr>
        <xdr:cNvPr id="2" name="Rectangle 1"/>
        <xdr:cNvSpPr/>
      </xdr:nvSpPr>
      <xdr:spPr>
        <a:xfrm>
          <a:off x="9429750" y="355146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394607</xdr:colOff>
      <xdr:row>20</xdr:row>
      <xdr:rowOff>54429</xdr:rowOff>
    </xdr:from>
    <xdr:to>
      <xdr:col>47</xdr:col>
      <xdr:colOff>453569</xdr:colOff>
      <xdr:row>27</xdr:row>
      <xdr:rowOff>93435</xdr:rowOff>
    </xdr:to>
    <xdr:sp macro="" textlink="">
      <xdr:nvSpPr>
        <xdr:cNvPr id="3" name="Rectangle 2"/>
        <xdr:cNvSpPr/>
      </xdr:nvSpPr>
      <xdr:spPr>
        <a:xfrm>
          <a:off x="9429750" y="355146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264583</xdr:colOff>
      <xdr:row>20</xdr:row>
      <xdr:rowOff>105833</xdr:rowOff>
    </xdr:from>
    <xdr:to>
      <xdr:col>23</xdr:col>
      <xdr:colOff>412748</xdr:colOff>
      <xdr:row>27</xdr:row>
      <xdr:rowOff>173565</xdr:rowOff>
    </xdr:to>
    <xdr:sp macro="" textlink="">
      <xdr:nvSpPr>
        <xdr:cNvPr id="2" name="Rectangle 1"/>
        <xdr:cNvSpPr/>
      </xdr:nvSpPr>
      <xdr:spPr>
        <a:xfrm>
          <a:off x="9757833" y="360891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264583</xdr:colOff>
      <xdr:row>20</xdr:row>
      <xdr:rowOff>105833</xdr:rowOff>
    </xdr:from>
    <xdr:to>
      <xdr:col>47</xdr:col>
      <xdr:colOff>412748</xdr:colOff>
      <xdr:row>27</xdr:row>
      <xdr:rowOff>173565</xdr:rowOff>
    </xdr:to>
    <xdr:sp macro="" textlink="">
      <xdr:nvSpPr>
        <xdr:cNvPr id="3" name="Rectangle 2"/>
        <xdr:cNvSpPr/>
      </xdr:nvSpPr>
      <xdr:spPr>
        <a:xfrm>
          <a:off x="9757833" y="360891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19</xdr:row>
      <xdr:rowOff>54429</xdr:rowOff>
    </xdr:from>
    <xdr:to>
      <xdr:col>18</xdr:col>
      <xdr:colOff>644070</xdr:colOff>
      <xdr:row>27</xdr:row>
      <xdr:rowOff>107042</xdr:rowOff>
    </xdr:to>
    <xdr:sp macro="" textlink="">
      <xdr:nvSpPr>
        <xdr:cNvPr id="2" name="Rectangle 1"/>
        <xdr:cNvSpPr/>
      </xdr:nvSpPr>
      <xdr:spPr>
        <a:xfrm>
          <a:off x="7592786" y="340178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0</xdr:colOff>
      <xdr:row>19</xdr:row>
      <xdr:rowOff>54429</xdr:rowOff>
    </xdr:from>
    <xdr:to>
      <xdr:col>37</xdr:col>
      <xdr:colOff>644070</xdr:colOff>
      <xdr:row>27</xdr:row>
      <xdr:rowOff>107042</xdr:rowOff>
    </xdr:to>
    <xdr:sp macro="" textlink="">
      <xdr:nvSpPr>
        <xdr:cNvPr id="3" name="Rectangle 2"/>
        <xdr:cNvSpPr/>
      </xdr:nvSpPr>
      <xdr:spPr>
        <a:xfrm>
          <a:off x="7592786" y="340178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508000</xdr:colOff>
      <xdr:row>12</xdr:row>
      <xdr:rowOff>158750</xdr:rowOff>
    </xdr:from>
    <xdr:to>
      <xdr:col>36</xdr:col>
      <xdr:colOff>15873</xdr:colOff>
      <xdr:row>21</xdr:row>
      <xdr:rowOff>9524</xdr:rowOff>
    </xdr:to>
    <xdr:sp macro="" textlink="">
      <xdr:nvSpPr>
        <xdr:cNvPr id="3" name="Rectangle 2"/>
        <xdr:cNvSpPr/>
      </xdr:nvSpPr>
      <xdr:spPr>
        <a:xfrm>
          <a:off x="15160625" y="2460625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68</xdr:col>
      <xdr:colOff>508000</xdr:colOff>
      <xdr:row>12</xdr:row>
      <xdr:rowOff>158750</xdr:rowOff>
    </xdr:from>
    <xdr:to>
      <xdr:col>73</xdr:col>
      <xdr:colOff>15873</xdr:colOff>
      <xdr:row>21</xdr:row>
      <xdr:rowOff>9524</xdr:rowOff>
    </xdr:to>
    <xdr:sp macro="" textlink="">
      <xdr:nvSpPr>
        <xdr:cNvPr id="4" name="Rectangle 3"/>
        <xdr:cNvSpPr/>
      </xdr:nvSpPr>
      <xdr:spPr>
        <a:xfrm>
          <a:off x="15195550" y="2482850"/>
          <a:ext cx="2232023" cy="14319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40821</xdr:colOff>
      <xdr:row>163</xdr:row>
      <xdr:rowOff>95250</xdr:rowOff>
    </xdr:from>
    <xdr:to>
      <xdr:col>10</xdr:col>
      <xdr:colOff>439962</xdr:colOff>
      <xdr:row>171</xdr:row>
      <xdr:rowOff>147864</xdr:rowOff>
    </xdr:to>
    <xdr:sp macro="" textlink="">
      <xdr:nvSpPr>
        <xdr:cNvPr id="2" name="Rectangle 1"/>
        <xdr:cNvSpPr/>
      </xdr:nvSpPr>
      <xdr:spPr>
        <a:xfrm>
          <a:off x="6966857" y="2807153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258535</xdr:colOff>
      <xdr:row>183</xdr:row>
      <xdr:rowOff>81643</xdr:rowOff>
    </xdr:from>
    <xdr:to>
      <xdr:col>11</xdr:col>
      <xdr:colOff>140605</xdr:colOff>
      <xdr:row>191</xdr:row>
      <xdr:rowOff>134256</xdr:rowOff>
    </xdr:to>
    <xdr:sp macro="" textlink="">
      <xdr:nvSpPr>
        <xdr:cNvPr id="3" name="Rectangle 2"/>
        <xdr:cNvSpPr/>
      </xdr:nvSpPr>
      <xdr:spPr>
        <a:xfrm>
          <a:off x="7184571" y="31446107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353782</xdr:colOff>
      <xdr:row>204</xdr:row>
      <xdr:rowOff>149680</xdr:rowOff>
    </xdr:from>
    <xdr:to>
      <xdr:col>11</xdr:col>
      <xdr:colOff>235852</xdr:colOff>
      <xdr:row>213</xdr:row>
      <xdr:rowOff>39008</xdr:rowOff>
    </xdr:to>
    <xdr:sp macro="" textlink="">
      <xdr:nvSpPr>
        <xdr:cNvPr id="4" name="Rectangle 3"/>
        <xdr:cNvSpPr/>
      </xdr:nvSpPr>
      <xdr:spPr>
        <a:xfrm>
          <a:off x="7279818" y="35065609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23</xdr:row>
      <xdr:rowOff>142875</xdr:rowOff>
    </xdr:from>
    <xdr:to>
      <xdr:col>6</xdr:col>
      <xdr:colOff>571500</xdr:colOff>
      <xdr:row>31</xdr:row>
      <xdr:rowOff>101599</xdr:rowOff>
    </xdr:to>
    <xdr:sp macro="" textlink="">
      <xdr:nvSpPr>
        <xdr:cNvPr id="2" name="Rectangle 1"/>
        <xdr:cNvSpPr/>
      </xdr:nvSpPr>
      <xdr:spPr>
        <a:xfrm>
          <a:off x="6086475" y="3924300"/>
          <a:ext cx="1857375" cy="1254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609600</xdr:colOff>
      <xdr:row>57</xdr:row>
      <xdr:rowOff>142875</xdr:rowOff>
    </xdr:from>
    <xdr:to>
      <xdr:col>6</xdr:col>
      <xdr:colOff>571500</xdr:colOff>
      <xdr:row>65</xdr:row>
      <xdr:rowOff>101599</xdr:rowOff>
    </xdr:to>
    <xdr:sp macro="" textlink="">
      <xdr:nvSpPr>
        <xdr:cNvPr id="3" name="Rectangle 2"/>
        <xdr:cNvSpPr/>
      </xdr:nvSpPr>
      <xdr:spPr>
        <a:xfrm>
          <a:off x="6086475" y="3924300"/>
          <a:ext cx="1857375" cy="1254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190500</xdr:colOff>
      <xdr:row>283</xdr:row>
      <xdr:rowOff>122463</xdr:rowOff>
    </xdr:from>
    <xdr:to>
      <xdr:col>6</xdr:col>
      <xdr:colOff>426355</xdr:colOff>
      <xdr:row>292</xdr:row>
      <xdr:rowOff>11791</xdr:rowOff>
    </xdr:to>
    <xdr:sp macro="" textlink="">
      <xdr:nvSpPr>
        <xdr:cNvPr id="4" name="Rectangle 3"/>
        <xdr:cNvSpPr/>
      </xdr:nvSpPr>
      <xdr:spPr>
        <a:xfrm>
          <a:off x="6368143" y="47611392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149678</xdr:colOff>
      <xdr:row>317</xdr:row>
      <xdr:rowOff>0</xdr:rowOff>
    </xdr:from>
    <xdr:to>
      <xdr:col>6</xdr:col>
      <xdr:colOff>385533</xdr:colOff>
      <xdr:row>325</xdr:row>
      <xdr:rowOff>52614</xdr:rowOff>
    </xdr:to>
    <xdr:sp macro="" textlink="">
      <xdr:nvSpPr>
        <xdr:cNvPr id="5" name="Rectangle 4"/>
        <xdr:cNvSpPr/>
      </xdr:nvSpPr>
      <xdr:spPr>
        <a:xfrm>
          <a:off x="6327321" y="53122286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349</xdr:row>
      <xdr:rowOff>0</xdr:rowOff>
    </xdr:from>
    <xdr:to>
      <xdr:col>6</xdr:col>
      <xdr:colOff>235855</xdr:colOff>
      <xdr:row>357</xdr:row>
      <xdr:rowOff>52614</xdr:rowOff>
    </xdr:to>
    <xdr:sp macro="" textlink="">
      <xdr:nvSpPr>
        <xdr:cNvPr id="6" name="Rectangle 5"/>
        <xdr:cNvSpPr/>
      </xdr:nvSpPr>
      <xdr:spPr>
        <a:xfrm>
          <a:off x="6191250" y="58685906"/>
          <a:ext cx="2224199" cy="13861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285750</xdr:colOff>
      <xdr:row>15</xdr:row>
      <xdr:rowOff>38100</xdr:rowOff>
    </xdr:from>
    <xdr:to>
      <xdr:col>21</xdr:col>
      <xdr:colOff>584198</xdr:colOff>
      <xdr:row>22</xdr:row>
      <xdr:rowOff>82549</xdr:rowOff>
    </xdr:to>
    <xdr:sp macro="" textlink="">
      <xdr:nvSpPr>
        <xdr:cNvPr id="2" name="Rectangle 1"/>
        <xdr:cNvSpPr/>
      </xdr:nvSpPr>
      <xdr:spPr>
        <a:xfrm>
          <a:off x="10858500" y="28194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152400</xdr:colOff>
      <xdr:row>15</xdr:row>
      <xdr:rowOff>0</xdr:rowOff>
    </xdr:from>
    <xdr:to>
      <xdr:col>43</xdr:col>
      <xdr:colOff>450848</xdr:colOff>
      <xdr:row>22</xdr:row>
      <xdr:rowOff>44449</xdr:rowOff>
    </xdr:to>
    <xdr:sp macro="" textlink="">
      <xdr:nvSpPr>
        <xdr:cNvPr id="3" name="Rectangle 2"/>
        <xdr:cNvSpPr/>
      </xdr:nvSpPr>
      <xdr:spPr>
        <a:xfrm>
          <a:off x="10725150" y="2781300"/>
          <a:ext cx="2222498" cy="1358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Utama Muda</a:t>
          </a:r>
          <a:endParaRPr lang="id-ID" sz="1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18</xdr:row>
      <xdr:rowOff>0</xdr:rowOff>
    </xdr:from>
    <xdr:to>
      <xdr:col>29</xdr:col>
      <xdr:colOff>38098</xdr:colOff>
      <xdr:row>24</xdr:row>
      <xdr:rowOff>139699</xdr:rowOff>
    </xdr:to>
    <xdr:sp macro="" textlink="">
      <xdr:nvSpPr>
        <xdr:cNvPr id="2" name="Rectangle 1"/>
        <xdr:cNvSpPr/>
      </xdr:nvSpPr>
      <xdr:spPr>
        <a:xfrm>
          <a:off x="15849600" y="3429000"/>
          <a:ext cx="1866898" cy="12826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18</xdr:row>
      <xdr:rowOff>0</xdr:rowOff>
    </xdr:from>
    <xdr:to>
      <xdr:col>44</xdr:col>
      <xdr:colOff>209548</xdr:colOff>
      <xdr:row>24</xdr:row>
      <xdr:rowOff>44449</xdr:rowOff>
    </xdr:to>
    <xdr:sp macro="" textlink="">
      <xdr:nvSpPr>
        <xdr:cNvPr id="2" name="Rectangle 1"/>
        <xdr:cNvSpPr/>
      </xdr:nvSpPr>
      <xdr:spPr>
        <a:xfrm>
          <a:off x="25174575" y="3486150"/>
          <a:ext cx="2209798" cy="1263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0</xdr:colOff>
      <xdr:row>18</xdr:row>
      <xdr:rowOff>0</xdr:rowOff>
    </xdr:from>
    <xdr:to>
      <xdr:col>44</xdr:col>
      <xdr:colOff>209548</xdr:colOff>
      <xdr:row>24</xdr:row>
      <xdr:rowOff>44449</xdr:rowOff>
    </xdr:to>
    <xdr:sp macro="" textlink="">
      <xdr:nvSpPr>
        <xdr:cNvPr id="3" name="Rectangle 2"/>
        <xdr:cNvSpPr/>
      </xdr:nvSpPr>
      <xdr:spPr>
        <a:xfrm>
          <a:off x="24993600" y="3429000"/>
          <a:ext cx="2038348" cy="1187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0</xdr:colOff>
      <xdr:row>20</xdr:row>
      <xdr:rowOff>0</xdr:rowOff>
    </xdr:from>
    <xdr:to>
      <xdr:col>52</xdr:col>
      <xdr:colOff>352423</xdr:colOff>
      <xdr:row>26</xdr:row>
      <xdr:rowOff>158749</xdr:rowOff>
    </xdr:to>
    <xdr:sp macro="" textlink="">
      <xdr:nvSpPr>
        <xdr:cNvPr id="2" name="Rectangle 1"/>
        <xdr:cNvSpPr/>
      </xdr:nvSpPr>
      <xdr:spPr>
        <a:xfrm>
          <a:off x="29870400" y="3810000"/>
          <a:ext cx="2181223" cy="1301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20</xdr:row>
      <xdr:rowOff>0</xdr:rowOff>
    </xdr:from>
    <xdr:to>
      <xdr:col>26</xdr:col>
      <xdr:colOff>380998</xdr:colOff>
      <xdr:row>26</xdr:row>
      <xdr:rowOff>82549</xdr:rowOff>
    </xdr:to>
    <xdr:sp macro="" textlink="">
      <xdr:nvSpPr>
        <xdr:cNvPr id="2" name="Rectangle 1"/>
        <xdr:cNvSpPr/>
      </xdr:nvSpPr>
      <xdr:spPr>
        <a:xfrm>
          <a:off x="14020800" y="3810000"/>
          <a:ext cx="2209798" cy="12255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Kepala Dinas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endParaRPr lang="id-ID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  <a:p>
          <a:pPr algn="ctr"/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100" b="0" i="0" u="sng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Dwi Purnomo SH, MH</a:t>
          </a:r>
          <a:r>
            <a:rPr lang="id-ID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Pembina Tk. I</a:t>
          </a:r>
          <a:r>
            <a:rPr lang="id-ID" sz="10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ctr"/>
          <a:r>
            <a:rPr lang="id-ID" sz="1000" b="0" i="0" u="none" strike="noStrike">
              <a:solidFill>
                <a:sysClr val="windowText" lastClr="000000"/>
              </a:solidFill>
              <a:latin typeface="Arial" pitchFamily="34" charset="0"/>
              <a:ea typeface="+mn-ea"/>
              <a:cs typeface="Arial" pitchFamily="34" charset="0"/>
            </a:rPr>
            <a:t>NIP. 19650609 198603 1 015</a:t>
          </a:r>
          <a:r>
            <a:rPr lang="id-ID">
              <a:solidFill>
                <a:sysClr val="windowText" lastClr="000000"/>
              </a:solidFill>
            </a:rPr>
            <a:t> 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ublic/LAPORAN%20BULANAN/LAPORAN%20BULANAN%202013/perme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916;%20Pengesahan(%20K3%20)%20&#916;\Pengawasan%202014\perme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ad\KANTOR\LAPORAN%20BULANAN%202014\Permenkertrans%20No.%209_05%20Th.%202014%20n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1"/>
      <sheetName val="K2"/>
      <sheetName val="K3"/>
      <sheetName val="K4"/>
      <sheetName val="K5"/>
      <sheetName val="K6"/>
      <sheetName val="K7"/>
      <sheetName val="K8a"/>
      <sheetName val="K8b"/>
      <sheetName val="K8c"/>
      <sheetName val="K9a"/>
      <sheetName val="K9b"/>
      <sheetName val="K10"/>
      <sheetName val="Sheet2"/>
      <sheetName val="Sheet3"/>
      <sheetName val="Sheet1"/>
      <sheetName val="Sheet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1"/>
      <sheetName val="K2"/>
      <sheetName val="K3"/>
      <sheetName val="K4"/>
      <sheetName val="K5"/>
      <sheetName val="K6"/>
      <sheetName val="K7a"/>
      <sheetName val="K7b "/>
      <sheetName val="K7c"/>
      <sheetName val="K8a"/>
      <sheetName val="K8b"/>
      <sheetName val="K8c"/>
      <sheetName val="K9a"/>
      <sheetName val="K9b"/>
      <sheetName val="K10"/>
      <sheetName val="Sheet2"/>
      <sheetName val="Sheet3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G11">
            <v>0</v>
          </cell>
          <cell r="BK11">
            <v>1</v>
          </cell>
          <cell r="BL11">
            <v>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R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J11">
            <v>0</v>
          </cell>
          <cell r="CK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B11">
            <v>0</v>
          </cell>
          <cell r="DC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T11">
            <v>0</v>
          </cell>
          <cell r="DU11">
            <v>0</v>
          </cell>
        </row>
        <row r="12">
          <cell r="BG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R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J12">
            <v>0</v>
          </cell>
          <cell r="CK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B12">
            <v>0</v>
          </cell>
          <cell r="DC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T12">
            <v>0</v>
          </cell>
          <cell r="DU12">
            <v>0</v>
          </cell>
        </row>
        <row r="13"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R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J13">
            <v>0</v>
          </cell>
          <cell r="CK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B13">
            <v>0</v>
          </cell>
          <cell r="DC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T13">
            <v>0</v>
          </cell>
          <cell r="DU13">
            <v>0</v>
          </cell>
        </row>
        <row r="14"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R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J14">
            <v>0</v>
          </cell>
          <cell r="CK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B14">
            <v>0</v>
          </cell>
          <cell r="DC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T14">
            <v>0</v>
          </cell>
          <cell r="DU14">
            <v>0</v>
          </cell>
        </row>
        <row r="15">
          <cell r="BG15">
            <v>3</v>
          </cell>
          <cell r="BI15">
            <v>3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R15">
            <v>0</v>
          </cell>
          <cell r="CA15">
            <v>45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  <cell r="CS15">
            <v>1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B15">
            <v>0</v>
          </cell>
          <cell r="DC15">
            <v>0</v>
          </cell>
          <cell r="DK15">
            <v>5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T15">
            <v>0</v>
          </cell>
          <cell r="DU15">
            <v>0</v>
          </cell>
        </row>
        <row r="16">
          <cell r="BI16">
            <v>68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R16">
            <v>0</v>
          </cell>
          <cell r="CA16">
            <v>76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  <cell r="CS16">
            <v>35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B16">
            <v>0</v>
          </cell>
          <cell r="DC16">
            <v>0</v>
          </cell>
          <cell r="DK16">
            <v>40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T16">
            <v>0</v>
          </cell>
          <cell r="DU16">
            <v>0</v>
          </cell>
        </row>
        <row r="17">
          <cell r="BI17">
            <v>74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R17">
            <v>0</v>
          </cell>
          <cell r="CA17">
            <v>55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  <cell r="CS17">
            <v>40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B17">
            <v>0</v>
          </cell>
          <cell r="DC17">
            <v>0</v>
          </cell>
          <cell r="DK17">
            <v>50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T17">
            <v>0</v>
          </cell>
          <cell r="DU17">
            <v>0</v>
          </cell>
        </row>
        <row r="18"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R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J18">
            <v>0</v>
          </cell>
          <cell r="CK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B18">
            <v>0</v>
          </cell>
          <cell r="DC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T18">
            <v>0</v>
          </cell>
          <cell r="DU18">
            <v>0</v>
          </cell>
        </row>
        <row r="19">
          <cell r="BI19">
            <v>66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R19">
            <v>0</v>
          </cell>
          <cell r="CA19">
            <v>10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J19">
            <v>0</v>
          </cell>
          <cell r="CK19">
            <v>0</v>
          </cell>
          <cell r="CS19">
            <v>20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B19">
            <v>0</v>
          </cell>
          <cell r="DC19">
            <v>0</v>
          </cell>
          <cell r="DK19">
            <v>50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T19">
            <v>0</v>
          </cell>
          <cell r="DU19">
            <v>0</v>
          </cell>
        </row>
        <row r="20">
          <cell r="BI20">
            <v>9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R20">
            <v>0</v>
          </cell>
          <cell r="CA20">
            <v>1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  <cell r="CS20">
            <v>2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B20">
            <v>0</v>
          </cell>
          <cell r="DC20">
            <v>0</v>
          </cell>
          <cell r="DK20">
            <v>6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T20">
            <v>0</v>
          </cell>
          <cell r="DU2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1a"/>
      <sheetName val="K1b"/>
      <sheetName val="K2"/>
      <sheetName val="K3"/>
      <sheetName val="K4"/>
      <sheetName val="K5"/>
      <sheetName val="K6"/>
      <sheetName val="K7a"/>
      <sheetName val="K7b"/>
      <sheetName val="K7c"/>
      <sheetName val="K8a"/>
      <sheetName val="K8b"/>
      <sheetName val="K8c"/>
      <sheetName val="K9a"/>
      <sheetName val="K9a1"/>
      <sheetName val="K9a2"/>
      <sheetName val="K9a3"/>
      <sheetName val="K9b"/>
      <sheetName val="K9b1"/>
      <sheetName val="K9b2"/>
      <sheetName val="K9b3"/>
      <sheetName val="K9c 1"/>
      <sheetName val="K9c"/>
      <sheetName val="K9c2"/>
      <sheetName val="K9c3"/>
      <sheetName val="K10"/>
      <sheetName val="BAP"/>
    </sheetNames>
    <sheetDataSet>
      <sheetData sheetId="0"/>
      <sheetData sheetId="1">
        <row r="4">
          <cell r="D4" t="str">
            <v>Januari</v>
          </cell>
        </row>
        <row r="5">
          <cell r="D5">
            <v>2014</v>
          </cell>
        </row>
        <row r="6">
          <cell r="D6" t="str">
            <v>Jawa Timur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467"/>
  <sheetViews>
    <sheetView topLeftCell="A425" zoomScale="80" zoomScaleNormal="80" workbookViewId="0">
      <selection activeCell="E460" sqref="E460"/>
    </sheetView>
  </sheetViews>
  <sheetFormatPr defaultRowHeight="12.75" x14ac:dyDescent="0.2"/>
  <cols>
    <col min="1" max="1" width="5.7109375" customWidth="1"/>
    <col min="2" max="2" width="2.85546875" customWidth="1"/>
    <col min="3" max="3" width="1.5703125" customWidth="1"/>
    <col min="4" max="4" width="25.5703125" customWidth="1"/>
    <col min="5" max="5" width="10.5703125" customWidth="1"/>
    <col min="6" max="16" width="4.7109375" customWidth="1"/>
    <col min="17" max="17" width="8" customWidth="1"/>
    <col min="18" max="18" width="8.7109375" customWidth="1"/>
    <col min="19" max="19" width="18.42578125" customWidth="1"/>
  </cols>
  <sheetData>
    <row r="1" spans="1:21" ht="12" customHeight="1" x14ac:dyDescent="0.2"/>
    <row r="2" spans="1:21" ht="12" customHeight="1" x14ac:dyDescent="0.2">
      <c r="A2" s="2258" t="s">
        <v>24</v>
      </c>
      <c r="B2" s="2258"/>
      <c r="C2" s="2258"/>
      <c r="D2" s="2258"/>
      <c r="E2" s="2258"/>
      <c r="F2" s="2258"/>
      <c r="G2" s="2258"/>
      <c r="H2" s="2258"/>
      <c r="I2" s="2258"/>
      <c r="J2" s="2258"/>
      <c r="K2" s="2258"/>
      <c r="L2" s="2258"/>
      <c r="M2" s="2258"/>
      <c r="N2" s="2258"/>
      <c r="O2" s="2258"/>
      <c r="P2" s="2258"/>
      <c r="Q2" s="2258"/>
      <c r="R2" s="2258"/>
      <c r="S2" s="2258"/>
    </row>
    <row r="3" spans="1:21" ht="12" customHeight="1" x14ac:dyDescent="0.2"/>
    <row r="4" spans="1:21" ht="12" customHeight="1" x14ac:dyDescent="0.2">
      <c r="A4" s="95" t="s">
        <v>273</v>
      </c>
      <c r="C4" s="5" t="s">
        <v>27</v>
      </c>
      <c r="D4" s="103" t="s">
        <v>274</v>
      </c>
    </row>
    <row r="5" spans="1:21" ht="12" customHeight="1" x14ac:dyDescent="0.2">
      <c r="A5" t="s">
        <v>25</v>
      </c>
      <c r="C5" s="5" t="s">
        <v>27</v>
      </c>
      <c r="D5" s="51" t="s">
        <v>271</v>
      </c>
    </row>
    <row r="6" spans="1:21" ht="12" customHeight="1" x14ac:dyDescent="0.2">
      <c r="A6" s="95" t="s">
        <v>272</v>
      </c>
      <c r="C6" s="5" t="s">
        <v>27</v>
      </c>
      <c r="D6" s="103" t="s">
        <v>275</v>
      </c>
    </row>
    <row r="7" spans="1:21" ht="12" customHeight="1" x14ac:dyDescent="0.2">
      <c r="A7" t="s">
        <v>26</v>
      </c>
      <c r="C7" s="5" t="s">
        <v>27</v>
      </c>
      <c r="D7" s="50" t="s">
        <v>28</v>
      </c>
    </row>
    <row r="8" spans="1:21" ht="12" customHeight="1" thickBot="1" x14ac:dyDescent="0.25"/>
    <row r="9" spans="1:21" ht="12" customHeight="1" x14ac:dyDescent="0.2">
      <c r="A9" s="2268" t="s">
        <v>0</v>
      </c>
      <c r="B9" s="2270" t="s">
        <v>7</v>
      </c>
      <c r="C9" s="2270"/>
      <c r="D9" s="2270"/>
      <c r="E9" s="2272" t="s">
        <v>6</v>
      </c>
      <c r="F9" s="2272"/>
      <c r="G9" s="2272"/>
      <c r="H9" s="2272"/>
      <c r="I9" s="2272"/>
      <c r="J9" s="2272"/>
      <c r="K9" s="2272"/>
      <c r="L9" s="2272"/>
      <c r="M9" s="2272"/>
      <c r="N9" s="2272"/>
      <c r="O9" s="2272"/>
      <c r="P9" s="2272"/>
      <c r="Q9" s="2272"/>
      <c r="R9" s="2272"/>
      <c r="S9" s="2264" t="s">
        <v>4</v>
      </c>
      <c r="T9" s="2"/>
      <c r="U9" s="2"/>
    </row>
    <row r="10" spans="1:21" ht="12" customHeight="1" x14ac:dyDescent="0.2">
      <c r="A10" s="2269"/>
      <c r="B10" s="2271"/>
      <c r="C10" s="2271"/>
      <c r="D10" s="2271"/>
      <c r="E10" s="2262" t="s">
        <v>1</v>
      </c>
      <c r="F10" s="2262" t="s">
        <v>5</v>
      </c>
      <c r="G10" s="2262"/>
      <c r="H10" s="2262"/>
      <c r="I10" s="2262"/>
      <c r="J10" s="2262"/>
      <c r="K10" s="2262"/>
      <c r="L10" s="2262"/>
      <c r="M10" s="2262"/>
      <c r="N10" s="2262"/>
      <c r="O10" s="2262"/>
      <c r="P10" s="2262"/>
      <c r="Q10" s="2266" t="s">
        <v>2</v>
      </c>
      <c r="R10" s="2262" t="s">
        <v>3</v>
      </c>
      <c r="S10" s="2265"/>
      <c r="T10" s="2"/>
      <c r="U10" s="2"/>
    </row>
    <row r="11" spans="1:21" ht="12" customHeight="1" thickBot="1" x14ac:dyDescent="0.25">
      <c r="A11" s="2269"/>
      <c r="B11" s="2271"/>
      <c r="C11" s="2271"/>
      <c r="D11" s="2271"/>
      <c r="E11" s="2263"/>
      <c r="F11" s="181">
        <v>1</v>
      </c>
      <c r="G11" s="181">
        <v>2</v>
      </c>
      <c r="H11" s="181">
        <v>3</v>
      </c>
      <c r="I11" s="181">
        <v>4</v>
      </c>
      <c r="J11" s="181">
        <v>5</v>
      </c>
      <c r="K11" s="181">
        <v>6</v>
      </c>
      <c r="L11" s="181">
        <v>7</v>
      </c>
      <c r="M11" s="181">
        <v>8</v>
      </c>
      <c r="N11" s="181">
        <v>9</v>
      </c>
      <c r="O11" s="181">
        <v>10</v>
      </c>
      <c r="P11" s="181">
        <v>11</v>
      </c>
      <c r="Q11" s="2267"/>
      <c r="R11" s="2263"/>
      <c r="S11" s="2265"/>
      <c r="T11" s="2"/>
      <c r="U11" s="2"/>
    </row>
    <row r="12" spans="1:21" ht="12" customHeight="1" x14ac:dyDescent="0.2">
      <c r="A12" s="189"/>
      <c r="B12" s="190"/>
      <c r="C12" s="191"/>
      <c r="D12" s="192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4"/>
    </row>
    <row r="13" spans="1:21" ht="12" customHeight="1" x14ac:dyDescent="0.2">
      <c r="A13" s="195" t="s">
        <v>8</v>
      </c>
      <c r="B13" s="182" t="s">
        <v>9</v>
      </c>
      <c r="C13" s="185"/>
      <c r="D13" s="183"/>
      <c r="E13" s="180"/>
      <c r="F13" s="180"/>
      <c r="G13" s="180"/>
      <c r="H13" s="180"/>
      <c r="I13" s="180"/>
      <c r="J13" s="180"/>
      <c r="K13" s="180"/>
      <c r="L13" s="180"/>
      <c r="M13" s="180"/>
      <c r="N13" s="180"/>
      <c r="O13" s="180"/>
      <c r="P13" s="180"/>
      <c r="Q13" s="180"/>
      <c r="R13" s="180"/>
      <c r="S13" s="196"/>
    </row>
    <row r="14" spans="1:21" ht="12" customHeight="1" x14ac:dyDescent="0.2">
      <c r="A14" s="197"/>
      <c r="B14" s="184" t="s">
        <v>8</v>
      </c>
      <c r="C14" s="186"/>
      <c r="D14" s="183" t="s">
        <v>10</v>
      </c>
      <c r="E14" s="187">
        <v>0</v>
      </c>
      <c r="F14" s="187">
        <v>0</v>
      </c>
      <c r="G14" s="187">
        <v>0</v>
      </c>
      <c r="H14" s="187">
        <v>0</v>
      </c>
      <c r="I14" s="187">
        <v>0</v>
      </c>
      <c r="J14" s="187">
        <v>0</v>
      </c>
      <c r="K14" s="187">
        <v>0</v>
      </c>
      <c r="L14" s="187">
        <v>0</v>
      </c>
      <c r="M14" s="187">
        <v>0</v>
      </c>
      <c r="N14" s="187">
        <v>0</v>
      </c>
      <c r="O14" s="187">
        <v>0</v>
      </c>
      <c r="P14" s="187">
        <v>0</v>
      </c>
      <c r="Q14" s="187">
        <v>0</v>
      </c>
      <c r="R14" s="187">
        <v>0</v>
      </c>
      <c r="S14" s="196"/>
    </row>
    <row r="15" spans="1:21" ht="12" customHeight="1" x14ac:dyDescent="0.2">
      <c r="A15" s="197"/>
      <c r="B15" s="184" t="s">
        <v>11</v>
      </c>
      <c r="C15" s="186"/>
      <c r="D15" s="183" t="s">
        <v>12</v>
      </c>
      <c r="E15" s="187">
        <v>0</v>
      </c>
      <c r="F15" s="187">
        <v>0</v>
      </c>
      <c r="G15" s="187">
        <v>0</v>
      </c>
      <c r="H15" s="187">
        <v>0</v>
      </c>
      <c r="I15" s="187">
        <v>0</v>
      </c>
      <c r="J15" s="187">
        <v>0</v>
      </c>
      <c r="K15" s="187">
        <v>0</v>
      </c>
      <c r="L15" s="187">
        <v>0</v>
      </c>
      <c r="M15" s="187">
        <v>0</v>
      </c>
      <c r="N15" s="187">
        <v>0</v>
      </c>
      <c r="O15" s="187">
        <v>0</v>
      </c>
      <c r="P15" s="187">
        <v>0</v>
      </c>
      <c r="Q15" s="187">
        <v>0</v>
      </c>
      <c r="R15" s="187">
        <v>0</v>
      </c>
      <c r="S15" s="196"/>
    </row>
    <row r="16" spans="1:21" ht="12" customHeight="1" x14ac:dyDescent="0.2">
      <c r="A16" s="197"/>
      <c r="B16" s="184" t="s">
        <v>13</v>
      </c>
      <c r="C16" s="186"/>
      <c r="D16" s="183" t="s">
        <v>14</v>
      </c>
      <c r="E16" s="187">
        <v>0</v>
      </c>
      <c r="F16" s="187">
        <v>0</v>
      </c>
      <c r="G16" s="187">
        <v>0</v>
      </c>
      <c r="H16" s="187">
        <v>0</v>
      </c>
      <c r="I16" s="187">
        <v>0</v>
      </c>
      <c r="J16" s="187">
        <v>0</v>
      </c>
      <c r="K16" s="187">
        <v>0</v>
      </c>
      <c r="L16" s="187">
        <v>0</v>
      </c>
      <c r="M16" s="187">
        <v>0</v>
      </c>
      <c r="N16" s="187">
        <v>0</v>
      </c>
      <c r="O16" s="187">
        <v>0</v>
      </c>
      <c r="P16" s="187">
        <v>0</v>
      </c>
      <c r="Q16" s="187">
        <v>0</v>
      </c>
      <c r="R16" s="187">
        <v>0</v>
      </c>
      <c r="S16" s="196"/>
    </row>
    <row r="17" spans="1:19" ht="12" customHeight="1" thickBot="1" x14ac:dyDescent="0.25">
      <c r="A17" s="198"/>
      <c r="B17" s="199"/>
      <c r="C17" s="200"/>
      <c r="D17" s="201"/>
      <c r="E17" s="202"/>
      <c r="F17" s="202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4"/>
    </row>
    <row r="18" spans="1:19" ht="12" customHeight="1" x14ac:dyDescent="0.2">
      <c r="A18" s="189"/>
      <c r="B18" s="190"/>
      <c r="C18" s="191"/>
      <c r="D18" s="192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4"/>
    </row>
    <row r="19" spans="1:19" ht="12" customHeight="1" x14ac:dyDescent="0.2">
      <c r="A19" s="195" t="s">
        <v>11</v>
      </c>
      <c r="B19" s="182" t="s">
        <v>15</v>
      </c>
      <c r="C19" s="185"/>
      <c r="D19" s="183"/>
      <c r="E19" s="180"/>
      <c r="F19" s="180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180"/>
      <c r="R19" s="180"/>
      <c r="S19" s="196"/>
    </row>
    <row r="20" spans="1:19" ht="12" customHeight="1" x14ac:dyDescent="0.2">
      <c r="A20" s="197"/>
      <c r="B20" s="184" t="s">
        <v>8</v>
      </c>
      <c r="C20" s="186"/>
      <c r="D20" s="183" t="s">
        <v>16</v>
      </c>
      <c r="E20" s="180">
        <v>2</v>
      </c>
      <c r="F20" s="187">
        <v>0</v>
      </c>
      <c r="G20" s="187">
        <v>0</v>
      </c>
      <c r="H20" s="187">
        <v>0</v>
      </c>
      <c r="I20" s="187">
        <v>0</v>
      </c>
      <c r="J20" s="187">
        <v>0</v>
      </c>
      <c r="K20" s="187">
        <v>0</v>
      </c>
      <c r="L20" s="187">
        <v>0</v>
      </c>
      <c r="M20" s="187">
        <v>0</v>
      </c>
      <c r="N20" s="187">
        <v>0</v>
      </c>
      <c r="O20" s="187">
        <v>0</v>
      </c>
      <c r="P20" s="187">
        <v>0</v>
      </c>
      <c r="Q20" s="187">
        <v>0</v>
      </c>
      <c r="R20" s="180">
        <v>2</v>
      </c>
      <c r="S20" s="196"/>
    </row>
    <row r="21" spans="1:19" ht="12" customHeight="1" x14ac:dyDescent="0.2">
      <c r="A21" s="197"/>
      <c r="B21" s="184" t="s">
        <v>11</v>
      </c>
      <c r="C21" s="186"/>
      <c r="D21" s="183" t="s">
        <v>17</v>
      </c>
      <c r="E21" s="180">
        <v>9</v>
      </c>
      <c r="F21" s="187">
        <v>0</v>
      </c>
      <c r="G21" s="180">
        <v>1</v>
      </c>
      <c r="H21" s="187">
        <v>0</v>
      </c>
      <c r="I21" s="187">
        <v>1</v>
      </c>
      <c r="J21" s="187">
        <v>1</v>
      </c>
      <c r="K21" s="180">
        <v>1</v>
      </c>
      <c r="L21" s="180">
        <v>1</v>
      </c>
      <c r="M21" s="180">
        <v>2</v>
      </c>
      <c r="N21" s="187">
        <v>0</v>
      </c>
      <c r="O21" s="187">
        <v>0</v>
      </c>
      <c r="P21" s="187">
        <v>0</v>
      </c>
      <c r="Q21" s="180">
        <v>7</v>
      </c>
      <c r="R21" s="180">
        <v>9</v>
      </c>
      <c r="S21" s="196"/>
    </row>
    <row r="22" spans="1:19" ht="12" customHeight="1" x14ac:dyDescent="0.2">
      <c r="A22" s="197"/>
      <c r="B22" s="184" t="s">
        <v>13</v>
      </c>
      <c r="C22" s="186"/>
      <c r="D22" s="183" t="s">
        <v>18</v>
      </c>
      <c r="E22" s="180">
        <v>6</v>
      </c>
      <c r="F22" s="187">
        <v>0</v>
      </c>
      <c r="G22" s="180"/>
      <c r="H22" s="187">
        <v>0</v>
      </c>
      <c r="I22" s="187">
        <v>0</v>
      </c>
      <c r="J22" s="187">
        <v>0</v>
      </c>
      <c r="K22" s="187">
        <v>0</v>
      </c>
      <c r="L22" s="187">
        <v>0</v>
      </c>
      <c r="M22" s="187">
        <v>0</v>
      </c>
      <c r="N22" s="180">
        <v>1</v>
      </c>
      <c r="O22" s="187">
        <v>0</v>
      </c>
      <c r="P22" s="187">
        <v>0</v>
      </c>
      <c r="Q22" s="180">
        <v>3</v>
      </c>
      <c r="R22" s="180">
        <v>6</v>
      </c>
      <c r="S22" s="196"/>
    </row>
    <row r="23" spans="1:19" ht="12" customHeight="1" thickBot="1" x14ac:dyDescent="0.25">
      <c r="A23" s="198"/>
      <c r="B23" s="199"/>
      <c r="C23" s="200"/>
      <c r="D23" s="201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4"/>
    </row>
    <row r="24" spans="1:19" ht="20.100000000000001" customHeight="1" thickBot="1" x14ac:dyDescent="0.25">
      <c r="A24" s="2259" t="s">
        <v>6</v>
      </c>
      <c r="B24" s="2260"/>
      <c r="C24" s="2260"/>
      <c r="D24" s="2261"/>
      <c r="E24" s="188">
        <f t="shared" ref="E24:R24" si="0">SUM(E20:E23)</f>
        <v>17</v>
      </c>
      <c r="F24" s="188">
        <f t="shared" si="0"/>
        <v>0</v>
      </c>
      <c r="G24" s="188">
        <f t="shared" si="0"/>
        <v>1</v>
      </c>
      <c r="H24" s="188">
        <f t="shared" si="0"/>
        <v>0</v>
      </c>
      <c r="I24" s="188">
        <f t="shared" si="0"/>
        <v>1</v>
      </c>
      <c r="J24" s="188">
        <f t="shared" si="0"/>
        <v>1</v>
      </c>
      <c r="K24" s="188">
        <f t="shared" si="0"/>
        <v>1</v>
      </c>
      <c r="L24" s="188">
        <f t="shared" si="0"/>
        <v>1</v>
      </c>
      <c r="M24" s="188">
        <f t="shared" si="0"/>
        <v>2</v>
      </c>
      <c r="N24" s="188">
        <f t="shared" si="0"/>
        <v>1</v>
      </c>
      <c r="O24" s="188">
        <f t="shared" si="0"/>
        <v>0</v>
      </c>
      <c r="P24" s="188">
        <f t="shared" si="0"/>
        <v>0</v>
      </c>
      <c r="Q24" s="188">
        <f t="shared" si="0"/>
        <v>10</v>
      </c>
      <c r="R24" s="188">
        <f t="shared" si="0"/>
        <v>17</v>
      </c>
      <c r="S24" s="7"/>
    </row>
    <row r="25" spans="1:19" ht="12" customHeight="1" x14ac:dyDescent="0.2">
      <c r="A25" s="1"/>
    </row>
    <row r="26" spans="1:19" ht="12" customHeight="1" x14ac:dyDescent="0.2">
      <c r="A26" s="2254" t="s">
        <v>19</v>
      </c>
      <c r="B26" s="2254"/>
      <c r="C26" s="2254"/>
      <c r="D26" s="2254"/>
    </row>
    <row r="27" spans="1:19" ht="12" customHeight="1" x14ac:dyDescent="0.2">
      <c r="A27" s="1"/>
    </row>
    <row r="28" spans="1:19" ht="12" customHeight="1" x14ac:dyDescent="0.2">
      <c r="A28" s="1">
        <v>1</v>
      </c>
      <c r="B28" s="4" t="s">
        <v>20</v>
      </c>
      <c r="C28" s="4"/>
      <c r="D28" t="s">
        <v>21</v>
      </c>
      <c r="P28" s="2255"/>
      <c r="Q28" s="2255"/>
      <c r="R28" s="2255"/>
      <c r="S28" s="2255"/>
    </row>
    <row r="29" spans="1:19" ht="12" customHeight="1" x14ac:dyDescent="0.2">
      <c r="A29" s="1">
        <v>2</v>
      </c>
      <c r="B29" s="4" t="s">
        <v>20</v>
      </c>
      <c r="C29" s="4"/>
      <c r="D29" t="s">
        <v>22</v>
      </c>
    </row>
    <row r="30" spans="1:19" ht="12" customHeight="1" x14ac:dyDescent="0.2">
      <c r="A30" s="1">
        <v>3</v>
      </c>
      <c r="B30" s="4" t="s">
        <v>20</v>
      </c>
      <c r="C30" s="4"/>
      <c r="D30" s="2254" t="s">
        <v>23</v>
      </c>
      <c r="E30" s="2254"/>
      <c r="P30" s="2256"/>
      <c r="Q30" s="2256"/>
      <c r="R30" s="2256"/>
      <c r="S30" s="2256"/>
    </row>
    <row r="31" spans="1:19" ht="12" customHeight="1" x14ac:dyDescent="0.2">
      <c r="A31" s="1">
        <v>4</v>
      </c>
      <c r="B31" s="4" t="s">
        <v>20</v>
      </c>
      <c r="C31" s="4"/>
      <c r="D31" t="s">
        <v>29</v>
      </c>
      <c r="P31" s="118"/>
      <c r="Q31" s="118"/>
      <c r="R31" s="118"/>
      <c r="S31" s="118"/>
    </row>
    <row r="32" spans="1:19" ht="12" customHeight="1" x14ac:dyDescent="0.2">
      <c r="A32" s="1">
        <v>5</v>
      </c>
      <c r="B32" s="4" t="s">
        <v>20</v>
      </c>
      <c r="C32" s="4"/>
      <c r="D32" t="s">
        <v>30</v>
      </c>
      <c r="P32" s="118"/>
      <c r="Q32" s="118"/>
      <c r="R32" s="118"/>
      <c r="S32" s="118"/>
    </row>
    <row r="33" spans="1:19" ht="12" customHeight="1" x14ac:dyDescent="0.2">
      <c r="A33" s="1">
        <v>6</v>
      </c>
      <c r="B33" s="4" t="s">
        <v>20</v>
      </c>
      <c r="C33" s="4"/>
      <c r="D33" t="s">
        <v>31</v>
      </c>
      <c r="P33" s="112"/>
      <c r="Q33" s="112"/>
      <c r="R33" s="112"/>
      <c r="S33" s="112"/>
    </row>
    <row r="34" spans="1:19" ht="12" customHeight="1" x14ac:dyDescent="0.2">
      <c r="A34" s="1">
        <v>7</v>
      </c>
      <c r="B34" s="4" t="s">
        <v>20</v>
      </c>
      <c r="C34" s="4"/>
      <c r="D34" t="s">
        <v>32</v>
      </c>
      <c r="P34" s="2257"/>
      <c r="Q34" s="2257"/>
      <c r="R34" s="2257"/>
      <c r="S34" s="2257"/>
    </row>
    <row r="35" spans="1:19" ht="12" customHeight="1" x14ac:dyDescent="0.2">
      <c r="A35" s="1">
        <v>8</v>
      </c>
      <c r="B35" s="4" t="s">
        <v>20</v>
      </c>
      <c r="C35" s="4"/>
      <c r="D35" t="s">
        <v>33</v>
      </c>
      <c r="P35" s="2255"/>
      <c r="Q35" s="2255"/>
      <c r="R35" s="2255"/>
      <c r="S35" s="2255"/>
    </row>
    <row r="36" spans="1:19" ht="12" customHeight="1" x14ac:dyDescent="0.2">
      <c r="A36" s="1">
        <v>9</v>
      </c>
      <c r="B36" s="4" t="s">
        <v>20</v>
      </c>
      <c r="C36" s="4"/>
      <c r="D36" t="s">
        <v>34</v>
      </c>
      <c r="P36" s="2255"/>
      <c r="Q36" s="2255"/>
      <c r="R36" s="2255"/>
      <c r="S36" s="2255"/>
    </row>
    <row r="37" spans="1:19" ht="12" customHeight="1" x14ac:dyDescent="0.2">
      <c r="A37" s="1">
        <v>10</v>
      </c>
      <c r="B37" s="4" t="s">
        <v>20</v>
      </c>
      <c r="C37" s="4"/>
      <c r="D37" t="s">
        <v>35</v>
      </c>
      <c r="P37" s="155"/>
      <c r="Q37" s="155"/>
      <c r="R37" s="155"/>
      <c r="S37" s="155"/>
    </row>
    <row r="38" spans="1:19" ht="12" customHeight="1" x14ac:dyDescent="0.2">
      <c r="A38" s="1">
        <v>11</v>
      </c>
      <c r="B38" s="4" t="s">
        <v>20</v>
      </c>
      <c r="C38" s="4"/>
      <c r="D38" t="s">
        <v>36</v>
      </c>
      <c r="P38" s="156"/>
      <c r="Q38" s="156"/>
      <c r="R38" s="156"/>
      <c r="S38" s="156"/>
    </row>
    <row r="40" spans="1:19" x14ac:dyDescent="0.2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</row>
    <row r="41" spans="1:19" ht="15" x14ac:dyDescent="0.2">
      <c r="A41" s="2258" t="s">
        <v>24</v>
      </c>
      <c r="B41" s="2258"/>
      <c r="C41" s="2258"/>
      <c r="D41" s="2258"/>
      <c r="E41" s="2258"/>
      <c r="F41" s="2258"/>
      <c r="G41" s="2258"/>
      <c r="H41" s="2258"/>
      <c r="I41" s="2258"/>
      <c r="J41" s="2258"/>
      <c r="K41" s="2258"/>
      <c r="L41" s="2258"/>
      <c r="M41" s="2258"/>
      <c r="N41" s="2258"/>
      <c r="O41" s="2258"/>
      <c r="P41" s="2258"/>
      <c r="Q41" s="2258"/>
      <c r="R41" s="2258"/>
      <c r="S41" s="2258"/>
    </row>
    <row r="42" spans="1:19" x14ac:dyDescent="0.2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</row>
    <row r="43" spans="1:19" x14ac:dyDescent="0.2">
      <c r="A43" s="95" t="s">
        <v>273</v>
      </c>
      <c r="B43" s="95"/>
      <c r="C43" s="5" t="s">
        <v>27</v>
      </c>
      <c r="D43" s="103" t="s">
        <v>283</v>
      </c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</row>
    <row r="44" spans="1:19" x14ac:dyDescent="0.2">
      <c r="A44" s="95" t="s">
        <v>25</v>
      </c>
      <c r="B44" s="95"/>
      <c r="C44" s="5" t="s">
        <v>27</v>
      </c>
      <c r="D44" s="51" t="s">
        <v>271</v>
      </c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</row>
    <row r="45" spans="1:19" x14ac:dyDescent="0.2">
      <c r="A45" s="95" t="s">
        <v>272</v>
      </c>
      <c r="B45" s="95"/>
      <c r="C45" s="5" t="s">
        <v>27</v>
      </c>
      <c r="D45" s="103" t="s">
        <v>275</v>
      </c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</row>
    <row r="46" spans="1:19" x14ac:dyDescent="0.2">
      <c r="A46" s="95" t="s">
        <v>26</v>
      </c>
      <c r="B46" s="95"/>
      <c r="C46" s="5" t="s">
        <v>27</v>
      </c>
      <c r="D46" s="50" t="s">
        <v>28</v>
      </c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</row>
    <row r="47" spans="1:19" ht="13.5" thickBot="1" x14ac:dyDescent="0.25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</row>
    <row r="48" spans="1:19" x14ac:dyDescent="0.2">
      <c r="A48" s="2268" t="s">
        <v>0</v>
      </c>
      <c r="B48" s="2270" t="s">
        <v>7</v>
      </c>
      <c r="C48" s="2270"/>
      <c r="D48" s="2270"/>
      <c r="E48" s="2272" t="s">
        <v>6</v>
      </c>
      <c r="F48" s="2272"/>
      <c r="G48" s="2272"/>
      <c r="H48" s="2272"/>
      <c r="I48" s="2272"/>
      <c r="J48" s="2272"/>
      <c r="K48" s="2272"/>
      <c r="L48" s="2272"/>
      <c r="M48" s="2272"/>
      <c r="N48" s="2272"/>
      <c r="O48" s="2272"/>
      <c r="P48" s="2272"/>
      <c r="Q48" s="2272"/>
      <c r="R48" s="2272"/>
      <c r="S48" s="2264" t="s">
        <v>4</v>
      </c>
    </row>
    <row r="49" spans="1:19" x14ac:dyDescent="0.2">
      <c r="A49" s="2269"/>
      <c r="B49" s="2271"/>
      <c r="C49" s="2271"/>
      <c r="D49" s="2271"/>
      <c r="E49" s="2262" t="s">
        <v>1</v>
      </c>
      <c r="F49" s="2262" t="s">
        <v>5</v>
      </c>
      <c r="G49" s="2262"/>
      <c r="H49" s="2262"/>
      <c r="I49" s="2262"/>
      <c r="J49" s="2262"/>
      <c r="K49" s="2262"/>
      <c r="L49" s="2262"/>
      <c r="M49" s="2262"/>
      <c r="N49" s="2262"/>
      <c r="O49" s="2262"/>
      <c r="P49" s="2262"/>
      <c r="Q49" s="2266" t="s">
        <v>2</v>
      </c>
      <c r="R49" s="2262" t="s">
        <v>3</v>
      </c>
      <c r="S49" s="2265"/>
    </row>
    <row r="50" spans="1:19" ht="13.5" thickBot="1" x14ac:dyDescent="0.25">
      <c r="A50" s="2269"/>
      <c r="B50" s="2271"/>
      <c r="C50" s="2271"/>
      <c r="D50" s="2271"/>
      <c r="E50" s="2263"/>
      <c r="F50" s="181">
        <v>1</v>
      </c>
      <c r="G50" s="181">
        <v>2</v>
      </c>
      <c r="H50" s="181">
        <v>3</v>
      </c>
      <c r="I50" s="181">
        <v>4</v>
      </c>
      <c r="J50" s="181">
        <v>5</v>
      </c>
      <c r="K50" s="181">
        <v>6</v>
      </c>
      <c r="L50" s="181">
        <v>7</v>
      </c>
      <c r="M50" s="181">
        <v>8</v>
      </c>
      <c r="N50" s="181">
        <v>9</v>
      </c>
      <c r="O50" s="181">
        <v>10</v>
      </c>
      <c r="P50" s="181">
        <v>11</v>
      </c>
      <c r="Q50" s="2267"/>
      <c r="R50" s="2263"/>
      <c r="S50" s="2265"/>
    </row>
    <row r="51" spans="1:19" x14ac:dyDescent="0.2">
      <c r="A51" s="189"/>
      <c r="B51" s="190"/>
      <c r="C51" s="191"/>
      <c r="D51" s="192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4"/>
    </row>
    <row r="52" spans="1:19" x14ac:dyDescent="0.2">
      <c r="A52" s="195" t="s">
        <v>8</v>
      </c>
      <c r="B52" s="182" t="s">
        <v>9</v>
      </c>
      <c r="C52" s="185"/>
      <c r="D52" s="183"/>
      <c r="E52" s="180"/>
      <c r="F52" s="180"/>
      <c r="G52" s="180"/>
      <c r="H52" s="180"/>
      <c r="I52" s="180"/>
      <c r="J52" s="180"/>
      <c r="K52" s="180"/>
      <c r="L52" s="180"/>
      <c r="M52" s="180"/>
      <c r="N52" s="180"/>
      <c r="O52" s="180"/>
      <c r="P52" s="180"/>
      <c r="Q52" s="180"/>
      <c r="R52" s="180"/>
      <c r="S52" s="196"/>
    </row>
    <row r="53" spans="1:19" x14ac:dyDescent="0.2">
      <c r="A53" s="197"/>
      <c r="B53" s="184" t="s">
        <v>8</v>
      </c>
      <c r="C53" s="186"/>
      <c r="D53" s="183" t="s">
        <v>10</v>
      </c>
      <c r="E53" s="187">
        <v>0</v>
      </c>
      <c r="F53" s="187">
        <v>0</v>
      </c>
      <c r="G53" s="187">
        <v>0</v>
      </c>
      <c r="H53" s="187">
        <v>0</v>
      </c>
      <c r="I53" s="187">
        <v>0</v>
      </c>
      <c r="J53" s="187">
        <v>0</v>
      </c>
      <c r="K53" s="187">
        <v>0</v>
      </c>
      <c r="L53" s="187">
        <v>0</v>
      </c>
      <c r="M53" s="187">
        <v>0</v>
      </c>
      <c r="N53" s="187">
        <v>0</v>
      </c>
      <c r="O53" s="187">
        <v>0</v>
      </c>
      <c r="P53" s="187">
        <v>0</v>
      </c>
      <c r="Q53" s="187">
        <v>0</v>
      </c>
      <c r="R53" s="187">
        <v>0</v>
      </c>
      <c r="S53" s="196"/>
    </row>
    <row r="54" spans="1:19" x14ac:dyDescent="0.2">
      <c r="A54" s="197"/>
      <c r="B54" s="184" t="s">
        <v>11</v>
      </c>
      <c r="C54" s="186"/>
      <c r="D54" s="183" t="s">
        <v>12</v>
      </c>
      <c r="E54" s="187">
        <v>0</v>
      </c>
      <c r="F54" s="187">
        <v>0</v>
      </c>
      <c r="G54" s="187">
        <v>0</v>
      </c>
      <c r="H54" s="187">
        <v>0</v>
      </c>
      <c r="I54" s="187">
        <v>0</v>
      </c>
      <c r="J54" s="187">
        <v>0</v>
      </c>
      <c r="K54" s="187">
        <v>0</v>
      </c>
      <c r="L54" s="187">
        <v>0</v>
      </c>
      <c r="M54" s="187">
        <v>0</v>
      </c>
      <c r="N54" s="187">
        <v>0</v>
      </c>
      <c r="O54" s="187">
        <v>0</v>
      </c>
      <c r="P54" s="187">
        <v>0</v>
      </c>
      <c r="Q54" s="187">
        <v>0</v>
      </c>
      <c r="R54" s="187">
        <v>0</v>
      </c>
      <c r="S54" s="196"/>
    </row>
    <row r="55" spans="1:19" x14ac:dyDescent="0.2">
      <c r="A55" s="197"/>
      <c r="B55" s="184" t="s">
        <v>13</v>
      </c>
      <c r="C55" s="186"/>
      <c r="D55" s="183" t="s">
        <v>14</v>
      </c>
      <c r="E55" s="187">
        <v>0</v>
      </c>
      <c r="F55" s="187">
        <v>0</v>
      </c>
      <c r="G55" s="187">
        <v>0</v>
      </c>
      <c r="H55" s="187">
        <v>0</v>
      </c>
      <c r="I55" s="187">
        <v>0</v>
      </c>
      <c r="J55" s="187">
        <v>0</v>
      </c>
      <c r="K55" s="187">
        <v>0</v>
      </c>
      <c r="L55" s="187">
        <v>0</v>
      </c>
      <c r="M55" s="187">
        <v>0</v>
      </c>
      <c r="N55" s="187">
        <v>0</v>
      </c>
      <c r="O55" s="187">
        <v>0</v>
      </c>
      <c r="P55" s="187">
        <v>0</v>
      </c>
      <c r="Q55" s="187">
        <v>0</v>
      </c>
      <c r="R55" s="187">
        <v>0</v>
      </c>
      <c r="S55" s="196"/>
    </row>
    <row r="56" spans="1:19" ht="13.5" thickBot="1" x14ac:dyDescent="0.25">
      <c r="A56" s="198"/>
      <c r="B56" s="199"/>
      <c r="C56" s="200"/>
      <c r="D56" s="201"/>
      <c r="E56" s="202"/>
      <c r="F56" s="202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4"/>
    </row>
    <row r="57" spans="1:19" x14ac:dyDescent="0.2">
      <c r="A57" s="189"/>
      <c r="B57" s="190"/>
      <c r="C57" s="191"/>
      <c r="D57" s="192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4"/>
    </row>
    <row r="58" spans="1:19" x14ac:dyDescent="0.2">
      <c r="A58" s="195" t="s">
        <v>11</v>
      </c>
      <c r="B58" s="182" t="s">
        <v>15</v>
      </c>
      <c r="C58" s="185"/>
      <c r="D58" s="183"/>
      <c r="E58" s="180"/>
      <c r="F58" s="180"/>
      <c r="G58" s="180"/>
      <c r="H58" s="180"/>
      <c r="I58" s="180"/>
      <c r="J58" s="180"/>
      <c r="K58" s="180"/>
      <c r="L58" s="180"/>
      <c r="M58" s="180"/>
      <c r="N58" s="180"/>
      <c r="O58" s="180"/>
      <c r="P58" s="180"/>
      <c r="Q58" s="180"/>
      <c r="R58" s="180"/>
      <c r="S58" s="196"/>
    </row>
    <row r="59" spans="1:19" x14ac:dyDescent="0.2">
      <c r="A59" s="197"/>
      <c r="B59" s="184" t="s">
        <v>8</v>
      </c>
      <c r="C59" s="186"/>
      <c r="D59" s="183" t="s">
        <v>16</v>
      </c>
      <c r="E59" s="180">
        <v>2</v>
      </c>
      <c r="F59" s="187">
        <v>0</v>
      </c>
      <c r="G59" s="187">
        <v>0</v>
      </c>
      <c r="H59" s="187">
        <v>0</v>
      </c>
      <c r="I59" s="187">
        <v>0</v>
      </c>
      <c r="J59" s="187">
        <v>0</v>
      </c>
      <c r="K59" s="187">
        <v>0</v>
      </c>
      <c r="L59" s="187">
        <v>0</v>
      </c>
      <c r="M59" s="187">
        <v>0</v>
      </c>
      <c r="N59" s="187">
        <v>0</v>
      </c>
      <c r="O59" s="187">
        <v>0</v>
      </c>
      <c r="P59" s="187">
        <v>0</v>
      </c>
      <c r="Q59" s="187">
        <v>0</v>
      </c>
      <c r="R59" s="180">
        <v>2</v>
      </c>
      <c r="S59" s="196"/>
    </row>
    <row r="60" spans="1:19" x14ac:dyDescent="0.2">
      <c r="A60" s="197"/>
      <c r="B60" s="184" t="s">
        <v>11</v>
      </c>
      <c r="C60" s="186"/>
      <c r="D60" s="183" t="s">
        <v>17</v>
      </c>
      <c r="E60" s="180">
        <v>9</v>
      </c>
      <c r="F60" s="187">
        <v>0</v>
      </c>
      <c r="G60" s="180">
        <v>1</v>
      </c>
      <c r="H60" s="187">
        <v>0</v>
      </c>
      <c r="I60" s="187">
        <v>1</v>
      </c>
      <c r="J60" s="187">
        <v>1</v>
      </c>
      <c r="K60" s="180">
        <v>1</v>
      </c>
      <c r="L60" s="180">
        <v>1</v>
      </c>
      <c r="M60" s="180">
        <v>2</v>
      </c>
      <c r="N60" s="187">
        <v>0</v>
      </c>
      <c r="O60" s="187">
        <v>0</v>
      </c>
      <c r="P60" s="187">
        <v>0</v>
      </c>
      <c r="Q60" s="180">
        <v>7</v>
      </c>
      <c r="R60" s="180">
        <v>9</v>
      </c>
      <c r="S60" s="196"/>
    </row>
    <row r="61" spans="1:19" x14ac:dyDescent="0.2">
      <c r="A61" s="197"/>
      <c r="B61" s="184" t="s">
        <v>13</v>
      </c>
      <c r="C61" s="186"/>
      <c r="D61" s="183" t="s">
        <v>18</v>
      </c>
      <c r="E61" s="180">
        <v>6</v>
      </c>
      <c r="F61" s="187">
        <v>0</v>
      </c>
      <c r="G61" s="180"/>
      <c r="H61" s="187">
        <v>0</v>
      </c>
      <c r="I61" s="187">
        <v>0</v>
      </c>
      <c r="J61" s="187">
        <v>0</v>
      </c>
      <c r="K61" s="187">
        <v>0</v>
      </c>
      <c r="L61" s="187">
        <v>0</v>
      </c>
      <c r="M61" s="187">
        <v>0</v>
      </c>
      <c r="N61" s="180">
        <v>1</v>
      </c>
      <c r="O61" s="187">
        <v>0</v>
      </c>
      <c r="P61" s="187">
        <v>0</v>
      </c>
      <c r="Q61" s="180">
        <v>3</v>
      </c>
      <c r="R61" s="180">
        <v>6</v>
      </c>
      <c r="S61" s="196"/>
    </row>
    <row r="62" spans="1:19" ht="13.5" thickBot="1" x14ac:dyDescent="0.25">
      <c r="A62" s="198"/>
      <c r="B62" s="199"/>
      <c r="C62" s="200"/>
      <c r="D62" s="201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4"/>
    </row>
    <row r="63" spans="1:19" ht="13.5" thickBot="1" x14ac:dyDescent="0.25">
      <c r="A63" s="2259" t="s">
        <v>6</v>
      </c>
      <c r="B63" s="2260"/>
      <c r="C63" s="2260"/>
      <c r="D63" s="2261"/>
      <c r="E63" s="188">
        <f t="shared" ref="E63:R63" si="1">SUM(E59:E62)</f>
        <v>17</v>
      </c>
      <c r="F63" s="188">
        <f t="shared" si="1"/>
        <v>0</v>
      </c>
      <c r="G63" s="188">
        <f t="shared" si="1"/>
        <v>1</v>
      </c>
      <c r="H63" s="188">
        <f t="shared" si="1"/>
        <v>0</v>
      </c>
      <c r="I63" s="188">
        <f t="shared" si="1"/>
        <v>1</v>
      </c>
      <c r="J63" s="188">
        <f t="shared" si="1"/>
        <v>1</v>
      </c>
      <c r="K63" s="188">
        <f t="shared" si="1"/>
        <v>1</v>
      </c>
      <c r="L63" s="188">
        <f t="shared" si="1"/>
        <v>1</v>
      </c>
      <c r="M63" s="188">
        <f t="shared" si="1"/>
        <v>2</v>
      </c>
      <c r="N63" s="188">
        <f t="shared" si="1"/>
        <v>1</v>
      </c>
      <c r="O63" s="188">
        <f t="shared" si="1"/>
        <v>0</v>
      </c>
      <c r="P63" s="188">
        <f t="shared" si="1"/>
        <v>0</v>
      </c>
      <c r="Q63" s="188">
        <f t="shared" si="1"/>
        <v>10</v>
      </c>
      <c r="R63" s="188">
        <f t="shared" si="1"/>
        <v>17</v>
      </c>
      <c r="S63" s="7"/>
    </row>
    <row r="64" spans="1:19" x14ac:dyDescent="0.2">
      <c r="A64" s="179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</row>
    <row r="65" spans="1:19" x14ac:dyDescent="0.2">
      <c r="A65" s="2254" t="s">
        <v>19</v>
      </c>
      <c r="B65" s="2254"/>
      <c r="C65" s="2254"/>
      <c r="D65" s="2254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</row>
    <row r="66" spans="1:19" x14ac:dyDescent="0.2">
      <c r="A66" s="179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</row>
    <row r="67" spans="1:19" x14ac:dyDescent="0.2">
      <c r="A67" s="179">
        <v>1</v>
      </c>
      <c r="B67" s="4" t="s">
        <v>20</v>
      </c>
      <c r="C67" s="4"/>
      <c r="D67" s="95" t="s">
        <v>21</v>
      </c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2255"/>
      <c r="Q67" s="2255"/>
      <c r="R67" s="2255"/>
      <c r="S67" s="2255"/>
    </row>
    <row r="68" spans="1:19" x14ac:dyDescent="0.2">
      <c r="A68" s="179">
        <v>2</v>
      </c>
      <c r="B68" s="4" t="s">
        <v>20</v>
      </c>
      <c r="C68" s="4"/>
      <c r="D68" s="95" t="s">
        <v>22</v>
      </c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</row>
    <row r="69" spans="1:19" x14ac:dyDescent="0.2">
      <c r="A69" s="179">
        <v>3</v>
      </c>
      <c r="B69" s="4" t="s">
        <v>20</v>
      </c>
      <c r="C69" s="4"/>
      <c r="D69" s="2254" t="s">
        <v>23</v>
      </c>
      <c r="E69" s="2254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2256"/>
      <c r="Q69" s="2256"/>
      <c r="R69" s="2256"/>
      <c r="S69" s="2256"/>
    </row>
    <row r="70" spans="1:19" x14ac:dyDescent="0.2">
      <c r="A70" s="179">
        <v>4</v>
      </c>
      <c r="B70" s="4" t="s">
        <v>20</v>
      </c>
      <c r="C70" s="4"/>
      <c r="D70" s="95" t="s">
        <v>29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178"/>
      <c r="Q70" s="178"/>
      <c r="R70" s="178"/>
      <c r="S70" s="178"/>
    </row>
    <row r="71" spans="1:19" x14ac:dyDescent="0.2">
      <c r="A71" s="179">
        <v>5</v>
      </c>
      <c r="B71" s="4" t="s">
        <v>20</v>
      </c>
      <c r="C71" s="4"/>
      <c r="D71" s="95" t="s">
        <v>30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178"/>
      <c r="Q71" s="178"/>
      <c r="R71" s="178"/>
      <c r="S71" s="178"/>
    </row>
    <row r="72" spans="1:19" x14ac:dyDescent="0.2">
      <c r="A72" s="179">
        <v>6</v>
      </c>
      <c r="B72" s="4" t="s">
        <v>20</v>
      </c>
      <c r="C72" s="4"/>
      <c r="D72" s="95" t="s">
        <v>31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112"/>
      <c r="Q72" s="112"/>
      <c r="R72" s="112"/>
      <c r="S72" s="112"/>
    </row>
    <row r="73" spans="1:19" x14ac:dyDescent="0.2">
      <c r="A73" s="179">
        <v>7</v>
      </c>
      <c r="B73" s="4" t="s">
        <v>20</v>
      </c>
      <c r="C73" s="4"/>
      <c r="D73" s="95" t="s">
        <v>32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2257"/>
      <c r="Q73" s="2257"/>
      <c r="R73" s="2257"/>
      <c r="S73" s="2257"/>
    </row>
    <row r="74" spans="1:19" x14ac:dyDescent="0.2">
      <c r="A74" s="179">
        <v>8</v>
      </c>
      <c r="B74" s="4" t="s">
        <v>20</v>
      </c>
      <c r="C74" s="4"/>
      <c r="D74" s="95" t="s">
        <v>33</v>
      </c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2255"/>
      <c r="Q74" s="2255"/>
      <c r="R74" s="2255"/>
      <c r="S74" s="2255"/>
    </row>
    <row r="75" spans="1:19" x14ac:dyDescent="0.2">
      <c r="A75" s="179">
        <v>9</v>
      </c>
      <c r="B75" s="4" t="s">
        <v>20</v>
      </c>
      <c r="C75" s="4"/>
      <c r="D75" s="95" t="s">
        <v>34</v>
      </c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2255"/>
      <c r="Q75" s="2255"/>
      <c r="R75" s="2255"/>
      <c r="S75" s="2255"/>
    </row>
    <row r="76" spans="1:19" x14ac:dyDescent="0.2">
      <c r="A76" s="179">
        <v>10</v>
      </c>
      <c r="B76" s="4" t="s">
        <v>20</v>
      </c>
      <c r="C76" s="4"/>
      <c r="D76" s="95" t="s">
        <v>35</v>
      </c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155"/>
      <c r="Q76" s="155"/>
      <c r="R76" s="155"/>
      <c r="S76" s="155"/>
    </row>
    <row r="77" spans="1:19" x14ac:dyDescent="0.2">
      <c r="A77" s="179">
        <v>11</v>
      </c>
      <c r="B77" s="4" t="s">
        <v>20</v>
      </c>
      <c r="C77" s="4"/>
      <c r="D77" s="95" t="s">
        <v>36</v>
      </c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156"/>
      <c r="Q77" s="156"/>
      <c r="R77" s="156"/>
      <c r="S77" s="156"/>
    </row>
    <row r="80" spans="1:19" ht="15" x14ac:dyDescent="0.2">
      <c r="A80" s="2258" t="s">
        <v>24</v>
      </c>
      <c r="B80" s="2258"/>
      <c r="C80" s="2258"/>
      <c r="D80" s="2258"/>
      <c r="E80" s="2258"/>
      <c r="F80" s="2258"/>
      <c r="G80" s="2258"/>
      <c r="H80" s="2258"/>
      <c r="I80" s="2258"/>
      <c r="J80" s="2258"/>
      <c r="K80" s="2258"/>
      <c r="L80" s="2258"/>
      <c r="M80" s="2258"/>
      <c r="N80" s="2258"/>
      <c r="O80" s="2258"/>
      <c r="P80" s="2258"/>
      <c r="Q80" s="2258"/>
      <c r="R80" s="2258"/>
      <c r="S80" s="2258"/>
    </row>
    <row r="81" spans="1:19" x14ac:dyDescent="0.2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</row>
    <row r="82" spans="1:19" x14ac:dyDescent="0.2">
      <c r="A82" s="95" t="s">
        <v>273</v>
      </c>
      <c r="B82" s="95"/>
      <c r="C82" s="5" t="s">
        <v>27</v>
      </c>
      <c r="D82" s="103" t="s">
        <v>284</v>
      </c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</row>
    <row r="83" spans="1:19" x14ac:dyDescent="0.2">
      <c r="A83" s="95" t="s">
        <v>25</v>
      </c>
      <c r="B83" s="95"/>
      <c r="C83" s="5" t="s">
        <v>27</v>
      </c>
      <c r="D83" s="51" t="s">
        <v>271</v>
      </c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</row>
    <row r="84" spans="1:19" x14ac:dyDescent="0.2">
      <c r="A84" s="95" t="s">
        <v>272</v>
      </c>
      <c r="B84" s="95"/>
      <c r="C84" s="5" t="s">
        <v>27</v>
      </c>
      <c r="D84" s="103" t="s">
        <v>275</v>
      </c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</row>
    <row r="85" spans="1:19" x14ac:dyDescent="0.2">
      <c r="A85" s="95" t="s">
        <v>26</v>
      </c>
      <c r="B85" s="95"/>
      <c r="C85" s="5" t="s">
        <v>27</v>
      </c>
      <c r="D85" s="50" t="s">
        <v>28</v>
      </c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</row>
    <row r="86" spans="1:19" ht="13.5" thickBot="1" x14ac:dyDescent="0.25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</row>
    <row r="87" spans="1:19" x14ac:dyDescent="0.2">
      <c r="A87" s="2268" t="s">
        <v>0</v>
      </c>
      <c r="B87" s="2270" t="s">
        <v>7</v>
      </c>
      <c r="C87" s="2270"/>
      <c r="D87" s="2270"/>
      <c r="E87" s="2272" t="s">
        <v>6</v>
      </c>
      <c r="F87" s="2272"/>
      <c r="G87" s="2272"/>
      <c r="H87" s="2272"/>
      <c r="I87" s="2272"/>
      <c r="J87" s="2272"/>
      <c r="K87" s="2272"/>
      <c r="L87" s="2272"/>
      <c r="M87" s="2272"/>
      <c r="N87" s="2272"/>
      <c r="O87" s="2272"/>
      <c r="P87" s="2272"/>
      <c r="Q87" s="2272"/>
      <c r="R87" s="2272"/>
      <c r="S87" s="2264" t="s">
        <v>4</v>
      </c>
    </row>
    <row r="88" spans="1:19" x14ac:dyDescent="0.2">
      <c r="A88" s="2269"/>
      <c r="B88" s="2271"/>
      <c r="C88" s="2271"/>
      <c r="D88" s="2271"/>
      <c r="E88" s="2262" t="s">
        <v>1</v>
      </c>
      <c r="F88" s="2262" t="s">
        <v>5</v>
      </c>
      <c r="G88" s="2262"/>
      <c r="H88" s="2262"/>
      <c r="I88" s="2262"/>
      <c r="J88" s="2262"/>
      <c r="K88" s="2262"/>
      <c r="L88" s="2262"/>
      <c r="M88" s="2262"/>
      <c r="N88" s="2262"/>
      <c r="O88" s="2262"/>
      <c r="P88" s="2262"/>
      <c r="Q88" s="2266" t="s">
        <v>2</v>
      </c>
      <c r="R88" s="2262" t="s">
        <v>3</v>
      </c>
      <c r="S88" s="2265"/>
    </row>
    <row r="89" spans="1:19" ht="13.5" thickBot="1" x14ac:dyDescent="0.25">
      <c r="A89" s="2269"/>
      <c r="B89" s="2271"/>
      <c r="C89" s="2271"/>
      <c r="D89" s="2271"/>
      <c r="E89" s="2263"/>
      <c r="F89" s="181">
        <v>1</v>
      </c>
      <c r="G89" s="181">
        <v>2</v>
      </c>
      <c r="H89" s="181">
        <v>3</v>
      </c>
      <c r="I89" s="181">
        <v>4</v>
      </c>
      <c r="J89" s="181">
        <v>5</v>
      </c>
      <c r="K89" s="181">
        <v>6</v>
      </c>
      <c r="L89" s="181">
        <v>7</v>
      </c>
      <c r="M89" s="181">
        <v>8</v>
      </c>
      <c r="N89" s="181">
        <v>9</v>
      </c>
      <c r="O89" s="181">
        <v>10</v>
      </c>
      <c r="P89" s="181">
        <v>11</v>
      </c>
      <c r="Q89" s="2267"/>
      <c r="R89" s="2263"/>
      <c r="S89" s="2265"/>
    </row>
    <row r="90" spans="1:19" x14ac:dyDescent="0.2">
      <c r="A90" s="189"/>
      <c r="B90" s="190"/>
      <c r="C90" s="191"/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4"/>
    </row>
    <row r="91" spans="1:19" x14ac:dyDescent="0.2">
      <c r="A91" s="195" t="s">
        <v>8</v>
      </c>
      <c r="B91" s="182" t="s">
        <v>9</v>
      </c>
      <c r="C91" s="185"/>
      <c r="D91" s="183"/>
      <c r="E91" s="180"/>
      <c r="F91" s="180"/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180"/>
      <c r="R91" s="180"/>
      <c r="S91" s="196"/>
    </row>
    <row r="92" spans="1:19" x14ac:dyDescent="0.2">
      <c r="A92" s="197"/>
      <c r="B92" s="184" t="s">
        <v>8</v>
      </c>
      <c r="C92" s="186"/>
      <c r="D92" s="183" t="s">
        <v>10</v>
      </c>
      <c r="E92" s="187">
        <v>0</v>
      </c>
      <c r="F92" s="187">
        <v>0</v>
      </c>
      <c r="G92" s="187">
        <v>0</v>
      </c>
      <c r="H92" s="187">
        <v>0</v>
      </c>
      <c r="I92" s="187">
        <v>0</v>
      </c>
      <c r="J92" s="187">
        <v>0</v>
      </c>
      <c r="K92" s="187">
        <v>0</v>
      </c>
      <c r="L92" s="187">
        <v>0</v>
      </c>
      <c r="M92" s="187">
        <v>0</v>
      </c>
      <c r="N92" s="187">
        <v>0</v>
      </c>
      <c r="O92" s="187">
        <v>0</v>
      </c>
      <c r="P92" s="187">
        <v>0</v>
      </c>
      <c r="Q92" s="187">
        <v>0</v>
      </c>
      <c r="R92" s="187">
        <v>0</v>
      </c>
      <c r="S92" s="196"/>
    </row>
    <row r="93" spans="1:19" x14ac:dyDescent="0.2">
      <c r="A93" s="197"/>
      <c r="B93" s="184" t="s">
        <v>11</v>
      </c>
      <c r="C93" s="186"/>
      <c r="D93" s="183" t="s">
        <v>12</v>
      </c>
      <c r="E93" s="187">
        <v>0</v>
      </c>
      <c r="F93" s="187">
        <v>0</v>
      </c>
      <c r="G93" s="187">
        <v>0</v>
      </c>
      <c r="H93" s="187">
        <v>0</v>
      </c>
      <c r="I93" s="187">
        <v>0</v>
      </c>
      <c r="J93" s="187">
        <v>0</v>
      </c>
      <c r="K93" s="187">
        <v>0</v>
      </c>
      <c r="L93" s="187">
        <v>0</v>
      </c>
      <c r="M93" s="187">
        <v>0</v>
      </c>
      <c r="N93" s="187">
        <v>0</v>
      </c>
      <c r="O93" s="187">
        <v>0</v>
      </c>
      <c r="P93" s="187">
        <v>0</v>
      </c>
      <c r="Q93" s="187">
        <v>0</v>
      </c>
      <c r="R93" s="187">
        <v>0</v>
      </c>
      <c r="S93" s="196"/>
    </row>
    <row r="94" spans="1:19" x14ac:dyDescent="0.2">
      <c r="A94" s="197"/>
      <c r="B94" s="184" t="s">
        <v>13</v>
      </c>
      <c r="C94" s="186"/>
      <c r="D94" s="183" t="s">
        <v>14</v>
      </c>
      <c r="E94" s="187">
        <v>0</v>
      </c>
      <c r="F94" s="187">
        <v>0</v>
      </c>
      <c r="G94" s="187">
        <v>0</v>
      </c>
      <c r="H94" s="187">
        <v>0</v>
      </c>
      <c r="I94" s="187">
        <v>0</v>
      </c>
      <c r="J94" s="187">
        <v>0</v>
      </c>
      <c r="K94" s="187">
        <v>0</v>
      </c>
      <c r="L94" s="187">
        <v>0</v>
      </c>
      <c r="M94" s="187">
        <v>0</v>
      </c>
      <c r="N94" s="187">
        <v>0</v>
      </c>
      <c r="O94" s="187">
        <v>0</v>
      </c>
      <c r="P94" s="187">
        <v>0</v>
      </c>
      <c r="Q94" s="187">
        <v>0</v>
      </c>
      <c r="R94" s="187">
        <v>0</v>
      </c>
      <c r="S94" s="196"/>
    </row>
    <row r="95" spans="1:19" ht="13.5" thickBot="1" x14ac:dyDescent="0.25">
      <c r="A95" s="198"/>
      <c r="B95" s="199"/>
      <c r="C95" s="200"/>
      <c r="D95" s="201"/>
      <c r="E95" s="202"/>
      <c r="F95" s="202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4"/>
    </row>
    <row r="96" spans="1:19" x14ac:dyDescent="0.2">
      <c r="A96" s="189"/>
      <c r="B96" s="190"/>
      <c r="C96" s="191"/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4"/>
    </row>
    <row r="97" spans="1:19" x14ac:dyDescent="0.2">
      <c r="A97" s="195" t="s">
        <v>11</v>
      </c>
      <c r="B97" s="182" t="s">
        <v>15</v>
      </c>
      <c r="C97" s="185"/>
      <c r="D97" s="183"/>
      <c r="E97" s="180"/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/>
      <c r="S97" s="196"/>
    </row>
    <row r="98" spans="1:19" x14ac:dyDescent="0.2">
      <c r="A98" s="197"/>
      <c r="B98" s="184" t="s">
        <v>8</v>
      </c>
      <c r="C98" s="186"/>
      <c r="D98" s="183" t="s">
        <v>16</v>
      </c>
      <c r="E98" s="180">
        <v>2</v>
      </c>
      <c r="F98" s="187">
        <v>0</v>
      </c>
      <c r="G98" s="187">
        <v>0</v>
      </c>
      <c r="H98" s="187">
        <v>0</v>
      </c>
      <c r="I98" s="187">
        <v>0</v>
      </c>
      <c r="J98" s="187">
        <v>0</v>
      </c>
      <c r="K98" s="187">
        <v>0</v>
      </c>
      <c r="L98" s="187">
        <v>0</v>
      </c>
      <c r="M98" s="187">
        <v>0</v>
      </c>
      <c r="N98" s="187">
        <v>0</v>
      </c>
      <c r="O98" s="187">
        <v>0</v>
      </c>
      <c r="P98" s="187">
        <v>0</v>
      </c>
      <c r="Q98" s="187">
        <v>1</v>
      </c>
      <c r="R98" s="180">
        <v>2</v>
      </c>
      <c r="S98" s="196"/>
    </row>
    <row r="99" spans="1:19" x14ac:dyDescent="0.2">
      <c r="A99" s="197"/>
      <c r="B99" s="184" t="s">
        <v>11</v>
      </c>
      <c r="C99" s="186"/>
      <c r="D99" s="183" t="s">
        <v>17</v>
      </c>
      <c r="E99" s="180">
        <v>8</v>
      </c>
      <c r="F99" s="187">
        <v>0</v>
      </c>
      <c r="G99" s="187">
        <v>0</v>
      </c>
      <c r="H99" s="187">
        <v>0</v>
      </c>
      <c r="I99" s="187">
        <v>1</v>
      </c>
      <c r="J99" s="187">
        <v>1</v>
      </c>
      <c r="K99" s="187">
        <v>0</v>
      </c>
      <c r="L99" s="180">
        <v>1</v>
      </c>
      <c r="M99" s="180">
        <v>2</v>
      </c>
      <c r="N99" s="187">
        <v>0</v>
      </c>
      <c r="O99" s="187">
        <v>0</v>
      </c>
      <c r="P99" s="187">
        <v>0</v>
      </c>
      <c r="Q99" s="187">
        <v>6</v>
      </c>
      <c r="R99" s="180">
        <v>8</v>
      </c>
      <c r="S99" s="196"/>
    </row>
    <row r="100" spans="1:19" x14ac:dyDescent="0.2">
      <c r="A100" s="197"/>
      <c r="B100" s="184" t="s">
        <v>13</v>
      </c>
      <c r="C100" s="186"/>
      <c r="D100" s="183" t="s">
        <v>18</v>
      </c>
      <c r="E100" s="180">
        <v>6</v>
      </c>
      <c r="F100" s="187">
        <v>0</v>
      </c>
      <c r="G100" s="180"/>
      <c r="H100" s="187">
        <v>0</v>
      </c>
      <c r="I100" s="187">
        <v>0</v>
      </c>
      <c r="J100" s="187">
        <v>0</v>
      </c>
      <c r="K100" s="187">
        <v>0</v>
      </c>
      <c r="L100" s="187">
        <v>0</v>
      </c>
      <c r="M100" s="187">
        <v>0</v>
      </c>
      <c r="N100" s="187">
        <v>0</v>
      </c>
      <c r="O100" s="187">
        <v>0</v>
      </c>
      <c r="P100" s="187">
        <v>0</v>
      </c>
      <c r="Q100" s="187">
        <v>3</v>
      </c>
      <c r="R100" s="180">
        <v>6</v>
      </c>
      <c r="S100" s="196"/>
    </row>
    <row r="101" spans="1:19" ht="13.5" thickBot="1" x14ac:dyDescent="0.25">
      <c r="A101" s="198"/>
      <c r="B101" s="199"/>
      <c r="C101" s="200"/>
      <c r="D101" s="201"/>
      <c r="E101" s="203"/>
      <c r="F101" s="203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4"/>
    </row>
    <row r="102" spans="1:19" ht="13.5" thickBot="1" x14ac:dyDescent="0.25">
      <c r="A102" s="2259" t="s">
        <v>6</v>
      </c>
      <c r="B102" s="2260"/>
      <c r="C102" s="2260"/>
      <c r="D102" s="2261"/>
      <c r="E102" s="188">
        <f t="shared" ref="E102:R102" si="2">SUM(E98:E101)</f>
        <v>16</v>
      </c>
      <c r="F102" s="188">
        <f t="shared" si="2"/>
        <v>0</v>
      </c>
      <c r="G102" s="188">
        <f t="shared" si="2"/>
        <v>0</v>
      </c>
      <c r="H102" s="188">
        <f t="shared" si="2"/>
        <v>0</v>
      </c>
      <c r="I102" s="188">
        <f t="shared" si="2"/>
        <v>1</v>
      </c>
      <c r="J102" s="188">
        <f t="shared" si="2"/>
        <v>1</v>
      </c>
      <c r="K102" s="188">
        <f t="shared" si="2"/>
        <v>0</v>
      </c>
      <c r="L102" s="188">
        <f t="shared" si="2"/>
        <v>1</v>
      </c>
      <c r="M102" s="188">
        <f t="shared" si="2"/>
        <v>2</v>
      </c>
      <c r="N102" s="188">
        <f t="shared" si="2"/>
        <v>0</v>
      </c>
      <c r="O102" s="188">
        <f t="shared" si="2"/>
        <v>0</v>
      </c>
      <c r="P102" s="188">
        <f t="shared" si="2"/>
        <v>0</v>
      </c>
      <c r="Q102" s="188">
        <f t="shared" si="2"/>
        <v>10</v>
      </c>
      <c r="R102" s="188">
        <f t="shared" si="2"/>
        <v>16</v>
      </c>
      <c r="S102" s="7"/>
    </row>
    <row r="103" spans="1:19" x14ac:dyDescent="0.2">
      <c r="A103" s="179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</row>
    <row r="104" spans="1:19" x14ac:dyDescent="0.2">
      <c r="A104" s="2254" t="s">
        <v>19</v>
      </c>
      <c r="B104" s="2254"/>
      <c r="C104" s="2254"/>
      <c r="D104" s="2254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</row>
    <row r="105" spans="1:19" x14ac:dyDescent="0.2">
      <c r="A105" s="179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</row>
    <row r="106" spans="1:19" x14ac:dyDescent="0.2">
      <c r="A106" s="179">
        <v>1</v>
      </c>
      <c r="B106" s="4" t="s">
        <v>20</v>
      </c>
      <c r="C106" s="4"/>
      <c r="D106" s="95" t="s">
        <v>21</v>
      </c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2255"/>
      <c r="Q106" s="2255"/>
      <c r="R106" s="2255"/>
      <c r="S106" s="2255"/>
    </row>
    <row r="107" spans="1:19" x14ac:dyDescent="0.2">
      <c r="A107" s="179">
        <v>2</v>
      </c>
      <c r="B107" s="4" t="s">
        <v>20</v>
      </c>
      <c r="C107" s="4"/>
      <c r="D107" s="95" t="s">
        <v>22</v>
      </c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</row>
    <row r="108" spans="1:19" x14ac:dyDescent="0.2">
      <c r="A108" s="179">
        <v>3</v>
      </c>
      <c r="B108" s="4" t="s">
        <v>20</v>
      </c>
      <c r="C108" s="4"/>
      <c r="D108" s="2254" t="s">
        <v>23</v>
      </c>
      <c r="E108" s="2254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2256"/>
      <c r="Q108" s="2256"/>
      <c r="R108" s="2256"/>
      <c r="S108" s="2256"/>
    </row>
    <row r="109" spans="1:19" x14ac:dyDescent="0.2">
      <c r="A109" s="179">
        <v>4</v>
      </c>
      <c r="B109" s="4" t="s">
        <v>20</v>
      </c>
      <c r="C109" s="4"/>
      <c r="D109" s="95" t="s">
        <v>29</v>
      </c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178"/>
      <c r="Q109" s="178"/>
      <c r="R109" s="178"/>
      <c r="S109" s="178"/>
    </row>
    <row r="110" spans="1:19" x14ac:dyDescent="0.2">
      <c r="A110" s="179">
        <v>5</v>
      </c>
      <c r="B110" s="4" t="s">
        <v>20</v>
      </c>
      <c r="C110" s="4"/>
      <c r="D110" s="95" t="s">
        <v>30</v>
      </c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178"/>
      <c r="Q110" s="178"/>
      <c r="R110" s="178"/>
      <c r="S110" s="178"/>
    </row>
    <row r="111" spans="1:19" x14ac:dyDescent="0.2">
      <c r="A111" s="179">
        <v>6</v>
      </c>
      <c r="B111" s="4" t="s">
        <v>20</v>
      </c>
      <c r="C111" s="4"/>
      <c r="D111" s="95" t="s">
        <v>31</v>
      </c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112"/>
      <c r="Q111" s="112"/>
      <c r="R111" s="112"/>
      <c r="S111" s="112"/>
    </row>
    <row r="112" spans="1:19" x14ac:dyDescent="0.2">
      <c r="A112" s="179">
        <v>7</v>
      </c>
      <c r="B112" s="4" t="s">
        <v>20</v>
      </c>
      <c r="C112" s="4"/>
      <c r="D112" s="95" t="s">
        <v>32</v>
      </c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2257"/>
      <c r="Q112" s="2257"/>
      <c r="R112" s="2257"/>
      <c r="S112" s="2257"/>
    </row>
    <row r="113" spans="1:19" x14ac:dyDescent="0.2">
      <c r="A113" s="179">
        <v>8</v>
      </c>
      <c r="B113" s="4" t="s">
        <v>20</v>
      </c>
      <c r="C113" s="4"/>
      <c r="D113" s="95" t="s">
        <v>33</v>
      </c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2255"/>
      <c r="Q113" s="2255"/>
      <c r="R113" s="2255"/>
      <c r="S113" s="2255"/>
    </row>
    <row r="114" spans="1:19" x14ac:dyDescent="0.2">
      <c r="A114" s="179">
        <v>9</v>
      </c>
      <c r="B114" s="4" t="s">
        <v>20</v>
      </c>
      <c r="C114" s="4"/>
      <c r="D114" s="95" t="s">
        <v>34</v>
      </c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2255"/>
      <c r="Q114" s="2255"/>
      <c r="R114" s="2255"/>
      <c r="S114" s="2255"/>
    </row>
    <row r="115" spans="1:19" x14ac:dyDescent="0.2">
      <c r="A115" s="179">
        <v>10</v>
      </c>
      <c r="B115" s="4" t="s">
        <v>20</v>
      </c>
      <c r="C115" s="4"/>
      <c r="D115" s="95" t="s">
        <v>35</v>
      </c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155"/>
      <c r="Q115" s="155"/>
      <c r="R115" s="155"/>
      <c r="S115" s="155"/>
    </row>
    <row r="116" spans="1:19" x14ac:dyDescent="0.2">
      <c r="A116" s="179">
        <v>11</v>
      </c>
      <c r="B116" s="4" t="s">
        <v>20</v>
      </c>
      <c r="C116" s="4"/>
      <c r="D116" s="95" t="s">
        <v>36</v>
      </c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156"/>
      <c r="Q116" s="156"/>
      <c r="R116" s="156"/>
      <c r="S116" s="156"/>
    </row>
    <row r="119" spans="1:19" ht="15" x14ac:dyDescent="0.2">
      <c r="A119" s="2258" t="s">
        <v>24</v>
      </c>
      <c r="B119" s="2258"/>
      <c r="C119" s="2258"/>
      <c r="D119" s="2258"/>
      <c r="E119" s="2258"/>
      <c r="F119" s="2258"/>
      <c r="G119" s="2258"/>
      <c r="H119" s="2258"/>
      <c r="I119" s="2258"/>
      <c r="J119" s="2258"/>
      <c r="K119" s="2258"/>
      <c r="L119" s="2258"/>
      <c r="M119" s="2258"/>
      <c r="N119" s="2258"/>
      <c r="O119" s="2258"/>
      <c r="P119" s="2258"/>
      <c r="Q119" s="2258"/>
      <c r="R119" s="2258"/>
      <c r="S119" s="2258"/>
    </row>
    <row r="120" spans="1:19" x14ac:dyDescent="0.2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</row>
    <row r="121" spans="1:19" x14ac:dyDescent="0.2">
      <c r="A121" s="95" t="s">
        <v>273</v>
      </c>
      <c r="B121" s="95"/>
      <c r="C121" s="5" t="s">
        <v>27</v>
      </c>
      <c r="D121" s="103" t="s">
        <v>285</v>
      </c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</row>
    <row r="122" spans="1:19" x14ac:dyDescent="0.2">
      <c r="A122" s="95" t="s">
        <v>25</v>
      </c>
      <c r="B122" s="95"/>
      <c r="C122" s="5" t="s">
        <v>27</v>
      </c>
      <c r="D122" s="51" t="s">
        <v>271</v>
      </c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</row>
    <row r="123" spans="1:19" x14ac:dyDescent="0.2">
      <c r="A123" s="95" t="s">
        <v>272</v>
      </c>
      <c r="B123" s="95"/>
      <c r="C123" s="5" t="s">
        <v>27</v>
      </c>
      <c r="D123" s="103" t="s">
        <v>275</v>
      </c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</row>
    <row r="124" spans="1:19" x14ac:dyDescent="0.2">
      <c r="A124" s="95" t="s">
        <v>26</v>
      </c>
      <c r="B124" s="95"/>
      <c r="C124" s="5" t="s">
        <v>27</v>
      </c>
      <c r="D124" s="50" t="s">
        <v>28</v>
      </c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</row>
    <row r="125" spans="1:19" ht="13.5" thickBot="1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</row>
    <row r="126" spans="1:19" x14ac:dyDescent="0.2">
      <c r="A126" s="2268" t="s">
        <v>0</v>
      </c>
      <c r="B126" s="2270" t="s">
        <v>7</v>
      </c>
      <c r="C126" s="2270"/>
      <c r="D126" s="2270"/>
      <c r="E126" s="2272" t="s">
        <v>6</v>
      </c>
      <c r="F126" s="2272"/>
      <c r="G126" s="2272"/>
      <c r="H126" s="2272"/>
      <c r="I126" s="2272"/>
      <c r="J126" s="2272"/>
      <c r="K126" s="2272"/>
      <c r="L126" s="2272"/>
      <c r="M126" s="2272"/>
      <c r="N126" s="2272"/>
      <c r="O126" s="2272"/>
      <c r="P126" s="2272"/>
      <c r="Q126" s="2272"/>
      <c r="R126" s="2272"/>
      <c r="S126" s="2264" t="s">
        <v>4</v>
      </c>
    </row>
    <row r="127" spans="1:19" x14ac:dyDescent="0.2">
      <c r="A127" s="2269"/>
      <c r="B127" s="2271"/>
      <c r="C127" s="2271"/>
      <c r="D127" s="2271"/>
      <c r="E127" s="2262" t="s">
        <v>1</v>
      </c>
      <c r="F127" s="2262" t="s">
        <v>5</v>
      </c>
      <c r="G127" s="2262"/>
      <c r="H127" s="2262"/>
      <c r="I127" s="2262"/>
      <c r="J127" s="2262"/>
      <c r="K127" s="2262"/>
      <c r="L127" s="2262"/>
      <c r="M127" s="2262"/>
      <c r="N127" s="2262"/>
      <c r="O127" s="2262"/>
      <c r="P127" s="2262"/>
      <c r="Q127" s="2266" t="s">
        <v>2</v>
      </c>
      <c r="R127" s="2262" t="s">
        <v>3</v>
      </c>
      <c r="S127" s="2265"/>
    </row>
    <row r="128" spans="1:19" ht="13.5" thickBot="1" x14ac:dyDescent="0.25">
      <c r="A128" s="2269"/>
      <c r="B128" s="2271"/>
      <c r="C128" s="2271"/>
      <c r="D128" s="2271"/>
      <c r="E128" s="2263"/>
      <c r="F128" s="181">
        <v>1</v>
      </c>
      <c r="G128" s="181">
        <v>2</v>
      </c>
      <c r="H128" s="181">
        <v>3</v>
      </c>
      <c r="I128" s="181">
        <v>4</v>
      </c>
      <c r="J128" s="181">
        <v>5</v>
      </c>
      <c r="K128" s="181">
        <v>6</v>
      </c>
      <c r="L128" s="181">
        <v>7</v>
      </c>
      <c r="M128" s="181">
        <v>8</v>
      </c>
      <c r="N128" s="181">
        <v>9</v>
      </c>
      <c r="O128" s="181">
        <v>10</v>
      </c>
      <c r="P128" s="181">
        <v>11</v>
      </c>
      <c r="Q128" s="2267"/>
      <c r="R128" s="2263"/>
      <c r="S128" s="2265"/>
    </row>
    <row r="129" spans="1:22" x14ac:dyDescent="0.2">
      <c r="A129" s="189"/>
      <c r="B129" s="190"/>
      <c r="C129" s="191"/>
      <c r="D129" s="192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4"/>
    </row>
    <row r="130" spans="1:22" x14ac:dyDescent="0.2">
      <c r="A130" s="195" t="s">
        <v>8</v>
      </c>
      <c r="B130" s="182" t="s">
        <v>9</v>
      </c>
      <c r="C130" s="185"/>
      <c r="D130" s="183"/>
      <c r="E130" s="180"/>
      <c r="F130" s="180"/>
      <c r="G130" s="180"/>
      <c r="H130" s="180"/>
      <c r="I130" s="180"/>
      <c r="J130" s="180"/>
      <c r="K130" s="180"/>
      <c r="L130" s="180"/>
      <c r="M130" s="180"/>
      <c r="N130" s="180"/>
      <c r="O130" s="180"/>
      <c r="P130" s="180"/>
      <c r="Q130" s="180"/>
      <c r="R130" s="180"/>
      <c r="S130" s="196"/>
    </row>
    <row r="131" spans="1:22" x14ac:dyDescent="0.2">
      <c r="A131" s="197"/>
      <c r="B131" s="184" t="s">
        <v>8</v>
      </c>
      <c r="C131" s="186"/>
      <c r="D131" s="183" t="s">
        <v>10</v>
      </c>
      <c r="E131" s="187">
        <v>0</v>
      </c>
      <c r="F131" s="187">
        <v>0</v>
      </c>
      <c r="G131" s="187">
        <v>0</v>
      </c>
      <c r="H131" s="187">
        <v>0</v>
      </c>
      <c r="I131" s="187">
        <v>0</v>
      </c>
      <c r="J131" s="187">
        <v>0</v>
      </c>
      <c r="K131" s="187">
        <v>0</v>
      </c>
      <c r="L131" s="187">
        <v>0</v>
      </c>
      <c r="M131" s="187">
        <v>0</v>
      </c>
      <c r="N131" s="187">
        <v>0</v>
      </c>
      <c r="O131" s="187">
        <v>0</v>
      </c>
      <c r="P131" s="187">
        <v>0</v>
      </c>
      <c r="Q131" s="187">
        <v>0</v>
      </c>
      <c r="R131" s="187">
        <v>0</v>
      </c>
      <c r="S131" s="196"/>
    </row>
    <row r="132" spans="1:22" x14ac:dyDescent="0.2">
      <c r="A132" s="197"/>
      <c r="B132" s="184" t="s">
        <v>11</v>
      </c>
      <c r="C132" s="186"/>
      <c r="D132" s="183" t="s">
        <v>12</v>
      </c>
      <c r="E132" s="187">
        <v>0</v>
      </c>
      <c r="F132" s="187">
        <v>0</v>
      </c>
      <c r="G132" s="187">
        <v>0</v>
      </c>
      <c r="H132" s="187">
        <v>0</v>
      </c>
      <c r="I132" s="187">
        <v>0</v>
      </c>
      <c r="J132" s="187">
        <v>0</v>
      </c>
      <c r="K132" s="187">
        <v>0</v>
      </c>
      <c r="L132" s="187">
        <v>0</v>
      </c>
      <c r="M132" s="187">
        <v>0</v>
      </c>
      <c r="N132" s="187">
        <v>0</v>
      </c>
      <c r="O132" s="187">
        <v>0</v>
      </c>
      <c r="P132" s="187">
        <v>0</v>
      </c>
      <c r="Q132" s="187">
        <v>0</v>
      </c>
      <c r="R132" s="187">
        <v>0</v>
      </c>
      <c r="S132" s="196"/>
    </row>
    <row r="133" spans="1:22" x14ac:dyDescent="0.2">
      <c r="A133" s="197"/>
      <c r="B133" s="184" t="s">
        <v>13</v>
      </c>
      <c r="C133" s="186"/>
      <c r="D133" s="183" t="s">
        <v>14</v>
      </c>
      <c r="E133" s="187">
        <v>0</v>
      </c>
      <c r="F133" s="187">
        <v>0</v>
      </c>
      <c r="G133" s="187">
        <v>0</v>
      </c>
      <c r="H133" s="187">
        <v>0</v>
      </c>
      <c r="I133" s="187">
        <v>0</v>
      </c>
      <c r="J133" s="187">
        <v>0</v>
      </c>
      <c r="K133" s="187">
        <v>0</v>
      </c>
      <c r="L133" s="187">
        <v>0</v>
      </c>
      <c r="M133" s="187">
        <v>0</v>
      </c>
      <c r="N133" s="187">
        <v>0</v>
      </c>
      <c r="O133" s="187">
        <v>0</v>
      </c>
      <c r="P133" s="187">
        <v>0</v>
      </c>
      <c r="Q133" s="187">
        <v>0</v>
      </c>
      <c r="R133" s="187">
        <v>0</v>
      </c>
      <c r="S133" s="196"/>
    </row>
    <row r="134" spans="1:22" ht="13.5" thickBot="1" x14ac:dyDescent="0.25">
      <c r="A134" s="198"/>
      <c r="B134" s="199"/>
      <c r="C134" s="200"/>
      <c r="D134" s="201"/>
      <c r="E134" s="202"/>
      <c r="F134" s="202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4"/>
    </row>
    <row r="135" spans="1:22" x14ac:dyDescent="0.2">
      <c r="A135" s="189"/>
      <c r="B135" s="190"/>
      <c r="C135" s="191"/>
      <c r="D135" s="192"/>
      <c r="E135" s="193"/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4"/>
    </row>
    <row r="136" spans="1:22" x14ac:dyDescent="0.2">
      <c r="A136" s="195" t="s">
        <v>11</v>
      </c>
      <c r="B136" s="182" t="s">
        <v>15</v>
      </c>
      <c r="C136" s="185"/>
      <c r="D136" s="183"/>
      <c r="E136" s="180"/>
      <c r="F136" s="180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/>
      <c r="S136" s="196"/>
    </row>
    <row r="137" spans="1:22" x14ac:dyDescent="0.2">
      <c r="A137" s="197"/>
      <c r="B137" s="184" t="s">
        <v>8</v>
      </c>
      <c r="C137" s="186"/>
      <c r="D137" s="183" t="s">
        <v>16</v>
      </c>
      <c r="E137" s="180">
        <v>2</v>
      </c>
      <c r="F137" s="187">
        <v>0</v>
      </c>
      <c r="G137" s="187">
        <v>0</v>
      </c>
      <c r="H137" s="187">
        <v>0</v>
      </c>
      <c r="I137" s="187">
        <v>0</v>
      </c>
      <c r="J137" s="187">
        <v>0</v>
      </c>
      <c r="K137" s="187">
        <v>0</v>
      </c>
      <c r="L137" s="187">
        <v>0</v>
      </c>
      <c r="M137" s="187">
        <v>0</v>
      </c>
      <c r="N137" s="187">
        <v>0</v>
      </c>
      <c r="O137" s="187">
        <v>0</v>
      </c>
      <c r="P137" s="187">
        <v>0</v>
      </c>
      <c r="Q137" s="187">
        <v>1</v>
      </c>
      <c r="R137" s="180">
        <v>2</v>
      </c>
      <c r="S137" s="196"/>
    </row>
    <row r="138" spans="1:22" x14ac:dyDescent="0.2">
      <c r="A138" s="197"/>
      <c r="B138" s="184" t="s">
        <v>11</v>
      </c>
      <c r="C138" s="186"/>
      <c r="D138" s="183" t="s">
        <v>17</v>
      </c>
      <c r="E138" s="180">
        <v>8</v>
      </c>
      <c r="F138" s="187">
        <v>0</v>
      </c>
      <c r="G138" s="187">
        <v>0</v>
      </c>
      <c r="H138" s="187">
        <v>0</v>
      </c>
      <c r="I138" s="187">
        <v>1</v>
      </c>
      <c r="J138" s="187">
        <v>1</v>
      </c>
      <c r="K138" s="187">
        <v>0</v>
      </c>
      <c r="L138" s="180">
        <v>1</v>
      </c>
      <c r="M138" s="180">
        <v>2</v>
      </c>
      <c r="N138" s="187">
        <v>0</v>
      </c>
      <c r="O138" s="187">
        <v>0</v>
      </c>
      <c r="P138" s="187">
        <v>0</v>
      </c>
      <c r="Q138" s="187">
        <v>6</v>
      </c>
      <c r="R138" s="180">
        <v>8</v>
      </c>
      <c r="S138" s="196"/>
    </row>
    <row r="139" spans="1:22" x14ac:dyDescent="0.2">
      <c r="A139" s="197"/>
      <c r="B139" s="184" t="s">
        <v>13</v>
      </c>
      <c r="C139" s="186"/>
      <c r="D139" s="183" t="s">
        <v>18</v>
      </c>
      <c r="E139" s="180">
        <v>6</v>
      </c>
      <c r="F139" s="187">
        <v>0</v>
      </c>
      <c r="G139" s="180"/>
      <c r="H139" s="187">
        <v>0</v>
      </c>
      <c r="I139" s="187">
        <v>0</v>
      </c>
      <c r="J139" s="187">
        <v>0</v>
      </c>
      <c r="K139" s="187">
        <v>0</v>
      </c>
      <c r="L139" s="187">
        <v>0</v>
      </c>
      <c r="M139" s="187">
        <v>0</v>
      </c>
      <c r="N139" s="187">
        <v>0</v>
      </c>
      <c r="O139" s="187">
        <v>0</v>
      </c>
      <c r="P139" s="187">
        <v>0</v>
      </c>
      <c r="Q139" s="187">
        <v>3</v>
      </c>
      <c r="R139" s="180">
        <v>6</v>
      </c>
      <c r="S139" s="196"/>
    </row>
    <row r="140" spans="1:22" ht="13.5" thickBot="1" x14ac:dyDescent="0.25">
      <c r="A140" s="198"/>
      <c r="B140" s="199"/>
      <c r="C140" s="200"/>
      <c r="D140" s="201"/>
      <c r="E140" s="203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4"/>
    </row>
    <row r="141" spans="1:22" ht="13.5" thickBot="1" x14ac:dyDescent="0.25">
      <c r="A141" s="2259" t="s">
        <v>6</v>
      </c>
      <c r="B141" s="2260"/>
      <c r="C141" s="2260"/>
      <c r="D141" s="2261"/>
      <c r="E141" s="188">
        <f t="shared" ref="E141:R141" si="3">SUM(E137:E140)</f>
        <v>16</v>
      </c>
      <c r="F141" s="188">
        <f t="shared" si="3"/>
        <v>0</v>
      </c>
      <c r="G141" s="188">
        <f t="shared" si="3"/>
        <v>0</v>
      </c>
      <c r="H141" s="188">
        <f t="shared" si="3"/>
        <v>0</v>
      </c>
      <c r="I141" s="188">
        <f t="shared" si="3"/>
        <v>1</v>
      </c>
      <c r="J141" s="188">
        <f t="shared" si="3"/>
        <v>1</v>
      </c>
      <c r="K141" s="188">
        <f t="shared" si="3"/>
        <v>0</v>
      </c>
      <c r="L141" s="188">
        <f t="shared" si="3"/>
        <v>1</v>
      </c>
      <c r="M141" s="188">
        <f t="shared" si="3"/>
        <v>2</v>
      </c>
      <c r="N141" s="188">
        <f t="shared" si="3"/>
        <v>0</v>
      </c>
      <c r="O141" s="188">
        <f t="shared" si="3"/>
        <v>0</v>
      </c>
      <c r="P141" s="188">
        <f t="shared" si="3"/>
        <v>0</v>
      </c>
      <c r="Q141" s="188">
        <f t="shared" si="3"/>
        <v>10</v>
      </c>
      <c r="R141" s="188">
        <f t="shared" si="3"/>
        <v>16</v>
      </c>
      <c r="S141" s="7"/>
      <c r="V141">
        <v>692334</v>
      </c>
    </row>
    <row r="142" spans="1:22" x14ac:dyDescent="0.2">
      <c r="A142" s="179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</row>
    <row r="143" spans="1:22" x14ac:dyDescent="0.2">
      <c r="A143" s="2254" t="s">
        <v>19</v>
      </c>
      <c r="B143" s="2254"/>
      <c r="C143" s="2254"/>
      <c r="D143" s="2254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</row>
    <row r="144" spans="1:22" x14ac:dyDescent="0.2">
      <c r="A144" s="179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</row>
    <row r="145" spans="1:19" x14ac:dyDescent="0.2">
      <c r="A145" s="179">
        <v>1</v>
      </c>
      <c r="B145" s="4" t="s">
        <v>20</v>
      </c>
      <c r="C145" s="4"/>
      <c r="D145" s="95" t="s">
        <v>21</v>
      </c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2255"/>
      <c r="Q145" s="2255"/>
      <c r="R145" s="2255"/>
      <c r="S145" s="2255"/>
    </row>
    <row r="146" spans="1:19" x14ac:dyDescent="0.2">
      <c r="A146" s="179">
        <v>2</v>
      </c>
      <c r="B146" s="4" t="s">
        <v>20</v>
      </c>
      <c r="C146" s="4"/>
      <c r="D146" s="95" t="s">
        <v>22</v>
      </c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</row>
    <row r="147" spans="1:19" x14ac:dyDescent="0.2">
      <c r="A147" s="179">
        <v>3</v>
      </c>
      <c r="B147" s="4" t="s">
        <v>20</v>
      </c>
      <c r="C147" s="4"/>
      <c r="D147" s="2254" t="s">
        <v>23</v>
      </c>
      <c r="E147" s="2254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2256"/>
      <c r="Q147" s="2256"/>
      <c r="R147" s="2256"/>
      <c r="S147" s="2256"/>
    </row>
    <row r="148" spans="1:19" x14ac:dyDescent="0.2">
      <c r="A148" s="179">
        <v>4</v>
      </c>
      <c r="B148" s="4" t="s">
        <v>20</v>
      </c>
      <c r="C148" s="4"/>
      <c r="D148" s="95" t="s">
        <v>29</v>
      </c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178"/>
      <c r="Q148" s="178"/>
      <c r="R148" s="178"/>
      <c r="S148" s="178"/>
    </row>
    <row r="149" spans="1:19" x14ac:dyDescent="0.2">
      <c r="A149" s="179">
        <v>5</v>
      </c>
      <c r="B149" s="4" t="s">
        <v>20</v>
      </c>
      <c r="C149" s="4"/>
      <c r="D149" s="95" t="s">
        <v>30</v>
      </c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178"/>
      <c r="Q149" s="178"/>
      <c r="R149" s="178"/>
      <c r="S149" s="178"/>
    </row>
    <row r="150" spans="1:19" x14ac:dyDescent="0.2">
      <c r="A150" s="179">
        <v>6</v>
      </c>
      <c r="B150" s="4" t="s">
        <v>20</v>
      </c>
      <c r="C150" s="4"/>
      <c r="D150" s="95" t="s">
        <v>31</v>
      </c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112"/>
      <c r="Q150" s="112"/>
      <c r="R150" s="112"/>
      <c r="S150" s="112"/>
    </row>
    <row r="151" spans="1:19" x14ac:dyDescent="0.2">
      <c r="A151" s="179">
        <v>7</v>
      </c>
      <c r="B151" s="4" t="s">
        <v>20</v>
      </c>
      <c r="C151" s="4"/>
      <c r="D151" s="95" t="s">
        <v>32</v>
      </c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2257"/>
      <c r="Q151" s="2257"/>
      <c r="R151" s="2257"/>
      <c r="S151" s="2257"/>
    </row>
    <row r="152" spans="1:19" x14ac:dyDescent="0.2">
      <c r="A152" s="179">
        <v>8</v>
      </c>
      <c r="B152" s="4" t="s">
        <v>20</v>
      </c>
      <c r="C152" s="4"/>
      <c r="D152" s="95" t="s">
        <v>33</v>
      </c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2255"/>
      <c r="Q152" s="2255"/>
      <c r="R152" s="2255"/>
      <c r="S152" s="2255"/>
    </row>
    <row r="153" spans="1:19" x14ac:dyDescent="0.2">
      <c r="A153" s="179">
        <v>9</v>
      </c>
      <c r="B153" s="4" t="s">
        <v>20</v>
      </c>
      <c r="C153" s="4"/>
      <c r="D153" s="95" t="s">
        <v>34</v>
      </c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2255"/>
      <c r="Q153" s="2255"/>
      <c r="R153" s="2255"/>
      <c r="S153" s="2255"/>
    </row>
    <row r="154" spans="1:19" x14ac:dyDescent="0.2">
      <c r="A154" s="179">
        <v>10</v>
      </c>
      <c r="B154" s="4" t="s">
        <v>20</v>
      </c>
      <c r="C154" s="4"/>
      <c r="D154" s="95" t="s">
        <v>35</v>
      </c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155"/>
      <c r="Q154" s="155"/>
      <c r="R154" s="155"/>
      <c r="S154" s="155"/>
    </row>
    <row r="155" spans="1:19" x14ac:dyDescent="0.2">
      <c r="A155" s="179">
        <v>11</v>
      </c>
      <c r="B155" s="4" t="s">
        <v>20</v>
      </c>
      <c r="C155" s="4"/>
      <c r="D155" s="95" t="s">
        <v>36</v>
      </c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156"/>
      <c r="Q155" s="156"/>
      <c r="R155" s="156"/>
      <c r="S155" s="156"/>
    </row>
    <row r="158" spans="1:19" ht="15" x14ac:dyDescent="0.2">
      <c r="A158" s="2258" t="s">
        <v>24</v>
      </c>
      <c r="B158" s="2258"/>
      <c r="C158" s="2258"/>
      <c r="D158" s="2258"/>
      <c r="E158" s="2258"/>
      <c r="F158" s="2258"/>
      <c r="G158" s="2258"/>
      <c r="H158" s="2258"/>
      <c r="I158" s="2258"/>
      <c r="J158" s="2258"/>
      <c r="K158" s="2258"/>
      <c r="L158" s="2258"/>
      <c r="M158" s="2258"/>
      <c r="N158" s="2258"/>
      <c r="O158" s="2258"/>
      <c r="P158" s="2258"/>
      <c r="Q158" s="2258"/>
      <c r="R158" s="2258"/>
      <c r="S158" s="2258"/>
    </row>
    <row r="159" spans="1:19" x14ac:dyDescent="0.2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</row>
    <row r="160" spans="1:19" x14ac:dyDescent="0.2">
      <c r="A160" s="95" t="s">
        <v>273</v>
      </c>
      <c r="B160" s="95"/>
      <c r="C160" s="5" t="s">
        <v>27</v>
      </c>
      <c r="D160" s="103" t="s">
        <v>286</v>
      </c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</row>
    <row r="161" spans="1:19" x14ac:dyDescent="0.2">
      <c r="A161" s="95" t="s">
        <v>25</v>
      </c>
      <c r="B161" s="95"/>
      <c r="C161" s="5" t="s">
        <v>27</v>
      </c>
      <c r="D161" s="51" t="s">
        <v>271</v>
      </c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</row>
    <row r="162" spans="1:19" x14ac:dyDescent="0.2">
      <c r="A162" s="95" t="s">
        <v>272</v>
      </c>
      <c r="B162" s="95"/>
      <c r="C162" s="5" t="s">
        <v>27</v>
      </c>
      <c r="D162" s="103" t="s">
        <v>275</v>
      </c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</row>
    <row r="163" spans="1:19" x14ac:dyDescent="0.2">
      <c r="A163" s="95" t="s">
        <v>26</v>
      </c>
      <c r="B163" s="95"/>
      <c r="C163" s="5" t="s">
        <v>27</v>
      </c>
      <c r="D163" s="50" t="s">
        <v>28</v>
      </c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</row>
    <row r="164" spans="1:19" ht="13.5" thickBot="1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</row>
    <row r="165" spans="1:19" x14ac:dyDescent="0.2">
      <c r="A165" s="2268" t="s">
        <v>0</v>
      </c>
      <c r="B165" s="2270" t="s">
        <v>7</v>
      </c>
      <c r="C165" s="2270"/>
      <c r="D165" s="2270"/>
      <c r="E165" s="2272" t="s">
        <v>6</v>
      </c>
      <c r="F165" s="2272"/>
      <c r="G165" s="2272"/>
      <c r="H165" s="2272"/>
      <c r="I165" s="2272"/>
      <c r="J165" s="2272"/>
      <c r="K165" s="2272"/>
      <c r="L165" s="2272"/>
      <c r="M165" s="2272"/>
      <c r="N165" s="2272"/>
      <c r="O165" s="2272"/>
      <c r="P165" s="2272"/>
      <c r="Q165" s="2272"/>
      <c r="R165" s="2272"/>
      <c r="S165" s="2264" t="s">
        <v>4</v>
      </c>
    </row>
    <row r="166" spans="1:19" x14ac:dyDescent="0.2">
      <c r="A166" s="2269"/>
      <c r="B166" s="2271"/>
      <c r="C166" s="2271"/>
      <c r="D166" s="2271"/>
      <c r="E166" s="2262" t="s">
        <v>1</v>
      </c>
      <c r="F166" s="2262" t="s">
        <v>5</v>
      </c>
      <c r="G166" s="2262"/>
      <c r="H166" s="2262"/>
      <c r="I166" s="2262"/>
      <c r="J166" s="2262"/>
      <c r="K166" s="2262"/>
      <c r="L166" s="2262"/>
      <c r="M166" s="2262"/>
      <c r="N166" s="2262"/>
      <c r="O166" s="2262"/>
      <c r="P166" s="2262"/>
      <c r="Q166" s="2266" t="s">
        <v>2</v>
      </c>
      <c r="R166" s="2262" t="s">
        <v>3</v>
      </c>
      <c r="S166" s="2265"/>
    </row>
    <row r="167" spans="1:19" ht="13.5" thickBot="1" x14ac:dyDescent="0.25">
      <c r="A167" s="2269"/>
      <c r="B167" s="2271"/>
      <c r="C167" s="2271"/>
      <c r="D167" s="2271"/>
      <c r="E167" s="2263"/>
      <c r="F167" s="181">
        <v>1</v>
      </c>
      <c r="G167" s="181">
        <v>2</v>
      </c>
      <c r="H167" s="181">
        <v>3</v>
      </c>
      <c r="I167" s="181">
        <v>4</v>
      </c>
      <c r="J167" s="181">
        <v>5</v>
      </c>
      <c r="K167" s="181">
        <v>6</v>
      </c>
      <c r="L167" s="181">
        <v>7</v>
      </c>
      <c r="M167" s="181">
        <v>8</v>
      </c>
      <c r="N167" s="181">
        <v>9</v>
      </c>
      <c r="O167" s="181">
        <v>10</v>
      </c>
      <c r="P167" s="181">
        <v>11</v>
      </c>
      <c r="Q167" s="2267"/>
      <c r="R167" s="2263"/>
      <c r="S167" s="2265"/>
    </row>
    <row r="168" spans="1:19" x14ac:dyDescent="0.2">
      <c r="A168" s="189"/>
      <c r="B168" s="190"/>
      <c r="C168" s="191"/>
      <c r="D168" s="192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193"/>
      <c r="Q168" s="193"/>
      <c r="R168" s="193"/>
      <c r="S168" s="194"/>
    </row>
    <row r="169" spans="1:19" x14ac:dyDescent="0.2">
      <c r="A169" s="195" t="s">
        <v>8</v>
      </c>
      <c r="B169" s="182" t="s">
        <v>9</v>
      </c>
      <c r="C169" s="185"/>
      <c r="D169" s="183"/>
      <c r="E169" s="180"/>
      <c r="F169" s="180"/>
      <c r="G169" s="180"/>
      <c r="H169" s="180"/>
      <c r="I169" s="180"/>
      <c r="J169" s="180"/>
      <c r="K169" s="180"/>
      <c r="L169" s="180"/>
      <c r="M169" s="180"/>
      <c r="N169" s="180"/>
      <c r="O169" s="180"/>
      <c r="P169" s="180"/>
      <c r="Q169" s="180"/>
      <c r="R169" s="180"/>
      <c r="S169" s="196"/>
    </row>
    <row r="170" spans="1:19" x14ac:dyDescent="0.2">
      <c r="A170" s="197"/>
      <c r="B170" s="184" t="s">
        <v>8</v>
      </c>
      <c r="C170" s="186"/>
      <c r="D170" s="183" t="s">
        <v>10</v>
      </c>
      <c r="E170" s="187">
        <v>0</v>
      </c>
      <c r="F170" s="187">
        <v>0</v>
      </c>
      <c r="G170" s="187">
        <v>0</v>
      </c>
      <c r="H170" s="187">
        <v>0</v>
      </c>
      <c r="I170" s="187">
        <v>0</v>
      </c>
      <c r="J170" s="187">
        <v>0</v>
      </c>
      <c r="K170" s="187">
        <v>0</v>
      </c>
      <c r="L170" s="187">
        <v>0</v>
      </c>
      <c r="M170" s="187">
        <v>0</v>
      </c>
      <c r="N170" s="187">
        <v>0</v>
      </c>
      <c r="O170" s="187">
        <v>0</v>
      </c>
      <c r="P170" s="187">
        <v>0</v>
      </c>
      <c r="Q170" s="187">
        <v>0</v>
      </c>
      <c r="R170" s="187">
        <v>0</v>
      </c>
      <c r="S170" s="196"/>
    </row>
    <row r="171" spans="1:19" x14ac:dyDescent="0.2">
      <c r="A171" s="197"/>
      <c r="B171" s="184" t="s">
        <v>11</v>
      </c>
      <c r="C171" s="186"/>
      <c r="D171" s="183" t="s">
        <v>12</v>
      </c>
      <c r="E171" s="187">
        <v>0</v>
      </c>
      <c r="F171" s="187">
        <v>0</v>
      </c>
      <c r="G171" s="187">
        <v>0</v>
      </c>
      <c r="H171" s="187">
        <v>0</v>
      </c>
      <c r="I171" s="187">
        <v>0</v>
      </c>
      <c r="J171" s="187">
        <v>0</v>
      </c>
      <c r="K171" s="187">
        <v>0</v>
      </c>
      <c r="L171" s="187">
        <v>0</v>
      </c>
      <c r="M171" s="187">
        <v>0</v>
      </c>
      <c r="N171" s="187">
        <v>0</v>
      </c>
      <c r="O171" s="187">
        <v>0</v>
      </c>
      <c r="P171" s="187">
        <v>0</v>
      </c>
      <c r="Q171" s="187">
        <v>0</v>
      </c>
      <c r="R171" s="187">
        <v>0</v>
      </c>
      <c r="S171" s="196"/>
    </row>
    <row r="172" spans="1:19" x14ac:dyDescent="0.2">
      <c r="A172" s="197"/>
      <c r="B172" s="184" t="s">
        <v>13</v>
      </c>
      <c r="C172" s="186"/>
      <c r="D172" s="183" t="s">
        <v>14</v>
      </c>
      <c r="E172" s="187">
        <v>0</v>
      </c>
      <c r="F172" s="187">
        <v>0</v>
      </c>
      <c r="G172" s="187">
        <v>0</v>
      </c>
      <c r="H172" s="187">
        <v>0</v>
      </c>
      <c r="I172" s="187">
        <v>0</v>
      </c>
      <c r="J172" s="187">
        <v>0</v>
      </c>
      <c r="K172" s="187">
        <v>0</v>
      </c>
      <c r="L172" s="187">
        <v>0</v>
      </c>
      <c r="M172" s="187">
        <v>0</v>
      </c>
      <c r="N172" s="187">
        <v>0</v>
      </c>
      <c r="O172" s="187">
        <v>0</v>
      </c>
      <c r="P172" s="187">
        <v>0</v>
      </c>
      <c r="Q172" s="187">
        <v>0</v>
      </c>
      <c r="R172" s="187">
        <v>0</v>
      </c>
      <c r="S172" s="196"/>
    </row>
    <row r="173" spans="1:19" ht="13.5" thickBot="1" x14ac:dyDescent="0.25">
      <c r="A173" s="198"/>
      <c r="B173" s="199"/>
      <c r="C173" s="200"/>
      <c r="D173" s="201"/>
      <c r="E173" s="202"/>
      <c r="F173" s="202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4"/>
    </row>
    <row r="174" spans="1:19" x14ac:dyDescent="0.2">
      <c r="A174" s="189"/>
      <c r="B174" s="190"/>
      <c r="C174" s="191"/>
      <c r="D174" s="192"/>
      <c r="E174" s="193"/>
      <c r="F174" s="193"/>
      <c r="G174" s="193"/>
      <c r="H174" s="193"/>
      <c r="I174" s="193"/>
      <c r="J174" s="193"/>
      <c r="K174" s="193"/>
      <c r="L174" s="193"/>
      <c r="M174" s="193"/>
      <c r="N174" s="193"/>
      <c r="O174" s="193"/>
      <c r="P174" s="193"/>
      <c r="Q174" s="193"/>
      <c r="R174" s="193"/>
      <c r="S174" s="194"/>
    </row>
    <row r="175" spans="1:19" x14ac:dyDescent="0.2">
      <c r="A175" s="195" t="s">
        <v>11</v>
      </c>
      <c r="B175" s="182" t="s">
        <v>15</v>
      </c>
      <c r="C175" s="185"/>
      <c r="D175" s="183"/>
      <c r="E175" s="180"/>
      <c r="F175" s="180"/>
      <c r="G175" s="180"/>
      <c r="H175" s="180"/>
      <c r="I175" s="180"/>
      <c r="J175" s="180"/>
      <c r="K175" s="180"/>
      <c r="L175" s="180"/>
      <c r="M175" s="180"/>
      <c r="N175" s="180"/>
      <c r="O175" s="180"/>
      <c r="P175" s="180"/>
      <c r="Q175" s="180"/>
      <c r="R175" s="180"/>
      <c r="S175" s="196"/>
    </row>
    <row r="176" spans="1:19" x14ac:dyDescent="0.2">
      <c r="A176" s="197"/>
      <c r="B176" s="184" t="s">
        <v>8</v>
      </c>
      <c r="C176" s="186"/>
      <c r="D176" s="183" t="s">
        <v>16</v>
      </c>
      <c r="E176" s="180">
        <v>2</v>
      </c>
      <c r="F176" s="187">
        <v>0</v>
      </c>
      <c r="G176" s="187">
        <v>0</v>
      </c>
      <c r="H176" s="187">
        <v>0</v>
      </c>
      <c r="I176" s="187">
        <v>0</v>
      </c>
      <c r="J176" s="187">
        <v>0</v>
      </c>
      <c r="K176" s="187">
        <v>0</v>
      </c>
      <c r="L176" s="187">
        <v>0</v>
      </c>
      <c r="M176" s="187">
        <v>0</v>
      </c>
      <c r="N176" s="187">
        <v>0</v>
      </c>
      <c r="O176" s="187">
        <v>0</v>
      </c>
      <c r="P176" s="187">
        <v>0</v>
      </c>
      <c r="Q176" s="187">
        <v>1</v>
      </c>
      <c r="R176" s="180">
        <v>2</v>
      </c>
      <c r="S176" s="196"/>
    </row>
    <row r="177" spans="1:19" x14ac:dyDescent="0.2">
      <c r="A177" s="197"/>
      <c r="B177" s="184" t="s">
        <v>11</v>
      </c>
      <c r="C177" s="186"/>
      <c r="D177" s="183" t="s">
        <v>17</v>
      </c>
      <c r="E177" s="180">
        <v>8</v>
      </c>
      <c r="F177" s="187">
        <v>0</v>
      </c>
      <c r="G177" s="187">
        <v>0</v>
      </c>
      <c r="H177" s="187">
        <v>0</v>
      </c>
      <c r="I177" s="187">
        <v>1</v>
      </c>
      <c r="J177" s="187">
        <v>1</v>
      </c>
      <c r="K177" s="187">
        <v>0</v>
      </c>
      <c r="L177" s="180">
        <v>1</v>
      </c>
      <c r="M177" s="180">
        <v>2</v>
      </c>
      <c r="N177" s="187">
        <v>0</v>
      </c>
      <c r="O177" s="187">
        <v>0</v>
      </c>
      <c r="P177" s="187">
        <v>0</v>
      </c>
      <c r="Q177" s="187">
        <v>6</v>
      </c>
      <c r="R177" s="180">
        <v>8</v>
      </c>
      <c r="S177" s="196"/>
    </row>
    <row r="178" spans="1:19" x14ac:dyDescent="0.2">
      <c r="A178" s="197"/>
      <c r="B178" s="184" t="s">
        <v>13</v>
      </c>
      <c r="C178" s="186"/>
      <c r="D178" s="183" t="s">
        <v>18</v>
      </c>
      <c r="E178" s="180">
        <v>6</v>
      </c>
      <c r="F178" s="187">
        <v>0</v>
      </c>
      <c r="G178" s="180"/>
      <c r="H178" s="187">
        <v>0</v>
      </c>
      <c r="I178" s="187">
        <v>0</v>
      </c>
      <c r="J178" s="187">
        <v>0</v>
      </c>
      <c r="K178" s="187">
        <v>0</v>
      </c>
      <c r="L178" s="187">
        <v>0</v>
      </c>
      <c r="M178" s="187">
        <v>0</v>
      </c>
      <c r="N178" s="187">
        <v>0</v>
      </c>
      <c r="O178" s="187">
        <v>0</v>
      </c>
      <c r="P178" s="187">
        <v>0</v>
      </c>
      <c r="Q178" s="187">
        <v>2</v>
      </c>
      <c r="R178" s="180">
        <v>6</v>
      </c>
      <c r="S178" s="196"/>
    </row>
    <row r="179" spans="1:19" ht="13.5" thickBot="1" x14ac:dyDescent="0.25">
      <c r="A179" s="198"/>
      <c r="B179" s="199"/>
      <c r="C179" s="200"/>
      <c r="D179" s="201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4"/>
    </row>
    <row r="180" spans="1:19" ht="13.5" thickBot="1" x14ac:dyDescent="0.25">
      <c r="A180" s="2259" t="s">
        <v>6</v>
      </c>
      <c r="B180" s="2260"/>
      <c r="C180" s="2260"/>
      <c r="D180" s="2261"/>
      <c r="E180" s="188">
        <f t="shared" ref="E180:R180" si="4">SUM(E176:E179)</f>
        <v>16</v>
      </c>
      <c r="F180" s="188">
        <f t="shared" si="4"/>
        <v>0</v>
      </c>
      <c r="G180" s="188">
        <f t="shared" si="4"/>
        <v>0</v>
      </c>
      <c r="H180" s="188">
        <f t="shared" si="4"/>
        <v>0</v>
      </c>
      <c r="I180" s="188">
        <f t="shared" si="4"/>
        <v>1</v>
      </c>
      <c r="J180" s="188">
        <f t="shared" si="4"/>
        <v>1</v>
      </c>
      <c r="K180" s="188">
        <f t="shared" si="4"/>
        <v>0</v>
      </c>
      <c r="L180" s="188">
        <f t="shared" si="4"/>
        <v>1</v>
      </c>
      <c r="M180" s="188">
        <f t="shared" si="4"/>
        <v>2</v>
      </c>
      <c r="N180" s="188">
        <f t="shared" si="4"/>
        <v>0</v>
      </c>
      <c r="O180" s="188">
        <f t="shared" si="4"/>
        <v>0</v>
      </c>
      <c r="P180" s="188">
        <f t="shared" si="4"/>
        <v>0</v>
      </c>
      <c r="Q180" s="188">
        <f t="shared" si="4"/>
        <v>9</v>
      </c>
      <c r="R180" s="188">
        <f t="shared" si="4"/>
        <v>16</v>
      </c>
      <c r="S180" s="7"/>
    </row>
    <row r="181" spans="1:19" x14ac:dyDescent="0.2">
      <c r="A181" s="179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</row>
    <row r="182" spans="1:19" x14ac:dyDescent="0.2">
      <c r="A182" s="2254" t="s">
        <v>19</v>
      </c>
      <c r="B182" s="2254"/>
      <c r="C182" s="2254"/>
      <c r="D182" s="2254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</row>
    <row r="183" spans="1:19" x14ac:dyDescent="0.2">
      <c r="A183" s="179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</row>
    <row r="184" spans="1:19" x14ac:dyDescent="0.2">
      <c r="A184" s="179">
        <v>1</v>
      </c>
      <c r="B184" s="4" t="s">
        <v>20</v>
      </c>
      <c r="C184" s="4"/>
      <c r="D184" s="95" t="s">
        <v>21</v>
      </c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2255"/>
      <c r="Q184" s="2255"/>
      <c r="R184" s="2255"/>
      <c r="S184" s="2255"/>
    </row>
    <row r="185" spans="1:19" x14ac:dyDescent="0.2">
      <c r="A185" s="179">
        <v>2</v>
      </c>
      <c r="B185" s="4" t="s">
        <v>20</v>
      </c>
      <c r="C185" s="4"/>
      <c r="D185" s="95" t="s">
        <v>22</v>
      </c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</row>
    <row r="186" spans="1:19" x14ac:dyDescent="0.2">
      <c r="A186" s="179">
        <v>3</v>
      </c>
      <c r="B186" s="4" t="s">
        <v>20</v>
      </c>
      <c r="C186" s="4"/>
      <c r="D186" s="2254" t="s">
        <v>23</v>
      </c>
      <c r="E186" s="2254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2256"/>
      <c r="Q186" s="2256"/>
      <c r="R186" s="2256"/>
      <c r="S186" s="2256"/>
    </row>
    <row r="187" spans="1:19" x14ac:dyDescent="0.2">
      <c r="A187" s="179">
        <v>4</v>
      </c>
      <c r="B187" s="4" t="s">
        <v>20</v>
      </c>
      <c r="C187" s="4"/>
      <c r="D187" s="95" t="s">
        <v>29</v>
      </c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178"/>
      <c r="Q187" s="178"/>
      <c r="R187" s="178"/>
      <c r="S187" s="178"/>
    </row>
    <row r="188" spans="1:19" x14ac:dyDescent="0.2">
      <c r="A188" s="179">
        <v>5</v>
      </c>
      <c r="B188" s="4" t="s">
        <v>20</v>
      </c>
      <c r="C188" s="4"/>
      <c r="D188" s="95" t="s">
        <v>30</v>
      </c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178"/>
      <c r="Q188" s="178"/>
      <c r="R188" s="178"/>
      <c r="S188" s="178"/>
    </row>
    <row r="189" spans="1:19" x14ac:dyDescent="0.2">
      <c r="A189" s="179">
        <v>6</v>
      </c>
      <c r="B189" s="4" t="s">
        <v>20</v>
      </c>
      <c r="C189" s="4"/>
      <c r="D189" s="95" t="s">
        <v>31</v>
      </c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112"/>
      <c r="Q189" s="112"/>
      <c r="R189" s="112"/>
      <c r="S189" s="112"/>
    </row>
    <row r="190" spans="1:19" x14ac:dyDescent="0.2">
      <c r="A190" s="179">
        <v>7</v>
      </c>
      <c r="B190" s="4" t="s">
        <v>20</v>
      </c>
      <c r="C190" s="4"/>
      <c r="D190" s="95" t="s">
        <v>32</v>
      </c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2257"/>
      <c r="Q190" s="2257"/>
      <c r="R190" s="2257"/>
      <c r="S190" s="2257"/>
    </row>
    <row r="191" spans="1:19" x14ac:dyDescent="0.2">
      <c r="A191" s="179">
        <v>8</v>
      </c>
      <c r="B191" s="4" t="s">
        <v>20</v>
      </c>
      <c r="C191" s="4"/>
      <c r="D191" s="95" t="s">
        <v>33</v>
      </c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2255"/>
      <c r="Q191" s="2255"/>
      <c r="R191" s="2255"/>
      <c r="S191" s="2255"/>
    </row>
    <row r="192" spans="1:19" x14ac:dyDescent="0.2">
      <c r="A192" s="179">
        <v>9</v>
      </c>
      <c r="B192" s="4" t="s">
        <v>20</v>
      </c>
      <c r="C192" s="4"/>
      <c r="D192" s="95" t="s">
        <v>34</v>
      </c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2255"/>
      <c r="Q192" s="2255"/>
      <c r="R192" s="2255"/>
      <c r="S192" s="2255"/>
    </row>
    <row r="193" spans="1:19" x14ac:dyDescent="0.2">
      <c r="A193" s="179">
        <v>10</v>
      </c>
      <c r="B193" s="4" t="s">
        <v>20</v>
      </c>
      <c r="C193" s="4"/>
      <c r="D193" s="95" t="s">
        <v>35</v>
      </c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155"/>
      <c r="Q193" s="155"/>
      <c r="R193" s="155"/>
      <c r="S193" s="155"/>
    </row>
    <row r="194" spans="1:19" x14ac:dyDescent="0.2">
      <c r="A194" s="179">
        <v>11</v>
      </c>
      <c r="B194" s="4" t="s">
        <v>20</v>
      </c>
      <c r="C194" s="4"/>
      <c r="D194" s="95" t="s">
        <v>36</v>
      </c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156"/>
      <c r="Q194" s="156"/>
      <c r="R194" s="156"/>
      <c r="S194" s="156"/>
    </row>
    <row r="197" spans="1:19" ht="15" x14ac:dyDescent="0.2">
      <c r="A197" s="2258" t="s">
        <v>24</v>
      </c>
      <c r="B197" s="2258"/>
      <c r="C197" s="2258"/>
      <c r="D197" s="2258"/>
      <c r="E197" s="2258"/>
      <c r="F197" s="2258"/>
      <c r="G197" s="2258"/>
      <c r="H197" s="2258"/>
      <c r="I197" s="2258"/>
      <c r="J197" s="2258"/>
      <c r="K197" s="2258"/>
      <c r="L197" s="2258"/>
      <c r="M197" s="2258"/>
      <c r="N197" s="2258"/>
      <c r="O197" s="2258"/>
      <c r="P197" s="2258"/>
      <c r="Q197" s="2258"/>
      <c r="R197" s="2258"/>
      <c r="S197" s="2258"/>
    </row>
    <row r="198" spans="1:19" x14ac:dyDescent="0.2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</row>
    <row r="199" spans="1:19" x14ac:dyDescent="0.2">
      <c r="A199" s="95" t="s">
        <v>273</v>
      </c>
      <c r="B199" s="95"/>
      <c r="C199" s="5" t="s">
        <v>27</v>
      </c>
      <c r="D199" s="103" t="s">
        <v>287</v>
      </c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</row>
    <row r="200" spans="1:19" x14ac:dyDescent="0.2">
      <c r="A200" s="95" t="s">
        <v>25</v>
      </c>
      <c r="B200" s="95"/>
      <c r="C200" s="5" t="s">
        <v>27</v>
      </c>
      <c r="D200" s="51" t="s">
        <v>271</v>
      </c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</row>
    <row r="201" spans="1:19" x14ac:dyDescent="0.2">
      <c r="A201" s="95" t="s">
        <v>272</v>
      </c>
      <c r="B201" s="95"/>
      <c r="C201" s="5" t="s">
        <v>27</v>
      </c>
      <c r="D201" s="103" t="s">
        <v>275</v>
      </c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</row>
    <row r="202" spans="1:19" x14ac:dyDescent="0.2">
      <c r="A202" s="95" t="s">
        <v>26</v>
      </c>
      <c r="B202" s="95"/>
      <c r="C202" s="5" t="s">
        <v>27</v>
      </c>
      <c r="D202" s="50" t="s">
        <v>28</v>
      </c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</row>
    <row r="203" spans="1:19" ht="13.5" thickBot="1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</row>
    <row r="204" spans="1:19" x14ac:dyDescent="0.2">
      <c r="A204" s="2268" t="s">
        <v>0</v>
      </c>
      <c r="B204" s="2270" t="s">
        <v>7</v>
      </c>
      <c r="C204" s="2270"/>
      <c r="D204" s="2270"/>
      <c r="E204" s="2272" t="s">
        <v>6</v>
      </c>
      <c r="F204" s="2272"/>
      <c r="G204" s="2272"/>
      <c r="H204" s="2272"/>
      <c r="I204" s="2272"/>
      <c r="J204" s="2272"/>
      <c r="K204" s="2272"/>
      <c r="L204" s="2272"/>
      <c r="M204" s="2272"/>
      <c r="N204" s="2272"/>
      <c r="O204" s="2272"/>
      <c r="P204" s="2272"/>
      <c r="Q204" s="2272"/>
      <c r="R204" s="2272"/>
      <c r="S204" s="2264" t="s">
        <v>4</v>
      </c>
    </row>
    <row r="205" spans="1:19" x14ac:dyDescent="0.2">
      <c r="A205" s="2269"/>
      <c r="B205" s="2271"/>
      <c r="C205" s="2271"/>
      <c r="D205" s="2271"/>
      <c r="E205" s="2262" t="s">
        <v>1</v>
      </c>
      <c r="F205" s="2262" t="s">
        <v>5</v>
      </c>
      <c r="G205" s="2262"/>
      <c r="H205" s="2262"/>
      <c r="I205" s="2262"/>
      <c r="J205" s="2262"/>
      <c r="K205" s="2262"/>
      <c r="L205" s="2262"/>
      <c r="M205" s="2262"/>
      <c r="N205" s="2262"/>
      <c r="O205" s="2262"/>
      <c r="P205" s="2262"/>
      <c r="Q205" s="2266" t="s">
        <v>2</v>
      </c>
      <c r="R205" s="2262" t="s">
        <v>3</v>
      </c>
      <c r="S205" s="2265"/>
    </row>
    <row r="206" spans="1:19" ht="13.5" thickBot="1" x14ac:dyDescent="0.25">
      <c r="A206" s="2269"/>
      <c r="B206" s="2271"/>
      <c r="C206" s="2271"/>
      <c r="D206" s="2271"/>
      <c r="E206" s="2263"/>
      <c r="F206" s="181">
        <v>1</v>
      </c>
      <c r="G206" s="181">
        <v>2</v>
      </c>
      <c r="H206" s="181">
        <v>3</v>
      </c>
      <c r="I206" s="181">
        <v>4</v>
      </c>
      <c r="J206" s="181">
        <v>5</v>
      </c>
      <c r="K206" s="181">
        <v>6</v>
      </c>
      <c r="L206" s="181">
        <v>7</v>
      </c>
      <c r="M206" s="181">
        <v>8</v>
      </c>
      <c r="N206" s="181">
        <v>9</v>
      </c>
      <c r="O206" s="181">
        <v>10</v>
      </c>
      <c r="P206" s="181">
        <v>11</v>
      </c>
      <c r="Q206" s="2267"/>
      <c r="R206" s="2263"/>
      <c r="S206" s="2265"/>
    </row>
    <row r="207" spans="1:19" x14ac:dyDescent="0.2">
      <c r="A207" s="189"/>
      <c r="B207" s="190"/>
      <c r="C207" s="191"/>
      <c r="D207" s="192"/>
      <c r="E207" s="193"/>
      <c r="F207" s="193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4"/>
    </row>
    <row r="208" spans="1:19" x14ac:dyDescent="0.2">
      <c r="A208" s="195" t="s">
        <v>8</v>
      </c>
      <c r="B208" s="182" t="s">
        <v>9</v>
      </c>
      <c r="C208" s="185"/>
      <c r="D208" s="183"/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0"/>
      <c r="P208" s="180"/>
      <c r="Q208" s="180"/>
      <c r="R208" s="180"/>
      <c r="S208" s="196"/>
    </row>
    <row r="209" spans="1:19" x14ac:dyDescent="0.2">
      <c r="A209" s="197"/>
      <c r="B209" s="184" t="s">
        <v>8</v>
      </c>
      <c r="C209" s="186"/>
      <c r="D209" s="183" t="s">
        <v>10</v>
      </c>
      <c r="E209" s="187">
        <v>0</v>
      </c>
      <c r="F209" s="187">
        <v>0</v>
      </c>
      <c r="G209" s="187">
        <v>0</v>
      </c>
      <c r="H209" s="187">
        <v>0</v>
      </c>
      <c r="I209" s="187">
        <v>0</v>
      </c>
      <c r="J209" s="187">
        <v>0</v>
      </c>
      <c r="K209" s="187">
        <v>0</v>
      </c>
      <c r="L209" s="187">
        <v>0</v>
      </c>
      <c r="M209" s="187">
        <v>0</v>
      </c>
      <c r="N209" s="187">
        <v>0</v>
      </c>
      <c r="O209" s="187">
        <v>0</v>
      </c>
      <c r="P209" s="187">
        <v>0</v>
      </c>
      <c r="Q209" s="187">
        <v>0</v>
      </c>
      <c r="R209" s="187">
        <v>0</v>
      </c>
      <c r="S209" s="196"/>
    </row>
    <row r="210" spans="1:19" x14ac:dyDescent="0.2">
      <c r="A210" s="197"/>
      <c r="B210" s="184" t="s">
        <v>11</v>
      </c>
      <c r="C210" s="186"/>
      <c r="D210" s="183" t="s">
        <v>12</v>
      </c>
      <c r="E210" s="187">
        <v>0</v>
      </c>
      <c r="F210" s="187">
        <v>0</v>
      </c>
      <c r="G210" s="187">
        <v>0</v>
      </c>
      <c r="H210" s="187">
        <v>0</v>
      </c>
      <c r="I210" s="187">
        <v>0</v>
      </c>
      <c r="J210" s="187">
        <v>0</v>
      </c>
      <c r="K210" s="187">
        <v>0</v>
      </c>
      <c r="L210" s="187">
        <v>0</v>
      </c>
      <c r="M210" s="187">
        <v>0</v>
      </c>
      <c r="N210" s="187">
        <v>0</v>
      </c>
      <c r="O210" s="187">
        <v>0</v>
      </c>
      <c r="P210" s="187">
        <v>0</v>
      </c>
      <c r="Q210" s="187">
        <v>0</v>
      </c>
      <c r="R210" s="187">
        <v>0</v>
      </c>
      <c r="S210" s="196"/>
    </row>
    <row r="211" spans="1:19" x14ac:dyDescent="0.2">
      <c r="A211" s="197"/>
      <c r="B211" s="184" t="s">
        <v>13</v>
      </c>
      <c r="C211" s="186"/>
      <c r="D211" s="183" t="s">
        <v>14</v>
      </c>
      <c r="E211" s="187">
        <v>0</v>
      </c>
      <c r="F211" s="187">
        <v>0</v>
      </c>
      <c r="G211" s="187">
        <v>0</v>
      </c>
      <c r="H211" s="187">
        <v>0</v>
      </c>
      <c r="I211" s="187">
        <v>0</v>
      </c>
      <c r="J211" s="187">
        <v>0</v>
      </c>
      <c r="K211" s="187">
        <v>0</v>
      </c>
      <c r="L211" s="187">
        <v>0</v>
      </c>
      <c r="M211" s="187">
        <v>0</v>
      </c>
      <c r="N211" s="187">
        <v>0</v>
      </c>
      <c r="O211" s="187">
        <v>0</v>
      </c>
      <c r="P211" s="187">
        <v>0</v>
      </c>
      <c r="Q211" s="187">
        <v>0</v>
      </c>
      <c r="R211" s="187">
        <v>0</v>
      </c>
      <c r="S211" s="196"/>
    </row>
    <row r="212" spans="1:19" ht="13.5" thickBot="1" x14ac:dyDescent="0.25">
      <c r="A212" s="198"/>
      <c r="B212" s="199"/>
      <c r="C212" s="200"/>
      <c r="D212" s="201"/>
      <c r="E212" s="202"/>
      <c r="F212" s="202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4"/>
    </row>
    <row r="213" spans="1:19" x14ac:dyDescent="0.2">
      <c r="A213" s="189"/>
      <c r="B213" s="190"/>
      <c r="C213" s="191"/>
      <c r="D213" s="192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4"/>
    </row>
    <row r="214" spans="1:19" x14ac:dyDescent="0.2">
      <c r="A214" s="195" t="s">
        <v>11</v>
      </c>
      <c r="B214" s="182" t="s">
        <v>15</v>
      </c>
      <c r="C214" s="185"/>
      <c r="D214" s="183"/>
      <c r="E214" s="180"/>
      <c r="F214" s="180"/>
      <c r="G214" s="180"/>
      <c r="H214" s="180"/>
      <c r="I214" s="180"/>
      <c r="J214" s="180"/>
      <c r="K214" s="180"/>
      <c r="L214" s="180"/>
      <c r="M214" s="180"/>
      <c r="N214" s="180"/>
      <c r="O214" s="180"/>
      <c r="P214" s="180"/>
      <c r="Q214" s="180"/>
      <c r="R214" s="180"/>
      <c r="S214" s="196"/>
    </row>
    <row r="215" spans="1:19" x14ac:dyDescent="0.2">
      <c r="A215" s="197"/>
      <c r="B215" s="184" t="s">
        <v>8</v>
      </c>
      <c r="C215" s="186"/>
      <c r="D215" s="183" t="s">
        <v>16</v>
      </c>
      <c r="E215" s="180">
        <v>2</v>
      </c>
      <c r="F215" s="187">
        <v>0</v>
      </c>
      <c r="G215" s="187">
        <v>0</v>
      </c>
      <c r="H215" s="187">
        <v>0</v>
      </c>
      <c r="I215" s="187">
        <v>0</v>
      </c>
      <c r="J215" s="187">
        <v>0</v>
      </c>
      <c r="K215" s="187">
        <v>0</v>
      </c>
      <c r="L215" s="187">
        <v>0</v>
      </c>
      <c r="M215" s="187">
        <v>0</v>
      </c>
      <c r="N215" s="187">
        <v>0</v>
      </c>
      <c r="O215" s="187">
        <v>0</v>
      </c>
      <c r="P215" s="187">
        <v>0</v>
      </c>
      <c r="Q215" s="187">
        <v>1</v>
      </c>
      <c r="R215" s="180">
        <v>2</v>
      </c>
      <c r="S215" s="196"/>
    </row>
    <row r="216" spans="1:19" x14ac:dyDescent="0.2">
      <c r="A216" s="197"/>
      <c r="B216" s="184" t="s">
        <v>11</v>
      </c>
      <c r="C216" s="186"/>
      <c r="D216" s="183" t="s">
        <v>17</v>
      </c>
      <c r="E216" s="180">
        <v>8</v>
      </c>
      <c r="F216" s="187">
        <v>0</v>
      </c>
      <c r="G216" s="187">
        <v>0</v>
      </c>
      <c r="H216" s="187">
        <v>0</v>
      </c>
      <c r="I216" s="187">
        <v>1</v>
      </c>
      <c r="J216" s="187">
        <v>1</v>
      </c>
      <c r="K216" s="187">
        <v>0</v>
      </c>
      <c r="L216" s="180">
        <v>1</v>
      </c>
      <c r="M216" s="180">
        <v>2</v>
      </c>
      <c r="N216" s="187">
        <v>0</v>
      </c>
      <c r="O216" s="187">
        <v>0</v>
      </c>
      <c r="P216" s="187">
        <v>0</v>
      </c>
      <c r="Q216" s="187">
        <v>6</v>
      </c>
      <c r="R216" s="180">
        <v>8</v>
      </c>
      <c r="S216" s="196"/>
    </row>
    <row r="217" spans="1:19" x14ac:dyDescent="0.2">
      <c r="A217" s="197"/>
      <c r="B217" s="184" t="s">
        <v>13</v>
      </c>
      <c r="C217" s="186"/>
      <c r="D217" s="183" t="s">
        <v>18</v>
      </c>
      <c r="E217" s="180">
        <v>6</v>
      </c>
      <c r="F217" s="187">
        <v>0</v>
      </c>
      <c r="G217" s="180"/>
      <c r="H217" s="187">
        <v>0</v>
      </c>
      <c r="I217" s="187">
        <v>0</v>
      </c>
      <c r="J217" s="187">
        <v>0</v>
      </c>
      <c r="K217" s="187">
        <v>0</v>
      </c>
      <c r="L217" s="187">
        <v>0</v>
      </c>
      <c r="M217" s="187">
        <v>0</v>
      </c>
      <c r="N217" s="187">
        <v>0</v>
      </c>
      <c r="O217" s="187">
        <v>0</v>
      </c>
      <c r="P217" s="187">
        <v>0</v>
      </c>
      <c r="Q217" s="187">
        <v>2</v>
      </c>
      <c r="R217" s="180">
        <v>6</v>
      </c>
      <c r="S217" s="196"/>
    </row>
    <row r="218" spans="1:19" ht="13.5" thickBot="1" x14ac:dyDescent="0.25">
      <c r="A218" s="198"/>
      <c r="B218" s="199"/>
      <c r="C218" s="200"/>
      <c r="D218" s="201"/>
      <c r="E218" s="203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4"/>
    </row>
    <row r="219" spans="1:19" ht="13.5" thickBot="1" x14ac:dyDescent="0.25">
      <c r="A219" s="2259" t="s">
        <v>6</v>
      </c>
      <c r="B219" s="2260"/>
      <c r="C219" s="2260"/>
      <c r="D219" s="2261"/>
      <c r="E219" s="188">
        <f t="shared" ref="E219:R219" si="5">SUM(E215:E218)</f>
        <v>16</v>
      </c>
      <c r="F219" s="188">
        <f t="shared" si="5"/>
        <v>0</v>
      </c>
      <c r="G219" s="188">
        <f t="shared" si="5"/>
        <v>0</v>
      </c>
      <c r="H219" s="188">
        <f t="shared" si="5"/>
        <v>0</v>
      </c>
      <c r="I219" s="188">
        <f t="shared" si="5"/>
        <v>1</v>
      </c>
      <c r="J219" s="188">
        <f t="shared" si="5"/>
        <v>1</v>
      </c>
      <c r="K219" s="188">
        <f t="shared" si="5"/>
        <v>0</v>
      </c>
      <c r="L219" s="188">
        <f t="shared" si="5"/>
        <v>1</v>
      </c>
      <c r="M219" s="188">
        <f t="shared" si="5"/>
        <v>2</v>
      </c>
      <c r="N219" s="188">
        <f t="shared" si="5"/>
        <v>0</v>
      </c>
      <c r="O219" s="188">
        <f t="shared" si="5"/>
        <v>0</v>
      </c>
      <c r="P219" s="188">
        <f t="shared" si="5"/>
        <v>0</v>
      </c>
      <c r="Q219" s="188">
        <f t="shared" si="5"/>
        <v>9</v>
      </c>
      <c r="R219" s="188">
        <f t="shared" si="5"/>
        <v>16</v>
      </c>
      <c r="S219" s="7"/>
    </row>
    <row r="220" spans="1:19" x14ac:dyDescent="0.2">
      <c r="A220" s="179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</row>
    <row r="221" spans="1:19" x14ac:dyDescent="0.2">
      <c r="A221" s="2254" t="s">
        <v>19</v>
      </c>
      <c r="B221" s="2254"/>
      <c r="C221" s="2254"/>
      <c r="D221" s="2254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</row>
    <row r="222" spans="1:19" x14ac:dyDescent="0.2">
      <c r="A222" s="179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</row>
    <row r="223" spans="1:19" x14ac:dyDescent="0.2">
      <c r="A223" s="179">
        <v>1</v>
      </c>
      <c r="B223" s="4" t="s">
        <v>20</v>
      </c>
      <c r="C223" s="4"/>
      <c r="D223" s="95" t="s">
        <v>21</v>
      </c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2255"/>
      <c r="Q223" s="2255"/>
      <c r="R223" s="2255"/>
      <c r="S223" s="2255"/>
    </row>
    <row r="224" spans="1:19" x14ac:dyDescent="0.2">
      <c r="A224" s="179">
        <v>2</v>
      </c>
      <c r="B224" s="4" t="s">
        <v>20</v>
      </c>
      <c r="C224" s="4"/>
      <c r="D224" s="95" t="s">
        <v>22</v>
      </c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</row>
    <row r="225" spans="1:19" x14ac:dyDescent="0.2">
      <c r="A225" s="179">
        <v>3</v>
      </c>
      <c r="B225" s="4" t="s">
        <v>20</v>
      </c>
      <c r="C225" s="4"/>
      <c r="D225" s="2254" t="s">
        <v>23</v>
      </c>
      <c r="E225" s="2254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2256"/>
      <c r="Q225" s="2256"/>
      <c r="R225" s="2256"/>
      <c r="S225" s="2256"/>
    </row>
    <row r="226" spans="1:19" x14ac:dyDescent="0.2">
      <c r="A226" s="179">
        <v>4</v>
      </c>
      <c r="B226" s="4" t="s">
        <v>20</v>
      </c>
      <c r="C226" s="4"/>
      <c r="D226" s="95" t="s">
        <v>29</v>
      </c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178"/>
      <c r="Q226" s="178"/>
      <c r="R226" s="178"/>
      <c r="S226" s="178"/>
    </row>
    <row r="227" spans="1:19" x14ac:dyDescent="0.2">
      <c r="A227" s="179">
        <v>5</v>
      </c>
      <c r="B227" s="4" t="s">
        <v>20</v>
      </c>
      <c r="C227" s="4"/>
      <c r="D227" s="95" t="s">
        <v>30</v>
      </c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178"/>
      <c r="Q227" s="178"/>
      <c r="R227" s="178"/>
      <c r="S227" s="178"/>
    </row>
    <row r="228" spans="1:19" x14ac:dyDescent="0.2">
      <c r="A228" s="179">
        <v>6</v>
      </c>
      <c r="B228" s="4" t="s">
        <v>20</v>
      </c>
      <c r="C228" s="4"/>
      <c r="D228" s="95" t="s">
        <v>31</v>
      </c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112"/>
      <c r="Q228" s="112"/>
      <c r="R228" s="112"/>
      <c r="S228" s="112"/>
    </row>
    <row r="229" spans="1:19" x14ac:dyDescent="0.2">
      <c r="A229" s="179">
        <v>7</v>
      </c>
      <c r="B229" s="4" t="s">
        <v>20</v>
      </c>
      <c r="C229" s="4"/>
      <c r="D229" s="95" t="s">
        <v>32</v>
      </c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2257"/>
      <c r="Q229" s="2257"/>
      <c r="R229" s="2257"/>
      <c r="S229" s="2257"/>
    </row>
    <row r="230" spans="1:19" x14ac:dyDescent="0.2">
      <c r="A230" s="179">
        <v>8</v>
      </c>
      <c r="B230" s="4" t="s">
        <v>20</v>
      </c>
      <c r="C230" s="4"/>
      <c r="D230" s="95" t="s">
        <v>33</v>
      </c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2255"/>
      <c r="Q230" s="2255"/>
      <c r="R230" s="2255"/>
      <c r="S230" s="2255"/>
    </row>
    <row r="231" spans="1:19" x14ac:dyDescent="0.2">
      <c r="A231" s="179">
        <v>9</v>
      </c>
      <c r="B231" s="4" t="s">
        <v>20</v>
      </c>
      <c r="C231" s="4"/>
      <c r="D231" s="95" t="s">
        <v>34</v>
      </c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2255"/>
      <c r="Q231" s="2255"/>
      <c r="R231" s="2255"/>
      <c r="S231" s="2255"/>
    </row>
    <row r="232" spans="1:19" x14ac:dyDescent="0.2">
      <c r="A232" s="179">
        <v>10</v>
      </c>
      <c r="B232" s="4" t="s">
        <v>20</v>
      </c>
      <c r="C232" s="4"/>
      <c r="D232" s="95" t="s">
        <v>35</v>
      </c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155"/>
      <c r="Q232" s="155"/>
      <c r="R232" s="155"/>
      <c r="S232" s="155"/>
    </row>
    <row r="233" spans="1:19" x14ac:dyDescent="0.2">
      <c r="A233" s="179">
        <v>11</v>
      </c>
      <c r="B233" s="4" t="s">
        <v>20</v>
      </c>
      <c r="C233" s="4"/>
      <c r="D233" s="95" t="s">
        <v>36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156"/>
      <c r="Q233" s="156"/>
      <c r="R233" s="156"/>
      <c r="S233" s="156"/>
    </row>
    <row r="236" spans="1:19" ht="15" x14ac:dyDescent="0.2">
      <c r="A236" s="2258" t="s">
        <v>24</v>
      </c>
      <c r="B236" s="2258"/>
      <c r="C236" s="2258"/>
      <c r="D236" s="2258"/>
      <c r="E236" s="2258"/>
      <c r="F236" s="2258"/>
      <c r="G236" s="2258"/>
      <c r="H236" s="2258"/>
      <c r="I236" s="2258"/>
      <c r="J236" s="2258"/>
      <c r="K236" s="2258"/>
      <c r="L236" s="2258"/>
      <c r="M236" s="2258"/>
      <c r="N236" s="2258"/>
      <c r="O236" s="2258"/>
      <c r="P236" s="2258"/>
      <c r="Q236" s="2258"/>
      <c r="R236" s="2258"/>
      <c r="S236" s="2258"/>
    </row>
    <row r="237" spans="1:19" x14ac:dyDescent="0.2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</row>
    <row r="238" spans="1:19" x14ac:dyDescent="0.2">
      <c r="A238" s="95" t="s">
        <v>273</v>
      </c>
      <c r="B238" s="95"/>
      <c r="C238" s="5" t="s">
        <v>27</v>
      </c>
      <c r="D238" s="103" t="s">
        <v>288</v>
      </c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</row>
    <row r="239" spans="1:19" x14ac:dyDescent="0.2">
      <c r="A239" s="95" t="s">
        <v>25</v>
      </c>
      <c r="B239" s="95"/>
      <c r="C239" s="5" t="s">
        <v>27</v>
      </c>
      <c r="D239" s="51" t="s">
        <v>271</v>
      </c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</row>
    <row r="240" spans="1:19" x14ac:dyDescent="0.2">
      <c r="A240" s="95" t="s">
        <v>272</v>
      </c>
      <c r="B240" s="95"/>
      <c r="C240" s="5" t="s">
        <v>27</v>
      </c>
      <c r="D240" s="103" t="s">
        <v>275</v>
      </c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</row>
    <row r="241" spans="1:19" x14ac:dyDescent="0.2">
      <c r="A241" s="95" t="s">
        <v>26</v>
      </c>
      <c r="B241" s="95"/>
      <c r="C241" s="5" t="s">
        <v>27</v>
      </c>
      <c r="D241" s="50" t="s">
        <v>28</v>
      </c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</row>
    <row r="242" spans="1:19" ht="13.5" thickBot="1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</row>
    <row r="243" spans="1:19" x14ac:dyDescent="0.2">
      <c r="A243" s="2268" t="s">
        <v>0</v>
      </c>
      <c r="B243" s="2270" t="s">
        <v>7</v>
      </c>
      <c r="C243" s="2270"/>
      <c r="D243" s="2270"/>
      <c r="E243" s="2272" t="s">
        <v>6</v>
      </c>
      <c r="F243" s="2272"/>
      <c r="G243" s="2272"/>
      <c r="H243" s="2272"/>
      <c r="I243" s="2272"/>
      <c r="J243" s="2272"/>
      <c r="K243" s="2272"/>
      <c r="L243" s="2272"/>
      <c r="M243" s="2272"/>
      <c r="N243" s="2272"/>
      <c r="O243" s="2272"/>
      <c r="P243" s="2272"/>
      <c r="Q243" s="2272"/>
      <c r="R243" s="2272"/>
      <c r="S243" s="2264" t="s">
        <v>4</v>
      </c>
    </row>
    <row r="244" spans="1:19" x14ac:dyDescent="0.2">
      <c r="A244" s="2269"/>
      <c r="B244" s="2271"/>
      <c r="C244" s="2271"/>
      <c r="D244" s="2271"/>
      <c r="E244" s="2262" t="s">
        <v>1</v>
      </c>
      <c r="F244" s="2262" t="s">
        <v>5</v>
      </c>
      <c r="G244" s="2262"/>
      <c r="H244" s="2262"/>
      <c r="I244" s="2262"/>
      <c r="J244" s="2262"/>
      <c r="K244" s="2262"/>
      <c r="L244" s="2262"/>
      <c r="M244" s="2262"/>
      <c r="N244" s="2262"/>
      <c r="O244" s="2262"/>
      <c r="P244" s="2262"/>
      <c r="Q244" s="2266" t="s">
        <v>2</v>
      </c>
      <c r="R244" s="2262" t="s">
        <v>3</v>
      </c>
      <c r="S244" s="2265"/>
    </row>
    <row r="245" spans="1:19" ht="13.5" thickBot="1" x14ac:dyDescent="0.25">
      <c r="A245" s="2269"/>
      <c r="B245" s="2271"/>
      <c r="C245" s="2271"/>
      <c r="D245" s="2271"/>
      <c r="E245" s="2263"/>
      <c r="F245" s="181">
        <v>1</v>
      </c>
      <c r="G245" s="181">
        <v>2</v>
      </c>
      <c r="H245" s="181">
        <v>3</v>
      </c>
      <c r="I245" s="181">
        <v>4</v>
      </c>
      <c r="J245" s="181">
        <v>5</v>
      </c>
      <c r="K245" s="181">
        <v>6</v>
      </c>
      <c r="L245" s="181">
        <v>7</v>
      </c>
      <c r="M245" s="181">
        <v>8</v>
      </c>
      <c r="N245" s="181">
        <v>9</v>
      </c>
      <c r="O245" s="181">
        <v>10</v>
      </c>
      <c r="P245" s="181">
        <v>11</v>
      </c>
      <c r="Q245" s="2267"/>
      <c r="R245" s="2263"/>
      <c r="S245" s="2265"/>
    </row>
    <row r="246" spans="1:19" x14ac:dyDescent="0.2">
      <c r="A246" s="189"/>
      <c r="B246" s="190"/>
      <c r="C246" s="191"/>
      <c r="D246" s="192"/>
      <c r="E246" s="193"/>
      <c r="F246" s="193"/>
      <c r="G246" s="193"/>
      <c r="H246" s="193"/>
      <c r="I246" s="193"/>
      <c r="J246" s="193"/>
      <c r="K246" s="193"/>
      <c r="L246" s="193"/>
      <c r="M246" s="193"/>
      <c r="N246" s="193"/>
      <c r="O246" s="193"/>
      <c r="P246" s="193"/>
      <c r="Q246" s="193"/>
      <c r="R246" s="193"/>
      <c r="S246" s="194"/>
    </row>
    <row r="247" spans="1:19" x14ac:dyDescent="0.2">
      <c r="A247" s="195" t="s">
        <v>8</v>
      </c>
      <c r="B247" s="182" t="s">
        <v>9</v>
      </c>
      <c r="C247" s="185"/>
      <c r="D247" s="183"/>
      <c r="E247" s="180"/>
      <c r="F247" s="180"/>
      <c r="G247" s="180"/>
      <c r="H247" s="180"/>
      <c r="I247" s="180"/>
      <c r="J247" s="180"/>
      <c r="K247" s="180"/>
      <c r="L247" s="180"/>
      <c r="M247" s="180"/>
      <c r="N247" s="180"/>
      <c r="O247" s="180"/>
      <c r="P247" s="180"/>
      <c r="Q247" s="180"/>
      <c r="R247" s="180"/>
      <c r="S247" s="196"/>
    </row>
    <row r="248" spans="1:19" x14ac:dyDescent="0.2">
      <c r="A248" s="197"/>
      <c r="B248" s="184" t="s">
        <v>8</v>
      </c>
      <c r="C248" s="186"/>
      <c r="D248" s="183" t="s">
        <v>10</v>
      </c>
      <c r="E248" s="187">
        <v>0</v>
      </c>
      <c r="F248" s="187">
        <v>0</v>
      </c>
      <c r="G248" s="187">
        <v>0</v>
      </c>
      <c r="H248" s="187">
        <v>0</v>
      </c>
      <c r="I248" s="187">
        <v>0</v>
      </c>
      <c r="J248" s="187">
        <v>0</v>
      </c>
      <c r="K248" s="187">
        <v>0</v>
      </c>
      <c r="L248" s="187">
        <v>0</v>
      </c>
      <c r="M248" s="187">
        <v>0</v>
      </c>
      <c r="N248" s="187">
        <v>0</v>
      </c>
      <c r="O248" s="187">
        <v>0</v>
      </c>
      <c r="P248" s="187">
        <v>0</v>
      </c>
      <c r="Q248" s="187">
        <v>0</v>
      </c>
      <c r="R248" s="187">
        <v>0</v>
      </c>
      <c r="S248" s="196"/>
    </row>
    <row r="249" spans="1:19" x14ac:dyDescent="0.2">
      <c r="A249" s="197"/>
      <c r="B249" s="184" t="s">
        <v>11</v>
      </c>
      <c r="C249" s="186"/>
      <c r="D249" s="183" t="s">
        <v>12</v>
      </c>
      <c r="E249" s="187">
        <v>0</v>
      </c>
      <c r="F249" s="187">
        <v>0</v>
      </c>
      <c r="G249" s="187">
        <v>0</v>
      </c>
      <c r="H249" s="187">
        <v>0</v>
      </c>
      <c r="I249" s="187">
        <v>0</v>
      </c>
      <c r="J249" s="187">
        <v>0</v>
      </c>
      <c r="K249" s="187">
        <v>0</v>
      </c>
      <c r="L249" s="187">
        <v>0</v>
      </c>
      <c r="M249" s="187">
        <v>0</v>
      </c>
      <c r="N249" s="187">
        <v>0</v>
      </c>
      <c r="O249" s="187">
        <v>0</v>
      </c>
      <c r="P249" s="187">
        <v>0</v>
      </c>
      <c r="Q249" s="187">
        <v>0</v>
      </c>
      <c r="R249" s="187">
        <v>0</v>
      </c>
      <c r="S249" s="196"/>
    </row>
    <row r="250" spans="1:19" x14ac:dyDescent="0.2">
      <c r="A250" s="197"/>
      <c r="B250" s="184" t="s">
        <v>13</v>
      </c>
      <c r="C250" s="186"/>
      <c r="D250" s="183" t="s">
        <v>14</v>
      </c>
      <c r="E250" s="187">
        <v>0</v>
      </c>
      <c r="F250" s="187">
        <v>0</v>
      </c>
      <c r="G250" s="187">
        <v>0</v>
      </c>
      <c r="H250" s="187">
        <v>0</v>
      </c>
      <c r="I250" s="187">
        <v>0</v>
      </c>
      <c r="J250" s="187">
        <v>0</v>
      </c>
      <c r="K250" s="187">
        <v>0</v>
      </c>
      <c r="L250" s="187">
        <v>0</v>
      </c>
      <c r="M250" s="187">
        <v>0</v>
      </c>
      <c r="N250" s="187">
        <v>0</v>
      </c>
      <c r="O250" s="187">
        <v>0</v>
      </c>
      <c r="P250" s="187">
        <v>0</v>
      </c>
      <c r="Q250" s="187">
        <v>0</v>
      </c>
      <c r="R250" s="187">
        <v>0</v>
      </c>
      <c r="S250" s="196"/>
    </row>
    <row r="251" spans="1:19" ht="13.5" thickBot="1" x14ac:dyDescent="0.25">
      <c r="A251" s="198"/>
      <c r="B251" s="199"/>
      <c r="C251" s="200"/>
      <c r="D251" s="201"/>
      <c r="E251" s="202"/>
      <c r="F251" s="202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4"/>
    </row>
    <row r="252" spans="1:19" x14ac:dyDescent="0.2">
      <c r="A252" s="189"/>
      <c r="B252" s="190"/>
      <c r="C252" s="191"/>
      <c r="D252" s="192"/>
      <c r="E252" s="193"/>
      <c r="F252" s="193"/>
      <c r="G252" s="193"/>
      <c r="H252" s="193"/>
      <c r="I252" s="193"/>
      <c r="J252" s="193"/>
      <c r="K252" s="193"/>
      <c r="L252" s="193"/>
      <c r="M252" s="193"/>
      <c r="N252" s="193"/>
      <c r="O252" s="193"/>
      <c r="P252" s="193"/>
      <c r="Q252" s="193"/>
      <c r="R252" s="193"/>
      <c r="S252" s="194"/>
    </row>
    <row r="253" spans="1:19" x14ac:dyDescent="0.2">
      <c r="A253" s="195" t="s">
        <v>11</v>
      </c>
      <c r="B253" s="182" t="s">
        <v>15</v>
      </c>
      <c r="C253" s="185"/>
      <c r="D253" s="183"/>
      <c r="E253" s="180"/>
      <c r="F253" s="180"/>
      <c r="G253" s="180"/>
      <c r="H253" s="180"/>
      <c r="I253" s="180"/>
      <c r="J253" s="180"/>
      <c r="K253" s="180"/>
      <c r="L253" s="180"/>
      <c r="M253" s="180"/>
      <c r="N253" s="180"/>
      <c r="O253" s="180"/>
      <c r="P253" s="180"/>
      <c r="Q253" s="180"/>
      <c r="R253" s="180"/>
      <c r="S253" s="196"/>
    </row>
    <row r="254" spans="1:19" x14ac:dyDescent="0.2">
      <c r="A254" s="197"/>
      <c r="B254" s="184" t="s">
        <v>8</v>
      </c>
      <c r="C254" s="186"/>
      <c r="D254" s="183" t="s">
        <v>16</v>
      </c>
      <c r="E254" s="180">
        <v>2</v>
      </c>
      <c r="F254" s="187">
        <v>0</v>
      </c>
      <c r="G254" s="187">
        <v>0</v>
      </c>
      <c r="H254" s="187">
        <v>0</v>
      </c>
      <c r="I254" s="187">
        <v>0</v>
      </c>
      <c r="J254" s="187">
        <v>0</v>
      </c>
      <c r="K254" s="187">
        <v>0</v>
      </c>
      <c r="L254" s="187">
        <v>0</v>
      </c>
      <c r="M254" s="187">
        <v>0</v>
      </c>
      <c r="N254" s="187">
        <v>0</v>
      </c>
      <c r="O254" s="187">
        <v>0</v>
      </c>
      <c r="P254" s="187">
        <v>0</v>
      </c>
      <c r="Q254" s="187">
        <v>1</v>
      </c>
      <c r="R254" s="180">
        <v>2</v>
      </c>
      <c r="S254" s="196"/>
    </row>
    <row r="255" spans="1:19" x14ac:dyDescent="0.2">
      <c r="A255" s="197"/>
      <c r="B255" s="184" t="s">
        <v>11</v>
      </c>
      <c r="C255" s="186"/>
      <c r="D255" s="183" t="s">
        <v>17</v>
      </c>
      <c r="E255" s="180">
        <v>8</v>
      </c>
      <c r="F255" s="187">
        <v>0</v>
      </c>
      <c r="G255" s="187">
        <v>0</v>
      </c>
      <c r="H255" s="187">
        <v>0</v>
      </c>
      <c r="I255" s="187">
        <v>1</v>
      </c>
      <c r="J255" s="187">
        <v>1</v>
      </c>
      <c r="K255" s="187">
        <v>0</v>
      </c>
      <c r="L255" s="180">
        <v>1</v>
      </c>
      <c r="M255" s="180">
        <v>2</v>
      </c>
      <c r="N255" s="187">
        <v>0</v>
      </c>
      <c r="O255" s="187">
        <v>0</v>
      </c>
      <c r="P255" s="187">
        <v>0</v>
      </c>
      <c r="Q255" s="187">
        <v>6</v>
      </c>
      <c r="R255" s="180">
        <v>8</v>
      </c>
      <c r="S255" s="196"/>
    </row>
    <row r="256" spans="1:19" x14ac:dyDescent="0.2">
      <c r="A256" s="197"/>
      <c r="B256" s="184" t="s">
        <v>13</v>
      </c>
      <c r="C256" s="186"/>
      <c r="D256" s="183" t="s">
        <v>18</v>
      </c>
      <c r="E256" s="180">
        <v>6</v>
      </c>
      <c r="F256" s="187">
        <v>0</v>
      </c>
      <c r="G256" s="180"/>
      <c r="H256" s="187">
        <v>0</v>
      </c>
      <c r="I256" s="187">
        <v>0</v>
      </c>
      <c r="J256" s="187">
        <v>0</v>
      </c>
      <c r="K256" s="187">
        <v>0</v>
      </c>
      <c r="L256" s="187">
        <v>0</v>
      </c>
      <c r="M256" s="187">
        <v>0</v>
      </c>
      <c r="N256" s="187">
        <v>0</v>
      </c>
      <c r="O256" s="187">
        <v>0</v>
      </c>
      <c r="P256" s="187">
        <v>0</v>
      </c>
      <c r="Q256" s="187">
        <v>2</v>
      </c>
      <c r="R256" s="180">
        <v>6</v>
      </c>
      <c r="S256" s="196"/>
    </row>
    <row r="257" spans="1:19" ht="13.5" thickBot="1" x14ac:dyDescent="0.25">
      <c r="A257" s="198"/>
      <c r="B257" s="199"/>
      <c r="C257" s="200"/>
      <c r="D257" s="201"/>
      <c r="E257" s="203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4"/>
    </row>
    <row r="258" spans="1:19" ht="13.5" thickBot="1" x14ac:dyDescent="0.25">
      <c r="A258" s="2259" t="s">
        <v>6</v>
      </c>
      <c r="B258" s="2260"/>
      <c r="C258" s="2260"/>
      <c r="D258" s="2261"/>
      <c r="E258" s="188">
        <f t="shared" ref="E258:R258" si="6">SUM(E254:E257)</f>
        <v>16</v>
      </c>
      <c r="F258" s="188">
        <f t="shared" si="6"/>
        <v>0</v>
      </c>
      <c r="G258" s="188">
        <f t="shared" si="6"/>
        <v>0</v>
      </c>
      <c r="H258" s="188">
        <f t="shared" si="6"/>
        <v>0</v>
      </c>
      <c r="I258" s="188">
        <f t="shared" si="6"/>
        <v>1</v>
      </c>
      <c r="J258" s="188">
        <f t="shared" si="6"/>
        <v>1</v>
      </c>
      <c r="K258" s="188">
        <f t="shared" si="6"/>
        <v>0</v>
      </c>
      <c r="L258" s="188">
        <f t="shared" si="6"/>
        <v>1</v>
      </c>
      <c r="M258" s="188">
        <f t="shared" si="6"/>
        <v>2</v>
      </c>
      <c r="N258" s="188">
        <f t="shared" si="6"/>
        <v>0</v>
      </c>
      <c r="O258" s="188">
        <f t="shared" si="6"/>
        <v>0</v>
      </c>
      <c r="P258" s="188">
        <f t="shared" si="6"/>
        <v>0</v>
      </c>
      <c r="Q258" s="188">
        <f t="shared" si="6"/>
        <v>9</v>
      </c>
      <c r="R258" s="188">
        <f t="shared" si="6"/>
        <v>16</v>
      </c>
      <c r="S258" s="7"/>
    </row>
    <row r="259" spans="1:19" x14ac:dyDescent="0.2">
      <c r="A259" s="179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</row>
    <row r="260" spans="1:19" x14ac:dyDescent="0.2">
      <c r="A260" s="2254" t="s">
        <v>19</v>
      </c>
      <c r="B260" s="2254"/>
      <c r="C260" s="2254"/>
      <c r="D260" s="2254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</row>
    <row r="261" spans="1:19" x14ac:dyDescent="0.2">
      <c r="A261" s="179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</row>
    <row r="262" spans="1:19" x14ac:dyDescent="0.2">
      <c r="A262" s="179">
        <v>1</v>
      </c>
      <c r="B262" s="4" t="s">
        <v>20</v>
      </c>
      <c r="C262" s="4"/>
      <c r="D262" s="95" t="s">
        <v>21</v>
      </c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2255"/>
      <c r="Q262" s="2255"/>
      <c r="R262" s="2255"/>
      <c r="S262" s="2255"/>
    </row>
    <row r="263" spans="1:19" x14ac:dyDescent="0.2">
      <c r="A263" s="179">
        <v>2</v>
      </c>
      <c r="B263" s="4" t="s">
        <v>20</v>
      </c>
      <c r="C263" s="4"/>
      <c r="D263" s="95" t="s">
        <v>22</v>
      </c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</row>
    <row r="264" spans="1:19" x14ac:dyDescent="0.2">
      <c r="A264" s="179">
        <v>3</v>
      </c>
      <c r="B264" s="4" t="s">
        <v>20</v>
      </c>
      <c r="C264" s="4"/>
      <c r="D264" s="2254" t="s">
        <v>23</v>
      </c>
      <c r="E264" s="2254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2256"/>
      <c r="Q264" s="2256"/>
      <c r="R264" s="2256"/>
      <c r="S264" s="2256"/>
    </row>
    <row r="265" spans="1:19" x14ac:dyDescent="0.2">
      <c r="A265" s="179">
        <v>4</v>
      </c>
      <c r="B265" s="4" t="s">
        <v>20</v>
      </c>
      <c r="C265" s="4"/>
      <c r="D265" s="95" t="s">
        <v>29</v>
      </c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178"/>
      <c r="Q265" s="178"/>
      <c r="R265" s="178"/>
      <c r="S265" s="178"/>
    </row>
    <row r="266" spans="1:19" x14ac:dyDescent="0.2">
      <c r="A266" s="179">
        <v>5</v>
      </c>
      <c r="B266" s="4" t="s">
        <v>20</v>
      </c>
      <c r="C266" s="4"/>
      <c r="D266" s="95" t="s">
        <v>30</v>
      </c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178"/>
      <c r="Q266" s="178"/>
      <c r="R266" s="178"/>
      <c r="S266" s="178"/>
    </row>
    <row r="267" spans="1:19" x14ac:dyDescent="0.2">
      <c r="A267" s="179">
        <v>6</v>
      </c>
      <c r="B267" s="4" t="s">
        <v>20</v>
      </c>
      <c r="C267" s="4"/>
      <c r="D267" s="95" t="s">
        <v>31</v>
      </c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112"/>
      <c r="Q267" s="112"/>
      <c r="R267" s="112"/>
      <c r="S267" s="112"/>
    </row>
    <row r="268" spans="1:19" x14ac:dyDescent="0.2">
      <c r="A268" s="179">
        <v>7</v>
      </c>
      <c r="B268" s="4" t="s">
        <v>20</v>
      </c>
      <c r="C268" s="4"/>
      <c r="D268" s="95" t="s">
        <v>32</v>
      </c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2257"/>
      <c r="Q268" s="2257"/>
      <c r="R268" s="2257"/>
      <c r="S268" s="2257"/>
    </row>
    <row r="269" spans="1:19" x14ac:dyDescent="0.2">
      <c r="A269" s="179">
        <v>8</v>
      </c>
      <c r="B269" s="4" t="s">
        <v>20</v>
      </c>
      <c r="C269" s="4"/>
      <c r="D269" s="95" t="s">
        <v>33</v>
      </c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2255"/>
      <c r="Q269" s="2255"/>
      <c r="R269" s="2255"/>
      <c r="S269" s="2255"/>
    </row>
    <row r="270" spans="1:19" x14ac:dyDescent="0.2">
      <c r="A270" s="179">
        <v>9</v>
      </c>
      <c r="B270" s="4" t="s">
        <v>20</v>
      </c>
      <c r="C270" s="4"/>
      <c r="D270" s="95" t="s">
        <v>34</v>
      </c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2255"/>
      <c r="Q270" s="2255"/>
      <c r="R270" s="2255"/>
      <c r="S270" s="2255"/>
    </row>
    <row r="271" spans="1:19" x14ac:dyDescent="0.2">
      <c r="A271" s="179">
        <v>10</v>
      </c>
      <c r="B271" s="4" t="s">
        <v>20</v>
      </c>
      <c r="C271" s="4"/>
      <c r="D271" s="95" t="s">
        <v>35</v>
      </c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155"/>
      <c r="Q271" s="155"/>
      <c r="R271" s="155"/>
      <c r="S271" s="155"/>
    </row>
    <row r="272" spans="1:19" x14ac:dyDescent="0.2">
      <c r="A272" s="179">
        <v>11</v>
      </c>
      <c r="B272" s="4" t="s">
        <v>20</v>
      </c>
      <c r="C272" s="4"/>
      <c r="D272" s="95" t="s">
        <v>36</v>
      </c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156"/>
      <c r="Q272" s="156"/>
      <c r="R272" s="156"/>
      <c r="S272" s="156"/>
    </row>
    <row r="275" spans="1:19" ht="15" x14ac:dyDescent="0.2">
      <c r="A275" s="2258" t="s">
        <v>24</v>
      </c>
      <c r="B275" s="2258"/>
      <c r="C275" s="2258"/>
      <c r="D275" s="2258"/>
      <c r="E275" s="2258"/>
      <c r="F275" s="2258"/>
      <c r="G275" s="2258"/>
      <c r="H275" s="2258"/>
      <c r="I275" s="2258"/>
      <c r="J275" s="2258"/>
      <c r="K275" s="2258"/>
      <c r="L275" s="2258"/>
      <c r="M275" s="2258"/>
      <c r="N275" s="2258"/>
      <c r="O275" s="2258"/>
      <c r="P275" s="2258"/>
      <c r="Q275" s="2258"/>
      <c r="R275" s="2258"/>
      <c r="S275" s="2258"/>
    </row>
    <row r="276" spans="1:19" x14ac:dyDescent="0.2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</row>
    <row r="277" spans="1:19" x14ac:dyDescent="0.2">
      <c r="A277" s="95" t="s">
        <v>273</v>
      </c>
      <c r="B277" s="95"/>
      <c r="C277" s="5" t="s">
        <v>27</v>
      </c>
      <c r="D277" s="103" t="s">
        <v>289</v>
      </c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</row>
    <row r="278" spans="1:19" x14ac:dyDescent="0.2">
      <c r="A278" s="95" t="s">
        <v>25</v>
      </c>
      <c r="B278" s="95"/>
      <c r="C278" s="5" t="s">
        <v>27</v>
      </c>
      <c r="D278" s="51" t="s">
        <v>271</v>
      </c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</row>
    <row r="279" spans="1:19" x14ac:dyDescent="0.2">
      <c r="A279" s="95" t="s">
        <v>272</v>
      </c>
      <c r="B279" s="95"/>
      <c r="C279" s="5" t="s">
        <v>27</v>
      </c>
      <c r="D279" s="103" t="s">
        <v>275</v>
      </c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</row>
    <row r="280" spans="1:19" x14ac:dyDescent="0.2">
      <c r="A280" s="95" t="s">
        <v>26</v>
      </c>
      <c r="B280" s="95"/>
      <c r="C280" s="5" t="s">
        <v>27</v>
      </c>
      <c r="D280" s="50" t="s">
        <v>28</v>
      </c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</row>
    <row r="281" spans="1:19" ht="13.5" thickBot="1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</row>
    <row r="282" spans="1:19" x14ac:dyDescent="0.2">
      <c r="A282" s="2268" t="s">
        <v>0</v>
      </c>
      <c r="B282" s="2270" t="s">
        <v>7</v>
      </c>
      <c r="C282" s="2270"/>
      <c r="D282" s="2270"/>
      <c r="E282" s="2272" t="s">
        <v>6</v>
      </c>
      <c r="F282" s="2272"/>
      <c r="G282" s="2272"/>
      <c r="H282" s="2272"/>
      <c r="I282" s="2272"/>
      <c r="J282" s="2272"/>
      <c r="K282" s="2272"/>
      <c r="L282" s="2272"/>
      <c r="M282" s="2272"/>
      <c r="N282" s="2272"/>
      <c r="O282" s="2272"/>
      <c r="P282" s="2272"/>
      <c r="Q282" s="2272"/>
      <c r="R282" s="2272"/>
      <c r="S282" s="2264" t="s">
        <v>4</v>
      </c>
    </row>
    <row r="283" spans="1:19" x14ac:dyDescent="0.2">
      <c r="A283" s="2269"/>
      <c r="B283" s="2271"/>
      <c r="C283" s="2271"/>
      <c r="D283" s="2271"/>
      <c r="E283" s="2262" t="s">
        <v>1</v>
      </c>
      <c r="F283" s="2262" t="s">
        <v>5</v>
      </c>
      <c r="G283" s="2262"/>
      <c r="H283" s="2262"/>
      <c r="I283" s="2262"/>
      <c r="J283" s="2262"/>
      <c r="K283" s="2262"/>
      <c r="L283" s="2262"/>
      <c r="M283" s="2262"/>
      <c r="N283" s="2262"/>
      <c r="O283" s="2262"/>
      <c r="P283" s="2262"/>
      <c r="Q283" s="2266" t="s">
        <v>2</v>
      </c>
      <c r="R283" s="2262" t="s">
        <v>3</v>
      </c>
      <c r="S283" s="2265"/>
    </row>
    <row r="284" spans="1:19" ht="13.5" thickBot="1" x14ac:dyDescent="0.25">
      <c r="A284" s="2269"/>
      <c r="B284" s="2271"/>
      <c r="C284" s="2271"/>
      <c r="D284" s="2271"/>
      <c r="E284" s="2263"/>
      <c r="F284" s="181">
        <v>1</v>
      </c>
      <c r="G284" s="181">
        <v>2</v>
      </c>
      <c r="H284" s="181">
        <v>3</v>
      </c>
      <c r="I284" s="181">
        <v>4</v>
      </c>
      <c r="J284" s="181">
        <v>5</v>
      </c>
      <c r="K284" s="181">
        <v>6</v>
      </c>
      <c r="L284" s="181">
        <v>7</v>
      </c>
      <c r="M284" s="181">
        <v>8</v>
      </c>
      <c r="N284" s="181">
        <v>9</v>
      </c>
      <c r="O284" s="181">
        <v>10</v>
      </c>
      <c r="P284" s="181">
        <v>11</v>
      </c>
      <c r="Q284" s="2267"/>
      <c r="R284" s="2263"/>
      <c r="S284" s="2265"/>
    </row>
    <row r="285" spans="1:19" x14ac:dyDescent="0.2">
      <c r="A285" s="189"/>
      <c r="B285" s="190"/>
      <c r="C285" s="191"/>
      <c r="D285" s="192"/>
      <c r="E285" s="193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193"/>
      <c r="Q285" s="193"/>
      <c r="R285" s="193"/>
      <c r="S285" s="194"/>
    </row>
    <row r="286" spans="1:19" x14ac:dyDescent="0.2">
      <c r="A286" s="195" t="s">
        <v>8</v>
      </c>
      <c r="B286" s="182" t="s">
        <v>9</v>
      </c>
      <c r="C286" s="185"/>
      <c r="D286" s="183"/>
      <c r="E286" s="180"/>
      <c r="F286" s="180"/>
      <c r="G286" s="180"/>
      <c r="H286" s="180"/>
      <c r="I286" s="180"/>
      <c r="J286" s="180"/>
      <c r="K286" s="180"/>
      <c r="L286" s="180"/>
      <c r="M286" s="180"/>
      <c r="N286" s="180"/>
      <c r="O286" s="180"/>
      <c r="P286" s="180"/>
      <c r="Q286" s="180"/>
      <c r="R286" s="180"/>
      <c r="S286" s="196"/>
    </row>
    <row r="287" spans="1:19" x14ac:dyDescent="0.2">
      <c r="A287" s="197"/>
      <c r="B287" s="184" t="s">
        <v>8</v>
      </c>
      <c r="C287" s="186"/>
      <c r="D287" s="183" t="s">
        <v>10</v>
      </c>
      <c r="E287" s="187">
        <v>0</v>
      </c>
      <c r="F287" s="187">
        <v>0</v>
      </c>
      <c r="G287" s="187">
        <v>0</v>
      </c>
      <c r="H287" s="187">
        <v>0</v>
      </c>
      <c r="I287" s="187">
        <v>0</v>
      </c>
      <c r="J287" s="187">
        <v>0</v>
      </c>
      <c r="K287" s="187">
        <v>0</v>
      </c>
      <c r="L287" s="187">
        <v>0</v>
      </c>
      <c r="M287" s="187">
        <v>0</v>
      </c>
      <c r="N287" s="187">
        <v>0</v>
      </c>
      <c r="O287" s="187">
        <v>0</v>
      </c>
      <c r="P287" s="187">
        <v>0</v>
      </c>
      <c r="Q287" s="187">
        <v>0</v>
      </c>
      <c r="R287" s="187">
        <v>0</v>
      </c>
      <c r="S287" s="196"/>
    </row>
    <row r="288" spans="1:19" x14ac:dyDescent="0.2">
      <c r="A288" s="197"/>
      <c r="B288" s="184" t="s">
        <v>11</v>
      </c>
      <c r="C288" s="186"/>
      <c r="D288" s="183" t="s">
        <v>12</v>
      </c>
      <c r="E288" s="187">
        <v>0</v>
      </c>
      <c r="F288" s="187">
        <v>0</v>
      </c>
      <c r="G288" s="187">
        <v>0</v>
      </c>
      <c r="H288" s="187">
        <v>0</v>
      </c>
      <c r="I288" s="187">
        <v>0</v>
      </c>
      <c r="J288" s="187">
        <v>0</v>
      </c>
      <c r="K288" s="187">
        <v>0</v>
      </c>
      <c r="L288" s="187">
        <v>0</v>
      </c>
      <c r="M288" s="187">
        <v>0</v>
      </c>
      <c r="N288" s="187">
        <v>0</v>
      </c>
      <c r="O288" s="187">
        <v>0</v>
      </c>
      <c r="P288" s="187">
        <v>0</v>
      </c>
      <c r="Q288" s="187">
        <v>0</v>
      </c>
      <c r="R288" s="187">
        <v>0</v>
      </c>
      <c r="S288" s="196"/>
    </row>
    <row r="289" spans="1:19" x14ac:dyDescent="0.2">
      <c r="A289" s="197"/>
      <c r="B289" s="184" t="s">
        <v>13</v>
      </c>
      <c r="C289" s="186"/>
      <c r="D289" s="183" t="s">
        <v>14</v>
      </c>
      <c r="E289" s="187">
        <v>0</v>
      </c>
      <c r="F289" s="187">
        <v>0</v>
      </c>
      <c r="G289" s="187">
        <v>0</v>
      </c>
      <c r="H289" s="187">
        <v>0</v>
      </c>
      <c r="I289" s="187">
        <v>0</v>
      </c>
      <c r="J289" s="187">
        <v>0</v>
      </c>
      <c r="K289" s="187">
        <v>0</v>
      </c>
      <c r="L289" s="187">
        <v>0</v>
      </c>
      <c r="M289" s="187">
        <v>0</v>
      </c>
      <c r="N289" s="187">
        <v>0</v>
      </c>
      <c r="O289" s="187">
        <v>0</v>
      </c>
      <c r="P289" s="187">
        <v>0</v>
      </c>
      <c r="Q289" s="187">
        <v>0</v>
      </c>
      <c r="R289" s="187">
        <v>0</v>
      </c>
      <c r="S289" s="196"/>
    </row>
    <row r="290" spans="1:19" ht="13.5" thickBot="1" x14ac:dyDescent="0.25">
      <c r="A290" s="198"/>
      <c r="B290" s="199"/>
      <c r="C290" s="200"/>
      <c r="D290" s="201"/>
      <c r="E290" s="202"/>
      <c r="F290" s="202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4"/>
    </row>
    <row r="291" spans="1:19" x14ac:dyDescent="0.2">
      <c r="A291" s="189"/>
      <c r="B291" s="190"/>
      <c r="C291" s="191"/>
      <c r="D291" s="192"/>
      <c r="E291" s="193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  <c r="P291" s="193"/>
      <c r="Q291" s="193"/>
      <c r="R291" s="193"/>
      <c r="S291" s="194"/>
    </row>
    <row r="292" spans="1:19" x14ac:dyDescent="0.2">
      <c r="A292" s="195" t="s">
        <v>11</v>
      </c>
      <c r="B292" s="182" t="s">
        <v>15</v>
      </c>
      <c r="C292" s="185"/>
      <c r="D292" s="183"/>
      <c r="E292" s="180"/>
      <c r="F292" s="180"/>
      <c r="G292" s="180"/>
      <c r="H292" s="180"/>
      <c r="I292" s="180"/>
      <c r="J292" s="180"/>
      <c r="K292" s="180"/>
      <c r="L292" s="180"/>
      <c r="M292" s="180"/>
      <c r="N292" s="180"/>
      <c r="O292" s="180"/>
      <c r="P292" s="180"/>
      <c r="Q292" s="180"/>
      <c r="R292" s="180"/>
      <c r="S292" s="196"/>
    </row>
    <row r="293" spans="1:19" x14ac:dyDescent="0.2">
      <c r="A293" s="197"/>
      <c r="B293" s="184" t="s">
        <v>8</v>
      </c>
      <c r="C293" s="186"/>
      <c r="D293" s="183" t="s">
        <v>16</v>
      </c>
      <c r="E293" s="180">
        <v>2</v>
      </c>
      <c r="F293" s="187">
        <v>0</v>
      </c>
      <c r="G293" s="187">
        <v>0</v>
      </c>
      <c r="H293" s="187">
        <v>0</v>
      </c>
      <c r="I293" s="187">
        <v>0</v>
      </c>
      <c r="J293" s="187">
        <v>0</v>
      </c>
      <c r="K293" s="187">
        <v>0</v>
      </c>
      <c r="L293" s="187">
        <v>0</v>
      </c>
      <c r="M293" s="187">
        <v>0</v>
      </c>
      <c r="N293" s="187">
        <v>0</v>
      </c>
      <c r="O293" s="187">
        <v>0</v>
      </c>
      <c r="P293" s="187">
        <v>0</v>
      </c>
      <c r="Q293" s="187">
        <v>1</v>
      </c>
      <c r="R293" s="180">
        <v>2</v>
      </c>
      <c r="S293" s="196"/>
    </row>
    <row r="294" spans="1:19" x14ac:dyDescent="0.2">
      <c r="A294" s="197"/>
      <c r="B294" s="184" t="s">
        <v>11</v>
      </c>
      <c r="C294" s="186"/>
      <c r="D294" s="183" t="s">
        <v>17</v>
      </c>
      <c r="E294" s="180">
        <v>8</v>
      </c>
      <c r="F294" s="187">
        <v>0</v>
      </c>
      <c r="G294" s="187">
        <v>0</v>
      </c>
      <c r="H294" s="187">
        <v>0</v>
      </c>
      <c r="I294" s="187">
        <v>1</v>
      </c>
      <c r="J294" s="187">
        <v>1</v>
      </c>
      <c r="K294" s="187">
        <v>0</v>
      </c>
      <c r="L294" s="180">
        <v>1</v>
      </c>
      <c r="M294" s="180">
        <v>2</v>
      </c>
      <c r="N294" s="187">
        <v>0</v>
      </c>
      <c r="O294" s="187">
        <v>0</v>
      </c>
      <c r="P294" s="187">
        <v>0</v>
      </c>
      <c r="Q294" s="187">
        <v>6</v>
      </c>
      <c r="R294" s="180">
        <v>8</v>
      </c>
      <c r="S294" s="196"/>
    </row>
    <row r="295" spans="1:19" x14ac:dyDescent="0.2">
      <c r="A295" s="197"/>
      <c r="B295" s="184" t="s">
        <v>13</v>
      </c>
      <c r="C295" s="186"/>
      <c r="D295" s="183" t="s">
        <v>18</v>
      </c>
      <c r="E295" s="180">
        <v>6</v>
      </c>
      <c r="F295" s="187">
        <v>0</v>
      </c>
      <c r="G295" s="180"/>
      <c r="H295" s="187">
        <v>0</v>
      </c>
      <c r="I295" s="187">
        <v>0</v>
      </c>
      <c r="J295" s="187">
        <v>0</v>
      </c>
      <c r="K295" s="187">
        <v>0</v>
      </c>
      <c r="L295" s="187">
        <v>0</v>
      </c>
      <c r="M295" s="187">
        <v>0</v>
      </c>
      <c r="N295" s="187">
        <v>0</v>
      </c>
      <c r="O295" s="187">
        <v>0</v>
      </c>
      <c r="P295" s="187">
        <v>0</v>
      </c>
      <c r="Q295" s="187">
        <v>2</v>
      </c>
      <c r="R295" s="180">
        <v>6</v>
      </c>
      <c r="S295" s="196"/>
    </row>
    <row r="296" spans="1:19" ht="13.5" thickBot="1" x14ac:dyDescent="0.25">
      <c r="A296" s="198"/>
      <c r="B296" s="199"/>
      <c r="C296" s="200"/>
      <c r="D296" s="201"/>
      <c r="E296" s="203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4"/>
    </row>
    <row r="297" spans="1:19" ht="13.5" thickBot="1" x14ac:dyDescent="0.25">
      <c r="A297" s="2259" t="s">
        <v>6</v>
      </c>
      <c r="B297" s="2260"/>
      <c r="C297" s="2260"/>
      <c r="D297" s="2261"/>
      <c r="E297" s="188">
        <f t="shared" ref="E297:R297" si="7">SUM(E293:E296)</f>
        <v>16</v>
      </c>
      <c r="F297" s="188">
        <f t="shared" si="7"/>
        <v>0</v>
      </c>
      <c r="G297" s="188">
        <f t="shared" si="7"/>
        <v>0</v>
      </c>
      <c r="H297" s="188">
        <f t="shared" si="7"/>
        <v>0</v>
      </c>
      <c r="I297" s="188">
        <f t="shared" si="7"/>
        <v>1</v>
      </c>
      <c r="J297" s="188">
        <f t="shared" si="7"/>
        <v>1</v>
      </c>
      <c r="K297" s="188">
        <f t="shared" si="7"/>
        <v>0</v>
      </c>
      <c r="L297" s="188">
        <f t="shared" si="7"/>
        <v>1</v>
      </c>
      <c r="M297" s="188">
        <f t="shared" si="7"/>
        <v>2</v>
      </c>
      <c r="N297" s="188">
        <f t="shared" si="7"/>
        <v>0</v>
      </c>
      <c r="O297" s="188">
        <f t="shared" si="7"/>
        <v>0</v>
      </c>
      <c r="P297" s="188">
        <f t="shared" si="7"/>
        <v>0</v>
      </c>
      <c r="Q297" s="188">
        <f t="shared" si="7"/>
        <v>9</v>
      </c>
      <c r="R297" s="188">
        <f t="shared" si="7"/>
        <v>16</v>
      </c>
      <c r="S297" s="7"/>
    </row>
    <row r="298" spans="1:19" x14ac:dyDescent="0.2">
      <c r="A298" s="179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</row>
    <row r="299" spans="1:19" x14ac:dyDescent="0.2">
      <c r="A299" s="2254" t="s">
        <v>19</v>
      </c>
      <c r="B299" s="2254"/>
      <c r="C299" s="2254"/>
      <c r="D299" s="2254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</row>
    <row r="300" spans="1:19" x14ac:dyDescent="0.2">
      <c r="A300" s="179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</row>
    <row r="301" spans="1:19" x14ac:dyDescent="0.2">
      <c r="A301" s="179">
        <v>1</v>
      </c>
      <c r="B301" s="4" t="s">
        <v>20</v>
      </c>
      <c r="C301" s="4"/>
      <c r="D301" s="95" t="s">
        <v>21</v>
      </c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2255"/>
      <c r="Q301" s="2255"/>
      <c r="R301" s="2255"/>
      <c r="S301" s="2255"/>
    </row>
    <row r="302" spans="1:19" x14ac:dyDescent="0.2">
      <c r="A302" s="179">
        <v>2</v>
      </c>
      <c r="B302" s="4" t="s">
        <v>20</v>
      </c>
      <c r="C302" s="4"/>
      <c r="D302" s="95" t="s">
        <v>22</v>
      </c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</row>
    <row r="303" spans="1:19" x14ac:dyDescent="0.2">
      <c r="A303" s="179">
        <v>3</v>
      </c>
      <c r="B303" s="4" t="s">
        <v>20</v>
      </c>
      <c r="C303" s="4"/>
      <c r="D303" s="2254" t="s">
        <v>23</v>
      </c>
      <c r="E303" s="2254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2256"/>
      <c r="Q303" s="2256"/>
      <c r="R303" s="2256"/>
      <c r="S303" s="2256"/>
    </row>
    <row r="304" spans="1:19" x14ac:dyDescent="0.2">
      <c r="A304" s="179">
        <v>4</v>
      </c>
      <c r="B304" s="4" t="s">
        <v>20</v>
      </c>
      <c r="C304" s="4"/>
      <c r="D304" s="95" t="s">
        <v>29</v>
      </c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178"/>
      <c r="Q304" s="178"/>
      <c r="R304" s="178"/>
      <c r="S304" s="178"/>
    </row>
    <row r="305" spans="1:19" x14ac:dyDescent="0.2">
      <c r="A305" s="179">
        <v>5</v>
      </c>
      <c r="B305" s="4" t="s">
        <v>20</v>
      </c>
      <c r="C305" s="4"/>
      <c r="D305" s="95" t="s">
        <v>30</v>
      </c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178"/>
      <c r="Q305" s="178"/>
      <c r="R305" s="178"/>
      <c r="S305" s="178"/>
    </row>
    <row r="306" spans="1:19" x14ac:dyDescent="0.2">
      <c r="A306" s="179">
        <v>6</v>
      </c>
      <c r="B306" s="4" t="s">
        <v>20</v>
      </c>
      <c r="C306" s="4"/>
      <c r="D306" s="95" t="s">
        <v>31</v>
      </c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112"/>
      <c r="Q306" s="112"/>
      <c r="R306" s="112"/>
      <c r="S306" s="112"/>
    </row>
    <row r="307" spans="1:19" x14ac:dyDescent="0.2">
      <c r="A307" s="179">
        <v>7</v>
      </c>
      <c r="B307" s="4" t="s">
        <v>20</v>
      </c>
      <c r="C307" s="4"/>
      <c r="D307" s="95" t="s">
        <v>32</v>
      </c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2257"/>
      <c r="Q307" s="2257"/>
      <c r="R307" s="2257"/>
      <c r="S307" s="2257"/>
    </row>
    <row r="308" spans="1:19" x14ac:dyDescent="0.2">
      <c r="A308" s="179">
        <v>8</v>
      </c>
      <c r="B308" s="4" t="s">
        <v>20</v>
      </c>
      <c r="C308" s="4"/>
      <c r="D308" s="95" t="s">
        <v>33</v>
      </c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2255"/>
      <c r="Q308" s="2255"/>
      <c r="R308" s="2255"/>
      <c r="S308" s="2255"/>
    </row>
    <row r="309" spans="1:19" x14ac:dyDescent="0.2">
      <c r="A309" s="179">
        <v>9</v>
      </c>
      <c r="B309" s="4" t="s">
        <v>20</v>
      </c>
      <c r="C309" s="4"/>
      <c r="D309" s="95" t="s">
        <v>34</v>
      </c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2255"/>
      <c r="Q309" s="2255"/>
      <c r="R309" s="2255"/>
      <c r="S309" s="2255"/>
    </row>
    <row r="310" spans="1:19" x14ac:dyDescent="0.2">
      <c r="A310" s="179">
        <v>10</v>
      </c>
      <c r="B310" s="4" t="s">
        <v>20</v>
      </c>
      <c r="C310" s="4"/>
      <c r="D310" s="95" t="s">
        <v>35</v>
      </c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155"/>
      <c r="Q310" s="155"/>
      <c r="R310" s="155"/>
      <c r="S310" s="155"/>
    </row>
    <row r="311" spans="1:19" x14ac:dyDescent="0.2">
      <c r="A311" s="179">
        <v>11</v>
      </c>
      <c r="B311" s="4" t="s">
        <v>20</v>
      </c>
      <c r="C311" s="4"/>
      <c r="D311" s="95" t="s">
        <v>36</v>
      </c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156"/>
      <c r="Q311" s="156"/>
      <c r="R311" s="156"/>
      <c r="S311" s="156"/>
    </row>
    <row r="314" spans="1:19" ht="15" x14ac:dyDescent="0.2">
      <c r="A314" s="2258" t="s">
        <v>24</v>
      </c>
      <c r="B314" s="2258"/>
      <c r="C314" s="2258"/>
      <c r="D314" s="2258"/>
      <c r="E314" s="2258"/>
      <c r="F314" s="2258"/>
      <c r="G314" s="2258"/>
      <c r="H314" s="2258"/>
      <c r="I314" s="2258"/>
      <c r="J314" s="2258"/>
      <c r="K314" s="2258"/>
      <c r="L314" s="2258"/>
      <c r="M314" s="2258"/>
      <c r="N314" s="2258"/>
      <c r="O314" s="2258"/>
      <c r="P314" s="2258"/>
      <c r="Q314" s="2258"/>
      <c r="R314" s="2258"/>
      <c r="S314" s="2258"/>
    </row>
    <row r="315" spans="1:19" x14ac:dyDescent="0.2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</row>
    <row r="316" spans="1:19" x14ac:dyDescent="0.2">
      <c r="A316" s="95" t="s">
        <v>273</v>
      </c>
      <c r="B316" s="95"/>
      <c r="C316" s="5" t="s">
        <v>27</v>
      </c>
      <c r="D316" s="103" t="s">
        <v>290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</row>
    <row r="317" spans="1:19" x14ac:dyDescent="0.2">
      <c r="A317" s="95" t="s">
        <v>25</v>
      </c>
      <c r="B317" s="95"/>
      <c r="C317" s="5" t="s">
        <v>27</v>
      </c>
      <c r="D317" s="51" t="s">
        <v>271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</row>
    <row r="318" spans="1:19" x14ac:dyDescent="0.2">
      <c r="A318" s="95" t="s">
        <v>272</v>
      </c>
      <c r="B318" s="95"/>
      <c r="C318" s="5" t="s">
        <v>27</v>
      </c>
      <c r="D318" s="103" t="s">
        <v>275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</row>
    <row r="319" spans="1:19" x14ac:dyDescent="0.2">
      <c r="A319" s="95" t="s">
        <v>26</v>
      </c>
      <c r="B319" s="95"/>
      <c r="C319" s="5" t="s">
        <v>27</v>
      </c>
      <c r="D319" s="50" t="s">
        <v>28</v>
      </c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</row>
    <row r="320" spans="1:19" ht="13.5" thickBot="1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</row>
    <row r="321" spans="1:19" x14ac:dyDescent="0.2">
      <c r="A321" s="2268" t="s">
        <v>0</v>
      </c>
      <c r="B321" s="2270" t="s">
        <v>7</v>
      </c>
      <c r="C321" s="2270"/>
      <c r="D321" s="2270"/>
      <c r="E321" s="2272" t="s">
        <v>6</v>
      </c>
      <c r="F321" s="2272"/>
      <c r="G321" s="2272"/>
      <c r="H321" s="2272"/>
      <c r="I321" s="2272"/>
      <c r="J321" s="2272"/>
      <c r="K321" s="2272"/>
      <c r="L321" s="2272"/>
      <c r="M321" s="2272"/>
      <c r="N321" s="2272"/>
      <c r="O321" s="2272"/>
      <c r="P321" s="2272"/>
      <c r="Q321" s="2272"/>
      <c r="R321" s="2272"/>
      <c r="S321" s="2264" t="s">
        <v>4</v>
      </c>
    </row>
    <row r="322" spans="1:19" x14ac:dyDescent="0.2">
      <c r="A322" s="2269"/>
      <c r="B322" s="2271"/>
      <c r="C322" s="2271"/>
      <c r="D322" s="2271"/>
      <c r="E322" s="2262" t="s">
        <v>1</v>
      </c>
      <c r="F322" s="2262" t="s">
        <v>5</v>
      </c>
      <c r="G322" s="2262"/>
      <c r="H322" s="2262"/>
      <c r="I322" s="2262"/>
      <c r="J322" s="2262"/>
      <c r="K322" s="2262"/>
      <c r="L322" s="2262"/>
      <c r="M322" s="2262"/>
      <c r="N322" s="2262"/>
      <c r="O322" s="2262"/>
      <c r="P322" s="2262"/>
      <c r="Q322" s="2266" t="s">
        <v>2</v>
      </c>
      <c r="R322" s="2262" t="s">
        <v>3</v>
      </c>
      <c r="S322" s="2265"/>
    </row>
    <row r="323" spans="1:19" ht="13.5" thickBot="1" x14ac:dyDescent="0.25">
      <c r="A323" s="2269"/>
      <c r="B323" s="2271"/>
      <c r="C323" s="2271"/>
      <c r="D323" s="2271"/>
      <c r="E323" s="2263"/>
      <c r="F323" s="181">
        <v>1</v>
      </c>
      <c r="G323" s="181">
        <v>2</v>
      </c>
      <c r="H323" s="181">
        <v>3</v>
      </c>
      <c r="I323" s="181">
        <v>4</v>
      </c>
      <c r="J323" s="181">
        <v>5</v>
      </c>
      <c r="K323" s="181">
        <v>6</v>
      </c>
      <c r="L323" s="181">
        <v>7</v>
      </c>
      <c r="M323" s="181">
        <v>8</v>
      </c>
      <c r="N323" s="181">
        <v>9</v>
      </c>
      <c r="O323" s="181">
        <v>10</v>
      </c>
      <c r="P323" s="181">
        <v>11</v>
      </c>
      <c r="Q323" s="2267"/>
      <c r="R323" s="2263"/>
      <c r="S323" s="2265"/>
    </row>
    <row r="324" spans="1:19" x14ac:dyDescent="0.2">
      <c r="A324" s="189"/>
      <c r="B324" s="190"/>
      <c r="C324" s="191"/>
      <c r="D324" s="192"/>
      <c r="E324" s="193"/>
      <c r="F324" s="193"/>
      <c r="G324" s="193"/>
      <c r="H324" s="193"/>
      <c r="I324" s="193"/>
      <c r="J324" s="193"/>
      <c r="K324" s="193"/>
      <c r="L324" s="193"/>
      <c r="M324" s="193"/>
      <c r="N324" s="193"/>
      <c r="O324" s="193"/>
      <c r="P324" s="193"/>
      <c r="Q324" s="193"/>
      <c r="R324" s="193"/>
      <c r="S324" s="194"/>
    </row>
    <row r="325" spans="1:19" x14ac:dyDescent="0.2">
      <c r="A325" s="195" t="s">
        <v>8</v>
      </c>
      <c r="B325" s="182" t="s">
        <v>9</v>
      </c>
      <c r="C325" s="185"/>
      <c r="D325" s="183"/>
      <c r="E325" s="180"/>
      <c r="F325" s="180"/>
      <c r="G325" s="180"/>
      <c r="H325" s="180"/>
      <c r="I325" s="180"/>
      <c r="J325" s="180"/>
      <c r="K325" s="180"/>
      <c r="L325" s="180"/>
      <c r="M325" s="180"/>
      <c r="N325" s="180"/>
      <c r="O325" s="180"/>
      <c r="P325" s="180"/>
      <c r="Q325" s="180"/>
      <c r="R325" s="180"/>
      <c r="S325" s="196"/>
    </row>
    <row r="326" spans="1:19" x14ac:dyDescent="0.2">
      <c r="A326" s="197"/>
      <c r="B326" s="184" t="s">
        <v>8</v>
      </c>
      <c r="C326" s="186"/>
      <c r="D326" s="183" t="s">
        <v>10</v>
      </c>
      <c r="E326" s="187">
        <v>0</v>
      </c>
      <c r="F326" s="187">
        <v>0</v>
      </c>
      <c r="G326" s="187">
        <v>0</v>
      </c>
      <c r="H326" s="187">
        <v>0</v>
      </c>
      <c r="I326" s="187">
        <v>0</v>
      </c>
      <c r="J326" s="187">
        <v>0</v>
      </c>
      <c r="K326" s="187">
        <v>0</v>
      </c>
      <c r="L326" s="187">
        <v>0</v>
      </c>
      <c r="M326" s="187">
        <v>0</v>
      </c>
      <c r="N326" s="187">
        <v>0</v>
      </c>
      <c r="O326" s="187">
        <v>0</v>
      </c>
      <c r="P326" s="187">
        <v>0</v>
      </c>
      <c r="Q326" s="187">
        <v>0</v>
      </c>
      <c r="R326" s="187">
        <v>0</v>
      </c>
      <c r="S326" s="196"/>
    </row>
    <row r="327" spans="1:19" x14ac:dyDescent="0.2">
      <c r="A327" s="197"/>
      <c r="B327" s="184" t="s">
        <v>11</v>
      </c>
      <c r="C327" s="186"/>
      <c r="D327" s="183" t="s">
        <v>12</v>
      </c>
      <c r="E327" s="187">
        <v>0</v>
      </c>
      <c r="F327" s="187">
        <v>0</v>
      </c>
      <c r="G327" s="187">
        <v>0</v>
      </c>
      <c r="H327" s="187">
        <v>0</v>
      </c>
      <c r="I327" s="187">
        <v>0</v>
      </c>
      <c r="J327" s="187">
        <v>0</v>
      </c>
      <c r="K327" s="187">
        <v>0</v>
      </c>
      <c r="L327" s="187">
        <v>0</v>
      </c>
      <c r="M327" s="187">
        <v>0</v>
      </c>
      <c r="N327" s="187">
        <v>0</v>
      </c>
      <c r="O327" s="187">
        <v>0</v>
      </c>
      <c r="P327" s="187">
        <v>0</v>
      </c>
      <c r="Q327" s="187">
        <v>0</v>
      </c>
      <c r="R327" s="187">
        <v>0</v>
      </c>
      <c r="S327" s="196"/>
    </row>
    <row r="328" spans="1:19" x14ac:dyDescent="0.2">
      <c r="A328" s="197"/>
      <c r="B328" s="184" t="s">
        <v>13</v>
      </c>
      <c r="C328" s="186"/>
      <c r="D328" s="183" t="s">
        <v>14</v>
      </c>
      <c r="E328" s="187">
        <v>0</v>
      </c>
      <c r="F328" s="187">
        <v>0</v>
      </c>
      <c r="G328" s="187">
        <v>0</v>
      </c>
      <c r="H328" s="187">
        <v>0</v>
      </c>
      <c r="I328" s="187">
        <v>0</v>
      </c>
      <c r="J328" s="187">
        <v>0</v>
      </c>
      <c r="K328" s="187">
        <v>0</v>
      </c>
      <c r="L328" s="187">
        <v>0</v>
      </c>
      <c r="M328" s="187">
        <v>0</v>
      </c>
      <c r="N328" s="187">
        <v>0</v>
      </c>
      <c r="O328" s="187">
        <v>0</v>
      </c>
      <c r="P328" s="187">
        <v>0</v>
      </c>
      <c r="Q328" s="187">
        <v>0</v>
      </c>
      <c r="R328" s="187">
        <v>0</v>
      </c>
      <c r="S328" s="196"/>
    </row>
    <row r="329" spans="1:19" ht="13.5" thickBot="1" x14ac:dyDescent="0.25">
      <c r="A329" s="198"/>
      <c r="B329" s="199"/>
      <c r="C329" s="200"/>
      <c r="D329" s="201"/>
      <c r="E329" s="202"/>
      <c r="F329" s="202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4"/>
    </row>
    <row r="330" spans="1:19" x14ac:dyDescent="0.2">
      <c r="A330" s="189"/>
      <c r="B330" s="190"/>
      <c r="C330" s="191"/>
      <c r="D330" s="192"/>
      <c r="E330" s="193"/>
      <c r="F330" s="193"/>
      <c r="G330" s="193"/>
      <c r="H330" s="193"/>
      <c r="I330" s="193"/>
      <c r="J330" s="193"/>
      <c r="K330" s="193"/>
      <c r="L330" s="193"/>
      <c r="M330" s="193"/>
      <c r="N330" s="193"/>
      <c r="O330" s="193"/>
      <c r="P330" s="193"/>
      <c r="Q330" s="193"/>
      <c r="R330" s="193"/>
      <c r="S330" s="194"/>
    </row>
    <row r="331" spans="1:19" x14ac:dyDescent="0.2">
      <c r="A331" s="195" t="s">
        <v>11</v>
      </c>
      <c r="B331" s="182" t="s">
        <v>15</v>
      </c>
      <c r="C331" s="185"/>
      <c r="D331" s="183"/>
      <c r="E331" s="180"/>
      <c r="F331" s="180"/>
      <c r="G331" s="180"/>
      <c r="H331" s="180"/>
      <c r="I331" s="180"/>
      <c r="J331" s="180"/>
      <c r="K331" s="180"/>
      <c r="L331" s="180"/>
      <c r="M331" s="180"/>
      <c r="N331" s="180"/>
      <c r="O331" s="180"/>
      <c r="P331" s="180"/>
      <c r="Q331" s="180"/>
      <c r="R331" s="180"/>
      <c r="S331" s="196"/>
    </row>
    <row r="332" spans="1:19" x14ac:dyDescent="0.2">
      <c r="A332" s="197"/>
      <c r="B332" s="184" t="s">
        <v>8</v>
      </c>
      <c r="C332" s="186"/>
      <c r="D332" s="183" t="s">
        <v>16</v>
      </c>
      <c r="E332" s="180">
        <v>2</v>
      </c>
      <c r="F332" s="187">
        <v>0</v>
      </c>
      <c r="G332" s="187">
        <v>0</v>
      </c>
      <c r="H332" s="187">
        <v>0</v>
      </c>
      <c r="I332" s="187">
        <v>0</v>
      </c>
      <c r="J332" s="187">
        <v>0</v>
      </c>
      <c r="K332" s="187">
        <v>0</v>
      </c>
      <c r="L332" s="187">
        <v>0</v>
      </c>
      <c r="M332" s="187">
        <v>0</v>
      </c>
      <c r="N332" s="187">
        <v>0</v>
      </c>
      <c r="O332" s="187">
        <v>0</v>
      </c>
      <c r="P332" s="187">
        <v>0</v>
      </c>
      <c r="Q332" s="187">
        <v>1</v>
      </c>
      <c r="R332" s="180">
        <v>2</v>
      </c>
      <c r="S332" s="196"/>
    </row>
    <row r="333" spans="1:19" x14ac:dyDescent="0.2">
      <c r="A333" s="197"/>
      <c r="B333" s="184" t="s">
        <v>11</v>
      </c>
      <c r="C333" s="186"/>
      <c r="D333" s="183" t="s">
        <v>17</v>
      </c>
      <c r="E333" s="180">
        <v>8</v>
      </c>
      <c r="F333" s="187">
        <v>0</v>
      </c>
      <c r="G333" s="187">
        <v>0</v>
      </c>
      <c r="H333" s="187">
        <v>0</v>
      </c>
      <c r="I333" s="187">
        <v>1</v>
      </c>
      <c r="J333" s="187">
        <v>1</v>
      </c>
      <c r="K333" s="187">
        <v>0</v>
      </c>
      <c r="L333" s="180">
        <v>1</v>
      </c>
      <c r="M333" s="180">
        <v>2</v>
      </c>
      <c r="N333" s="187">
        <v>0</v>
      </c>
      <c r="O333" s="187">
        <v>0</v>
      </c>
      <c r="P333" s="187">
        <v>0</v>
      </c>
      <c r="Q333" s="187">
        <v>6</v>
      </c>
      <c r="R333" s="180">
        <v>8</v>
      </c>
      <c r="S333" s="196"/>
    </row>
    <row r="334" spans="1:19" x14ac:dyDescent="0.2">
      <c r="A334" s="197"/>
      <c r="B334" s="184" t="s">
        <v>13</v>
      </c>
      <c r="C334" s="186"/>
      <c r="D334" s="183" t="s">
        <v>18</v>
      </c>
      <c r="E334" s="180">
        <v>6</v>
      </c>
      <c r="F334" s="187">
        <v>0</v>
      </c>
      <c r="G334" s="180"/>
      <c r="H334" s="187">
        <v>0</v>
      </c>
      <c r="I334" s="187">
        <v>0</v>
      </c>
      <c r="J334" s="187">
        <v>0</v>
      </c>
      <c r="K334" s="187">
        <v>0</v>
      </c>
      <c r="L334" s="187">
        <v>0</v>
      </c>
      <c r="M334" s="187">
        <v>0</v>
      </c>
      <c r="N334" s="187">
        <v>0</v>
      </c>
      <c r="O334" s="187">
        <v>0</v>
      </c>
      <c r="P334" s="187">
        <v>0</v>
      </c>
      <c r="Q334" s="187">
        <v>2</v>
      </c>
      <c r="R334" s="180">
        <v>6</v>
      </c>
      <c r="S334" s="196"/>
    </row>
    <row r="335" spans="1:19" ht="13.5" thickBot="1" x14ac:dyDescent="0.25">
      <c r="A335" s="198"/>
      <c r="B335" s="199"/>
      <c r="C335" s="200"/>
      <c r="D335" s="201"/>
      <c r="E335" s="203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4"/>
    </row>
    <row r="336" spans="1:19" ht="13.5" thickBot="1" x14ac:dyDescent="0.25">
      <c r="A336" s="2259" t="s">
        <v>6</v>
      </c>
      <c r="B336" s="2260"/>
      <c r="C336" s="2260"/>
      <c r="D336" s="2261"/>
      <c r="E336" s="188">
        <f t="shared" ref="E336:R336" si="8">SUM(E332:E335)</f>
        <v>16</v>
      </c>
      <c r="F336" s="188">
        <f t="shared" si="8"/>
        <v>0</v>
      </c>
      <c r="G336" s="188">
        <f t="shared" si="8"/>
        <v>0</v>
      </c>
      <c r="H336" s="188">
        <f t="shared" si="8"/>
        <v>0</v>
      </c>
      <c r="I336" s="188">
        <f t="shared" si="8"/>
        <v>1</v>
      </c>
      <c r="J336" s="188">
        <f t="shared" si="8"/>
        <v>1</v>
      </c>
      <c r="K336" s="188">
        <f t="shared" si="8"/>
        <v>0</v>
      </c>
      <c r="L336" s="188">
        <f t="shared" si="8"/>
        <v>1</v>
      </c>
      <c r="M336" s="188">
        <f t="shared" si="8"/>
        <v>2</v>
      </c>
      <c r="N336" s="188">
        <f t="shared" si="8"/>
        <v>0</v>
      </c>
      <c r="O336" s="188">
        <f t="shared" si="8"/>
        <v>0</v>
      </c>
      <c r="P336" s="188">
        <f t="shared" si="8"/>
        <v>0</v>
      </c>
      <c r="Q336" s="188">
        <f t="shared" si="8"/>
        <v>9</v>
      </c>
      <c r="R336" s="188">
        <f t="shared" si="8"/>
        <v>16</v>
      </c>
      <c r="S336" s="7"/>
    </row>
    <row r="337" spans="1:19" x14ac:dyDescent="0.2">
      <c r="A337" s="179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</row>
    <row r="338" spans="1:19" x14ac:dyDescent="0.2">
      <c r="A338" s="2254" t="s">
        <v>19</v>
      </c>
      <c r="B338" s="2254"/>
      <c r="C338" s="2254"/>
      <c r="D338" s="2254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</row>
    <row r="339" spans="1:19" x14ac:dyDescent="0.2">
      <c r="A339" s="179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</row>
    <row r="340" spans="1:19" x14ac:dyDescent="0.2">
      <c r="A340" s="179">
        <v>1</v>
      </c>
      <c r="B340" s="4" t="s">
        <v>20</v>
      </c>
      <c r="C340" s="4"/>
      <c r="D340" s="95" t="s">
        <v>21</v>
      </c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2255"/>
      <c r="Q340" s="2255"/>
      <c r="R340" s="2255"/>
      <c r="S340" s="2255"/>
    </row>
    <row r="341" spans="1:19" x14ac:dyDescent="0.2">
      <c r="A341" s="179">
        <v>2</v>
      </c>
      <c r="B341" s="4" t="s">
        <v>20</v>
      </c>
      <c r="C341" s="4"/>
      <c r="D341" s="95" t="s">
        <v>22</v>
      </c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</row>
    <row r="342" spans="1:19" x14ac:dyDescent="0.2">
      <c r="A342" s="179">
        <v>3</v>
      </c>
      <c r="B342" s="4" t="s">
        <v>20</v>
      </c>
      <c r="C342" s="4"/>
      <c r="D342" s="2254" t="s">
        <v>23</v>
      </c>
      <c r="E342" s="2254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2256"/>
      <c r="Q342" s="2256"/>
      <c r="R342" s="2256"/>
      <c r="S342" s="2256"/>
    </row>
    <row r="343" spans="1:19" x14ac:dyDescent="0.2">
      <c r="A343" s="179">
        <v>4</v>
      </c>
      <c r="B343" s="4" t="s">
        <v>20</v>
      </c>
      <c r="C343" s="4"/>
      <c r="D343" s="95" t="s">
        <v>29</v>
      </c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178"/>
      <c r="Q343" s="178"/>
      <c r="R343" s="178"/>
      <c r="S343" s="178"/>
    </row>
    <row r="344" spans="1:19" x14ac:dyDescent="0.2">
      <c r="A344" s="179">
        <v>5</v>
      </c>
      <c r="B344" s="4" t="s">
        <v>20</v>
      </c>
      <c r="C344" s="4"/>
      <c r="D344" s="95" t="s">
        <v>30</v>
      </c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178"/>
      <c r="Q344" s="178"/>
      <c r="R344" s="178"/>
      <c r="S344" s="178"/>
    </row>
    <row r="345" spans="1:19" x14ac:dyDescent="0.2">
      <c r="A345" s="179">
        <v>6</v>
      </c>
      <c r="B345" s="4" t="s">
        <v>20</v>
      </c>
      <c r="C345" s="4"/>
      <c r="D345" s="95" t="s">
        <v>31</v>
      </c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112"/>
      <c r="Q345" s="112"/>
      <c r="R345" s="112"/>
      <c r="S345" s="112"/>
    </row>
    <row r="346" spans="1:19" x14ac:dyDescent="0.2">
      <c r="A346" s="179">
        <v>7</v>
      </c>
      <c r="B346" s="4" t="s">
        <v>20</v>
      </c>
      <c r="C346" s="4"/>
      <c r="D346" s="95" t="s">
        <v>32</v>
      </c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2257"/>
      <c r="Q346" s="2257"/>
      <c r="R346" s="2257"/>
      <c r="S346" s="2257"/>
    </row>
    <row r="347" spans="1:19" x14ac:dyDescent="0.2">
      <c r="A347" s="179">
        <v>8</v>
      </c>
      <c r="B347" s="4" t="s">
        <v>20</v>
      </c>
      <c r="C347" s="4"/>
      <c r="D347" s="95" t="s">
        <v>33</v>
      </c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2255"/>
      <c r="Q347" s="2255"/>
      <c r="R347" s="2255"/>
      <c r="S347" s="2255"/>
    </row>
    <row r="348" spans="1:19" x14ac:dyDescent="0.2">
      <c r="A348" s="179">
        <v>9</v>
      </c>
      <c r="B348" s="4" t="s">
        <v>20</v>
      </c>
      <c r="C348" s="4"/>
      <c r="D348" s="95" t="s">
        <v>34</v>
      </c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2255"/>
      <c r="Q348" s="2255"/>
      <c r="R348" s="2255"/>
      <c r="S348" s="2255"/>
    </row>
    <row r="349" spans="1:19" x14ac:dyDescent="0.2">
      <c r="A349" s="179">
        <v>10</v>
      </c>
      <c r="B349" s="4" t="s">
        <v>20</v>
      </c>
      <c r="C349" s="4"/>
      <c r="D349" s="95" t="s">
        <v>35</v>
      </c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155"/>
      <c r="Q349" s="155"/>
      <c r="R349" s="155"/>
      <c r="S349" s="155"/>
    </row>
    <row r="350" spans="1:19" x14ac:dyDescent="0.2">
      <c r="A350" s="179">
        <v>11</v>
      </c>
      <c r="B350" s="4" t="s">
        <v>20</v>
      </c>
      <c r="C350" s="4"/>
      <c r="D350" s="95" t="s">
        <v>36</v>
      </c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156"/>
      <c r="Q350" s="156"/>
      <c r="R350" s="156"/>
      <c r="S350" s="156"/>
    </row>
    <row r="353" spans="1:19" ht="15" x14ac:dyDescent="0.2">
      <c r="A353" s="2258" t="s">
        <v>24</v>
      </c>
      <c r="B353" s="2258"/>
      <c r="C353" s="2258"/>
      <c r="D353" s="2258"/>
      <c r="E353" s="2258"/>
      <c r="F353" s="2258"/>
      <c r="G353" s="2258"/>
      <c r="H353" s="2258"/>
      <c r="I353" s="2258"/>
      <c r="J353" s="2258"/>
      <c r="K353" s="2258"/>
      <c r="L353" s="2258"/>
      <c r="M353" s="2258"/>
      <c r="N353" s="2258"/>
      <c r="O353" s="2258"/>
      <c r="P353" s="2258"/>
      <c r="Q353" s="2258"/>
      <c r="R353" s="2258"/>
      <c r="S353" s="2258"/>
    </row>
    <row r="354" spans="1:19" x14ac:dyDescent="0.2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</row>
    <row r="355" spans="1:19" x14ac:dyDescent="0.2">
      <c r="A355" s="95" t="s">
        <v>273</v>
      </c>
      <c r="B355" s="95"/>
      <c r="C355" s="5" t="s">
        <v>27</v>
      </c>
      <c r="D355" s="103" t="s">
        <v>291</v>
      </c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</row>
    <row r="356" spans="1:19" x14ac:dyDescent="0.2">
      <c r="A356" s="95" t="s">
        <v>25</v>
      </c>
      <c r="B356" s="95"/>
      <c r="C356" s="5" t="s">
        <v>27</v>
      </c>
      <c r="D356" s="51" t="s">
        <v>271</v>
      </c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</row>
    <row r="357" spans="1:19" x14ac:dyDescent="0.2">
      <c r="A357" s="95" t="s">
        <v>272</v>
      </c>
      <c r="B357" s="95"/>
      <c r="C357" s="5" t="s">
        <v>27</v>
      </c>
      <c r="D357" s="103" t="s">
        <v>275</v>
      </c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</row>
    <row r="358" spans="1:19" x14ac:dyDescent="0.2">
      <c r="A358" s="95" t="s">
        <v>26</v>
      </c>
      <c r="B358" s="95"/>
      <c r="C358" s="5" t="s">
        <v>27</v>
      </c>
      <c r="D358" s="50" t="s">
        <v>28</v>
      </c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</row>
    <row r="359" spans="1:19" ht="13.5" thickBot="1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</row>
    <row r="360" spans="1:19" x14ac:dyDescent="0.2">
      <c r="A360" s="2268" t="s">
        <v>0</v>
      </c>
      <c r="B360" s="2270" t="s">
        <v>7</v>
      </c>
      <c r="C360" s="2270"/>
      <c r="D360" s="2270"/>
      <c r="E360" s="2272" t="s">
        <v>6</v>
      </c>
      <c r="F360" s="2272"/>
      <c r="G360" s="2272"/>
      <c r="H360" s="2272"/>
      <c r="I360" s="2272"/>
      <c r="J360" s="2272"/>
      <c r="K360" s="2272"/>
      <c r="L360" s="2272"/>
      <c r="M360" s="2272"/>
      <c r="N360" s="2272"/>
      <c r="O360" s="2272"/>
      <c r="P360" s="2272"/>
      <c r="Q360" s="2272"/>
      <c r="R360" s="2272"/>
      <c r="S360" s="2264" t="s">
        <v>4</v>
      </c>
    </row>
    <row r="361" spans="1:19" x14ac:dyDescent="0.2">
      <c r="A361" s="2269"/>
      <c r="B361" s="2271"/>
      <c r="C361" s="2271"/>
      <c r="D361" s="2271"/>
      <c r="E361" s="2262" t="s">
        <v>1</v>
      </c>
      <c r="F361" s="2262" t="s">
        <v>5</v>
      </c>
      <c r="G361" s="2262"/>
      <c r="H361" s="2262"/>
      <c r="I361" s="2262"/>
      <c r="J361" s="2262"/>
      <c r="K361" s="2262"/>
      <c r="L361" s="2262"/>
      <c r="M361" s="2262"/>
      <c r="N361" s="2262"/>
      <c r="O361" s="2262"/>
      <c r="P361" s="2262"/>
      <c r="Q361" s="2266" t="s">
        <v>2</v>
      </c>
      <c r="R361" s="2262" t="s">
        <v>3</v>
      </c>
      <c r="S361" s="2265"/>
    </row>
    <row r="362" spans="1:19" ht="13.5" thickBot="1" x14ac:dyDescent="0.25">
      <c r="A362" s="2269"/>
      <c r="B362" s="2271"/>
      <c r="C362" s="2271"/>
      <c r="D362" s="2271"/>
      <c r="E362" s="2263"/>
      <c r="F362" s="181">
        <v>1</v>
      </c>
      <c r="G362" s="181">
        <v>2</v>
      </c>
      <c r="H362" s="181">
        <v>3</v>
      </c>
      <c r="I362" s="181">
        <v>4</v>
      </c>
      <c r="J362" s="181">
        <v>5</v>
      </c>
      <c r="K362" s="181">
        <v>6</v>
      </c>
      <c r="L362" s="181">
        <v>7</v>
      </c>
      <c r="M362" s="181">
        <v>8</v>
      </c>
      <c r="N362" s="181">
        <v>9</v>
      </c>
      <c r="O362" s="181">
        <v>10</v>
      </c>
      <c r="P362" s="181">
        <v>11</v>
      </c>
      <c r="Q362" s="2267"/>
      <c r="R362" s="2263"/>
      <c r="S362" s="2265"/>
    </row>
    <row r="363" spans="1:19" x14ac:dyDescent="0.2">
      <c r="A363" s="189"/>
      <c r="B363" s="190"/>
      <c r="C363" s="191"/>
      <c r="D363" s="192"/>
      <c r="E363" s="193"/>
      <c r="F363" s="193"/>
      <c r="G363" s="193"/>
      <c r="H363" s="193"/>
      <c r="I363" s="193"/>
      <c r="J363" s="193"/>
      <c r="K363" s="193"/>
      <c r="L363" s="193"/>
      <c r="M363" s="193"/>
      <c r="N363" s="193"/>
      <c r="O363" s="193"/>
      <c r="P363" s="193"/>
      <c r="Q363" s="193"/>
      <c r="R363" s="193"/>
      <c r="S363" s="194"/>
    </row>
    <row r="364" spans="1:19" x14ac:dyDescent="0.2">
      <c r="A364" s="195" t="s">
        <v>8</v>
      </c>
      <c r="B364" s="182" t="s">
        <v>9</v>
      </c>
      <c r="C364" s="185"/>
      <c r="D364" s="183"/>
      <c r="E364" s="180"/>
      <c r="F364" s="180"/>
      <c r="G364" s="180"/>
      <c r="H364" s="180"/>
      <c r="I364" s="180"/>
      <c r="J364" s="180"/>
      <c r="K364" s="180"/>
      <c r="L364" s="180"/>
      <c r="M364" s="180"/>
      <c r="N364" s="180"/>
      <c r="O364" s="180"/>
      <c r="P364" s="180"/>
      <c r="Q364" s="180"/>
      <c r="R364" s="180"/>
      <c r="S364" s="196"/>
    </row>
    <row r="365" spans="1:19" x14ac:dyDescent="0.2">
      <c r="A365" s="197"/>
      <c r="B365" s="184" t="s">
        <v>8</v>
      </c>
      <c r="C365" s="186"/>
      <c r="D365" s="183" t="s">
        <v>10</v>
      </c>
      <c r="E365" s="187">
        <v>0</v>
      </c>
      <c r="F365" s="187">
        <v>0</v>
      </c>
      <c r="G365" s="187">
        <v>0</v>
      </c>
      <c r="H365" s="187">
        <v>0</v>
      </c>
      <c r="I365" s="187">
        <v>0</v>
      </c>
      <c r="J365" s="187">
        <v>0</v>
      </c>
      <c r="K365" s="187">
        <v>0</v>
      </c>
      <c r="L365" s="187">
        <v>0</v>
      </c>
      <c r="M365" s="187">
        <v>0</v>
      </c>
      <c r="N365" s="187">
        <v>0</v>
      </c>
      <c r="O365" s="187">
        <v>0</v>
      </c>
      <c r="P365" s="187">
        <v>0</v>
      </c>
      <c r="Q365" s="187">
        <v>0</v>
      </c>
      <c r="R365" s="187">
        <v>0</v>
      </c>
      <c r="S365" s="196"/>
    </row>
    <row r="366" spans="1:19" x14ac:dyDescent="0.2">
      <c r="A366" s="197"/>
      <c r="B366" s="184" t="s">
        <v>11</v>
      </c>
      <c r="C366" s="186"/>
      <c r="D366" s="183" t="s">
        <v>12</v>
      </c>
      <c r="E366" s="187">
        <v>0</v>
      </c>
      <c r="F366" s="187">
        <v>0</v>
      </c>
      <c r="G366" s="187">
        <v>0</v>
      </c>
      <c r="H366" s="187">
        <v>0</v>
      </c>
      <c r="I366" s="187">
        <v>0</v>
      </c>
      <c r="J366" s="187">
        <v>0</v>
      </c>
      <c r="K366" s="187">
        <v>0</v>
      </c>
      <c r="L366" s="187">
        <v>0</v>
      </c>
      <c r="M366" s="187">
        <v>0</v>
      </c>
      <c r="N366" s="187">
        <v>0</v>
      </c>
      <c r="O366" s="187">
        <v>0</v>
      </c>
      <c r="P366" s="187">
        <v>0</v>
      </c>
      <c r="Q366" s="187">
        <v>0</v>
      </c>
      <c r="R366" s="187">
        <v>0</v>
      </c>
      <c r="S366" s="196"/>
    </row>
    <row r="367" spans="1:19" x14ac:dyDescent="0.2">
      <c r="A367" s="197"/>
      <c r="B367" s="184" t="s">
        <v>13</v>
      </c>
      <c r="C367" s="186"/>
      <c r="D367" s="183" t="s">
        <v>14</v>
      </c>
      <c r="E367" s="187">
        <v>0</v>
      </c>
      <c r="F367" s="187">
        <v>0</v>
      </c>
      <c r="G367" s="187">
        <v>0</v>
      </c>
      <c r="H367" s="187">
        <v>0</v>
      </c>
      <c r="I367" s="187">
        <v>0</v>
      </c>
      <c r="J367" s="187">
        <v>0</v>
      </c>
      <c r="K367" s="187">
        <v>0</v>
      </c>
      <c r="L367" s="187">
        <v>0</v>
      </c>
      <c r="M367" s="187">
        <v>0</v>
      </c>
      <c r="N367" s="187">
        <v>0</v>
      </c>
      <c r="O367" s="187">
        <v>0</v>
      </c>
      <c r="P367" s="187">
        <v>0</v>
      </c>
      <c r="Q367" s="187">
        <v>0</v>
      </c>
      <c r="R367" s="187">
        <v>0</v>
      </c>
      <c r="S367" s="196"/>
    </row>
    <row r="368" spans="1:19" ht="13.5" thickBot="1" x14ac:dyDescent="0.25">
      <c r="A368" s="198"/>
      <c r="B368" s="199"/>
      <c r="C368" s="200"/>
      <c r="D368" s="201"/>
      <c r="E368" s="202"/>
      <c r="F368" s="202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4"/>
    </row>
    <row r="369" spans="1:19" x14ac:dyDescent="0.2">
      <c r="A369" s="189"/>
      <c r="B369" s="190"/>
      <c r="C369" s="191"/>
      <c r="D369" s="192"/>
      <c r="E369" s="193"/>
      <c r="F369" s="193"/>
      <c r="G369" s="193"/>
      <c r="H369" s="193"/>
      <c r="I369" s="193"/>
      <c r="J369" s="193"/>
      <c r="K369" s="193"/>
      <c r="L369" s="193"/>
      <c r="M369" s="193"/>
      <c r="N369" s="193"/>
      <c r="O369" s="193"/>
      <c r="P369" s="193"/>
      <c r="Q369" s="193"/>
      <c r="R369" s="193"/>
      <c r="S369" s="194"/>
    </row>
    <row r="370" spans="1:19" x14ac:dyDescent="0.2">
      <c r="A370" s="195" t="s">
        <v>11</v>
      </c>
      <c r="B370" s="182" t="s">
        <v>15</v>
      </c>
      <c r="C370" s="185"/>
      <c r="D370" s="183"/>
      <c r="E370" s="180"/>
      <c r="F370" s="180"/>
      <c r="G370" s="180"/>
      <c r="H370" s="180"/>
      <c r="I370" s="180"/>
      <c r="J370" s="180"/>
      <c r="K370" s="180"/>
      <c r="L370" s="180"/>
      <c r="M370" s="180"/>
      <c r="N370" s="180"/>
      <c r="O370" s="180"/>
      <c r="P370" s="180"/>
      <c r="Q370" s="180"/>
      <c r="R370" s="180"/>
      <c r="S370" s="196"/>
    </row>
    <row r="371" spans="1:19" x14ac:dyDescent="0.2">
      <c r="A371" s="197"/>
      <c r="B371" s="184" t="s">
        <v>8</v>
      </c>
      <c r="C371" s="186"/>
      <c r="D371" s="183" t="s">
        <v>16</v>
      </c>
      <c r="E371" s="180">
        <v>2</v>
      </c>
      <c r="F371" s="187">
        <v>0</v>
      </c>
      <c r="G371" s="187">
        <v>0</v>
      </c>
      <c r="H371" s="187">
        <v>0</v>
      </c>
      <c r="I371" s="187">
        <v>0</v>
      </c>
      <c r="J371" s="187">
        <v>0</v>
      </c>
      <c r="K371" s="187">
        <v>0</v>
      </c>
      <c r="L371" s="187">
        <v>0</v>
      </c>
      <c r="M371" s="187">
        <v>0</v>
      </c>
      <c r="N371" s="187">
        <v>0</v>
      </c>
      <c r="O371" s="187">
        <v>0</v>
      </c>
      <c r="P371" s="187">
        <v>0</v>
      </c>
      <c r="Q371" s="187">
        <v>1</v>
      </c>
      <c r="R371" s="180">
        <v>2</v>
      </c>
      <c r="S371" s="196"/>
    </row>
    <row r="372" spans="1:19" x14ac:dyDescent="0.2">
      <c r="A372" s="197"/>
      <c r="B372" s="184" t="s">
        <v>11</v>
      </c>
      <c r="C372" s="186"/>
      <c r="D372" s="183" t="s">
        <v>17</v>
      </c>
      <c r="E372" s="180">
        <v>8</v>
      </c>
      <c r="F372" s="187">
        <v>0</v>
      </c>
      <c r="G372" s="187">
        <v>0</v>
      </c>
      <c r="H372" s="187">
        <v>0</v>
      </c>
      <c r="I372" s="187">
        <v>1</v>
      </c>
      <c r="J372" s="187">
        <v>1</v>
      </c>
      <c r="K372" s="187">
        <v>0</v>
      </c>
      <c r="L372" s="180">
        <v>1</v>
      </c>
      <c r="M372" s="180">
        <v>2</v>
      </c>
      <c r="N372" s="187">
        <v>0</v>
      </c>
      <c r="O372" s="187">
        <v>0</v>
      </c>
      <c r="P372" s="187">
        <v>0</v>
      </c>
      <c r="Q372" s="187">
        <v>6</v>
      </c>
      <c r="R372" s="180">
        <v>8</v>
      </c>
      <c r="S372" s="196"/>
    </row>
    <row r="373" spans="1:19" x14ac:dyDescent="0.2">
      <c r="A373" s="197"/>
      <c r="B373" s="184" t="s">
        <v>13</v>
      </c>
      <c r="C373" s="186"/>
      <c r="D373" s="183" t="s">
        <v>18</v>
      </c>
      <c r="E373" s="180">
        <v>6</v>
      </c>
      <c r="F373" s="187">
        <v>0</v>
      </c>
      <c r="G373" s="180"/>
      <c r="H373" s="187">
        <v>0</v>
      </c>
      <c r="I373" s="187">
        <v>0</v>
      </c>
      <c r="J373" s="187">
        <v>0</v>
      </c>
      <c r="K373" s="187">
        <v>0</v>
      </c>
      <c r="L373" s="187">
        <v>0</v>
      </c>
      <c r="M373" s="187">
        <v>0</v>
      </c>
      <c r="N373" s="187">
        <v>0</v>
      </c>
      <c r="O373" s="187">
        <v>0</v>
      </c>
      <c r="P373" s="187">
        <v>0</v>
      </c>
      <c r="Q373" s="187">
        <v>2</v>
      </c>
      <c r="R373" s="180">
        <v>6</v>
      </c>
      <c r="S373" s="196"/>
    </row>
    <row r="374" spans="1:19" ht="13.5" thickBot="1" x14ac:dyDescent="0.25">
      <c r="A374" s="198"/>
      <c r="B374" s="199"/>
      <c r="C374" s="200"/>
      <c r="D374" s="201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4"/>
    </row>
    <row r="375" spans="1:19" ht="13.5" thickBot="1" x14ac:dyDescent="0.25">
      <c r="A375" s="2259" t="s">
        <v>6</v>
      </c>
      <c r="B375" s="2260"/>
      <c r="C375" s="2260"/>
      <c r="D375" s="2261"/>
      <c r="E375" s="188">
        <f t="shared" ref="E375:R375" si="9">SUM(E371:E374)</f>
        <v>16</v>
      </c>
      <c r="F375" s="188">
        <f t="shared" si="9"/>
        <v>0</v>
      </c>
      <c r="G375" s="188">
        <f t="shared" si="9"/>
        <v>0</v>
      </c>
      <c r="H375" s="188">
        <f t="shared" si="9"/>
        <v>0</v>
      </c>
      <c r="I375" s="188">
        <f t="shared" si="9"/>
        <v>1</v>
      </c>
      <c r="J375" s="188">
        <f t="shared" si="9"/>
        <v>1</v>
      </c>
      <c r="K375" s="188">
        <f t="shared" si="9"/>
        <v>0</v>
      </c>
      <c r="L375" s="188">
        <f t="shared" si="9"/>
        <v>1</v>
      </c>
      <c r="M375" s="188">
        <f t="shared" si="9"/>
        <v>2</v>
      </c>
      <c r="N375" s="188">
        <f t="shared" si="9"/>
        <v>0</v>
      </c>
      <c r="O375" s="188">
        <f t="shared" si="9"/>
        <v>0</v>
      </c>
      <c r="P375" s="188">
        <f t="shared" si="9"/>
        <v>0</v>
      </c>
      <c r="Q375" s="188">
        <f t="shared" si="9"/>
        <v>9</v>
      </c>
      <c r="R375" s="188">
        <f t="shared" si="9"/>
        <v>16</v>
      </c>
      <c r="S375" s="7"/>
    </row>
    <row r="376" spans="1:19" x14ac:dyDescent="0.2">
      <c r="A376" s="179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</row>
    <row r="377" spans="1:19" x14ac:dyDescent="0.2">
      <c r="A377" s="2254" t="s">
        <v>19</v>
      </c>
      <c r="B377" s="2254"/>
      <c r="C377" s="2254"/>
      <c r="D377" s="2254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</row>
    <row r="378" spans="1:19" x14ac:dyDescent="0.2">
      <c r="A378" s="179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</row>
    <row r="379" spans="1:19" x14ac:dyDescent="0.2">
      <c r="A379" s="179">
        <v>1</v>
      </c>
      <c r="B379" s="4" t="s">
        <v>20</v>
      </c>
      <c r="C379" s="4"/>
      <c r="D379" s="95" t="s">
        <v>21</v>
      </c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2255"/>
      <c r="Q379" s="2255"/>
      <c r="R379" s="2255"/>
      <c r="S379" s="2255"/>
    </row>
    <row r="380" spans="1:19" x14ac:dyDescent="0.2">
      <c r="A380" s="179">
        <v>2</v>
      </c>
      <c r="B380" s="4" t="s">
        <v>20</v>
      </c>
      <c r="C380" s="4"/>
      <c r="D380" s="95" t="s">
        <v>22</v>
      </c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</row>
    <row r="381" spans="1:19" x14ac:dyDescent="0.2">
      <c r="A381" s="179">
        <v>3</v>
      </c>
      <c r="B381" s="4" t="s">
        <v>20</v>
      </c>
      <c r="C381" s="4"/>
      <c r="D381" s="2254" t="s">
        <v>23</v>
      </c>
      <c r="E381" s="2254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2256"/>
      <c r="Q381" s="2256"/>
      <c r="R381" s="2256"/>
      <c r="S381" s="2256"/>
    </row>
    <row r="382" spans="1:19" x14ac:dyDescent="0.2">
      <c r="A382" s="179">
        <v>4</v>
      </c>
      <c r="B382" s="4" t="s">
        <v>20</v>
      </c>
      <c r="C382" s="4"/>
      <c r="D382" s="95" t="s">
        <v>29</v>
      </c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178"/>
      <c r="Q382" s="178"/>
      <c r="R382" s="178"/>
      <c r="S382" s="178"/>
    </row>
    <row r="383" spans="1:19" x14ac:dyDescent="0.2">
      <c r="A383" s="179">
        <v>5</v>
      </c>
      <c r="B383" s="4" t="s">
        <v>20</v>
      </c>
      <c r="C383" s="4"/>
      <c r="D383" s="95" t="s">
        <v>30</v>
      </c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178"/>
      <c r="Q383" s="178"/>
      <c r="R383" s="178"/>
      <c r="S383" s="178"/>
    </row>
    <row r="384" spans="1:19" x14ac:dyDescent="0.2">
      <c r="A384" s="179">
        <v>6</v>
      </c>
      <c r="B384" s="4" t="s">
        <v>20</v>
      </c>
      <c r="C384" s="4"/>
      <c r="D384" s="95" t="s">
        <v>31</v>
      </c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112"/>
      <c r="Q384" s="112"/>
      <c r="R384" s="112"/>
      <c r="S384" s="112"/>
    </row>
    <row r="385" spans="1:19" x14ac:dyDescent="0.2">
      <c r="A385" s="179">
        <v>7</v>
      </c>
      <c r="B385" s="4" t="s">
        <v>20</v>
      </c>
      <c r="C385" s="4"/>
      <c r="D385" s="95" t="s">
        <v>32</v>
      </c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2257"/>
      <c r="Q385" s="2257"/>
      <c r="R385" s="2257"/>
      <c r="S385" s="2257"/>
    </row>
    <row r="386" spans="1:19" x14ac:dyDescent="0.2">
      <c r="A386" s="179">
        <v>8</v>
      </c>
      <c r="B386" s="4" t="s">
        <v>20</v>
      </c>
      <c r="C386" s="4"/>
      <c r="D386" s="95" t="s">
        <v>33</v>
      </c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2255"/>
      <c r="Q386" s="2255"/>
      <c r="R386" s="2255"/>
      <c r="S386" s="2255"/>
    </row>
    <row r="387" spans="1:19" x14ac:dyDescent="0.2">
      <c r="A387" s="179">
        <v>9</v>
      </c>
      <c r="B387" s="4" t="s">
        <v>20</v>
      </c>
      <c r="C387" s="4"/>
      <c r="D387" s="95" t="s">
        <v>34</v>
      </c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2255"/>
      <c r="Q387" s="2255"/>
      <c r="R387" s="2255"/>
      <c r="S387" s="2255"/>
    </row>
    <row r="388" spans="1:19" x14ac:dyDescent="0.2">
      <c r="A388" s="179">
        <v>10</v>
      </c>
      <c r="B388" s="4" t="s">
        <v>20</v>
      </c>
      <c r="C388" s="4"/>
      <c r="D388" s="95" t="s">
        <v>35</v>
      </c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155"/>
      <c r="Q388" s="155"/>
      <c r="R388" s="155"/>
      <c r="S388" s="155"/>
    </row>
    <row r="389" spans="1:19" x14ac:dyDescent="0.2">
      <c r="A389" s="179">
        <v>11</v>
      </c>
      <c r="B389" s="4" t="s">
        <v>20</v>
      </c>
      <c r="C389" s="4"/>
      <c r="D389" s="95" t="s">
        <v>36</v>
      </c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156"/>
      <c r="Q389" s="156"/>
      <c r="R389" s="156"/>
      <c r="S389" s="156"/>
    </row>
    <row r="392" spans="1:19" ht="15" x14ac:dyDescent="0.2">
      <c r="A392" s="2258" t="s">
        <v>24</v>
      </c>
      <c r="B392" s="2258"/>
      <c r="C392" s="2258"/>
      <c r="D392" s="2258"/>
      <c r="E392" s="2258"/>
      <c r="F392" s="2258"/>
      <c r="G392" s="2258"/>
      <c r="H392" s="2258"/>
      <c r="I392" s="2258"/>
      <c r="J392" s="2258"/>
      <c r="K392" s="2258"/>
      <c r="L392" s="2258"/>
      <c r="M392" s="2258"/>
      <c r="N392" s="2258"/>
      <c r="O392" s="2258"/>
      <c r="P392" s="2258"/>
      <c r="Q392" s="2258"/>
      <c r="R392" s="2258"/>
      <c r="S392" s="2258"/>
    </row>
    <row r="393" spans="1:19" x14ac:dyDescent="0.2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</row>
    <row r="394" spans="1:19" x14ac:dyDescent="0.2">
      <c r="A394" s="95" t="s">
        <v>273</v>
      </c>
      <c r="B394" s="95"/>
      <c r="C394" s="5" t="s">
        <v>27</v>
      </c>
      <c r="D394" s="103" t="s">
        <v>292</v>
      </c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</row>
    <row r="395" spans="1:19" x14ac:dyDescent="0.2">
      <c r="A395" s="95" t="s">
        <v>25</v>
      </c>
      <c r="B395" s="95"/>
      <c r="C395" s="5" t="s">
        <v>27</v>
      </c>
      <c r="D395" s="51" t="s">
        <v>271</v>
      </c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</row>
    <row r="396" spans="1:19" x14ac:dyDescent="0.2">
      <c r="A396" s="95" t="s">
        <v>272</v>
      </c>
      <c r="B396" s="95"/>
      <c r="C396" s="5" t="s">
        <v>27</v>
      </c>
      <c r="D396" s="103" t="s">
        <v>275</v>
      </c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</row>
    <row r="397" spans="1:19" x14ac:dyDescent="0.2">
      <c r="A397" s="95" t="s">
        <v>26</v>
      </c>
      <c r="B397" s="95"/>
      <c r="C397" s="5" t="s">
        <v>27</v>
      </c>
      <c r="D397" s="50" t="s">
        <v>28</v>
      </c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</row>
    <row r="398" spans="1:19" ht="13.5" thickBot="1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</row>
    <row r="399" spans="1:19" x14ac:dyDescent="0.2">
      <c r="A399" s="2268" t="s">
        <v>0</v>
      </c>
      <c r="B399" s="2270" t="s">
        <v>7</v>
      </c>
      <c r="C399" s="2270"/>
      <c r="D399" s="2270"/>
      <c r="E399" s="2272" t="s">
        <v>6</v>
      </c>
      <c r="F399" s="2272"/>
      <c r="G399" s="2272"/>
      <c r="H399" s="2272"/>
      <c r="I399" s="2272"/>
      <c r="J399" s="2272"/>
      <c r="K399" s="2272"/>
      <c r="L399" s="2272"/>
      <c r="M399" s="2272"/>
      <c r="N399" s="2272"/>
      <c r="O399" s="2272"/>
      <c r="P399" s="2272"/>
      <c r="Q399" s="2272"/>
      <c r="R399" s="2272"/>
      <c r="S399" s="2264" t="s">
        <v>4</v>
      </c>
    </row>
    <row r="400" spans="1:19" x14ac:dyDescent="0.2">
      <c r="A400" s="2269"/>
      <c r="B400" s="2271"/>
      <c r="C400" s="2271"/>
      <c r="D400" s="2271"/>
      <c r="E400" s="2262" t="s">
        <v>1</v>
      </c>
      <c r="F400" s="2262" t="s">
        <v>5</v>
      </c>
      <c r="G400" s="2262"/>
      <c r="H400" s="2262"/>
      <c r="I400" s="2262"/>
      <c r="J400" s="2262"/>
      <c r="K400" s="2262"/>
      <c r="L400" s="2262"/>
      <c r="M400" s="2262"/>
      <c r="N400" s="2262"/>
      <c r="O400" s="2262"/>
      <c r="P400" s="2262"/>
      <c r="Q400" s="2266" t="s">
        <v>2</v>
      </c>
      <c r="R400" s="2262" t="s">
        <v>3</v>
      </c>
      <c r="S400" s="2265"/>
    </row>
    <row r="401" spans="1:19" ht="13.5" thickBot="1" x14ac:dyDescent="0.25">
      <c r="A401" s="2269"/>
      <c r="B401" s="2271"/>
      <c r="C401" s="2271"/>
      <c r="D401" s="2271"/>
      <c r="E401" s="2263"/>
      <c r="F401" s="181">
        <v>1</v>
      </c>
      <c r="G401" s="181">
        <v>2</v>
      </c>
      <c r="H401" s="181">
        <v>3</v>
      </c>
      <c r="I401" s="181">
        <v>4</v>
      </c>
      <c r="J401" s="181">
        <v>5</v>
      </c>
      <c r="K401" s="181">
        <v>6</v>
      </c>
      <c r="L401" s="181">
        <v>7</v>
      </c>
      <c r="M401" s="181">
        <v>8</v>
      </c>
      <c r="N401" s="181">
        <v>9</v>
      </c>
      <c r="O401" s="181">
        <v>10</v>
      </c>
      <c r="P401" s="181">
        <v>11</v>
      </c>
      <c r="Q401" s="2267"/>
      <c r="R401" s="2263"/>
      <c r="S401" s="2265"/>
    </row>
    <row r="402" spans="1:19" x14ac:dyDescent="0.2">
      <c r="A402" s="189"/>
      <c r="B402" s="190"/>
      <c r="C402" s="191"/>
      <c r="D402" s="192"/>
      <c r="E402" s="193"/>
      <c r="F402" s="193"/>
      <c r="G402" s="193"/>
      <c r="H402" s="193"/>
      <c r="I402" s="193"/>
      <c r="J402" s="193"/>
      <c r="K402" s="193"/>
      <c r="L402" s="193"/>
      <c r="M402" s="193"/>
      <c r="N402" s="193"/>
      <c r="O402" s="193"/>
      <c r="P402" s="193"/>
      <c r="Q402" s="193"/>
      <c r="R402" s="193"/>
      <c r="S402" s="194"/>
    </row>
    <row r="403" spans="1:19" x14ac:dyDescent="0.2">
      <c r="A403" s="195" t="s">
        <v>8</v>
      </c>
      <c r="B403" s="182" t="s">
        <v>9</v>
      </c>
      <c r="C403" s="185"/>
      <c r="D403" s="183"/>
      <c r="E403" s="180"/>
      <c r="F403" s="180"/>
      <c r="G403" s="180"/>
      <c r="H403" s="180"/>
      <c r="I403" s="180"/>
      <c r="J403" s="180"/>
      <c r="K403" s="180"/>
      <c r="L403" s="180"/>
      <c r="M403" s="180"/>
      <c r="N403" s="180"/>
      <c r="O403" s="180"/>
      <c r="P403" s="180"/>
      <c r="Q403" s="180"/>
      <c r="R403" s="180"/>
      <c r="S403" s="196"/>
    </row>
    <row r="404" spans="1:19" x14ac:dyDescent="0.2">
      <c r="A404" s="197"/>
      <c r="B404" s="184" t="s">
        <v>8</v>
      </c>
      <c r="C404" s="186"/>
      <c r="D404" s="183" t="s">
        <v>10</v>
      </c>
      <c r="E404" s="187">
        <v>0</v>
      </c>
      <c r="F404" s="187">
        <v>0</v>
      </c>
      <c r="G404" s="187">
        <v>0</v>
      </c>
      <c r="H404" s="187">
        <v>0</v>
      </c>
      <c r="I404" s="187">
        <v>0</v>
      </c>
      <c r="J404" s="187">
        <v>0</v>
      </c>
      <c r="K404" s="187">
        <v>0</v>
      </c>
      <c r="L404" s="187">
        <v>0</v>
      </c>
      <c r="M404" s="187">
        <v>0</v>
      </c>
      <c r="N404" s="187">
        <v>0</v>
      </c>
      <c r="O404" s="187">
        <v>0</v>
      </c>
      <c r="P404" s="187">
        <v>0</v>
      </c>
      <c r="Q404" s="187">
        <v>0</v>
      </c>
      <c r="R404" s="187">
        <v>0</v>
      </c>
      <c r="S404" s="196"/>
    </row>
    <row r="405" spans="1:19" x14ac:dyDescent="0.2">
      <c r="A405" s="197"/>
      <c r="B405" s="184" t="s">
        <v>11</v>
      </c>
      <c r="C405" s="186"/>
      <c r="D405" s="183" t="s">
        <v>12</v>
      </c>
      <c r="E405" s="187">
        <v>0</v>
      </c>
      <c r="F405" s="187">
        <v>0</v>
      </c>
      <c r="G405" s="187">
        <v>0</v>
      </c>
      <c r="H405" s="187">
        <v>0</v>
      </c>
      <c r="I405" s="187">
        <v>0</v>
      </c>
      <c r="J405" s="187">
        <v>0</v>
      </c>
      <c r="K405" s="187">
        <v>0</v>
      </c>
      <c r="L405" s="187">
        <v>0</v>
      </c>
      <c r="M405" s="187">
        <v>0</v>
      </c>
      <c r="N405" s="187">
        <v>0</v>
      </c>
      <c r="O405" s="187">
        <v>0</v>
      </c>
      <c r="P405" s="187">
        <v>0</v>
      </c>
      <c r="Q405" s="187">
        <v>0</v>
      </c>
      <c r="R405" s="187">
        <v>0</v>
      </c>
      <c r="S405" s="196"/>
    </row>
    <row r="406" spans="1:19" x14ac:dyDescent="0.2">
      <c r="A406" s="197"/>
      <c r="B406" s="184" t="s">
        <v>13</v>
      </c>
      <c r="C406" s="186"/>
      <c r="D406" s="183" t="s">
        <v>14</v>
      </c>
      <c r="E406" s="187">
        <v>0</v>
      </c>
      <c r="F406" s="187">
        <v>0</v>
      </c>
      <c r="G406" s="187">
        <v>0</v>
      </c>
      <c r="H406" s="187">
        <v>0</v>
      </c>
      <c r="I406" s="187">
        <v>0</v>
      </c>
      <c r="J406" s="187">
        <v>0</v>
      </c>
      <c r="K406" s="187">
        <v>0</v>
      </c>
      <c r="L406" s="187">
        <v>0</v>
      </c>
      <c r="M406" s="187">
        <v>0</v>
      </c>
      <c r="N406" s="187">
        <v>0</v>
      </c>
      <c r="O406" s="187">
        <v>0</v>
      </c>
      <c r="P406" s="187">
        <v>0</v>
      </c>
      <c r="Q406" s="187">
        <v>0</v>
      </c>
      <c r="R406" s="187">
        <v>0</v>
      </c>
      <c r="S406" s="196"/>
    </row>
    <row r="407" spans="1:19" ht="13.5" thickBot="1" x14ac:dyDescent="0.25">
      <c r="A407" s="198"/>
      <c r="B407" s="199"/>
      <c r="C407" s="200"/>
      <c r="D407" s="201"/>
      <c r="E407" s="202"/>
      <c r="F407" s="202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4"/>
    </row>
    <row r="408" spans="1:19" x14ac:dyDescent="0.2">
      <c r="A408" s="189"/>
      <c r="B408" s="190"/>
      <c r="C408" s="191"/>
      <c r="D408" s="192"/>
      <c r="E408" s="193"/>
      <c r="F408" s="193"/>
      <c r="G408" s="193"/>
      <c r="H408" s="193"/>
      <c r="I408" s="193"/>
      <c r="J408" s="193"/>
      <c r="K408" s="193"/>
      <c r="L408" s="193"/>
      <c r="M408" s="193"/>
      <c r="N408" s="193"/>
      <c r="O408" s="193"/>
      <c r="P408" s="193"/>
      <c r="Q408" s="193"/>
      <c r="R408" s="193"/>
      <c r="S408" s="194"/>
    </row>
    <row r="409" spans="1:19" x14ac:dyDescent="0.2">
      <c r="A409" s="195" t="s">
        <v>11</v>
      </c>
      <c r="B409" s="182" t="s">
        <v>15</v>
      </c>
      <c r="C409" s="185"/>
      <c r="D409" s="183"/>
      <c r="E409" s="180"/>
      <c r="F409" s="180"/>
      <c r="G409" s="180"/>
      <c r="H409" s="180"/>
      <c r="I409" s="180"/>
      <c r="J409" s="180"/>
      <c r="K409" s="180"/>
      <c r="L409" s="180"/>
      <c r="M409" s="180"/>
      <c r="N409" s="180"/>
      <c r="O409" s="180"/>
      <c r="P409" s="180"/>
      <c r="Q409" s="180"/>
      <c r="R409" s="180"/>
      <c r="S409" s="196"/>
    </row>
    <row r="410" spans="1:19" x14ac:dyDescent="0.2">
      <c r="A410" s="197"/>
      <c r="B410" s="184" t="s">
        <v>8</v>
      </c>
      <c r="C410" s="186"/>
      <c r="D410" s="183" t="s">
        <v>16</v>
      </c>
      <c r="E410" s="180">
        <v>2</v>
      </c>
      <c r="F410" s="187">
        <v>0</v>
      </c>
      <c r="G410" s="187">
        <v>0</v>
      </c>
      <c r="H410" s="187">
        <v>0</v>
      </c>
      <c r="I410" s="187">
        <v>0</v>
      </c>
      <c r="J410" s="187">
        <v>0</v>
      </c>
      <c r="K410" s="187">
        <v>0</v>
      </c>
      <c r="L410" s="187">
        <v>0</v>
      </c>
      <c r="M410" s="187">
        <v>0</v>
      </c>
      <c r="N410" s="187">
        <v>0</v>
      </c>
      <c r="O410" s="187">
        <v>0</v>
      </c>
      <c r="P410" s="187">
        <v>0</v>
      </c>
      <c r="Q410" s="187">
        <v>1</v>
      </c>
      <c r="R410" s="180">
        <v>2</v>
      </c>
      <c r="S410" s="196"/>
    </row>
    <row r="411" spans="1:19" x14ac:dyDescent="0.2">
      <c r="A411" s="197"/>
      <c r="B411" s="184" t="s">
        <v>11</v>
      </c>
      <c r="C411" s="186"/>
      <c r="D411" s="183" t="s">
        <v>17</v>
      </c>
      <c r="E411" s="180">
        <v>8</v>
      </c>
      <c r="F411" s="187">
        <v>0</v>
      </c>
      <c r="G411" s="187">
        <v>0</v>
      </c>
      <c r="H411" s="187">
        <v>0</v>
      </c>
      <c r="I411" s="187">
        <v>1</v>
      </c>
      <c r="J411" s="187">
        <v>1</v>
      </c>
      <c r="K411" s="187">
        <v>0</v>
      </c>
      <c r="L411" s="180">
        <v>1</v>
      </c>
      <c r="M411" s="180">
        <v>2</v>
      </c>
      <c r="N411" s="187">
        <v>0</v>
      </c>
      <c r="O411" s="187">
        <v>0</v>
      </c>
      <c r="P411" s="187">
        <v>0</v>
      </c>
      <c r="Q411" s="187">
        <v>6</v>
      </c>
      <c r="R411" s="180">
        <v>8</v>
      </c>
      <c r="S411" s="196"/>
    </row>
    <row r="412" spans="1:19" x14ac:dyDescent="0.2">
      <c r="A412" s="197"/>
      <c r="B412" s="184" t="s">
        <v>13</v>
      </c>
      <c r="C412" s="186"/>
      <c r="D412" s="183" t="s">
        <v>18</v>
      </c>
      <c r="E412" s="180">
        <v>6</v>
      </c>
      <c r="F412" s="187">
        <v>0</v>
      </c>
      <c r="G412" s="180"/>
      <c r="H412" s="187">
        <v>0</v>
      </c>
      <c r="I412" s="187">
        <v>0</v>
      </c>
      <c r="J412" s="187">
        <v>0</v>
      </c>
      <c r="K412" s="187">
        <v>0</v>
      </c>
      <c r="L412" s="187">
        <v>0</v>
      </c>
      <c r="M412" s="187">
        <v>0</v>
      </c>
      <c r="N412" s="187">
        <v>0</v>
      </c>
      <c r="O412" s="187">
        <v>0</v>
      </c>
      <c r="P412" s="187">
        <v>0</v>
      </c>
      <c r="Q412" s="187">
        <v>2</v>
      </c>
      <c r="R412" s="180">
        <v>6</v>
      </c>
      <c r="S412" s="196"/>
    </row>
    <row r="413" spans="1:19" ht="13.5" thickBot="1" x14ac:dyDescent="0.25">
      <c r="A413" s="198"/>
      <c r="B413" s="199"/>
      <c r="C413" s="200"/>
      <c r="D413" s="201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4"/>
    </row>
    <row r="414" spans="1:19" ht="13.5" thickBot="1" x14ac:dyDescent="0.25">
      <c r="A414" s="2259" t="s">
        <v>6</v>
      </c>
      <c r="B414" s="2260"/>
      <c r="C414" s="2260"/>
      <c r="D414" s="2261"/>
      <c r="E414" s="188">
        <f t="shared" ref="E414:R414" si="10">SUM(E410:E413)</f>
        <v>16</v>
      </c>
      <c r="F414" s="188">
        <f t="shared" si="10"/>
        <v>0</v>
      </c>
      <c r="G414" s="188">
        <f t="shared" si="10"/>
        <v>0</v>
      </c>
      <c r="H414" s="188">
        <f t="shared" si="10"/>
        <v>0</v>
      </c>
      <c r="I414" s="188">
        <f t="shared" si="10"/>
        <v>1</v>
      </c>
      <c r="J414" s="188">
        <f t="shared" si="10"/>
        <v>1</v>
      </c>
      <c r="K414" s="188">
        <f t="shared" si="10"/>
        <v>0</v>
      </c>
      <c r="L414" s="188">
        <f t="shared" si="10"/>
        <v>1</v>
      </c>
      <c r="M414" s="188">
        <f t="shared" si="10"/>
        <v>2</v>
      </c>
      <c r="N414" s="188">
        <f t="shared" si="10"/>
        <v>0</v>
      </c>
      <c r="O414" s="188">
        <f t="shared" si="10"/>
        <v>0</v>
      </c>
      <c r="P414" s="188">
        <f t="shared" si="10"/>
        <v>0</v>
      </c>
      <c r="Q414" s="188">
        <f t="shared" si="10"/>
        <v>9</v>
      </c>
      <c r="R414" s="188">
        <f t="shared" si="10"/>
        <v>16</v>
      </c>
      <c r="S414" s="7"/>
    </row>
    <row r="415" spans="1:19" x14ac:dyDescent="0.2">
      <c r="A415" s="179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</row>
    <row r="416" spans="1:19" x14ac:dyDescent="0.2">
      <c r="A416" s="2254" t="s">
        <v>19</v>
      </c>
      <c r="B416" s="2254"/>
      <c r="C416" s="2254"/>
      <c r="D416" s="2254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</row>
    <row r="417" spans="1:19" x14ac:dyDescent="0.2">
      <c r="A417" s="179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</row>
    <row r="418" spans="1:19" x14ac:dyDescent="0.2">
      <c r="A418" s="179">
        <v>1</v>
      </c>
      <c r="B418" s="4" t="s">
        <v>20</v>
      </c>
      <c r="C418" s="4"/>
      <c r="D418" s="95" t="s">
        <v>21</v>
      </c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2255"/>
      <c r="Q418" s="2255"/>
      <c r="R418" s="2255"/>
      <c r="S418" s="2255"/>
    </row>
    <row r="419" spans="1:19" x14ac:dyDescent="0.2">
      <c r="A419" s="179">
        <v>2</v>
      </c>
      <c r="B419" s="4" t="s">
        <v>20</v>
      </c>
      <c r="C419" s="4"/>
      <c r="D419" s="95" t="s">
        <v>22</v>
      </c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</row>
    <row r="420" spans="1:19" x14ac:dyDescent="0.2">
      <c r="A420" s="179">
        <v>3</v>
      </c>
      <c r="B420" s="4" t="s">
        <v>20</v>
      </c>
      <c r="C420" s="4"/>
      <c r="D420" s="2254" t="s">
        <v>23</v>
      </c>
      <c r="E420" s="2254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2256"/>
      <c r="Q420" s="2256"/>
      <c r="R420" s="2256"/>
      <c r="S420" s="2256"/>
    </row>
    <row r="421" spans="1:19" x14ac:dyDescent="0.2">
      <c r="A421" s="179">
        <v>4</v>
      </c>
      <c r="B421" s="4" t="s">
        <v>20</v>
      </c>
      <c r="C421" s="4"/>
      <c r="D421" s="95" t="s">
        <v>29</v>
      </c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178"/>
      <c r="Q421" s="178"/>
      <c r="R421" s="178"/>
      <c r="S421" s="178"/>
    </row>
    <row r="422" spans="1:19" x14ac:dyDescent="0.2">
      <c r="A422" s="179">
        <v>5</v>
      </c>
      <c r="B422" s="4" t="s">
        <v>20</v>
      </c>
      <c r="C422" s="4"/>
      <c r="D422" s="95" t="s">
        <v>30</v>
      </c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178"/>
      <c r="Q422" s="178"/>
      <c r="R422" s="178"/>
      <c r="S422" s="178"/>
    </row>
    <row r="423" spans="1:19" x14ac:dyDescent="0.2">
      <c r="A423" s="179">
        <v>6</v>
      </c>
      <c r="B423" s="4" t="s">
        <v>20</v>
      </c>
      <c r="C423" s="4"/>
      <c r="D423" s="95" t="s">
        <v>31</v>
      </c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112"/>
      <c r="Q423" s="112"/>
      <c r="R423" s="112"/>
      <c r="S423" s="112"/>
    </row>
    <row r="424" spans="1:19" x14ac:dyDescent="0.2">
      <c r="A424" s="179">
        <v>7</v>
      </c>
      <c r="B424" s="4" t="s">
        <v>20</v>
      </c>
      <c r="C424" s="4"/>
      <c r="D424" s="95" t="s">
        <v>32</v>
      </c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2257"/>
      <c r="Q424" s="2257"/>
      <c r="R424" s="2257"/>
      <c r="S424" s="2257"/>
    </row>
    <row r="425" spans="1:19" x14ac:dyDescent="0.2">
      <c r="A425" s="179">
        <v>8</v>
      </c>
      <c r="B425" s="4" t="s">
        <v>20</v>
      </c>
      <c r="C425" s="4"/>
      <c r="D425" s="95" t="s">
        <v>33</v>
      </c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2255"/>
      <c r="Q425" s="2255"/>
      <c r="R425" s="2255"/>
      <c r="S425" s="2255"/>
    </row>
    <row r="426" spans="1:19" x14ac:dyDescent="0.2">
      <c r="A426" s="179">
        <v>9</v>
      </c>
      <c r="B426" s="4" t="s">
        <v>20</v>
      </c>
      <c r="C426" s="4"/>
      <c r="D426" s="95" t="s">
        <v>34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2255"/>
      <c r="Q426" s="2255"/>
      <c r="R426" s="2255"/>
      <c r="S426" s="2255"/>
    </row>
    <row r="427" spans="1:19" x14ac:dyDescent="0.2">
      <c r="A427" s="179">
        <v>10</v>
      </c>
      <c r="B427" s="4" t="s">
        <v>20</v>
      </c>
      <c r="C427" s="4"/>
      <c r="D427" s="95" t="s">
        <v>35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155"/>
      <c r="Q427" s="155"/>
      <c r="R427" s="155"/>
      <c r="S427" s="155"/>
    </row>
    <row r="428" spans="1:19" x14ac:dyDescent="0.2">
      <c r="A428" s="179">
        <v>11</v>
      </c>
      <c r="B428" s="4" t="s">
        <v>20</v>
      </c>
      <c r="C428" s="4"/>
      <c r="D428" s="95" t="s">
        <v>36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156"/>
      <c r="Q428" s="156"/>
      <c r="R428" s="156"/>
      <c r="S428" s="156"/>
    </row>
    <row r="431" spans="1:19" ht="15" x14ac:dyDescent="0.2">
      <c r="A431" s="2258" t="s">
        <v>24</v>
      </c>
      <c r="B431" s="2258"/>
      <c r="C431" s="2258"/>
      <c r="D431" s="2258"/>
      <c r="E431" s="2258"/>
      <c r="F431" s="2258"/>
      <c r="G431" s="2258"/>
      <c r="H431" s="2258"/>
      <c r="I431" s="2258"/>
      <c r="J431" s="2258"/>
      <c r="K431" s="2258"/>
      <c r="L431" s="2258"/>
      <c r="M431" s="2258"/>
      <c r="N431" s="2258"/>
      <c r="O431" s="2258"/>
      <c r="P431" s="2258"/>
      <c r="Q431" s="2258"/>
      <c r="R431" s="2258"/>
      <c r="S431" s="2258"/>
    </row>
    <row r="432" spans="1:19" x14ac:dyDescent="0.2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</row>
    <row r="433" spans="1:19" x14ac:dyDescent="0.2">
      <c r="A433" s="95" t="s">
        <v>273</v>
      </c>
      <c r="B433" s="95"/>
      <c r="C433" s="5" t="s">
        <v>27</v>
      </c>
      <c r="D433" s="103" t="s">
        <v>293</v>
      </c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</row>
    <row r="434" spans="1:19" x14ac:dyDescent="0.2">
      <c r="A434" s="95" t="s">
        <v>25</v>
      </c>
      <c r="B434" s="95"/>
      <c r="C434" s="5" t="s">
        <v>27</v>
      </c>
      <c r="D434" s="51" t="s">
        <v>271</v>
      </c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</row>
    <row r="435" spans="1:19" x14ac:dyDescent="0.2">
      <c r="A435" s="95" t="s">
        <v>272</v>
      </c>
      <c r="B435" s="95"/>
      <c r="C435" s="5" t="s">
        <v>27</v>
      </c>
      <c r="D435" s="103" t="s">
        <v>275</v>
      </c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</row>
    <row r="436" spans="1:19" x14ac:dyDescent="0.2">
      <c r="A436" s="95" t="s">
        <v>26</v>
      </c>
      <c r="B436" s="95"/>
      <c r="C436" s="5" t="s">
        <v>27</v>
      </c>
      <c r="D436" s="50" t="s">
        <v>28</v>
      </c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</row>
    <row r="437" spans="1:19" ht="13.5" thickBot="1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</row>
    <row r="438" spans="1:19" x14ac:dyDescent="0.2">
      <c r="A438" s="2268" t="s">
        <v>0</v>
      </c>
      <c r="B438" s="2270" t="s">
        <v>7</v>
      </c>
      <c r="C438" s="2270"/>
      <c r="D438" s="2270"/>
      <c r="E438" s="2272" t="s">
        <v>6</v>
      </c>
      <c r="F438" s="2272"/>
      <c r="G438" s="2272"/>
      <c r="H438" s="2272"/>
      <c r="I438" s="2272"/>
      <c r="J438" s="2272"/>
      <c r="K438" s="2272"/>
      <c r="L438" s="2272"/>
      <c r="M438" s="2272"/>
      <c r="N438" s="2272"/>
      <c r="O438" s="2272"/>
      <c r="P438" s="2272"/>
      <c r="Q438" s="2272"/>
      <c r="R438" s="2272"/>
      <c r="S438" s="2264" t="s">
        <v>4</v>
      </c>
    </row>
    <row r="439" spans="1:19" x14ac:dyDescent="0.2">
      <c r="A439" s="2269"/>
      <c r="B439" s="2271"/>
      <c r="C439" s="2271"/>
      <c r="D439" s="2271"/>
      <c r="E439" s="2262" t="s">
        <v>1</v>
      </c>
      <c r="F439" s="2262" t="s">
        <v>5</v>
      </c>
      <c r="G439" s="2262"/>
      <c r="H439" s="2262"/>
      <c r="I439" s="2262"/>
      <c r="J439" s="2262"/>
      <c r="K439" s="2262"/>
      <c r="L439" s="2262"/>
      <c r="M439" s="2262"/>
      <c r="N439" s="2262"/>
      <c r="O439" s="2262"/>
      <c r="P439" s="2262"/>
      <c r="Q439" s="2266" t="s">
        <v>2</v>
      </c>
      <c r="R439" s="2262" t="s">
        <v>3</v>
      </c>
      <c r="S439" s="2265"/>
    </row>
    <row r="440" spans="1:19" ht="13.5" thickBot="1" x14ac:dyDescent="0.25">
      <c r="A440" s="2269"/>
      <c r="B440" s="2271"/>
      <c r="C440" s="2271"/>
      <c r="D440" s="2271"/>
      <c r="E440" s="2263"/>
      <c r="F440" s="181">
        <v>1</v>
      </c>
      <c r="G440" s="181">
        <v>2</v>
      </c>
      <c r="H440" s="181">
        <v>3</v>
      </c>
      <c r="I440" s="181">
        <v>4</v>
      </c>
      <c r="J440" s="181">
        <v>5</v>
      </c>
      <c r="K440" s="181">
        <v>6</v>
      </c>
      <c r="L440" s="181">
        <v>7</v>
      </c>
      <c r="M440" s="181">
        <v>8</v>
      </c>
      <c r="N440" s="181">
        <v>9</v>
      </c>
      <c r="O440" s="181">
        <v>10</v>
      </c>
      <c r="P440" s="181">
        <v>11</v>
      </c>
      <c r="Q440" s="2267"/>
      <c r="R440" s="2263"/>
      <c r="S440" s="2265"/>
    </row>
    <row r="441" spans="1:19" x14ac:dyDescent="0.2">
      <c r="A441" s="189"/>
      <c r="B441" s="190"/>
      <c r="C441" s="191"/>
      <c r="D441" s="192"/>
      <c r="E441" s="193"/>
      <c r="F441" s="193"/>
      <c r="G441" s="193"/>
      <c r="H441" s="193"/>
      <c r="I441" s="193"/>
      <c r="J441" s="193"/>
      <c r="K441" s="193"/>
      <c r="L441" s="193"/>
      <c r="M441" s="193"/>
      <c r="N441" s="193"/>
      <c r="O441" s="193"/>
      <c r="P441" s="193"/>
      <c r="Q441" s="193"/>
      <c r="R441" s="193"/>
      <c r="S441" s="194"/>
    </row>
    <row r="442" spans="1:19" x14ac:dyDescent="0.2">
      <c r="A442" s="195" t="s">
        <v>8</v>
      </c>
      <c r="B442" s="182" t="s">
        <v>9</v>
      </c>
      <c r="C442" s="185"/>
      <c r="D442" s="183"/>
      <c r="E442" s="180"/>
      <c r="F442" s="180"/>
      <c r="G442" s="180"/>
      <c r="H442" s="180"/>
      <c r="I442" s="180"/>
      <c r="J442" s="180"/>
      <c r="K442" s="180"/>
      <c r="L442" s="180"/>
      <c r="M442" s="180"/>
      <c r="N442" s="180"/>
      <c r="O442" s="180"/>
      <c r="P442" s="180"/>
      <c r="Q442" s="180"/>
      <c r="R442" s="180"/>
      <c r="S442" s="196"/>
    </row>
    <row r="443" spans="1:19" x14ac:dyDescent="0.2">
      <c r="A443" s="197"/>
      <c r="B443" s="184" t="s">
        <v>8</v>
      </c>
      <c r="C443" s="186"/>
      <c r="D443" s="183" t="s">
        <v>10</v>
      </c>
      <c r="E443" s="187">
        <v>0</v>
      </c>
      <c r="F443" s="187">
        <v>0</v>
      </c>
      <c r="G443" s="187">
        <v>0</v>
      </c>
      <c r="H443" s="187">
        <v>0</v>
      </c>
      <c r="I443" s="187">
        <v>0</v>
      </c>
      <c r="J443" s="187">
        <v>0</v>
      </c>
      <c r="K443" s="187">
        <v>0</v>
      </c>
      <c r="L443" s="187">
        <v>0</v>
      </c>
      <c r="M443" s="187">
        <v>0</v>
      </c>
      <c r="N443" s="187">
        <v>0</v>
      </c>
      <c r="O443" s="187">
        <v>0</v>
      </c>
      <c r="P443" s="187">
        <v>0</v>
      </c>
      <c r="Q443" s="187">
        <v>0</v>
      </c>
      <c r="R443" s="187">
        <v>0</v>
      </c>
      <c r="S443" s="196"/>
    </row>
    <row r="444" spans="1:19" x14ac:dyDescent="0.2">
      <c r="A444" s="197"/>
      <c r="B444" s="184" t="s">
        <v>11</v>
      </c>
      <c r="C444" s="186"/>
      <c r="D444" s="183" t="s">
        <v>12</v>
      </c>
      <c r="E444" s="187">
        <v>0</v>
      </c>
      <c r="F444" s="187">
        <v>0</v>
      </c>
      <c r="G444" s="187">
        <v>0</v>
      </c>
      <c r="H444" s="187">
        <v>0</v>
      </c>
      <c r="I444" s="187">
        <v>0</v>
      </c>
      <c r="J444" s="187">
        <v>0</v>
      </c>
      <c r="K444" s="187">
        <v>0</v>
      </c>
      <c r="L444" s="187">
        <v>0</v>
      </c>
      <c r="M444" s="187">
        <v>0</v>
      </c>
      <c r="N444" s="187">
        <v>0</v>
      </c>
      <c r="O444" s="187">
        <v>0</v>
      </c>
      <c r="P444" s="187">
        <v>0</v>
      </c>
      <c r="Q444" s="187">
        <v>0</v>
      </c>
      <c r="R444" s="187">
        <v>0</v>
      </c>
      <c r="S444" s="196"/>
    </row>
    <row r="445" spans="1:19" x14ac:dyDescent="0.2">
      <c r="A445" s="197"/>
      <c r="B445" s="184" t="s">
        <v>13</v>
      </c>
      <c r="C445" s="186"/>
      <c r="D445" s="183" t="s">
        <v>14</v>
      </c>
      <c r="E445" s="187">
        <v>0</v>
      </c>
      <c r="F445" s="187">
        <v>0</v>
      </c>
      <c r="G445" s="187">
        <v>0</v>
      </c>
      <c r="H445" s="187">
        <v>0</v>
      </c>
      <c r="I445" s="187">
        <v>0</v>
      </c>
      <c r="J445" s="187">
        <v>0</v>
      </c>
      <c r="K445" s="187">
        <v>0</v>
      </c>
      <c r="L445" s="187">
        <v>0</v>
      </c>
      <c r="M445" s="187">
        <v>0</v>
      </c>
      <c r="N445" s="187">
        <v>0</v>
      </c>
      <c r="O445" s="187">
        <v>0</v>
      </c>
      <c r="P445" s="187">
        <v>0</v>
      </c>
      <c r="Q445" s="187">
        <v>0</v>
      </c>
      <c r="R445" s="187">
        <v>0</v>
      </c>
      <c r="S445" s="196"/>
    </row>
    <row r="446" spans="1:19" ht="13.5" thickBot="1" x14ac:dyDescent="0.25">
      <c r="A446" s="198"/>
      <c r="B446" s="199"/>
      <c r="C446" s="200"/>
      <c r="D446" s="201"/>
      <c r="E446" s="202"/>
      <c r="F446" s="202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4"/>
    </row>
    <row r="447" spans="1:19" x14ac:dyDescent="0.2">
      <c r="A447" s="189"/>
      <c r="B447" s="190"/>
      <c r="C447" s="191"/>
      <c r="D447" s="192"/>
      <c r="E447" s="193"/>
      <c r="F447" s="193"/>
      <c r="G447" s="193"/>
      <c r="H447" s="193"/>
      <c r="I447" s="193"/>
      <c r="J447" s="193"/>
      <c r="K447" s="193"/>
      <c r="L447" s="193"/>
      <c r="M447" s="193"/>
      <c r="N447" s="193"/>
      <c r="O447" s="193"/>
      <c r="P447" s="193"/>
      <c r="Q447" s="193"/>
      <c r="R447" s="193"/>
      <c r="S447" s="194"/>
    </row>
    <row r="448" spans="1:19" x14ac:dyDescent="0.2">
      <c r="A448" s="195" t="s">
        <v>11</v>
      </c>
      <c r="B448" s="182" t="s">
        <v>15</v>
      </c>
      <c r="C448" s="185"/>
      <c r="D448" s="183"/>
      <c r="E448" s="180"/>
      <c r="F448" s="180"/>
      <c r="G448" s="180"/>
      <c r="H448" s="180"/>
      <c r="I448" s="180"/>
      <c r="J448" s="180"/>
      <c r="K448" s="180"/>
      <c r="L448" s="180"/>
      <c r="M448" s="180"/>
      <c r="N448" s="180"/>
      <c r="O448" s="180"/>
      <c r="P448" s="180"/>
      <c r="Q448" s="180"/>
      <c r="R448" s="180"/>
      <c r="S448" s="196"/>
    </row>
    <row r="449" spans="1:19" x14ac:dyDescent="0.2">
      <c r="A449" s="197"/>
      <c r="B449" s="184" t="s">
        <v>8</v>
      </c>
      <c r="C449" s="186"/>
      <c r="D449" s="183" t="s">
        <v>16</v>
      </c>
      <c r="E449" s="180">
        <v>2</v>
      </c>
      <c r="F449" s="187">
        <v>0</v>
      </c>
      <c r="G449" s="187">
        <v>0</v>
      </c>
      <c r="H449" s="187">
        <v>0</v>
      </c>
      <c r="I449" s="187">
        <v>0</v>
      </c>
      <c r="J449" s="187">
        <v>0</v>
      </c>
      <c r="K449" s="187">
        <v>0</v>
      </c>
      <c r="L449" s="187">
        <v>0</v>
      </c>
      <c r="M449" s="187">
        <v>0</v>
      </c>
      <c r="N449" s="187">
        <v>0</v>
      </c>
      <c r="O449" s="187">
        <v>0</v>
      </c>
      <c r="P449" s="187">
        <v>0</v>
      </c>
      <c r="Q449" s="187">
        <v>1</v>
      </c>
      <c r="R449" s="180">
        <v>2</v>
      </c>
      <c r="S449" s="196"/>
    </row>
    <row r="450" spans="1:19" x14ac:dyDescent="0.2">
      <c r="A450" s="197"/>
      <c r="B450" s="184" t="s">
        <v>11</v>
      </c>
      <c r="C450" s="186"/>
      <c r="D450" s="183" t="s">
        <v>17</v>
      </c>
      <c r="E450" s="180">
        <v>8</v>
      </c>
      <c r="F450" s="187">
        <v>0</v>
      </c>
      <c r="G450" s="187">
        <v>0</v>
      </c>
      <c r="H450" s="187">
        <v>0</v>
      </c>
      <c r="I450" s="187">
        <v>1</v>
      </c>
      <c r="J450" s="187">
        <v>1</v>
      </c>
      <c r="K450" s="187">
        <v>0</v>
      </c>
      <c r="L450" s="180">
        <v>1</v>
      </c>
      <c r="M450" s="180">
        <v>2</v>
      </c>
      <c r="N450" s="187">
        <v>0</v>
      </c>
      <c r="O450" s="187">
        <v>0</v>
      </c>
      <c r="P450" s="187">
        <v>0</v>
      </c>
      <c r="Q450" s="187">
        <v>6</v>
      </c>
      <c r="R450" s="180">
        <v>8</v>
      </c>
      <c r="S450" s="196"/>
    </row>
    <row r="451" spans="1:19" x14ac:dyDescent="0.2">
      <c r="A451" s="197"/>
      <c r="B451" s="184" t="s">
        <v>13</v>
      </c>
      <c r="C451" s="186"/>
      <c r="D451" s="183" t="s">
        <v>18</v>
      </c>
      <c r="E451" s="180">
        <v>6</v>
      </c>
      <c r="F451" s="187">
        <v>0</v>
      </c>
      <c r="G451" s="180"/>
      <c r="H451" s="187">
        <v>0</v>
      </c>
      <c r="I451" s="187">
        <v>0</v>
      </c>
      <c r="J451" s="187">
        <v>0</v>
      </c>
      <c r="K451" s="187">
        <v>0</v>
      </c>
      <c r="L451" s="187">
        <v>0</v>
      </c>
      <c r="M451" s="187">
        <v>0</v>
      </c>
      <c r="N451" s="187">
        <v>0</v>
      </c>
      <c r="O451" s="187">
        <v>0</v>
      </c>
      <c r="P451" s="187">
        <v>0</v>
      </c>
      <c r="Q451" s="187">
        <v>2</v>
      </c>
      <c r="R451" s="180">
        <v>6</v>
      </c>
      <c r="S451" s="196"/>
    </row>
    <row r="452" spans="1:19" ht="13.5" thickBot="1" x14ac:dyDescent="0.25">
      <c r="A452" s="198"/>
      <c r="B452" s="199"/>
      <c r="C452" s="200"/>
      <c r="D452" s="201"/>
      <c r="E452" s="203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4"/>
    </row>
    <row r="453" spans="1:19" ht="13.5" thickBot="1" x14ac:dyDescent="0.25">
      <c r="A453" s="2259" t="s">
        <v>6</v>
      </c>
      <c r="B453" s="2260"/>
      <c r="C453" s="2260"/>
      <c r="D453" s="2261"/>
      <c r="E453" s="188">
        <f t="shared" ref="E453:R453" si="11">SUM(E449:E452)</f>
        <v>16</v>
      </c>
      <c r="F453" s="188">
        <f t="shared" si="11"/>
        <v>0</v>
      </c>
      <c r="G453" s="188">
        <f t="shared" si="11"/>
        <v>0</v>
      </c>
      <c r="H453" s="188">
        <f t="shared" si="11"/>
        <v>0</v>
      </c>
      <c r="I453" s="188">
        <f t="shared" si="11"/>
        <v>1</v>
      </c>
      <c r="J453" s="188">
        <f t="shared" si="11"/>
        <v>1</v>
      </c>
      <c r="K453" s="188">
        <f t="shared" si="11"/>
        <v>0</v>
      </c>
      <c r="L453" s="188">
        <f t="shared" si="11"/>
        <v>1</v>
      </c>
      <c r="M453" s="188">
        <f t="shared" si="11"/>
        <v>2</v>
      </c>
      <c r="N453" s="188">
        <f t="shared" si="11"/>
        <v>0</v>
      </c>
      <c r="O453" s="188">
        <f t="shared" si="11"/>
        <v>0</v>
      </c>
      <c r="P453" s="188">
        <f t="shared" si="11"/>
        <v>0</v>
      </c>
      <c r="Q453" s="188">
        <f t="shared" si="11"/>
        <v>9</v>
      </c>
      <c r="R453" s="188">
        <f t="shared" si="11"/>
        <v>16</v>
      </c>
      <c r="S453" s="7"/>
    </row>
    <row r="454" spans="1:19" x14ac:dyDescent="0.2">
      <c r="A454" s="179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</row>
    <row r="455" spans="1:19" x14ac:dyDescent="0.2">
      <c r="A455" s="2254" t="s">
        <v>19</v>
      </c>
      <c r="B455" s="2254"/>
      <c r="C455" s="2254"/>
      <c r="D455" s="2254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</row>
    <row r="456" spans="1:19" x14ac:dyDescent="0.2">
      <c r="A456" s="179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</row>
    <row r="457" spans="1:19" x14ac:dyDescent="0.2">
      <c r="A457" s="179">
        <v>1</v>
      </c>
      <c r="B457" s="4" t="s">
        <v>20</v>
      </c>
      <c r="C457" s="4"/>
      <c r="D457" s="95" t="s">
        <v>21</v>
      </c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2255"/>
      <c r="Q457" s="2255"/>
      <c r="R457" s="2255"/>
      <c r="S457" s="2255"/>
    </row>
    <row r="458" spans="1:19" x14ac:dyDescent="0.2">
      <c r="A458" s="179">
        <v>2</v>
      </c>
      <c r="B458" s="4" t="s">
        <v>20</v>
      </c>
      <c r="C458" s="4"/>
      <c r="D458" s="95" t="s">
        <v>22</v>
      </c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</row>
    <row r="459" spans="1:19" x14ac:dyDescent="0.2">
      <c r="A459" s="179">
        <v>3</v>
      </c>
      <c r="B459" s="4" t="s">
        <v>20</v>
      </c>
      <c r="C459" s="4"/>
      <c r="D459" s="2254" t="s">
        <v>23</v>
      </c>
      <c r="E459" s="2254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2256"/>
      <c r="Q459" s="2256"/>
      <c r="R459" s="2256"/>
      <c r="S459" s="2256"/>
    </row>
    <row r="460" spans="1:19" x14ac:dyDescent="0.2">
      <c r="A460" s="179">
        <v>4</v>
      </c>
      <c r="B460" s="4" t="s">
        <v>20</v>
      </c>
      <c r="C460" s="4"/>
      <c r="D460" s="95" t="s">
        <v>29</v>
      </c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178"/>
      <c r="Q460" s="178"/>
      <c r="R460" s="178"/>
      <c r="S460" s="178"/>
    </row>
    <row r="461" spans="1:19" x14ac:dyDescent="0.2">
      <c r="A461" s="179">
        <v>5</v>
      </c>
      <c r="B461" s="4" t="s">
        <v>20</v>
      </c>
      <c r="C461" s="4"/>
      <c r="D461" s="95" t="s">
        <v>30</v>
      </c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178"/>
      <c r="Q461" s="178"/>
      <c r="R461" s="178"/>
      <c r="S461" s="178"/>
    </row>
    <row r="462" spans="1:19" x14ac:dyDescent="0.2">
      <c r="A462" s="179">
        <v>6</v>
      </c>
      <c r="B462" s="4" t="s">
        <v>20</v>
      </c>
      <c r="C462" s="4"/>
      <c r="D462" s="95" t="s">
        <v>31</v>
      </c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112"/>
      <c r="Q462" s="112"/>
      <c r="R462" s="112"/>
      <c r="S462" s="112"/>
    </row>
    <row r="463" spans="1:19" x14ac:dyDescent="0.2">
      <c r="A463" s="179">
        <v>7</v>
      </c>
      <c r="B463" s="4" t="s">
        <v>20</v>
      </c>
      <c r="C463" s="4"/>
      <c r="D463" s="95" t="s">
        <v>32</v>
      </c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2257"/>
      <c r="Q463" s="2257"/>
      <c r="R463" s="2257"/>
      <c r="S463" s="2257"/>
    </row>
    <row r="464" spans="1:19" x14ac:dyDescent="0.2">
      <c r="A464" s="179">
        <v>8</v>
      </c>
      <c r="B464" s="4" t="s">
        <v>20</v>
      </c>
      <c r="C464" s="4"/>
      <c r="D464" s="95" t="s">
        <v>33</v>
      </c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2255"/>
      <c r="Q464" s="2255"/>
      <c r="R464" s="2255"/>
      <c r="S464" s="2255"/>
    </row>
    <row r="465" spans="1:19" x14ac:dyDescent="0.2">
      <c r="A465" s="179">
        <v>9</v>
      </c>
      <c r="B465" s="4" t="s">
        <v>20</v>
      </c>
      <c r="C465" s="4"/>
      <c r="D465" s="95" t="s">
        <v>34</v>
      </c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2255"/>
      <c r="Q465" s="2255"/>
      <c r="R465" s="2255"/>
      <c r="S465" s="2255"/>
    </row>
    <row r="466" spans="1:19" x14ac:dyDescent="0.2">
      <c r="A466" s="179">
        <v>10</v>
      </c>
      <c r="B466" s="4" t="s">
        <v>20</v>
      </c>
      <c r="C466" s="4"/>
      <c r="D466" s="95" t="s">
        <v>35</v>
      </c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155"/>
      <c r="Q466" s="155"/>
      <c r="R466" s="155"/>
      <c r="S466" s="155"/>
    </row>
    <row r="467" spans="1:19" x14ac:dyDescent="0.2">
      <c r="A467" s="179">
        <v>11</v>
      </c>
      <c r="B467" s="4" t="s">
        <v>20</v>
      </c>
      <c r="C467" s="4"/>
      <c r="D467" s="95" t="s">
        <v>36</v>
      </c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156"/>
      <c r="Q467" s="156"/>
      <c r="R467" s="156"/>
      <c r="S467" s="156"/>
    </row>
  </sheetData>
  <mergeCells count="204">
    <mergeCell ref="P463:S463"/>
    <mergeCell ref="P464:S464"/>
    <mergeCell ref="P465:S465"/>
    <mergeCell ref="A453:D453"/>
    <mergeCell ref="A455:D455"/>
    <mergeCell ref="P457:S457"/>
    <mergeCell ref="D459:E459"/>
    <mergeCell ref="P459:S459"/>
    <mergeCell ref="P424:S424"/>
    <mergeCell ref="P425:S425"/>
    <mergeCell ref="P426:S426"/>
    <mergeCell ref="A431:S431"/>
    <mergeCell ref="A438:A440"/>
    <mergeCell ref="B438:D440"/>
    <mergeCell ref="E438:R438"/>
    <mergeCell ref="S438:S440"/>
    <mergeCell ref="E439:E440"/>
    <mergeCell ref="F439:P439"/>
    <mergeCell ref="Q439:Q440"/>
    <mergeCell ref="R439:R440"/>
    <mergeCell ref="A414:D414"/>
    <mergeCell ref="A416:D416"/>
    <mergeCell ref="P418:S418"/>
    <mergeCell ref="D420:E420"/>
    <mergeCell ref="P420:S420"/>
    <mergeCell ref="P385:S385"/>
    <mergeCell ref="P386:S386"/>
    <mergeCell ref="P387:S387"/>
    <mergeCell ref="A392:S392"/>
    <mergeCell ref="A399:A401"/>
    <mergeCell ref="B399:D401"/>
    <mergeCell ref="E399:R399"/>
    <mergeCell ref="S399:S401"/>
    <mergeCell ref="E400:E401"/>
    <mergeCell ref="F400:P400"/>
    <mergeCell ref="Q400:Q401"/>
    <mergeCell ref="R400:R401"/>
    <mergeCell ref="A375:D375"/>
    <mergeCell ref="A377:D377"/>
    <mergeCell ref="P379:S379"/>
    <mergeCell ref="D381:E381"/>
    <mergeCell ref="P381:S381"/>
    <mergeCell ref="P346:S346"/>
    <mergeCell ref="P347:S347"/>
    <mergeCell ref="P348:S348"/>
    <mergeCell ref="A353:S353"/>
    <mergeCell ref="A360:A362"/>
    <mergeCell ref="B360:D362"/>
    <mergeCell ref="E360:R360"/>
    <mergeCell ref="S360:S362"/>
    <mergeCell ref="E361:E362"/>
    <mergeCell ref="F361:P361"/>
    <mergeCell ref="Q361:Q362"/>
    <mergeCell ref="R361:R362"/>
    <mergeCell ref="A336:D336"/>
    <mergeCell ref="A338:D338"/>
    <mergeCell ref="P340:S340"/>
    <mergeCell ref="D342:E342"/>
    <mergeCell ref="P342:S342"/>
    <mergeCell ref="P307:S307"/>
    <mergeCell ref="P308:S308"/>
    <mergeCell ref="P309:S309"/>
    <mergeCell ref="A314:S314"/>
    <mergeCell ref="A321:A323"/>
    <mergeCell ref="B321:D323"/>
    <mergeCell ref="E321:R321"/>
    <mergeCell ref="S321:S323"/>
    <mergeCell ref="E322:E323"/>
    <mergeCell ref="F322:P322"/>
    <mergeCell ref="Q322:Q323"/>
    <mergeCell ref="R322:R323"/>
    <mergeCell ref="A297:D297"/>
    <mergeCell ref="A299:D299"/>
    <mergeCell ref="P301:S301"/>
    <mergeCell ref="D303:E303"/>
    <mergeCell ref="P303:S303"/>
    <mergeCell ref="P270:S270"/>
    <mergeCell ref="A275:S275"/>
    <mergeCell ref="A282:A284"/>
    <mergeCell ref="B282:D284"/>
    <mergeCell ref="E282:R282"/>
    <mergeCell ref="S282:S284"/>
    <mergeCell ref="E283:E284"/>
    <mergeCell ref="F283:P283"/>
    <mergeCell ref="Q283:Q284"/>
    <mergeCell ref="R283:R284"/>
    <mergeCell ref="A258:D258"/>
    <mergeCell ref="A260:D260"/>
    <mergeCell ref="P262:S262"/>
    <mergeCell ref="D264:E264"/>
    <mergeCell ref="P264:S264"/>
    <mergeCell ref="P230:S230"/>
    <mergeCell ref="P231:S231"/>
    <mergeCell ref="A236:S236"/>
    <mergeCell ref="A243:A245"/>
    <mergeCell ref="B243:D245"/>
    <mergeCell ref="E243:R243"/>
    <mergeCell ref="S243:S245"/>
    <mergeCell ref="E244:E245"/>
    <mergeCell ref="F244:P244"/>
    <mergeCell ref="Q244:Q245"/>
    <mergeCell ref="R244:R245"/>
    <mergeCell ref="A219:D219"/>
    <mergeCell ref="A221:D221"/>
    <mergeCell ref="P223:S223"/>
    <mergeCell ref="D225:E225"/>
    <mergeCell ref="P225:S225"/>
    <mergeCell ref="P190:S190"/>
    <mergeCell ref="P191:S191"/>
    <mergeCell ref="P192:S192"/>
    <mergeCell ref="A197:S197"/>
    <mergeCell ref="A204:A206"/>
    <mergeCell ref="B204:D206"/>
    <mergeCell ref="E204:R204"/>
    <mergeCell ref="S204:S206"/>
    <mergeCell ref="E205:E206"/>
    <mergeCell ref="F205:P205"/>
    <mergeCell ref="Q205:Q206"/>
    <mergeCell ref="R205:R206"/>
    <mergeCell ref="A182:D182"/>
    <mergeCell ref="P184:S184"/>
    <mergeCell ref="D186:E186"/>
    <mergeCell ref="P186:S186"/>
    <mergeCell ref="S165:S167"/>
    <mergeCell ref="E166:E167"/>
    <mergeCell ref="F166:P166"/>
    <mergeCell ref="Q166:Q167"/>
    <mergeCell ref="R166:R167"/>
    <mergeCell ref="A126:A128"/>
    <mergeCell ref="B126:D128"/>
    <mergeCell ref="E126:R126"/>
    <mergeCell ref="S126:S128"/>
    <mergeCell ref="E127:E128"/>
    <mergeCell ref="F127:P127"/>
    <mergeCell ref="Q127:Q128"/>
    <mergeCell ref="R127:R128"/>
    <mergeCell ref="A180:D180"/>
    <mergeCell ref="A80:S80"/>
    <mergeCell ref="A87:A89"/>
    <mergeCell ref="B87:D89"/>
    <mergeCell ref="E87:R87"/>
    <mergeCell ref="S87:S89"/>
    <mergeCell ref="E88:E89"/>
    <mergeCell ref="F88:P88"/>
    <mergeCell ref="Q88:Q89"/>
    <mergeCell ref="R88:R89"/>
    <mergeCell ref="A102:D102"/>
    <mergeCell ref="A104:D104"/>
    <mergeCell ref="P106:S106"/>
    <mergeCell ref="D108:E108"/>
    <mergeCell ref="P269:S269"/>
    <mergeCell ref="P268:S268"/>
    <mergeCell ref="P229:S229"/>
    <mergeCell ref="P153:S153"/>
    <mergeCell ref="A158:S158"/>
    <mergeCell ref="A165:A167"/>
    <mergeCell ref="B165:D167"/>
    <mergeCell ref="E165:R165"/>
    <mergeCell ref="A143:D143"/>
    <mergeCell ref="P147:S147"/>
    <mergeCell ref="P113:S113"/>
    <mergeCell ref="P114:S114"/>
    <mergeCell ref="P108:S108"/>
    <mergeCell ref="A141:D141"/>
    <mergeCell ref="P145:S145"/>
    <mergeCell ref="D147:E147"/>
    <mergeCell ref="P151:S151"/>
    <mergeCell ref="P152:S152"/>
    <mergeCell ref="P112:S112"/>
    <mergeCell ref="A119:S119"/>
    <mergeCell ref="P73:S73"/>
    <mergeCell ref="P74:S74"/>
    <mergeCell ref="P75:S75"/>
    <mergeCell ref="A63:D63"/>
    <mergeCell ref="A65:D65"/>
    <mergeCell ref="P67:S67"/>
    <mergeCell ref="D69:E69"/>
    <mergeCell ref="P69:S69"/>
    <mergeCell ref="A41:S41"/>
    <mergeCell ref="A48:A50"/>
    <mergeCell ref="B48:D50"/>
    <mergeCell ref="E48:R48"/>
    <mergeCell ref="S48:S50"/>
    <mergeCell ref="E49:E50"/>
    <mergeCell ref="F49:P49"/>
    <mergeCell ref="Q49:Q50"/>
    <mergeCell ref="R49:R50"/>
    <mergeCell ref="D30:E30"/>
    <mergeCell ref="P35:S35"/>
    <mergeCell ref="P36:S36"/>
    <mergeCell ref="P30:S30"/>
    <mergeCell ref="P34:S34"/>
    <mergeCell ref="A2:S2"/>
    <mergeCell ref="A26:D26"/>
    <mergeCell ref="P28:S28"/>
    <mergeCell ref="A24:D24"/>
    <mergeCell ref="E10:E11"/>
    <mergeCell ref="R10:R11"/>
    <mergeCell ref="S9:S11"/>
    <mergeCell ref="F10:P10"/>
    <mergeCell ref="Q10:Q11"/>
    <mergeCell ref="A9:A11"/>
    <mergeCell ref="B9:D11"/>
    <mergeCell ref="E9:R9"/>
  </mergeCells>
  <phoneticPr fontId="35" type="noConversion"/>
  <pageMargins left="1.6141732283464567" right="0.15748031496062992" top="0.94488188976377963" bottom="0.19685039370078741" header="0.9055118110236221" footer="0.51181102362204722"/>
  <pageSetup paperSize="256" orientation="landscape" horizontalDpi="4294967292" verticalDpi="4294967293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Z371"/>
  <sheetViews>
    <sheetView tabSelected="1" topLeftCell="A298" zoomScale="80" zoomScaleNormal="80" workbookViewId="0">
      <selection activeCell="Y346" sqref="Y346"/>
    </sheetView>
  </sheetViews>
  <sheetFormatPr defaultRowHeight="12.75" x14ac:dyDescent="0.2"/>
  <cols>
    <col min="1" max="1" width="5" customWidth="1"/>
    <col min="2" max="2" width="9.85546875" customWidth="1"/>
    <col min="3" max="7" width="5.7109375" customWidth="1"/>
    <col min="8" max="8" width="8.42578125" customWidth="1"/>
    <col min="9" max="9" width="6.42578125" customWidth="1"/>
    <col min="10" max="20" width="3.7109375" customWidth="1"/>
    <col min="21" max="21" width="6.42578125" customWidth="1"/>
    <col min="22" max="22" width="21.7109375" customWidth="1"/>
    <col min="23" max="25" width="9.140625" style="112"/>
  </cols>
  <sheetData>
    <row r="2" spans="1:25" s="112" customFormat="1" ht="15" x14ac:dyDescent="0.25">
      <c r="A2" s="2279" t="s">
        <v>24</v>
      </c>
      <c r="B2" s="2279"/>
      <c r="C2" s="2279"/>
      <c r="D2" s="2279"/>
      <c r="E2" s="2279"/>
      <c r="F2" s="2279"/>
      <c r="G2" s="2279"/>
      <c r="H2" s="2279"/>
      <c r="I2" s="2279"/>
      <c r="J2" s="2279"/>
      <c r="K2" s="2279"/>
      <c r="L2" s="2279"/>
      <c r="M2" s="2279"/>
      <c r="N2" s="2279"/>
      <c r="O2" s="2279"/>
      <c r="P2" s="2279"/>
      <c r="Q2" s="2279"/>
      <c r="R2" s="2279"/>
      <c r="S2" s="2279"/>
      <c r="T2" s="2279"/>
      <c r="U2" s="2279"/>
      <c r="V2" s="2279"/>
    </row>
    <row r="3" spans="1:25" ht="10.5" customHeight="1" x14ac:dyDescent="0.2">
      <c r="C3" s="8"/>
      <c r="D3" s="8"/>
      <c r="H3" s="10"/>
      <c r="U3" s="3"/>
    </row>
    <row r="4" spans="1:25" s="112" customFormat="1" x14ac:dyDescent="0.2">
      <c r="A4" s="112" t="s">
        <v>273</v>
      </c>
      <c r="C4" s="112" t="s">
        <v>27</v>
      </c>
      <c r="D4" s="112" t="s">
        <v>274</v>
      </c>
      <c r="H4" s="10"/>
    </row>
    <row r="5" spans="1:25" s="112" customFormat="1" x14ac:dyDescent="0.2">
      <c r="A5" s="112" t="s">
        <v>25</v>
      </c>
      <c r="C5" s="112" t="s">
        <v>27</v>
      </c>
      <c r="D5" s="232">
        <v>2014</v>
      </c>
      <c r="H5" s="10"/>
    </row>
    <row r="6" spans="1:25" s="112" customFormat="1" x14ac:dyDescent="0.2">
      <c r="A6" s="112" t="s">
        <v>185</v>
      </c>
      <c r="C6" s="112" t="s">
        <v>233</v>
      </c>
      <c r="D6" s="112" t="s">
        <v>295</v>
      </c>
      <c r="H6" s="10"/>
    </row>
    <row r="7" spans="1:25" ht="8.1" customHeight="1" thickBot="1" x14ac:dyDescent="0.25">
      <c r="C7" s="34"/>
      <c r="D7" s="34"/>
      <c r="E7" s="13"/>
      <c r="F7" s="13"/>
      <c r="G7" s="13"/>
      <c r="H7" s="35"/>
    </row>
    <row r="8" spans="1:25" s="10" customFormat="1" ht="15" customHeight="1" x14ac:dyDescent="0.2">
      <c r="A8" s="2280" t="s">
        <v>0</v>
      </c>
      <c r="B8" s="2280" t="s">
        <v>272</v>
      </c>
      <c r="C8" s="2283" t="s">
        <v>88</v>
      </c>
      <c r="D8" s="2311"/>
      <c r="E8" s="2311"/>
      <c r="F8" s="2311"/>
      <c r="G8" s="2311"/>
      <c r="H8" s="2286" t="s">
        <v>3</v>
      </c>
      <c r="I8" s="2305" t="s">
        <v>232</v>
      </c>
      <c r="J8" s="2306"/>
      <c r="K8" s="2306"/>
      <c r="L8" s="2306"/>
      <c r="M8" s="2306"/>
      <c r="N8" s="2306"/>
      <c r="O8" s="2306"/>
      <c r="P8" s="2306"/>
      <c r="Q8" s="2306"/>
      <c r="R8" s="2306"/>
      <c r="S8" s="2306"/>
      <c r="T8" s="2306"/>
      <c r="U8" s="2307"/>
      <c r="V8" s="2304" t="s">
        <v>4</v>
      </c>
      <c r="W8" s="122"/>
      <c r="X8" s="123"/>
    </row>
    <row r="9" spans="1:25" s="10" customFormat="1" ht="11.25" x14ac:dyDescent="0.2">
      <c r="A9" s="2281"/>
      <c r="B9" s="2281"/>
      <c r="C9" s="2292" t="s">
        <v>230</v>
      </c>
      <c r="D9" s="2293"/>
      <c r="E9" s="2293"/>
      <c r="F9" s="2293"/>
      <c r="G9" s="2293"/>
      <c r="H9" s="2287"/>
      <c r="I9" s="2295" t="s">
        <v>1</v>
      </c>
      <c r="J9" s="2308" t="s">
        <v>5</v>
      </c>
      <c r="K9" s="2309"/>
      <c r="L9" s="2309"/>
      <c r="M9" s="2309"/>
      <c r="N9" s="2309"/>
      <c r="O9" s="2309"/>
      <c r="P9" s="2309"/>
      <c r="Q9" s="2309"/>
      <c r="R9" s="2309"/>
      <c r="S9" s="2309"/>
      <c r="T9" s="2310"/>
      <c r="U9" s="2303" t="s">
        <v>2</v>
      </c>
      <c r="V9" s="2303"/>
      <c r="W9" s="122"/>
      <c r="X9" s="123"/>
    </row>
    <row r="10" spans="1:25" s="10" customFormat="1" ht="11.25" x14ac:dyDescent="0.2">
      <c r="A10" s="2281"/>
      <c r="B10" s="2282"/>
      <c r="C10" s="36" t="s">
        <v>231</v>
      </c>
      <c r="D10" s="38" t="s">
        <v>14</v>
      </c>
      <c r="E10" s="37" t="s">
        <v>16</v>
      </c>
      <c r="F10" s="37" t="s">
        <v>17</v>
      </c>
      <c r="G10" s="37" t="s">
        <v>18</v>
      </c>
      <c r="H10" s="2288"/>
      <c r="I10" s="2282"/>
      <c r="J10" s="27">
        <v>1</v>
      </c>
      <c r="K10" s="26">
        <v>2</v>
      </c>
      <c r="L10" s="26">
        <v>3</v>
      </c>
      <c r="M10" s="26">
        <v>4</v>
      </c>
      <c r="N10" s="26">
        <v>5</v>
      </c>
      <c r="O10" s="26">
        <v>6</v>
      </c>
      <c r="P10" s="26">
        <v>7</v>
      </c>
      <c r="Q10" s="26">
        <v>8</v>
      </c>
      <c r="R10" s="26">
        <v>9</v>
      </c>
      <c r="S10" s="26">
        <v>10</v>
      </c>
      <c r="T10" s="226">
        <v>11</v>
      </c>
      <c r="U10" s="2303"/>
      <c r="V10" s="2303"/>
      <c r="W10" s="122"/>
      <c r="X10" s="123"/>
    </row>
    <row r="11" spans="1:25" s="385" customFormat="1" ht="9.75" thickBot="1" x14ac:dyDescent="0.2">
      <c r="A11" s="393">
        <v>1</v>
      </c>
      <c r="B11" s="393">
        <v>2</v>
      </c>
      <c r="C11" s="394">
        <v>3</v>
      </c>
      <c r="D11" s="395">
        <v>4</v>
      </c>
      <c r="E11" s="395">
        <v>5</v>
      </c>
      <c r="F11" s="395">
        <v>6</v>
      </c>
      <c r="G11" s="396">
        <v>7</v>
      </c>
      <c r="H11" s="397">
        <v>8</v>
      </c>
      <c r="I11" s="398">
        <v>9</v>
      </c>
      <c r="J11" s="399">
        <v>10</v>
      </c>
      <c r="K11" s="400">
        <v>11</v>
      </c>
      <c r="L11" s="400">
        <v>12</v>
      </c>
      <c r="M11" s="400">
        <v>13</v>
      </c>
      <c r="N11" s="400">
        <v>14</v>
      </c>
      <c r="O11" s="400">
        <v>15</v>
      </c>
      <c r="P11" s="400">
        <v>16</v>
      </c>
      <c r="Q11" s="400">
        <v>17</v>
      </c>
      <c r="R11" s="400">
        <v>18</v>
      </c>
      <c r="S11" s="400">
        <v>19</v>
      </c>
      <c r="T11" s="401">
        <v>20</v>
      </c>
      <c r="U11" s="397">
        <v>21</v>
      </c>
      <c r="V11" s="402">
        <v>22</v>
      </c>
      <c r="W11" s="383"/>
      <c r="X11" s="384"/>
    </row>
    <row r="12" spans="1:25" s="14" customFormat="1" ht="15" customHeight="1" x14ac:dyDescent="0.2">
      <c r="A12" s="386"/>
      <c r="B12" s="386"/>
      <c r="C12" s="387"/>
      <c r="D12" s="388"/>
      <c r="E12" s="388"/>
      <c r="F12" s="388"/>
      <c r="G12" s="389"/>
      <c r="H12" s="354"/>
      <c r="I12" s="390"/>
      <c r="J12" s="387"/>
      <c r="K12" s="388"/>
      <c r="L12" s="388"/>
      <c r="M12" s="388"/>
      <c r="N12" s="388"/>
      <c r="O12" s="388"/>
      <c r="P12" s="388"/>
      <c r="Q12" s="388"/>
      <c r="R12" s="388"/>
      <c r="S12" s="388"/>
      <c r="T12" s="391"/>
      <c r="U12" s="392"/>
      <c r="V12" s="12"/>
      <c r="W12" s="124"/>
      <c r="X12" s="124"/>
    </row>
    <row r="13" spans="1:25" s="88" customFormat="1" ht="15" customHeight="1" x14ac:dyDescent="0.2">
      <c r="A13" s="206">
        <v>1</v>
      </c>
      <c r="B13" s="207" t="s">
        <v>294</v>
      </c>
      <c r="C13" s="208">
        <v>0</v>
      </c>
      <c r="D13" s="209">
        <v>0</v>
      </c>
      <c r="E13" s="210">
        <v>2</v>
      </c>
      <c r="F13" s="210">
        <v>9</v>
      </c>
      <c r="G13" s="211">
        <v>6</v>
      </c>
      <c r="H13" s="212">
        <f>SUM(C13:G13)</f>
        <v>17</v>
      </c>
      <c r="I13" s="213">
        <f>H13</f>
        <v>17</v>
      </c>
      <c r="J13" s="214">
        <f>K1a!F24</f>
        <v>0</v>
      </c>
      <c r="K13" s="210">
        <f>K1a!G24</f>
        <v>1</v>
      </c>
      <c r="L13" s="210">
        <f>K1a!H24</f>
        <v>0</v>
      </c>
      <c r="M13" s="210">
        <f>K1a!I24</f>
        <v>1</v>
      </c>
      <c r="N13" s="210">
        <f>K1a!J24</f>
        <v>1</v>
      </c>
      <c r="O13" s="210">
        <f>K1a!K24</f>
        <v>1</v>
      </c>
      <c r="P13" s="210">
        <f>K1a!L24</f>
        <v>1</v>
      </c>
      <c r="Q13" s="210">
        <f>K1a!M24</f>
        <v>2</v>
      </c>
      <c r="R13" s="210">
        <f>K1a!N24</f>
        <v>1</v>
      </c>
      <c r="S13" s="210">
        <f>K1a!O24</f>
        <v>0</v>
      </c>
      <c r="T13" s="227">
        <f>K1a!P24</f>
        <v>0</v>
      </c>
      <c r="U13" s="213">
        <v>10</v>
      </c>
      <c r="V13" s="215"/>
      <c r="W13" s="125"/>
      <c r="X13" s="125"/>
    </row>
    <row r="14" spans="1:25" s="47" customFormat="1" ht="15" customHeight="1" thickBot="1" x14ac:dyDescent="0.25">
      <c r="A14" s="216"/>
      <c r="B14" s="217"/>
      <c r="C14" s="218"/>
      <c r="D14" s="219"/>
      <c r="E14" s="219"/>
      <c r="F14" s="219"/>
      <c r="G14" s="220"/>
      <c r="H14" s="221"/>
      <c r="I14" s="222"/>
      <c r="J14" s="223"/>
      <c r="K14" s="224"/>
      <c r="L14" s="224"/>
      <c r="M14" s="224"/>
      <c r="N14" s="224"/>
      <c r="O14" s="224"/>
      <c r="P14" s="224"/>
      <c r="Q14" s="224"/>
      <c r="R14" s="224"/>
      <c r="S14" s="224"/>
      <c r="T14" s="228"/>
      <c r="U14" s="222"/>
      <c r="V14" s="225"/>
      <c r="W14" s="125"/>
      <c r="X14" s="125"/>
      <c r="Y14" s="88"/>
    </row>
    <row r="15" spans="1:25" s="47" customFormat="1" ht="28.5" customHeight="1" thickBot="1" x14ac:dyDescent="0.25">
      <c r="A15" s="2301" t="s">
        <v>6</v>
      </c>
      <c r="B15" s="2302"/>
      <c r="C15" s="229">
        <f>SUM(C13:C14)</f>
        <v>0</v>
      </c>
      <c r="D15" s="230">
        <f t="shared" ref="D15:U15" si="0">SUM(D13:D14)</f>
        <v>0</v>
      </c>
      <c r="E15" s="230">
        <f t="shared" si="0"/>
        <v>2</v>
      </c>
      <c r="F15" s="230">
        <f t="shared" si="0"/>
        <v>9</v>
      </c>
      <c r="G15" s="231">
        <f t="shared" si="0"/>
        <v>6</v>
      </c>
      <c r="H15" s="229">
        <f t="shared" si="0"/>
        <v>17</v>
      </c>
      <c r="I15" s="229">
        <f t="shared" si="0"/>
        <v>17</v>
      </c>
      <c r="J15" s="229">
        <f t="shared" si="0"/>
        <v>0</v>
      </c>
      <c r="K15" s="230">
        <f t="shared" si="0"/>
        <v>1</v>
      </c>
      <c r="L15" s="230">
        <f t="shared" si="0"/>
        <v>0</v>
      </c>
      <c r="M15" s="230">
        <f t="shared" si="0"/>
        <v>1</v>
      </c>
      <c r="N15" s="230">
        <f t="shared" si="0"/>
        <v>1</v>
      </c>
      <c r="O15" s="230">
        <f t="shared" si="0"/>
        <v>1</v>
      </c>
      <c r="P15" s="230">
        <f t="shared" si="0"/>
        <v>1</v>
      </c>
      <c r="Q15" s="230">
        <f t="shared" si="0"/>
        <v>2</v>
      </c>
      <c r="R15" s="230">
        <f t="shared" si="0"/>
        <v>1</v>
      </c>
      <c r="S15" s="230">
        <f t="shared" si="0"/>
        <v>0</v>
      </c>
      <c r="T15" s="231">
        <f t="shared" si="0"/>
        <v>0</v>
      </c>
      <c r="U15" s="229">
        <f t="shared" si="0"/>
        <v>10</v>
      </c>
      <c r="V15" s="205"/>
      <c r="W15" s="125"/>
      <c r="X15" s="125"/>
      <c r="Y15" s="88"/>
    </row>
    <row r="16" spans="1:25" s="47" customFormat="1" ht="27.75" customHeigh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 s="125"/>
      <c r="X16" s="125"/>
      <c r="Y16" s="88"/>
    </row>
    <row r="17" spans="1:26" x14ac:dyDescent="0.2">
      <c r="A17" s="11"/>
      <c r="B17" s="2276" t="s">
        <v>234</v>
      </c>
      <c r="C17" s="2276"/>
      <c r="D17" s="2276"/>
      <c r="E17" s="2276"/>
      <c r="F17" s="2276"/>
      <c r="G17" s="2276"/>
      <c r="H17" s="2276"/>
      <c r="I17" s="21"/>
      <c r="J17" s="21"/>
      <c r="K17" s="21"/>
      <c r="L17" s="21"/>
      <c r="M17" s="21"/>
      <c r="N17" s="21"/>
      <c r="O17" s="21"/>
      <c r="P17" s="21"/>
      <c r="Q17" s="21"/>
      <c r="R17" s="2277"/>
      <c r="S17" s="2277"/>
      <c r="T17" s="2277"/>
      <c r="U17" s="2277"/>
      <c r="V17" s="2277"/>
      <c r="W17" s="108"/>
      <c r="X17" s="108"/>
    </row>
    <row r="18" spans="1:26" ht="9.9499999999999993" customHeight="1" x14ac:dyDescent="0.2"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108"/>
      <c r="X18" s="108"/>
    </row>
    <row r="19" spans="1:26" x14ac:dyDescent="0.2">
      <c r="A19" s="3"/>
      <c r="B19" s="59" t="s">
        <v>8</v>
      </c>
      <c r="C19" s="60" t="s">
        <v>20</v>
      </c>
      <c r="D19" s="21" t="s">
        <v>186</v>
      </c>
      <c r="E19" s="61"/>
      <c r="F19" s="61"/>
      <c r="G19" s="61"/>
      <c r="I19" s="21"/>
      <c r="J19" s="21"/>
      <c r="K19" s="21"/>
      <c r="L19" s="21"/>
      <c r="M19" s="21"/>
      <c r="N19" s="21"/>
      <c r="O19" s="21"/>
      <c r="P19" s="21"/>
      <c r="Q19" s="21"/>
      <c r="R19" s="2278"/>
      <c r="S19" s="2278"/>
      <c r="T19" s="2278"/>
      <c r="U19" s="2278"/>
      <c r="V19" s="2278"/>
      <c r="W19" s="108"/>
      <c r="X19" s="108"/>
    </row>
    <row r="20" spans="1:26" x14ac:dyDescent="0.2">
      <c r="A20" s="3"/>
      <c r="B20" s="59" t="s">
        <v>11</v>
      </c>
      <c r="C20" s="60" t="s">
        <v>20</v>
      </c>
      <c r="D20" s="21" t="s">
        <v>61</v>
      </c>
      <c r="E20" s="61"/>
      <c r="F20" s="61"/>
      <c r="G20" s="61"/>
      <c r="I20" s="21"/>
      <c r="J20" s="21"/>
      <c r="K20" s="21"/>
      <c r="L20" s="21"/>
      <c r="M20" s="21"/>
      <c r="N20" s="21"/>
      <c r="O20" s="21"/>
      <c r="P20" s="21"/>
      <c r="Q20" s="21"/>
      <c r="R20" s="2278"/>
      <c r="S20" s="2278"/>
      <c r="T20" s="2278"/>
      <c r="U20" s="2278"/>
      <c r="V20" s="2278"/>
      <c r="W20" s="108"/>
      <c r="X20" s="108"/>
    </row>
    <row r="21" spans="1:26" x14ac:dyDescent="0.2">
      <c r="B21" s="59" t="s">
        <v>13</v>
      </c>
      <c r="C21" s="60" t="s">
        <v>20</v>
      </c>
      <c r="D21" s="21" t="s">
        <v>23</v>
      </c>
      <c r="E21" s="21"/>
      <c r="F21" s="21"/>
      <c r="G21" s="21"/>
      <c r="I21" s="21"/>
      <c r="J21" s="21"/>
      <c r="K21" s="21"/>
      <c r="L21" s="21"/>
      <c r="M21" s="21"/>
      <c r="N21" s="21"/>
      <c r="O21" s="21"/>
      <c r="P21" s="21"/>
      <c r="Q21" s="21"/>
      <c r="R21" s="2277"/>
      <c r="S21" s="2277"/>
      <c r="T21" s="2277"/>
      <c r="U21" s="2277"/>
      <c r="V21" s="2277"/>
      <c r="W21" s="108"/>
      <c r="X21" s="108"/>
    </row>
    <row r="22" spans="1:26" x14ac:dyDescent="0.2">
      <c r="B22" s="59" t="s">
        <v>49</v>
      </c>
      <c r="C22" s="60" t="s">
        <v>20</v>
      </c>
      <c r="D22" s="21" t="s">
        <v>29</v>
      </c>
      <c r="E22" s="21"/>
      <c r="F22" s="21"/>
      <c r="G22" s="21"/>
      <c r="I22" s="21"/>
      <c r="J22" s="21"/>
      <c r="K22" s="21"/>
      <c r="L22" s="21"/>
      <c r="M22" s="21"/>
      <c r="N22" s="21"/>
      <c r="O22" s="21"/>
      <c r="P22" s="21"/>
      <c r="Q22" s="21"/>
      <c r="R22" s="2277"/>
      <c r="S22" s="2277"/>
      <c r="T22" s="2277"/>
      <c r="U22" s="2277"/>
      <c r="V22" s="2277"/>
      <c r="W22" s="108"/>
      <c r="X22" s="108"/>
    </row>
    <row r="23" spans="1:26" x14ac:dyDescent="0.2">
      <c r="B23" s="59" t="s">
        <v>50</v>
      </c>
      <c r="C23" s="60" t="s">
        <v>20</v>
      </c>
      <c r="D23" s="21" t="s">
        <v>30</v>
      </c>
      <c r="E23" s="21"/>
      <c r="F23" s="21"/>
      <c r="G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108"/>
      <c r="X23" s="108"/>
    </row>
    <row r="24" spans="1:26" x14ac:dyDescent="0.2">
      <c r="B24" s="59" t="s">
        <v>51</v>
      </c>
      <c r="C24" s="60" t="s">
        <v>20</v>
      </c>
      <c r="D24" s="21" t="s">
        <v>31</v>
      </c>
      <c r="E24" s="21"/>
      <c r="F24" s="21"/>
      <c r="G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108"/>
      <c r="X24" s="108"/>
    </row>
    <row r="25" spans="1:26" x14ac:dyDescent="0.2">
      <c r="B25" s="59" t="s">
        <v>52</v>
      </c>
      <c r="C25" s="60" t="s">
        <v>20</v>
      </c>
      <c r="D25" s="21" t="s">
        <v>32</v>
      </c>
      <c r="E25" s="21"/>
      <c r="F25" s="21"/>
      <c r="G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</row>
    <row r="26" spans="1:26" x14ac:dyDescent="0.2">
      <c r="B26" s="59" t="s">
        <v>53</v>
      </c>
      <c r="C26" s="60" t="s">
        <v>20</v>
      </c>
      <c r="D26" s="21" t="s">
        <v>33</v>
      </c>
      <c r="E26" s="21"/>
      <c r="F26" s="21"/>
      <c r="G26" s="21"/>
      <c r="I26" s="21"/>
      <c r="J26" s="21"/>
      <c r="K26" s="21"/>
      <c r="L26" s="21"/>
      <c r="M26" s="21"/>
      <c r="N26" s="21"/>
      <c r="O26" s="21"/>
      <c r="P26" s="21"/>
      <c r="Q26" s="21"/>
      <c r="R26" s="2276"/>
      <c r="S26" s="2276"/>
      <c r="T26" s="2276"/>
      <c r="U26" s="2276"/>
      <c r="V26" s="2276"/>
    </row>
    <row r="27" spans="1:26" x14ac:dyDescent="0.2">
      <c r="B27" s="59" t="s">
        <v>54</v>
      </c>
      <c r="C27" s="60" t="s">
        <v>20</v>
      </c>
      <c r="D27" s="21" t="s">
        <v>34</v>
      </c>
      <c r="E27" s="21"/>
      <c r="F27" s="21"/>
      <c r="G27" s="21"/>
      <c r="I27" s="21"/>
      <c r="J27" s="21"/>
      <c r="K27" s="21"/>
      <c r="L27" s="21"/>
      <c r="M27" s="21"/>
      <c r="N27" s="21"/>
      <c r="O27" s="21"/>
      <c r="P27" s="21"/>
      <c r="Q27" s="21"/>
      <c r="R27" s="2277"/>
      <c r="S27" s="2277"/>
      <c r="T27" s="2277"/>
      <c r="U27" s="2277"/>
      <c r="V27" s="2277"/>
    </row>
    <row r="28" spans="1:26" x14ac:dyDescent="0.2">
      <c r="B28" s="59" t="s">
        <v>55</v>
      </c>
      <c r="C28" s="60" t="s">
        <v>20</v>
      </c>
      <c r="D28" s="21" t="s">
        <v>35</v>
      </c>
      <c r="E28" s="21"/>
      <c r="F28" s="21"/>
      <c r="G28" s="21"/>
      <c r="I28" s="21"/>
      <c r="J28" s="21"/>
      <c r="K28" s="21"/>
      <c r="L28" s="21"/>
      <c r="M28" s="21"/>
      <c r="N28" s="21"/>
      <c r="O28" s="21"/>
      <c r="P28" s="21"/>
      <c r="Q28" s="21"/>
      <c r="R28" s="2273"/>
      <c r="S28" s="2273"/>
      <c r="T28" s="2273"/>
      <c r="U28" s="2273"/>
      <c r="V28" s="2273"/>
      <c r="Z28" s="95"/>
    </row>
    <row r="29" spans="1:26" x14ac:dyDescent="0.2">
      <c r="B29" s="59" t="s">
        <v>56</v>
      </c>
      <c r="C29" s="60" t="s">
        <v>20</v>
      </c>
      <c r="D29" s="21" t="s">
        <v>36</v>
      </c>
      <c r="E29" s="21"/>
      <c r="F29" s="21"/>
      <c r="G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</row>
    <row r="30" spans="1:26" x14ac:dyDescent="0.2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</row>
    <row r="32" spans="1:26" ht="15" x14ac:dyDescent="0.25">
      <c r="A32" s="2279" t="s">
        <v>24</v>
      </c>
      <c r="B32" s="2279"/>
      <c r="C32" s="2279"/>
      <c r="D32" s="2279"/>
      <c r="E32" s="2279"/>
      <c r="F32" s="2279"/>
      <c r="G32" s="2279"/>
      <c r="H32" s="2279"/>
      <c r="I32" s="2279"/>
      <c r="J32" s="2279"/>
      <c r="K32" s="2279"/>
      <c r="L32" s="2279"/>
      <c r="M32" s="2279"/>
      <c r="N32" s="2279"/>
      <c r="O32" s="2279"/>
      <c r="P32" s="2279"/>
      <c r="Q32" s="2279"/>
      <c r="R32" s="2279"/>
      <c r="S32" s="2279"/>
      <c r="T32" s="2279"/>
      <c r="U32" s="2279"/>
      <c r="V32" s="2279"/>
    </row>
    <row r="33" spans="1:25" x14ac:dyDescent="0.2">
      <c r="A33" s="95"/>
      <c r="B33" s="95"/>
      <c r="C33" s="103"/>
      <c r="D33" s="103"/>
      <c r="E33" s="95"/>
      <c r="F33" s="95"/>
      <c r="G33" s="95"/>
      <c r="H33" s="10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3"/>
      <c r="V33" s="95"/>
    </row>
    <row r="34" spans="1:25" x14ac:dyDescent="0.2">
      <c r="A34" s="112" t="s">
        <v>273</v>
      </c>
      <c r="B34" s="112"/>
      <c r="C34" s="112" t="s">
        <v>392</v>
      </c>
      <c r="D34" s="112"/>
      <c r="E34" s="112"/>
      <c r="F34" s="112"/>
      <c r="G34" s="112"/>
      <c r="H34" s="10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</row>
    <row r="35" spans="1:25" x14ac:dyDescent="0.2">
      <c r="A35" s="112" t="s">
        <v>25</v>
      </c>
      <c r="B35" s="112"/>
      <c r="C35" s="112" t="s">
        <v>306</v>
      </c>
      <c r="D35" s="232"/>
      <c r="E35" s="112"/>
      <c r="F35" s="112"/>
      <c r="G35" s="112"/>
      <c r="H35" s="10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</row>
    <row r="36" spans="1:25" x14ac:dyDescent="0.2">
      <c r="A36" s="112" t="s">
        <v>185</v>
      </c>
      <c r="B36" s="112"/>
      <c r="C36" s="112" t="s">
        <v>633</v>
      </c>
      <c r="D36" s="103"/>
      <c r="E36" s="112"/>
      <c r="F36" s="112"/>
      <c r="G36" s="112"/>
      <c r="H36" s="10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</row>
    <row r="37" spans="1:25" s="95" customFormat="1" x14ac:dyDescent="0.2">
      <c r="A37" s="112" t="s">
        <v>26</v>
      </c>
      <c r="B37" s="112"/>
      <c r="C37" s="112" t="s">
        <v>761</v>
      </c>
      <c r="D37" s="103"/>
      <c r="E37" s="112"/>
      <c r="F37" s="112"/>
      <c r="G37" s="112"/>
      <c r="H37" s="10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</row>
    <row r="38" spans="1:25" ht="13.5" thickBot="1" x14ac:dyDescent="0.25">
      <c r="A38" s="95"/>
      <c r="B38" s="95"/>
      <c r="C38" s="34"/>
      <c r="D38" s="34"/>
      <c r="E38" s="13"/>
      <c r="F38" s="13"/>
      <c r="G38" s="13"/>
      <c r="H38" s="3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</row>
    <row r="39" spans="1:25" x14ac:dyDescent="0.2">
      <c r="A39" s="2280" t="s">
        <v>0</v>
      </c>
      <c r="B39" s="2280" t="s">
        <v>272</v>
      </c>
      <c r="C39" s="2283" t="s">
        <v>88</v>
      </c>
      <c r="D39" s="2284"/>
      <c r="E39" s="2284"/>
      <c r="F39" s="2284"/>
      <c r="G39" s="2285"/>
      <c r="H39" s="2286" t="s">
        <v>3</v>
      </c>
      <c r="I39" s="2289" t="s">
        <v>232</v>
      </c>
      <c r="J39" s="2290"/>
      <c r="K39" s="2290"/>
      <c r="L39" s="2290"/>
      <c r="M39" s="2290"/>
      <c r="N39" s="2290"/>
      <c r="O39" s="2290"/>
      <c r="P39" s="2290"/>
      <c r="Q39" s="2290"/>
      <c r="R39" s="2290"/>
      <c r="S39" s="2290"/>
      <c r="T39" s="2290"/>
      <c r="U39" s="2291"/>
      <c r="V39" s="2280" t="s">
        <v>4</v>
      </c>
    </row>
    <row r="40" spans="1:25" x14ac:dyDescent="0.2">
      <c r="A40" s="2281"/>
      <c r="B40" s="2281"/>
      <c r="C40" s="2292" t="s">
        <v>230</v>
      </c>
      <c r="D40" s="2293"/>
      <c r="E40" s="2293"/>
      <c r="F40" s="2293"/>
      <c r="G40" s="2294"/>
      <c r="H40" s="2287"/>
      <c r="I40" s="2295" t="s">
        <v>1</v>
      </c>
      <c r="J40" s="2296" t="s">
        <v>5</v>
      </c>
      <c r="K40" s="2297"/>
      <c r="L40" s="2297"/>
      <c r="M40" s="2297"/>
      <c r="N40" s="2297"/>
      <c r="O40" s="2297"/>
      <c r="P40" s="2297"/>
      <c r="Q40" s="2297"/>
      <c r="R40" s="2297"/>
      <c r="S40" s="2297"/>
      <c r="T40" s="2298"/>
      <c r="U40" s="2295" t="s">
        <v>2</v>
      </c>
      <c r="V40" s="2281"/>
    </row>
    <row r="41" spans="1:25" x14ac:dyDescent="0.2">
      <c r="A41" s="2281"/>
      <c r="B41" s="2282"/>
      <c r="C41" s="36" t="s">
        <v>231</v>
      </c>
      <c r="D41" s="38" t="s">
        <v>14</v>
      </c>
      <c r="E41" s="37" t="s">
        <v>16</v>
      </c>
      <c r="F41" s="37" t="s">
        <v>17</v>
      </c>
      <c r="G41" s="37" t="s">
        <v>18</v>
      </c>
      <c r="H41" s="2288"/>
      <c r="I41" s="2282"/>
      <c r="J41" s="27">
        <v>1</v>
      </c>
      <c r="K41" s="26">
        <v>2</v>
      </c>
      <c r="L41" s="26">
        <v>3</v>
      </c>
      <c r="M41" s="26">
        <v>4</v>
      </c>
      <c r="N41" s="26">
        <v>5</v>
      </c>
      <c r="O41" s="26">
        <v>6</v>
      </c>
      <c r="P41" s="26">
        <v>7</v>
      </c>
      <c r="Q41" s="26">
        <v>8</v>
      </c>
      <c r="R41" s="26">
        <v>9</v>
      </c>
      <c r="S41" s="26">
        <v>10</v>
      </c>
      <c r="T41" s="226">
        <v>11</v>
      </c>
      <c r="U41" s="2282"/>
      <c r="V41" s="2282"/>
    </row>
    <row r="42" spans="1:25" ht="13.5" thickBot="1" x14ac:dyDescent="0.25">
      <c r="A42" s="393">
        <v>1</v>
      </c>
      <c r="B42" s="393">
        <v>2</v>
      </c>
      <c r="C42" s="394">
        <v>3</v>
      </c>
      <c r="D42" s="395">
        <v>4</v>
      </c>
      <c r="E42" s="395">
        <v>5</v>
      </c>
      <c r="F42" s="395">
        <v>6</v>
      </c>
      <c r="G42" s="396">
        <v>7</v>
      </c>
      <c r="H42" s="397">
        <v>8</v>
      </c>
      <c r="I42" s="398">
        <v>9</v>
      </c>
      <c r="J42" s="399">
        <v>10</v>
      </c>
      <c r="K42" s="400">
        <v>11</v>
      </c>
      <c r="L42" s="400">
        <v>12</v>
      </c>
      <c r="M42" s="400">
        <v>13</v>
      </c>
      <c r="N42" s="400">
        <v>14</v>
      </c>
      <c r="O42" s="400">
        <v>15</v>
      </c>
      <c r="P42" s="400">
        <v>16</v>
      </c>
      <c r="Q42" s="400">
        <v>17</v>
      </c>
      <c r="R42" s="400">
        <v>18</v>
      </c>
      <c r="S42" s="400">
        <v>19</v>
      </c>
      <c r="T42" s="401">
        <v>20</v>
      </c>
      <c r="U42" s="397">
        <v>21</v>
      </c>
      <c r="V42" s="402">
        <v>22</v>
      </c>
    </row>
    <row r="43" spans="1:25" x14ac:dyDescent="0.2">
      <c r="A43" s="386"/>
      <c r="B43" s="386"/>
      <c r="C43" s="387"/>
      <c r="D43" s="388"/>
      <c r="E43" s="388"/>
      <c r="F43" s="388"/>
      <c r="G43" s="389"/>
      <c r="H43" s="354"/>
      <c r="I43" s="390"/>
      <c r="J43" s="387"/>
      <c r="K43" s="388"/>
      <c r="L43" s="388"/>
      <c r="M43" s="388"/>
      <c r="N43" s="388"/>
      <c r="O43" s="388"/>
      <c r="P43" s="388"/>
      <c r="Q43" s="388"/>
      <c r="R43" s="388"/>
      <c r="S43" s="388"/>
      <c r="T43" s="391"/>
      <c r="U43" s="392"/>
      <c r="V43" s="12"/>
    </row>
    <row r="44" spans="1:25" ht="20.25" customHeight="1" x14ac:dyDescent="0.2">
      <c r="A44" s="206">
        <v>1</v>
      </c>
      <c r="B44" s="207" t="s">
        <v>294</v>
      </c>
      <c r="C44" s="208">
        <v>0</v>
      </c>
      <c r="D44" s="209">
        <v>0</v>
      </c>
      <c r="E44" s="210">
        <v>2</v>
      </c>
      <c r="F44" s="210">
        <v>9</v>
      </c>
      <c r="G44" s="211">
        <v>6</v>
      </c>
      <c r="H44" s="212">
        <f>SUM(C44:G44)</f>
        <v>17</v>
      </c>
      <c r="I44" s="213">
        <f>H44</f>
        <v>17</v>
      </c>
      <c r="J44" s="214">
        <f>K1a!F55</f>
        <v>0</v>
      </c>
      <c r="K44" s="210">
        <v>1</v>
      </c>
      <c r="L44" s="210">
        <f>K1a!H55</f>
        <v>0</v>
      </c>
      <c r="M44" s="210">
        <v>1</v>
      </c>
      <c r="N44" s="210">
        <v>1</v>
      </c>
      <c r="O44" s="210">
        <v>1</v>
      </c>
      <c r="P44" s="210">
        <v>1</v>
      </c>
      <c r="Q44" s="210">
        <v>2</v>
      </c>
      <c r="R44" s="210">
        <v>1</v>
      </c>
      <c r="S44" s="210">
        <f>K1a!O55</f>
        <v>0</v>
      </c>
      <c r="T44" s="227">
        <f>K1a!P55</f>
        <v>0</v>
      </c>
      <c r="U44" s="213">
        <v>10</v>
      </c>
      <c r="V44" s="215"/>
    </row>
    <row r="45" spans="1:25" ht="13.5" thickBot="1" x14ac:dyDescent="0.25">
      <c r="A45" s="216"/>
      <c r="B45" s="217"/>
      <c r="C45" s="218"/>
      <c r="D45" s="219"/>
      <c r="E45" s="219"/>
      <c r="F45" s="219"/>
      <c r="G45" s="220"/>
      <c r="H45" s="221"/>
      <c r="I45" s="222"/>
      <c r="J45" s="223"/>
      <c r="K45" s="224"/>
      <c r="L45" s="224"/>
      <c r="M45" s="224"/>
      <c r="N45" s="224"/>
      <c r="O45" s="224"/>
      <c r="P45" s="224"/>
      <c r="Q45" s="224"/>
      <c r="R45" s="224"/>
      <c r="S45" s="224"/>
      <c r="T45" s="228"/>
      <c r="U45" s="222"/>
      <c r="V45" s="225"/>
    </row>
    <row r="46" spans="1:25" ht="13.5" thickBot="1" x14ac:dyDescent="0.25">
      <c r="A46" s="2299" t="s">
        <v>6</v>
      </c>
      <c r="B46" s="2300"/>
      <c r="C46" s="229">
        <f>SUM(C44:C45)</f>
        <v>0</v>
      </c>
      <c r="D46" s="230">
        <f t="shared" ref="D46:U46" si="1">SUM(D44:D45)</f>
        <v>0</v>
      </c>
      <c r="E46" s="230">
        <f t="shared" si="1"/>
        <v>2</v>
      </c>
      <c r="F46" s="230">
        <f t="shared" si="1"/>
        <v>9</v>
      </c>
      <c r="G46" s="231">
        <f t="shared" si="1"/>
        <v>6</v>
      </c>
      <c r="H46" s="229">
        <f t="shared" si="1"/>
        <v>17</v>
      </c>
      <c r="I46" s="229">
        <f t="shared" si="1"/>
        <v>17</v>
      </c>
      <c r="J46" s="229">
        <f t="shared" si="1"/>
        <v>0</v>
      </c>
      <c r="K46" s="230">
        <f t="shared" si="1"/>
        <v>1</v>
      </c>
      <c r="L46" s="230">
        <f t="shared" si="1"/>
        <v>0</v>
      </c>
      <c r="M46" s="230">
        <f t="shared" si="1"/>
        <v>1</v>
      </c>
      <c r="N46" s="230">
        <f t="shared" si="1"/>
        <v>1</v>
      </c>
      <c r="O46" s="230">
        <f t="shared" si="1"/>
        <v>1</v>
      </c>
      <c r="P46" s="230">
        <f t="shared" si="1"/>
        <v>1</v>
      </c>
      <c r="Q46" s="230">
        <f t="shared" si="1"/>
        <v>2</v>
      </c>
      <c r="R46" s="230">
        <f t="shared" si="1"/>
        <v>1</v>
      </c>
      <c r="S46" s="230">
        <f t="shared" si="1"/>
        <v>0</v>
      </c>
      <c r="T46" s="231">
        <f t="shared" si="1"/>
        <v>0</v>
      </c>
      <c r="U46" s="229">
        <f t="shared" si="1"/>
        <v>10</v>
      </c>
      <c r="V46" s="205"/>
    </row>
    <row r="47" spans="1:25" x14ac:dyDescent="0.2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</row>
    <row r="48" spans="1:25" x14ac:dyDescent="0.2">
      <c r="A48" s="11"/>
      <c r="B48" s="2276" t="s">
        <v>234</v>
      </c>
      <c r="C48" s="2276"/>
      <c r="D48" s="2276"/>
      <c r="E48" s="2276"/>
      <c r="F48" s="2276"/>
      <c r="G48" s="2276"/>
      <c r="H48" s="2276"/>
      <c r="I48" s="21"/>
      <c r="J48" s="21"/>
      <c r="K48" s="21"/>
      <c r="L48" s="21"/>
      <c r="M48" s="21"/>
      <c r="N48" s="21"/>
      <c r="O48" s="21"/>
      <c r="P48" s="21"/>
      <c r="Q48" s="21"/>
      <c r="R48" s="2277"/>
      <c r="S48" s="2277"/>
      <c r="T48" s="2277"/>
      <c r="U48" s="2277"/>
      <c r="V48" s="2277"/>
    </row>
    <row r="49" spans="1:22" x14ac:dyDescent="0.2">
      <c r="A49" s="95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</row>
    <row r="50" spans="1:22" x14ac:dyDescent="0.2">
      <c r="A50" s="3"/>
      <c r="B50" s="59" t="s">
        <v>8</v>
      </c>
      <c r="C50" s="60" t="s">
        <v>20</v>
      </c>
      <c r="D50" s="21" t="s">
        <v>186</v>
      </c>
      <c r="E50" s="61"/>
      <c r="F50" s="61"/>
      <c r="G50" s="61"/>
      <c r="H50" s="95"/>
      <c r="I50" s="21"/>
      <c r="J50" s="21"/>
      <c r="K50" s="21"/>
      <c r="L50" s="21"/>
      <c r="M50" s="21"/>
      <c r="N50" s="21"/>
      <c r="O50" s="21"/>
      <c r="P50" s="21"/>
      <c r="Q50" s="21"/>
      <c r="R50" s="2278"/>
      <c r="S50" s="2278"/>
      <c r="T50" s="2278"/>
      <c r="U50" s="2278"/>
      <c r="V50" s="2278"/>
    </row>
    <row r="51" spans="1:22" x14ac:dyDescent="0.2">
      <c r="A51" s="3"/>
      <c r="B51" s="59" t="s">
        <v>11</v>
      </c>
      <c r="C51" s="60" t="s">
        <v>20</v>
      </c>
      <c r="D51" s="21" t="s">
        <v>61</v>
      </c>
      <c r="E51" s="61"/>
      <c r="F51" s="61"/>
      <c r="G51" s="61"/>
      <c r="H51" s="95"/>
      <c r="I51" s="21"/>
      <c r="J51" s="21"/>
      <c r="K51" s="21"/>
      <c r="L51" s="21"/>
      <c r="M51" s="21"/>
      <c r="N51" s="21"/>
      <c r="O51" s="21"/>
      <c r="P51" s="21"/>
      <c r="Q51" s="21"/>
      <c r="R51" s="2278"/>
      <c r="S51" s="2278"/>
      <c r="T51" s="2278"/>
      <c r="U51" s="2278"/>
      <c r="V51" s="2278"/>
    </row>
    <row r="52" spans="1:22" x14ac:dyDescent="0.2">
      <c r="A52" s="95"/>
      <c r="B52" s="59" t="s">
        <v>13</v>
      </c>
      <c r="C52" s="60" t="s">
        <v>20</v>
      </c>
      <c r="D52" s="21" t="s">
        <v>23</v>
      </c>
      <c r="E52" s="21"/>
      <c r="F52" s="21"/>
      <c r="G52" s="21"/>
      <c r="H52" s="95"/>
      <c r="I52" s="21"/>
      <c r="J52" s="21"/>
      <c r="K52" s="21"/>
      <c r="L52" s="21"/>
      <c r="M52" s="21"/>
      <c r="N52" s="21"/>
      <c r="O52" s="21"/>
      <c r="P52" s="21"/>
      <c r="Q52" s="21"/>
      <c r="R52" s="2277"/>
      <c r="S52" s="2277"/>
      <c r="T52" s="2277"/>
      <c r="U52" s="2277"/>
      <c r="V52" s="2277"/>
    </row>
    <row r="53" spans="1:22" x14ac:dyDescent="0.2">
      <c r="A53" s="95"/>
      <c r="B53" s="59" t="s">
        <v>49</v>
      </c>
      <c r="C53" s="60" t="s">
        <v>20</v>
      </c>
      <c r="D53" s="21" t="s">
        <v>29</v>
      </c>
      <c r="E53" s="21"/>
      <c r="F53" s="21"/>
      <c r="G53" s="21"/>
      <c r="H53" s="95"/>
      <c r="I53" s="21"/>
      <c r="J53" s="21"/>
      <c r="K53" s="21"/>
      <c r="L53" s="21"/>
      <c r="M53" s="21"/>
      <c r="N53" s="21"/>
      <c r="O53" s="21"/>
      <c r="P53" s="21"/>
      <c r="Q53" s="21"/>
      <c r="R53" s="2277"/>
      <c r="S53" s="2277"/>
      <c r="T53" s="2277"/>
      <c r="U53" s="2277"/>
      <c r="V53" s="2277"/>
    </row>
    <row r="54" spans="1:22" x14ac:dyDescent="0.2">
      <c r="A54" s="95"/>
      <c r="B54" s="59" t="s">
        <v>50</v>
      </c>
      <c r="C54" s="60" t="s">
        <v>20</v>
      </c>
      <c r="D54" s="21" t="s">
        <v>30</v>
      </c>
      <c r="E54" s="21"/>
      <c r="F54" s="21"/>
      <c r="G54" s="21"/>
      <c r="H54" s="95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</row>
    <row r="55" spans="1:22" x14ac:dyDescent="0.2">
      <c r="A55" s="95"/>
      <c r="B55" s="59" t="s">
        <v>51</v>
      </c>
      <c r="C55" s="60" t="s">
        <v>20</v>
      </c>
      <c r="D55" s="21" t="s">
        <v>31</v>
      </c>
      <c r="E55" s="21"/>
      <c r="F55" s="21"/>
      <c r="G55" s="21"/>
      <c r="H55" s="9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</row>
    <row r="56" spans="1:22" x14ac:dyDescent="0.2">
      <c r="A56" s="95"/>
      <c r="B56" s="59" t="s">
        <v>52</v>
      </c>
      <c r="C56" s="60" t="s">
        <v>20</v>
      </c>
      <c r="D56" s="21" t="s">
        <v>32</v>
      </c>
      <c r="E56" s="21"/>
      <c r="F56" s="21"/>
      <c r="G56" s="21"/>
      <c r="H56" s="95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</row>
    <row r="57" spans="1:22" x14ac:dyDescent="0.2">
      <c r="A57" s="95"/>
      <c r="B57" s="59" t="s">
        <v>53</v>
      </c>
      <c r="C57" s="60" t="s">
        <v>20</v>
      </c>
      <c r="D57" s="21" t="s">
        <v>33</v>
      </c>
      <c r="E57" s="21"/>
      <c r="F57" s="21"/>
      <c r="G57" s="21"/>
      <c r="H57" s="95"/>
      <c r="I57" s="21"/>
      <c r="J57" s="21"/>
      <c r="K57" s="21"/>
      <c r="L57" s="21"/>
      <c r="M57" s="21"/>
      <c r="N57" s="21"/>
      <c r="O57" s="21"/>
      <c r="P57" s="21"/>
      <c r="Q57" s="21"/>
      <c r="R57" s="2276"/>
      <c r="S57" s="2276"/>
      <c r="T57" s="2276"/>
      <c r="U57" s="2276"/>
      <c r="V57" s="2276"/>
    </row>
    <row r="58" spans="1:22" x14ac:dyDescent="0.2">
      <c r="A58" s="95"/>
      <c r="B58" s="59" t="s">
        <v>54</v>
      </c>
      <c r="C58" s="60" t="s">
        <v>20</v>
      </c>
      <c r="D58" s="21" t="s">
        <v>34</v>
      </c>
      <c r="E58" s="21"/>
      <c r="F58" s="21"/>
      <c r="G58" s="21"/>
      <c r="H58" s="95"/>
      <c r="I58" s="21"/>
      <c r="J58" s="21"/>
      <c r="K58" s="21"/>
      <c r="L58" s="21"/>
      <c r="M58" s="21"/>
      <c r="N58" s="21"/>
      <c r="O58" s="21"/>
      <c r="P58" s="21"/>
      <c r="Q58" s="21"/>
      <c r="R58" s="2277"/>
      <c r="S58" s="2277"/>
      <c r="T58" s="2277"/>
      <c r="U58" s="2277"/>
      <c r="V58" s="2277"/>
    </row>
    <row r="59" spans="1:22" x14ac:dyDescent="0.2">
      <c r="A59" s="95"/>
      <c r="B59" s="59" t="s">
        <v>55</v>
      </c>
      <c r="C59" s="60" t="s">
        <v>20</v>
      </c>
      <c r="D59" s="21" t="s">
        <v>35</v>
      </c>
      <c r="E59" s="21"/>
      <c r="F59" s="21"/>
      <c r="G59" s="21"/>
      <c r="H59" s="95"/>
      <c r="I59" s="21"/>
      <c r="J59" s="21"/>
      <c r="K59" s="21"/>
      <c r="L59" s="21"/>
      <c r="M59" s="21"/>
      <c r="N59" s="21"/>
      <c r="O59" s="21"/>
      <c r="P59" s="21"/>
      <c r="Q59" s="21"/>
      <c r="R59" s="2273"/>
      <c r="S59" s="2273"/>
      <c r="T59" s="2273"/>
      <c r="U59" s="2273"/>
      <c r="V59" s="2273"/>
    </row>
    <row r="60" spans="1:22" x14ac:dyDescent="0.2">
      <c r="A60" s="95"/>
      <c r="B60" s="59" t="s">
        <v>56</v>
      </c>
      <c r="C60" s="60" t="s">
        <v>20</v>
      </c>
      <c r="D60" s="21" t="s">
        <v>36</v>
      </c>
      <c r="E60" s="21"/>
      <c r="F60" s="21"/>
      <c r="G60" s="21"/>
      <c r="H60" s="9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</row>
    <row r="63" spans="1:22" ht="15" x14ac:dyDescent="0.25">
      <c r="A63" s="2279" t="s">
        <v>24</v>
      </c>
      <c r="B63" s="2279"/>
      <c r="C63" s="2279"/>
      <c r="D63" s="2279"/>
      <c r="E63" s="2279"/>
      <c r="F63" s="2279"/>
      <c r="G63" s="2279"/>
      <c r="H63" s="2279"/>
      <c r="I63" s="2279"/>
      <c r="J63" s="2279"/>
      <c r="K63" s="2279"/>
      <c r="L63" s="2279"/>
      <c r="M63" s="2279"/>
      <c r="N63" s="2279"/>
      <c r="O63" s="2279"/>
      <c r="P63" s="2279"/>
      <c r="Q63" s="2279"/>
      <c r="R63" s="2279"/>
      <c r="S63" s="2279"/>
      <c r="T63" s="2279"/>
      <c r="U63" s="2279"/>
      <c r="V63" s="2279"/>
    </row>
    <row r="64" spans="1:22" x14ac:dyDescent="0.2">
      <c r="A64" s="95"/>
      <c r="B64" s="95"/>
      <c r="C64" s="103"/>
      <c r="D64" s="103"/>
      <c r="E64" s="95"/>
      <c r="F64" s="95"/>
      <c r="G64" s="95"/>
      <c r="H64" s="10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3"/>
      <c r="V64" s="95"/>
    </row>
    <row r="65" spans="1:22" x14ac:dyDescent="0.2">
      <c r="A65" s="112" t="s">
        <v>273</v>
      </c>
      <c r="B65" s="112"/>
      <c r="C65" s="112" t="s">
        <v>762</v>
      </c>
      <c r="D65" s="112"/>
      <c r="E65" s="112"/>
      <c r="F65" s="112"/>
      <c r="G65" s="112"/>
      <c r="H65" s="10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</row>
    <row r="66" spans="1:22" x14ac:dyDescent="0.2">
      <c r="A66" s="112" t="s">
        <v>25</v>
      </c>
      <c r="B66" s="112"/>
      <c r="C66" s="112" t="s">
        <v>306</v>
      </c>
      <c r="D66" s="232"/>
      <c r="E66" s="112"/>
      <c r="F66" s="112"/>
      <c r="G66" s="112"/>
      <c r="H66" s="10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</row>
    <row r="67" spans="1:22" x14ac:dyDescent="0.2">
      <c r="A67" s="112" t="s">
        <v>185</v>
      </c>
      <c r="B67" s="112"/>
      <c r="C67" s="112" t="s">
        <v>633</v>
      </c>
      <c r="D67" s="103"/>
      <c r="E67" s="112"/>
      <c r="F67" s="112"/>
      <c r="G67" s="112"/>
      <c r="H67" s="10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</row>
    <row r="68" spans="1:22" x14ac:dyDescent="0.2">
      <c r="A68" s="112" t="s">
        <v>26</v>
      </c>
      <c r="B68" s="112"/>
      <c r="C68" s="112" t="s">
        <v>761</v>
      </c>
      <c r="D68" s="103"/>
      <c r="E68" s="112"/>
      <c r="F68" s="112"/>
      <c r="G68" s="112"/>
      <c r="H68" s="10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</row>
    <row r="69" spans="1:22" ht="13.5" thickBot="1" x14ac:dyDescent="0.25">
      <c r="A69" s="95"/>
      <c r="B69" s="95"/>
      <c r="C69" s="34"/>
      <c r="D69" s="34"/>
      <c r="E69" s="13"/>
      <c r="F69" s="13"/>
      <c r="G69" s="13"/>
      <c r="H69" s="3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</row>
    <row r="70" spans="1:22" x14ac:dyDescent="0.2">
      <c r="A70" s="2280" t="s">
        <v>0</v>
      </c>
      <c r="B70" s="2280" t="s">
        <v>272</v>
      </c>
      <c r="C70" s="2283" t="s">
        <v>88</v>
      </c>
      <c r="D70" s="2284"/>
      <c r="E70" s="2284"/>
      <c r="F70" s="2284"/>
      <c r="G70" s="2285"/>
      <c r="H70" s="2286" t="s">
        <v>3</v>
      </c>
      <c r="I70" s="2289" t="s">
        <v>232</v>
      </c>
      <c r="J70" s="2290"/>
      <c r="K70" s="2290"/>
      <c r="L70" s="2290"/>
      <c r="M70" s="2290"/>
      <c r="N70" s="2290"/>
      <c r="O70" s="2290"/>
      <c r="P70" s="2290"/>
      <c r="Q70" s="2290"/>
      <c r="R70" s="2290"/>
      <c r="S70" s="2290"/>
      <c r="T70" s="2290"/>
      <c r="U70" s="2291"/>
      <c r="V70" s="2280" t="s">
        <v>4</v>
      </c>
    </row>
    <row r="71" spans="1:22" x14ac:dyDescent="0.2">
      <c r="A71" s="2281"/>
      <c r="B71" s="2281"/>
      <c r="C71" s="2292" t="s">
        <v>230</v>
      </c>
      <c r="D71" s="2293"/>
      <c r="E71" s="2293"/>
      <c r="F71" s="2293"/>
      <c r="G71" s="2294"/>
      <c r="H71" s="2287"/>
      <c r="I71" s="2295" t="s">
        <v>1</v>
      </c>
      <c r="J71" s="2296" t="s">
        <v>5</v>
      </c>
      <c r="K71" s="2297"/>
      <c r="L71" s="2297"/>
      <c r="M71" s="2297"/>
      <c r="N71" s="2297"/>
      <c r="O71" s="2297"/>
      <c r="P71" s="2297"/>
      <c r="Q71" s="2297"/>
      <c r="R71" s="2297"/>
      <c r="S71" s="2297"/>
      <c r="T71" s="2298"/>
      <c r="U71" s="2295" t="s">
        <v>2</v>
      </c>
      <c r="V71" s="2281"/>
    </row>
    <row r="72" spans="1:22" x14ac:dyDescent="0.2">
      <c r="A72" s="2281"/>
      <c r="B72" s="2282"/>
      <c r="C72" s="36" t="s">
        <v>231</v>
      </c>
      <c r="D72" s="38" t="s">
        <v>14</v>
      </c>
      <c r="E72" s="37" t="s">
        <v>16</v>
      </c>
      <c r="F72" s="37" t="s">
        <v>17</v>
      </c>
      <c r="G72" s="37" t="s">
        <v>18</v>
      </c>
      <c r="H72" s="2288"/>
      <c r="I72" s="2282"/>
      <c r="J72" s="27">
        <v>1</v>
      </c>
      <c r="K72" s="26">
        <v>2</v>
      </c>
      <c r="L72" s="26">
        <v>3</v>
      </c>
      <c r="M72" s="26">
        <v>4</v>
      </c>
      <c r="N72" s="26">
        <v>5</v>
      </c>
      <c r="O72" s="26">
        <v>6</v>
      </c>
      <c r="P72" s="26">
        <v>7</v>
      </c>
      <c r="Q72" s="26">
        <v>8</v>
      </c>
      <c r="R72" s="26">
        <v>9</v>
      </c>
      <c r="S72" s="26">
        <v>10</v>
      </c>
      <c r="T72" s="226">
        <v>11</v>
      </c>
      <c r="U72" s="2282"/>
      <c r="V72" s="2282"/>
    </row>
    <row r="73" spans="1:22" ht="13.5" thickBot="1" x14ac:dyDescent="0.25">
      <c r="A73" s="393">
        <v>1</v>
      </c>
      <c r="B73" s="393">
        <v>2</v>
      </c>
      <c r="C73" s="394">
        <v>3</v>
      </c>
      <c r="D73" s="395">
        <v>4</v>
      </c>
      <c r="E73" s="395">
        <v>5</v>
      </c>
      <c r="F73" s="395">
        <v>6</v>
      </c>
      <c r="G73" s="396">
        <v>7</v>
      </c>
      <c r="H73" s="397">
        <v>8</v>
      </c>
      <c r="I73" s="398">
        <v>9</v>
      </c>
      <c r="J73" s="399">
        <v>10</v>
      </c>
      <c r="K73" s="400">
        <v>11</v>
      </c>
      <c r="L73" s="400">
        <v>12</v>
      </c>
      <c r="M73" s="400">
        <v>13</v>
      </c>
      <c r="N73" s="400">
        <v>14</v>
      </c>
      <c r="O73" s="400">
        <v>15</v>
      </c>
      <c r="P73" s="400">
        <v>16</v>
      </c>
      <c r="Q73" s="400">
        <v>17</v>
      </c>
      <c r="R73" s="400">
        <v>18</v>
      </c>
      <c r="S73" s="400">
        <v>19</v>
      </c>
      <c r="T73" s="401">
        <v>20</v>
      </c>
      <c r="U73" s="397">
        <v>21</v>
      </c>
      <c r="V73" s="402">
        <v>22</v>
      </c>
    </row>
    <row r="74" spans="1:22" x14ac:dyDescent="0.2">
      <c r="A74" s="386"/>
      <c r="B74" s="386"/>
      <c r="C74" s="387"/>
      <c r="D74" s="388"/>
      <c r="E74" s="388"/>
      <c r="F74" s="388"/>
      <c r="G74" s="389"/>
      <c r="H74" s="354"/>
      <c r="I74" s="390"/>
      <c r="J74" s="387"/>
      <c r="K74" s="388"/>
      <c r="L74" s="388"/>
      <c r="M74" s="388"/>
      <c r="N74" s="388"/>
      <c r="O74" s="388"/>
      <c r="P74" s="388"/>
      <c r="Q74" s="388"/>
      <c r="R74" s="388"/>
      <c r="S74" s="388"/>
      <c r="T74" s="391"/>
      <c r="U74" s="392"/>
      <c r="V74" s="12"/>
    </row>
    <row r="75" spans="1:22" x14ac:dyDescent="0.2">
      <c r="A75" s="206">
        <v>1</v>
      </c>
      <c r="B75" s="207" t="s">
        <v>294</v>
      </c>
      <c r="C75" s="208">
        <v>0</v>
      </c>
      <c r="D75" s="209">
        <v>0</v>
      </c>
      <c r="E75" s="210">
        <v>2</v>
      </c>
      <c r="F75" s="210">
        <v>8</v>
      </c>
      <c r="G75" s="211">
        <v>6</v>
      </c>
      <c r="H75" s="212">
        <f>SUM(C75:G75)</f>
        <v>16</v>
      </c>
      <c r="I75" s="213">
        <f>H75</f>
        <v>16</v>
      </c>
      <c r="J75" s="214">
        <f>K1a!F86</f>
        <v>0</v>
      </c>
      <c r="K75" s="210">
        <v>0</v>
      </c>
      <c r="L75" s="210">
        <f>K1a!H86</f>
        <v>0</v>
      </c>
      <c r="M75" s="210">
        <v>1</v>
      </c>
      <c r="N75" s="210">
        <v>1</v>
      </c>
      <c r="O75" s="210">
        <v>0</v>
      </c>
      <c r="P75" s="210">
        <v>1</v>
      </c>
      <c r="Q75" s="210">
        <v>2</v>
      </c>
      <c r="R75" s="210">
        <v>0</v>
      </c>
      <c r="S75" s="210">
        <f>K1a!O86</f>
        <v>0</v>
      </c>
      <c r="T75" s="227">
        <f>K1a!P86</f>
        <v>0</v>
      </c>
      <c r="U75" s="213">
        <v>10</v>
      </c>
      <c r="V75" s="215"/>
    </row>
    <row r="76" spans="1:22" ht="13.5" thickBot="1" x14ac:dyDescent="0.25">
      <c r="A76" s="216"/>
      <c r="B76" s="217"/>
      <c r="C76" s="218"/>
      <c r="D76" s="219"/>
      <c r="E76" s="219"/>
      <c r="F76" s="219"/>
      <c r="G76" s="220"/>
      <c r="H76" s="221"/>
      <c r="I76" s="222"/>
      <c r="J76" s="223"/>
      <c r="K76" s="224"/>
      <c r="L76" s="224"/>
      <c r="M76" s="224"/>
      <c r="N76" s="224"/>
      <c r="O76" s="224"/>
      <c r="P76" s="224"/>
      <c r="Q76" s="224"/>
      <c r="R76" s="224"/>
      <c r="S76" s="224"/>
      <c r="T76" s="228"/>
      <c r="U76" s="222"/>
      <c r="V76" s="225"/>
    </row>
    <row r="77" spans="1:22" ht="13.5" thickBot="1" x14ac:dyDescent="0.25">
      <c r="A77" s="2299" t="s">
        <v>6</v>
      </c>
      <c r="B77" s="2300"/>
      <c r="C77" s="229">
        <f>SUM(C75:C76)</f>
        <v>0</v>
      </c>
      <c r="D77" s="230">
        <f t="shared" ref="D77:U77" si="2">SUM(D75:D76)</f>
        <v>0</v>
      </c>
      <c r="E77" s="230">
        <f t="shared" si="2"/>
        <v>2</v>
      </c>
      <c r="F77" s="230">
        <f t="shared" si="2"/>
        <v>8</v>
      </c>
      <c r="G77" s="231">
        <f t="shared" si="2"/>
        <v>6</v>
      </c>
      <c r="H77" s="229">
        <f t="shared" si="2"/>
        <v>16</v>
      </c>
      <c r="I77" s="229">
        <f t="shared" si="2"/>
        <v>16</v>
      </c>
      <c r="J77" s="229">
        <f t="shared" si="2"/>
        <v>0</v>
      </c>
      <c r="K77" s="230">
        <f t="shared" si="2"/>
        <v>0</v>
      </c>
      <c r="L77" s="230">
        <f t="shared" si="2"/>
        <v>0</v>
      </c>
      <c r="M77" s="230">
        <f t="shared" si="2"/>
        <v>1</v>
      </c>
      <c r="N77" s="230">
        <f t="shared" si="2"/>
        <v>1</v>
      </c>
      <c r="O77" s="230">
        <f t="shared" si="2"/>
        <v>0</v>
      </c>
      <c r="P77" s="230">
        <f t="shared" si="2"/>
        <v>1</v>
      </c>
      <c r="Q77" s="230">
        <f t="shared" si="2"/>
        <v>2</v>
      </c>
      <c r="R77" s="230">
        <f t="shared" si="2"/>
        <v>0</v>
      </c>
      <c r="S77" s="230">
        <f t="shared" si="2"/>
        <v>0</v>
      </c>
      <c r="T77" s="231">
        <f t="shared" si="2"/>
        <v>0</v>
      </c>
      <c r="U77" s="229">
        <f t="shared" si="2"/>
        <v>10</v>
      </c>
      <c r="V77" s="205"/>
    </row>
    <row r="78" spans="1:22" x14ac:dyDescent="0.2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</row>
    <row r="79" spans="1:22" x14ac:dyDescent="0.2">
      <c r="A79" s="11"/>
      <c r="B79" s="2276" t="s">
        <v>234</v>
      </c>
      <c r="C79" s="2276"/>
      <c r="D79" s="2276"/>
      <c r="E79" s="2276"/>
      <c r="F79" s="2276"/>
      <c r="G79" s="2276"/>
      <c r="H79" s="2276"/>
      <c r="I79" s="21"/>
      <c r="J79" s="21"/>
      <c r="K79" s="21"/>
      <c r="L79" s="21"/>
      <c r="M79" s="21"/>
      <c r="N79" s="21"/>
      <c r="O79" s="21"/>
      <c r="P79" s="21"/>
      <c r="Q79" s="21"/>
      <c r="R79" s="2277"/>
      <c r="S79" s="2277"/>
      <c r="T79" s="2277"/>
      <c r="U79" s="2277"/>
      <c r="V79" s="2277"/>
    </row>
    <row r="80" spans="1:22" x14ac:dyDescent="0.2">
      <c r="A80" s="95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</row>
    <row r="81" spans="1:22" x14ac:dyDescent="0.2">
      <c r="A81" s="3"/>
      <c r="B81" s="59" t="s">
        <v>8</v>
      </c>
      <c r="C81" s="60" t="s">
        <v>20</v>
      </c>
      <c r="D81" s="21" t="s">
        <v>186</v>
      </c>
      <c r="E81" s="61"/>
      <c r="F81" s="61"/>
      <c r="G81" s="61"/>
      <c r="H81" s="95"/>
      <c r="I81" s="21"/>
      <c r="J81" s="21"/>
      <c r="K81" s="21"/>
      <c r="L81" s="21"/>
      <c r="M81" s="21"/>
      <c r="N81" s="21"/>
      <c r="O81" s="21"/>
      <c r="P81" s="21"/>
      <c r="Q81" s="21"/>
      <c r="R81" s="2278"/>
      <c r="S81" s="2278"/>
      <c r="T81" s="2278"/>
      <c r="U81" s="2278"/>
      <c r="V81" s="2278"/>
    </row>
    <row r="82" spans="1:22" x14ac:dyDescent="0.2">
      <c r="A82" s="3"/>
      <c r="B82" s="59" t="s">
        <v>11</v>
      </c>
      <c r="C82" s="60" t="s">
        <v>20</v>
      </c>
      <c r="D82" s="21" t="s">
        <v>61</v>
      </c>
      <c r="E82" s="61"/>
      <c r="F82" s="61"/>
      <c r="G82" s="61"/>
      <c r="H82" s="95"/>
      <c r="I82" s="21"/>
      <c r="J82" s="21"/>
      <c r="K82" s="21"/>
      <c r="L82" s="21"/>
      <c r="M82" s="21"/>
      <c r="N82" s="21"/>
      <c r="O82" s="21"/>
      <c r="P82" s="21"/>
      <c r="Q82" s="21"/>
      <c r="R82" s="2278"/>
      <c r="S82" s="2278"/>
      <c r="T82" s="2278"/>
      <c r="U82" s="2278"/>
      <c r="V82" s="2278"/>
    </row>
    <row r="83" spans="1:22" x14ac:dyDescent="0.2">
      <c r="A83" s="95"/>
      <c r="B83" s="59" t="s">
        <v>13</v>
      </c>
      <c r="C83" s="60" t="s">
        <v>20</v>
      </c>
      <c r="D83" s="21" t="s">
        <v>23</v>
      </c>
      <c r="E83" s="21"/>
      <c r="F83" s="21"/>
      <c r="G83" s="21"/>
      <c r="H83" s="95"/>
      <c r="I83" s="21"/>
      <c r="J83" s="21"/>
      <c r="K83" s="21"/>
      <c r="L83" s="21"/>
      <c r="M83" s="21"/>
      <c r="N83" s="21"/>
      <c r="O83" s="21"/>
      <c r="P83" s="21"/>
      <c r="Q83" s="21"/>
      <c r="R83" s="2277"/>
      <c r="S83" s="2277"/>
      <c r="T83" s="2277"/>
      <c r="U83" s="2277"/>
      <c r="V83" s="2277"/>
    </row>
    <row r="84" spans="1:22" x14ac:dyDescent="0.2">
      <c r="A84" s="95"/>
      <c r="B84" s="59" t="s">
        <v>49</v>
      </c>
      <c r="C84" s="60" t="s">
        <v>20</v>
      </c>
      <c r="D84" s="21" t="s">
        <v>29</v>
      </c>
      <c r="E84" s="21"/>
      <c r="F84" s="21"/>
      <c r="G84" s="21"/>
      <c r="H84" s="95"/>
      <c r="I84" s="21"/>
      <c r="J84" s="21"/>
      <c r="K84" s="21"/>
      <c r="L84" s="21"/>
      <c r="M84" s="21"/>
      <c r="N84" s="21"/>
      <c r="O84" s="21"/>
      <c r="P84" s="21"/>
      <c r="Q84" s="21"/>
      <c r="R84" s="2277"/>
      <c r="S84" s="2277"/>
      <c r="T84" s="2277"/>
      <c r="U84" s="2277"/>
      <c r="V84" s="2277"/>
    </row>
    <row r="85" spans="1:22" x14ac:dyDescent="0.2">
      <c r="A85" s="95"/>
      <c r="B85" s="59" t="s">
        <v>50</v>
      </c>
      <c r="C85" s="60" t="s">
        <v>20</v>
      </c>
      <c r="D85" s="21" t="s">
        <v>30</v>
      </c>
      <c r="E85" s="21"/>
      <c r="F85" s="21"/>
      <c r="G85" s="21"/>
      <c r="H85" s="9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</row>
    <row r="86" spans="1:22" x14ac:dyDescent="0.2">
      <c r="A86" s="95"/>
      <c r="B86" s="59" t="s">
        <v>51</v>
      </c>
      <c r="C86" s="60" t="s">
        <v>20</v>
      </c>
      <c r="D86" s="21" t="s">
        <v>31</v>
      </c>
      <c r="E86" s="21"/>
      <c r="F86" s="21"/>
      <c r="G86" s="21"/>
      <c r="H86" s="9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</row>
    <row r="87" spans="1:22" x14ac:dyDescent="0.2">
      <c r="A87" s="95"/>
      <c r="B87" s="59" t="s">
        <v>52</v>
      </c>
      <c r="C87" s="60" t="s">
        <v>20</v>
      </c>
      <c r="D87" s="21" t="s">
        <v>32</v>
      </c>
      <c r="E87" s="21"/>
      <c r="F87" s="21"/>
      <c r="G87" s="21"/>
      <c r="H87" s="9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</row>
    <row r="88" spans="1:22" x14ac:dyDescent="0.2">
      <c r="A88" s="95"/>
      <c r="B88" s="59" t="s">
        <v>53</v>
      </c>
      <c r="C88" s="60" t="s">
        <v>20</v>
      </c>
      <c r="D88" s="21" t="s">
        <v>33</v>
      </c>
      <c r="E88" s="21"/>
      <c r="F88" s="21"/>
      <c r="G88" s="21"/>
      <c r="H88" s="95"/>
      <c r="I88" s="21"/>
      <c r="J88" s="21"/>
      <c r="K88" s="21"/>
      <c r="L88" s="21"/>
      <c r="M88" s="21"/>
      <c r="N88" s="21"/>
      <c r="O88" s="21"/>
      <c r="P88" s="21"/>
      <c r="Q88" s="21"/>
      <c r="R88" s="2276"/>
      <c r="S88" s="2276"/>
      <c r="T88" s="2276"/>
      <c r="U88" s="2276"/>
      <c r="V88" s="2276"/>
    </row>
    <row r="89" spans="1:22" x14ac:dyDescent="0.2">
      <c r="A89" s="95"/>
      <c r="B89" s="59" t="s">
        <v>54</v>
      </c>
      <c r="C89" s="60" t="s">
        <v>20</v>
      </c>
      <c r="D89" s="21" t="s">
        <v>34</v>
      </c>
      <c r="E89" s="21"/>
      <c r="F89" s="21"/>
      <c r="G89" s="21"/>
      <c r="H89" s="95"/>
      <c r="I89" s="21"/>
      <c r="J89" s="21"/>
      <c r="K89" s="21"/>
      <c r="L89" s="21"/>
      <c r="M89" s="21"/>
      <c r="N89" s="21"/>
      <c r="O89" s="21"/>
      <c r="P89" s="21"/>
      <c r="Q89" s="21"/>
      <c r="R89" s="2277"/>
      <c r="S89" s="2277"/>
      <c r="T89" s="2277"/>
      <c r="U89" s="2277"/>
      <c r="V89" s="2277"/>
    </row>
    <row r="90" spans="1:22" x14ac:dyDescent="0.2">
      <c r="A90" s="95"/>
      <c r="B90" s="59" t="s">
        <v>55</v>
      </c>
      <c r="C90" s="60" t="s">
        <v>20</v>
      </c>
      <c r="D90" s="21" t="s">
        <v>35</v>
      </c>
      <c r="E90" s="21"/>
      <c r="F90" s="21"/>
      <c r="G90" s="21"/>
      <c r="H90" s="95"/>
      <c r="I90" s="21"/>
      <c r="J90" s="21"/>
      <c r="K90" s="21"/>
      <c r="L90" s="21"/>
      <c r="M90" s="21"/>
      <c r="N90" s="21"/>
      <c r="O90" s="21"/>
      <c r="P90" s="21"/>
      <c r="Q90" s="21"/>
      <c r="R90" s="2273"/>
      <c r="S90" s="2273"/>
      <c r="T90" s="2273"/>
      <c r="U90" s="2273"/>
      <c r="V90" s="2273"/>
    </row>
    <row r="91" spans="1:22" x14ac:dyDescent="0.2">
      <c r="A91" s="95"/>
      <c r="B91" s="59" t="s">
        <v>56</v>
      </c>
      <c r="C91" s="60" t="s">
        <v>20</v>
      </c>
      <c r="D91" s="21" t="s">
        <v>36</v>
      </c>
      <c r="E91" s="21"/>
      <c r="F91" s="21"/>
      <c r="G91" s="21"/>
      <c r="H91" s="9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</row>
    <row r="94" spans="1:22" ht="15" x14ac:dyDescent="0.25">
      <c r="A94" s="2279" t="s">
        <v>24</v>
      </c>
      <c r="B94" s="2279"/>
      <c r="C94" s="2279"/>
      <c r="D94" s="2279"/>
      <c r="E94" s="2279"/>
      <c r="F94" s="2279"/>
      <c r="G94" s="2279"/>
      <c r="H94" s="2279"/>
      <c r="I94" s="2279"/>
      <c r="J94" s="2279"/>
      <c r="K94" s="2279"/>
      <c r="L94" s="2279"/>
      <c r="M94" s="2279"/>
      <c r="N94" s="2279"/>
      <c r="O94" s="2279"/>
      <c r="P94" s="2279"/>
      <c r="Q94" s="2279"/>
      <c r="R94" s="2279"/>
      <c r="S94" s="2279"/>
      <c r="T94" s="2279"/>
      <c r="U94" s="2279"/>
      <c r="V94" s="2279"/>
    </row>
    <row r="95" spans="1:22" x14ac:dyDescent="0.2">
      <c r="A95" s="95"/>
      <c r="B95" s="95"/>
      <c r="C95" s="103"/>
      <c r="D95" s="103"/>
      <c r="E95" s="95"/>
      <c r="F95" s="95"/>
      <c r="G95" s="95"/>
      <c r="H95" s="10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3"/>
      <c r="V95" s="95"/>
    </row>
    <row r="96" spans="1:22" x14ac:dyDescent="0.2">
      <c r="A96" s="112" t="s">
        <v>273</v>
      </c>
      <c r="B96" s="112"/>
      <c r="C96" s="112" t="s">
        <v>791</v>
      </c>
      <c r="D96" s="112"/>
      <c r="E96" s="112"/>
      <c r="F96" s="112"/>
      <c r="G96" s="112"/>
      <c r="H96" s="10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</row>
    <row r="97" spans="1:22" x14ac:dyDescent="0.2">
      <c r="A97" s="112" t="s">
        <v>25</v>
      </c>
      <c r="B97" s="112"/>
      <c r="C97" s="112" t="s">
        <v>306</v>
      </c>
      <c r="D97" s="232"/>
      <c r="E97" s="112"/>
      <c r="F97" s="112"/>
      <c r="G97" s="112"/>
      <c r="H97" s="10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</row>
    <row r="98" spans="1:22" x14ac:dyDescent="0.2">
      <c r="A98" s="112" t="s">
        <v>185</v>
      </c>
      <c r="B98" s="112"/>
      <c r="C98" s="112" t="s">
        <v>633</v>
      </c>
      <c r="D98" s="103"/>
      <c r="E98" s="112"/>
      <c r="F98" s="112"/>
      <c r="G98" s="112"/>
      <c r="H98" s="10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</row>
    <row r="99" spans="1:22" x14ac:dyDescent="0.2">
      <c r="A99" s="112" t="s">
        <v>26</v>
      </c>
      <c r="B99" s="112"/>
      <c r="C99" s="112" t="s">
        <v>761</v>
      </c>
      <c r="D99" s="103"/>
      <c r="E99" s="112"/>
      <c r="F99" s="112"/>
      <c r="G99" s="112"/>
      <c r="H99" s="10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</row>
    <row r="100" spans="1:22" ht="13.5" thickBot="1" x14ac:dyDescent="0.25">
      <c r="A100" s="95"/>
      <c r="B100" s="95"/>
      <c r="C100" s="34"/>
      <c r="D100" s="34"/>
      <c r="E100" s="13"/>
      <c r="F100" s="13"/>
      <c r="G100" s="13"/>
      <c r="H100" s="3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</row>
    <row r="101" spans="1:22" x14ac:dyDescent="0.2">
      <c r="A101" s="2280" t="s">
        <v>0</v>
      </c>
      <c r="B101" s="2280" t="s">
        <v>272</v>
      </c>
      <c r="C101" s="2283" t="s">
        <v>88</v>
      </c>
      <c r="D101" s="2284"/>
      <c r="E101" s="2284"/>
      <c r="F101" s="2284"/>
      <c r="G101" s="2285"/>
      <c r="H101" s="2286" t="s">
        <v>3</v>
      </c>
      <c r="I101" s="2289" t="s">
        <v>232</v>
      </c>
      <c r="J101" s="2290"/>
      <c r="K101" s="2290"/>
      <c r="L101" s="2290"/>
      <c r="M101" s="2290"/>
      <c r="N101" s="2290"/>
      <c r="O101" s="2290"/>
      <c r="P101" s="2290"/>
      <c r="Q101" s="2290"/>
      <c r="R101" s="2290"/>
      <c r="S101" s="2290"/>
      <c r="T101" s="2290"/>
      <c r="U101" s="2291"/>
      <c r="V101" s="2280" t="s">
        <v>4</v>
      </c>
    </row>
    <row r="102" spans="1:22" x14ac:dyDescent="0.2">
      <c r="A102" s="2281"/>
      <c r="B102" s="2281"/>
      <c r="C102" s="2292" t="s">
        <v>230</v>
      </c>
      <c r="D102" s="2293"/>
      <c r="E102" s="2293"/>
      <c r="F102" s="2293"/>
      <c r="G102" s="2294"/>
      <c r="H102" s="2287"/>
      <c r="I102" s="2295" t="s">
        <v>1</v>
      </c>
      <c r="J102" s="2296" t="s">
        <v>5</v>
      </c>
      <c r="K102" s="2297"/>
      <c r="L102" s="2297"/>
      <c r="M102" s="2297"/>
      <c r="N102" s="2297"/>
      <c r="O102" s="2297"/>
      <c r="P102" s="2297"/>
      <c r="Q102" s="2297"/>
      <c r="R102" s="2297"/>
      <c r="S102" s="2297"/>
      <c r="T102" s="2298"/>
      <c r="U102" s="2295" t="s">
        <v>2</v>
      </c>
      <c r="V102" s="2281"/>
    </row>
    <row r="103" spans="1:22" x14ac:dyDescent="0.2">
      <c r="A103" s="2281"/>
      <c r="B103" s="2282"/>
      <c r="C103" s="36" t="s">
        <v>231</v>
      </c>
      <c r="D103" s="38" t="s">
        <v>14</v>
      </c>
      <c r="E103" s="37" t="s">
        <v>16</v>
      </c>
      <c r="F103" s="37" t="s">
        <v>17</v>
      </c>
      <c r="G103" s="37" t="s">
        <v>18</v>
      </c>
      <c r="H103" s="2288"/>
      <c r="I103" s="2282"/>
      <c r="J103" s="27">
        <v>1</v>
      </c>
      <c r="K103" s="26">
        <v>2</v>
      </c>
      <c r="L103" s="26">
        <v>3</v>
      </c>
      <c r="M103" s="26">
        <v>4</v>
      </c>
      <c r="N103" s="26">
        <v>5</v>
      </c>
      <c r="O103" s="26">
        <v>6</v>
      </c>
      <c r="P103" s="26">
        <v>7</v>
      </c>
      <c r="Q103" s="26">
        <v>8</v>
      </c>
      <c r="R103" s="26">
        <v>9</v>
      </c>
      <c r="S103" s="26">
        <v>10</v>
      </c>
      <c r="T103" s="226">
        <v>11</v>
      </c>
      <c r="U103" s="2282"/>
      <c r="V103" s="2282"/>
    </row>
    <row r="104" spans="1:22" ht="13.5" thickBot="1" x14ac:dyDescent="0.25">
      <c r="A104" s="393">
        <v>1</v>
      </c>
      <c r="B104" s="393">
        <v>2</v>
      </c>
      <c r="C104" s="394">
        <v>3</v>
      </c>
      <c r="D104" s="395">
        <v>4</v>
      </c>
      <c r="E104" s="395">
        <v>5</v>
      </c>
      <c r="F104" s="395">
        <v>6</v>
      </c>
      <c r="G104" s="396">
        <v>7</v>
      </c>
      <c r="H104" s="397">
        <v>8</v>
      </c>
      <c r="I104" s="398">
        <v>9</v>
      </c>
      <c r="J104" s="399">
        <v>10</v>
      </c>
      <c r="K104" s="400">
        <v>11</v>
      </c>
      <c r="L104" s="400">
        <v>12</v>
      </c>
      <c r="M104" s="400">
        <v>13</v>
      </c>
      <c r="N104" s="400">
        <v>14</v>
      </c>
      <c r="O104" s="400">
        <v>15</v>
      </c>
      <c r="P104" s="400">
        <v>16</v>
      </c>
      <c r="Q104" s="400">
        <v>17</v>
      </c>
      <c r="R104" s="400">
        <v>18</v>
      </c>
      <c r="S104" s="400">
        <v>19</v>
      </c>
      <c r="T104" s="401">
        <v>20</v>
      </c>
      <c r="U104" s="397">
        <v>21</v>
      </c>
      <c r="V104" s="402">
        <v>22</v>
      </c>
    </row>
    <row r="105" spans="1:22" x14ac:dyDescent="0.2">
      <c r="A105" s="386"/>
      <c r="B105" s="386"/>
      <c r="C105" s="387"/>
      <c r="D105" s="388"/>
      <c r="E105" s="388"/>
      <c r="F105" s="388"/>
      <c r="G105" s="389"/>
      <c r="H105" s="354"/>
      <c r="I105" s="390"/>
      <c r="J105" s="387"/>
      <c r="K105" s="388"/>
      <c r="L105" s="388"/>
      <c r="M105" s="388"/>
      <c r="N105" s="388"/>
      <c r="O105" s="388"/>
      <c r="P105" s="388"/>
      <c r="Q105" s="388"/>
      <c r="R105" s="388"/>
      <c r="S105" s="388"/>
      <c r="T105" s="391"/>
      <c r="U105" s="392"/>
      <c r="V105" s="12"/>
    </row>
    <row r="106" spans="1:22" x14ac:dyDescent="0.2">
      <c r="A106" s="206">
        <v>1</v>
      </c>
      <c r="B106" s="207" t="s">
        <v>294</v>
      </c>
      <c r="C106" s="208">
        <v>0</v>
      </c>
      <c r="D106" s="209">
        <v>0</v>
      </c>
      <c r="E106" s="210">
        <v>2</v>
      </c>
      <c r="F106" s="210">
        <v>8</v>
      </c>
      <c r="G106" s="211">
        <v>6</v>
      </c>
      <c r="H106" s="212">
        <f>SUM(C106:G106)</f>
        <v>16</v>
      </c>
      <c r="I106" s="213">
        <f>H106</f>
        <v>16</v>
      </c>
      <c r="J106" s="214">
        <f>K1a!F117</f>
        <v>0</v>
      </c>
      <c r="K106" s="210">
        <v>0</v>
      </c>
      <c r="L106" s="210">
        <f>K1a!H117</f>
        <v>0</v>
      </c>
      <c r="M106" s="210">
        <v>1</v>
      </c>
      <c r="N106" s="210">
        <v>1</v>
      </c>
      <c r="O106" s="210">
        <v>0</v>
      </c>
      <c r="P106" s="210">
        <v>1</v>
      </c>
      <c r="Q106" s="210">
        <v>2</v>
      </c>
      <c r="R106" s="210">
        <v>0</v>
      </c>
      <c r="S106" s="210">
        <f>K1a!O117</f>
        <v>0</v>
      </c>
      <c r="T106" s="227">
        <f>K1a!P117</f>
        <v>0</v>
      </c>
      <c r="U106" s="213">
        <v>10</v>
      </c>
      <c r="V106" s="215"/>
    </row>
    <row r="107" spans="1:22" ht="13.5" thickBot="1" x14ac:dyDescent="0.25">
      <c r="A107" s="216"/>
      <c r="B107" s="217"/>
      <c r="C107" s="218"/>
      <c r="D107" s="219"/>
      <c r="E107" s="219"/>
      <c r="F107" s="219"/>
      <c r="G107" s="220"/>
      <c r="H107" s="221"/>
      <c r="I107" s="222"/>
      <c r="J107" s="223"/>
      <c r="K107" s="224"/>
      <c r="L107" s="224"/>
      <c r="M107" s="224"/>
      <c r="N107" s="224"/>
      <c r="O107" s="224"/>
      <c r="P107" s="224"/>
      <c r="Q107" s="224"/>
      <c r="R107" s="224"/>
      <c r="S107" s="224"/>
      <c r="T107" s="228"/>
      <c r="U107" s="222"/>
      <c r="V107" s="225"/>
    </row>
    <row r="108" spans="1:22" ht="13.5" thickBot="1" x14ac:dyDescent="0.25">
      <c r="A108" s="2299" t="s">
        <v>6</v>
      </c>
      <c r="B108" s="2300"/>
      <c r="C108" s="229">
        <f>SUM(C106:C107)</f>
        <v>0</v>
      </c>
      <c r="D108" s="230">
        <f t="shared" ref="D108:U108" si="3">SUM(D106:D107)</f>
        <v>0</v>
      </c>
      <c r="E108" s="230">
        <f t="shared" si="3"/>
        <v>2</v>
      </c>
      <c r="F108" s="230">
        <f t="shared" si="3"/>
        <v>8</v>
      </c>
      <c r="G108" s="231">
        <f t="shared" si="3"/>
        <v>6</v>
      </c>
      <c r="H108" s="229">
        <f t="shared" si="3"/>
        <v>16</v>
      </c>
      <c r="I108" s="229">
        <f t="shared" si="3"/>
        <v>16</v>
      </c>
      <c r="J108" s="229">
        <f t="shared" si="3"/>
        <v>0</v>
      </c>
      <c r="K108" s="230">
        <f t="shared" si="3"/>
        <v>0</v>
      </c>
      <c r="L108" s="230">
        <f t="shared" si="3"/>
        <v>0</v>
      </c>
      <c r="M108" s="230">
        <f t="shared" si="3"/>
        <v>1</v>
      </c>
      <c r="N108" s="230">
        <f t="shared" si="3"/>
        <v>1</v>
      </c>
      <c r="O108" s="230">
        <f t="shared" si="3"/>
        <v>0</v>
      </c>
      <c r="P108" s="230">
        <f t="shared" si="3"/>
        <v>1</v>
      </c>
      <c r="Q108" s="230">
        <f t="shared" si="3"/>
        <v>2</v>
      </c>
      <c r="R108" s="230">
        <f t="shared" si="3"/>
        <v>0</v>
      </c>
      <c r="S108" s="230">
        <f t="shared" si="3"/>
        <v>0</v>
      </c>
      <c r="T108" s="231">
        <f t="shared" si="3"/>
        <v>0</v>
      </c>
      <c r="U108" s="229">
        <f t="shared" si="3"/>
        <v>10</v>
      </c>
      <c r="V108" s="205"/>
    </row>
    <row r="109" spans="1:22" x14ac:dyDescent="0.2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</row>
    <row r="110" spans="1:22" x14ac:dyDescent="0.2">
      <c r="A110" s="11"/>
      <c r="B110" s="2276" t="s">
        <v>234</v>
      </c>
      <c r="C110" s="2276"/>
      <c r="D110" s="2276"/>
      <c r="E110" s="2276"/>
      <c r="F110" s="2276"/>
      <c r="G110" s="2276"/>
      <c r="H110" s="2276"/>
      <c r="I110" s="21"/>
      <c r="J110" s="21"/>
      <c r="K110" s="21"/>
      <c r="L110" s="21"/>
      <c r="M110" s="21"/>
      <c r="N110" s="21"/>
      <c r="O110" s="21"/>
      <c r="P110" s="21"/>
      <c r="Q110" s="21"/>
      <c r="R110" s="2277"/>
      <c r="S110" s="2277"/>
      <c r="T110" s="2277"/>
      <c r="U110" s="2277"/>
      <c r="V110" s="2277"/>
    </row>
    <row r="111" spans="1:22" x14ac:dyDescent="0.2">
      <c r="A111" s="95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</row>
    <row r="112" spans="1:22" x14ac:dyDescent="0.2">
      <c r="A112" s="3"/>
      <c r="B112" s="59" t="s">
        <v>8</v>
      </c>
      <c r="C112" s="60" t="s">
        <v>20</v>
      </c>
      <c r="D112" s="21" t="s">
        <v>186</v>
      </c>
      <c r="E112" s="61"/>
      <c r="F112" s="61"/>
      <c r="G112" s="61"/>
      <c r="H112" s="95"/>
      <c r="I112" s="21"/>
      <c r="J112" s="21"/>
      <c r="K112" s="21"/>
      <c r="L112" s="21"/>
      <c r="M112" s="21"/>
      <c r="N112" s="21"/>
      <c r="O112" s="21"/>
      <c r="P112" s="21"/>
      <c r="Q112" s="21"/>
      <c r="R112" s="2278"/>
      <c r="S112" s="2278"/>
      <c r="T112" s="2278"/>
      <c r="U112" s="2278"/>
      <c r="V112" s="2278"/>
    </row>
    <row r="113" spans="1:22" x14ac:dyDescent="0.2">
      <c r="A113" s="3"/>
      <c r="B113" s="59" t="s">
        <v>11</v>
      </c>
      <c r="C113" s="60" t="s">
        <v>20</v>
      </c>
      <c r="D113" s="21" t="s">
        <v>61</v>
      </c>
      <c r="E113" s="61"/>
      <c r="F113" s="61"/>
      <c r="G113" s="61"/>
      <c r="H113" s="95"/>
      <c r="I113" s="21"/>
      <c r="J113" s="21"/>
      <c r="K113" s="21"/>
      <c r="L113" s="21"/>
      <c r="M113" s="21"/>
      <c r="N113" s="21"/>
      <c r="O113" s="21"/>
      <c r="P113" s="21"/>
      <c r="Q113" s="21"/>
      <c r="R113" s="2278"/>
      <c r="S113" s="2278"/>
      <c r="T113" s="2278"/>
      <c r="U113" s="2278"/>
      <c r="V113" s="2278"/>
    </row>
    <row r="114" spans="1:22" x14ac:dyDescent="0.2">
      <c r="A114" s="95"/>
      <c r="B114" s="59" t="s">
        <v>13</v>
      </c>
      <c r="C114" s="60" t="s">
        <v>20</v>
      </c>
      <c r="D114" s="21" t="s">
        <v>23</v>
      </c>
      <c r="E114" s="21"/>
      <c r="F114" s="21"/>
      <c r="G114" s="21"/>
      <c r="H114" s="95"/>
      <c r="I114" s="21"/>
      <c r="J114" s="21"/>
      <c r="K114" s="21"/>
      <c r="L114" s="21"/>
      <c r="M114" s="21"/>
      <c r="N114" s="21"/>
      <c r="O114" s="21"/>
      <c r="P114" s="21"/>
      <c r="Q114" s="21"/>
      <c r="R114" s="2277"/>
      <c r="S114" s="2277"/>
      <c r="T114" s="2277"/>
      <c r="U114" s="2277"/>
      <c r="V114" s="2277"/>
    </row>
    <row r="115" spans="1:22" x14ac:dyDescent="0.2">
      <c r="A115" s="95"/>
      <c r="B115" s="59" t="s">
        <v>49</v>
      </c>
      <c r="C115" s="60" t="s">
        <v>20</v>
      </c>
      <c r="D115" s="21" t="s">
        <v>29</v>
      </c>
      <c r="E115" s="21"/>
      <c r="F115" s="21"/>
      <c r="G115" s="21"/>
      <c r="H115" s="95"/>
      <c r="I115" s="21"/>
      <c r="J115" s="21"/>
      <c r="K115" s="21"/>
      <c r="L115" s="21"/>
      <c r="M115" s="21"/>
      <c r="N115" s="21"/>
      <c r="O115" s="21"/>
      <c r="P115" s="21"/>
      <c r="Q115" s="21"/>
      <c r="R115" s="2277"/>
      <c r="S115" s="2277"/>
      <c r="T115" s="2277"/>
      <c r="U115" s="2277"/>
      <c r="V115" s="2277"/>
    </row>
    <row r="116" spans="1:22" x14ac:dyDescent="0.2">
      <c r="A116" s="95"/>
      <c r="B116" s="59" t="s">
        <v>50</v>
      </c>
      <c r="C116" s="60" t="s">
        <v>20</v>
      </c>
      <c r="D116" s="21" t="s">
        <v>30</v>
      </c>
      <c r="E116" s="21"/>
      <c r="F116" s="21"/>
      <c r="G116" s="21"/>
      <c r="H116" s="9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</row>
    <row r="117" spans="1:22" x14ac:dyDescent="0.2">
      <c r="A117" s="95"/>
      <c r="B117" s="59" t="s">
        <v>51</v>
      </c>
      <c r="C117" s="60" t="s">
        <v>20</v>
      </c>
      <c r="D117" s="21" t="s">
        <v>31</v>
      </c>
      <c r="E117" s="21"/>
      <c r="F117" s="21"/>
      <c r="G117" s="21"/>
      <c r="H117" s="9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</row>
    <row r="118" spans="1:22" x14ac:dyDescent="0.2">
      <c r="A118" s="95"/>
      <c r="B118" s="59" t="s">
        <v>52</v>
      </c>
      <c r="C118" s="60" t="s">
        <v>20</v>
      </c>
      <c r="D118" s="21" t="s">
        <v>32</v>
      </c>
      <c r="E118" s="21"/>
      <c r="F118" s="21"/>
      <c r="G118" s="21"/>
      <c r="H118" s="9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</row>
    <row r="119" spans="1:22" x14ac:dyDescent="0.2">
      <c r="A119" s="95"/>
      <c r="B119" s="59" t="s">
        <v>53</v>
      </c>
      <c r="C119" s="60" t="s">
        <v>20</v>
      </c>
      <c r="D119" s="21" t="s">
        <v>33</v>
      </c>
      <c r="E119" s="21"/>
      <c r="F119" s="21"/>
      <c r="G119" s="21"/>
      <c r="H119" s="95"/>
      <c r="I119" s="21"/>
      <c r="J119" s="21"/>
      <c r="K119" s="21"/>
      <c r="L119" s="21"/>
      <c r="M119" s="21"/>
      <c r="N119" s="21"/>
      <c r="O119" s="21"/>
      <c r="P119" s="21"/>
      <c r="Q119" s="21"/>
      <c r="R119" s="2276"/>
      <c r="S119" s="2276"/>
      <c r="T119" s="2276"/>
      <c r="U119" s="2276"/>
      <c r="V119" s="2276"/>
    </row>
    <row r="120" spans="1:22" x14ac:dyDescent="0.2">
      <c r="A120" s="95"/>
      <c r="B120" s="59" t="s">
        <v>54</v>
      </c>
      <c r="C120" s="60" t="s">
        <v>20</v>
      </c>
      <c r="D120" s="21" t="s">
        <v>34</v>
      </c>
      <c r="E120" s="21"/>
      <c r="F120" s="21"/>
      <c r="G120" s="21"/>
      <c r="H120" s="95"/>
      <c r="I120" s="21"/>
      <c r="J120" s="21"/>
      <c r="K120" s="21"/>
      <c r="L120" s="21"/>
      <c r="M120" s="21"/>
      <c r="N120" s="21"/>
      <c r="O120" s="21"/>
      <c r="P120" s="21"/>
      <c r="Q120" s="21"/>
      <c r="R120" s="2277"/>
      <c r="S120" s="2277"/>
      <c r="T120" s="2277"/>
      <c r="U120" s="2277"/>
      <c r="V120" s="2277"/>
    </row>
    <row r="121" spans="1:22" x14ac:dyDescent="0.2">
      <c r="A121" s="95"/>
      <c r="B121" s="59" t="s">
        <v>55</v>
      </c>
      <c r="C121" s="60" t="s">
        <v>20</v>
      </c>
      <c r="D121" s="21" t="s">
        <v>35</v>
      </c>
      <c r="E121" s="21"/>
      <c r="F121" s="21"/>
      <c r="G121" s="21"/>
      <c r="H121" s="95"/>
      <c r="I121" s="21"/>
      <c r="J121" s="21"/>
      <c r="K121" s="21"/>
      <c r="L121" s="21"/>
      <c r="M121" s="21"/>
      <c r="N121" s="21"/>
      <c r="O121" s="21"/>
      <c r="P121" s="21"/>
      <c r="Q121" s="21"/>
      <c r="R121" s="2273"/>
      <c r="S121" s="2273"/>
      <c r="T121" s="2273"/>
      <c r="U121" s="2273"/>
      <c r="V121" s="2273"/>
    </row>
    <row r="122" spans="1:22" x14ac:dyDescent="0.2">
      <c r="A122" s="95"/>
      <c r="B122" s="59" t="s">
        <v>56</v>
      </c>
      <c r="C122" s="60" t="s">
        <v>20</v>
      </c>
      <c r="D122" s="21" t="s">
        <v>36</v>
      </c>
      <c r="E122" s="21"/>
      <c r="F122" s="21"/>
      <c r="G122" s="21"/>
      <c r="H122" s="95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</row>
    <row r="125" spans="1:22" ht="15" x14ac:dyDescent="0.25">
      <c r="A125" s="2279" t="s">
        <v>24</v>
      </c>
      <c r="B125" s="2279"/>
      <c r="C125" s="2279"/>
      <c r="D125" s="2279"/>
      <c r="E125" s="2279"/>
      <c r="F125" s="2279"/>
      <c r="G125" s="2279"/>
      <c r="H125" s="2279"/>
      <c r="I125" s="2279"/>
      <c r="J125" s="2279"/>
      <c r="K125" s="2279"/>
      <c r="L125" s="2279"/>
      <c r="M125" s="2279"/>
      <c r="N125" s="2279"/>
      <c r="O125" s="2279"/>
      <c r="P125" s="2279"/>
      <c r="Q125" s="2279"/>
      <c r="R125" s="2279"/>
      <c r="S125" s="2279"/>
      <c r="T125" s="2279"/>
      <c r="U125" s="2279"/>
      <c r="V125" s="2279"/>
    </row>
    <row r="126" spans="1:22" x14ac:dyDescent="0.2">
      <c r="A126" s="95"/>
      <c r="B126" s="95"/>
      <c r="C126" s="103"/>
      <c r="D126" s="103"/>
      <c r="E126" s="95"/>
      <c r="F126" s="95"/>
      <c r="G126" s="95"/>
      <c r="H126" s="10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3"/>
      <c r="V126" s="95"/>
    </row>
    <row r="127" spans="1:22" x14ac:dyDescent="0.2">
      <c r="A127" s="112" t="s">
        <v>273</v>
      </c>
      <c r="B127" s="112"/>
      <c r="C127" s="112" t="s">
        <v>808</v>
      </c>
      <c r="D127" s="112"/>
      <c r="E127" s="112"/>
      <c r="F127" s="112"/>
      <c r="G127" s="112"/>
      <c r="H127" s="10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</row>
    <row r="128" spans="1:22" x14ac:dyDescent="0.2">
      <c r="A128" s="112" t="s">
        <v>25</v>
      </c>
      <c r="B128" s="112"/>
      <c r="C128" s="112" t="s">
        <v>306</v>
      </c>
      <c r="D128" s="232"/>
      <c r="E128" s="112"/>
      <c r="F128" s="112"/>
      <c r="G128" s="112"/>
      <c r="H128" s="10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</row>
    <row r="129" spans="1:22" x14ac:dyDescent="0.2">
      <c r="A129" s="112" t="s">
        <v>185</v>
      </c>
      <c r="B129" s="112"/>
      <c r="C129" s="112" t="s">
        <v>633</v>
      </c>
      <c r="D129" s="103"/>
      <c r="E129" s="112"/>
      <c r="F129" s="112"/>
      <c r="G129" s="112"/>
      <c r="H129" s="10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</row>
    <row r="130" spans="1:22" x14ac:dyDescent="0.2">
      <c r="A130" s="112" t="s">
        <v>26</v>
      </c>
      <c r="B130" s="112"/>
      <c r="C130" s="112" t="s">
        <v>761</v>
      </c>
      <c r="D130" s="103"/>
      <c r="E130" s="112"/>
      <c r="F130" s="112"/>
      <c r="G130" s="112"/>
      <c r="H130" s="10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</row>
    <row r="131" spans="1:22" ht="13.5" thickBot="1" x14ac:dyDescent="0.25">
      <c r="A131" s="95"/>
      <c r="B131" s="95"/>
      <c r="C131" s="34"/>
      <c r="D131" s="34"/>
      <c r="E131" s="13"/>
      <c r="F131" s="13"/>
      <c r="G131" s="13"/>
      <c r="H131" s="3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</row>
    <row r="132" spans="1:22" x14ac:dyDescent="0.2">
      <c r="A132" s="2280" t="s">
        <v>0</v>
      </c>
      <c r="B132" s="2280" t="s">
        <v>272</v>
      </c>
      <c r="C132" s="2283" t="s">
        <v>88</v>
      </c>
      <c r="D132" s="2284"/>
      <c r="E132" s="2284"/>
      <c r="F132" s="2284"/>
      <c r="G132" s="2285"/>
      <c r="H132" s="2286" t="s">
        <v>3</v>
      </c>
      <c r="I132" s="2289" t="s">
        <v>232</v>
      </c>
      <c r="J132" s="2290"/>
      <c r="K132" s="2290"/>
      <c r="L132" s="2290"/>
      <c r="M132" s="2290"/>
      <c r="N132" s="2290"/>
      <c r="O132" s="2290"/>
      <c r="P132" s="2290"/>
      <c r="Q132" s="2290"/>
      <c r="R132" s="2290"/>
      <c r="S132" s="2290"/>
      <c r="T132" s="2290"/>
      <c r="U132" s="2291"/>
      <c r="V132" s="2280" t="s">
        <v>4</v>
      </c>
    </row>
    <row r="133" spans="1:22" x14ac:dyDescent="0.2">
      <c r="A133" s="2281"/>
      <c r="B133" s="2281"/>
      <c r="C133" s="2292" t="s">
        <v>230</v>
      </c>
      <c r="D133" s="2293"/>
      <c r="E133" s="2293"/>
      <c r="F133" s="2293"/>
      <c r="G133" s="2294"/>
      <c r="H133" s="2287"/>
      <c r="I133" s="2295" t="s">
        <v>1</v>
      </c>
      <c r="J133" s="2296" t="s">
        <v>5</v>
      </c>
      <c r="K133" s="2297"/>
      <c r="L133" s="2297"/>
      <c r="M133" s="2297"/>
      <c r="N133" s="2297"/>
      <c r="O133" s="2297"/>
      <c r="P133" s="2297"/>
      <c r="Q133" s="2297"/>
      <c r="R133" s="2297"/>
      <c r="S133" s="2297"/>
      <c r="T133" s="2298"/>
      <c r="U133" s="2295" t="s">
        <v>2</v>
      </c>
      <c r="V133" s="2281"/>
    </row>
    <row r="134" spans="1:22" x14ac:dyDescent="0.2">
      <c r="A134" s="2281"/>
      <c r="B134" s="2282"/>
      <c r="C134" s="36" t="s">
        <v>231</v>
      </c>
      <c r="D134" s="38" t="s">
        <v>14</v>
      </c>
      <c r="E134" s="37" t="s">
        <v>16</v>
      </c>
      <c r="F134" s="37" t="s">
        <v>17</v>
      </c>
      <c r="G134" s="37" t="s">
        <v>18</v>
      </c>
      <c r="H134" s="2288"/>
      <c r="I134" s="2282"/>
      <c r="J134" s="27">
        <v>1</v>
      </c>
      <c r="K134" s="26">
        <v>2</v>
      </c>
      <c r="L134" s="26">
        <v>3</v>
      </c>
      <c r="M134" s="26">
        <v>4</v>
      </c>
      <c r="N134" s="26">
        <v>5</v>
      </c>
      <c r="O134" s="26">
        <v>6</v>
      </c>
      <c r="P134" s="26">
        <v>7</v>
      </c>
      <c r="Q134" s="26">
        <v>8</v>
      </c>
      <c r="R134" s="26">
        <v>9</v>
      </c>
      <c r="S134" s="26">
        <v>10</v>
      </c>
      <c r="T134" s="226">
        <v>11</v>
      </c>
      <c r="U134" s="2282"/>
      <c r="V134" s="2282"/>
    </row>
    <row r="135" spans="1:22" ht="13.5" thickBot="1" x14ac:dyDescent="0.25">
      <c r="A135" s="393">
        <v>1</v>
      </c>
      <c r="B135" s="393">
        <v>2</v>
      </c>
      <c r="C135" s="394">
        <v>3</v>
      </c>
      <c r="D135" s="395">
        <v>4</v>
      </c>
      <c r="E135" s="395">
        <v>5</v>
      </c>
      <c r="F135" s="395">
        <v>6</v>
      </c>
      <c r="G135" s="396">
        <v>7</v>
      </c>
      <c r="H135" s="397">
        <v>8</v>
      </c>
      <c r="I135" s="398">
        <v>9</v>
      </c>
      <c r="J135" s="399">
        <v>10</v>
      </c>
      <c r="K135" s="400">
        <v>11</v>
      </c>
      <c r="L135" s="400">
        <v>12</v>
      </c>
      <c r="M135" s="400">
        <v>13</v>
      </c>
      <c r="N135" s="400">
        <v>14</v>
      </c>
      <c r="O135" s="400">
        <v>15</v>
      </c>
      <c r="P135" s="400">
        <v>16</v>
      </c>
      <c r="Q135" s="400">
        <v>17</v>
      </c>
      <c r="R135" s="400">
        <v>18</v>
      </c>
      <c r="S135" s="400">
        <v>19</v>
      </c>
      <c r="T135" s="401">
        <v>20</v>
      </c>
      <c r="U135" s="397">
        <v>21</v>
      </c>
      <c r="V135" s="402">
        <v>22</v>
      </c>
    </row>
    <row r="136" spans="1:22" x14ac:dyDescent="0.2">
      <c r="A136" s="386"/>
      <c r="B136" s="386"/>
      <c r="C136" s="387"/>
      <c r="D136" s="388"/>
      <c r="E136" s="388"/>
      <c r="F136" s="388"/>
      <c r="G136" s="389"/>
      <c r="H136" s="354"/>
      <c r="I136" s="390"/>
      <c r="J136" s="387"/>
      <c r="K136" s="388"/>
      <c r="L136" s="388"/>
      <c r="M136" s="388"/>
      <c r="N136" s="388"/>
      <c r="O136" s="388"/>
      <c r="P136" s="388"/>
      <c r="Q136" s="388"/>
      <c r="R136" s="388"/>
      <c r="S136" s="388"/>
      <c r="T136" s="391"/>
      <c r="U136" s="392"/>
      <c r="V136" s="12"/>
    </row>
    <row r="137" spans="1:22" x14ac:dyDescent="0.2">
      <c r="A137" s="206">
        <v>1</v>
      </c>
      <c r="B137" s="207" t="s">
        <v>294</v>
      </c>
      <c r="C137" s="208">
        <v>0</v>
      </c>
      <c r="D137" s="209">
        <v>0</v>
      </c>
      <c r="E137" s="210">
        <v>2</v>
      </c>
      <c r="F137" s="210">
        <v>8</v>
      </c>
      <c r="G137" s="211">
        <v>6</v>
      </c>
      <c r="H137" s="212">
        <f>SUM(C137:G137)</f>
        <v>16</v>
      </c>
      <c r="I137" s="213">
        <f>H137</f>
        <v>16</v>
      </c>
      <c r="J137" s="214">
        <f>K1a!F148</f>
        <v>0</v>
      </c>
      <c r="K137" s="210">
        <v>0</v>
      </c>
      <c r="L137" s="210">
        <f>K1a!H148</f>
        <v>0</v>
      </c>
      <c r="M137" s="210">
        <v>1</v>
      </c>
      <c r="N137" s="210">
        <v>1</v>
      </c>
      <c r="O137" s="210">
        <v>0</v>
      </c>
      <c r="P137" s="210">
        <v>1</v>
      </c>
      <c r="Q137" s="210">
        <v>2</v>
      </c>
      <c r="R137" s="210">
        <v>0</v>
      </c>
      <c r="S137" s="210">
        <f>K1a!O148</f>
        <v>0</v>
      </c>
      <c r="T137" s="227">
        <f>K1a!P148</f>
        <v>0</v>
      </c>
      <c r="U137" s="213">
        <v>9</v>
      </c>
      <c r="V137" s="215"/>
    </row>
    <row r="138" spans="1:22" ht="13.5" thickBot="1" x14ac:dyDescent="0.25">
      <c r="A138" s="216"/>
      <c r="B138" s="217"/>
      <c r="C138" s="218"/>
      <c r="D138" s="219"/>
      <c r="E138" s="219"/>
      <c r="F138" s="219"/>
      <c r="G138" s="220"/>
      <c r="H138" s="221"/>
      <c r="I138" s="222"/>
      <c r="J138" s="223"/>
      <c r="K138" s="224"/>
      <c r="L138" s="224"/>
      <c r="M138" s="224"/>
      <c r="N138" s="224"/>
      <c r="O138" s="224"/>
      <c r="P138" s="224"/>
      <c r="Q138" s="224"/>
      <c r="R138" s="224"/>
      <c r="S138" s="224"/>
      <c r="T138" s="228"/>
      <c r="U138" s="222"/>
      <c r="V138" s="225"/>
    </row>
    <row r="139" spans="1:22" ht="13.5" thickBot="1" x14ac:dyDescent="0.25">
      <c r="A139" s="2274" t="s">
        <v>6</v>
      </c>
      <c r="B139" s="2275"/>
      <c r="C139" s="229">
        <f>SUM(C137:C138)</f>
        <v>0</v>
      </c>
      <c r="D139" s="230">
        <f t="shared" ref="D139:U139" si="4">SUM(D137:D138)</f>
        <v>0</v>
      </c>
      <c r="E139" s="230">
        <f t="shared" si="4"/>
        <v>2</v>
      </c>
      <c r="F139" s="230">
        <f t="shared" si="4"/>
        <v>8</v>
      </c>
      <c r="G139" s="231">
        <f t="shared" si="4"/>
        <v>6</v>
      </c>
      <c r="H139" s="229">
        <f t="shared" si="4"/>
        <v>16</v>
      </c>
      <c r="I139" s="229">
        <f t="shared" si="4"/>
        <v>16</v>
      </c>
      <c r="J139" s="229">
        <f t="shared" si="4"/>
        <v>0</v>
      </c>
      <c r="K139" s="230">
        <f t="shared" si="4"/>
        <v>0</v>
      </c>
      <c r="L139" s="230">
        <f t="shared" si="4"/>
        <v>0</v>
      </c>
      <c r="M139" s="230">
        <f t="shared" si="4"/>
        <v>1</v>
      </c>
      <c r="N139" s="230">
        <f t="shared" si="4"/>
        <v>1</v>
      </c>
      <c r="O139" s="230">
        <f t="shared" si="4"/>
        <v>0</v>
      </c>
      <c r="P139" s="230">
        <f t="shared" si="4"/>
        <v>1</v>
      </c>
      <c r="Q139" s="230">
        <f t="shared" si="4"/>
        <v>2</v>
      </c>
      <c r="R139" s="230">
        <f t="shared" si="4"/>
        <v>0</v>
      </c>
      <c r="S139" s="230">
        <f t="shared" si="4"/>
        <v>0</v>
      </c>
      <c r="T139" s="231">
        <f t="shared" si="4"/>
        <v>0</v>
      </c>
      <c r="U139" s="229">
        <f t="shared" si="4"/>
        <v>9</v>
      </c>
      <c r="V139" s="205"/>
    </row>
    <row r="140" spans="1:22" x14ac:dyDescent="0.2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</row>
    <row r="141" spans="1:22" x14ac:dyDescent="0.2">
      <c r="A141" s="11"/>
      <c r="B141" s="2276" t="s">
        <v>234</v>
      </c>
      <c r="C141" s="2276"/>
      <c r="D141" s="2276"/>
      <c r="E141" s="2276"/>
      <c r="F141" s="2276"/>
      <c r="G141" s="2276"/>
      <c r="H141" s="2276"/>
      <c r="I141" s="21"/>
      <c r="J141" s="21"/>
      <c r="K141" s="21"/>
      <c r="L141" s="21"/>
      <c r="M141" s="21"/>
      <c r="N141" s="21"/>
      <c r="O141" s="21"/>
      <c r="P141" s="21"/>
      <c r="Q141" s="21"/>
      <c r="R141" s="2277"/>
      <c r="S141" s="2277"/>
      <c r="T141" s="2277"/>
      <c r="U141" s="2277"/>
      <c r="V141" s="2277"/>
    </row>
    <row r="142" spans="1:22" x14ac:dyDescent="0.2">
      <c r="A142" s="95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</row>
    <row r="143" spans="1:22" x14ac:dyDescent="0.2">
      <c r="A143" s="3"/>
      <c r="B143" s="59" t="s">
        <v>8</v>
      </c>
      <c r="C143" s="60" t="s">
        <v>20</v>
      </c>
      <c r="D143" s="21" t="s">
        <v>186</v>
      </c>
      <c r="E143" s="61"/>
      <c r="F143" s="61"/>
      <c r="G143" s="61"/>
      <c r="H143" s="95"/>
      <c r="I143" s="21"/>
      <c r="J143" s="21"/>
      <c r="K143" s="21"/>
      <c r="L143" s="21"/>
      <c r="M143" s="21"/>
      <c r="N143" s="21"/>
      <c r="O143" s="21"/>
      <c r="P143" s="21"/>
      <c r="Q143" s="21"/>
      <c r="R143" s="2278"/>
      <c r="S143" s="2278"/>
      <c r="T143" s="2278"/>
      <c r="U143" s="2278"/>
      <c r="V143" s="2278"/>
    </row>
    <row r="144" spans="1:22" x14ac:dyDescent="0.2">
      <c r="A144" s="3"/>
      <c r="B144" s="59" t="s">
        <v>11</v>
      </c>
      <c r="C144" s="60" t="s">
        <v>20</v>
      </c>
      <c r="D144" s="21" t="s">
        <v>61</v>
      </c>
      <c r="E144" s="61"/>
      <c r="F144" s="61"/>
      <c r="G144" s="61"/>
      <c r="H144" s="95"/>
      <c r="I144" s="21"/>
      <c r="J144" s="21"/>
      <c r="K144" s="21"/>
      <c r="L144" s="21"/>
      <c r="M144" s="21"/>
      <c r="N144" s="21"/>
      <c r="O144" s="21"/>
      <c r="P144" s="21"/>
      <c r="Q144" s="21"/>
      <c r="R144" s="2278"/>
      <c r="S144" s="2278"/>
      <c r="T144" s="2278"/>
      <c r="U144" s="2278"/>
      <c r="V144" s="2278"/>
    </row>
    <row r="145" spans="1:25" x14ac:dyDescent="0.2">
      <c r="A145" s="95"/>
      <c r="B145" s="59" t="s">
        <v>13</v>
      </c>
      <c r="C145" s="60" t="s">
        <v>20</v>
      </c>
      <c r="D145" s="21" t="s">
        <v>23</v>
      </c>
      <c r="E145" s="21"/>
      <c r="F145" s="21"/>
      <c r="G145" s="21"/>
      <c r="H145" s="95"/>
      <c r="I145" s="21"/>
      <c r="J145" s="21"/>
      <c r="K145" s="21"/>
      <c r="L145" s="21"/>
      <c r="M145" s="21"/>
      <c r="N145" s="21"/>
      <c r="O145" s="21"/>
      <c r="P145" s="21"/>
      <c r="Q145" s="21"/>
      <c r="R145" s="2277"/>
      <c r="S145" s="2277"/>
      <c r="T145" s="2277"/>
      <c r="U145" s="2277"/>
      <c r="V145" s="2277"/>
    </row>
    <row r="146" spans="1:25" x14ac:dyDescent="0.2">
      <c r="A146" s="95"/>
      <c r="B146" s="59" t="s">
        <v>49</v>
      </c>
      <c r="C146" s="60" t="s">
        <v>20</v>
      </c>
      <c r="D146" s="21" t="s">
        <v>29</v>
      </c>
      <c r="E146" s="21"/>
      <c r="F146" s="21"/>
      <c r="G146" s="21"/>
      <c r="H146" s="95"/>
      <c r="I146" s="21"/>
      <c r="J146" s="21"/>
      <c r="K146" s="21"/>
      <c r="L146" s="21"/>
      <c r="M146" s="21"/>
      <c r="N146" s="21"/>
      <c r="O146" s="21"/>
      <c r="P146" s="21"/>
      <c r="Q146" s="21"/>
      <c r="R146" s="2277"/>
      <c r="S146" s="2277"/>
      <c r="T146" s="2277"/>
      <c r="U146" s="2277"/>
      <c r="V146" s="2277"/>
    </row>
    <row r="147" spans="1:25" x14ac:dyDescent="0.2">
      <c r="A147" s="95"/>
      <c r="B147" s="59" t="s">
        <v>50</v>
      </c>
      <c r="C147" s="60" t="s">
        <v>20</v>
      </c>
      <c r="D147" s="21" t="s">
        <v>30</v>
      </c>
      <c r="E147" s="21"/>
      <c r="F147" s="21"/>
      <c r="G147" s="21"/>
      <c r="H147" s="95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</row>
    <row r="148" spans="1:25" x14ac:dyDescent="0.2">
      <c r="A148" s="95"/>
      <c r="B148" s="59" t="s">
        <v>51</v>
      </c>
      <c r="C148" s="60" t="s">
        <v>20</v>
      </c>
      <c r="D148" s="21" t="s">
        <v>31</v>
      </c>
      <c r="E148" s="21"/>
      <c r="F148" s="21"/>
      <c r="G148" s="21"/>
      <c r="H148" s="95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</row>
    <row r="149" spans="1:25" x14ac:dyDescent="0.2">
      <c r="A149" s="95"/>
      <c r="B149" s="59" t="s">
        <v>52</v>
      </c>
      <c r="C149" s="60" t="s">
        <v>20</v>
      </c>
      <c r="D149" s="21" t="s">
        <v>32</v>
      </c>
      <c r="E149" s="21"/>
      <c r="F149" s="21"/>
      <c r="G149" s="21"/>
      <c r="H149" s="95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</row>
    <row r="150" spans="1:25" x14ac:dyDescent="0.2">
      <c r="A150" s="95"/>
      <c r="B150" s="59" t="s">
        <v>53</v>
      </c>
      <c r="C150" s="60" t="s">
        <v>20</v>
      </c>
      <c r="D150" s="21" t="s">
        <v>33</v>
      </c>
      <c r="E150" s="21"/>
      <c r="F150" s="21"/>
      <c r="G150" s="21"/>
      <c r="H150" s="95"/>
      <c r="I150" s="21"/>
      <c r="J150" s="21"/>
      <c r="K150" s="21"/>
      <c r="L150" s="21"/>
      <c r="M150" s="21"/>
      <c r="N150" s="21"/>
      <c r="O150" s="21"/>
      <c r="P150" s="21"/>
      <c r="Q150" s="21"/>
      <c r="R150" s="2276"/>
      <c r="S150" s="2276"/>
      <c r="T150" s="2276"/>
      <c r="U150" s="2276"/>
      <c r="V150" s="2276"/>
    </row>
    <row r="151" spans="1:25" x14ac:dyDescent="0.2">
      <c r="A151" s="95"/>
      <c r="B151" s="59" t="s">
        <v>54</v>
      </c>
      <c r="C151" s="60" t="s">
        <v>20</v>
      </c>
      <c r="D151" s="21" t="s">
        <v>34</v>
      </c>
      <c r="E151" s="21"/>
      <c r="F151" s="21"/>
      <c r="G151" s="21"/>
      <c r="H151" s="95"/>
      <c r="I151" s="21"/>
      <c r="J151" s="21"/>
      <c r="K151" s="21"/>
      <c r="L151" s="21"/>
      <c r="M151" s="21"/>
      <c r="N151" s="21"/>
      <c r="O151" s="21"/>
      <c r="P151" s="21"/>
      <c r="Q151" s="21"/>
      <c r="R151" s="2277"/>
      <c r="S151" s="2277"/>
      <c r="T151" s="2277"/>
      <c r="U151" s="2277"/>
      <c r="V151" s="2277"/>
    </row>
    <row r="152" spans="1:25" x14ac:dyDescent="0.2">
      <c r="A152" s="95"/>
      <c r="B152" s="59" t="s">
        <v>55</v>
      </c>
      <c r="C152" s="60" t="s">
        <v>20</v>
      </c>
      <c r="D152" s="21" t="s">
        <v>35</v>
      </c>
      <c r="E152" s="21"/>
      <c r="F152" s="21"/>
      <c r="G152" s="21"/>
      <c r="H152" s="95"/>
      <c r="I152" s="21"/>
      <c r="J152" s="21"/>
      <c r="K152" s="21"/>
      <c r="L152" s="21"/>
      <c r="M152" s="21"/>
      <c r="N152" s="21"/>
      <c r="O152" s="21"/>
      <c r="P152" s="21"/>
      <c r="Q152" s="21"/>
      <c r="R152" s="2273"/>
      <c r="S152" s="2273"/>
      <c r="T152" s="2273"/>
      <c r="U152" s="2273"/>
      <c r="V152" s="2273"/>
    </row>
    <row r="153" spans="1:25" x14ac:dyDescent="0.2">
      <c r="A153" s="95"/>
      <c r="B153" s="59" t="s">
        <v>56</v>
      </c>
      <c r="C153" s="60" t="s">
        <v>20</v>
      </c>
      <c r="D153" s="21" t="s">
        <v>36</v>
      </c>
      <c r="E153" s="21"/>
      <c r="F153" s="21"/>
      <c r="G153" s="21"/>
      <c r="H153" s="95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</row>
    <row r="156" spans="1:25" s="95" customFormat="1" ht="15" x14ac:dyDescent="0.25">
      <c r="A156" s="2279" t="s">
        <v>24</v>
      </c>
      <c r="B156" s="2279"/>
      <c r="C156" s="2279"/>
      <c r="D156" s="2279"/>
      <c r="E156" s="2279"/>
      <c r="F156" s="2279"/>
      <c r="G156" s="2279"/>
      <c r="H156" s="2279"/>
      <c r="I156" s="2279"/>
      <c r="J156" s="2279"/>
      <c r="K156" s="2279"/>
      <c r="L156" s="2279"/>
      <c r="M156" s="2279"/>
      <c r="N156" s="2279"/>
      <c r="O156" s="2279"/>
      <c r="P156" s="2279"/>
      <c r="Q156" s="2279"/>
      <c r="R156" s="2279"/>
      <c r="S156" s="2279"/>
      <c r="T156" s="2279"/>
      <c r="U156" s="2279"/>
      <c r="V156" s="2279"/>
      <c r="W156" s="112"/>
      <c r="X156" s="112"/>
      <c r="Y156" s="112"/>
    </row>
    <row r="157" spans="1:25" s="95" customFormat="1" x14ac:dyDescent="0.2">
      <c r="C157" s="103"/>
      <c r="D157" s="103"/>
      <c r="H157" s="10"/>
      <c r="U157" s="3"/>
      <c r="W157" s="112"/>
      <c r="X157" s="112"/>
      <c r="Y157" s="112"/>
    </row>
    <row r="158" spans="1:25" s="95" customFormat="1" x14ac:dyDescent="0.2">
      <c r="A158" s="112" t="s">
        <v>273</v>
      </c>
      <c r="B158" s="112"/>
      <c r="C158" s="112" t="s">
        <v>817</v>
      </c>
      <c r="D158" s="112"/>
      <c r="E158" s="112"/>
      <c r="F158" s="112"/>
      <c r="G158" s="112"/>
      <c r="H158" s="10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</row>
    <row r="159" spans="1:25" s="95" customFormat="1" x14ac:dyDescent="0.2">
      <c r="A159" s="112" t="s">
        <v>25</v>
      </c>
      <c r="B159" s="112"/>
      <c r="C159" s="112" t="s">
        <v>306</v>
      </c>
      <c r="D159" s="232"/>
      <c r="E159" s="112"/>
      <c r="F159" s="112"/>
      <c r="G159" s="112"/>
      <c r="H159" s="10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</row>
    <row r="160" spans="1:25" s="95" customFormat="1" x14ac:dyDescent="0.2">
      <c r="A160" s="112" t="s">
        <v>185</v>
      </c>
      <c r="B160" s="112"/>
      <c r="C160" s="112" t="s">
        <v>633</v>
      </c>
      <c r="D160" s="103"/>
      <c r="E160" s="112"/>
      <c r="F160" s="112"/>
      <c r="G160" s="112"/>
      <c r="H160" s="10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</row>
    <row r="161" spans="1:25" s="95" customFormat="1" x14ac:dyDescent="0.2">
      <c r="A161" s="112" t="s">
        <v>26</v>
      </c>
      <c r="B161" s="112"/>
      <c r="C161" s="112" t="s">
        <v>761</v>
      </c>
      <c r="D161" s="103"/>
      <c r="E161" s="112"/>
      <c r="F161" s="112"/>
      <c r="G161" s="112"/>
      <c r="H161" s="10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</row>
    <row r="162" spans="1:25" s="95" customFormat="1" ht="13.5" thickBot="1" x14ac:dyDescent="0.25">
      <c r="C162" s="34"/>
      <c r="D162" s="34"/>
      <c r="E162" s="13"/>
      <c r="F162" s="13"/>
      <c r="G162" s="13"/>
      <c r="H162" s="35"/>
      <c r="W162" s="112"/>
      <c r="X162" s="112"/>
      <c r="Y162" s="112"/>
    </row>
    <row r="163" spans="1:25" s="95" customFormat="1" x14ac:dyDescent="0.2">
      <c r="A163" s="2280" t="s">
        <v>0</v>
      </c>
      <c r="B163" s="2280" t="s">
        <v>272</v>
      </c>
      <c r="C163" s="2283" t="s">
        <v>88</v>
      </c>
      <c r="D163" s="2284"/>
      <c r="E163" s="2284"/>
      <c r="F163" s="2284"/>
      <c r="G163" s="2285"/>
      <c r="H163" s="2286" t="s">
        <v>3</v>
      </c>
      <c r="I163" s="2289" t="s">
        <v>232</v>
      </c>
      <c r="J163" s="2290"/>
      <c r="K163" s="2290"/>
      <c r="L163" s="2290"/>
      <c r="M163" s="2290"/>
      <c r="N163" s="2290"/>
      <c r="O163" s="2290"/>
      <c r="P163" s="2290"/>
      <c r="Q163" s="2290"/>
      <c r="R163" s="2290"/>
      <c r="S163" s="2290"/>
      <c r="T163" s="2290"/>
      <c r="U163" s="2291"/>
      <c r="V163" s="2280" t="s">
        <v>4</v>
      </c>
      <c r="W163" s="112"/>
      <c r="X163" s="112"/>
      <c r="Y163" s="112"/>
    </row>
    <row r="164" spans="1:25" s="95" customFormat="1" x14ac:dyDescent="0.2">
      <c r="A164" s="2281"/>
      <c r="B164" s="2281"/>
      <c r="C164" s="2292" t="s">
        <v>230</v>
      </c>
      <c r="D164" s="2293"/>
      <c r="E164" s="2293"/>
      <c r="F164" s="2293"/>
      <c r="G164" s="2294"/>
      <c r="H164" s="2287"/>
      <c r="I164" s="2295" t="s">
        <v>1</v>
      </c>
      <c r="J164" s="2296" t="s">
        <v>5</v>
      </c>
      <c r="K164" s="2297"/>
      <c r="L164" s="2297"/>
      <c r="M164" s="2297"/>
      <c r="N164" s="2297"/>
      <c r="O164" s="2297"/>
      <c r="P164" s="2297"/>
      <c r="Q164" s="2297"/>
      <c r="R164" s="2297"/>
      <c r="S164" s="2297"/>
      <c r="T164" s="2298"/>
      <c r="U164" s="2295" t="s">
        <v>2</v>
      </c>
      <c r="V164" s="2281"/>
      <c r="W164" s="112"/>
      <c r="X164" s="112"/>
      <c r="Y164" s="112"/>
    </row>
    <row r="165" spans="1:25" s="95" customFormat="1" x14ac:dyDescent="0.2">
      <c r="A165" s="2281"/>
      <c r="B165" s="2282"/>
      <c r="C165" s="36" t="s">
        <v>231</v>
      </c>
      <c r="D165" s="38" t="s">
        <v>14</v>
      </c>
      <c r="E165" s="37" t="s">
        <v>16</v>
      </c>
      <c r="F165" s="37" t="s">
        <v>17</v>
      </c>
      <c r="G165" s="37" t="s">
        <v>18</v>
      </c>
      <c r="H165" s="2288"/>
      <c r="I165" s="2282"/>
      <c r="J165" s="27">
        <v>1</v>
      </c>
      <c r="K165" s="26">
        <v>2</v>
      </c>
      <c r="L165" s="26">
        <v>3</v>
      </c>
      <c r="M165" s="26">
        <v>4</v>
      </c>
      <c r="N165" s="26">
        <v>5</v>
      </c>
      <c r="O165" s="26">
        <v>6</v>
      </c>
      <c r="P165" s="26">
        <v>7</v>
      </c>
      <c r="Q165" s="26">
        <v>8</v>
      </c>
      <c r="R165" s="26">
        <v>9</v>
      </c>
      <c r="S165" s="26">
        <v>10</v>
      </c>
      <c r="T165" s="226">
        <v>11</v>
      </c>
      <c r="U165" s="2282"/>
      <c r="V165" s="2282"/>
      <c r="W165" s="112"/>
      <c r="X165" s="112"/>
      <c r="Y165" s="112"/>
    </row>
    <row r="166" spans="1:25" s="95" customFormat="1" ht="13.5" thickBot="1" x14ac:dyDescent="0.25">
      <c r="A166" s="393">
        <v>1</v>
      </c>
      <c r="B166" s="393">
        <v>2</v>
      </c>
      <c r="C166" s="394">
        <v>3</v>
      </c>
      <c r="D166" s="395">
        <v>4</v>
      </c>
      <c r="E166" s="395">
        <v>5</v>
      </c>
      <c r="F166" s="395">
        <v>6</v>
      </c>
      <c r="G166" s="396">
        <v>7</v>
      </c>
      <c r="H166" s="397">
        <v>8</v>
      </c>
      <c r="I166" s="398">
        <v>9</v>
      </c>
      <c r="J166" s="399">
        <v>10</v>
      </c>
      <c r="K166" s="400">
        <v>11</v>
      </c>
      <c r="L166" s="400">
        <v>12</v>
      </c>
      <c r="M166" s="400">
        <v>13</v>
      </c>
      <c r="N166" s="400">
        <v>14</v>
      </c>
      <c r="O166" s="400">
        <v>15</v>
      </c>
      <c r="P166" s="400">
        <v>16</v>
      </c>
      <c r="Q166" s="400">
        <v>17</v>
      </c>
      <c r="R166" s="400">
        <v>18</v>
      </c>
      <c r="S166" s="400">
        <v>19</v>
      </c>
      <c r="T166" s="401">
        <v>20</v>
      </c>
      <c r="U166" s="397">
        <v>21</v>
      </c>
      <c r="V166" s="402">
        <v>22</v>
      </c>
      <c r="W166" s="112"/>
      <c r="X166" s="112"/>
      <c r="Y166" s="112"/>
    </row>
    <row r="167" spans="1:25" s="95" customFormat="1" x14ac:dyDescent="0.2">
      <c r="A167" s="386"/>
      <c r="B167" s="386"/>
      <c r="C167" s="387"/>
      <c r="D167" s="388"/>
      <c r="E167" s="388"/>
      <c r="F167" s="388"/>
      <c r="G167" s="389"/>
      <c r="H167" s="354"/>
      <c r="I167" s="390"/>
      <c r="J167" s="387"/>
      <c r="K167" s="388"/>
      <c r="L167" s="388"/>
      <c r="M167" s="388"/>
      <c r="N167" s="388"/>
      <c r="O167" s="388"/>
      <c r="P167" s="388"/>
      <c r="Q167" s="388"/>
      <c r="R167" s="388"/>
      <c r="S167" s="388"/>
      <c r="T167" s="391"/>
      <c r="U167" s="392"/>
      <c r="V167" s="12"/>
      <c r="W167" s="112"/>
      <c r="X167" s="112"/>
      <c r="Y167" s="112"/>
    </row>
    <row r="168" spans="1:25" s="95" customFormat="1" x14ac:dyDescent="0.2">
      <c r="A168" s="206">
        <v>1</v>
      </c>
      <c r="B168" s="207" t="s">
        <v>294</v>
      </c>
      <c r="C168" s="208">
        <v>0</v>
      </c>
      <c r="D168" s="209">
        <v>0</v>
      </c>
      <c r="E168" s="210">
        <v>2</v>
      </c>
      <c r="F168" s="210">
        <v>8</v>
      </c>
      <c r="G168" s="211">
        <v>6</v>
      </c>
      <c r="H168" s="212">
        <f>SUM(C168:G168)</f>
        <v>16</v>
      </c>
      <c r="I168" s="213">
        <f>H168</f>
        <v>16</v>
      </c>
      <c r="J168" s="214">
        <f>K1a!F179</f>
        <v>0</v>
      </c>
      <c r="K168" s="210">
        <v>0</v>
      </c>
      <c r="L168" s="210">
        <f>K1a!H179</f>
        <v>0</v>
      </c>
      <c r="M168" s="210">
        <v>1</v>
      </c>
      <c r="N168" s="210">
        <v>1</v>
      </c>
      <c r="O168" s="210">
        <v>0</v>
      </c>
      <c r="P168" s="210">
        <v>1</v>
      </c>
      <c r="Q168" s="210">
        <v>2</v>
      </c>
      <c r="R168" s="210">
        <v>0</v>
      </c>
      <c r="S168" s="210">
        <f>K1a!O179</f>
        <v>0</v>
      </c>
      <c r="T168" s="227">
        <f>K1a!P179</f>
        <v>0</v>
      </c>
      <c r="U168" s="213">
        <v>9</v>
      </c>
      <c r="V168" s="215"/>
      <c r="W168" s="112"/>
      <c r="X168" s="112"/>
      <c r="Y168" s="112"/>
    </row>
    <row r="169" spans="1:25" s="95" customFormat="1" ht="13.5" thickBot="1" x14ac:dyDescent="0.25">
      <c r="A169" s="216"/>
      <c r="B169" s="217"/>
      <c r="C169" s="218"/>
      <c r="D169" s="219"/>
      <c r="E169" s="219"/>
      <c r="F169" s="219"/>
      <c r="G169" s="220"/>
      <c r="H169" s="221"/>
      <c r="I169" s="222"/>
      <c r="J169" s="223"/>
      <c r="K169" s="224"/>
      <c r="L169" s="224"/>
      <c r="M169" s="224"/>
      <c r="N169" s="224"/>
      <c r="O169" s="224"/>
      <c r="P169" s="224"/>
      <c r="Q169" s="224"/>
      <c r="R169" s="224"/>
      <c r="S169" s="224"/>
      <c r="T169" s="228"/>
      <c r="U169" s="222"/>
      <c r="V169" s="225"/>
      <c r="W169" s="112"/>
      <c r="X169" s="112"/>
      <c r="Y169" s="112"/>
    </row>
    <row r="170" spans="1:25" s="95" customFormat="1" ht="13.5" thickBot="1" x14ac:dyDescent="0.25">
      <c r="A170" s="2274" t="s">
        <v>6</v>
      </c>
      <c r="B170" s="2275"/>
      <c r="C170" s="229">
        <f>SUM(C168:C169)</f>
        <v>0</v>
      </c>
      <c r="D170" s="230">
        <f t="shared" ref="D170:U170" si="5">SUM(D168:D169)</f>
        <v>0</v>
      </c>
      <c r="E170" s="230">
        <f t="shared" si="5"/>
        <v>2</v>
      </c>
      <c r="F170" s="230">
        <f t="shared" si="5"/>
        <v>8</v>
      </c>
      <c r="G170" s="231">
        <f t="shared" si="5"/>
        <v>6</v>
      </c>
      <c r="H170" s="229">
        <f t="shared" si="5"/>
        <v>16</v>
      </c>
      <c r="I170" s="229">
        <f t="shared" si="5"/>
        <v>16</v>
      </c>
      <c r="J170" s="229">
        <f t="shared" si="5"/>
        <v>0</v>
      </c>
      <c r="K170" s="230">
        <f t="shared" si="5"/>
        <v>0</v>
      </c>
      <c r="L170" s="230">
        <f t="shared" si="5"/>
        <v>0</v>
      </c>
      <c r="M170" s="230">
        <f t="shared" si="5"/>
        <v>1</v>
      </c>
      <c r="N170" s="230">
        <f t="shared" si="5"/>
        <v>1</v>
      </c>
      <c r="O170" s="230">
        <f t="shared" si="5"/>
        <v>0</v>
      </c>
      <c r="P170" s="230">
        <f t="shared" si="5"/>
        <v>1</v>
      </c>
      <c r="Q170" s="230">
        <f t="shared" si="5"/>
        <v>2</v>
      </c>
      <c r="R170" s="230">
        <f t="shared" si="5"/>
        <v>0</v>
      </c>
      <c r="S170" s="230">
        <f t="shared" si="5"/>
        <v>0</v>
      </c>
      <c r="T170" s="231">
        <f t="shared" si="5"/>
        <v>0</v>
      </c>
      <c r="U170" s="229">
        <f t="shared" si="5"/>
        <v>9</v>
      </c>
      <c r="V170" s="205"/>
      <c r="W170" s="112"/>
      <c r="X170" s="112"/>
      <c r="Y170" s="112"/>
    </row>
    <row r="171" spans="1:25" s="95" customFormat="1" x14ac:dyDescent="0.2">
      <c r="W171" s="112"/>
      <c r="X171" s="112"/>
      <c r="Y171" s="112"/>
    </row>
    <row r="172" spans="1:25" s="95" customFormat="1" x14ac:dyDescent="0.2">
      <c r="A172" s="11"/>
      <c r="B172" s="2276" t="s">
        <v>234</v>
      </c>
      <c r="C172" s="2276"/>
      <c r="D172" s="2276"/>
      <c r="E172" s="2276"/>
      <c r="F172" s="2276"/>
      <c r="G172" s="2276"/>
      <c r="H172" s="2276"/>
      <c r="I172" s="21"/>
      <c r="J172" s="21"/>
      <c r="K172" s="21"/>
      <c r="L172" s="21"/>
      <c r="M172" s="21"/>
      <c r="N172" s="21"/>
      <c r="O172" s="21"/>
      <c r="P172" s="21"/>
      <c r="Q172" s="21"/>
      <c r="R172" s="2277"/>
      <c r="S172" s="2277"/>
      <c r="T172" s="2277"/>
      <c r="U172" s="2277"/>
      <c r="V172" s="2277"/>
      <c r="W172" s="112"/>
      <c r="X172" s="112"/>
      <c r="Y172" s="112"/>
    </row>
    <row r="173" spans="1:25" s="95" customFormat="1" x14ac:dyDescent="0.2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112"/>
      <c r="X173" s="112"/>
      <c r="Y173" s="112"/>
    </row>
    <row r="174" spans="1:25" s="95" customFormat="1" x14ac:dyDescent="0.2">
      <c r="A174" s="3"/>
      <c r="B174" s="59" t="s">
        <v>8</v>
      </c>
      <c r="C174" s="60" t="s">
        <v>20</v>
      </c>
      <c r="D174" s="21" t="s">
        <v>186</v>
      </c>
      <c r="E174" s="61"/>
      <c r="F174" s="61"/>
      <c r="G174" s="61"/>
      <c r="I174" s="21"/>
      <c r="J174" s="21"/>
      <c r="K174" s="21"/>
      <c r="L174" s="21"/>
      <c r="M174" s="21"/>
      <c r="N174" s="21"/>
      <c r="O174" s="21"/>
      <c r="P174" s="21"/>
      <c r="Q174" s="21"/>
      <c r="R174" s="2278"/>
      <c r="S174" s="2278"/>
      <c r="T174" s="2278"/>
      <c r="U174" s="2278"/>
      <c r="V174" s="2278"/>
      <c r="W174" s="112"/>
      <c r="X174" s="112"/>
      <c r="Y174" s="112"/>
    </row>
    <row r="175" spans="1:25" s="95" customFormat="1" x14ac:dyDescent="0.2">
      <c r="A175" s="3"/>
      <c r="B175" s="59" t="s">
        <v>11</v>
      </c>
      <c r="C175" s="60" t="s">
        <v>20</v>
      </c>
      <c r="D175" s="21" t="s">
        <v>61</v>
      </c>
      <c r="E175" s="61"/>
      <c r="F175" s="61"/>
      <c r="G175" s="61"/>
      <c r="I175" s="21"/>
      <c r="J175" s="21"/>
      <c r="K175" s="21"/>
      <c r="L175" s="21"/>
      <c r="M175" s="21"/>
      <c r="N175" s="21"/>
      <c r="O175" s="21"/>
      <c r="P175" s="21"/>
      <c r="Q175" s="21"/>
      <c r="R175" s="2278"/>
      <c r="S175" s="2278"/>
      <c r="T175" s="2278"/>
      <c r="U175" s="2278"/>
      <c r="V175" s="2278"/>
      <c r="W175" s="112"/>
      <c r="X175" s="112"/>
      <c r="Y175" s="112"/>
    </row>
    <row r="176" spans="1:25" s="95" customFormat="1" x14ac:dyDescent="0.2">
      <c r="B176" s="59" t="s">
        <v>13</v>
      </c>
      <c r="C176" s="60" t="s">
        <v>20</v>
      </c>
      <c r="D176" s="21" t="s">
        <v>23</v>
      </c>
      <c r="E176" s="21"/>
      <c r="F176" s="21"/>
      <c r="G176" s="21"/>
      <c r="I176" s="21"/>
      <c r="J176" s="21"/>
      <c r="K176" s="21"/>
      <c r="L176" s="21"/>
      <c r="M176" s="21"/>
      <c r="N176" s="21"/>
      <c r="O176" s="21"/>
      <c r="P176" s="21"/>
      <c r="Q176" s="21"/>
      <c r="R176" s="2277"/>
      <c r="S176" s="2277"/>
      <c r="T176" s="2277"/>
      <c r="U176" s="2277"/>
      <c r="V176" s="2277"/>
      <c r="W176" s="112"/>
      <c r="X176" s="112"/>
      <c r="Y176" s="112"/>
    </row>
    <row r="177" spans="1:25" s="95" customFormat="1" x14ac:dyDescent="0.2">
      <c r="B177" s="59" t="s">
        <v>49</v>
      </c>
      <c r="C177" s="60" t="s">
        <v>20</v>
      </c>
      <c r="D177" s="21" t="s">
        <v>29</v>
      </c>
      <c r="E177" s="21"/>
      <c r="F177" s="21"/>
      <c r="G177" s="21"/>
      <c r="I177" s="21"/>
      <c r="J177" s="21"/>
      <c r="K177" s="21"/>
      <c r="L177" s="21"/>
      <c r="M177" s="21"/>
      <c r="N177" s="21"/>
      <c r="O177" s="21"/>
      <c r="P177" s="21"/>
      <c r="Q177" s="21"/>
      <c r="R177" s="2277"/>
      <c r="S177" s="2277"/>
      <c r="T177" s="2277"/>
      <c r="U177" s="2277"/>
      <c r="V177" s="2277"/>
      <c r="W177" s="112"/>
      <c r="X177" s="112"/>
      <c r="Y177" s="112"/>
    </row>
    <row r="178" spans="1:25" s="95" customFormat="1" x14ac:dyDescent="0.2">
      <c r="B178" s="59" t="s">
        <v>50</v>
      </c>
      <c r="C178" s="60" t="s">
        <v>20</v>
      </c>
      <c r="D178" s="21" t="s">
        <v>30</v>
      </c>
      <c r="E178" s="21"/>
      <c r="F178" s="21"/>
      <c r="G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112"/>
      <c r="X178" s="112"/>
      <c r="Y178" s="112"/>
    </row>
    <row r="179" spans="1:25" s="95" customFormat="1" x14ac:dyDescent="0.2">
      <c r="B179" s="59" t="s">
        <v>51</v>
      </c>
      <c r="C179" s="60" t="s">
        <v>20</v>
      </c>
      <c r="D179" s="21" t="s">
        <v>31</v>
      </c>
      <c r="E179" s="21"/>
      <c r="F179" s="21"/>
      <c r="G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112"/>
      <c r="X179" s="112"/>
      <c r="Y179" s="112"/>
    </row>
    <row r="180" spans="1:25" s="95" customFormat="1" x14ac:dyDescent="0.2">
      <c r="B180" s="59" t="s">
        <v>52</v>
      </c>
      <c r="C180" s="60" t="s">
        <v>20</v>
      </c>
      <c r="D180" s="21" t="s">
        <v>32</v>
      </c>
      <c r="E180" s="21"/>
      <c r="F180" s="21"/>
      <c r="G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112"/>
      <c r="X180" s="112"/>
      <c r="Y180" s="112"/>
    </row>
    <row r="181" spans="1:25" s="95" customFormat="1" x14ac:dyDescent="0.2">
      <c r="B181" s="59" t="s">
        <v>53</v>
      </c>
      <c r="C181" s="60" t="s">
        <v>20</v>
      </c>
      <c r="D181" s="21" t="s">
        <v>33</v>
      </c>
      <c r="E181" s="21"/>
      <c r="F181" s="21"/>
      <c r="G181" s="21"/>
      <c r="I181" s="21"/>
      <c r="J181" s="21"/>
      <c r="K181" s="21"/>
      <c r="L181" s="21"/>
      <c r="M181" s="21"/>
      <c r="N181" s="21"/>
      <c r="O181" s="21"/>
      <c r="P181" s="21"/>
      <c r="Q181" s="21"/>
      <c r="R181" s="2276"/>
      <c r="S181" s="2276"/>
      <c r="T181" s="2276"/>
      <c r="U181" s="2276"/>
      <c r="V181" s="2276"/>
      <c r="W181" s="112"/>
      <c r="X181" s="112"/>
      <c r="Y181" s="112"/>
    </row>
    <row r="182" spans="1:25" s="95" customFormat="1" x14ac:dyDescent="0.2">
      <c r="B182" s="59" t="s">
        <v>54</v>
      </c>
      <c r="C182" s="60" t="s">
        <v>20</v>
      </c>
      <c r="D182" s="21" t="s">
        <v>34</v>
      </c>
      <c r="E182" s="21"/>
      <c r="F182" s="21"/>
      <c r="G182" s="21"/>
      <c r="I182" s="21"/>
      <c r="J182" s="21"/>
      <c r="K182" s="21"/>
      <c r="L182" s="21"/>
      <c r="M182" s="21"/>
      <c r="N182" s="21"/>
      <c r="O182" s="21"/>
      <c r="P182" s="21"/>
      <c r="Q182" s="21"/>
      <c r="R182" s="2277"/>
      <c r="S182" s="2277"/>
      <c r="T182" s="2277"/>
      <c r="U182" s="2277"/>
      <c r="V182" s="2277"/>
      <c r="W182" s="112"/>
      <c r="X182" s="112"/>
      <c r="Y182" s="112"/>
    </row>
    <row r="183" spans="1:25" s="95" customFormat="1" x14ac:dyDescent="0.2">
      <c r="B183" s="59" t="s">
        <v>55</v>
      </c>
      <c r="C183" s="60" t="s">
        <v>20</v>
      </c>
      <c r="D183" s="21" t="s">
        <v>35</v>
      </c>
      <c r="E183" s="21"/>
      <c r="F183" s="21"/>
      <c r="G183" s="21"/>
      <c r="I183" s="21"/>
      <c r="J183" s="21"/>
      <c r="K183" s="21"/>
      <c r="L183" s="21"/>
      <c r="M183" s="21"/>
      <c r="N183" s="21"/>
      <c r="O183" s="21"/>
      <c r="P183" s="21"/>
      <c r="Q183" s="21"/>
      <c r="R183" s="2273"/>
      <c r="S183" s="2273"/>
      <c r="T183" s="2273"/>
      <c r="U183" s="2273"/>
      <c r="V183" s="2273"/>
      <c r="W183" s="112"/>
      <c r="X183" s="112"/>
      <c r="Y183" s="112"/>
    </row>
    <row r="184" spans="1:25" s="95" customFormat="1" x14ac:dyDescent="0.2">
      <c r="B184" s="59" t="s">
        <v>56</v>
      </c>
      <c r="C184" s="60" t="s">
        <v>20</v>
      </c>
      <c r="D184" s="21" t="s">
        <v>36</v>
      </c>
      <c r="E184" s="21"/>
      <c r="F184" s="21"/>
      <c r="G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112"/>
      <c r="X184" s="112"/>
      <c r="Y184" s="112"/>
    </row>
    <row r="188" spans="1:25" ht="15" x14ac:dyDescent="0.25">
      <c r="A188" s="2279" t="s">
        <v>24</v>
      </c>
      <c r="B188" s="2279"/>
      <c r="C188" s="2279"/>
      <c r="D188" s="2279"/>
      <c r="E188" s="2279"/>
      <c r="F188" s="2279"/>
      <c r="G188" s="2279"/>
      <c r="H188" s="2279"/>
      <c r="I188" s="2279"/>
      <c r="J188" s="2279"/>
      <c r="K188" s="2279"/>
      <c r="L188" s="2279"/>
      <c r="M188" s="2279"/>
      <c r="N188" s="2279"/>
      <c r="O188" s="2279"/>
      <c r="P188" s="2279"/>
      <c r="Q188" s="2279"/>
      <c r="R188" s="2279"/>
      <c r="S188" s="2279"/>
      <c r="T188" s="2279"/>
      <c r="U188" s="2279"/>
      <c r="V188" s="2279"/>
    </row>
    <row r="189" spans="1:25" x14ac:dyDescent="0.2">
      <c r="A189" s="95"/>
      <c r="B189" s="95"/>
      <c r="C189" s="103"/>
      <c r="D189" s="103"/>
      <c r="E189" s="95"/>
      <c r="F189" s="95"/>
      <c r="G189" s="95"/>
      <c r="H189" s="10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3"/>
      <c r="V189" s="95"/>
    </row>
    <row r="190" spans="1:25" x14ac:dyDescent="0.2">
      <c r="A190" s="112" t="s">
        <v>273</v>
      </c>
      <c r="B190" s="112"/>
      <c r="C190" s="112" t="s">
        <v>830</v>
      </c>
      <c r="D190" s="112"/>
      <c r="E190" s="112"/>
      <c r="F190" s="112"/>
      <c r="G190" s="112"/>
      <c r="H190" s="10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</row>
    <row r="191" spans="1:25" x14ac:dyDescent="0.2">
      <c r="A191" s="112" t="s">
        <v>25</v>
      </c>
      <c r="B191" s="112"/>
      <c r="C191" s="112" t="s">
        <v>306</v>
      </c>
      <c r="D191" s="232"/>
      <c r="E191" s="112"/>
      <c r="F191" s="112"/>
      <c r="G191" s="112"/>
      <c r="H191" s="10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</row>
    <row r="192" spans="1:25" x14ac:dyDescent="0.2">
      <c r="A192" s="112" t="s">
        <v>185</v>
      </c>
      <c r="B192" s="112"/>
      <c r="C192" s="112" t="s">
        <v>633</v>
      </c>
      <c r="D192" s="103"/>
      <c r="E192" s="112"/>
      <c r="F192" s="112"/>
      <c r="G192" s="112"/>
      <c r="H192" s="10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</row>
    <row r="193" spans="1:22" x14ac:dyDescent="0.2">
      <c r="A193" s="112" t="s">
        <v>26</v>
      </c>
      <c r="B193" s="112"/>
      <c r="C193" s="112" t="s">
        <v>761</v>
      </c>
      <c r="D193" s="103"/>
      <c r="E193" s="112"/>
      <c r="F193" s="112"/>
      <c r="G193" s="112"/>
      <c r="H193" s="10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</row>
    <row r="194" spans="1:22" ht="13.5" thickBot="1" x14ac:dyDescent="0.25">
      <c r="A194" s="95"/>
      <c r="B194" s="95"/>
      <c r="C194" s="34"/>
      <c r="D194" s="34"/>
      <c r="E194" s="13"/>
      <c r="F194" s="13"/>
      <c r="G194" s="13"/>
      <c r="H194" s="3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</row>
    <row r="195" spans="1:22" x14ac:dyDescent="0.2">
      <c r="A195" s="2280" t="s">
        <v>0</v>
      </c>
      <c r="B195" s="2280" t="s">
        <v>272</v>
      </c>
      <c r="C195" s="2283" t="s">
        <v>88</v>
      </c>
      <c r="D195" s="2284"/>
      <c r="E195" s="2284"/>
      <c r="F195" s="2284"/>
      <c r="G195" s="2285"/>
      <c r="H195" s="2286" t="s">
        <v>3</v>
      </c>
      <c r="I195" s="2289" t="s">
        <v>232</v>
      </c>
      <c r="J195" s="2290"/>
      <c r="K195" s="2290"/>
      <c r="L195" s="2290"/>
      <c r="M195" s="2290"/>
      <c r="N195" s="2290"/>
      <c r="O195" s="2290"/>
      <c r="P195" s="2290"/>
      <c r="Q195" s="2290"/>
      <c r="R195" s="2290"/>
      <c r="S195" s="2290"/>
      <c r="T195" s="2290"/>
      <c r="U195" s="2291"/>
      <c r="V195" s="2280" t="s">
        <v>4</v>
      </c>
    </row>
    <row r="196" spans="1:22" x14ac:dyDescent="0.2">
      <c r="A196" s="2281"/>
      <c r="B196" s="2281"/>
      <c r="C196" s="2292" t="s">
        <v>230</v>
      </c>
      <c r="D196" s="2293"/>
      <c r="E196" s="2293"/>
      <c r="F196" s="2293"/>
      <c r="G196" s="2294"/>
      <c r="H196" s="2287"/>
      <c r="I196" s="2295" t="s">
        <v>1</v>
      </c>
      <c r="J196" s="2296" t="s">
        <v>5</v>
      </c>
      <c r="K196" s="2297"/>
      <c r="L196" s="2297"/>
      <c r="M196" s="2297"/>
      <c r="N196" s="2297"/>
      <c r="O196" s="2297"/>
      <c r="P196" s="2297"/>
      <c r="Q196" s="2297"/>
      <c r="R196" s="2297"/>
      <c r="S196" s="2297"/>
      <c r="T196" s="2298"/>
      <c r="U196" s="2295" t="s">
        <v>2</v>
      </c>
      <c r="V196" s="2281"/>
    </row>
    <row r="197" spans="1:22" x14ac:dyDescent="0.2">
      <c r="A197" s="2281"/>
      <c r="B197" s="2282"/>
      <c r="C197" s="36" t="s">
        <v>231</v>
      </c>
      <c r="D197" s="38" t="s">
        <v>14</v>
      </c>
      <c r="E197" s="37" t="s">
        <v>16</v>
      </c>
      <c r="F197" s="37" t="s">
        <v>17</v>
      </c>
      <c r="G197" s="37" t="s">
        <v>18</v>
      </c>
      <c r="H197" s="2288"/>
      <c r="I197" s="2282"/>
      <c r="J197" s="27">
        <v>1</v>
      </c>
      <c r="K197" s="26">
        <v>2</v>
      </c>
      <c r="L197" s="26">
        <v>3</v>
      </c>
      <c r="M197" s="26">
        <v>4</v>
      </c>
      <c r="N197" s="26">
        <v>5</v>
      </c>
      <c r="O197" s="26">
        <v>6</v>
      </c>
      <c r="P197" s="26">
        <v>7</v>
      </c>
      <c r="Q197" s="26">
        <v>8</v>
      </c>
      <c r="R197" s="26">
        <v>9</v>
      </c>
      <c r="S197" s="26">
        <v>10</v>
      </c>
      <c r="T197" s="226">
        <v>11</v>
      </c>
      <c r="U197" s="2282"/>
      <c r="V197" s="2282"/>
    </row>
    <row r="198" spans="1:22" ht="13.5" thickBot="1" x14ac:dyDescent="0.25">
      <c r="A198" s="393">
        <v>1</v>
      </c>
      <c r="B198" s="393">
        <v>2</v>
      </c>
      <c r="C198" s="394">
        <v>3</v>
      </c>
      <c r="D198" s="395">
        <v>4</v>
      </c>
      <c r="E198" s="395">
        <v>5</v>
      </c>
      <c r="F198" s="395">
        <v>6</v>
      </c>
      <c r="G198" s="396">
        <v>7</v>
      </c>
      <c r="H198" s="397">
        <v>8</v>
      </c>
      <c r="I198" s="398">
        <v>9</v>
      </c>
      <c r="J198" s="399">
        <v>10</v>
      </c>
      <c r="K198" s="400">
        <v>11</v>
      </c>
      <c r="L198" s="400">
        <v>12</v>
      </c>
      <c r="M198" s="400">
        <v>13</v>
      </c>
      <c r="N198" s="400">
        <v>14</v>
      </c>
      <c r="O198" s="400">
        <v>15</v>
      </c>
      <c r="P198" s="400">
        <v>16</v>
      </c>
      <c r="Q198" s="400">
        <v>17</v>
      </c>
      <c r="R198" s="400">
        <v>18</v>
      </c>
      <c r="S198" s="400">
        <v>19</v>
      </c>
      <c r="T198" s="401">
        <v>20</v>
      </c>
      <c r="U198" s="397">
        <v>21</v>
      </c>
      <c r="V198" s="402">
        <v>22</v>
      </c>
    </row>
    <row r="199" spans="1:22" x14ac:dyDescent="0.2">
      <c r="A199" s="386"/>
      <c r="B199" s="386"/>
      <c r="C199" s="387"/>
      <c r="D199" s="388"/>
      <c r="E199" s="388"/>
      <c r="F199" s="388"/>
      <c r="G199" s="389"/>
      <c r="H199" s="354"/>
      <c r="I199" s="390"/>
      <c r="J199" s="387"/>
      <c r="K199" s="388"/>
      <c r="L199" s="388"/>
      <c r="M199" s="388"/>
      <c r="N199" s="388"/>
      <c r="O199" s="388"/>
      <c r="P199" s="388"/>
      <c r="Q199" s="388"/>
      <c r="R199" s="388"/>
      <c r="S199" s="388"/>
      <c r="T199" s="391"/>
      <c r="U199" s="392"/>
      <c r="V199" s="12"/>
    </row>
    <row r="200" spans="1:22" x14ac:dyDescent="0.2">
      <c r="A200" s="206">
        <v>1</v>
      </c>
      <c r="B200" s="207" t="s">
        <v>294</v>
      </c>
      <c r="C200" s="208">
        <v>0</v>
      </c>
      <c r="D200" s="209">
        <v>0</v>
      </c>
      <c r="E200" s="210">
        <v>2</v>
      </c>
      <c r="F200" s="210">
        <v>8</v>
      </c>
      <c r="G200" s="211">
        <v>6</v>
      </c>
      <c r="H200" s="212">
        <f>SUM(C200:G200)</f>
        <v>16</v>
      </c>
      <c r="I200" s="213">
        <f>H200</f>
        <v>16</v>
      </c>
      <c r="J200" s="214">
        <f>K1a!F211</f>
        <v>0</v>
      </c>
      <c r="K200" s="210">
        <v>0</v>
      </c>
      <c r="L200" s="210">
        <f>K1a!H211</f>
        <v>0</v>
      </c>
      <c r="M200" s="210">
        <v>1</v>
      </c>
      <c r="N200" s="210">
        <v>1</v>
      </c>
      <c r="O200" s="210">
        <v>0</v>
      </c>
      <c r="P200" s="210">
        <v>1</v>
      </c>
      <c r="Q200" s="210">
        <v>2</v>
      </c>
      <c r="R200" s="210">
        <v>0</v>
      </c>
      <c r="S200" s="210">
        <f>K1a!O211</f>
        <v>0</v>
      </c>
      <c r="T200" s="227">
        <f>K1a!P211</f>
        <v>0</v>
      </c>
      <c r="U200" s="213">
        <v>9</v>
      </c>
      <c r="V200" s="215"/>
    </row>
    <row r="201" spans="1:22" ht="13.5" thickBot="1" x14ac:dyDescent="0.25">
      <c r="A201" s="216"/>
      <c r="B201" s="217"/>
      <c r="C201" s="218"/>
      <c r="D201" s="219"/>
      <c r="E201" s="219"/>
      <c r="F201" s="219"/>
      <c r="G201" s="220"/>
      <c r="H201" s="221"/>
      <c r="I201" s="222"/>
      <c r="J201" s="223"/>
      <c r="K201" s="224"/>
      <c r="L201" s="224"/>
      <c r="M201" s="224"/>
      <c r="N201" s="224"/>
      <c r="O201" s="224"/>
      <c r="P201" s="224"/>
      <c r="Q201" s="224"/>
      <c r="R201" s="224"/>
      <c r="S201" s="224"/>
      <c r="T201" s="228"/>
      <c r="U201" s="222"/>
      <c r="V201" s="225"/>
    </row>
    <row r="202" spans="1:22" ht="13.5" thickBot="1" x14ac:dyDescent="0.25">
      <c r="A202" s="2274" t="s">
        <v>6</v>
      </c>
      <c r="B202" s="2275"/>
      <c r="C202" s="229">
        <f>SUM(C200:C201)</f>
        <v>0</v>
      </c>
      <c r="D202" s="230">
        <f t="shared" ref="D202:U202" si="6">SUM(D200:D201)</f>
        <v>0</v>
      </c>
      <c r="E202" s="230">
        <f t="shared" si="6"/>
        <v>2</v>
      </c>
      <c r="F202" s="230">
        <f t="shared" si="6"/>
        <v>8</v>
      </c>
      <c r="G202" s="231">
        <f t="shared" si="6"/>
        <v>6</v>
      </c>
      <c r="H202" s="229">
        <f t="shared" si="6"/>
        <v>16</v>
      </c>
      <c r="I202" s="229">
        <f t="shared" si="6"/>
        <v>16</v>
      </c>
      <c r="J202" s="229">
        <f t="shared" si="6"/>
        <v>0</v>
      </c>
      <c r="K202" s="230">
        <f t="shared" si="6"/>
        <v>0</v>
      </c>
      <c r="L202" s="230">
        <f t="shared" si="6"/>
        <v>0</v>
      </c>
      <c r="M202" s="230">
        <f t="shared" si="6"/>
        <v>1</v>
      </c>
      <c r="N202" s="230">
        <f t="shared" si="6"/>
        <v>1</v>
      </c>
      <c r="O202" s="230">
        <f t="shared" si="6"/>
        <v>0</v>
      </c>
      <c r="P202" s="230">
        <f t="shared" si="6"/>
        <v>1</v>
      </c>
      <c r="Q202" s="230">
        <f t="shared" si="6"/>
        <v>2</v>
      </c>
      <c r="R202" s="230">
        <f t="shared" si="6"/>
        <v>0</v>
      </c>
      <c r="S202" s="230">
        <f t="shared" si="6"/>
        <v>0</v>
      </c>
      <c r="T202" s="231">
        <f t="shared" si="6"/>
        <v>0</v>
      </c>
      <c r="U202" s="229">
        <f t="shared" si="6"/>
        <v>9</v>
      </c>
      <c r="V202" s="205"/>
    </row>
    <row r="203" spans="1:22" x14ac:dyDescent="0.2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</row>
    <row r="204" spans="1:22" x14ac:dyDescent="0.2">
      <c r="A204" s="11"/>
      <c r="B204" s="2276" t="s">
        <v>234</v>
      </c>
      <c r="C204" s="2276"/>
      <c r="D204" s="2276"/>
      <c r="E204" s="2276"/>
      <c r="F204" s="2276"/>
      <c r="G204" s="2276"/>
      <c r="H204" s="2276"/>
      <c r="I204" s="21"/>
      <c r="J204" s="21"/>
      <c r="K204" s="21"/>
      <c r="L204" s="21"/>
      <c r="M204" s="21"/>
      <c r="N204" s="21"/>
      <c r="O204" s="21"/>
      <c r="P204" s="21"/>
      <c r="Q204" s="21"/>
      <c r="R204" s="2277"/>
      <c r="S204" s="2277"/>
      <c r="T204" s="2277"/>
      <c r="U204" s="2277"/>
      <c r="V204" s="2277"/>
    </row>
    <row r="205" spans="1:22" x14ac:dyDescent="0.2">
      <c r="A205" s="95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</row>
    <row r="206" spans="1:22" x14ac:dyDescent="0.2">
      <c r="A206" s="3"/>
      <c r="B206" s="59" t="s">
        <v>8</v>
      </c>
      <c r="C206" s="60" t="s">
        <v>20</v>
      </c>
      <c r="D206" s="21" t="s">
        <v>186</v>
      </c>
      <c r="E206" s="61"/>
      <c r="F206" s="61"/>
      <c r="G206" s="61"/>
      <c r="H206" s="95"/>
      <c r="I206" s="21"/>
      <c r="J206" s="21"/>
      <c r="K206" s="21"/>
      <c r="L206" s="21"/>
      <c r="M206" s="21"/>
      <c r="N206" s="21"/>
      <c r="O206" s="21"/>
      <c r="P206" s="21"/>
      <c r="Q206" s="21"/>
      <c r="R206" s="2278"/>
      <c r="S206" s="2278"/>
      <c r="T206" s="2278"/>
      <c r="U206" s="2278"/>
      <c r="V206" s="2278"/>
    </row>
    <row r="207" spans="1:22" x14ac:dyDescent="0.2">
      <c r="A207" s="3"/>
      <c r="B207" s="59" t="s">
        <v>11</v>
      </c>
      <c r="C207" s="60" t="s">
        <v>20</v>
      </c>
      <c r="D207" s="21" t="s">
        <v>61</v>
      </c>
      <c r="E207" s="61"/>
      <c r="F207" s="61"/>
      <c r="G207" s="61"/>
      <c r="H207" s="95"/>
      <c r="I207" s="21"/>
      <c r="J207" s="21"/>
      <c r="K207" s="21"/>
      <c r="L207" s="21"/>
      <c r="M207" s="21"/>
      <c r="N207" s="21"/>
      <c r="O207" s="21"/>
      <c r="P207" s="21"/>
      <c r="Q207" s="21"/>
      <c r="R207" s="2278"/>
      <c r="S207" s="2278"/>
      <c r="T207" s="2278"/>
      <c r="U207" s="2278"/>
      <c r="V207" s="2278"/>
    </row>
    <row r="208" spans="1:22" x14ac:dyDescent="0.2">
      <c r="A208" s="95"/>
      <c r="B208" s="59" t="s">
        <v>13</v>
      </c>
      <c r="C208" s="60" t="s">
        <v>20</v>
      </c>
      <c r="D208" s="21" t="s">
        <v>23</v>
      </c>
      <c r="E208" s="21"/>
      <c r="F208" s="21"/>
      <c r="G208" s="21"/>
      <c r="H208" s="95"/>
      <c r="I208" s="21"/>
      <c r="J208" s="21"/>
      <c r="K208" s="21"/>
      <c r="L208" s="21"/>
      <c r="M208" s="21"/>
      <c r="N208" s="21"/>
      <c r="O208" s="21"/>
      <c r="P208" s="21"/>
      <c r="Q208" s="21"/>
      <c r="R208" s="2277"/>
      <c r="S208" s="2277"/>
      <c r="T208" s="2277"/>
      <c r="U208" s="2277"/>
      <c r="V208" s="2277"/>
    </row>
    <row r="209" spans="1:25" x14ac:dyDescent="0.2">
      <c r="A209" s="95"/>
      <c r="B209" s="59" t="s">
        <v>49</v>
      </c>
      <c r="C209" s="60" t="s">
        <v>20</v>
      </c>
      <c r="D209" s="21" t="s">
        <v>29</v>
      </c>
      <c r="E209" s="21"/>
      <c r="F209" s="21"/>
      <c r="G209" s="21"/>
      <c r="H209" s="95"/>
      <c r="I209" s="21"/>
      <c r="J209" s="21"/>
      <c r="K209" s="21"/>
      <c r="L209" s="21"/>
      <c r="M209" s="21"/>
      <c r="N209" s="21"/>
      <c r="O209" s="21"/>
      <c r="P209" s="21"/>
      <c r="Q209" s="21"/>
      <c r="R209" s="2277"/>
      <c r="S209" s="2277"/>
      <c r="T209" s="2277"/>
      <c r="U209" s="2277"/>
      <c r="V209" s="2277"/>
    </row>
    <row r="210" spans="1:25" x14ac:dyDescent="0.2">
      <c r="A210" s="95"/>
      <c r="B210" s="59" t="s">
        <v>50</v>
      </c>
      <c r="C210" s="60" t="s">
        <v>20</v>
      </c>
      <c r="D210" s="21" t="s">
        <v>30</v>
      </c>
      <c r="E210" s="21"/>
      <c r="F210" s="21"/>
      <c r="G210" s="21"/>
      <c r="H210" s="95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</row>
    <row r="211" spans="1:25" x14ac:dyDescent="0.2">
      <c r="A211" s="95"/>
      <c r="B211" s="59" t="s">
        <v>51</v>
      </c>
      <c r="C211" s="60" t="s">
        <v>20</v>
      </c>
      <c r="D211" s="21" t="s">
        <v>31</v>
      </c>
      <c r="E211" s="21"/>
      <c r="F211" s="21"/>
      <c r="G211" s="21"/>
      <c r="H211" s="95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</row>
    <row r="212" spans="1:25" x14ac:dyDescent="0.2">
      <c r="A212" s="95"/>
      <c r="B212" s="59" t="s">
        <v>52</v>
      </c>
      <c r="C212" s="60" t="s">
        <v>20</v>
      </c>
      <c r="D212" s="21" t="s">
        <v>32</v>
      </c>
      <c r="E212" s="21"/>
      <c r="F212" s="21"/>
      <c r="G212" s="21"/>
      <c r="H212" s="95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</row>
    <row r="213" spans="1:25" x14ac:dyDescent="0.2">
      <c r="A213" s="95"/>
      <c r="B213" s="59" t="s">
        <v>53</v>
      </c>
      <c r="C213" s="60" t="s">
        <v>20</v>
      </c>
      <c r="D213" s="21" t="s">
        <v>33</v>
      </c>
      <c r="E213" s="21"/>
      <c r="F213" s="21"/>
      <c r="G213" s="21"/>
      <c r="H213" s="95"/>
      <c r="I213" s="21"/>
      <c r="J213" s="21"/>
      <c r="K213" s="21"/>
      <c r="L213" s="21"/>
      <c r="M213" s="21"/>
      <c r="N213" s="21"/>
      <c r="O213" s="21"/>
      <c r="P213" s="21"/>
      <c r="Q213" s="21"/>
      <c r="R213" s="2276"/>
      <c r="S213" s="2276"/>
      <c r="T213" s="2276"/>
      <c r="U213" s="2276"/>
      <c r="V213" s="2276"/>
    </row>
    <row r="214" spans="1:25" x14ac:dyDescent="0.2">
      <c r="A214" s="95"/>
      <c r="B214" s="59" t="s">
        <v>54</v>
      </c>
      <c r="C214" s="60" t="s">
        <v>20</v>
      </c>
      <c r="D214" s="21" t="s">
        <v>34</v>
      </c>
      <c r="E214" s="21"/>
      <c r="F214" s="21"/>
      <c r="G214" s="21"/>
      <c r="H214" s="95"/>
      <c r="I214" s="21"/>
      <c r="J214" s="21"/>
      <c r="K214" s="21"/>
      <c r="L214" s="21"/>
      <c r="M214" s="21"/>
      <c r="N214" s="21"/>
      <c r="O214" s="21"/>
      <c r="P214" s="21"/>
      <c r="Q214" s="21"/>
      <c r="R214" s="2277"/>
      <c r="S214" s="2277"/>
      <c r="T214" s="2277"/>
      <c r="U214" s="2277"/>
      <c r="V214" s="2277"/>
    </row>
    <row r="215" spans="1:25" x14ac:dyDescent="0.2">
      <c r="A215" s="95"/>
      <c r="B215" s="59" t="s">
        <v>55</v>
      </c>
      <c r="C215" s="60" t="s">
        <v>20</v>
      </c>
      <c r="D215" s="21" t="s">
        <v>35</v>
      </c>
      <c r="E215" s="21"/>
      <c r="F215" s="21"/>
      <c r="G215" s="21"/>
      <c r="H215" s="95"/>
      <c r="I215" s="21"/>
      <c r="J215" s="21"/>
      <c r="K215" s="21"/>
      <c r="L215" s="21"/>
      <c r="M215" s="21"/>
      <c r="N215" s="21"/>
      <c r="O215" s="21"/>
      <c r="P215" s="21"/>
      <c r="Q215" s="21"/>
      <c r="R215" s="2273"/>
      <c r="S215" s="2273"/>
      <c r="T215" s="2273"/>
      <c r="U215" s="2273"/>
      <c r="V215" s="2273"/>
    </row>
    <row r="216" spans="1:25" x14ac:dyDescent="0.2">
      <c r="A216" s="95"/>
      <c r="B216" s="59" t="s">
        <v>56</v>
      </c>
      <c r="C216" s="60" t="s">
        <v>20</v>
      </c>
      <c r="D216" s="21" t="s">
        <v>36</v>
      </c>
      <c r="E216" s="21"/>
      <c r="F216" s="21"/>
      <c r="G216" s="21"/>
      <c r="H216" s="95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</row>
    <row r="217" spans="1:25" x14ac:dyDescent="0.2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</row>
    <row r="219" spans="1:25" s="95" customFormat="1" ht="15" x14ac:dyDescent="0.25">
      <c r="A219" s="2279" t="s">
        <v>24</v>
      </c>
      <c r="B219" s="2279"/>
      <c r="C219" s="2279"/>
      <c r="D219" s="2279"/>
      <c r="E219" s="2279"/>
      <c r="F219" s="2279"/>
      <c r="G219" s="2279"/>
      <c r="H219" s="2279"/>
      <c r="I219" s="2279"/>
      <c r="J219" s="2279"/>
      <c r="K219" s="2279"/>
      <c r="L219" s="2279"/>
      <c r="M219" s="2279"/>
      <c r="N219" s="2279"/>
      <c r="O219" s="2279"/>
      <c r="P219" s="2279"/>
      <c r="Q219" s="2279"/>
      <c r="R219" s="2279"/>
      <c r="S219" s="2279"/>
      <c r="T219" s="2279"/>
      <c r="U219" s="2279"/>
      <c r="V219" s="2279"/>
      <c r="W219" s="112"/>
      <c r="X219" s="112"/>
      <c r="Y219" s="112"/>
    </row>
    <row r="220" spans="1:25" s="95" customFormat="1" x14ac:dyDescent="0.2">
      <c r="C220" s="103"/>
      <c r="D220" s="103"/>
      <c r="H220" s="10"/>
      <c r="U220" s="3"/>
      <c r="W220" s="112"/>
      <c r="X220" s="112"/>
      <c r="Y220" s="112"/>
    </row>
    <row r="221" spans="1:25" s="95" customFormat="1" x14ac:dyDescent="0.2">
      <c r="A221" s="112" t="s">
        <v>273</v>
      </c>
      <c r="B221" s="112"/>
      <c r="C221" s="112" t="s">
        <v>850</v>
      </c>
      <c r="D221" s="112"/>
      <c r="E221" s="112"/>
      <c r="F221" s="112"/>
      <c r="G221" s="112"/>
      <c r="H221" s="10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</row>
    <row r="222" spans="1:25" s="95" customFormat="1" x14ac:dyDescent="0.2">
      <c r="A222" s="112" t="s">
        <v>25</v>
      </c>
      <c r="B222" s="112"/>
      <c r="C222" s="112" t="s">
        <v>306</v>
      </c>
      <c r="D222" s="232"/>
      <c r="E222" s="112"/>
      <c r="F222" s="112"/>
      <c r="G222" s="112"/>
      <c r="H222" s="10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</row>
    <row r="223" spans="1:25" s="95" customFormat="1" x14ac:dyDescent="0.2">
      <c r="A223" s="112" t="s">
        <v>185</v>
      </c>
      <c r="B223" s="112"/>
      <c r="C223" s="112" t="s">
        <v>633</v>
      </c>
      <c r="D223" s="103"/>
      <c r="E223" s="112"/>
      <c r="F223" s="112"/>
      <c r="G223" s="112"/>
      <c r="H223" s="10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</row>
    <row r="224" spans="1:25" s="95" customFormat="1" x14ac:dyDescent="0.2">
      <c r="A224" s="112" t="s">
        <v>26</v>
      </c>
      <c r="B224" s="112"/>
      <c r="C224" s="112" t="s">
        <v>761</v>
      </c>
      <c r="D224" s="103"/>
      <c r="E224" s="112"/>
      <c r="F224" s="112"/>
      <c r="G224" s="112"/>
      <c r="H224" s="10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</row>
    <row r="225" spans="1:25" s="95" customFormat="1" ht="13.5" thickBot="1" x14ac:dyDescent="0.25">
      <c r="C225" s="34"/>
      <c r="D225" s="34"/>
      <c r="E225" s="13"/>
      <c r="F225" s="13"/>
      <c r="G225" s="13"/>
      <c r="H225" s="35"/>
      <c r="W225" s="112"/>
      <c r="X225" s="112"/>
      <c r="Y225" s="112"/>
    </row>
    <row r="226" spans="1:25" s="95" customFormat="1" x14ac:dyDescent="0.2">
      <c r="A226" s="2280" t="s">
        <v>0</v>
      </c>
      <c r="B226" s="2280" t="s">
        <v>272</v>
      </c>
      <c r="C226" s="2283" t="s">
        <v>88</v>
      </c>
      <c r="D226" s="2284"/>
      <c r="E226" s="2284"/>
      <c r="F226" s="2284"/>
      <c r="G226" s="2285"/>
      <c r="H226" s="2286" t="s">
        <v>3</v>
      </c>
      <c r="I226" s="2289" t="s">
        <v>232</v>
      </c>
      <c r="J226" s="2290"/>
      <c r="K226" s="2290"/>
      <c r="L226" s="2290"/>
      <c r="M226" s="2290"/>
      <c r="N226" s="2290"/>
      <c r="O226" s="2290"/>
      <c r="P226" s="2290"/>
      <c r="Q226" s="2290"/>
      <c r="R226" s="2290"/>
      <c r="S226" s="2290"/>
      <c r="T226" s="2290"/>
      <c r="U226" s="2291"/>
      <c r="V226" s="2280" t="s">
        <v>4</v>
      </c>
      <c r="W226" s="112"/>
      <c r="X226" s="112"/>
      <c r="Y226" s="112"/>
    </row>
    <row r="227" spans="1:25" s="95" customFormat="1" x14ac:dyDescent="0.2">
      <c r="A227" s="2281"/>
      <c r="B227" s="2281"/>
      <c r="C227" s="2292" t="s">
        <v>230</v>
      </c>
      <c r="D227" s="2293"/>
      <c r="E227" s="2293"/>
      <c r="F227" s="2293"/>
      <c r="G227" s="2294"/>
      <c r="H227" s="2287"/>
      <c r="I227" s="2295" t="s">
        <v>1</v>
      </c>
      <c r="J227" s="2296" t="s">
        <v>5</v>
      </c>
      <c r="K227" s="2297"/>
      <c r="L227" s="2297"/>
      <c r="M227" s="2297"/>
      <c r="N227" s="2297"/>
      <c r="O227" s="2297"/>
      <c r="P227" s="2297"/>
      <c r="Q227" s="2297"/>
      <c r="R227" s="2297"/>
      <c r="S227" s="2297"/>
      <c r="T227" s="2298"/>
      <c r="U227" s="2295" t="s">
        <v>2</v>
      </c>
      <c r="V227" s="2281"/>
      <c r="W227" s="112"/>
      <c r="X227" s="112"/>
      <c r="Y227" s="112"/>
    </row>
    <row r="228" spans="1:25" s="95" customFormat="1" x14ac:dyDescent="0.2">
      <c r="A228" s="2281"/>
      <c r="B228" s="2282"/>
      <c r="C228" s="36" t="s">
        <v>231</v>
      </c>
      <c r="D228" s="38" t="s">
        <v>14</v>
      </c>
      <c r="E228" s="37" t="s">
        <v>16</v>
      </c>
      <c r="F228" s="37" t="s">
        <v>17</v>
      </c>
      <c r="G228" s="37" t="s">
        <v>18</v>
      </c>
      <c r="H228" s="2288"/>
      <c r="I228" s="2282"/>
      <c r="J228" s="27">
        <v>1</v>
      </c>
      <c r="K228" s="26">
        <v>2</v>
      </c>
      <c r="L228" s="26">
        <v>3</v>
      </c>
      <c r="M228" s="26">
        <v>4</v>
      </c>
      <c r="N228" s="26">
        <v>5</v>
      </c>
      <c r="O228" s="26">
        <v>6</v>
      </c>
      <c r="P228" s="26">
        <v>7</v>
      </c>
      <c r="Q228" s="26">
        <v>8</v>
      </c>
      <c r="R228" s="26">
        <v>9</v>
      </c>
      <c r="S228" s="26">
        <v>10</v>
      </c>
      <c r="T228" s="226">
        <v>11</v>
      </c>
      <c r="U228" s="2282"/>
      <c r="V228" s="2282"/>
      <c r="W228" s="112"/>
      <c r="X228" s="112"/>
      <c r="Y228" s="112"/>
    </row>
    <row r="229" spans="1:25" s="95" customFormat="1" ht="13.5" thickBot="1" x14ac:dyDescent="0.25">
      <c r="A229" s="393">
        <v>1</v>
      </c>
      <c r="B229" s="393">
        <v>2</v>
      </c>
      <c r="C229" s="394">
        <v>3</v>
      </c>
      <c r="D229" s="395">
        <v>4</v>
      </c>
      <c r="E229" s="395">
        <v>5</v>
      </c>
      <c r="F229" s="395">
        <v>6</v>
      </c>
      <c r="G229" s="396">
        <v>7</v>
      </c>
      <c r="H229" s="397">
        <v>8</v>
      </c>
      <c r="I229" s="398">
        <v>9</v>
      </c>
      <c r="J229" s="399">
        <v>10</v>
      </c>
      <c r="K229" s="400">
        <v>11</v>
      </c>
      <c r="L229" s="400">
        <v>12</v>
      </c>
      <c r="M229" s="400">
        <v>13</v>
      </c>
      <c r="N229" s="400">
        <v>14</v>
      </c>
      <c r="O229" s="400">
        <v>15</v>
      </c>
      <c r="P229" s="400">
        <v>16</v>
      </c>
      <c r="Q229" s="400">
        <v>17</v>
      </c>
      <c r="R229" s="400">
        <v>18</v>
      </c>
      <c r="S229" s="400">
        <v>19</v>
      </c>
      <c r="T229" s="401">
        <v>20</v>
      </c>
      <c r="U229" s="397">
        <v>21</v>
      </c>
      <c r="V229" s="402">
        <v>22</v>
      </c>
      <c r="W229" s="112"/>
      <c r="X229" s="112"/>
      <c r="Y229" s="112"/>
    </row>
    <row r="230" spans="1:25" s="95" customFormat="1" x14ac:dyDescent="0.2">
      <c r="A230" s="386"/>
      <c r="B230" s="386"/>
      <c r="C230" s="387"/>
      <c r="D230" s="388"/>
      <c r="E230" s="388"/>
      <c r="F230" s="388"/>
      <c r="G230" s="389"/>
      <c r="H230" s="354"/>
      <c r="I230" s="390"/>
      <c r="J230" s="387"/>
      <c r="K230" s="388"/>
      <c r="L230" s="388"/>
      <c r="M230" s="388"/>
      <c r="N230" s="388"/>
      <c r="O230" s="388"/>
      <c r="P230" s="388"/>
      <c r="Q230" s="388"/>
      <c r="R230" s="388"/>
      <c r="S230" s="388"/>
      <c r="T230" s="391"/>
      <c r="U230" s="392"/>
      <c r="V230" s="12"/>
      <c r="W230" s="112"/>
      <c r="X230" s="112"/>
      <c r="Y230" s="112"/>
    </row>
    <row r="231" spans="1:25" s="95" customFormat="1" x14ac:dyDescent="0.2">
      <c r="A231" s="206">
        <v>1</v>
      </c>
      <c r="B231" s="207" t="s">
        <v>294</v>
      </c>
      <c r="C231" s="208">
        <v>0</v>
      </c>
      <c r="D231" s="209">
        <v>0</v>
      </c>
      <c r="E231" s="210">
        <v>2</v>
      </c>
      <c r="F231" s="210">
        <v>8</v>
      </c>
      <c r="G231" s="211">
        <v>6</v>
      </c>
      <c r="H231" s="212">
        <f>SUM(C231:G231)</f>
        <v>16</v>
      </c>
      <c r="I231" s="213">
        <f>H231</f>
        <v>16</v>
      </c>
      <c r="J231" s="214">
        <f>K1a!F242</f>
        <v>0</v>
      </c>
      <c r="K231" s="210">
        <v>0</v>
      </c>
      <c r="L231" s="210">
        <f>K1a!H242</f>
        <v>0</v>
      </c>
      <c r="M231" s="210">
        <v>1</v>
      </c>
      <c r="N231" s="210">
        <v>1</v>
      </c>
      <c r="O231" s="210">
        <v>0</v>
      </c>
      <c r="P231" s="210">
        <v>1</v>
      </c>
      <c r="Q231" s="210">
        <v>2</v>
      </c>
      <c r="R231" s="210">
        <v>0</v>
      </c>
      <c r="S231" s="210">
        <f>K1a!O242</f>
        <v>0</v>
      </c>
      <c r="T231" s="227">
        <f>K1a!P242</f>
        <v>0</v>
      </c>
      <c r="U231" s="213">
        <v>9</v>
      </c>
      <c r="V231" s="215"/>
      <c r="W231" s="112"/>
      <c r="X231" s="112"/>
      <c r="Y231" s="112"/>
    </row>
    <row r="232" spans="1:25" s="95" customFormat="1" ht="13.5" thickBot="1" x14ac:dyDescent="0.25">
      <c r="A232" s="216"/>
      <c r="B232" s="217"/>
      <c r="C232" s="218"/>
      <c r="D232" s="219"/>
      <c r="E232" s="219"/>
      <c r="F232" s="219"/>
      <c r="G232" s="220"/>
      <c r="H232" s="221"/>
      <c r="I232" s="222"/>
      <c r="J232" s="223"/>
      <c r="K232" s="224"/>
      <c r="L232" s="224"/>
      <c r="M232" s="224"/>
      <c r="N232" s="224"/>
      <c r="O232" s="224"/>
      <c r="P232" s="224"/>
      <c r="Q232" s="224"/>
      <c r="R232" s="224"/>
      <c r="S232" s="224"/>
      <c r="T232" s="228"/>
      <c r="U232" s="222"/>
      <c r="V232" s="225"/>
      <c r="W232" s="112"/>
      <c r="X232" s="112"/>
      <c r="Y232" s="112"/>
    </row>
    <row r="233" spans="1:25" s="95" customFormat="1" ht="13.5" thickBot="1" x14ac:dyDescent="0.25">
      <c r="A233" s="2274" t="s">
        <v>6</v>
      </c>
      <c r="B233" s="2275"/>
      <c r="C233" s="229">
        <f>SUM(C231:C232)</f>
        <v>0</v>
      </c>
      <c r="D233" s="230">
        <f t="shared" ref="D233:U233" si="7">SUM(D231:D232)</f>
        <v>0</v>
      </c>
      <c r="E233" s="230">
        <f t="shared" si="7"/>
        <v>2</v>
      </c>
      <c r="F233" s="230">
        <f t="shared" si="7"/>
        <v>8</v>
      </c>
      <c r="G233" s="231">
        <f t="shared" si="7"/>
        <v>6</v>
      </c>
      <c r="H233" s="229">
        <f t="shared" si="7"/>
        <v>16</v>
      </c>
      <c r="I233" s="229">
        <f t="shared" si="7"/>
        <v>16</v>
      </c>
      <c r="J233" s="229">
        <f t="shared" si="7"/>
        <v>0</v>
      </c>
      <c r="K233" s="230">
        <f t="shared" si="7"/>
        <v>0</v>
      </c>
      <c r="L233" s="230">
        <f t="shared" si="7"/>
        <v>0</v>
      </c>
      <c r="M233" s="230">
        <f t="shared" si="7"/>
        <v>1</v>
      </c>
      <c r="N233" s="230">
        <f t="shared" si="7"/>
        <v>1</v>
      </c>
      <c r="O233" s="230">
        <f t="shared" si="7"/>
        <v>0</v>
      </c>
      <c r="P233" s="230">
        <f t="shared" si="7"/>
        <v>1</v>
      </c>
      <c r="Q233" s="230">
        <f t="shared" si="7"/>
        <v>2</v>
      </c>
      <c r="R233" s="230">
        <f t="shared" si="7"/>
        <v>0</v>
      </c>
      <c r="S233" s="230">
        <f t="shared" si="7"/>
        <v>0</v>
      </c>
      <c r="T233" s="231">
        <f t="shared" si="7"/>
        <v>0</v>
      </c>
      <c r="U233" s="229">
        <f t="shared" si="7"/>
        <v>9</v>
      </c>
      <c r="V233" s="205"/>
      <c r="W233" s="112"/>
      <c r="X233" s="112"/>
      <c r="Y233" s="112"/>
    </row>
    <row r="234" spans="1:25" s="95" customFormat="1" x14ac:dyDescent="0.2">
      <c r="W234" s="112"/>
      <c r="X234" s="112"/>
      <c r="Y234" s="112"/>
    </row>
    <row r="235" spans="1:25" s="95" customFormat="1" x14ac:dyDescent="0.2">
      <c r="A235" s="11"/>
      <c r="B235" s="2276" t="s">
        <v>234</v>
      </c>
      <c r="C235" s="2276"/>
      <c r="D235" s="2276"/>
      <c r="E235" s="2276"/>
      <c r="F235" s="2276"/>
      <c r="G235" s="2276"/>
      <c r="H235" s="2276"/>
      <c r="I235" s="21"/>
      <c r="J235" s="21"/>
      <c r="K235" s="21"/>
      <c r="L235" s="21"/>
      <c r="M235" s="21"/>
      <c r="N235" s="21"/>
      <c r="O235" s="21"/>
      <c r="P235" s="21"/>
      <c r="Q235" s="21"/>
      <c r="R235" s="2277"/>
      <c r="S235" s="2277"/>
      <c r="T235" s="2277"/>
      <c r="U235" s="2277"/>
      <c r="V235" s="2277"/>
      <c r="W235" s="112"/>
      <c r="X235" s="112"/>
      <c r="Y235" s="112"/>
    </row>
    <row r="236" spans="1:25" s="95" customFormat="1" x14ac:dyDescent="0.2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112"/>
      <c r="X236" s="112"/>
      <c r="Y236" s="112"/>
    </row>
    <row r="237" spans="1:25" s="95" customFormat="1" x14ac:dyDescent="0.2">
      <c r="A237" s="3"/>
      <c r="B237" s="59" t="s">
        <v>8</v>
      </c>
      <c r="C237" s="60" t="s">
        <v>20</v>
      </c>
      <c r="D237" s="21" t="s">
        <v>186</v>
      </c>
      <c r="E237" s="61"/>
      <c r="F237" s="61"/>
      <c r="G237" s="61"/>
      <c r="I237" s="21"/>
      <c r="J237" s="21"/>
      <c r="K237" s="21"/>
      <c r="L237" s="21"/>
      <c r="M237" s="21"/>
      <c r="N237" s="21"/>
      <c r="O237" s="21"/>
      <c r="P237" s="21"/>
      <c r="Q237" s="21"/>
      <c r="R237" s="2278"/>
      <c r="S237" s="2278"/>
      <c r="T237" s="2278"/>
      <c r="U237" s="2278"/>
      <c r="V237" s="2278"/>
      <c r="W237" s="112"/>
      <c r="X237" s="112"/>
      <c r="Y237" s="112"/>
    </row>
    <row r="238" spans="1:25" s="95" customFormat="1" x14ac:dyDescent="0.2">
      <c r="A238" s="3"/>
      <c r="B238" s="59" t="s">
        <v>11</v>
      </c>
      <c r="C238" s="60" t="s">
        <v>20</v>
      </c>
      <c r="D238" s="21" t="s">
        <v>61</v>
      </c>
      <c r="E238" s="61"/>
      <c r="F238" s="61"/>
      <c r="G238" s="61"/>
      <c r="I238" s="21"/>
      <c r="J238" s="21"/>
      <c r="K238" s="21"/>
      <c r="L238" s="21"/>
      <c r="M238" s="21"/>
      <c r="N238" s="21"/>
      <c r="O238" s="21"/>
      <c r="P238" s="21"/>
      <c r="Q238" s="21"/>
      <c r="R238" s="2278"/>
      <c r="S238" s="2278"/>
      <c r="T238" s="2278"/>
      <c r="U238" s="2278"/>
      <c r="V238" s="2278"/>
      <c r="W238" s="112"/>
      <c r="X238" s="112"/>
      <c r="Y238" s="112"/>
    </row>
    <row r="239" spans="1:25" s="95" customFormat="1" x14ac:dyDescent="0.2">
      <c r="B239" s="59" t="s">
        <v>13</v>
      </c>
      <c r="C239" s="60" t="s">
        <v>20</v>
      </c>
      <c r="D239" s="21" t="s">
        <v>23</v>
      </c>
      <c r="E239" s="21"/>
      <c r="F239" s="21"/>
      <c r="G239" s="21"/>
      <c r="I239" s="21"/>
      <c r="J239" s="21"/>
      <c r="K239" s="21"/>
      <c r="L239" s="21"/>
      <c r="M239" s="21"/>
      <c r="N239" s="21"/>
      <c r="O239" s="21"/>
      <c r="P239" s="21"/>
      <c r="Q239" s="21"/>
      <c r="R239" s="2277"/>
      <c r="S239" s="2277"/>
      <c r="T239" s="2277"/>
      <c r="U239" s="2277"/>
      <c r="V239" s="2277"/>
      <c r="W239" s="112"/>
      <c r="X239" s="112"/>
      <c r="Y239" s="112"/>
    </row>
    <row r="240" spans="1:25" s="95" customFormat="1" x14ac:dyDescent="0.2">
      <c r="B240" s="59" t="s">
        <v>49</v>
      </c>
      <c r="C240" s="60" t="s">
        <v>20</v>
      </c>
      <c r="D240" s="21" t="s">
        <v>29</v>
      </c>
      <c r="E240" s="21"/>
      <c r="F240" s="21"/>
      <c r="G240" s="21"/>
      <c r="I240" s="21"/>
      <c r="J240" s="21"/>
      <c r="K240" s="21"/>
      <c r="L240" s="21"/>
      <c r="M240" s="21"/>
      <c r="N240" s="21"/>
      <c r="O240" s="21"/>
      <c r="P240" s="21"/>
      <c r="Q240" s="21"/>
      <c r="R240" s="2277"/>
      <c r="S240" s="2277"/>
      <c r="T240" s="2277"/>
      <c r="U240" s="2277"/>
      <c r="V240" s="2277"/>
      <c r="W240" s="112"/>
      <c r="X240" s="112"/>
      <c r="Y240" s="112"/>
    </row>
    <row r="241" spans="1:25" s="95" customFormat="1" x14ac:dyDescent="0.2">
      <c r="B241" s="59" t="s">
        <v>50</v>
      </c>
      <c r="C241" s="60" t="s">
        <v>20</v>
      </c>
      <c r="D241" s="21" t="s">
        <v>30</v>
      </c>
      <c r="E241" s="21"/>
      <c r="F241" s="21"/>
      <c r="G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112"/>
      <c r="X241" s="112"/>
      <c r="Y241" s="112"/>
    </row>
    <row r="242" spans="1:25" s="95" customFormat="1" x14ac:dyDescent="0.2">
      <c r="B242" s="59" t="s">
        <v>51</v>
      </c>
      <c r="C242" s="60" t="s">
        <v>20</v>
      </c>
      <c r="D242" s="21" t="s">
        <v>31</v>
      </c>
      <c r="E242" s="21"/>
      <c r="F242" s="21"/>
      <c r="G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112"/>
      <c r="X242" s="112"/>
      <c r="Y242" s="112"/>
    </row>
    <row r="243" spans="1:25" s="95" customFormat="1" x14ac:dyDescent="0.2">
      <c r="B243" s="59" t="s">
        <v>52</v>
      </c>
      <c r="C243" s="60" t="s">
        <v>20</v>
      </c>
      <c r="D243" s="21" t="s">
        <v>32</v>
      </c>
      <c r="E243" s="21"/>
      <c r="F243" s="21"/>
      <c r="G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112"/>
      <c r="X243" s="112"/>
      <c r="Y243" s="112"/>
    </row>
    <row r="244" spans="1:25" s="95" customFormat="1" x14ac:dyDescent="0.2">
      <c r="B244" s="59" t="s">
        <v>53</v>
      </c>
      <c r="C244" s="60" t="s">
        <v>20</v>
      </c>
      <c r="D244" s="21" t="s">
        <v>33</v>
      </c>
      <c r="E244" s="21"/>
      <c r="F244" s="21"/>
      <c r="G244" s="21"/>
      <c r="I244" s="21"/>
      <c r="J244" s="21"/>
      <c r="K244" s="21"/>
      <c r="L244" s="21"/>
      <c r="M244" s="21"/>
      <c r="N244" s="21"/>
      <c r="O244" s="21"/>
      <c r="P244" s="21"/>
      <c r="Q244" s="21"/>
      <c r="R244" s="2276"/>
      <c r="S244" s="2276"/>
      <c r="T244" s="2276"/>
      <c r="U244" s="2276"/>
      <c r="V244" s="2276"/>
      <c r="W244" s="112"/>
      <c r="X244" s="112"/>
      <c r="Y244" s="112"/>
    </row>
    <row r="245" spans="1:25" s="95" customFormat="1" x14ac:dyDescent="0.2">
      <c r="B245" s="59" t="s">
        <v>54</v>
      </c>
      <c r="C245" s="60" t="s">
        <v>20</v>
      </c>
      <c r="D245" s="21" t="s">
        <v>34</v>
      </c>
      <c r="E245" s="21"/>
      <c r="F245" s="21"/>
      <c r="G245" s="21"/>
      <c r="I245" s="21"/>
      <c r="J245" s="21"/>
      <c r="K245" s="21"/>
      <c r="L245" s="21"/>
      <c r="M245" s="21"/>
      <c r="N245" s="21"/>
      <c r="O245" s="21"/>
      <c r="P245" s="21"/>
      <c r="Q245" s="21"/>
      <c r="R245" s="2277"/>
      <c r="S245" s="2277"/>
      <c r="T245" s="2277"/>
      <c r="U245" s="2277"/>
      <c r="V245" s="2277"/>
      <c r="W245" s="112"/>
      <c r="X245" s="112"/>
      <c r="Y245" s="112"/>
    </row>
    <row r="246" spans="1:25" s="95" customFormat="1" x14ac:dyDescent="0.2">
      <c r="B246" s="59" t="s">
        <v>55</v>
      </c>
      <c r="C246" s="60" t="s">
        <v>20</v>
      </c>
      <c r="D246" s="21" t="s">
        <v>35</v>
      </c>
      <c r="E246" s="21"/>
      <c r="F246" s="21"/>
      <c r="G246" s="21"/>
      <c r="I246" s="21"/>
      <c r="J246" s="21"/>
      <c r="K246" s="21"/>
      <c r="L246" s="21"/>
      <c r="M246" s="21"/>
      <c r="N246" s="21"/>
      <c r="O246" s="21"/>
      <c r="P246" s="21"/>
      <c r="Q246" s="21"/>
      <c r="R246" s="2273"/>
      <c r="S246" s="2273"/>
      <c r="T246" s="2273"/>
      <c r="U246" s="2273"/>
      <c r="V246" s="2273"/>
      <c r="W246" s="112"/>
      <c r="X246" s="112"/>
      <c r="Y246" s="112"/>
    </row>
    <row r="247" spans="1:25" s="95" customFormat="1" x14ac:dyDescent="0.2">
      <c r="B247" s="59" t="s">
        <v>56</v>
      </c>
      <c r="C247" s="60" t="s">
        <v>20</v>
      </c>
      <c r="D247" s="21" t="s">
        <v>36</v>
      </c>
      <c r="E247" s="21"/>
      <c r="F247" s="21"/>
      <c r="G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112"/>
      <c r="X247" s="112"/>
      <c r="Y247" s="112"/>
    </row>
    <row r="250" spans="1:25" ht="15" x14ac:dyDescent="0.25">
      <c r="A250" s="2279" t="s">
        <v>24</v>
      </c>
      <c r="B250" s="2279"/>
      <c r="C250" s="2279"/>
      <c r="D250" s="2279"/>
      <c r="E250" s="2279"/>
      <c r="F250" s="2279"/>
      <c r="G250" s="2279"/>
      <c r="H250" s="2279"/>
      <c r="I250" s="2279"/>
      <c r="J250" s="2279"/>
      <c r="K250" s="2279"/>
      <c r="L250" s="2279"/>
      <c r="M250" s="2279"/>
      <c r="N250" s="2279"/>
      <c r="O250" s="2279"/>
      <c r="P250" s="2279"/>
      <c r="Q250" s="2279"/>
      <c r="R250" s="2279"/>
      <c r="S250" s="2279"/>
      <c r="T250" s="2279"/>
      <c r="U250" s="2279"/>
      <c r="V250" s="2279"/>
    </row>
    <row r="251" spans="1:25" x14ac:dyDescent="0.2">
      <c r="A251" s="95"/>
      <c r="B251" s="95"/>
      <c r="C251" s="103"/>
      <c r="D251" s="103"/>
      <c r="E251" s="95"/>
      <c r="F251" s="95"/>
      <c r="G251" s="95"/>
      <c r="H251" s="10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3"/>
      <c r="V251" s="95"/>
    </row>
    <row r="252" spans="1:25" x14ac:dyDescent="0.2">
      <c r="A252" s="112" t="s">
        <v>273</v>
      </c>
      <c r="B252" s="112"/>
      <c r="C252" s="112" t="s">
        <v>853</v>
      </c>
      <c r="D252" s="112"/>
      <c r="E252" s="112"/>
      <c r="F252" s="112"/>
      <c r="G252" s="112"/>
      <c r="H252" s="10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</row>
    <row r="253" spans="1:25" x14ac:dyDescent="0.2">
      <c r="A253" s="112" t="s">
        <v>25</v>
      </c>
      <c r="B253" s="112"/>
      <c r="C253" s="112" t="s">
        <v>306</v>
      </c>
      <c r="D253" s="232"/>
      <c r="E253" s="112"/>
      <c r="F253" s="112"/>
      <c r="G253" s="112"/>
      <c r="H253" s="10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</row>
    <row r="254" spans="1:25" x14ac:dyDescent="0.2">
      <c r="A254" s="112" t="s">
        <v>185</v>
      </c>
      <c r="B254" s="112"/>
      <c r="C254" s="112" t="s">
        <v>633</v>
      </c>
      <c r="D254" s="103"/>
      <c r="E254" s="112"/>
      <c r="F254" s="112"/>
      <c r="G254" s="112"/>
      <c r="H254" s="10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</row>
    <row r="255" spans="1:25" x14ac:dyDescent="0.2">
      <c r="A255" s="112" t="s">
        <v>26</v>
      </c>
      <c r="B255" s="112"/>
      <c r="C255" s="112" t="s">
        <v>761</v>
      </c>
      <c r="D255" s="103"/>
      <c r="E255" s="112"/>
      <c r="F255" s="112"/>
      <c r="G255" s="112"/>
      <c r="H255" s="10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</row>
    <row r="256" spans="1:25" ht="13.5" thickBot="1" x14ac:dyDescent="0.25">
      <c r="A256" s="95"/>
      <c r="B256" s="95"/>
      <c r="C256" s="34"/>
      <c r="D256" s="34"/>
      <c r="E256" s="13"/>
      <c r="F256" s="13"/>
      <c r="G256" s="13"/>
      <c r="H256" s="3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</row>
    <row r="257" spans="1:22" x14ac:dyDescent="0.2">
      <c r="A257" s="2280" t="s">
        <v>0</v>
      </c>
      <c r="B257" s="2280" t="s">
        <v>272</v>
      </c>
      <c r="C257" s="2283" t="s">
        <v>88</v>
      </c>
      <c r="D257" s="2284"/>
      <c r="E257" s="2284"/>
      <c r="F257" s="2284"/>
      <c r="G257" s="2285"/>
      <c r="H257" s="2286" t="s">
        <v>3</v>
      </c>
      <c r="I257" s="2289" t="s">
        <v>232</v>
      </c>
      <c r="J257" s="2290"/>
      <c r="K257" s="2290"/>
      <c r="L257" s="2290"/>
      <c r="M257" s="2290"/>
      <c r="N257" s="2290"/>
      <c r="O257" s="2290"/>
      <c r="P257" s="2290"/>
      <c r="Q257" s="2290"/>
      <c r="R257" s="2290"/>
      <c r="S257" s="2290"/>
      <c r="T257" s="2290"/>
      <c r="U257" s="2291"/>
      <c r="V257" s="2280" t="s">
        <v>4</v>
      </c>
    </row>
    <row r="258" spans="1:22" x14ac:dyDescent="0.2">
      <c r="A258" s="2281"/>
      <c r="B258" s="2281"/>
      <c r="C258" s="2292" t="s">
        <v>230</v>
      </c>
      <c r="D258" s="2293"/>
      <c r="E258" s="2293"/>
      <c r="F258" s="2293"/>
      <c r="G258" s="2294"/>
      <c r="H258" s="2287"/>
      <c r="I258" s="2295" t="s">
        <v>1</v>
      </c>
      <c r="J258" s="2296" t="s">
        <v>5</v>
      </c>
      <c r="K258" s="2297"/>
      <c r="L258" s="2297"/>
      <c r="M258" s="2297"/>
      <c r="N258" s="2297"/>
      <c r="O258" s="2297"/>
      <c r="P258" s="2297"/>
      <c r="Q258" s="2297"/>
      <c r="R258" s="2297"/>
      <c r="S258" s="2297"/>
      <c r="T258" s="2298"/>
      <c r="U258" s="2295" t="s">
        <v>2</v>
      </c>
      <c r="V258" s="2281"/>
    </row>
    <row r="259" spans="1:22" x14ac:dyDescent="0.2">
      <c r="A259" s="2281"/>
      <c r="B259" s="2282"/>
      <c r="C259" s="36" t="s">
        <v>231</v>
      </c>
      <c r="D259" s="38" t="s">
        <v>14</v>
      </c>
      <c r="E259" s="37" t="s">
        <v>16</v>
      </c>
      <c r="F259" s="37" t="s">
        <v>17</v>
      </c>
      <c r="G259" s="37" t="s">
        <v>18</v>
      </c>
      <c r="H259" s="2288"/>
      <c r="I259" s="2282"/>
      <c r="J259" s="27">
        <v>1</v>
      </c>
      <c r="K259" s="26">
        <v>2</v>
      </c>
      <c r="L259" s="26">
        <v>3</v>
      </c>
      <c r="M259" s="26">
        <v>4</v>
      </c>
      <c r="N259" s="26">
        <v>5</v>
      </c>
      <c r="O259" s="26">
        <v>6</v>
      </c>
      <c r="P259" s="26">
        <v>7</v>
      </c>
      <c r="Q259" s="26">
        <v>8</v>
      </c>
      <c r="R259" s="26">
        <v>9</v>
      </c>
      <c r="S259" s="26">
        <v>10</v>
      </c>
      <c r="T259" s="226">
        <v>11</v>
      </c>
      <c r="U259" s="2282"/>
      <c r="V259" s="2282"/>
    </row>
    <row r="260" spans="1:22" ht="13.5" thickBot="1" x14ac:dyDescent="0.25">
      <c r="A260" s="393">
        <v>1</v>
      </c>
      <c r="B260" s="393">
        <v>2</v>
      </c>
      <c r="C260" s="394">
        <v>3</v>
      </c>
      <c r="D260" s="395">
        <v>4</v>
      </c>
      <c r="E260" s="395">
        <v>5</v>
      </c>
      <c r="F260" s="395">
        <v>6</v>
      </c>
      <c r="G260" s="396">
        <v>7</v>
      </c>
      <c r="H260" s="397">
        <v>8</v>
      </c>
      <c r="I260" s="398">
        <v>9</v>
      </c>
      <c r="J260" s="399">
        <v>10</v>
      </c>
      <c r="K260" s="400">
        <v>11</v>
      </c>
      <c r="L260" s="400">
        <v>12</v>
      </c>
      <c r="M260" s="400">
        <v>13</v>
      </c>
      <c r="N260" s="400">
        <v>14</v>
      </c>
      <c r="O260" s="400">
        <v>15</v>
      </c>
      <c r="P260" s="400">
        <v>16</v>
      </c>
      <c r="Q260" s="400">
        <v>17</v>
      </c>
      <c r="R260" s="400">
        <v>18</v>
      </c>
      <c r="S260" s="400">
        <v>19</v>
      </c>
      <c r="T260" s="401">
        <v>20</v>
      </c>
      <c r="U260" s="397">
        <v>21</v>
      </c>
      <c r="V260" s="402">
        <v>22</v>
      </c>
    </row>
    <row r="261" spans="1:22" x14ac:dyDescent="0.2">
      <c r="A261" s="386"/>
      <c r="B261" s="386"/>
      <c r="C261" s="387"/>
      <c r="D261" s="388"/>
      <c r="E261" s="388"/>
      <c r="F261" s="388"/>
      <c r="G261" s="389"/>
      <c r="H261" s="354"/>
      <c r="I261" s="390"/>
      <c r="J261" s="387"/>
      <c r="K261" s="388"/>
      <c r="L261" s="388"/>
      <c r="M261" s="388"/>
      <c r="N261" s="388"/>
      <c r="O261" s="388"/>
      <c r="P261" s="388"/>
      <c r="Q261" s="388"/>
      <c r="R261" s="388"/>
      <c r="S261" s="388"/>
      <c r="T261" s="391"/>
      <c r="U261" s="392"/>
      <c r="V261" s="12"/>
    </row>
    <row r="262" spans="1:22" x14ac:dyDescent="0.2">
      <c r="A262" s="206">
        <v>1</v>
      </c>
      <c r="B262" s="207" t="s">
        <v>294</v>
      </c>
      <c r="C262" s="208">
        <v>0</v>
      </c>
      <c r="D262" s="209">
        <v>0</v>
      </c>
      <c r="E262" s="210">
        <v>2</v>
      </c>
      <c r="F262" s="210">
        <v>8</v>
      </c>
      <c r="G262" s="211">
        <v>6</v>
      </c>
      <c r="H262" s="212">
        <f>SUM(C262:G262)</f>
        <v>16</v>
      </c>
      <c r="I262" s="213">
        <f>H262</f>
        <v>16</v>
      </c>
      <c r="J262" s="214">
        <f>K1a!F273</f>
        <v>0</v>
      </c>
      <c r="K262" s="210">
        <v>0</v>
      </c>
      <c r="L262" s="210">
        <f>K1a!H273</f>
        <v>0</v>
      </c>
      <c r="M262" s="210">
        <v>1</v>
      </c>
      <c r="N262" s="210">
        <v>1</v>
      </c>
      <c r="O262" s="210">
        <v>0</v>
      </c>
      <c r="P262" s="210">
        <v>1</v>
      </c>
      <c r="Q262" s="210">
        <v>2</v>
      </c>
      <c r="R262" s="210">
        <v>0</v>
      </c>
      <c r="S262" s="210">
        <f>K1a!O273</f>
        <v>0</v>
      </c>
      <c r="T262" s="227">
        <f>K1a!P273</f>
        <v>0</v>
      </c>
      <c r="U262" s="213">
        <v>9</v>
      </c>
      <c r="V262" s="215"/>
    </row>
    <row r="263" spans="1:22" ht="13.5" thickBot="1" x14ac:dyDescent="0.25">
      <c r="A263" s="216"/>
      <c r="B263" s="217"/>
      <c r="C263" s="218"/>
      <c r="D263" s="219"/>
      <c r="E263" s="219"/>
      <c r="F263" s="219"/>
      <c r="G263" s="220"/>
      <c r="H263" s="221"/>
      <c r="I263" s="222"/>
      <c r="J263" s="223"/>
      <c r="K263" s="224"/>
      <c r="L263" s="224"/>
      <c r="M263" s="224"/>
      <c r="N263" s="224"/>
      <c r="O263" s="224"/>
      <c r="P263" s="224"/>
      <c r="Q263" s="224"/>
      <c r="R263" s="224"/>
      <c r="S263" s="224"/>
      <c r="T263" s="228"/>
      <c r="U263" s="222"/>
      <c r="V263" s="225"/>
    </row>
    <row r="264" spans="1:22" ht="13.5" thickBot="1" x14ac:dyDescent="0.25">
      <c r="A264" s="2274" t="s">
        <v>6</v>
      </c>
      <c r="B264" s="2275"/>
      <c r="C264" s="229">
        <f>SUM(C262:C263)</f>
        <v>0</v>
      </c>
      <c r="D264" s="230">
        <f t="shared" ref="D264:U264" si="8">SUM(D262:D263)</f>
        <v>0</v>
      </c>
      <c r="E264" s="230">
        <f t="shared" si="8"/>
        <v>2</v>
      </c>
      <c r="F264" s="230">
        <f t="shared" si="8"/>
        <v>8</v>
      </c>
      <c r="G264" s="231">
        <f t="shared" si="8"/>
        <v>6</v>
      </c>
      <c r="H264" s="229">
        <f t="shared" si="8"/>
        <v>16</v>
      </c>
      <c r="I264" s="229">
        <f t="shared" si="8"/>
        <v>16</v>
      </c>
      <c r="J264" s="229">
        <f t="shared" si="8"/>
        <v>0</v>
      </c>
      <c r="K264" s="230">
        <f t="shared" si="8"/>
        <v>0</v>
      </c>
      <c r="L264" s="230">
        <f t="shared" si="8"/>
        <v>0</v>
      </c>
      <c r="M264" s="230">
        <f t="shared" si="8"/>
        <v>1</v>
      </c>
      <c r="N264" s="230">
        <f t="shared" si="8"/>
        <v>1</v>
      </c>
      <c r="O264" s="230">
        <f t="shared" si="8"/>
        <v>0</v>
      </c>
      <c r="P264" s="230">
        <f t="shared" si="8"/>
        <v>1</v>
      </c>
      <c r="Q264" s="230">
        <f t="shared" si="8"/>
        <v>2</v>
      </c>
      <c r="R264" s="230">
        <f t="shared" si="8"/>
        <v>0</v>
      </c>
      <c r="S264" s="230">
        <f t="shared" si="8"/>
        <v>0</v>
      </c>
      <c r="T264" s="231">
        <f t="shared" si="8"/>
        <v>0</v>
      </c>
      <c r="U264" s="229">
        <f t="shared" si="8"/>
        <v>9</v>
      </c>
      <c r="V264" s="205"/>
    </row>
    <row r="265" spans="1:22" x14ac:dyDescent="0.2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</row>
    <row r="266" spans="1:22" x14ac:dyDescent="0.2">
      <c r="A266" s="11"/>
      <c r="B266" s="2276" t="s">
        <v>234</v>
      </c>
      <c r="C266" s="2276"/>
      <c r="D266" s="2276"/>
      <c r="E266" s="2276"/>
      <c r="F266" s="2276"/>
      <c r="G266" s="2276"/>
      <c r="H266" s="2276"/>
      <c r="I266" s="21"/>
      <c r="J266" s="21"/>
      <c r="K266" s="21"/>
      <c r="L266" s="21"/>
      <c r="M266" s="21"/>
      <c r="N266" s="21"/>
      <c r="O266" s="21"/>
      <c r="P266" s="21"/>
      <c r="Q266" s="21"/>
      <c r="R266" s="2277"/>
      <c r="S266" s="2277"/>
      <c r="T266" s="2277"/>
      <c r="U266" s="2277"/>
      <c r="V266" s="2277"/>
    </row>
    <row r="267" spans="1:22" x14ac:dyDescent="0.2">
      <c r="A267" s="95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</row>
    <row r="268" spans="1:22" x14ac:dyDescent="0.2">
      <c r="A268" s="3"/>
      <c r="B268" s="59" t="s">
        <v>8</v>
      </c>
      <c r="C268" s="60" t="s">
        <v>20</v>
      </c>
      <c r="D268" s="21" t="s">
        <v>186</v>
      </c>
      <c r="E268" s="61"/>
      <c r="F268" s="61"/>
      <c r="G268" s="61"/>
      <c r="H268" s="95"/>
      <c r="I268" s="21"/>
      <c r="J268" s="21"/>
      <c r="K268" s="21"/>
      <c r="L268" s="21"/>
      <c r="M268" s="21"/>
      <c r="N268" s="21"/>
      <c r="O268" s="21"/>
      <c r="P268" s="21"/>
      <c r="Q268" s="21"/>
      <c r="R268" s="2278"/>
      <c r="S268" s="2278"/>
      <c r="T268" s="2278"/>
      <c r="U268" s="2278"/>
      <c r="V268" s="2278"/>
    </row>
    <row r="269" spans="1:22" x14ac:dyDescent="0.2">
      <c r="A269" s="3"/>
      <c r="B269" s="59" t="s">
        <v>11</v>
      </c>
      <c r="C269" s="60" t="s">
        <v>20</v>
      </c>
      <c r="D269" s="21" t="s">
        <v>61</v>
      </c>
      <c r="E269" s="61"/>
      <c r="F269" s="61"/>
      <c r="G269" s="61"/>
      <c r="H269" s="95"/>
      <c r="I269" s="21"/>
      <c r="J269" s="21"/>
      <c r="K269" s="21"/>
      <c r="L269" s="21"/>
      <c r="M269" s="21"/>
      <c r="N269" s="21"/>
      <c r="O269" s="21"/>
      <c r="P269" s="21"/>
      <c r="Q269" s="21"/>
      <c r="R269" s="2278"/>
      <c r="S269" s="2278"/>
      <c r="T269" s="2278"/>
      <c r="U269" s="2278"/>
      <c r="V269" s="2278"/>
    </row>
    <row r="270" spans="1:22" x14ac:dyDescent="0.2">
      <c r="A270" s="95"/>
      <c r="B270" s="59" t="s">
        <v>13</v>
      </c>
      <c r="C270" s="60" t="s">
        <v>20</v>
      </c>
      <c r="D270" s="21" t="s">
        <v>23</v>
      </c>
      <c r="E270" s="21"/>
      <c r="F270" s="21"/>
      <c r="G270" s="21"/>
      <c r="H270" s="95"/>
      <c r="I270" s="21"/>
      <c r="J270" s="21"/>
      <c r="K270" s="21"/>
      <c r="L270" s="21"/>
      <c r="M270" s="21"/>
      <c r="N270" s="21"/>
      <c r="O270" s="21"/>
      <c r="P270" s="21"/>
      <c r="Q270" s="21"/>
      <c r="R270" s="2277"/>
      <c r="S270" s="2277"/>
      <c r="T270" s="2277"/>
      <c r="U270" s="2277"/>
      <c r="V270" s="2277"/>
    </row>
    <row r="271" spans="1:22" x14ac:dyDescent="0.2">
      <c r="A271" s="95"/>
      <c r="B271" s="59" t="s">
        <v>49</v>
      </c>
      <c r="C271" s="60" t="s">
        <v>20</v>
      </c>
      <c r="D271" s="21" t="s">
        <v>29</v>
      </c>
      <c r="E271" s="21"/>
      <c r="F271" s="21"/>
      <c r="G271" s="21"/>
      <c r="H271" s="95"/>
      <c r="I271" s="21"/>
      <c r="J271" s="21"/>
      <c r="K271" s="21"/>
      <c r="L271" s="21"/>
      <c r="M271" s="21"/>
      <c r="N271" s="21"/>
      <c r="O271" s="21"/>
      <c r="P271" s="21"/>
      <c r="Q271" s="21"/>
      <c r="R271" s="2277"/>
      <c r="S271" s="2277"/>
      <c r="T271" s="2277"/>
      <c r="U271" s="2277"/>
      <c r="V271" s="2277"/>
    </row>
    <row r="272" spans="1:22" x14ac:dyDescent="0.2">
      <c r="A272" s="95"/>
      <c r="B272" s="59" t="s">
        <v>50</v>
      </c>
      <c r="C272" s="60" t="s">
        <v>20</v>
      </c>
      <c r="D272" s="21" t="s">
        <v>30</v>
      </c>
      <c r="E272" s="21"/>
      <c r="F272" s="21"/>
      <c r="G272" s="21"/>
      <c r="H272" s="95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</row>
    <row r="273" spans="1:25" x14ac:dyDescent="0.2">
      <c r="A273" s="95"/>
      <c r="B273" s="59" t="s">
        <v>51</v>
      </c>
      <c r="C273" s="60" t="s">
        <v>20</v>
      </c>
      <c r="D273" s="21" t="s">
        <v>31</v>
      </c>
      <c r="E273" s="21"/>
      <c r="F273" s="21"/>
      <c r="G273" s="21"/>
      <c r="H273" s="95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</row>
    <row r="274" spans="1:25" x14ac:dyDescent="0.2">
      <c r="A274" s="95"/>
      <c r="B274" s="59" t="s">
        <v>52</v>
      </c>
      <c r="C274" s="60" t="s">
        <v>20</v>
      </c>
      <c r="D274" s="21" t="s">
        <v>32</v>
      </c>
      <c r="E274" s="21"/>
      <c r="F274" s="21"/>
      <c r="G274" s="21"/>
      <c r="H274" s="95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</row>
    <row r="275" spans="1:25" x14ac:dyDescent="0.2">
      <c r="A275" s="95"/>
      <c r="B275" s="59" t="s">
        <v>53</v>
      </c>
      <c r="C275" s="60" t="s">
        <v>20</v>
      </c>
      <c r="D275" s="21" t="s">
        <v>33</v>
      </c>
      <c r="E275" s="21"/>
      <c r="F275" s="21"/>
      <c r="G275" s="21"/>
      <c r="H275" s="95"/>
      <c r="I275" s="21"/>
      <c r="J275" s="21"/>
      <c r="K275" s="21"/>
      <c r="L275" s="21"/>
      <c r="M275" s="21"/>
      <c r="N275" s="21"/>
      <c r="O275" s="21"/>
      <c r="P275" s="21"/>
      <c r="Q275" s="21"/>
      <c r="R275" s="2276"/>
      <c r="S275" s="2276"/>
      <c r="T275" s="2276"/>
      <c r="U275" s="2276"/>
      <c r="V275" s="2276"/>
    </row>
    <row r="276" spans="1:25" x14ac:dyDescent="0.2">
      <c r="A276" s="95"/>
      <c r="B276" s="59" t="s">
        <v>54</v>
      </c>
      <c r="C276" s="60" t="s">
        <v>20</v>
      </c>
      <c r="D276" s="21" t="s">
        <v>34</v>
      </c>
      <c r="E276" s="21"/>
      <c r="F276" s="21"/>
      <c r="G276" s="21"/>
      <c r="H276" s="95"/>
      <c r="I276" s="21"/>
      <c r="J276" s="21"/>
      <c r="K276" s="21"/>
      <c r="L276" s="21"/>
      <c r="M276" s="21"/>
      <c r="N276" s="21"/>
      <c r="O276" s="21"/>
      <c r="P276" s="21"/>
      <c r="Q276" s="21"/>
      <c r="R276" s="2277"/>
      <c r="S276" s="2277"/>
      <c r="T276" s="2277"/>
      <c r="U276" s="2277"/>
      <c r="V276" s="2277"/>
    </row>
    <row r="277" spans="1:25" x14ac:dyDescent="0.2">
      <c r="A277" s="95"/>
      <c r="B277" s="59" t="s">
        <v>55</v>
      </c>
      <c r="C277" s="60" t="s">
        <v>20</v>
      </c>
      <c r="D277" s="21" t="s">
        <v>35</v>
      </c>
      <c r="E277" s="21"/>
      <c r="F277" s="21"/>
      <c r="G277" s="21"/>
      <c r="H277" s="95"/>
      <c r="I277" s="21"/>
      <c r="J277" s="21"/>
      <c r="K277" s="21"/>
      <c r="L277" s="21"/>
      <c r="M277" s="21"/>
      <c r="N277" s="21"/>
      <c r="O277" s="21"/>
      <c r="P277" s="21"/>
      <c r="Q277" s="21"/>
      <c r="R277" s="2273"/>
      <c r="S277" s="2273"/>
      <c r="T277" s="2273"/>
      <c r="U277" s="2273"/>
      <c r="V277" s="2273"/>
    </row>
    <row r="278" spans="1:25" x14ac:dyDescent="0.2">
      <c r="A278" s="95"/>
      <c r="B278" s="59" t="s">
        <v>56</v>
      </c>
      <c r="C278" s="60" t="s">
        <v>20</v>
      </c>
      <c r="D278" s="21" t="s">
        <v>36</v>
      </c>
      <c r="E278" s="21"/>
      <c r="F278" s="21"/>
      <c r="G278" s="21"/>
      <c r="H278" s="95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</row>
    <row r="279" spans="1:25" x14ac:dyDescent="0.2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</row>
    <row r="281" spans="1:25" s="95" customFormat="1" ht="15" x14ac:dyDescent="0.25">
      <c r="A281" s="2279" t="s">
        <v>24</v>
      </c>
      <c r="B281" s="2279"/>
      <c r="C281" s="2279"/>
      <c r="D281" s="2279"/>
      <c r="E281" s="2279"/>
      <c r="F281" s="2279"/>
      <c r="G281" s="2279"/>
      <c r="H281" s="2279"/>
      <c r="I281" s="2279"/>
      <c r="J281" s="2279"/>
      <c r="K281" s="2279"/>
      <c r="L281" s="2279"/>
      <c r="M281" s="2279"/>
      <c r="N281" s="2279"/>
      <c r="O281" s="2279"/>
      <c r="P281" s="2279"/>
      <c r="Q281" s="2279"/>
      <c r="R281" s="2279"/>
      <c r="S281" s="2279"/>
      <c r="T281" s="2279"/>
      <c r="U281" s="2279"/>
      <c r="V281" s="2279"/>
      <c r="W281" s="112"/>
      <c r="X281" s="112"/>
      <c r="Y281" s="112"/>
    </row>
    <row r="282" spans="1:25" s="95" customFormat="1" x14ac:dyDescent="0.2">
      <c r="C282" s="103"/>
      <c r="D282" s="103"/>
      <c r="H282" s="10"/>
      <c r="U282" s="3"/>
      <c r="W282" s="112"/>
      <c r="X282" s="112"/>
      <c r="Y282" s="112"/>
    </row>
    <row r="283" spans="1:25" s="95" customFormat="1" x14ac:dyDescent="0.2">
      <c r="A283" s="112" t="s">
        <v>273</v>
      </c>
      <c r="B283" s="112"/>
      <c r="C283" s="112" t="s">
        <v>878</v>
      </c>
      <c r="D283" s="112"/>
      <c r="E283" s="112"/>
      <c r="F283" s="112"/>
      <c r="G283" s="112"/>
      <c r="H283" s="10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</row>
    <row r="284" spans="1:25" s="95" customFormat="1" x14ac:dyDescent="0.2">
      <c r="A284" s="112" t="s">
        <v>25</v>
      </c>
      <c r="B284" s="112"/>
      <c r="C284" s="112" t="s">
        <v>306</v>
      </c>
      <c r="D284" s="232"/>
      <c r="E284" s="112"/>
      <c r="F284" s="112"/>
      <c r="G284" s="112"/>
      <c r="H284" s="10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</row>
    <row r="285" spans="1:25" s="95" customFormat="1" x14ac:dyDescent="0.2">
      <c r="A285" s="112" t="s">
        <v>185</v>
      </c>
      <c r="B285" s="112"/>
      <c r="C285" s="112" t="s">
        <v>633</v>
      </c>
      <c r="D285" s="103"/>
      <c r="E285" s="112"/>
      <c r="F285" s="112"/>
      <c r="G285" s="112"/>
      <c r="H285" s="10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</row>
    <row r="286" spans="1:25" s="95" customFormat="1" x14ac:dyDescent="0.2">
      <c r="A286" s="112" t="s">
        <v>26</v>
      </c>
      <c r="B286" s="112"/>
      <c r="C286" s="112" t="s">
        <v>761</v>
      </c>
      <c r="D286" s="103"/>
      <c r="E286" s="112"/>
      <c r="F286" s="112"/>
      <c r="G286" s="112"/>
      <c r="H286" s="10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</row>
    <row r="287" spans="1:25" s="95" customFormat="1" ht="13.5" thickBot="1" x14ac:dyDescent="0.25">
      <c r="C287" s="34"/>
      <c r="D287" s="34"/>
      <c r="E287" s="13"/>
      <c r="F287" s="13"/>
      <c r="G287" s="13"/>
      <c r="H287" s="35"/>
      <c r="W287" s="112"/>
      <c r="X287" s="112"/>
      <c r="Y287" s="112"/>
    </row>
    <row r="288" spans="1:25" s="95" customFormat="1" x14ac:dyDescent="0.2">
      <c r="A288" s="2280" t="s">
        <v>0</v>
      </c>
      <c r="B288" s="2280" t="s">
        <v>272</v>
      </c>
      <c r="C288" s="2283" t="s">
        <v>88</v>
      </c>
      <c r="D288" s="2284"/>
      <c r="E288" s="2284"/>
      <c r="F288" s="2284"/>
      <c r="G288" s="2285"/>
      <c r="H288" s="2286" t="s">
        <v>3</v>
      </c>
      <c r="I288" s="2289" t="s">
        <v>232</v>
      </c>
      <c r="J288" s="2290"/>
      <c r="K288" s="2290"/>
      <c r="L288" s="2290"/>
      <c r="M288" s="2290"/>
      <c r="N288" s="2290"/>
      <c r="O288" s="2290"/>
      <c r="P288" s="2290"/>
      <c r="Q288" s="2290"/>
      <c r="R288" s="2290"/>
      <c r="S288" s="2290"/>
      <c r="T288" s="2290"/>
      <c r="U288" s="2291"/>
      <c r="V288" s="2280" t="s">
        <v>4</v>
      </c>
      <c r="W288" s="112"/>
      <c r="X288" s="112"/>
      <c r="Y288" s="112"/>
    </row>
    <row r="289" spans="1:25" s="95" customFormat="1" x14ac:dyDescent="0.2">
      <c r="A289" s="2281"/>
      <c r="B289" s="2281"/>
      <c r="C289" s="2292" t="s">
        <v>230</v>
      </c>
      <c r="D289" s="2293"/>
      <c r="E289" s="2293"/>
      <c r="F289" s="2293"/>
      <c r="G289" s="2294"/>
      <c r="H289" s="2287"/>
      <c r="I289" s="2295" t="s">
        <v>1</v>
      </c>
      <c r="J289" s="2296" t="s">
        <v>5</v>
      </c>
      <c r="K289" s="2297"/>
      <c r="L289" s="2297"/>
      <c r="M289" s="2297"/>
      <c r="N289" s="2297"/>
      <c r="O289" s="2297"/>
      <c r="P289" s="2297"/>
      <c r="Q289" s="2297"/>
      <c r="R289" s="2297"/>
      <c r="S289" s="2297"/>
      <c r="T289" s="2298"/>
      <c r="U289" s="2295" t="s">
        <v>2</v>
      </c>
      <c r="V289" s="2281"/>
      <c r="W289" s="112"/>
      <c r="X289" s="112"/>
      <c r="Y289" s="112"/>
    </row>
    <row r="290" spans="1:25" s="95" customFormat="1" x14ac:dyDescent="0.2">
      <c r="A290" s="2281"/>
      <c r="B290" s="2282"/>
      <c r="C290" s="36" t="s">
        <v>231</v>
      </c>
      <c r="D290" s="38" t="s">
        <v>14</v>
      </c>
      <c r="E290" s="37" t="s">
        <v>16</v>
      </c>
      <c r="F290" s="37" t="s">
        <v>17</v>
      </c>
      <c r="G290" s="37" t="s">
        <v>18</v>
      </c>
      <c r="H290" s="2288"/>
      <c r="I290" s="2282"/>
      <c r="J290" s="27">
        <v>1</v>
      </c>
      <c r="K290" s="26">
        <v>2</v>
      </c>
      <c r="L290" s="26">
        <v>3</v>
      </c>
      <c r="M290" s="26">
        <v>4</v>
      </c>
      <c r="N290" s="26">
        <v>5</v>
      </c>
      <c r="O290" s="26">
        <v>6</v>
      </c>
      <c r="P290" s="26">
        <v>7</v>
      </c>
      <c r="Q290" s="26">
        <v>8</v>
      </c>
      <c r="R290" s="26">
        <v>9</v>
      </c>
      <c r="S290" s="26">
        <v>10</v>
      </c>
      <c r="T290" s="226">
        <v>11</v>
      </c>
      <c r="U290" s="2282"/>
      <c r="V290" s="2282"/>
      <c r="W290" s="112"/>
      <c r="X290" s="112"/>
      <c r="Y290" s="112"/>
    </row>
    <row r="291" spans="1:25" s="95" customFormat="1" ht="13.5" thickBot="1" x14ac:dyDescent="0.25">
      <c r="A291" s="393">
        <v>1</v>
      </c>
      <c r="B291" s="393">
        <v>2</v>
      </c>
      <c r="C291" s="394">
        <v>3</v>
      </c>
      <c r="D291" s="395">
        <v>4</v>
      </c>
      <c r="E291" s="395">
        <v>5</v>
      </c>
      <c r="F291" s="395">
        <v>6</v>
      </c>
      <c r="G291" s="396">
        <v>7</v>
      </c>
      <c r="H291" s="397">
        <v>8</v>
      </c>
      <c r="I291" s="398">
        <v>9</v>
      </c>
      <c r="J291" s="399">
        <v>10</v>
      </c>
      <c r="K291" s="400">
        <v>11</v>
      </c>
      <c r="L291" s="400">
        <v>12</v>
      </c>
      <c r="M291" s="400">
        <v>13</v>
      </c>
      <c r="N291" s="400">
        <v>14</v>
      </c>
      <c r="O291" s="400">
        <v>15</v>
      </c>
      <c r="P291" s="400">
        <v>16</v>
      </c>
      <c r="Q291" s="400">
        <v>17</v>
      </c>
      <c r="R291" s="400">
        <v>18</v>
      </c>
      <c r="S291" s="400">
        <v>19</v>
      </c>
      <c r="T291" s="401">
        <v>20</v>
      </c>
      <c r="U291" s="397">
        <v>21</v>
      </c>
      <c r="V291" s="402">
        <v>22</v>
      </c>
      <c r="W291" s="112"/>
      <c r="X291" s="112"/>
      <c r="Y291" s="112"/>
    </row>
    <row r="292" spans="1:25" s="95" customFormat="1" x14ac:dyDescent="0.2">
      <c r="A292" s="386"/>
      <c r="B292" s="386"/>
      <c r="C292" s="387"/>
      <c r="D292" s="388"/>
      <c r="E292" s="388"/>
      <c r="F292" s="388"/>
      <c r="G292" s="389"/>
      <c r="H292" s="354"/>
      <c r="I292" s="390"/>
      <c r="J292" s="387"/>
      <c r="K292" s="388"/>
      <c r="L292" s="388"/>
      <c r="M292" s="388"/>
      <c r="N292" s="388"/>
      <c r="O292" s="388"/>
      <c r="P292" s="388"/>
      <c r="Q292" s="388"/>
      <c r="R292" s="388"/>
      <c r="S292" s="388"/>
      <c r="T292" s="391"/>
      <c r="U292" s="392"/>
      <c r="V292" s="12"/>
      <c r="W292" s="112"/>
      <c r="X292" s="112"/>
      <c r="Y292" s="112"/>
    </row>
    <row r="293" spans="1:25" s="95" customFormat="1" x14ac:dyDescent="0.2">
      <c r="A293" s="206">
        <v>1</v>
      </c>
      <c r="B293" s="207" t="s">
        <v>294</v>
      </c>
      <c r="C293" s="208">
        <v>0</v>
      </c>
      <c r="D293" s="209">
        <v>0</v>
      </c>
      <c r="E293" s="210">
        <v>2</v>
      </c>
      <c r="F293" s="210">
        <v>8</v>
      </c>
      <c r="G293" s="211">
        <v>6</v>
      </c>
      <c r="H293" s="212">
        <f>SUM(C293:G293)</f>
        <v>16</v>
      </c>
      <c r="I293" s="213">
        <f>H293</f>
        <v>16</v>
      </c>
      <c r="J293" s="214">
        <f>K1a!F304</f>
        <v>0</v>
      </c>
      <c r="K293" s="210">
        <v>0</v>
      </c>
      <c r="L293" s="210">
        <f>K1a!H304</f>
        <v>0</v>
      </c>
      <c r="M293" s="210">
        <v>1</v>
      </c>
      <c r="N293" s="210">
        <v>1</v>
      </c>
      <c r="O293" s="210">
        <v>0</v>
      </c>
      <c r="P293" s="210">
        <v>1</v>
      </c>
      <c r="Q293" s="210">
        <v>2</v>
      </c>
      <c r="R293" s="210">
        <v>0</v>
      </c>
      <c r="S293" s="210">
        <f>K1a!O304</f>
        <v>0</v>
      </c>
      <c r="T293" s="227">
        <f>K1a!P304</f>
        <v>0</v>
      </c>
      <c r="U293" s="213">
        <v>9</v>
      </c>
      <c r="V293" s="215"/>
      <c r="W293" s="112"/>
      <c r="X293" s="112"/>
      <c r="Y293" s="112"/>
    </row>
    <row r="294" spans="1:25" s="95" customFormat="1" ht="13.5" thickBot="1" x14ac:dyDescent="0.25">
      <c r="A294" s="216"/>
      <c r="B294" s="217"/>
      <c r="C294" s="218"/>
      <c r="D294" s="219"/>
      <c r="E294" s="219"/>
      <c r="F294" s="219"/>
      <c r="G294" s="220"/>
      <c r="H294" s="221"/>
      <c r="I294" s="222"/>
      <c r="J294" s="223"/>
      <c r="K294" s="224"/>
      <c r="L294" s="224"/>
      <c r="M294" s="224"/>
      <c r="N294" s="224"/>
      <c r="O294" s="224"/>
      <c r="P294" s="224"/>
      <c r="Q294" s="224"/>
      <c r="R294" s="224"/>
      <c r="S294" s="224"/>
      <c r="T294" s="228"/>
      <c r="U294" s="222"/>
      <c r="V294" s="225"/>
      <c r="W294" s="112"/>
      <c r="X294" s="112"/>
      <c r="Y294" s="112"/>
    </row>
    <row r="295" spans="1:25" s="95" customFormat="1" ht="13.5" thickBot="1" x14ac:dyDescent="0.25">
      <c r="A295" s="2274" t="s">
        <v>6</v>
      </c>
      <c r="B295" s="2275"/>
      <c r="C295" s="229">
        <f>SUM(C293:C294)</f>
        <v>0</v>
      </c>
      <c r="D295" s="230">
        <f t="shared" ref="D295:U295" si="9">SUM(D293:D294)</f>
        <v>0</v>
      </c>
      <c r="E295" s="230">
        <f t="shared" si="9"/>
        <v>2</v>
      </c>
      <c r="F295" s="230">
        <f t="shared" si="9"/>
        <v>8</v>
      </c>
      <c r="G295" s="231">
        <f t="shared" si="9"/>
        <v>6</v>
      </c>
      <c r="H295" s="229">
        <f t="shared" si="9"/>
        <v>16</v>
      </c>
      <c r="I295" s="229">
        <f t="shared" si="9"/>
        <v>16</v>
      </c>
      <c r="J295" s="229">
        <f t="shared" si="9"/>
        <v>0</v>
      </c>
      <c r="K295" s="230">
        <f t="shared" si="9"/>
        <v>0</v>
      </c>
      <c r="L295" s="230">
        <f t="shared" si="9"/>
        <v>0</v>
      </c>
      <c r="M295" s="230">
        <f t="shared" si="9"/>
        <v>1</v>
      </c>
      <c r="N295" s="230">
        <f t="shared" si="9"/>
        <v>1</v>
      </c>
      <c r="O295" s="230">
        <f t="shared" si="9"/>
        <v>0</v>
      </c>
      <c r="P295" s="230">
        <f t="shared" si="9"/>
        <v>1</v>
      </c>
      <c r="Q295" s="230">
        <f t="shared" si="9"/>
        <v>2</v>
      </c>
      <c r="R295" s="230">
        <f t="shared" si="9"/>
        <v>0</v>
      </c>
      <c r="S295" s="230">
        <f t="shared" si="9"/>
        <v>0</v>
      </c>
      <c r="T295" s="231">
        <f t="shared" si="9"/>
        <v>0</v>
      </c>
      <c r="U295" s="229">
        <f t="shared" si="9"/>
        <v>9</v>
      </c>
      <c r="V295" s="205"/>
      <c r="W295" s="112"/>
      <c r="X295" s="112"/>
      <c r="Y295" s="112"/>
    </row>
    <row r="296" spans="1:25" s="95" customFormat="1" x14ac:dyDescent="0.2">
      <c r="W296" s="112"/>
      <c r="X296" s="112"/>
      <c r="Y296" s="112"/>
    </row>
    <row r="297" spans="1:25" s="95" customFormat="1" x14ac:dyDescent="0.2">
      <c r="A297" s="11"/>
      <c r="B297" s="2276" t="s">
        <v>234</v>
      </c>
      <c r="C297" s="2276"/>
      <c r="D297" s="2276"/>
      <c r="E297" s="2276"/>
      <c r="F297" s="2276"/>
      <c r="G297" s="2276"/>
      <c r="H297" s="2276"/>
      <c r="I297" s="21"/>
      <c r="J297" s="21"/>
      <c r="K297" s="21"/>
      <c r="L297" s="21"/>
      <c r="M297" s="21"/>
      <c r="N297" s="21"/>
      <c r="O297" s="21"/>
      <c r="P297" s="21"/>
      <c r="Q297" s="21"/>
      <c r="R297" s="2277"/>
      <c r="S297" s="2277"/>
      <c r="T297" s="2277"/>
      <c r="U297" s="2277"/>
      <c r="V297" s="2277"/>
      <c r="W297" s="112"/>
      <c r="X297" s="112"/>
      <c r="Y297" s="112"/>
    </row>
    <row r="298" spans="1:25" s="95" customFormat="1" x14ac:dyDescent="0.2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112"/>
      <c r="X298" s="112"/>
      <c r="Y298" s="112"/>
    </row>
    <row r="299" spans="1:25" s="95" customFormat="1" x14ac:dyDescent="0.2">
      <c r="A299" s="3"/>
      <c r="B299" s="59" t="s">
        <v>8</v>
      </c>
      <c r="C299" s="60" t="s">
        <v>20</v>
      </c>
      <c r="D299" s="21" t="s">
        <v>186</v>
      </c>
      <c r="E299" s="61"/>
      <c r="F299" s="61"/>
      <c r="G299" s="61"/>
      <c r="I299" s="21"/>
      <c r="J299" s="21"/>
      <c r="K299" s="21"/>
      <c r="L299" s="21"/>
      <c r="M299" s="21"/>
      <c r="N299" s="21"/>
      <c r="O299" s="21"/>
      <c r="P299" s="21"/>
      <c r="Q299" s="21"/>
      <c r="R299" s="2278"/>
      <c r="S299" s="2278"/>
      <c r="T299" s="2278"/>
      <c r="U299" s="2278"/>
      <c r="V299" s="2278"/>
      <c r="W299" s="112"/>
      <c r="X299" s="112"/>
      <c r="Y299" s="112"/>
    </row>
    <row r="300" spans="1:25" s="95" customFormat="1" x14ac:dyDescent="0.2">
      <c r="A300" s="3"/>
      <c r="B300" s="59" t="s">
        <v>11</v>
      </c>
      <c r="C300" s="60" t="s">
        <v>20</v>
      </c>
      <c r="D300" s="21" t="s">
        <v>61</v>
      </c>
      <c r="E300" s="61"/>
      <c r="F300" s="61"/>
      <c r="G300" s="61"/>
      <c r="I300" s="21"/>
      <c r="J300" s="21"/>
      <c r="K300" s="21"/>
      <c r="L300" s="21"/>
      <c r="M300" s="21"/>
      <c r="N300" s="21"/>
      <c r="O300" s="21"/>
      <c r="P300" s="21"/>
      <c r="Q300" s="21"/>
      <c r="R300" s="2278"/>
      <c r="S300" s="2278"/>
      <c r="T300" s="2278"/>
      <c r="U300" s="2278"/>
      <c r="V300" s="2278"/>
      <c r="W300" s="112"/>
      <c r="X300" s="112"/>
      <c r="Y300" s="112"/>
    </row>
    <row r="301" spans="1:25" s="95" customFormat="1" x14ac:dyDescent="0.2">
      <c r="B301" s="59" t="s">
        <v>13</v>
      </c>
      <c r="C301" s="60" t="s">
        <v>20</v>
      </c>
      <c r="D301" s="21" t="s">
        <v>23</v>
      </c>
      <c r="E301" s="21"/>
      <c r="F301" s="21"/>
      <c r="G301" s="21"/>
      <c r="I301" s="21"/>
      <c r="J301" s="21"/>
      <c r="K301" s="21"/>
      <c r="L301" s="21"/>
      <c r="M301" s="21"/>
      <c r="N301" s="21"/>
      <c r="O301" s="21"/>
      <c r="P301" s="21"/>
      <c r="Q301" s="21"/>
      <c r="R301" s="2277"/>
      <c r="S301" s="2277"/>
      <c r="T301" s="2277"/>
      <c r="U301" s="2277"/>
      <c r="V301" s="2277"/>
      <c r="W301" s="112"/>
      <c r="X301" s="112"/>
      <c r="Y301" s="112"/>
    </row>
    <row r="302" spans="1:25" s="95" customFormat="1" x14ac:dyDescent="0.2">
      <c r="B302" s="59" t="s">
        <v>49</v>
      </c>
      <c r="C302" s="60" t="s">
        <v>20</v>
      </c>
      <c r="D302" s="21" t="s">
        <v>29</v>
      </c>
      <c r="E302" s="21"/>
      <c r="F302" s="21"/>
      <c r="G302" s="21"/>
      <c r="I302" s="21"/>
      <c r="J302" s="21"/>
      <c r="K302" s="21"/>
      <c r="L302" s="21"/>
      <c r="M302" s="21"/>
      <c r="N302" s="21"/>
      <c r="O302" s="21"/>
      <c r="P302" s="21"/>
      <c r="Q302" s="21"/>
      <c r="R302" s="2277"/>
      <c r="S302" s="2277"/>
      <c r="T302" s="2277"/>
      <c r="U302" s="2277"/>
      <c r="V302" s="2277"/>
      <c r="W302" s="112"/>
      <c r="X302" s="112"/>
      <c r="Y302" s="112"/>
    </row>
    <row r="303" spans="1:25" s="95" customFormat="1" x14ac:dyDescent="0.2">
      <c r="B303" s="59" t="s">
        <v>50</v>
      </c>
      <c r="C303" s="60" t="s">
        <v>20</v>
      </c>
      <c r="D303" s="21" t="s">
        <v>30</v>
      </c>
      <c r="E303" s="21"/>
      <c r="F303" s="21"/>
      <c r="G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112"/>
      <c r="X303" s="112"/>
      <c r="Y303" s="112"/>
    </row>
    <row r="304" spans="1:25" s="95" customFormat="1" x14ac:dyDescent="0.2">
      <c r="B304" s="59" t="s">
        <v>51</v>
      </c>
      <c r="C304" s="60" t="s">
        <v>20</v>
      </c>
      <c r="D304" s="21" t="s">
        <v>31</v>
      </c>
      <c r="E304" s="21"/>
      <c r="F304" s="21"/>
      <c r="G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112"/>
      <c r="X304" s="112"/>
      <c r="Y304" s="112"/>
    </row>
    <row r="305" spans="1:25" s="95" customFormat="1" x14ac:dyDescent="0.2">
      <c r="B305" s="59" t="s">
        <v>52</v>
      </c>
      <c r="C305" s="60" t="s">
        <v>20</v>
      </c>
      <c r="D305" s="21" t="s">
        <v>32</v>
      </c>
      <c r="E305" s="21"/>
      <c r="F305" s="21"/>
      <c r="G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112"/>
      <c r="X305" s="112"/>
      <c r="Y305" s="112"/>
    </row>
    <row r="306" spans="1:25" s="95" customFormat="1" x14ac:dyDescent="0.2">
      <c r="B306" s="59" t="s">
        <v>53</v>
      </c>
      <c r="C306" s="60" t="s">
        <v>20</v>
      </c>
      <c r="D306" s="21" t="s">
        <v>33</v>
      </c>
      <c r="E306" s="21"/>
      <c r="F306" s="21"/>
      <c r="G306" s="21"/>
      <c r="I306" s="21"/>
      <c r="J306" s="21"/>
      <c r="K306" s="21"/>
      <c r="L306" s="21"/>
      <c r="M306" s="21"/>
      <c r="N306" s="21"/>
      <c r="O306" s="21"/>
      <c r="P306" s="21"/>
      <c r="Q306" s="21"/>
      <c r="R306" s="2276"/>
      <c r="S306" s="2276"/>
      <c r="T306" s="2276"/>
      <c r="U306" s="2276"/>
      <c r="V306" s="2276"/>
      <c r="W306" s="112"/>
      <c r="X306" s="112"/>
      <c r="Y306" s="112"/>
    </row>
    <row r="307" spans="1:25" s="95" customFormat="1" x14ac:dyDescent="0.2">
      <c r="B307" s="59" t="s">
        <v>54</v>
      </c>
      <c r="C307" s="60" t="s">
        <v>20</v>
      </c>
      <c r="D307" s="21" t="s">
        <v>34</v>
      </c>
      <c r="E307" s="21"/>
      <c r="F307" s="21"/>
      <c r="G307" s="21"/>
      <c r="I307" s="21"/>
      <c r="J307" s="21"/>
      <c r="K307" s="21"/>
      <c r="L307" s="21"/>
      <c r="M307" s="21"/>
      <c r="N307" s="21"/>
      <c r="O307" s="21"/>
      <c r="P307" s="21"/>
      <c r="Q307" s="21"/>
      <c r="R307" s="2277"/>
      <c r="S307" s="2277"/>
      <c r="T307" s="2277"/>
      <c r="U307" s="2277"/>
      <c r="V307" s="2277"/>
      <c r="W307" s="112"/>
      <c r="X307" s="112"/>
      <c r="Y307" s="112"/>
    </row>
    <row r="308" spans="1:25" s="95" customFormat="1" x14ac:dyDescent="0.2">
      <c r="B308" s="59" t="s">
        <v>55</v>
      </c>
      <c r="C308" s="60" t="s">
        <v>20</v>
      </c>
      <c r="D308" s="21" t="s">
        <v>35</v>
      </c>
      <c r="E308" s="21"/>
      <c r="F308" s="21"/>
      <c r="G308" s="21"/>
      <c r="I308" s="21"/>
      <c r="J308" s="21"/>
      <c r="K308" s="21"/>
      <c r="L308" s="21"/>
      <c r="M308" s="21"/>
      <c r="N308" s="21"/>
      <c r="O308" s="21"/>
      <c r="P308" s="21"/>
      <c r="Q308" s="21"/>
      <c r="R308" s="2273"/>
      <c r="S308" s="2273"/>
      <c r="T308" s="2273"/>
      <c r="U308" s="2273"/>
      <c r="V308" s="2273"/>
      <c r="W308" s="112"/>
      <c r="X308" s="112"/>
      <c r="Y308" s="112"/>
    </row>
    <row r="309" spans="1:25" s="95" customFormat="1" x14ac:dyDescent="0.2">
      <c r="B309" s="59" t="s">
        <v>56</v>
      </c>
      <c r="C309" s="60" t="s">
        <v>20</v>
      </c>
      <c r="D309" s="21" t="s">
        <v>36</v>
      </c>
      <c r="E309" s="21"/>
      <c r="F309" s="21"/>
      <c r="G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112"/>
      <c r="X309" s="112"/>
      <c r="Y309" s="112"/>
    </row>
    <row r="312" spans="1:25" s="95" customFormat="1" ht="15" x14ac:dyDescent="0.25">
      <c r="A312" s="2279" t="s">
        <v>24</v>
      </c>
      <c r="B312" s="2279"/>
      <c r="C312" s="2279"/>
      <c r="D312" s="2279"/>
      <c r="E312" s="2279"/>
      <c r="F312" s="2279"/>
      <c r="G312" s="2279"/>
      <c r="H312" s="2279"/>
      <c r="I312" s="2279"/>
      <c r="J312" s="2279"/>
      <c r="K312" s="2279"/>
      <c r="L312" s="2279"/>
      <c r="M312" s="2279"/>
      <c r="N312" s="2279"/>
      <c r="O312" s="2279"/>
      <c r="P312" s="2279"/>
      <c r="Q312" s="2279"/>
      <c r="R312" s="2279"/>
      <c r="S312" s="2279"/>
      <c r="T312" s="2279"/>
      <c r="U312" s="2279"/>
      <c r="V312" s="2279"/>
      <c r="W312" s="112"/>
      <c r="X312" s="112"/>
      <c r="Y312" s="112"/>
    </row>
    <row r="313" spans="1:25" s="95" customFormat="1" x14ac:dyDescent="0.2">
      <c r="C313" s="103"/>
      <c r="D313" s="103"/>
      <c r="H313" s="10"/>
      <c r="U313" s="3"/>
      <c r="W313" s="112"/>
      <c r="X313" s="112"/>
      <c r="Y313" s="112"/>
    </row>
    <row r="314" spans="1:25" s="95" customFormat="1" x14ac:dyDescent="0.2">
      <c r="A314" s="112" t="s">
        <v>273</v>
      </c>
      <c r="B314" s="112"/>
      <c r="C314" s="112" t="s">
        <v>885</v>
      </c>
      <c r="D314" s="112"/>
      <c r="E314" s="112"/>
      <c r="F314" s="112"/>
      <c r="G314" s="112"/>
      <c r="H314" s="10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</row>
    <row r="315" spans="1:25" s="95" customFormat="1" x14ac:dyDescent="0.2">
      <c r="A315" s="112" t="s">
        <v>25</v>
      </c>
      <c r="B315" s="112"/>
      <c r="C315" s="112" t="s">
        <v>306</v>
      </c>
      <c r="D315" s="232"/>
      <c r="E315" s="112"/>
      <c r="F315" s="112"/>
      <c r="G315" s="112"/>
      <c r="H315" s="10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</row>
    <row r="316" spans="1:25" s="95" customFormat="1" x14ac:dyDescent="0.2">
      <c r="A316" s="112" t="s">
        <v>185</v>
      </c>
      <c r="B316" s="112"/>
      <c r="C316" s="112" t="s">
        <v>633</v>
      </c>
      <c r="D316" s="103"/>
      <c r="E316" s="112"/>
      <c r="F316" s="112"/>
      <c r="G316" s="112"/>
      <c r="H316" s="10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</row>
    <row r="317" spans="1:25" s="95" customFormat="1" x14ac:dyDescent="0.2">
      <c r="A317" s="112" t="s">
        <v>26</v>
      </c>
      <c r="B317" s="112"/>
      <c r="C317" s="112" t="s">
        <v>761</v>
      </c>
      <c r="D317" s="103"/>
      <c r="E317" s="112"/>
      <c r="F317" s="112"/>
      <c r="G317" s="112"/>
      <c r="H317" s="10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</row>
    <row r="318" spans="1:25" s="95" customFormat="1" ht="13.5" thickBot="1" x14ac:dyDescent="0.25">
      <c r="C318" s="34"/>
      <c r="D318" s="34"/>
      <c r="E318" s="13"/>
      <c r="F318" s="13"/>
      <c r="G318" s="13"/>
      <c r="H318" s="35"/>
      <c r="W318" s="112"/>
      <c r="X318" s="112"/>
      <c r="Y318" s="112"/>
    </row>
    <row r="319" spans="1:25" s="95" customFormat="1" x14ac:dyDescent="0.2">
      <c r="A319" s="2280" t="s">
        <v>0</v>
      </c>
      <c r="B319" s="2280" t="s">
        <v>272</v>
      </c>
      <c r="C319" s="2283" t="s">
        <v>88</v>
      </c>
      <c r="D319" s="2284"/>
      <c r="E319" s="2284"/>
      <c r="F319" s="2284"/>
      <c r="G319" s="2285"/>
      <c r="H319" s="2286" t="s">
        <v>3</v>
      </c>
      <c r="I319" s="2289" t="s">
        <v>232</v>
      </c>
      <c r="J319" s="2290"/>
      <c r="K319" s="2290"/>
      <c r="L319" s="2290"/>
      <c r="M319" s="2290"/>
      <c r="N319" s="2290"/>
      <c r="O319" s="2290"/>
      <c r="P319" s="2290"/>
      <c r="Q319" s="2290"/>
      <c r="R319" s="2290"/>
      <c r="S319" s="2290"/>
      <c r="T319" s="2290"/>
      <c r="U319" s="2291"/>
      <c r="V319" s="2280" t="s">
        <v>4</v>
      </c>
      <c r="W319" s="112"/>
      <c r="X319" s="112"/>
      <c r="Y319" s="112"/>
    </row>
    <row r="320" spans="1:25" s="95" customFormat="1" x14ac:dyDescent="0.2">
      <c r="A320" s="2281"/>
      <c r="B320" s="2281"/>
      <c r="C320" s="2292" t="s">
        <v>230</v>
      </c>
      <c r="D320" s="2293"/>
      <c r="E320" s="2293"/>
      <c r="F320" s="2293"/>
      <c r="G320" s="2294"/>
      <c r="H320" s="2287"/>
      <c r="I320" s="2295" t="s">
        <v>1</v>
      </c>
      <c r="J320" s="2296" t="s">
        <v>5</v>
      </c>
      <c r="K320" s="2297"/>
      <c r="L320" s="2297"/>
      <c r="M320" s="2297"/>
      <c r="N320" s="2297"/>
      <c r="O320" s="2297"/>
      <c r="P320" s="2297"/>
      <c r="Q320" s="2297"/>
      <c r="R320" s="2297"/>
      <c r="S320" s="2297"/>
      <c r="T320" s="2298"/>
      <c r="U320" s="2295" t="s">
        <v>2</v>
      </c>
      <c r="V320" s="2281"/>
      <c r="W320" s="112"/>
      <c r="X320" s="112"/>
      <c r="Y320" s="112"/>
    </row>
    <row r="321" spans="1:25" s="95" customFormat="1" x14ac:dyDescent="0.2">
      <c r="A321" s="2281"/>
      <c r="B321" s="2282"/>
      <c r="C321" s="36" t="s">
        <v>231</v>
      </c>
      <c r="D321" s="38" t="s">
        <v>14</v>
      </c>
      <c r="E321" s="37" t="s">
        <v>16</v>
      </c>
      <c r="F321" s="37" t="s">
        <v>17</v>
      </c>
      <c r="G321" s="37" t="s">
        <v>18</v>
      </c>
      <c r="H321" s="2288"/>
      <c r="I321" s="2282"/>
      <c r="J321" s="27">
        <v>1</v>
      </c>
      <c r="K321" s="26">
        <v>2</v>
      </c>
      <c r="L321" s="26">
        <v>3</v>
      </c>
      <c r="M321" s="26">
        <v>4</v>
      </c>
      <c r="N321" s="26">
        <v>5</v>
      </c>
      <c r="O321" s="26">
        <v>6</v>
      </c>
      <c r="P321" s="26">
        <v>7</v>
      </c>
      <c r="Q321" s="26">
        <v>8</v>
      </c>
      <c r="R321" s="26">
        <v>9</v>
      </c>
      <c r="S321" s="26">
        <v>10</v>
      </c>
      <c r="T321" s="226">
        <v>11</v>
      </c>
      <c r="U321" s="2282"/>
      <c r="V321" s="2282"/>
      <c r="W321" s="112"/>
      <c r="X321" s="112"/>
      <c r="Y321" s="112"/>
    </row>
    <row r="322" spans="1:25" s="95" customFormat="1" ht="13.5" thickBot="1" x14ac:dyDescent="0.25">
      <c r="A322" s="393">
        <v>1</v>
      </c>
      <c r="B322" s="393">
        <v>2</v>
      </c>
      <c r="C322" s="394">
        <v>3</v>
      </c>
      <c r="D322" s="395">
        <v>4</v>
      </c>
      <c r="E322" s="395">
        <v>5</v>
      </c>
      <c r="F322" s="395">
        <v>6</v>
      </c>
      <c r="G322" s="396">
        <v>7</v>
      </c>
      <c r="H322" s="397">
        <v>8</v>
      </c>
      <c r="I322" s="398">
        <v>9</v>
      </c>
      <c r="J322" s="399">
        <v>10</v>
      </c>
      <c r="K322" s="400">
        <v>11</v>
      </c>
      <c r="L322" s="400">
        <v>12</v>
      </c>
      <c r="M322" s="400">
        <v>13</v>
      </c>
      <c r="N322" s="400">
        <v>14</v>
      </c>
      <c r="O322" s="400">
        <v>15</v>
      </c>
      <c r="P322" s="400">
        <v>16</v>
      </c>
      <c r="Q322" s="400">
        <v>17</v>
      </c>
      <c r="R322" s="400">
        <v>18</v>
      </c>
      <c r="S322" s="400">
        <v>19</v>
      </c>
      <c r="T322" s="401">
        <v>20</v>
      </c>
      <c r="U322" s="397">
        <v>21</v>
      </c>
      <c r="V322" s="402">
        <v>22</v>
      </c>
      <c r="W322" s="112"/>
      <c r="X322" s="112"/>
      <c r="Y322" s="112"/>
    </row>
    <row r="323" spans="1:25" s="95" customFormat="1" x14ac:dyDescent="0.2">
      <c r="A323" s="386"/>
      <c r="B323" s="386"/>
      <c r="C323" s="387"/>
      <c r="D323" s="388"/>
      <c r="E323" s="388"/>
      <c r="F323" s="388"/>
      <c r="G323" s="389"/>
      <c r="H323" s="354"/>
      <c r="I323" s="390"/>
      <c r="J323" s="387"/>
      <c r="K323" s="388"/>
      <c r="L323" s="388"/>
      <c r="M323" s="388"/>
      <c r="N323" s="388"/>
      <c r="O323" s="388"/>
      <c r="P323" s="388"/>
      <c r="Q323" s="388"/>
      <c r="R323" s="388"/>
      <c r="S323" s="388"/>
      <c r="T323" s="391"/>
      <c r="U323" s="392"/>
      <c r="V323" s="12"/>
      <c r="W323" s="112"/>
      <c r="X323" s="112"/>
      <c r="Y323" s="112"/>
    </row>
    <row r="324" spans="1:25" s="95" customFormat="1" x14ac:dyDescent="0.2">
      <c r="A324" s="206">
        <v>1</v>
      </c>
      <c r="B324" s="207" t="s">
        <v>294</v>
      </c>
      <c r="C324" s="208">
        <v>0</v>
      </c>
      <c r="D324" s="209">
        <v>0</v>
      </c>
      <c r="E324" s="210">
        <v>2</v>
      </c>
      <c r="F324" s="210">
        <v>8</v>
      </c>
      <c r="G324" s="211">
        <v>6</v>
      </c>
      <c r="H324" s="212">
        <f>SUM(C324:G324)</f>
        <v>16</v>
      </c>
      <c r="I324" s="213">
        <f>H324</f>
        <v>16</v>
      </c>
      <c r="J324" s="214">
        <f>K1a!F335</f>
        <v>0</v>
      </c>
      <c r="K324" s="210">
        <v>0</v>
      </c>
      <c r="L324" s="210">
        <f>K1a!H335</f>
        <v>0</v>
      </c>
      <c r="M324" s="210">
        <v>1</v>
      </c>
      <c r="N324" s="210">
        <v>1</v>
      </c>
      <c r="O324" s="210">
        <v>0</v>
      </c>
      <c r="P324" s="210">
        <v>1</v>
      </c>
      <c r="Q324" s="210">
        <v>2</v>
      </c>
      <c r="R324" s="210">
        <v>0</v>
      </c>
      <c r="S324" s="210">
        <f>K1a!O335</f>
        <v>0</v>
      </c>
      <c r="T324" s="227">
        <f>K1a!P335</f>
        <v>0</v>
      </c>
      <c r="U324" s="213">
        <v>9</v>
      </c>
      <c r="V324" s="215"/>
      <c r="W324" s="112"/>
      <c r="X324" s="112"/>
      <c r="Y324" s="112"/>
    </row>
    <row r="325" spans="1:25" s="95" customFormat="1" ht="13.5" thickBot="1" x14ac:dyDescent="0.25">
      <c r="A325" s="216"/>
      <c r="B325" s="217"/>
      <c r="C325" s="218"/>
      <c r="D325" s="219"/>
      <c r="E325" s="219"/>
      <c r="F325" s="219"/>
      <c r="G325" s="220"/>
      <c r="H325" s="221"/>
      <c r="I325" s="222"/>
      <c r="J325" s="223"/>
      <c r="K325" s="224"/>
      <c r="L325" s="224"/>
      <c r="M325" s="224"/>
      <c r="N325" s="224"/>
      <c r="O325" s="224"/>
      <c r="P325" s="224"/>
      <c r="Q325" s="224"/>
      <c r="R325" s="224"/>
      <c r="S325" s="224"/>
      <c r="T325" s="228"/>
      <c r="U325" s="222"/>
      <c r="V325" s="225"/>
      <c r="W325" s="112"/>
      <c r="X325" s="112"/>
      <c r="Y325" s="112"/>
    </row>
    <row r="326" spans="1:25" s="95" customFormat="1" ht="13.5" thickBot="1" x14ac:dyDescent="0.25">
      <c r="A326" s="2274" t="s">
        <v>6</v>
      </c>
      <c r="B326" s="2275"/>
      <c r="C326" s="229">
        <f>SUM(C324:C325)</f>
        <v>0</v>
      </c>
      <c r="D326" s="230">
        <f t="shared" ref="D326:U326" si="10">SUM(D324:D325)</f>
        <v>0</v>
      </c>
      <c r="E326" s="230">
        <f t="shared" si="10"/>
        <v>2</v>
      </c>
      <c r="F326" s="230">
        <f t="shared" si="10"/>
        <v>8</v>
      </c>
      <c r="G326" s="231">
        <f t="shared" si="10"/>
        <v>6</v>
      </c>
      <c r="H326" s="229">
        <f t="shared" si="10"/>
        <v>16</v>
      </c>
      <c r="I326" s="229">
        <f t="shared" si="10"/>
        <v>16</v>
      </c>
      <c r="J326" s="229">
        <f t="shared" si="10"/>
        <v>0</v>
      </c>
      <c r="K326" s="230">
        <f t="shared" si="10"/>
        <v>0</v>
      </c>
      <c r="L326" s="230">
        <f t="shared" si="10"/>
        <v>0</v>
      </c>
      <c r="M326" s="230">
        <f t="shared" si="10"/>
        <v>1</v>
      </c>
      <c r="N326" s="230">
        <f t="shared" si="10"/>
        <v>1</v>
      </c>
      <c r="O326" s="230">
        <f t="shared" si="10"/>
        <v>0</v>
      </c>
      <c r="P326" s="230">
        <f t="shared" si="10"/>
        <v>1</v>
      </c>
      <c r="Q326" s="230">
        <f t="shared" si="10"/>
        <v>2</v>
      </c>
      <c r="R326" s="230">
        <f t="shared" si="10"/>
        <v>0</v>
      </c>
      <c r="S326" s="230">
        <f t="shared" si="10"/>
        <v>0</v>
      </c>
      <c r="T326" s="231">
        <f t="shared" si="10"/>
        <v>0</v>
      </c>
      <c r="U326" s="229">
        <f t="shared" si="10"/>
        <v>9</v>
      </c>
      <c r="V326" s="205"/>
      <c r="W326" s="112"/>
      <c r="X326" s="112"/>
      <c r="Y326" s="112"/>
    </row>
    <row r="327" spans="1:25" s="95" customFormat="1" x14ac:dyDescent="0.2">
      <c r="W327" s="112"/>
      <c r="X327" s="112"/>
      <c r="Y327" s="112"/>
    </row>
    <row r="328" spans="1:25" s="95" customFormat="1" x14ac:dyDescent="0.2">
      <c r="A328" s="11"/>
      <c r="B328" s="2276" t="s">
        <v>234</v>
      </c>
      <c r="C328" s="2276"/>
      <c r="D328" s="2276"/>
      <c r="E328" s="2276"/>
      <c r="F328" s="2276"/>
      <c r="G328" s="2276"/>
      <c r="H328" s="2276"/>
      <c r="I328" s="21"/>
      <c r="J328" s="21"/>
      <c r="K328" s="21"/>
      <c r="L328" s="21"/>
      <c r="M328" s="21"/>
      <c r="N328" s="21"/>
      <c r="O328" s="21"/>
      <c r="P328" s="21"/>
      <c r="Q328" s="21"/>
      <c r="R328" s="2277"/>
      <c r="S328" s="2277"/>
      <c r="T328" s="2277"/>
      <c r="U328" s="2277"/>
      <c r="V328" s="2277"/>
      <c r="W328" s="112"/>
      <c r="X328" s="112"/>
      <c r="Y328" s="112"/>
    </row>
    <row r="329" spans="1:25" s="95" customFormat="1" x14ac:dyDescent="0.2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112"/>
      <c r="X329" s="112"/>
      <c r="Y329" s="112"/>
    </row>
    <row r="330" spans="1:25" s="95" customFormat="1" x14ac:dyDescent="0.2">
      <c r="A330" s="3"/>
      <c r="B330" s="59" t="s">
        <v>8</v>
      </c>
      <c r="C330" s="60" t="s">
        <v>20</v>
      </c>
      <c r="D330" s="21" t="s">
        <v>186</v>
      </c>
      <c r="E330" s="61"/>
      <c r="F330" s="61"/>
      <c r="G330" s="61"/>
      <c r="I330" s="21"/>
      <c r="J330" s="21"/>
      <c r="K330" s="21"/>
      <c r="L330" s="21"/>
      <c r="M330" s="21"/>
      <c r="N330" s="21"/>
      <c r="O330" s="21"/>
      <c r="P330" s="21"/>
      <c r="Q330" s="21"/>
      <c r="R330" s="2278"/>
      <c r="S330" s="2278"/>
      <c r="T330" s="2278"/>
      <c r="U330" s="2278"/>
      <c r="V330" s="2278"/>
      <c r="W330" s="112"/>
      <c r="X330" s="112"/>
      <c r="Y330" s="112"/>
    </row>
    <row r="331" spans="1:25" s="95" customFormat="1" x14ac:dyDescent="0.2">
      <c r="A331" s="3"/>
      <c r="B331" s="59" t="s">
        <v>11</v>
      </c>
      <c r="C331" s="60" t="s">
        <v>20</v>
      </c>
      <c r="D331" s="21" t="s">
        <v>61</v>
      </c>
      <c r="E331" s="61"/>
      <c r="F331" s="61"/>
      <c r="G331" s="61"/>
      <c r="I331" s="21"/>
      <c r="J331" s="21"/>
      <c r="K331" s="21"/>
      <c r="L331" s="21"/>
      <c r="M331" s="21"/>
      <c r="N331" s="21"/>
      <c r="O331" s="21"/>
      <c r="P331" s="21"/>
      <c r="Q331" s="21"/>
      <c r="R331" s="2278"/>
      <c r="S331" s="2278"/>
      <c r="T331" s="2278"/>
      <c r="U331" s="2278"/>
      <c r="V331" s="2278"/>
      <c r="W331" s="112"/>
      <c r="X331" s="112"/>
      <c r="Y331" s="112"/>
    </row>
    <row r="332" spans="1:25" s="95" customFormat="1" x14ac:dyDescent="0.2">
      <c r="B332" s="59" t="s">
        <v>13</v>
      </c>
      <c r="C332" s="60" t="s">
        <v>20</v>
      </c>
      <c r="D332" s="21" t="s">
        <v>23</v>
      </c>
      <c r="E332" s="21"/>
      <c r="F332" s="21"/>
      <c r="G332" s="21"/>
      <c r="I332" s="21"/>
      <c r="J332" s="21"/>
      <c r="K332" s="21"/>
      <c r="L332" s="21"/>
      <c r="M332" s="21"/>
      <c r="N332" s="21"/>
      <c r="O332" s="21"/>
      <c r="P332" s="21"/>
      <c r="Q332" s="21"/>
      <c r="R332" s="2277"/>
      <c r="S332" s="2277"/>
      <c r="T332" s="2277"/>
      <c r="U332" s="2277"/>
      <c r="V332" s="2277"/>
      <c r="W332" s="112"/>
      <c r="X332" s="112"/>
      <c r="Y332" s="112"/>
    </row>
    <row r="333" spans="1:25" s="95" customFormat="1" x14ac:dyDescent="0.2">
      <c r="B333" s="59" t="s">
        <v>49</v>
      </c>
      <c r="C333" s="60" t="s">
        <v>20</v>
      </c>
      <c r="D333" s="21" t="s">
        <v>29</v>
      </c>
      <c r="E333" s="21"/>
      <c r="F333" s="21"/>
      <c r="G333" s="21"/>
      <c r="I333" s="21"/>
      <c r="J333" s="21"/>
      <c r="K333" s="21"/>
      <c r="L333" s="21"/>
      <c r="M333" s="21"/>
      <c r="N333" s="21"/>
      <c r="O333" s="21"/>
      <c r="P333" s="21"/>
      <c r="Q333" s="21"/>
      <c r="R333" s="2277"/>
      <c r="S333" s="2277"/>
      <c r="T333" s="2277"/>
      <c r="U333" s="2277"/>
      <c r="V333" s="2277"/>
      <c r="W333" s="112"/>
      <c r="X333" s="112"/>
      <c r="Y333" s="112"/>
    </row>
    <row r="334" spans="1:25" s="95" customFormat="1" x14ac:dyDescent="0.2">
      <c r="B334" s="59" t="s">
        <v>50</v>
      </c>
      <c r="C334" s="60" t="s">
        <v>20</v>
      </c>
      <c r="D334" s="21" t="s">
        <v>30</v>
      </c>
      <c r="E334" s="21"/>
      <c r="F334" s="21"/>
      <c r="G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112"/>
      <c r="X334" s="112"/>
      <c r="Y334" s="112"/>
    </row>
    <row r="335" spans="1:25" s="95" customFormat="1" x14ac:dyDescent="0.2">
      <c r="B335" s="59" t="s">
        <v>51</v>
      </c>
      <c r="C335" s="60" t="s">
        <v>20</v>
      </c>
      <c r="D335" s="21" t="s">
        <v>31</v>
      </c>
      <c r="E335" s="21"/>
      <c r="F335" s="21"/>
      <c r="G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112"/>
      <c r="X335" s="112"/>
      <c r="Y335" s="112"/>
    </row>
    <row r="336" spans="1:25" s="95" customFormat="1" x14ac:dyDescent="0.2">
      <c r="B336" s="59" t="s">
        <v>52</v>
      </c>
      <c r="C336" s="60" t="s">
        <v>20</v>
      </c>
      <c r="D336" s="21" t="s">
        <v>32</v>
      </c>
      <c r="E336" s="21"/>
      <c r="F336" s="21"/>
      <c r="G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112"/>
      <c r="X336" s="112"/>
      <c r="Y336" s="112"/>
    </row>
    <row r="337" spans="1:25" s="95" customFormat="1" x14ac:dyDescent="0.2">
      <c r="B337" s="59" t="s">
        <v>53</v>
      </c>
      <c r="C337" s="60" t="s">
        <v>20</v>
      </c>
      <c r="D337" s="21" t="s">
        <v>33</v>
      </c>
      <c r="E337" s="21"/>
      <c r="F337" s="21"/>
      <c r="G337" s="21"/>
      <c r="I337" s="21"/>
      <c r="J337" s="21"/>
      <c r="K337" s="21"/>
      <c r="L337" s="21"/>
      <c r="M337" s="21"/>
      <c r="N337" s="21"/>
      <c r="O337" s="21"/>
      <c r="P337" s="21"/>
      <c r="Q337" s="21"/>
      <c r="R337" s="2276"/>
      <c r="S337" s="2276"/>
      <c r="T337" s="2276"/>
      <c r="U337" s="2276"/>
      <c r="V337" s="2276"/>
      <c r="W337" s="112"/>
      <c r="X337" s="112"/>
      <c r="Y337" s="112"/>
    </row>
    <row r="338" spans="1:25" s="95" customFormat="1" x14ac:dyDescent="0.2">
      <c r="B338" s="59" t="s">
        <v>54</v>
      </c>
      <c r="C338" s="60" t="s">
        <v>20</v>
      </c>
      <c r="D338" s="21" t="s">
        <v>34</v>
      </c>
      <c r="E338" s="21"/>
      <c r="F338" s="21"/>
      <c r="G338" s="21"/>
      <c r="I338" s="21"/>
      <c r="J338" s="21"/>
      <c r="K338" s="21"/>
      <c r="L338" s="21"/>
      <c r="M338" s="21"/>
      <c r="N338" s="21"/>
      <c r="O338" s="21"/>
      <c r="P338" s="21"/>
      <c r="Q338" s="21"/>
      <c r="R338" s="2277"/>
      <c r="S338" s="2277"/>
      <c r="T338" s="2277"/>
      <c r="U338" s="2277"/>
      <c r="V338" s="2277"/>
      <c r="W338" s="112"/>
      <c r="X338" s="112"/>
      <c r="Y338" s="112"/>
    </row>
    <row r="339" spans="1:25" s="95" customFormat="1" x14ac:dyDescent="0.2">
      <c r="B339" s="59" t="s">
        <v>55</v>
      </c>
      <c r="C339" s="60" t="s">
        <v>20</v>
      </c>
      <c r="D339" s="21" t="s">
        <v>35</v>
      </c>
      <c r="E339" s="21"/>
      <c r="F339" s="21"/>
      <c r="G339" s="21"/>
      <c r="I339" s="21"/>
      <c r="J339" s="21"/>
      <c r="K339" s="21"/>
      <c r="L339" s="21"/>
      <c r="M339" s="21"/>
      <c r="N339" s="21"/>
      <c r="O339" s="21"/>
      <c r="P339" s="21"/>
      <c r="Q339" s="21"/>
      <c r="R339" s="2273"/>
      <c r="S339" s="2273"/>
      <c r="T339" s="2273"/>
      <c r="U339" s="2273"/>
      <c r="V339" s="2273"/>
      <c r="W339" s="112"/>
      <c r="X339" s="112"/>
      <c r="Y339" s="112"/>
    </row>
    <row r="340" spans="1:25" s="95" customFormat="1" x14ac:dyDescent="0.2">
      <c r="B340" s="59" t="s">
        <v>56</v>
      </c>
      <c r="C340" s="60" t="s">
        <v>20</v>
      </c>
      <c r="D340" s="21" t="s">
        <v>36</v>
      </c>
      <c r="E340" s="21"/>
      <c r="F340" s="21"/>
      <c r="G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112"/>
      <c r="X340" s="112"/>
      <c r="Y340" s="112"/>
    </row>
    <row r="343" spans="1:25" s="95" customFormat="1" ht="15" x14ac:dyDescent="0.25">
      <c r="A343" s="2279" t="s">
        <v>24</v>
      </c>
      <c r="B343" s="2279"/>
      <c r="C343" s="2279"/>
      <c r="D343" s="2279"/>
      <c r="E343" s="2279"/>
      <c r="F343" s="2279"/>
      <c r="G343" s="2279"/>
      <c r="H343" s="2279"/>
      <c r="I343" s="2279"/>
      <c r="J343" s="2279"/>
      <c r="K343" s="2279"/>
      <c r="L343" s="2279"/>
      <c r="M343" s="2279"/>
      <c r="N343" s="2279"/>
      <c r="O343" s="2279"/>
      <c r="P343" s="2279"/>
      <c r="Q343" s="2279"/>
      <c r="R343" s="2279"/>
      <c r="S343" s="2279"/>
      <c r="T343" s="2279"/>
      <c r="U343" s="2279"/>
      <c r="V343" s="2279"/>
      <c r="W343" s="112"/>
      <c r="X343" s="112"/>
      <c r="Y343" s="112"/>
    </row>
    <row r="344" spans="1:25" s="95" customFormat="1" x14ac:dyDescent="0.2">
      <c r="C344" s="103"/>
      <c r="D344" s="103"/>
      <c r="H344" s="10"/>
      <c r="U344" s="3"/>
      <c r="W344" s="112"/>
      <c r="X344" s="112"/>
      <c r="Y344" s="112"/>
    </row>
    <row r="345" spans="1:25" s="95" customFormat="1" x14ac:dyDescent="0.2">
      <c r="A345" s="112" t="s">
        <v>273</v>
      </c>
      <c r="B345" s="112"/>
      <c r="C345" s="112" t="s">
        <v>886</v>
      </c>
      <c r="D345" s="112"/>
      <c r="E345" s="112"/>
      <c r="F345" s="112"/>
      <c r="G345" s="112"/>
      <c r="H345" s="10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</row>
    <row r="346" spans="1:25" s="95" customFormat="1" x14ac:dyDescent="0.2">
      <c r="A346" s="112" t="s">
        <v>25</v>
      </c>
      <c r="B346" s="112"/>
      <c r="C346" s="112" t="s">
        <v>306</v>
      </c>
      <c r="D346" s="232"/>
      <c r="E346" s="112"/>
      <c r="F346" s="112"/>
      <c r="G346" s="112"/>
      <c r="H346" s="10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</row>
    <row r="347" spans="1:25" s="95" customFormat="1" x14ac:dyDescent="0.2">
      <c r="A347" s="112" t="s">
        <v>185</v>
      </c>
      <c r="B347" s="112"/>
      <c r="C347" s="112" t="s">
        <v>633</v>
      </c>
      <c r="D347" s="103"/>
      <c r="E347" s="112"/>
      <c r="F347" s="112"/>
      <c r="G347" s="112"/>
      <c r="H347" s="10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</row>
    <row r="348" spans="1:25" s="95" customFormat="1" x14ac:dyDescent="0.2">
      <c r="A348" s="112" t="s">
        <v>26</v>
      </c>
      <c r="B348" s="112"/>
      <c r="C348" s="112" t="s">
        <v>761</v>
      </c>
      <c r="D348" s="103"/>
      <c r="E348" s="112"/>
      <c r="F348" s="112"/>
      <c r="G348" s="112"/>
      <c r="H348" s="10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</row>
    <row r="349" spans="1:25" s="95" customFormat="1" ht="13.5" thickBot="1" x14ac:dyDescent="0.25">
      <c r="C349" s="34"/>
      <c r="D349" s="34"/>
      <c r="E349" s="13"/>
      <c r="F349" s="13"/>
      <c r="G349" s="13"/>
      <c r="H349" s="35"/>
      <c r="W349" s="112"/>
      <c r="X349" s="112"/>
      <c r="Y349" s="112"/>
    </row>
    <row r="350" spans="1:25" s="95" customFormat="1" x14ac:dyDescent="0.2">
      <c r="A350" s="2280" t="s">
        <v>0</v>
      </c>
      <c r="B350" s="2280" t="s">
        <v>272</v>
      </c>
      <c r="C350" s="2283" t="s">
        <v>88</v>
      </c>
      <c r="D350" s="2284"/>
      <c r="E350" s="2284"/>
      <c r="F350" s="2284"/>
      <c r="G350" s="2285"/>
      <c r="H350" s="2286" t="s">
        <v>3</v>
      </c>
      <c r="I350" s="2289" t="s">
        <v>232</v>
      </c>
      <c r="J350" s="2290"/>
      <c r="K350" s="2290"/>
      <c r="L350" s="2290"/>
      <c r="M350" s="2290"/>
      <c r="N350" s="2290"/>
      <c r="O350" s="2290"/>
      <c r="P350" s="2290"/>
      <c r="Q350" s="2290"/>
      <c r="R350" s="2290"/>
      <c r="S350" s="2290"/>
      <c r="T350" s="2290"/>
      <c r="U350" s="2291"/>
      <c r="V350" s="2280" t="s">
        <v>4</v>
      </c>
      <c r="W350" s="112"/>
      <c r="X350" s="112"/>
      <c r="Y350" s="112"/>
    </row>
    <row r="351" spans="1:25" s="95" customFormat="1" x14ac:dyDescent="0.2">
      <c r="A351" s="2281"/>
      <c r="B351" s="2281"/>
      <c r="C351" s="2292" t="s">
        <v>230</v>
      </c>
      <c r="D351" s="2293"/>
      <c r="E351" s="2293"/>
      <c r="F351" s="2293"/>
      <c r="G351" s="2294"/>
      <c r="H351" s="2287"/>
      <c r="I351" s="2295" t="s">
        <v>1</v>
      </c>
      <c r="J351" s="2296" t="s">
        <v>5</v>
      </c>
      <c r="K351" s="2297"/>
      <c r="L351" s="2297"/>
      <c r="M351" s="2297"/>
      <c r="N351" s="2297"/>
      <c r="O351" s="2297"/>
      <c r="P351" s="2297"/>
      <c r="Q351" s="2297"/>
      <c r="R351" s="2297"/>
      <c r="S351" s="2297"/>
      <c r="T351" s="2298"/>
      <c r="U351" s="2295" t="s">
        <v>2</v>
      </c>
      <c r="V351" s="2281"/>
      <c r="W351" s="112"/>
      <c r="X351" s="112"/>
      <c r="Y351" s="112"/>
    </row>
    <row r="352" spans="1:25" s="95" customFormat="1" x14ac:dyDescent="0.2">
      <c r="A352" s="2281"/>
      <c r="B352" s="2282"/>
      <c r="C352" s="36" t="s">
        <v>231</v>
      </c>
      <c r="D352" s="38" t="s">
        <v>14</v>
      </c>
      <c r="E352" s="37" t="s">
        <v>16</v>
      </c>
      <c r="F352" s="37" t="s">
        <v>17</v>
      </c>
      <c r="G352" s="37" t="s">
        <v>18</v>
      </c>
      <c r="H352" s="2288"/>
      <c r="I352" s="2282"/>
      <c r="J352" s="27">
        <v>1</v>
      </c>
      <c r="K352" s="26">
        <v>2</v>
      </c>
      <c r="L352" s="26">
        <v>3</v>
      </c>
      <c r="M352" s="26">
        <v>4</v>
      </c>
      <c r="N352" s="26">
        <v>5</v>
      </c>
      <c r="O352" s="26">
        <v>6</v>
      </c>
      <c r="P352" s="26">
        <v>7</v>
      </c>
      <c r="Q352" s="26">
        <v>8</v>
      </c>
      <c r="R352" s="26">
        <v>9</v>
      </c>
      <c r="S352" s="26">
        <v>10</v>
      </c>
      <c r="T352" s="226">
        <v>11</v>
      </c>
      <c r="U352" s="2282"/>
      <c r="V352" s="2282"/>
      <c r="W352" s="112"/>
      <c r="X352" s="112"/>
      <c r="Y352" s="112"/>
    </row>
    <row r="353" spans="1:25" s="95" customFormat="1" ht="13.5" thickBot="1" x14ac:dyDescent="0.25">
      <c r="A353" s="393">
        <v>1</v>
      </c>
      <c r="B353" s="393">
        <v>2</v>
      </c>
      <c r="C353" s="394">
        <v>3</v>
      </c>
      <c r="D353" s="395">
        <v>4</v>
      </c>
      <c r="E353" s="395">
        <v>5</v>
      </c>
      <c r="F353" s="395">
        <v>6</v>
      </c>
      <c r="G353" s="396">
        <v>7</v>
      </c>
      <c r="H353" s="397">
        <v>8</v>
      </c>
      <c r="I353" s="398">
        <v>9</v>
      </c>
      <c r="J353" s="399">
        <v>10</v>
      </c>
      <c r="K353" s="400">
        <v>11</v>
      </c>
      <c r="L353" s="400">
        <v>12</v>
      </c>
      <c r="M353" s="400">
        <v>13</v>
      </c>
      <c r="N353" s="400">
        <v>14</v>
      </c>
      <c r="O353" s="400">
        <v>15</v>
      </c>
      <c r="P353" s="400">
        <v>16</v>
      </c>
      <c r="Q353" s="400">
        <v>17</v>
      </c>
      <c r="R353" s="400">
        <v>18</v>
      </c>
      <c r="S353" s="400">
        <v>19</v>
      </c>
      <c r="T353" s="401">
        <v>20</v>
      </c>
      <c r="U353" s="397">
        <v>21</v>
      </c>
      <c r="V353" s="402">
        <v>22</v>
      </c>
      <c r="W353" s="112"/>
      <c r="X353" s="112"/>
      <c r="Y353" s="112"/>
    </row>
    <row r="354" spans="1:25" s="95" customFormat="1" x14ac:dyDescent="0.2">
      <c r="A354" s="386"/>
      <c r="B354" s="386"/>
      <c r="C354" s="387"/>
      <c r="D354" s="388"/>
      <c r="E354" s="388"/>
      <c r="F354" s="388"/>
      <c r="G354" s="389"/>
      <c r="H354" s="354"/>
      <c r="I354" s="390"/>
      <c r="J354" s="387"/>
      <c r="K354" s="388"/>
      <c r="L354" s="388"/>
      <c r="M354" s="388"/>
      <c r="N354" s="388"/>
      <c r="O354" s="388"/>
      <c r="P354" s="388"/>
      <c r="Q354" s="388"/>
      <c r="R354" s="388"/>
      <c r="S354" s="388"/>
      <c r="T354" s="391"/>
      <c r="U354" s="392"/>
      <c r="V354" s="12"/>
      <c r="W354" s="112"/>
      <c r="X354" s="112"/>
      <c r="Y354" s="112"/>
    </row>
    <row r="355" spans="1:25" s="95" customFormat="1" x14ac:dyDescent="0.2">
      <c r="A355" s="206">
        <v>1</v>
      </c>
      <c r="B355" s="207" t="s">
        <v>294</v>
      </c>
      <c r="C355" s="208">
        <v>0</v>
      </c>
      <c r="D355" s="209">
        <v>0</v>
      </c>
      <c r="E355" s="210">
        <v>2</v>
      </c>
      <c r="F355" s="210">
        <v>8</v>
      </c>
      <c r="G355" s="211">
        <v>6</v>
      </c>
      <c r="H355" s="212">
        <f>SUM(C355:G355)</f>
        <v>16</v>
      </c>
      <c r="I355" s="213">
        <f>H355</f>
        <v>16</v>
      </c>
      <c r="J355" s="214">
        <f>K1a!F366</f>
        <v>0</v>
      </c>
      <c r="K355" s="210">
        <v>0</v>
      </c>
      <c r="L355" s="210">
        <f>K1a!H366</f>
        <v>0</v>
      </c>
      <c r="M355" s="210">
        <v>1</v>
      </c>
      <c r="N355" s="210">
        <v>1</v>
      </c>
      <c r="O355" s="210">
        <v>0</v>
      </c>
      <c r="P355" s="210">
        <v>1</v>
      </c>
      <c r="Q355" s="210">
        <v>2</v>
      </c>
      <c r="R355" s="210">
        <v>0</v>
      </c>
      <c r="S355" s="210">
        <f>K1a!O366</f>
        <v>0</v>
      </c>
      <c r="T355" s="227">
        <f>K1a!P366</f>
        <v>0</v>
      </c>
      <c r="U355" s="213">
        <v>9</v>
      </c>
      <c r="V355" s="215"/>
      <c r="W355" s="112"/>
      <c r="X355" s="112"/>
      <c r="Y355" s="112"/>
    </row>
    <row r="356" spans="1:25" s="95" customFormat="1" ht="13.5" thickBot="1" x14ac:dyDescent="0.25">
      <c r="A356" s="216"/>
      <c r="B356" s="217"/>
      <c r="C356" s="218"/>
      <c r="D356" s="219"/>
      <c r="E356" s="219"/>
      <c r="F356" s="219"/>
      <c r="G356" s="220"/>
      <c r="H356" s="221"/>
      <c r="I356" s="222"/>
      <c r="J356" s="223"/>
      <c r="K356" s="224"/>
      <c r="L356" s="224"/>
      <c r="M356" s="224"/>
      <c r="N356" s="224"/>
      <c r="O356" s="224"/>
      <c r="P356" s="224"/>
      <c r="Q356" s="224"/>
      <c r="R356" s="224"/>
      <c r="S356" s="224"/>
      <c r="T356" s="228"/>
      <c r="U356" s="222"/>
      <c r="V356" s="225"/>
      <c r="W356" s="112"/>
      <c r="X356" s="112"/>
      <c r="Y356" s="112"/>
    </row>
    <row r="357" spans="1:25" s="95" customFormat="1" ht="13.5" thickBot="1" x14ac:dyDescent="0.25">
      <c r="A357" s="2274" t="s">
        <v>6</v>
      </c>
      <c r="B357" s="2275"/>
      <c r="C357" s="229">
        <f>SUM(C355:C356)</f>
        <v>0</v>
      </c>
      <c r="D357" s="230">
        <f t="shared" ref="D357:U357" si="11">SUM(D355:D356)</f>
        <v>0</v>
      </c>
      <c r="E357" s="230">
        <f t="shared" si="11"/>
        <v>2</v>
      </c>
      <c r="F357" s="230">
        <f t="shared" si="11"/>
        <v>8</v>
      </c>
      <c r="G357" s="231">
        <f t="shared" si="11"/>
        <v>6</v>
      </c>
      <c r="H357" s="229">
        <f t="shared" si="11"/>
        <v>16</v>
      </c>
      <c r="I357" s="229">
        <f t="shared" si="11"/>
        <v>16</v>
      </c>
      <c r="J357" s="229">
        <f t="shared" si="11"/>
        <v>0</v>
      </c>
      <c r="K357" s="230">
        <f t="shared" si="11"/>
        <v>0</v>
      </c>
      <c r="L357" s="230">
        <f t="shared" si="11"/>
        <v>0</v>
      </c>
      <c r="M357" s="230">
        <f t="shared" si="11"/>
        <v>1</v>
      </c>
      <c r="N357" s="230">
        <f t="shared" si="11"/>
        <v>1</v>
      </c>
      <c r="O357" s="230">
        <f t="shared" si="11"/>
        <v>0</v>
      </c>
      <c r="P357" s="230">
        <f t="shared" si="11"/>
        <v>1</v>
      </c>
      <c r="Q357" s="230">
        <f t="shared" si="11"/>
        <v>2</v>
      </c>
      <c r="R357" s="230">
        <f t="shared" si="11"/>
        <v>0</v>
      </c>
      <c r="S357" s="230">
        <f t="shared" si="11"/>
        <v>0</v>
      </c>
      <c r="T357" s="231">
        <f t="shared" si="11"/>
        <v>0</v>
      </c>
      <c r="U357" s="229">
        <f t="shared" si="11"/>
        <v>9</v>
      </c>
      <c r="V357" s="205"/>
      <c r="W357" s="112"/>
      <c r="X357" s="112"/>
      <c r="Y357" s="112"/>
    </row>
    <row r="358" spans="1:25" s="95" customFormat="1" x14ac:dyDescent="0.2">
      <c r="W358" s="112"/>
      <c r="X358" s="112"/>
      <c r="Y358" s="112"/>
    </row>
    <row r="359" spans="1:25" s="95" customFormat="1" x14ac:dyDescent="0.2">
      <c r="A359" s="11"/>
      <c r="B359" s="2276" t="s">
        <v>234</v>
      </c>
      <c r="C359" s="2276"/>
      <c r="D359" s="2276"/>
      <c r="E359" s="2276"/>
      <c r="F359" s="2276"/>
      <c r="G359" s="2276"/>
      <c r="H359" s="2276"/>
      <c r="I359" s="21"/>
      <c r="J359" s="21"/>
      <c r="K359" s="21"/>
      <c r="L359" s="21"/>
      <c r="M359" s="21"/>
      <c r="N359" s="21"/>
      <c r="O359" s="21"/>
      <c r="P359" s="21"/>
      <c r="Q359" s="21"/>
      <c r="R359" s="2277"/>
      <c r="S359" s="2277"/>
      <c r="T359" s="2277"/>
      <c r="U359" s="2277"/>
      <c r="V359" s="2277"/>
      <c r="W359" s="112"/>
      <c r="X359" s="112"/>
      <c r="Y359" s="112"/>
    </row>
    <row r="360" spans="1:25" s="95" customFormat="1" x14ac:dyDescent="0.2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112"/>
      <c r="X360" s="112"/>
      <c r="Y360" s="112"/>
    </row>
    <row r="361" spans="1:25" s="95" customFormat="1" x14ac:dyDescent="0.2">
      <c r="A361" s="3"/>
      <c r="B361" s="59" t="s">
        <v>8</v>
      </c>
      <c r="C361" s="60" t="s">
        <v>20</v>
      </c>
      <c r="D361" s="21" t="s">
        <v>186</v>
      </c>
      <c r="E361" s="61"/>
      <c r="F361" s="61"/>
      <c r="G361" s="61"/>
      <c r="I361" s="21"/>
      <c r="J361" s="21"/>
      <c r="K361" s="21"/>
      <c r="L361" s="21"/>
      <c r="M361" s="21"/>
      <c r="N361" s="21"/>
      <c r="O361" s="21"/>
      <c r="P361" s="21"/>
      <c r="Q361" s="21"/>
      <c r="R361" s="2278"/>
      <c r="S361" s="2278"/>
      <c r="T361" s="2278"/>
      <c r="U361" s="2278"/>
      <c r="V361" s="2278"/>
      <c r="W361" s="112"/>
      <c r="X361" s="112"/>
      <c r="Y361" s="112"/>
    </row>
    <row r="362" spans="1:25" s="95" customFormat="1" x14ac:dyDescent="0.2">
      <c r="A362" s="3"/>
      <c r="B362" s="59" t="s">
        <v>11</v>
      </c>
      <c r="C362" s="60" t="s">
        <v>20</v>
      </c>
      <c r="D362" s="21" t="s">
        <v>61</v>
      </c>
      <c r="E362" s="61"/>
      <c r="F362" s="61"/>
      <c r="G362" s="61"/>
      <c r="I362" s="21"/>
      <c r="J362" s="21"/>
      <c r="K362" s="21"/>
      <c r="L362" s="21"/>
      <c r="M362" s="21"/>
      <c r="N362" s="21"/>
      <c r="O362" s="21"/>
      <c r="P362" s="21"/>
      <c r="Q362" s="21"/>
      <c r="R362" s="2278"/>
      <c r="S362" s="2278"/>
      <c r="T362" s="2278"/>
      <c r="U362" s="2278"/>
      <c r="V362" s="2278"/>
      <c r="W362" s="112"/>
      <c r="X362" s="112"/>
      <c r="Y362" s="112"/>
    </row>
    <row r="363" spans="1:25" s="95" customFormat="1" x14ac:dyDescent="0.2">
      <c r="B363" s="59" t="s">
        <v>13</v>
      </c>
      <c r="C363" s="60" t="s">
        <v>20</v>
      </c>
      <c r="D363" s="21" t="s">
        <v>23</v>
      </c>
      <c r="E363" s="21"/>
      <c r="F363" s="21"/>
      <c r="G363" s="21"/>
      <c r="I363" s="21"/>
      <c r="J363" s="21"/>
      <c r="K363" s="21"/>
      <c r="L363" s="21"/>
      <c r="M363" s="21"/>
      <c r="N363" s="21"/>
      <c r="O363" s="21"/>
      <c r="P363" s="21"/>
      <c r="Q363" s="21"/>
      <c r="R363" s="2277"/>
      <c r="S363" s="2277"/>
      <c r="T363" s="2277"/>
      <c r="U363" s="2277"/>
      <c r="V363" s="2277"/>
      <c r="W363" s="112"/>
      <c r="X363" s="112"/>
      <c r="Y363" s="112"/>
    </row>
    <row r="364" spans="1:25" s="95" customFormat="1" x14ac:dyDescent="0.2">
      <c r="B364" s="59" t="s">
        <v>49</v>
      </c>
      <c r="C364" s="60" t="s">
        <v>20</v>
      </c>
      <c r="D364" s="21" t="s">
        <v>29</v>
      </c>
      <c r="E364" s="21"/>
      <c r="F364" s="21"/>
      <c r="G364" s="21"/>
      <c r="I364" s="21"/>
      <c r="J364" s="21"/>
      <c r="K364" s="21"/>
      <c r="L364" s="21"/>
      <c r="M364" s="21"/>
      <c r="N364" s="21"/>
      <c r="O364" s="21"/>
      <c r="P364" s="21"/>
      <c r="Q364" s="21"/>
      <c r="R364" s="2277"/>
      <c r="S364" s="2277"/>
      <c r="T364" s="2277"/>
      <c r="U364" s="2277"/>
      <c r="V364" s="2277"/>
      <c r="W364" s="112"/>
      <c r="X364" s="112"/>
      <c r="Y364" s="112"/>
    </row>
    <row r="365" spans="1:25" s="95" customFormat="1" x14ac:dyDescent="0.2">
      <c r="B365" s="59" t="s">
        <v>50</v>
      </c>
      <c r="C365" s="60" t="s">
        <v>20</v>
      </c>
      <c r="D365" s="21" t="s">
        <v>30</v>
      </c>
      <c r="E365" s="21"/>
      <c r="F365" s="21"/>
      <c r="G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112"/>
      <c r="X365" s="112"/>
      <c r="Y365" s="112"/>
    </row>
    <row r="366" spans="1:25" s="95" customFormat="1" x14ac:dyDescent="0.2">
      <c r="B366" s="59" t="s">
        <v>51</v>
      </c>
      <c r="C366" s="60" t="s">
        <v>20</v>
      </c>
      <c r="D366" s="21" t="s">
        <v>31</v>
      </c>
      <c r="E366" s="21"/>
      <c r="F366" s="21"/>
      <c r="G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112"/>
      <c r="X366" s="112"/>
      <c r="Y366" s="112"/>
    </row>
    <row r="367" spans="1:25" s="95" customFormat="1" x14ac:dyDescent="0.2">
      <c r="B367" s="59" t="s">
        <v>52</v>
      </c>
      <c r="C367" s="60" t="s">
        <v>20</v>
      </c>
      <c r="D367" s="21" t="s">
        <v>32</v>
      </c>
      <c r="E367" s="21"/>
      <c r="F367" s="21"/>
      <c r="G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112"/>
      <c r="X367" s="112"/>
      <c r="Y367" s="112"/>
    </row>
    <row r="368" spans="1:25" s="95" customFormat="1" x14ac:dyDescent="0.2">
      <c r="B368" s="59" t="s">
        <v>53</v>
      </c>
      <c r="C368" s="60" t="s">
        <v>20</v>
      </c>
      <c r="D368" s="21" t="s">
        <v>33</v>
      </c>
      <c r="E368" s="21"/>
      <c r="F368" s="21"/>
      <c r="G368" s="21"/>
      <c r="I368" s="21"/>
      <c r="J368" s="21"/>
      <c r="K368" s="21"/>
      <c r="L368" s="21"/>
      <c r="M368" s="21"/>
      <c r="N368" s="21"/>
      <c r="O368" s="21"/>
      <c r="P368" s="21"/>
      <c r="Q368" s="21"/>
      <c r="R368" s="2276"/>
      <c r="S368" s="2276"/>
      <c r="T368" s="2276"/>
      <c r="U368" s="2276"/>
      <c r="V368" s="2276"/>
      <c r="W368" s="112"/>
      <c r="X368" s="112"/>
      <c r="Y368" s="112"/>
    </row>
    <row r="369" spans="2:25" s="95" customFormat="1" x14ac:dyDescent="0.2">
      <c r="B369" s="59" t="s">
        <v>54</v>
      </c>
      <c r="C369" s="60" t="s">
        <v>20</v>
      </c>
      <c r="D369" s="21" t="s">
        <v>34</v>
      </c>
      <c r="E369" s="21"/>
      <c r="F369" s="21"/>
      <c r="G369" s="21"/>
      <c r="I369" s="21"/>
      <c r="J369" s="21"/>
      <c r="K369" s="21"/>
      <c r="L369" s="21"/>
      <c r="M369" s="21"/>
      <c r="N369" s="21"/>
      <c r="O369" s="21"/>
      <c r="P369" s="21"/>
      <c r="Q369" s="21"/>
      <c r="R369" s="2277"/>
      <c r="S369" s="2277"/>
      <c r="T369" s="2277"/>
      <c r="U369" s="2277"/>
      <c r="V369" s="2277"/>
      <c r="W369" s="112"/>
      <c r="X369" s="112"/>
      <c r="Y369" s="112"/>
    </row>
    <row r="370" spans="2:25" s="95" customFormat="1" x14ac:dyDescent="0.2">
      <c r="B370" s="59" t="s">
        <v>55</v>
      </c>
      <c r="C370" s="60" t="s">
        <v>20</v>
      </c>
      <c r="D370" s="21" t="s">
        <v>35</v>
      </c>
      <c r="E370" s="21"/>
      <c r="F370" s="21"/>
      <c r="G370" s="21"/>
      <c r="I370" s="21"/>
      <c r="J370" s="21"/>
      <c r="K370" s="21"/>
      <c r="L370" s="21"/>
      <c r="M370" s="21"/>
      <c r="N370" s="21"/>
      <c r="O370" s="21"/>
      <c r="P370" s="21"/>
      <c r="Q370" s="21"/>
      <c r="R370" s="2273"/>
      <c r="S370" s="2273"/>
      <c r="T370" s="2273"/>
      <c r="U370" s="2273"/>
      <c r="V370" s="2273"/>
      <c r="W370" s="112"/>
      <c r="X370" s="112"/>
      <c r="Y370" s="112"/>
    </row>
    <row r="371" spans="2:25" s="95" customFormat="1" x14ac:dyDescent="0.2">
      <c r="B371" s="59" t="s">
        <v>56</v>
      </c>
      <c r="C371" s="60" t="s">
        <v>20</v>
      </c>
      <c r="D371" s="21" t="s">
        <v>36</v>
      </c>
      <c r="E371" s="21"/>
      <c r="F371" s="21"/>
      <c r="G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112"/>
      <c r="X371" s="112"/>
      <c r="Y371" s="112"/>
    </row>
  </sheetData>
  <mergeCells count="252">
    <mergeCell ref="R370:V370"/>
    <mergeCell ref="A357:B357"/>
    <mergeCell ref="B359:H359"/>
    <mergeCell ref="R359:V359"/>
    <mergeCell ref="R361:V361"/>
    <mergeCell ref="R362:V362"/>
    <mergeCell ref="R363:V363"/>
    <mergeCell ref="R364:V364"/>
    <mergeCell ref="R368:V368"/>
    <mergeCell ref="R369:V369"/>
    <mergeCell ref="R339:V339"/>
    <mergeCell ref="A343:V343"/>
    <mergeCell ref="A350:A352"/>
    <mergeCell ref="B350:B352"/>
    <mergeCell ref="C350:G350"/>
    <mergeCell ref="H350:H352"/>
    <mergeCell ref="I350:U350"/>
    <mergeCell ref="V350:V352"/>
    <mergeCell ref="C351:G351"/>
    <mergeCell ref="I351:I352"/>
    <mergeCell ref="J351:T351"/>
    <mergeCell ref="U351:U352"/>
    <mergeCell ref="A326:B326"/>
    <mergeCell ref="B328:H328"/>
    <mergeCell ref="R328:V328"/>
    <mergeCell ref="R330:V330"/>
    <mergeCell ref="R331:V331"/>
    <mergeCell ref="R332:V332"/>
    <mergeCell ref="R333:V333"/>
    <mergeCell ref="R337:V337"/>
    <mergeCell ref="R338:V338"/>
    <mergeCell ref="A312:V312"/>
    <mergeCell ref="A319:A321"/>
    <mergeCell ref="B319:B321"/>
    <mergeCell ref="C319:G319"/>
    <mergeCell ref="H319:H321"/>
    <mergeCell ref="I319:U319"/>
    <mergeCell ref="V319:V321"/>
    <mergeCell ref="C320:G320"/>
    <mergeCell ref="I320:I321"/>
    <mergeCell ref="J320:T320"/>
    <mergeCell ref="U320:U321"/>
    <mergeCell ref="R145:V145"/>
    <mergeCell ref="R146:V146"/>
    <mergeCell ref="R150:V150"/>
    <mergeCell ref="R151:V151"/>
    <mergeCell ref="R152:V152"/>
    <mergeCell ref="A139:B139"/>
    <mergeCell ref="B141:H141"/>
    <mergeCell ref="R141:V141"/>
    <mergeCell ref="R143:V143"/>
    <mergeCell ref="R144:V144"/>
    <mergeCell ref="A125:V125"/>
    <mergeCell ref="A132:A134"/>
    <mergeCell ref="B132:B134"/>
    <mergeCell ref="C132:G132"/>
    <mergeCell ref="H132:H134"/>
    <mergeCell ref="I132:U132"/>
    <mergeCell ref="V132:V134"/>
    <mergeCell ref="C133:G133"/>
    <mergeCell ref="I133:I134"/>
    <mergeCell ref="J133:T133"/>
    <mergeCell ref="U133:U134"/>
    <mergeCell ref="R84:V84"/>
    <mergeCell ref="R88:V88"/>
    <mergeCell ref="R89:V89"/>
    <mergeCell ref="R90:V90"/>
    <mergeCell ref="A77:B77"/>
    <mergeCell ref="B79:H79"/>
    <mergeCell ref="R79:V79"/>
    <mergeCell ref="R81:V81"/>
    <mergeCell ref="R82:V82"/>
    <mergeCell ref="U9:U10"/>
    <mergeCell ref="C9:G9"/>
    <mergeCell ref="A2:V2"/>
    <mergeCell ref="A8:A10"/>
    <mergeCell ref="V8:V10"/>
    <mergeCell ref="I9:I10"/>
    <mergeCell ref="I8:U8"/>
    <mergeCell ref="J9:T9"/>
    <mergeCell ref="H8:H10"/>
    <mergeCell ref="C8:G8"/>
    <mergeCell ref="B8:B10"/>
    <mergeCell ref="A15:B15"/>
    <mergeCell ref="R28:V28"/>
    <mergeCell ref="R20:V20"/>
    <mergeCell ref="R21:V21"/>
    <mergeCell ref="R22:V22"/>
    <mergeCell ref="R26:V26"/>
    <mergeCell ref="R27:V27"/>
    <mergeCell ref="R17:V17"/>
    <mergeCell ref="R19:V19"/>
    <mergeCell ref="B17:H17"/>
    <mergeCell ref="A32:V32"/>
    <mergeCell ref="A39:A41"/>
    <mergeCell ref="B39:B41"/>
    <mergeCell ref="C39:G39"/>
    <mergeCell ref="H39:H41"/>
    <mergeCell ref="I39:U39"/>
    <mergeCell ref="V39:V41"/>
    <mergeCell ref="C40:G40"/>
    <mergeCell ref="I40:I41"/>
    <mergeCell ref="J40:T40"/>
    <mergeCell ref="U40:U41"/>
    <mergeCell ref="A46:B46"/>
    <mergeCell ref="B48:H48"/>
    <mergeCell ref="R48:V48"/>
    <mergeCell ref="R50:V50"/>
    <mergeCell ref="R51:V51"/>
    <mergeCell ref="R52:V52"/>
    <mergeCell ref="R53:V53"/>
    <mergeCell ref="R57:V57"/>
    <mergeCell ref="R58:V58"/>
    <mergeCell ref="R59:V59"/>
    <mergeCell ref="A94:V94"/>
    <mergeCell ref="A101:A103"/>
    <mergeCell ref="B101:B103"/>
    <mergeCell ref="C101:G101"/>
    <mergeCell ref="H101:H103"/>
    <mergeCell ref="I101:U101"/>
    <mergeCell ref="V101:V103"/>
    <mergeCell ref="C102:G102"/>
    <mergeCell ref="I102:I103"/>
    <mergeCell ref="J102:T102"/>
    <mergeCell ref="U102:U103"/>
    <mergeCell ref="A63:V63"/>
    <mergeCell ref="A70:A72"/>
    <mergeCell ref="B70:B72"/>
    <mergeCell ref="C70:G70"/>
    <mergeCell ref="H70:H72"/>
    <mergeCell ref="I70:U70"/>
    <mergeCell ref="V70:V72"/>
    <mergeCell ref="C71:G71"/>
    <mergeCell ref="I71:I72"/>
    <mergeCell ref="J71:T71"/>
    <mergeCell ref="U71:U72"/>
    <mergeCell ref="R83:V83"/>
    <mergeCell ref="R121:V121"/>
    <mergeCell ref="A108:B108"/>
    <mergeCell ref="B110:H110"/>
    <mergeCell ref="R110:V110"/>
    <mergeCell ref="R112:V112"/>
    <mergeCell ref="R113:V113"/>
    <mergeCell ref="R114:V114"/>
    <mergeCell ref="R115:V115"/>
    <mergeCell ref="R119:V119"/>
    <mergeCell ref="R120:V120"/>
    <mergeCell ref="A156:V156"/>
    <mergeCell ref="A163:A165"/>
    <mergeCell ref="B163:B165"/>
    <mergeCell ref="C163:G163"/>
    <mergeCell ref="H163:H165"/>
    <mergeCell ref="I163:U163"/>
    <mergeCell ref="V163:V165"/>
    <mergeCell ref="C164:G164"/>
    <mergeCell ref="I164:I165"/>
    <mergeCell ref="J164:T164"/>
    <mergeCell ref="U164:U165"/>
    <mergeCell ref="R183:V183"/>
    <mergeCell ref="A170:B170"/>
    <mergeCell ref="B172:H172"/>
    <mergeCell ref="R172:V172"/>
    <mergeCell ref="R174:V174"/>
    <mergeCell ref="R175:V175"/>
    <mergeCell ref="R176:V176"/>
    <mergeCell ref="R177:V177"/>
    <mergeCell ref="R181:V181"/>
    <mergeCell ref="R182:V182"/>
    <mergeCell ref="A188:V188"/>
    <mergeCell ref="A195:A197"/>
    <mergeCell ref="B195:B197"/>
    <mergeCell ref="C195:G195"/>
    <mergeCell ref="H195:H197"/>
    <mergeCell ref="I195:U195"/>
    <mergeCell ref="V195:V197"/>
    <mergeCell ref="C196:G196"/>
    <mergeCell ref="I196:I197"/>
    <mergeCell ref="J196:T196"/>
    <mergeCell ref="U196:U197"/>
    <mergeCell ref="R215:V215"/>
    <mergeCell ref="A202:B202"/>
    <mergeCell ref="B204:H204"/>
    <mergeCell ref="R204:V204"/>
    <mergeCell ref="R206:V206"/>
    <mergeCell ref="R207:V207"/>
    <mergeCell ref="R208:V208"/>
    <mergeCell ref="R209:V209"/>
    <mergeCell ref="R213:V213"/>
    <mergeCell ref="R214:V214"/>
    <mergeCell ref="A219:V219"/>
    <mergeCell ref="A226:A228"/>
    <mergeCell ref="B226:B228"/>
    <mergeCell ref="C226:G226"/>
    <mergeCell ref="H226:H228"/>
    <mergeCell ref="I226:U226"/>
    <mergeCell ref="V226:V228"/>
    <mergeCell ref="C227:G227"/>
    <mergeCell ref="I227:I228"/>
    <mergeCell ref="J227:T227"/>
    <mergeCell ref="U227:U228"/>
    <mergeCell ref="R246:V246"/>
    <mergeCell ref="A233:B233"/>
    <mergeCell ref="B235:H235"/>
    <mergeCell ref="R235:V235"/>
    <mergeCell ref="R237:V237"/>
    <mergeCell ref="R238:V238"/>
    <mergeCell ref="R239:V239"/>
    <mergeCell ref="R240:V240"/>
    <mergeCell ref="R244:V244"/>
    <mergeCell ref="R245:V245"/>
    <mergeCell ref="A250:V250"/>
    <mergeCell ref="A257:A259"/>
    <mergeCell ref="B257:B259"/>
    <mergeCell ref="C257:G257"/>
    <mergeCell ref="H257:H259"/>
    <mergeCell ref="I257:U257"/>
    <mergeCell ref="V257:V259"/>
    <mergeCell ref="C258:G258"/>
    <mergeCell ref="I258:I259"/>
    <mergeCell ref="J258:T258"/>
    <mergeCell ref="U258:U259"/>
    <mergeCell ref="R277:V277"/>
    <mergeCell ref="A264:B264"/>
    <mergeCell ref="B266:H266"/>
    <mergeCell ref="R266:V266"/>
    <mergeCell ref="R268:V268"/>
    <mergeCell ref="R269:V269"/>
    <mergeCell ref="R270:V270"/>
    <mergeCell ref="R271:V271"/>
    <mergeCell ref="R275:V275"/>
    <mergeCell ref="R276:V276"/>
    <mergeCell ref="A281:V281"/>
    <mergeCell ref="A288:A290"/>
    <mergeCell ref="B288:B290"/>
    <mergeCell ref="C288:G288"/>
    <mergeCell ref="H288:H290"/>
    <mergeCell ref="I288:U288"/>
    <mergeCell ref="V288:V290"/>
    <mergeCell ref="C289:G289"/>
    <mergeCell ref="I289:I290"/>
    <mergeCell ref="J289:T289"/>
    <mergeCell ref="U289:U290"/>
    <mergeCell ref="R308:V308"/>
    <mergeCell ref="A295:B295"/>
    <mergeCell ref="B297:H297"/>
    <mergeCell ref="R297:V297"/>
    <mergeCell ref="R299:V299"/>
    <mergeCell ref="R300:V300"/>
    <mergeCell ref="R301:V301"/>
    <mergeCell ref="R302:V302"/>
    <mergeCell ref="R306:V306"/>
    <mergeCell ref="R307:V307"/>
  </mergeCells>
  <phoneticPr fontId="35" type="noConversion"/>
  <pageMargins left="1.6141732283464567" right="0.15748031496062992" top="1.48" bottom="0" header="0.51181102362204722" footer="0"/>
  <pageSetup paperSize="256" orientation="landscape" horizontalDpi="4294967292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4"/>
  <sheetViews>
    <sheetView zoomScale="85" zoomScaleNormal="85" zoomScaleSheetLayoutView="100" workbookViewId="0">
      <selection activeCell="J9" sqref="J9:J10"/>
    </sheetView>
  </sheetViews>
  <sheetFormatPr defaultRowHeight="12.75" x14ac:dyDescent="0.2"/>
  <cols>
    <col min="1" max="1" width="5.28515625" style="112" customWidth="1"/>
    <col min="2" max="2" width="4.7109375" style="112" customWidth="1"/>
    <col min="3" max="3" width="2.140625" style="112" customWidth="1"/>
    <col min="4" max="4" width="9.5703125" style="112" customWidth="1"/>
    <col min="5" max="5" width="11.140625" style="112" bestFit="1" customWidth="1"/>
    <col min="6" max="6" width="10.28515625" style="112" customWidth="1"/>
    <col min="7" max="8" width="7.85546875" style="112" customWidth="1"/>
    <col min="9" max="9" width="8.7109375" style="112" customWidth="1"/>
    <col min="10" max="10" width="9.7109375" style="112" customWidth="1"/>
    <col min="11" max="13" width="8.7109375" style="112" customWidth="1"/>
    <col min="14" max="16" width="6.7109375" style="112" customWidth="1"/>
    <col min="17" max="19" width="5.5703125" style="112" customWidth="1"/>
    <col min="20" max="20" width="8.140625" style="112" customWidth="1"/>
    <col min="21" max="21" width="7.28515625" style="112" customWidth="1"/>
    <col min="22" max="22" width="8.7109375" style="112" customWidth="1"/>
    <col min="23" max="23" width="9.140625" style="112"/>
    <col min="24" max="24" width="5.7109375" style="112" customWidth="1"/>
    <col min="25" max="25" width="4.140625" style="112" customWidth="1"/>
    <col min="26" max="26" width="3" style="112" customWidth="1"/>
    <col min="27" max="16384" width="9.140625" style="112"/>
  </cols>
  <sheetData>
    <row r="1" spans="1:45" ht="18" x14ac:dyDescent="0.25">
      <c r="A1" s="2312" t="s">
        <v>37</v>
      </c>
      <c r="B1" s="2312"/>
      <c r="C1" s="2312"/>
      <c r="D1" s="2312"/>
      <c r="E1" s="2312"/>
      <c r="F1" s="2312"/>
      <c r="G1" s="2312"/>
      <c r="H1" s="2312"/>
      <c r="I1" s="2312"/>
      <c r="J1" s="2312"/>
      <c r="K1" s="2312"/>
      <c r="L1" s="2312"/>
      <c r="M1" s="2312"/>
      <c r="N1" s="2312"/>
      <c r="O1" s="2312"/>
      <c r="P1" s="2312"/>
      <c r="Q1" s="2312"/>
      <c r="R1" s="2312"/>
      <c r="S1" s="2312"/>
      <c r="T1" s="2312"/>
      <c r="U1" s="2312"/>
      <c r="V1" s="88"/>
      <c r="X1" s="2312" t="s">
        <v>37</v>
      </c>
      <c r="Y1" s="2312"/>
      <c r="Z1" s="2312"/>
      <c r="AA1" s="2312"/>
      <c r="AB1" s="2312"/>
      <c r="AC1" s="2312"/>
      <c r="AD1" s="2312"/>
      <c r="AE1" s="2312"/>
      <c r="AF1" s="2312"/>
      <c r="AG1" s="2312"/>
      <c r="AH1" s="2312"/>
      <c r="AI1" s="2312"/>
      <c r="AJ1" s="2312"/>
      <c r="AK1" s="2312"/>
      <c r="AL1" s="2312"/>
      <c r="AM1" s="2312"/>
      <c r="AN1" s="2312"/>
      <c r="AO1" s="2312"/>
      <c r="AP1" s="2312"/>
      <c r="AQ1" s="2312"/>
      <c r="AR1" s="2312"/>
      <c r="AS1" s="88"/>
    </row>
    <row r="2" spans="1:45" ht="15" customHeight="1" x14ac:dyDescent="0.2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</row>
    <row r="3" spans="1:45" x14ac:dyDescent="0.2">
      <c r="A3" s="88" t="s">
        <v>273</v>
      </c>
      <c r="B3" s="88"/>
      <c r="C3" s="233" t="s">
        <v>27</v>
      </c>
      <c r="D3" s="88" t="s">
        <v>292</v>
      </c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</row>
    <row r="4" spans="1:45" x14ac:dyDescent="0.2">
      <c r="A4" s="88" t="s">
        <v>25</v>
      </c>
      <c r="B4" s="88"/>
      <c r="C4" s="233" t="s">
        <v>27</v>
      </c>
      <c r="D4" s="234">
        <f>K1b!D5</f>
        <v>2014</v>
      </c>
      <c r="E4" s="234"/>
      <c r="F4" s="234"/>
      <c r="G4" s="234"/>
      <c r="H4" s="88"/>
      <c r="I4" s="88"/>
      <c r="J4" s="88"/>
      <c r="K4" s="88"/>
      <c r="L4" s="88"/>
      <c r="M4" s="88"/>
      <c r="N4" s="88"/>
      <c r="O4" s="114"/>
      <c r="P4" s="88"/>
      <c r="Q4" s="88"/>
      <c r="R4" s="88"/>
      <c r="S4" s="88"/>
      <c r="T4" s="88"/>
      <c r="U4" s="88"/>
      <c r="V4" s="88"/>
      <c r="X4" s="88" t="s">
        <v>273</v>
      </c>
      <c r="Y4" s="88"/>
      <c r="Z4" s="233" t="s">
        <v>27</v>
      </c>
      <c r="AA4" s="88" t="s">
        <v>291</v>
      </c>
      <c r="AB4" s="234"/>
      <c r="AC4" s="234"/>
      <c r="AD4" s="234"/>
      <c r="AE4" s="88"/>
      <c r="AF4" s="88"/>
      <c r="AG4" s="88"/>
      <c r="AH4" s="88"/>
      <c r="AI4" s="88"/>
      <c r="AJ4" s="88"/>
      <c r="AK4" s="88"/>
      <c r="AL4" s="114"/>
      <c r="AM4" s="88"/>
      <c r="AN4" s="88"/>
      <c r="AO4" s="88"/>
      <c r="AP4" s="88"/>
      <c r="AQ4" s="88"/>
      <c r="AR4" s="88"/>
      <c r="AS4" s="88"/>
    </row>
    <row r="5" spans="1:45" x14ac:dyDescent="0.2">
      <c r="A5" s="88" t="s">
        <v>272</v>
      </c>
      <c r="B5" s="88"/>
      <c r="C5" s="233" t="s">
        <v>27</v>
      </c>
      <c r="D5" s="88" t="s">
        <v>275</v>
      </c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X5" s="88" t="s">
        <v>272</v>
      </c>
      <c r="Y5" s="88"/>
      <c r="Z5" s="233" t="s">
        <v>27</v>
      </c>
      <c r="AA5" s="88" t="s">
        <v>275</v>
      </c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</row>
    <row r="6" spans="1:45" x14ac:dyDescent="0.2">
      <c r="A6" s="88" t="s">
        <v>26</v>
      </c>
      <c r="B6" s="88"/>
      <c r="C6" s="525" t="s">
        <v>27</v>
      </c>
      <c r="D6" s="88" t="s">
        <v>380</v>
      </c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X6" s="88" t="s">
        <v>26</v>
      </c>
      <c r="Y6" s="88"/>
      <c r="Z6" s="525" t="s">
        <v>27</v>
      </c>
      <c r="AA6" s="88" t="s">
        <v>380</v>
      </c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</row>
    <row r="7" spans="1:45" ht="13.5" thickBot="1" x14ac:dyDescent="0.25">
      <c r="A7" s="88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</row>
    <row r="8" spans="1:45" s="21" customFormat="1" ht="12.75" customHeight="1" x14ac:dyDescent="0.2">
      <c r="A8" s="2324" t="s">
        <v>0</v>
      </c>
      <c r="B8" s="2327" t="s">
        <v>296</v>
      </c>
      <c r="C8" s="2328"/>
      <c r="D8" s="2334" t="s">
        <v>381</v>
      </c>
      <c r="E8" s="2331" t="s">
        <v>253</v>
      </c>
      <c r="F8" s="2332"/>
      <c r="G8" s="2332"/>
      <c r="H8" s="2333"/>
      <c r="I8" s="2331" t="s">
        <v>254</v>
      </c>
      <c r="J8" s="2332"/>
      <c r="K8" s="2332"/>
      <c r="L8" s="2333"/>
      <c r="M8" s="2337" t="s">
        <v>45</v>
      </c>
      <c r="N8" s="2338"/>
      <c r="O8" s="2338"/>
      <c r="P8" s="2338"/>
      <c r="Q8" s="2339" t="s">
        <v>256</v>
      </c>
      <c r="R8" s="2338"/>
      <c r="S8" s="2338"/>
      <c r="T8" s="2340"/>
      <c r="U8" s="2313" t="s">
        <v>257</v>
      </c>
      <c r="V8" s="2314"/>
      <c r="X8" s="2324" t="s">
        <v>0</v>
      </c>
      <c r="Y8" s="2327" t="s">
        <v>296</v>
      </c>
      <c r="Z8" s="2328"/>
      <c r="AA8" s="2334" t="s">
        <v>381</v>
      </c>
      <c r="AB8" s="2331" t="s">
        <v>253</v>
      </c>
      <c r="AC8" s="2332"/>
      <c r="AD8" s="2332"/>
      <c r="AE8" s="2333"/>
      <c r="AF8" s="2331" t="s">
        <v>254</v>
      </c>
      <c r="AG8" s="2332"/>
      <c r="AH8" s="2332"/>
      <c r="AI8" s="2333"/>
      <c r="AJ8" s="2337" t="s">
        <v>45</v>
      </c>
      <c r="AK8" s="2338"/>
      <c r="AL8" s="2338"/>
      <c r="AM8" s="2338"/>
      <c r="AN8" s="2339" t="s">
        <v>256</v>
      </c>
      <c r="AO8" s="2338"/>
      <c r="AP8" s="2338"/>
      <c r="AQ8" s="2340"/>
      <c r="AR8" s="2313" t="s">
        <v>257</v>
      </c>
      <c r="AS8" s="2314"/>
    </row>
    <row r="9" spans="1:45" s="21" customFormat="1" ht="26.25" customHeight="1" x14ac:dyDescent="0.2">
      <c r="A9" s="2325"/>
      <c r="B9" s="2329"/>
      <c r="C9" s="2330"/>
      <c r="D9" s="2335"/>
      <c r="E9" s="2319" t="s">
        <v>39</v>
      </c>
      <c r="F9" s="2326"/>
      <c r="G9" s="2317" t="s">
        <v>38</v>
      </c>
      <c r="H9" s="2318"/>
      <c r="I9" s="2319" t="s">
        <v>40</v>
      </c>
      <c r="J9" s="2326" t="s">
        <v>297</v>
      </c>
      <c r="K9" s="2326" t="s">
        <v>41</v>
      </c>
      <c r="L9" s="2336" t="s">
        <v>42</v>
      </c>
      <c r="M9" s="2319" t="s">
        <v>255</v>
      </c>
      <c r="N9" s="2326" t="s">
        <v>43</v>
      </c>
      <c r="O9" s="2326" t="s">
        <v>44</v>
      </c>
      <c r="P9" s="2341" t="s">
        <v>235</v>
      </c>
      <c r="Q9" s="2342" t="s">
        <v>46</v>
      </c>
      <c r="R9" s="2320" t="s">
        <v>47</v>
      </c>
      <c r="S9" s="2320" t="s">
        <v>48</v>
      </c>
      <c r="T9" s="1944" t="s">
        <v>251</v>
      </c>
      <c r="U9" s="2315"/>
      <c r="V9" s="2316"/>
      <c r="X9" s="2325"/>
      <c r="Y9" s="2329"/>
      <c r="Z9" s="2330"/>
      <c r="AA9" s="2335"/>
      <c r="AB9" s="2319" t="s">
        <v>39</v>
      </c>
      <c r="AC9" s="2326"/>
      <c r="AD9" s="2317" t="s">
        <v>38</v>
      </c>
      <c r="AE9" s="2318"/>
      <c r="AF9" s="2319" t="s">
        <v>40</v>
      </c>
      <c r="AG9" s="2326" t="s">
        <v>297</v>
      </c>
      <c r="AH9" s="2326" t="s">
        <v>41</v>
      </c>
      <c r="AI9" s="2336" t="s">
        <v>42</v>
      </c>
      <c r="AJ9" s="2319" t="s">
        <v>255</v>
      </c>
      <c r="AK9" s="2326" t="s">
        <v>43</v>
      </c>
      <c r="AL9" s="2326" t="s">
        <v>44</v>
      </c>
      <c r="AM9" s="2341" t="s">
        <v>235</v>
      </c>
      <c r="AN9" s="2342" t="s">
        <v>46</v>
      </c>
      <c r="AO9" s="2320" t="s">
        <v>47</v>
      </c>
      <c r="AP9" s="2320" t="s">
        <v>48</v>
      </c>
      <c r="AQ9" s="2182" t="s">
        <v>251</v>
      </c>
      <c r="AR9" s="2315"/>
      <c r="AS9" s="2316"/>
    </row>
    <row r="10" spans="1:45" s="21" customFormat="1" ht="27" customHeight="1" x14ac:dyDescent="0.2">
      <c r="A10" s="2325"/>
      <c r="B10" s="2329"/>
      <c r="C10" s="2330"/>
      <c r="D10" s="2335"/>
      <c r="E10" s="403" t="s">
        <v>127</v>
      </c>
      <c r="F10" s="1943" t="s">
        <v>131</v>
      </c>
      <c r="G10" s="1943" t="s">
        <v>127</v>
      </c>
      <c r="H10" s="1947" t="s">
        <v>131</v>
      </c>
      <c r="I10" s="2319"/>
      <c r="J10" s="2326"/>
      <c r="K10" s="2326"/>
      <c r="L10" s="2336"/>
      <c r="M10" s="2319"/>
      <c r="N10" s="2326"/>
      <c r="O10" s="2326"/>
      <c r="P10" s="2341"/>
      <c r="Q10" s="2342"/>
      <c r="R10" s="2320"/>
      <c r="S10" s="2320"/>
      <c r="T10" s="1944" t="s">
        <v>298</v>
      </c>
      <c r="U10" s="1946" t="s">
        <v>258</v>
      </c>
      <c r="V10" s="404" t="s">
        <v>846</v>
      </c>
      <c r="X10" s="2325"/>
      <c r="Y10" s="2329"/>
      <c r="Z10" s="2330"/>
      <c r="AA10" s="2335"/>
      <c r="AB10" s="403" t="s">
        <v>127</v>
      </c>
      <c r="AC10" s="2181" t="s">
        <v>131</v>
      </c>
      <c r="AD10" s="2181" t="s">
        <v>127</v>
      </c>
      <c r="AE10" s="2185" t="s">
        <v>131</v>
      </c>
      <c r="AF10" s="2319"/>
      <c r="AG10" s="2326"/>
      <c r="AH10" s="2326"/>
      <c r="AI10" s="2336"/>
      <c r="AJ10" s="2319"/>
      <c r="AK10" s="2326"/>
      <c r="AL10" s="2326"/>
      <c r="AM10" s="2341"/>
      <c r="AN10" s="2342"/>
      <c r="AO10" s="2320"/>
      <c r="AP10" s="2320"/>
      <c r="AQ10" s="2182" t="s">
        <v>298</v>
      </c>
      <c r="AR10" s="2184" t="s">
        <v>258</v>
      </c>
      <c r="AS10" s="404" t="s">
        <v>846</v>
      </c>
    </row>
    <row r="11" spans="1:45" ht="13.5" thickBot="1" x14ac:dyDescent="0.25">
      <c r="A11" s="1945">
        <v>1</v>
      </c>
      <c r="B11" s="2321">
        <v>2</v>
      </c>
      <c r="C11" s="2322"/>
      <c r="D11" s="405">
        <v>3</v>
      </c>
      <c r="E11" s="1950">
        <v>4</v>
      </c>
      <c r="F11" s="1948">
        <v>5</v>
      </c>
      <c r="G11" s="378">
        <v>6</v>
      </c>
      <c r="H11" s="1949">
        <v>7</v>
      </c>
      <c r="I11" s="375">
        <v>8</v>
      </c>
      <c r="J11" s="1950">
        <v>9</v>
      </c>
      <c r="K11" s="378">
        <v>10</v>
      </c>
      <c r="L11" s="376">
        <v>11</v>
      </c>
      <c r="M11" s="1950">
        <v>12</v>
      </c>
      <c r="N11" s="378">
        <v>13</v>
      </c>
      <c r="O11" s="378">
        <v>14</v>
      </c>
      <c r="P11" s="378">
        <v>15</v>
      </c>
      <c r="Q11" s="406">
        <v>16</v>
      </c>
      <c r="R11" s="407">
        <v>17</v>
      </c>
      <c r="S11" s="407">
        <v>18</v>
      </c>
      <c r="T11" s="376">
        <v>19</v>
      </c>
      <c r="U11" s="2343">
        <v>20</v>
      </c>
      <c r="V11" s="2344"/>
      <c r="X11" s="2183">
        <v>1</v>
      </c>
      <c r="Y11" s="2321">
        <v>2</v>
      </c>
      <c r="Z11" s="2322"/>
      <c r="AA11" s="405">
        <v>3</v>
      </c>
      <c r="AB11" s="2190">
        <v>4</v>
      </c>
      <c r="AC11" s="2186">
        <v>5</v>
      </c>
      <c r="AD11" s="378">
        <v>6</v>
      </c>
      <c r="AE11" s="2188">
        <v>7</v>
      </c>
      <c r="AF11" s="375">
        <v>8</v>
      </c>
      <c r="AG11" s="2190">
        <v>9</v>
      </c>
      <c r="AH11" s="378">
        <v>10</v>
      </c>
      <c r="AI11" s="376">
        <v>11</v>
      </c>
      <c r="AJ11" s="2190">
        <v>12</v>
      </c>
      <c r="AK11" s="378">
        <v>13</v>
      </c>
      <c r="AL11" s="378">
        <v>14</v>
      </c>
      <c r="AM11" s="378">
        <v>15</v>
      </c>
      <c r="AN11" s="406">
        <v>16</v>
      </c>
      <c r="AO11" s="407">
        <v>17</v>
      </c>
      <c r="AP11" s="407">
        <v>18</v>
      </c>
      <c r="AQ11" s="376">
        <v>19</v>
      </c>
      <c r="AR11" s="2343">
        <v>20</v>
      </c>
      <c r="AS11" s="2344"/>
    </row>
    <row r="12" spans="1:45" ht="15" customHeight="1" x14ac:dyDescent="0.2">
      <c r="A12" s="1955">
        <v>1</v>
      </c>
      <c r="B12" s="1956">
        <v>0</v>
      </c>
      <c r="C12" s="235"/>
      <c r="D12" s="258">
        <f>Kewarganegaraan!$Z$7</f>
        <v>160</v>
      </c>
      <c r="E12" s="236">
        <f>Kewarganegaraan!$S$7</f>
        <v>3512</v>
      </c>
      <c r="F12" s="237">
        <f>Kewarganegaraan!$T$7</f>
        <v>6501</v>
      </c>
      <c r="G12" s="238">
        <f>Kewarganegaraan!$W$7</f>
        <v>191</v>
      </c>
      <c r="H12" s="239">
        <f>Kewarganegaraan!$X$7</f>
        <v>11</v>
      </c>
      <c r="I12" s="236">
        <f>+TK!$AD$8+TK!$AH$8</f>
        <v>48</v>
      </c>
      <c r="J12" s="238">
        <f>TK!$AL$8</f>
        <v>60</v>
      </c>
      <c r="K12" s="238">
        <f>TK!$AP$8</f>
        <v>23</v>
      </c>
      <c r="L12" s="355">
        <f>+TK!$AT$8</f>
        <v>29</v>
      </c>
      <c r="M12" s="236">
        <f>+Permodalan!$AH$7+Permodalan!$AL$7</f>
        <v>68</v>
      </c>
      <c r="N12" s="238">
        <f>+Permodalan!$AD$7</f>
        <v>57</v>
      </c>
      <c r="O12" s="238">
        <f>+Permodalan!$Z$7</f>
        <v>35</v>
      </c>
      <c r="P12" s="1957">
        <f>+[1]K2!BU12</f>
        <v>0</v>
      </c>
      <c r="Q12" s="236"/>
      <c r="R12" s="238"/>
      <c r="S12" s="238"/>
      <c r="T12" s="239"/>
      <c r="U12" s="240"/>
      <c r="V12" s="241"/>
      <c r="W12" s="113"/>
      <c r="X12" s="1955">
        <v>1</v>
      </c>
      <c r="Y12" s="1956">
        <v>0</v>
      </c>
      <c r="Z12" s="235"/>
      <c r="AA12" s="258">
        <v>160</v>
      </c>
      <c r="AB12" s="236">
        <v>3512</v>
      </c>
      <c r="AC12" s="237">
        <v>6501</v>
      </c>
      <c r="AD12" s="238">
        <v>191</v>
      </c>
      <c r="AE12" s="239">
        <f>Kewarganegaraan!$X$7</f>
        <v>11</v>
      </c>
      <c r="AF12" s="236">
        <f>+TK!$AD$8+TK!$AH$8</f>
        <v>48</v>
      </c>
      <c r="AG12" s="238">
        <f>TK!$AL$8</f>
        <v>60</v>
      </c>
      <c r="AH12" s="238">
        <f>TK!$AP$8</f>
        <v>23</v>
      </c>
      <c r="AI12" s="355">
        <f>+TK!$AT$8</f>
        <v>29</v>
      </c>
      <c r="AJ12" s="236">
        <f>+Permodalan!$AH$7+Permodalan!$AL$7</f>
        <v>68</v>
      </c>
      <c r="AK12" s="238">
        <f>+Permodalan!$AD$7</f>
        <v>57</v>
      </c>
      <c r="AL12" s="238">
        <f>+Permodalan!$Z$7</f>
        <v>35</v>
      </c>
      <c r="AM12" s="1957">
        <f>+[1]K2!CR12</f>
        <v>0</v>
      </c>
      <c r="AN12" s="236"/>
      <c r="AO12" s="238"/>
      <c r="AP12" s="238"/>
      <c r="AQ12" s="239"/>
      <c r="AR12" s="240"/>
      <c r="AS12" s="241"/>
    </row>
    <row r="13" spans="1:45" ht="15" customHeight="1" x14ac:dyDescent="0.2">
      <c r="A13" s="1958">
        <v>2</v>
      </c>
      <c r="B13" s="1959">
        <v>1</v>
      </c>
      <c r="C13" s="242"/>
      <c r="D13" s="259">
        <f>Kewarganegaraan!$Z$8</f>
        <v>220</v>
      </c>
      <c r="E13" s="243">
        <f>Kewarganegaraan!$S$8</f>
        <v>12319</v>
      </c>
      <c r="F13" s="244">
        <f>Kewarganegaraan!$T$8</f>
        <v>9193</v>
      </c>
      <c r="G13" s="245">
        <f>Kewarganegaraan!$W$8</f>
        <v>19</v>
      </c>
      <c r="H13" s="246">
        <f>Kewarganegaraan!$X$8</f>
        <v>5</v>
      </c>
      <c r="I13" s="243">
        <f>+TK!$AD$9+TK!$AH$9</f>
        <v>51</v>
      </c>
      <c r="J13" s="245">
        <f>TK!$AL$9</f>
        <v>68</v>
      </c>
      <c r="K13" s="245">
        <f>TK!$AP$9</f>
        <v>46</v>
      </c>
      <c r="L13" s="356">
        <f>+TK!$AT$9</f>
        <v>55</v>
      </c>
      <c r="M13" s="243">
        <f>+Permodalan!$AH$8+Permodalan!$AL$8</f>
        <v>111</v>
      </c>
      <c r="N13" s="245">
        <f>+Permodalan!$AD$8</f>
        <v>68</v>
      </c>
      <c r="O13" s="245">
        <f>+Permodalan!$Z$8</f>
        <v>41</v>
      </c>
      <c r="P13" s="1960">
        <f>+[1]K2!BU13</f>
        <v>0</v>
      </c>
      <c r="Q13" s="243"/>
      <c r="R13" s="245"/>
      <c r="S13" s="245"/>
      <c r="T13" s="246"/>
      <c r="U13" s="247"/>
      <c r="V13" s="248"/>
      <c r="W13" s="113"/>
      <c r="X13" s="1958">
        <v>2</v>
      </c>
      <c r="Y13" s="1959">
        <v>1</v>
      </c>
      <c r="Z13" s="242"/>
      <c r="AA13" s="259">
        <v>220</v>
      </c>
      <c r="AB13" s="243">
        <v>12319</v>
      </c>
      <c r="AC13" s="244">
        <v>9193</v>
      </c>
      <c r="AD13" s="245">
        <v>19</v>
      </c>
      <c r="AE13" s="246">
        <f>Kewarganegaraan!$X$8</f>
        <v>5</v>
      </c>
      <c r="AF13" s="243">
        <f>+TK!$AD$9+TK!$AH$9</f>
        <v>51</v>
      </c>
      <c r="AG13" s="245">
        <f>TK!$AL$9</f>
        <v>68</v>
      </c>
      <c r="AH13" s="245">
        <f>TK!$AP$9</f>
        <v>46</v>
      </c>
      <c r="AI13" s="356">
        <f>+TK!$AT$9</f>
        <v>55</v>
      </c>
      <c r="AJ13" s="243">
        <f>+Permodalan!$AH$8+Permodalan!$AL$8</f>
        <v>111</v>
      </c>
      <c r="AK13" s="245">
        <f>+Permodalan!$AD$8</f>
        <v>68</v>
      </c>
      <c r="AL13" s="245">
        <f>+Permodalan!$Z$8</f>
        <v>41</v>
      </c>
      <c r="AM13" s="1960">
        <f>+[1]K2!CR13</f>
        <v>0</v>
      </c>
      <c r="AN13" s="243"/>
      <c r="AO13" s="245"/>
      <c r="AP13" s="245"/>
      <c r="AQ13" s="246"/>
      <c r="AR13" s="247"/>
      <c r="AS13" s="248"/>
    </row>
    <row r="14" spans="1:45" ht="15" customHeight="1" x14ac:dyDescent="0.2">
      <c r="A14" s="1958">
        <v>3</v>
      </c>
      <c r="B14" s="1959">
        <v>2</v>
      </c>
      <c r="C14" s="242"/>
      <c r="D14" s="259">
        <f>Kewarganegaraan!$Z$9</f>
        <v>473</v>
      </c>
      <c r="E14" s="243">
        <f>Kewarganegaraan!$S$9</f>
        <v>11078</v>
      </c>
      <c r="F14" s="244">
        <f>Kewarganegaraan!$T$9</f>
        <v>15057</v>
      </c>
      <c r="G14" s="245">
        <f>Kewarganegaraan!$W$9</f>
        <v>144</v>
      </c>
      <c r="H14" s="246">
        <f>Kewarganegaraan!$X$9</f>
        <v>35</v>
      </c>
      <c r="I14" s="243">
        <f>+TK!$AD$10+TK!$AH$10</f>
        <v>116</v>
      </c>
      <c r="J14" s="245">
        <f>TK!$AL$10</f>
        <v>183</v>
      </c>
      <c r="K14" s="245">
        <f>TK!$AP$10</f>
        <v>52</v>
      </c>
      <c r="L14" s="356">
        <f>+TK!$AT$10</f>
        <v>122</v>
      </c>
      <c r="M14" s="243">
        <f>+Permodalan!$AH$9+Permodalan!$AL$9</f>
        <v>186</v>
      </c>
      <c r="N14" s="245">
        <f>+Permodalan!$AD$9</f>
        <v>183</v>
      </c>
      <c r="O14" s="245">
        <f>+Permodalan!$Z$9</f>
        <v>104</v>
      </c>
      <c r="P14" s="1960">
        <f>+[1]K2!BU14</f>
        <v>0</v>
      </c>
      <c r="Q14" s="243"/>
      <c r="R14" s="245"/>
      <c r="S14" s="245"/>
      <c r="T14" s="246"/>
      <c r="U14" s="247"/>
      <c r="V14" s="248"/>
      <c r="W14" s="113"/>
      <c r="X14" s="1958">
        <v>3</v>
      </c>
      <c r="Y14" s="1959">
        <v>2</v>
      </c>
      <c r="Z14" s="242"/>
      <c r="AA14" s="259">
        <v>473</v>
      </c>
      <c r="AB14" s="243">
        <v>11078</v>
      </c>
      <c r="AC14" s="244">
        <v>15057</v>
      </c>
      <c r="AD14" s="245">
        <v>144</v>
      </c>
      <c r="AE14" s="246">
        <f>Kewarganegaraan!$X$9</f>
        <v>35</v>
      </c>
      <c r="AF14" s="243">
        <f>+TK!$AD$10+TK!$AH$10</f>
        <v>116</v>
      </c>
      <c r="AG14" s="245">
        <f>TK!$AL$10</f>
        <v>183</v>
      </c>
      <c r="AH14" s="245">
        <f>TK!$AP$10</f>
        <v>52</v>
      </c>
      <c r="AI14" s="356">
        <f>+TK!$AT$10</f>
        <v>122</v>
      </c>
      <c r="AJ14" s="243">
        <f>+Permodalan!$AH$9+Permodalan!$AL$9</f>
        <v>186</v>
      </c>
      <c r="AK14" s="245">
        <f>+Permodalan!$AD$9</f>
        <v>183</v>
      </c>
      <c r="AL14" s="245">
        <f>+Permodalan!$Z$9</f>
        <v>104</v>
      </c>
      <c r="AM14" s="1960">
        <f>+[1]K2!CR14</f>
        <v>0</v>
      </c>
      <c r="AN14" s="243"/>
      <c r="AO14" s="245"/>
      <c r="AP14" s="245"/>
      <c r="AQ14" s="246"/>
      <c r="AR14" s="247"/>
      <c r="AS14" s="248"/>
    </row>
    <row r="15" spans="1:45" s="1942" customFormat="1" ht="15" customHeight="1" x14ac:dyDescent="0.2">
      <c r="A15" s="1958">
        <v>4</v>
      </c>
      <c r="B15" s="1959">
        <v>3</v>
      </c>
      <c r="C15" s="242"/>
      <c r="D15" s="259">
        <f>Kewarganegaraan!$Z$10</f>
        <v>1753</v>
      </c>
      <c r="E15" s="243">
        <f>Kewarganegaraan!$S$10</f>
        <v>123513</v>
      </c>
      <c r="F15" s="244">
        <f>Kewarganegaraan!$T$10</f>
        <v>84602</v>
      </c>
      <c r="G15" s="245">
        <f>Kewarganegaraan!$W$10</f>
        <v>91</v>
      </c>
      <c r="H15" s="246">
        <f>Kewarganegaraan!$X$10</f>
        <v>19</v>
      </c>
      <c r="I15" s="243">
        <f>+TK!$AD$11+TK!$AH$11</f>
        <v>859</v>
      </c>
      <c r="J15" s="245">
        <f>TK!$AL$11</f>
        <v>516</v>
      </c>
      <c r="K15" s="245">
        <f>TK!$AP$11</f>
        <v>149</v>
      </c>
      <c r="L15" s="356">
        <f>+TK!$AT$11</f>
        <v>229</v>
      </c>
      <c r="M15" s="243">
        <f>+Permodalan!$AH$10+Permodalan!$AL$10-1</f>
        <v>639</v>
      </c>
      <c r="N15" s="245">
        <f>+Permodalan!$AD$10</f>
        <v>437</v>
      </c>
      <c r="O15" s="245">
        <f>+Permodalan!$Z$10</f>
        <v>676</v>
      </c>
      <c r="P15" s="1960">
        <v>1</v>
      </c>
      <c r="Q15" s="243"/>
      <c r="R15" s="245"/>
      <c r="S15" s="245"/>
      <c r="T15" s="246"/>
      <c r="U15" s="247"/>
      <c r="V15" s="248"/>
      <c r="W15" s="113"/>
      <c r="X15" s="1958">
        <v>4</v>
      </c>
      <c r="Y15" s="1959">
        <v>3</v>
      </c>
      <c r="Z15" s="242"/>
      <c r="AA15" s="259">
        <v>1753</v>
      </c>
      <c r="AB15" s="243">
        <v>123513</v>
      </c>
      <c r="AC15" s="244">
        <v>84602</v>
      </c>
      <c r="AD15" s="245">
        <v>71</v>
      </c>
      <c r="AE15" s="246">
        <f>Kewarganegaraan!$X$10</f>
        <v>19</v>
      </c>
      <c r="AF15" s="243">
        <f>+TK!$AD$11+TK!$AH$11</f>
        <v>859</v>
      </c>
      <c r="AG15" s="245">
        <f>TK!$AL$11</f>
        <v>516</v>
      </c>
      <c r="AH15" s="245">
        <f>TK!$AP$11</f>
        <v>149</v>
      </c>
      <c r="AI15" s="356">
        <f>+TK!$AT$11</f>
        <v>229</v>
      </c>
      <c r="AJ15" s="243">
        <f>+Permodalan!$AH$10+Permodalan!$AL$10-1</f>
        <v>639</v>
      </c>
      <c r="AK15" s="245">
        <f>+Permodalan!$AD$10</f>
        <v>437</v>
      </c>
      <c r="AL15" s="245">
        <f>+Permodalan!$Z$10</f>
        <v>676</v>
      </c>
      <c r="AM15" s="1960">
        <v>1</v>
      </c>
      <c r="AN15" s="243"/>
      <c r="AO15" s="245"/>
      <c r="AP15" s="245"/>
      <c r="AQ15" s="246"/>
      <c r="AR15" s="247"/>
      <c r="AS15" s="248"/>
    </row>
    <row r="16" spans="1:45" ht="15" customHeight="1" x14ac:dyDescent="0.2">
      <c r="A16" s="1958">
        <v>5</v>
      </c>
      <c r="B16" s="1959">
        <v>4</v>
      </c>
      <c r="C16" s="242"/>
      <c r="D16" s="259">
        <f>Kewarganegaraan!$Z$11</f>
        <v>416</v>
      </c>
      <c r="E16" s="243">
        <f>Kewarganegaraan!$S$11</f>
        <v>22453</v>
      </c>
      <c r="F16" s="244">
        <f>Kewarganegaraan!$T$11</f>
        <v>45804</v>
      </c>
      <c r="G16" s="245">
        <f>Kewarganegaraan!$W$11</f>
        <v>84</v>
      </c>
      <c r="H16" s="246">
        <f>Kewarganegaraan!$X$11</f>
        <v>26</v>
      </c>
      <c r="I16" s="243">
        <f>+TK!$AD$12+TK!$AH$12</f>
        <v>148</v>
      </c>
      <c r="J16" s="245">
        <f>TK!$AL$12</f>
        <v>139</v>
      </c>
      <c r="K16" s="245">
        <f>TK!$AP$12</f>
        <v>35</v>
      </c>
      <c r="L16" s="356">
        <f>+TK!$AT$12</f>
        <v>94</v>
      </c>
      <c r="M16" s="243">
        <f>+Permodalan!$AH$11+Permodalan!$AL$11</f>
        <v>141</v>
      </c>
      <c r="N16" s="245">
        <f>+Permodalan!$AD$11</f>
        <v>138</v>
      </c>
      <c r="O16" s="245">
        <f>+Permodalan!$Z$11</f>
        <v>137</v>
      </c>
      <c r="P16" s="1960">
        <f>+[1]K2!BU16</f>
        <v>0</v>
      </c>
      <c r="Q16" s="243"/>
      <c r="R16" s="245"/>
      <c r="S16" s="245"/>
      <c r="T16" s="246"/>
      <c r="U16" s="247"/>
      <c r="V16" s="248"/>
      <c r="W16" s="113"/>
      <c r="X16" s="1958">
        <v>5</v>
      </c>
      <c r="Y16" s="1959">
        <v>4</v>
      </c>
      <c r="Z16" s="242"/>
      <c r="AA16" s="259">
        <v>416</v>
      </c>
      <c r="AB16" s="243">
        <v>22453</v>
      </c>
      <c r="AC16" s="244">
        <v>45804</v>
      </c>
      <c r="AD16" s="245">
        <v>84</v>
      </c>
      <c r="AE16" s="246">
        <f>Kewarganegaraan!$X$11</f>
        <v>26</v>
      </c>
      <c r="AF16" s="243">
        <f>+TK!$AD$12+TK!$AH$12</f>
        <v>148</v>
      </c>
      <c r="AG16" s="245">
        <f>TK!$AL$12</f>
        <v>139</v>
      </c>
      <c r="AH16" s="245">
        <f>TK!$AP$12</f>
        <v>35</v>
      </c>
      <c r="AI16" s="356">
        <f>+TK!$AT$12</f>
        <v>94</v>
      </c>
      <c r="AJ16" s="243">
        <f>+Permodalan!$AH$11+Permodalan!$AL$11</f>
        <v>141</v>
      </c>
      <c r="AK16" s="245">
        <f>+Permodalan!$AD$11</f>
        <v>138</v>
      </c>
      <c r="AL16" s="245">
        <f>+Permodalan!$Z$11</f>
        <v>137</v>
      </c>
      <c r="AM16" s="1960">
        <f>+[1]K2!CR16</f>
        <v>0</v>
      </c>
      <c r="AN16" s="243"/>
      <c r="AO16" s="245"/>
      <c r="AP16" s="245"/>
      <c r="AQ16" s="246"/>
      <c r="AR16" s="247"/>
      <c r="AS16" s="248"/>
    </row>
    <row r="17" spans="1:45" ht="15" customHeight="1" x14ac:dyDescent="0.2">
      <c r="A17" s="1958">
        <v>6</v>
      </c>
      <c r="B17" s="1959">
        <v>5</v>
      </c>
      <c r="C17" s="242"/>
      <c r="D17" s="259">
        <f>Kewarganegaraan!$Z$12</f>
        <v>676</v>
      </c>
      <c r="E17" s="243">
        <f>Kewarganegaraan!$S$12</f>
        <v>26064</v>
      </c>
      <c r="F17" s="244">
        <f>Kewarganegaraan!$T$12</f>
        <v>21362</v>
      </c>
      <c r="G17" s="245">
        <f>Kewarganegaraan!$W$12</f>
        <v>148</v>
      </c>
      <c r="H17" s="246">
        <f>Kewarganegaraan!$X$12</f>
        <v>31</v>
      </c>
      <c r="I17" s="243">
        <f>+TK!$AD$13+TK!$AH$13</f>
        <v>246</v>
      </c>
      <c r="J17" s="245">
        <f>TK!$AL$13</f>
        <v>206</v>
      </c>
      <c r="K17" s="245">
        <f>TK!$AP$13</f>
        <v>82</v>
      </c>
      <c r="L17" s="356">
        <f>+TK!$AT$13</f>
        <v>142</v>
      </c>
      <c r="M17" s="243">
        <f>+Permodalan!$AH$12+Permodalan!$AL$12-1</f>
        <v>306</v>
      </c>
      <c r="N17" s="245">
        <f>+Permodalan!$AD$12</f>
        <v>196</v>
      </c>
      <c r="O17" s="245">
        <f>+Permodalan!$Z$12</f>
        <v>173</v>
      </c>
      <c r="P17" s="1960">
        <v>1</v>
      </c>
      <c r="Q17" s="243"/>
      <c r="R17" s="245"/>
      <c r="S17" s="245"/>
      <c r="T17" s="246"/>
      <c r="U17" s="247"/>
      <c r="V17" s="248"/>
      <c r="W17" s="113"/>
      <c r="X17" s="1958">
        <v>6</v>
      </c>
      <c r="Y17" s="1959">
        <v>5</v>
      </c>
      <c r="Z17" s="242"/>
      <c r="AA17" s="259">
        <v>676</v>
      </c>
      <c r="AB17" s="243">
        <v>26064</v>
      </c>
      <c r="AC17" s="244">
        <v>21362</v>
      </c>
      <c r="AD17" s="245">
        <v>148</v>
      </c>
      <c r="AE17" s="246">
        <f>Kewarganegaraan!$X$12</f>
        <v>31</v>
      </c>
      <c r="AF17" s="243">
        <f>+TK!$AD$13+TK!$AH$13</f>
        <v>246</v>
      </c>
      <c r="AG17" s="245">
        <f>TK!$AL$13</f>
        <v>206</v>
      </c>
      <c r="AH17" s="245">
        <f>TK!$AP$13</f>
        <v>82</v>
      </c>
      <c r="AI17" s="356">
        <f>+TK!$AT$13</f>
        <v>142</v>
      </c>
      <c r="AJ17" s="243">
        <f>+Permodalan!$AH$12+Permodalan!$AL$12-1</f>
        <v>306</v>
      </c>
      <c r="AK17" s="245">
        <f>+Permodalan!$AD$12</f>
        <v>196</v>
      </c>
      <c r="AL17" s="245">
        <f>+Permodalan!$Z$12</f>
        <v>173</v>
      </c>
      <c r="AM17" s="1960">
        <v>1</v>
      </c>
      <c r="AN17" s="243"/>
      <c r="AO17" s="245"/>
      <c r="AP17" s="245"/>
      <c r="AQ17" s="246"/>
      <c r="AR17" s="247"/>
      <c r="AS17" s="248"/>
    </row>
    <row r="18" spans="1:45" s="1942" customFormat="1" ht="15" customHeight="1" x14ac:dyDescent="0.2">
      <c r="A18" s="1958">
        <v>7</v>
      </c>
      <c r="B18" s="1959">
        <v>6</v>
      </c>
      <c r="C18" s="242"/>
      <c r="D18" s="259">
        <f>Kewarganegaraan!$Z$13</f>
        <v>4124</v>
      </c>
      <c r="E18" s="243">
        <f>Kewarganegaraan!$S$13</f>
        <v>336872</v>
      </c>
      <c r="F18" s="244">
        <f>Kewarganegaraan!$T$13</f>
        <v>483909</v>
      </c>
      <c r="G18" s="245">
        <f>Kewarganegaraan!$W$13</f>
        <v>432</v>
      </c>
      <c r="H18" s="246">
        <f>Kewarganegaraan!$X$13</f>
        <v>57</v>
      </c>
      <c r="I18" s="243">
        <f>+TK!$AD$14+TK!$AH$14</f>
        <v>2222</v>
      </c>
      <c r="J18" s="245">
        <f>TK!$AL$14</f>
        <v>1012</v>
      </c>
      <c r="K18" s="245">
        <f>TK!$AP$14</f>
        <v>478</v>
      </c>
      <c r="L18" s="356">
        <f>+TK!$AT$14</f>
        <v>412</v>
      </c>
      <c r="M18" s="243">
        <f>+Permodalan!$AH$13+Permodalan!$AL$13-P18-3+3</f>
        <v>1845</v>
      </c>
      <c r="N18" s="245">
        <f>+Permodalan!$AD$13</f>
        <v>879</v>
      </c>
      <c r="O18" s="245">
        <f>+Permodalan!$Z$13</f>
        <v>1390</v>
      </c>
      <c r="P18" s="1960">
        <f>7+3</f>
        <v>10</v>
      </c>
      <c r="Q18" s="243"/>
      <c r="R18" s="245"/>
      <c r="S18" s="245"/>
      <c r="T18" s="246"/>
      <c r="U18" s="247"/>
      <c r="V18" s="248"/>
      <c r="W18" s="113"/>
      <c r="X18" s="1958">
        <v>7</v>
      </c>
      <c r="Y18" s="1959">
        <v>6</v>
      </c>
      <c r="Z18" s="242"/>
      <c r="AA18" s="259">
        <v>4111</v>
      </c>
      <c r="AB18" s="243">
        <v>336687</v>
      </c>
      <c r="AC18" s="244">
        <v>483812</v>
      </c>
      <c r="AD18" s="245">
        <v>431</v>
      </c>
      <c r="AE18" s="246">
        <f>Kewarganegaraan!$X$13</f>
        <v>57</v>
      </c>
      <c r="AF18" s="243">
        <f>+TK!$AD$14+TK!$AH$14</f>
        <v>2222</v>
      </c>
      <c r="AG18" s="245">
        <f>TK!$AL$14</f>
        <v>1012</v>
      </c>
      <c r="AH18" s="245">
        <f>TK!$AP$14</f>
        <v>478</v>
      </c>
      <c r="AI18" s="356">
        <f>+TK!$AT$14</f>
        <v>412</v>
      </c>
      <c r="AJ18" s="243">
        <f>+Permodalan!$AH$13+Permodalan!$AL$13-AM18-3+3</f>
        <v>1845</v>
      </c>
      <c r="AK18" s="245">
        <f>+Permodalan!$AD$13</f>
        <v>879</v>
      </c>
      <c r="AL18" s="245">
        <f>+Permodalan!$Z$13</f>
        <v>1390</v>
      </c>
      <c r="AM18" s="1960">
        <f>7+3</f>
        <v>10</v>
      </c>
      <c r="AN18" s="243"/>
      <c r="AO18" s="245"/>
      <c r="AP18" s="245"/>
      <c r="AQ18" s="246"/>
      <c r="AR18" s="247"/>
      <c r="AS18" s="248"/>
    </row>
    <row r="19" spans="1:45" ht="15" customHeight="1" x14ac:dyDescent="0.2">
      <c r="A19" s="1958">
        <v>8</v>
      </c>
      <c r="B19" s="1959">
        <v>7</v>
      </c>
      <c r="C19" s="242"/>
      <c r="D19" s="259">
        <f>Kewarganegaraan!$Z$14</f>
        <v>1384</v>
      </c>
      <c r="E19" s="243">
        <f>Kewarganegaraan!$S$14</f>
        <v>48215</v>
      </c>
      <c r="F19" s="244">
        <f>Kewarganegaraan!$T$14</f>
        <v>41062</v>
      </c>
      <c r="G19" s="245">
        <f>Kewarganegaraan!$W$14</f>
        <v>118</v>
      </c>
      <c r="H19" s="246">
        <f>Kewarganegaraan!$X$14</f>
        <v>18</v>
      </c>
      <c r="I19" s="243">
        <f>+TK!$AD$15+TK!$AH$15</f>
        <v>613</v>
      </c>
      <c r="J19" s="245">
        <f>TK!$AL$15</f>
        <v>415</v>
      </c>
      <c r="K19" s="245">
        <f>TK!$AP$15</f>
        <v>171</v>
      </c>
      <c r="L19" s="356">
        <f>+TK!$AT$15</f>
        <v>185</v>
      </c>
      <c r="M19" s="243">
        <f>+Permodalan!$AH$14+Permodalan!$AL$14-P19</f>
        <v>470</v>
      </c>
      <c r="N19" s="245">
        <f>+Permodalan!$AD$14</f>
        <v>411</v>
      </c>
      <c r="O19" s="245">
        <f>+Permodalan!$Z$14</f>
        <v>502</v>
      </c>
      <c r="P19" s="1960">
        <v>1</v>
      </c>
      <c r="Q19" s="243"/>
      <c r="R19" s="245"/>
      <c r="S19" s="245"/>
      <c r="T19" s="246"/>
      <c r="U19" s="247"/>
      <c r="V19" s="248"/>
      <c r="W19" s="113"/>
      <c r="X19" s="1958">
        <v>8</v>
      </c>
      <c r="Y19" s="1959">
        <v>7</v>
      </c>
      <c r="Z19" s="242"/>
      <c r="AA19" s="259">
        <v>1382</v>
      </c>
      <c r="AB19" s="243">
        <v>48047</v>
      </c>
      <c r="AC19" s="244">
        <v>41061</v>
      </c>
      <c r="AD19" s="245">
        <v>118</v>
      </c>
      <c r="AE19" s="246">
        <f>Kewarganegaraan!$X$14</f>
        <v>18</v>
      </c>
      <c r="AF19" s="243">
        <f>+TK!$AD$15+TK!$AH$15</f>
        <v>613</v>
      </c>
      <c r="AG19" s="245">
        <f>TK!$AL$15</f>
        <v>415</v>
      </c>
      <c r="AH19" s="245">
        <f>TK!$AP$15</f>
        <v>171</v>
      </c>
      <c r="AI19" s="356">
        <f>+TK!$AT$15</f>
        <v>185</v>
      </c>
      <c r="AJ19" s="243">
        <f>+Permodalan!$AH$14+Permodalan!$AL$14-AM19</f>
        <v>470</v>
      </c>
      <c r="AK19" s="245">
        <f>+Permodalan!$AD$14</f>
        <v>411</v>
      </c>
      <c r="AL19" s="245">
        <f>+Permodalan!$Z$14</f>
        <v>502</v>
      </c>
      <c r="AM19" s="1960">
        <v>1</v>
      </c>
      <c r="AN19" s="243"/>
      <c r="AO19" s="245"/>
      <c r="AP19" s="245"/>
      <c r="AQ19" s="246"/>
      <c r="AR19" s="247"/>
      <c r="AS19" s="248"/>
    </row>
    <row r="20" spans="1:45" ht="15" customHeight="1" x14ac:dyDescent="0.2">
      <c r="A20" s="1958">
        <v>9</v>
      </c>
      <c r="B20" s="1959">
        <v>8</v>
      </c>
      <c r="C20" s="242"/>
      <c r="D20" s="259">
        <f>Kewarganegaraan!$Z$15</f>
        <v>1812</v>
      </c>
      <c r="E20" s="243">
        <f>Kewarganegaraan!$S$15</f>
        <v>46636</v>
      </c>
      <c r="F20" s="244">
        <f>Kewarganegaraan!$T$15</f>
        <v>23635</v>
      </c>
      <c r="G20" s="245">
        <f>Kewarganegaraan!$W$15</f>
        <v>124</v>
      </c>
      <c r="H20" s="246">
        <f>Kewarganegaraan!$X$15</f>
        <v>15</v>
      </c>
      <c r="I20" s="243">
        <f>+TK!$AD$16+TK!$AH$16</f>
        <v>889</v>
      </c>
      <c r="J20" s="245">
        <f>TK!$AL$16</f>
        <v>411</v>
      </c>
      <c r="K20" s="245">
        <f>TK!$AP$16</f>
        <v>262</v>
      </c>
      <c r="L20" s="356">
        <f>+TK!$AT$16</f>
        <v>250</v>
      </c>
      <c r="M20" s="243">
        <f>+Permodalan!$AH$15+Permodalan!$AL$15-P20</f>
        <v>889</v>
      </c>
      <c r="N20" s="245">
        <f>+Permodalan!$AD$15</f>
        <v>423</v>
      </c>
      <c r="O20" s="245">
        <f>+Permodalan!$Z$15</f>
        <v>497</v>
      </c>
      <c r="P20" s="1960">
        <v>3</v>
      </c>
      <c r="Q20" s="243"/>
      <c r="R20" s="245"/>
      <c r="S20" s="245"/>
      <c r="T20" s="246"/>
      <c r="U20" s="247"/>
      <c r="V20" s="248"/>
      <c r="W20" s="113"/>
      <c r="X20" s="1958">
        <v>9</v>
      </c>
      <c r="Y20" s="1959">
        <v>8</v>
      </c>
      <c r="Z20" s="242"/>
      <c r="AA20" s="259">
        <v>1807</v>
      </c>
      <c r="AB20" s="243">
        <v>46596</v>
      </c>
      <c r="AC20" s="244">
        <v>23621</v>
      </c>
      <c r="AD20" s="245">
        <v>124</v>
      </c>
      <c r="AE20" s="246">
        <f>Kewarganegaraan!$X$15</f>
        <v>15</v>
      </c>
      <c r="AF20" s="243">
        <f>+TK!$AD$16+TK!$AH$16</f>
        <v>889</v>
      </c>
      <c r="AG20" s="245">
        <f>TK!$AL$16</f>
        <v>411</v>
      </c>
      <c r="AH20" s="245">
        <f>TK!$AP$16</f>
        <v>262</v>
      </c>
      <c r="AI20" s="356">
        <f>+TK!$AT$16</f>
        <v>250</v>
      </c>
      <c r="AJ20" s="243">
        <f>+Permodalan!$AH$15+Permodalan!$AL$15-AM20</f>
        <v>889</v>
      </c>
      <c r="AK20" s="245">
        <f>+Permodalan!$AD$15</f>
        <v>423</v>
      </c>
      <c r="AL20" s="245">
        <f>+Permodalan!$Z$15</f>
        <v>497</v>
      </c>
      <c r="AM20" s="1960">
        <v>3</v>
      </c>
      <c r="AN20" s="243"/>
      <c r="AO20" s="245"/>
      <c r="AP20" s="245"/>
      <c r="AQ20" s="246"/>
      <c r="AR20" s="247"/>
      <c r="AS20" s="248"/>
    </row>
    <row r="21" spans="1:45" ht="15" customHeight="1" thickBot="1" x14ac:dyDescent="0.25">
      <c r="A21" s="1961">
        <v>10</v>
      </c>
      <c r="B21" s="1962">
        <v>9</v>
      </c>
      <c r="C21" s="250"/>
      <c r="D21" s="260">
        <f>Kewarganegaraan!$Z$16</f>
        <v>1636</v>
      </c>
      <c r="E21" s="251">
        <f>Kewarganegaraan!$S$16</f>
        <v>76907</v>
      </c>
      <c r="F21" s="252">
        <f>Kewarganegaraan!$T$16</f>
        <v>49649</v>
      </c>
      <c r="G21" s="253">
        <f>Kewarganegaraan!$W$16</f>
        <v>95</v>
      </c>
      <c r="H21" s="254">
        <f>Kewarganegaraan!$X$16</f>
        <v>56</v>
      </c>
      <c r="I21" s="268">
        <f>+TK!$AD$17+TK!$AH$17</f>
        <v>768</v>
      </c>
      <c r="J21" s="269">
        <f>TK!$AL$17</f>
        <v>363</v>
      </c>
      <c r="K21" s="269">
        <f>TK!$AP$17</f>
        <v>230</v>
      </c>
      <c r="L21" s="357">
        <f>+TK!$AT$17</f>
        <v>275</v>
      </c>
      <c r="M21" s="268">
        <f>+Permodalan!$AH$16+Permodalan!$AL$16-P21</f>
        <v>996</v>
      </c>
      <c r="N21" s="269">
        <f>+Permodalan!$AD$16</f>
        <v>324</v>
      </c>
      <c r="O21" s="269">
        <f>+Permodalan!$Z$16</f>
        <v>314</v>
      </c>
      <c r="P21" s="1963">
        <v>2</v>
      </c>
      <c r="Q21" s="251"/>
      <c r="R21" s="253"/>
      <c r="S21" s="253"/>
      <c r="T21" s="254"/>
      <c r="U21" s="255"/>
      <c r="V21" s="256"/>
      <c r="W21" s="113"/>
      <c r="X21" s="1961">
        <v>10</v>
      </c>
      <c r="Y21" s="1962">
        <v>9</v>
      </c>
      <c r="Z21" s="250"/>
      <c r="AA21" s="260">
        <v>1630</v>
      </c>
      <c r="AB21" s="251">
        <v>76461</v>
      </c>
      <c r="AC21" s="252">
        <v>48567</v>
      </c>
      <c r="AD21" s="253">
        <v>94</v>
      </c>
      <c r="AE21" s="254">
        <f>Kewarganegaraan!$X$16</f>
        <v>56</v>
      </c>
      <c r="AF21" s="268">
        <f>+TK!$AD$17+TK!$AH$17</f>
        <v>768</v>
      </c>
      <c r="AG21" s="269">
        <f>TK!$AL$17</f>
        <v>363</v>
      </c>
      <c r="AH21" s="269">
        <f>TK!$AP$17</f>
        <v>230</v>
      </c>
      <c r="AI21" s="357">
        <f>+TK!$AT$17</f>
        <v>275</v>
      </c>
      <c r="AJ21" s="268">
        <f>+Permodalan!$AH$16+Permodalan!$AL$16-AM21</f>
        <v>996</v>
      </c>
      <c r="AK21" s="269">
        <f>+Permodalan!$AD$16</f>
        <v>324</v>
      </c>
      <c r="AL21" s="269">
        <f>+Permodalan!$Z$16</f>
        <v>314</v>
      </c>
      <c r="AM21" s="1963">
        <v>2</v>
      </c>
      <c r="AN21" s="251"/>
      <c r="AO21" s="253"/>
      <c r="AP21" s="253"/>
      <c r="AQ21" s="254"/>
      <c r="AR21" s="255"/>
      <c r="AS21" s="256"/>
    </row>
    <row r="22" spans="1:45" ht="22.5" customHeight="1" thickBot="1" x14ac:dyDescent="0.25">
      <c r="A22" s="2299" t="s">
        <v>3</v>
      </c>
      <c r="B22" s="2323"/>
      <c r="C22" s="2300"/>
      <c r="D22" s="262">
        <f>SUM(D12:D21)</f>
        <v>12654</v>
      </c>
      <c r="E22" s="1879">
        <f>SUM(E12:E21)</f>
        <v>707569</v>
      </c>
      <c r="F22" s="1878">
        <f t="shared" ref="F22:T22" si="0">SUM(F12:F21)</f>
        <v>780774</v>
      </c>
      <c r="G22" s="1878">
        <f t="shared" si="0"/>
        <v>1446</v>
      </c>
      <c r="H22" s="1880">
        <f t="shared" si="0"/>
        <v>273</v>
      </c>
      <c r="I22" s="1879">
        <f>SUM(I12:I21)</f>
        <v>5960</v>
      </c>
      <c r="J22" s="1546">
        <f>SUM(J12:J21)</f>
        <v>3373</v>
      </c>
      <c r="K22" s="1878">
        <f>SUM(K12:K21)</f>
        <v>1528</v>
      </c>
      <c r="L22" s="1880">
        <f>SUM(L12:L21)</f>
        <v>1793</v>
      </c>
      <c r="M22" s="265">
        <f t="shared" si="0"/>
        <v>5651</v>
      </c>
      <c r="N22" s="266">
        <f t="shared" si="0"/>
        <v>3116</v>
      </c>
      <c r="O22" s="266">
        <f>SUM(O12:O21)</f>
        <v>3869</v>
      </c>
      <c r="P22" s="267">
        <f>SUM(P12:P21)</f>
        <v>18</v>
      </c>
      <c r="Q22" s="1879">
        <f t="shared" si="0"/>
        <v>0</v>
      </c>
      <c r="R22" s="1878">
        <f t="shared" si="0"/>
        <v>0</v>
      </c>
      <c r="S22" s="1878">
        <f t="shared" si="0"/>
        <v>0</v>
      </c>
      <c r="T22" s="1880">
        <f t="shared" si="0"/>
        <v>0</v>
      </c>
      <c r="U22" s="263"/>
      <c r="V22" s="257"/>
      <c r="W22" s="113"/>
      <c r="X22" s="2299" t="s">
        <v>3</v>
      </c>
      <c r="Y22" s="2323"/>
      <c r="Z22" s="2300"/>
      <c r="AA22" s="262">
        <f>SUM(AA12:AA21)</f>
        <v>12628</v>
      </c>
      <c r="AB22" s="1879">
        <f>SUM(AB12:AB21)</f>
        <v>706730</v>
      </c>
      <c r="AC22" s="1878">
        <f t="shared" ref="AC22:AE22" si="1">SUM(AC12:AC21)</f>
        <v>779580</v>
      </c>
      <c r="AD22" s="1878">
        <f t="shared" si="1"/>
        <v>1424</v>
      </c>
      <c r="AE22" s="1880">
        <f t="shared" si="1"/>
        <v>273</v>
      </c>
      <c r="AF22" s="1879">
        <f>SUM(AF12:AF21)</f>
        <v>5960</v>
      </c>
      <c r="AG22" s="1546">
        <f>SUM(AG12:AG21)</f>
        <v>3373</v>
      </c>
      <c r="AH22" s="1878">
        <f>SUM(AH12:AH21)</f>
        <v>1528</v>
      </c>
      <c r="AI22" s="1880">
        <f>SUM(AI12:AI21)</f>
        <v>1793</v>
      </c>
      <c r="AJ22" s="265">
        <f t="shared" ref="AJ22:AK22" si="2">SUM(AJ12:AJ21)</f>
        <v>5651</v>
      </c>
      <c r="AK22" s="266">
        <f t="shared" si="2"/>
        <v>3116</v>
      </c>
      <c r="AL22" s="266">
        <f>SUM(AL12:AL21)</f>
        <v>3869</v>
      </c>
      <c r="AM22" s="267">
        <f>SUM(AM12:AM21)</f>
        <v>18</v>
      </c>
      <c r="AN22" s="1879">
        <f t="shared" ref="AN22:AQ22" si="3">SUM(AN12:AN21)</f>
        <v>0</v>
      </c>
      <c r="AO22" s="1878">
        <f t="shared" si="3"/>
        <v>0</v>
      </c>
      <c r="AP22" s="1878">
        <f t="shared" si="3"/>
        <v>0</v>
      </c>
      <c r="AQ22" s="1880">
        <f t="shared" si="3"/>
        <v>0</v>
      </c>
      <c r="AR22" s="263"/>
      <c r="AS22" s="257"/>
    </row>
    <row r="23" spans="1:45" s="108" customFormat="1" ht="12.95" customHeight="1" x14ac:dyDescent="0.2">
      <c r="A23" s="127"/>
      <c r="B23" s="127"/>
      <c r="C23" s="127"/>
      <c r="D23" s="127"/>
      <c r="E23" s="1171">
        <f>+E22+F22+G22+H22</f>
        <v>1490062</v>
      </c>
      <c r="F23" s="127"/>
      <c r="G23" s="127"/>
      <c r="H23" s="127"/>
      <c r="I23" s="1171">
        <f>+I22+J22+K22+L22</f>
        <v>12654</v>
      </c>
      <c r="J23" s="127"/>
      <c r="K23" s="127"/>
      <c r="M23" s="1171">
        <f>SUM(M22:P22)</f>
        <v>12654</v>
      </c>
      <c r="N23" s="127"/>
      <c r="O23" s="127"/>
      <c r="P23" s="127"/>
      <c r="Q23" s="127"/>
      <c r="R23" s="127"/>
      <c r="S23" s="127"/>
      <c r="T23" s="127"/>
      <c r="U23" s="127"/>
      <c r="X23" s="127"/>
      <c r="Y23" s="127"/>
      <c r="Z23" s="127"/>
      <c r="AA23" s="127"/>
      <c r="AB23" s="1171">
        <f>+AB22+AC22+AD22+AE22</f>
        <v>1488007</v>
      </c>
      <c r="AC23" s="127"/>
      <c r="AD23" s="127"/>
      <c r="AE23" s="127"/>
      <c r="AF23" s="1171">
        <f>+AF22+AG22+AH22+AI22</f>
        <v>12654</v>
      </c>
      <c r="AG23" s="127"/>
      <c r="AH23" s="127"/>
      <c r="AJ23" s="1171">
        <f>SUM(AJ22:AM22)</f>
        <v>12654</v>
      </c>
      <c r="AK23" s="127"/>
      <c r="AL23" s="127"/>
      <c r="AM23" s="127"/>
      <c r="AN23" s="127"/>
      <c r="AO23" s="127"/>
      <c r="AP23" s="127"/>
      <c r="AQ23" s="127"/>
      <c r="AR23" s="127"/>
    </row>
    <row r="24" spans="1:45" ht="12.95" customHeight="1" x14ac:dyDescent="0.2">
      <c r="A24" s="354" t="s">
        <v>634</v>
      </c>
      <c r="B24" s="354" t="s">
        <v>891</v>
      </c>
      <c r="C24" s="354"/>
      <c r="D24" s="354"/>
      <c r="E24" s="1170"/>
      <c r="F24" s="354"/>
      <c r="G24" s="354"/>
      <c r="H24" s="354"/>
      <c r="I24" s="1170"/>
      <c r="J24" s="354"/>
      <c r="K24" s="354"/>
      <c r="M24" s="1170"/>
      <c r="N24" s="354"/>
      <c r="O24" s="354"/>
      <c r="P24" s="354"/>
      <c r="Q24" s="354"/>
      <c r="R24" s="354"/>
      <c r="S24" s="354"/>
      <c r="T24" s="354"/>
      <c r="U24" s="354"/>
      <c r="X24" s="354" t="s">
        <v>634</v>
      </c>
      <c r="Y24" s="354" t="s">
        <v>879</v>
      </c>
      <c r="Z24" s="354"/>
      <c r="AA24" s="354"/>
      <c r="AB24" s="1170"/>
      <c r="AC24" s="354"/>
      <c r="AD24" s="354"/>
      <c r="AE24" s="354"/>
      <c r="AF24" s="1170"/>
      <c r="AG24" s="354"/>
      <c r="AH24" s="354"/>
      <c r="AJ24" s="1170"/>
      <c r="AK24" s="354"/>
      <c r="AL24" s="354"/>
      <c r="AM24" s="354"/>
      <c r="AN24" s="354"/>
      <c r="AO24" s="354"/>
      <c r="AP24" s="354"/>
      <c r="AQ24" s="354"/>
      <c r="AR24" s="354"/>
    </row>
    <row r="25" spans="1:45" ht="19.5" customHeight="1" x14ac:dyDescent="0.2">
      <c r="B25" s="11"/>
      <c r="C25" s="261"/>
      <c r="D25" s="261"/>
      <c r="E25" s="261"/>
      <c r="F25" s="261"/>
      <c r="G25" s="261"/>
      <c r="H25" s="261"/>
      <c r="I25" s="261"/>
      <c r="J25" s="261"/>
      <c r="K25" s="264"/>
      <c r="L25" s="264"/>
      <c r="M25" s="261"/>
      <c r="N25" s="261"/>
      <c r="O25" s="261"/>
      <c r="P25" s="261"/>
      <c r="Q25" s="261"/>
      <c r="R25" s="261"/>
      <c r="S25" s="261"/>
      <c r="T25" s="261"/>
      <c r="U25" s="261"/>
      <c r="V25" s="261"/>
    </row>
    <row r="26" spans="1:45" ht="15.95" customHeight="1" x14ac:dyDescent="0.2">
      <c r="A26" s="119"/>
      <c r="B26" s="119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261"/>
      <c r="S26" s="261"/>
      <c r="T26" s="261"/>
      <c r="U26" s="261"/>
      <c r="V26" s="261"/>
    </row>
    <row r="27" spans="1:45" ht="15" customHeight="1" x14ac:dyDescent="0.2">
      <c r="A27" s="119"/>
      <c r="B27" s="121"/>
      <c r="C27" s="115"/>
      <c r="D27" s="2027"/>
      <c r="R27" s="106"/>
      <c r="S27" s="106"/>
      <c r="T27" s="106"/>
      <c r="U27" s="106"/>
    </row>
    <row r="28" spans="1:45" ht="15" customHeight="1" x14ac:dyDescent="0.2">
      <c r="A28" s="119"/>
      <c r="B28" s="121"/>
      <c r="C28" s="115"/>
      <c r="D28" s="115"/>
      <c r="Q28" s="21"/>
      <c r="R28" s="21"/>
      <c r="S28" s="21"/>
      <c r="T28" s="21"/>
      <c r="U28" s="21"/>
    </row>
    <row r="29" spans="1:45" ht="15" customHeight="1" x14ac:dyDescent="0.2">
      <c r="A29" s="119"/>
      <c r="B29" s="121"/>
      <c r="C29" s="115"/>
      <c r="D29" s="115"/>
      <c r="R29" s="130"/>
      <c r="S29" s="2277"/>
      <c r="T29" s="2277"/>
      <c r="U29" s="2277"/>
      <c r="V29" s="2277"/>
    </row>
    <row r="30" spans="1:45" ht="15" customHeight="1" x14ac:dyDescent="0.2">
      <c r="A30" s="119"/>
      <c r="B30" s="121"/>
      <c r="C30" s="115"/>
      <c r="D30" s="115"/>
      <c r="I30" s="103"/>
      <c r="J30" s="103"/>
      <c r="Q30" s="2278"/>
      <c r="R30" s="2278"/>
      <c r="S30" s="2278"/>
      <c r="T30" s="2278"/>
      <c r="U30" s="2278"/>
    </row>
    <row r="31" spans="1:45" ht="15" customHeight="1" x14ac:dyDescent="0.2">
      <c r="A31" s="119"/>
      <c r="B31" s="121"/>
      <c r="C31" s="115"/>
      <c r="D31" s="115"/>
      <c r="Q31" s="106"/>
      <c r="R31" s="106"/>
      <c r="S31" s="2278"/>
      <c r="T31" s="2278"/>
      <c r="U31" s="2278"/>
      <c r="V31" s="2278"/>
      <c r="W31" s="116"/>
    </row>
    <row r="32" spans="1:45" ht="15" customHeight="1" x14ac:dyDescent="0.2">
      <c r="A32" s="119"/>
      <c r="B32" s="121"/>
      <c r="C32" s="115"/>
      <c r="D32" s="115"/>
      <c r="Q32" s="129"/>
      <c r="R32" s="129"/>
      <c r="S32" s="2278"/>
      <c r="T32" s="2278"/>
      <c r="U32" s="2278"/>
      <c r="V32" s="2278"/>
      <c r="W32" s="116"/>
    </row>
    <row r="33" spans="1:23" ht="15" customHeight="1" x14ac:dyDescent="0.2">
      <c r="A33" s="119"/>
      <c r="B33" s="121"/>
      <c r="C33" s="115"/>
      <c r="D33" s="115"/>
      <c r="Q33" s="21"/>
      <c r="R33" s="21"/>
      <c r="T33" s="129"/>
      <c r="U33" s="129"/>
      <c r="V33" s="129"/>
      <c r="W33" s="129"/>
    </row>
    <row r="34" spans="1:23" ht="15" customHeight="1" x14ac:dyDescent="0.2">
      <c r="A34" s="119"/>
      <c r="B34" s="121"/>
      <c r="C34" s="115"/>
      <c r="D34" s="115"/>
      <c r="Q34" s="21"/>
      <c r="R34" s="21"/>
      <c r="T34" s="129"/>
      <c r="U34" s="129"/>
      <c r="V34" s="129"/>
      <c r="W34" s="129"/>
    </row>
    <row r="35" spans="1:23" ht="15" customHeight="1" x14ac:dyDescent="0.2">
      <c r="A35" s="119"/>
      <c r="B35" s="121"/>
      <c r="C35" s="115"/>
      <c r="D35" s="115"/>
      <c r="Q35" s="21"/>
      <c r="R35" s="21"/>
      <c r="T35" s="21"/>
      <c r="U35" s="21"/>
      <c r="V35" s="21"/>
      <c r="W35" s="21"/>
    </row>
    <row r="36" spans="1:23" ht="15" customHeight="1" x14ac:dyDescent="0.2">
      <c r="A36" s="119"/>
      <c r="B36" s="121"/>
      <c r="C36" s="115"/>
      <c r="D36" s="115"/>
      <c r="Q36" s="131"/>
      <c r="R36" s="131"/>
      <c r="T36" s="21"/>
      <c r="U36" s="21"/>
      <c r="V36" s="21"/>
      <c r="W36" s="21"/>
    </row>
    <row r="37" spans="1:23" ht="15" customHeight="1" x14ac:dyDescent="0.2">
      <c r="A37" s="119"/>
      <c r="B37" s="121"/>
      <c r="C37" s="115"/>
      <c r="D37" s="115"/>
      <c r="Q37" s="129"/>
      <c r="R37" s="129"/>
      <c r="T37" s="21"/>
      <c r="U37" s="21"/>
      <c r="V37" s="21"/>
      <c r="W37" s="21"/>
    </row>
    <row r="38" spans="1:23" ht="15" customHeight="1" x14ac:dyDescent="0.2">
      <c r="A38" s="119"/>
      <c r="B38" s="121"/>
      <c r="C38" s="115"/>
      <c r="D38" s="115"/>
      <c r="Q38" s="129"/>
      <c r="R38" s="129"/>
      <c r="T38" s="131"/>
      <c r="U38" s="131"/>
      <c r="V38" s="131"/>
      <c r="W38" s="131"/>
    </row>
    <row r="39" spans="1:23" ht="15" customHeight="1" x14ac:dyDescent="0.2">
      <c r="A39" s="119"/>
      <c r="B39" s="121"/>
      <c r="C39" s="115"/>
      <c r="D39" s="115"/>
      <c r="Q39" s="118"/>
      <c r="R39" s="118"/>
      <c r="T39" s="129"/>
      <c r="U39" s="129"/>
      <c r="V39" s="129"/>
      <c r="W39" s="129"/>
    </row>
    <row r="40" spans="1:23" ht="15" customHeight="1" x14ac:dyDescent="0.2">
      <c r="A40" s="119"/>
      <c r="B40" s="121"/>
      <c r="C40" s="115"/>
      <c r="D40" s="115"/>
      <c r="T40" s="129"/>
      <c r="U40" s="129"/>
      <c r="V40" s="129"/>
      <c r="W40" s="129"/>
    </row>
    <row r="41" spans="1:23" ht="15" customHeight="1" x14ac:dyDescent="0.2">
      <c r="A41" s="119"/>
      <c r="B41" s="121"/>
      <c r="C41" s="115"/>
      <c r="D41" s="115"/>
    </row>
    <row r="42" spans="1:23" ht="15" customHeight="1" x14ac:dyDescent="0.2">
      <c r="A42" s="119"/>
      <c r="B42" s="121"/>
      <c r="C42" s="115"/>
      <c r="D42" s="115"/>
    </row>
    <row r="43" spans="1:23" ht="15" customHeight="1" x14ac:dyDescent="0.2">
      <c r="B43" s="121"/>
      <c r="C43" s="115"/>
      <c r="D43" s="115"/>
    </row>
    <row r="44" spans="1:23" x14ac:dyDescent="0.2">
      <c r="B44" s="119"/>
    </row>
  </sheetData>
  <mergeCells count="54">
    <mergeCell ref="AP9:AP10"/>
    <mergeCell ref="Y11:Z11"/>
    <mergeCell ref="AR11:AS11"/>
    <mergeCell ref="X22:Z22"/>
    <mergeCell ref="AK9:AK10"/>
    <mergeCell ref="AL9:AL10"/>
    <mergeCell ref="AM9:AM10"/>
    <mergeCell ref="AN9:AN10"/>
    <mergeCell ref="AO9:AO10"/>
    <mergeCell ref="X1:AR1"/>
    <mergeCell ref="X8:X10"/>
    <mergeCell ref="Y8:Z10"/>
    <mergeCell ref="AA8:AA10"/>
    <mergeCell ref="AB8:AE8"/>
    <mergeCell ref="AF8:AI8"/>
    <mergeCell ref="AJ8:AM8"/>
    <mergeCell ref="AN8:AQ8"/>
    <mergeCell ref="AR8:AS9"/>
    <mergeCell ref="AB9:AC9"/>
    <mergeCell ref="AD9:AE9"/>
    <mergeCell ref="AF9:AF10"/>
    <mergeCell ref="AG9:AG10"/>
    <mergeCell ref="AH9:AH10"/>
    <mergeCell ref="AI9:AI10"/>
    <mergeCell ref="AJ9:AJ10"/>
    <mergeCell ref="K9:K10"/>
    <mergeCell ref="L9:L10"/>
    <mergeCell ref="M9:M10"/>
    <mergeCell ref="S32:V32"/>
    <mergeCell ref="I8:L8"/>
    <mergeCell ref="M8:P8"/>
    <mergeCell ref="Q8:T8"/>
    <mergeCell ref="S31:V31"/>
    <mergeCell ref="O9:O10"/>
    <mergeCell ref="P9:P10"/>
    <mergeCell ref="N9:N10"/>
    <mergeCell ref="Q9:Q10"/>
    <mergeCell ref="U11:V11"/>
    <mergeCell ref="A1:U1"/>
    <mergeCell ref="S29:V29"/>
    <mergeCell ref="Q30:U30"/>
    <mergeCell ref="U8:V9"/>
    <mergeCell ref="G9:H9"/>
    <mergeCell ref="I9:I10"/>
    <mergeCell ref="R9:R10"/>
    <mergeCell ref="S9:S10"/>
    <mergeCell ref="B11:C11"/>
    <mergeCell ref="A22:C22"/>
    <mergeCell ref="A8:A10"/>
    <mergeCell ref="E9:F9"/>
    <mergeCell ref="B8:C10"/>
    <mergeCell ref="E8:H8"/>
    <mergeCell ref="J9:J10"/>
    <mergeCell ref="D8:D10"/>
  </mergeCells>
  <phoneticPr fontId="35" type="noConversion"/>
  <pageMargins left="0.15748031496062992" right="0.15748031496062992" top="0.43307086614173229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zoomScale="115" zoomScaleNormal="115" workbookViewId="0">
      <selection activeCell="F13" sqref="F13"/>
    </sheetView>
  </sheetViews>
  <sheetFormatPr defaultRowHeight="12.75" x14ac:dyDescent="0.2"/>
  <cols>
    <col min="1" max="1" width="2.5703125" customWidth="1"/>
    <col min="2" max="2" width="5.7109375" customWidth="1"/>
    <col min="3" max="3" width="1.85546875" customWidth="1"/>
    <col min="4" max="4" width="2.85546875" customWidth="1"/>
    <col min="5" max="5" width="4.42578125" customWidth="1"/>
    <col min="6" max="6" width="8.28515625" customWidth="1"/>
    <col min="7" max="9" width="8.5703125" customWidth="1"/>
    <col min="10" max="10" width="8.42578125" customWidth="1"/>
    <col min="11" max="11" width="9.7109375" customWidth="1"/>
    <col min="12" max="13" width="9.7109375" style="95" customWidth="1"/>
    <col min="14" max="15" width="8.42578125" customWidth="1"/>
    <col min="16" max="16" width="8.5703125" customWidth="1"/>
    <col min="17" max="17" width="8.7109375" customWidth="1"/>
    <col min="18" max="18" width="18.140625" customWidth="1"/>
    <col min="20" max="20" width="16.42578125" customWidth="1"/>
    <col min="21" max="21" width="0.140625" hidden="1" customWidth="1"/>
    <col min="22" max="22" width="9.140625" style="125" customWidth="1"/>
    <col min="24" max="24" width="5.7109375" style="95" customWidth="1"/>
    <col min="25" max="25" width="1.85546875" style="95" customWidth="1"/>
    <col min="26" max="26" width="2.85546875" style="95" customWidth="1"/>
    <col min="27" max="27" width="4.42578125" style="95" customWidth="1"/>
    <col min="28" max="28" width="8.28515625" style="95" customWidth="1"/>
    <col min="29" max="31" width="8.5703125" style="95" customWidth="1"/>
    <col min="32" max="32" width="8.42578125" style="95" customWidth="1"/>
    <col min="33" max="33" width="11.28515625" style="95" customWidth="1"/>
    <col min="34" max="35" width="9.7109375" style="95" customWidth="1"/>
    <col min="36" max="37" width="8.42578125" style="95" customWidth="1"/>
    <col min="38" max="38" width="8.5703125" style="95" customWidth="1"/>
    <col min="39" max="39" width="8.7109375" style="95" customWidth="1"/>
    <col min="40" max="40" width="18.140625" style="95" customWidth="1"/>
    <col min="41" max="41" width="9.140625" style="95"/>
    <col min="42" max="42" width="13.42578125" style="95" customWidth="1"/>
  </cols>
  <sheetData>
    <row r="1" spans="1:42" ht="18" x14ac:dyDescent="0.25">
      <c r="B1" s="2361" t="s">
        <v>58</v>
      </c>
      <c r="C1" s="2361"/>
      <c r="D1" s="2361"/>
      <c r="E1" s="2361"/>
      <c r="F1" s="2361"/>
      <c r="G1" s="2361"/>
      <c r="H1" s="2361"/>
      <c r="I1" s="2361"/>
      <c r="J1" s="2361"/>
      <c r="K1" s="2361"/>
      <c r="L1" s="2361"/>
      <c r="M1" s="2361"/>
      <c r="N1" s="2361"/>
      <c r="O1" s="2361"/>
      <c r="P1" s="2361"/>
      <c r="Q1" s="2361"/>
      <c r="R1" s="2361"/>
      <c r="S1" s="2361"/>
      <c r="T1" s="2361"/>
      <c r="X1" s="2361" t="s">
        <v>317</v>
      </c>
      <c r="Y1" s="2361"/>
      <c r="Z1" s="2361"/>
      <c r="AA1" s="2361"/>
      <c r="AB1" s="2361"/>
      <c r="AC1" s="2361"/>
      <c r="AD1" s="2361"/>
      <c r="AE1" s="2361"/>
      <c r="AF1" s="2361"/>
      <c r="AG1" s="2361"/>
      <c r="AH1" s="2361"/>
      <c r="AI1" s="2361"/>
      <c r="AJ1" s="2361"/>
      <c r="AK1" s="2361"/>
      <c r="AL1" s="2361"/>
      <c r="AM1" s="2361"/>
      <c r="AN1" s="2361"/>
      <c r="AO1" s="2361"/>
      <c r="AP1" s="2361"/>
    </row>
    <row r="2" spans="1:42" ht="9" customHeight="1" x14ac:dyDescent="0.2"/>
    <row r="3" spans="1:42" x14ac:dyDescent="0.2">
      <c r="B3" s="112" t="s">
        <v>273</v>
      </c>
      <c r="C3" s="95"/>
      <c r="D3" s="39" t="s">
        <v>27</v>
      </c>
      <c r="E3" s="103"/>
      <c r="F3" s="103"/>
      <c r="X3" s="112" t="s">
        <v>273</v>
      </c>
      <c r="Z3" s="39" t="s">
        <v>27</v>
      </c>
      <c r="AA3" s="103" t="s">
        <v>274</v>
      </c>
      <c r="AB3" s="103"/>
    </row>
    <row r="4" spans="1:42" x14ac:dyDescent="0.2">
      <c r="B4" s="95" t="s">
        <v>25</v>
      </c>
      <c r="C4" s="95"/>
      <c r="D4" s="39" t="s">
        <v>27</v>
      </c>
      <c r="E4" s="2362">
        <v>2014</v>
      </c>
      <c r="F4" s="2362"/>
      <c r="X4" s="95" t="s">
        <v>25</v>
      </c>
      <c r="Z4" s="39" t="s">
        <v>27</v>
      </c>
      <c r="AA4" s="2362">
        <v>2014</v>
      </c>
      <c r="AB4" s="2362"/>
    </row>
    <row r="5" spans="1:42" x14ac:dyDescent="0.2">
      <c r="B5" s="112" t="s">
        <v>770</v>
      </c>
      <c r="C5" s="95"/>
      <c r="D5" s="39" t="s">
        <v>27</v>
      </c>
      <c r="E5" s="103" t="s">
        <v>295</v>
      </c>
      <c r="F5" s="103"/>
      <c r="X5" s="112" t="s">
        <v>770</v>
      </c>
      <c r="Z5" s="39" t="s">
        <v>27</v>
      </c>
      <c r="AA5" s="103" t="s">
        <v>295</v>
      </c>
      <c r="AB5" s="103"/>
    </row>
    <row r="6" spans="1:42" s="95" customFormat="1" x14ac:dyDescent="0.2">
      <c r="B6" s="112" t="s">
        <v>382</v>
      </c>
      <c r="D6" s="39" t="s">
        <v>27</v>
      </c>
      <c r="E6" s="103" t="s">
        <v>760</v>
      </c>
      <c r="F6" s="103"/>
      <c r="V6" s="125"/>
      <c r="X6" s="112"/>
      <c r="Z6" s="39"/>
      <c r="AA6" s="103"/>
      <c r="AB6" s="103"/>
    </row>
    <row r="7" spans="1:42" ht="9" customHeight="1" thickBot="1" x14ac:dyDescent="0.25"/>
    <row r="8" spans="1:42" ht="12.75" customHeight="1" x14ac:dyDescent="0.2">
      <c r="B8" s="2305" t="s">
        <v>0</v>
      </c>
      <c r="C8" s="2364" t="s">
        <v>272</v>
      </c>
      <c r="D8" s="2365"/>
      <c r="E8" s="2366"/>
      <c r="F8" s="2357" t="s">
        <v>59</v>
      </c>
      <c r="G8" s="2357" t="s">
        <v>60</v>
      </c>
      <c r="H8" s="2357" t="s">
        <v>61</v>
      </c>
      <c r="I8" s="2357" t="s">
        <v>62</v>
      </c>
      <c r="J8" s="2357" t="s">
        <v>63</v>
      </c>
      <c r="K8" s="2373" t="s">
        <v>239</v>
      </c>
      <c r="L8" s="2270" t="s">
        <v>300</v>
      </c>
      <c r="M8" s="2270" t="s">
        <v>96</v>
      </c>
      <c r="N8" s="2357" t="s">
        <v>32</v>
      </c>
      <c r="O8" s="2357" t="s">
        <v>31</v>
      </c>
      <c r="P8" s="2357" t="s">
        <v>33</v>
      </c>
      <c r="Q8" s="2357" t="s">
        <v>64</v>
      </c>
      <c r="R8" s="2357" t="s">
        <v>65</v>
      </c>
      <c r="S8" s="2357" t="s">
        <v>240</v>
      </c>
      <c r="T8" s="2359" t="s">
        <v>66</v>
      </c>
      <c r="U8" s="9"/>
      <c r="V8" s="317"/>
      <c r="X8" s="2305" t="s">
        <v>0</v>
      </c>
      <c r="Y8" s="2364" t="s">
        <v>272</v>
      </c>
      <c r="Z8" s="2365"/>
      <c r="AA8" s="2366"/>
      <c r="AB8" s="2357" t="s">
        <v>59</v>
      </c>
      <c r="AC8" s="2357" t="s">
        <v>60</v>
      </c>
      <c r="AD8" s="2357" t="s">
        <v>61</v>
      </c>
      <c r="AE8" s="2357" t="s">
        <v>62</v>
      </c>
      <c r="AF8" s="2357" t="s">
        <v>63</v>
      </c>
      <c r="AG8" s="2373" t="s">
        <v>239</v>
      </c>
      <c r="AH8" s="2270" t="s">
        <v>300</v>
      </c>
      <c r="AI8" s="2270" t="s">
        <v>96</v>
      </c>
      <c r="AJ8" s="2357" t="s">
        <v>32</v>
      </c>
      <c r="AK8" s="2357" t="s">
        <v>31</v>
      </c>
      <c r="AL8" s="2357" t="s">
        <v>33</v>
      </c>
      <c r="AM8" s="2357" t="s">
        <v>64</v>
      </c>
      <c r="AN8" s="2357" t="s">
        <v>65</v>
      </c>
      <c r="AO8" s="2357" t="s">
        <v>240</v>
      </c>
      <c r="AP8" s="2359" t="s">
        <v>66</v>
      </c>
    </row>
    <row r="9" spans="1:42" x14ac:dyDescent="0.2">
      <c r="B9" s="2363"/>
      <c r="C9" s="2367"/>
      <c r="D9" s="2368"/>
      <c r="E9" s="2369"/>
      <c r="F9" s="2358"/>
      <c r="G9" s="2358"/>
      <c r="H9" s="2358"/>
      <c r="I9" s="2358"/>
      <c r="J9" s="2358"/>
      <c r="K9" s="2358"/>
      <c r="L9" s="2374"/>
      <c r="M9" s="2374"/>
      <c r="N9" s="2358"/>
      <c r="O9" s="2358"/>
      <c r="P9" s="2358"/>
      <c r="Q9" s="2358"/>
      <c r="R9" s="2358"/>
      <c r="S9" s="2358"/>
      <c r="T9" s="2360"/>
      <c r="U9" s="9"/>
      <c r="V9" s="317"/>
      <c r="X9" s="2363"/>
      <c r="Y9" s="2367"/>
      <c r="Z9" s="2368"/>
      <c r="AA9" s="2369"/>
      <c r="AB9" s="2358"/>
      <c r="AC9" s="2358"/>
      <c r="AD9" s="2358"/>
      <c r="AE9" s="2358"/>
      <c r="AF9" s="2358"/>
      <c r="AG9" s="2358"/>
      <c r="AH9" s="2374"/>
      <c r="AI9" s="2374"/>
      <c r="AJ9" s="2358"/>
      <c r="AK9" s="2358"/>
      <c r="AL9" s="2358"/>
      <c r="AM9" s="2358"/>
      <c r="AN9" s="2358"/>
      <c r="AO9" s="2358"/>
      <c r="AP9" s="2360"/>
    </row>
    <row r="10" spans="1:42" x14ac:dyDescent="0.2">
      <c r="B10" s="2363"/>
      <c r="C10" s="2370"/>
      <c r="D10" s="2371"/>
      <c r="E10" s="2372"/>
      <c r="F10" s="2358"/>
      <c r="G10" s="2358"/>
      <c r="H10" s="2358"/>
      <c r="I10" s="2358"/>
      <c r="J10" s="2358"/>
      <c r="K10" s="2358"/>
      <c r="L10" s="2375"/>
      <c r="M10" s="2375"/>
      <c r="N10" s="2358"/>
      <c r="O10" s="2358"/>
      <c r="P10" s="2358"/>
      <c r="Q10" s="2358"/>
      <c r="R10" s="2358"/>
      <c r="S10" s="2358"/>
      <c r="T10" s="2360"/>
      <c r="U10" s="9"/>
      <c r="V10" s="317"/>
      <c r="X10" s="2363"/>
      <c r="Y10" s="2370"/>
      <c r="Z10" s="2371"/>
      <c r="AA10" s="2372"/>
      <c r="AB10" s="2358"/>
      <c r="AC10" s="2358"/>
      <c r="AD10" s="2358"/>
      <c r="AE10" s="2358"/>
      <c r="AF10" s="2358"/>
      <c r="AG10" s="2358"/>
      <c r="AH10" s="2375"/>
      <c r="AI10" s="2375"/>
      <c r="AJ10" s="2358"/>
      <c r="AK10" s="2358"/>
      <c r="AL10" s="2358"/>
      <c r="AM10" s="2358"/>
      <c r="AN10" s="2358"/>
      <c r="AO10" s="2358"/>
      <c r="AP10" s="2360"/>
    </row>
    <row r="11" spans="1:42" s="89" customFormat="1" ht="13.5" thickBot="1" x14ac:dyDescent="0.25">
      <c r="B11" s="1258">
        <v>1</v>
      </c>
      <c r="C11" s="2345">
        <v>2</v>
      </c>
      <c r="D11" s="2346"/>
      <c r="E11" s="2347"/>
      <c r="F11" s="1256">
        <v>3</v>
      </c>
      <c r="G11" s="1256">
        <v>4</v>
      </c>
      <c r="H11" s="1256">
        <v>5</v>
      </c>
      <c r="I11" s="1256">
        <v>6</v>
      </c>
      <c r="J11" s="1256">
        <v>7</v>
      </c>
      <c r="K11" s="1256">
        <v>8</v>
      </c>
      <c r="L11" s="1256">
        <v>9</v>
      </c>
      <c r="M11" s="1256">
        <v>10</v>
      </c>
      <c r="N11" s="1256">
        <v>11</v>
      </c>
      <c r="O11" s="1256">
        <v>12</v>
      </c>
      <c r="P11" s="1256">
        <v>13</v>
      </c>
      <c r="Q11" s="1256">
        <v>14</v>
      </c>
      <c r="R11" s="1256">
        <v>15</v>
      </c>
      <c r="S11" s="1256">
        <v>16</v>
      </c>
      <c r="T11" s="1257">
        <v>17</v>
      </c>
      <c r="V11" s="125"/>
      <c r="X11" s="381">
        <v>1</v>
      </c>
      <c r="Y11" s="2345">
        <v>2</v>
      </c>
      <c r="Z11" s="2346"/>
      <c r="AA11" s="2347"/>
      <c r="AB11" s="382">
        <v>3</v>
      </c>
      <c r="AC11" s="382">
        <v>4</v>
      </c>
      <c r="AD11" s="382">
        <v>5</v>
      </c>
      <c r="AE11" s="382">
        <v>6</v>
      </c>
      <c r="AF11" s="382">
        <v>7</v>
      </c>
      <c r="AG11" s="382">
        <v>8</v>
      </c>
      <c r="AH11" s="382">
        <v>9</v>
      </c>
      <c r="AI11" s="382">
        <v>10</v>
      </c>
      <c r="AJ11" s="382">
        <v>11</v>
      </c>
      <c r="AK11" s="382">
        <v>12</v>
      </c>
      <c r="AL11" s="382">
        <v>13</v>
      </c>
      <c r="AM11" s="382">
        <v>14</v>
      </c>
      <c r="AN11" s="382">
        <v>15</v>
      </c>
      <c r="AO11" s="382">
        <v>16</v>
      </c>
      <c r="AP11" s="1368">
        <v>17</v>
      </c>
    </row>
    <row r="12" spans="1:42" ht="17.100000000000001" customHeight="1" x14ac:dyDescent="0.25">
      <c r="A12" s="62"/>
      <c r="B12" s="189"/>
      <c r="C12" s="2348"/>
      <c r="D12" s="2349"/>
      <c r="E12" s="2350"/>
      <c r="F12" s="320"/>
      <c r="G12" s="320"/>
      <c r="H12" s="320"/>
      <c r="I12" s="320"/>
      <c r="J12" s="320"/>
      <c r="K12" s="320"/>
      <c r="L12" s="320"/>
      <c r="M12" s="320"/>
      <c r="N12" s="320"/>
      <c r="O12" s="320"/>
      <c r="P12" s="320"/>
      <c r="Q12" s="320"/>
      <c r="R12" s="320"/>
      <c r="S12" s="320"/>
      <c r="T12" s="321"/>
      <c r="U12" s="319"/>
      <c r="X12" s="189"/>
      <c r="Y12" s="2348"/>
      <c r="Z12" s="2349"/>
      <c r="AA12" s="2350"/>
      <c r="AB12" s="316"/>
      <c r="AC12" s="316"/>
      <c r="AD12" s="316"/>
      <c r="AE12" s="316"/>
      <c r="AF12" s="316"/>
      <c r="AG12" s="316"/>
      <c r="AH12" s="316"/>
      <c r="AI12" s="316"/>
      <c r="AJ12" s="316"/>
      <c r="AK12" s="316"/>
      <c r="AL12" s="316"/>
      <c r="AM12" s="316"/>
      <c r="AN12" s="316"/>
      <c r="AO12" s="316"/>
      <c r="AP12" s="322"/>
    </row>
    <row r="13" spans="1:42" s="47" customFormat="1" ht="17.100000000000001" customHeight="1" x14ac:dyDescent="0.25">
      <c r="A13" s="58"/>
      <c r="B13" s="197"/>
      <c r="C13" s="2351" t="s">
        <v>275</v>
      </c>
      <c r="D13" s="2352"/>
      <c r="E13" s="2353"/>
      <c r="F13" s="316">
        <f>+AB13+AB29+AB46+AB63+AB80+AB97+AB114+AB132+AB149+AB166+AB183+AB200</f>
        <v>20</v>
      </c>
      <c r="G13" s="316">
        <f t="shared" ref="G13:T13" si="0">+AC13+AC29+AC46+AC63+AC80+AC97+AC114+AC132+AC149+AC166+AC183+AC200</f>
        <v>139</v>
      </c>
      <c r="H13" s="316">
        <f t="shared" si="0"/>
        <v>360</v>
      </c>
      <c r="I13" s="316">
        <f t="shared" si="0"/>
        <v>15</v>
      </c>
      <c r="J13" s="316">
        <f t="shared" si="0"/>
        <v>237</v>
      </c>
      <c r="K13" s="316">
        <f t="shared" si="0"/>
        <v>1220</v>
      </c>
      <c r="L13" s="316">
        <f t="shared" si="0"/>
        <v>105</v>
      </c>
      <c r="M13" s="316">
        <f t="shared" si="0"/>
        <v>132</v>
      </c>
      <c r="N13" s="316">
        <f t="shared" si="0"/>
        <v>0</v>
      </c>
      <c r="O13" s="316">
        <f t="shared" si="0"/>
        <v>0</v>
      </c>
      <c r="P13" s="316">
        <f t="shared" si="0"/>
        <v>0</v>
      </c>
      <c r="Q13" s="316">
        <f t="shared" si="0"/>
        <v>0</v>
      </c>
      <c r="R13" s="316">
        <f t="shared" si="0"/>
        <v>0</v>
      </c>
      <c r="S13" s="316">
        <f t="shared" si="0"/>
        <v>0</v>
      </c>
      <c r="T13" s="322">
        <f t="shared" si="0"/>
        <v>0</v>
      </c>
      <c r="U13" s="319">
        <f>+W13+AQ13+AQ29+AQ46+AQ63+AQ80+AQ97+AQ114+AQ132+AQ149+AQ166+AQ183+AQ200</f>
        <v>0</v>
      </c>
      <c r="V13" s="125"/>
      <c r="X13" s="197"/>
      <c r="Y13" s="2351" t="s">
        <v>275</v>
      </c>
      <c r="Z13" s="2352"/>
      <c r="AA13" s="2353"/>
      <c r="AB13" s="316">
        <v>11</v>
      </c>
      <c r="AC13" s="316">
        <v>70</v>
      </c>
      <c r="AD13" s="316">
        <v>109</v>
      </c>
      <c r="AE13" s="316">
        <v>7</v>
      </c>
      <c r="AF13" s="316">
        <v>43</v>
      </c>
      <c r="AG13" s="316">
        <v>570</v>
      </c>
      <c r="AH13" s="316">
        <v>30</v>
      </c>
      <c r="AI13" s="316">
        <v>36</v>
      </c>
      <c r="AJ13" s="316"/>
      <c r="AK13" s="316"/>
      <c r="AL13" s="316"/>
      <c r="AM13" s="316"/>
      <c r="AN13" s="316"/>
      <c r="AO13" s="316"/>
      <c r="AP13" s="322"/>
    </row>
    <row r="14" spans="1:42" ht="16.5" customHeight="1" thickBot="1" x14ac:dyDescent="0.3">
      <c r="A14" s="62"/>
      <c r="B14" s="198"/>
      <c r="C14" s="2376"/>
      <c r="D14" s="2377"/>
      <c r="E14" s="2378"/>
      <c r="F14" s="323"/>
      <c r="G14" s="323"/>
      <c r="H14" s="323"/>
      <c r="I14" s="323"/>
      <c r="J14" s="323"/>
      <c r="K14" s="323"/>
      <c r="L14" s="323"/>
      <c r="M14" s="323"/>
      <c r="N14" s="323"/>
      <c r="O14" s="323"/>
      <c r="P14" s="323"/>
      <c r="Q14" s="323"/>
      <c r="R14" s="323"/>
      <c r="S14" s="323"/>
      <c r="T14" s="324"/>
      <c r="U14" s="319"/>
      <c r="X14" s="197"/>
      <c r="Y14" s="2351"/>
      <c r="Z14" s="2352"/>
      <c r="AA14" s="2353"/>
      <c r="AB14" s="316"/>
      <c r="AC14" s="316"/>
      <c r="AD14" s="316"/>
      <c r="AE14" s="316"/>
      <c r="AF14" s="316"/>
      <c r="AG14" s="316"/>
      <c r="AH14" s="316"/>
      <c r="AI14" s="316"/>
      <c r="AJ14" s="316"/>
      <c r="AK14" s="316"/>
      <c r="AL14" s="316"/>
      <c r="AM14" s="316"/>
      <c r="AN14" s="316"/>
      <c r="AO14" s="316"/>
      <c r="AP14" s="322"/>
    </row>
    <row r="15" spans="1:42" ht="23.25" customHeight="1" thickBot="1" x14ac:dyDescent="0.25">
      <c r="A15" s="47"/>
      <c r="B15" s="2354" t="s">
        <v>3</v>
      </c>
      <c r="C15" s="2355"/>
      <c r="D15" s="2355"/>
      <c r="E15" s="2356"/>
      <c r="F15" s="63">
        <f t="shared" ref="F15:T15" si="1">SUM(F12:F14)</f>
        <v>20</v>
      </c>
      <c r="G15" s="63">
        <f t="shared" si="1"/>
        <v>139</v>
      </c>
      <c r="H15" s="63">
        <f t="shared" si="1"/>
        <v>360</v>
      </c>
      <c r="I15" s="63">
        <f t="shared" si="1"/>
        <v>15</v>
      </c>
      <c r="J15" s="63">
        <f t="shared" si="1"/>
        <v>237</v>
      </c>
      <c r="K15" s="63">
        <f t="shared" si="1"/>
        <v>1220</v>
      </c>
      <c r="L15" s="63">
        <f t="shared" si="1"/>
        <v>105</v>
      </c>
      <c r="M15" s="63">
        <f t="shared" si="1"/>
        <v>132</v>
      </c>
      <c r="N15" s="63">
        <f t="shared" si="1"/>
        <v>0</v>
      </c>
      <c r="O15" s="63">
        <f t="shared" si="1"/>
        <v>0</v>
      </c>
      <c r="P15" s="63">
        <f t="shared" si="1"/>
        <v>0</v>
      </c>
      <c r="Q15" s="63">
        <f t="shared" si="1"/>
        <v>0</v>
      </c>
      <c r="R15" s="63">
        <f t="shared" si="1"/>
        <v>0</v>
      </c>
      <c r="S15" s="63">
        <f t="shared" si="1"/>
        <v>0</v>
      </c>
      <c r="T15" s="318">
        <f t="shared" si="1"/>
        <v>0</v>
      </c>
      <c r="U15" s="47"/>
      <c r="X15" s="2354" t="s">
        <v>3</v>
      </c>
      <c r="Y15" s="2355"/>
      <c r="Z15" s="2355"/>
      <c r="AA15" s="2356"/>
      <c r="AB15" s="63">
        <f t="shared" ref="AB15:AP15" si="2">SUM(AB12:AB14)</f>
        <v>11</v>
      </c>
      <c r="AC15" s="63">
        <f t="shared" si="2"/>
        <v>70</v>
      </c>
      <c r="AD15" s="63">
        <f t="shared" si="2"/>
        <v>109</v>
      </c>
      <c r="AE15" s="63">
        <f t="shared" si="2"/>
        <v>7</v>
      </c>
      <c r="AF15" s="63">
        <f t="shared" si="2"/>
        <v>43</v>
      </c>
      <c r="AG15" s="63">
        <f t="shared" si="2"/>
        <v>570</v>
      </c>
      <c r="AH15" s="63">
        <f t="shared" si="2"/>
        <v>30</v>
      </c>
      <c r="AI15" s="63">
        <f t="shared" si="2"/>
        <v>36</v>
      </c>
      <c r="AJ15" s="63">
        <f t="shared" si="2"/>
        <v>0</v>
      </c>
      <c r="AK15" s="63">
        <f t="shared" si="2"/>
        <v>0</v>
      </c>
      <c r="AL15" s="63">
        <f t="shared" si="2"/>
        <v>0</v>
      </c>
      <c r="AM15" s="63">
        <f t="shared" si="2"/>
        <v>0</v>
      </c>
      <c r="AN15" s="63">
        <f t="shared" si="2"/>
        <v>0</v>
      </c>
      <c r="AO15" s="63">
        <f t="shared" si="2"/>
        <v>0</v>
      </c>
      <c r="AP15" s="318">
        <f t="shared" si="2"/>
        <v>0</v>
      </c>
    </row>
    <row r="16" spans="1:42" ht="23.25" customHeight="1" x14ac:dyDescent="0.2">
      <c r="A16" s="47"/>
      <c r="B16" s="82"/>
      <c r="C16" s="82"/>
      <c r="D16" s="82"/>
      <c r="E16" s="82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71"/>
      <c r="U16" s="47"/>
      <c r="X16" s="82"/>
      <c r="Y16" s="82"/>
      <c r="Z16" s="82"/>
      <c r="AA16" s="82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71"/>
    </row>
    <row r="17" spans="2:42" x14ac:dyDescent="0.2">
      <c r="B17" s="112" t="s">
        <v>847</v>
      </c>
      <c r="C17" s="125"/>
      <c r="D17" s="125"/>
      <c r="E17" s="125"/>
      <c r="F17" s="125"/>
      <c r="G17" s="125"/>
      <c r="H17" s="125"/>
      <c r="I17" s="125"/>
      <c r="J17" s="125"/>
      <c r="K17" s="108"/>
      <c r="L17" s="108"/>
      <c r="M17" s="108"/>
      <c r="V17" s="89"/>
      <c r="Y17" s="125"/>
      <c r="Z17" s="125"/>
      <c r="AA17" s="125"/>
      <c r="AB17" s="125"/>
      <c r="AC17" s="125"/>
      <c r="AD17" s="125"/>
      <c r="AE17" s="125"/>
      <c r="AF17" s="125"/>
      <c r="AG17" s="108"/>
      <c r="AH17" s="108"/>
      <c r="AI17" s="108"/>
    </row>
    <row r="18" spans="2:42" ht="18" x14ac:dyDescent="0.25">
      <c r="X18" s="2361" t="s">
        <v>317</v>
      </c>
      <c r="Y18" s="2361"/>
      <c r="Z18" s="2361"/>
      <c r="AA18" s="2361"/>
      <c r="AB18" s="2361"/>
      <c r="AC18" s="2361"/>
      <c r="AD18" s="2361"/>
      <c r="AE18" s="2361"/>
      <c r="AF18" s="2361"/>
      <c r="AG18" s="2361"/>
      <c r="AH18" s="2361"/>
      <c r="AI18" s="2361"/>
      <c r="AJ18" s="2361"/>
      <c r="AK18" s="2361"/>
      <c r="AL18" s="2361"/>
      <c r="AM18" s="2361"/>
      <c r="AN18" s="2361"/>
      <c r="AO18" s="2361"/>
      <c r="AP18" s="2361"/>
    </row>
    <row r="20" spans="2:42" x14ac:dyDescent="0.2">
      <c r="X20" s="112" t="s">
        <v>273</v>
      </c>
      <c r="Z20" s="39" t="s">
        <v>27</v>
      </c>
      <c r="AA20" s="103" t="s">
        <v>301</v>
      </c>
      <c r="AB20" s="103"/>
    </row>
    <row r="21" spans="2:42" x14ac:dyDescent="0.2">
      <c r="X21" s="95" t="s">
        <v>25</v>
      </c>
      <c r="Z21" s="39" t="s">
        <v>27</v>
      </c>
      <c r="AA21" s="2362">
        <v>2014</v>
      </c>
      <c r="AB21" s="2362"/>
    </row>
    <row r="22" spans="2:42" x14ac:dyDescent="0.2">
      <c r="X22" s="112" t="s">
        <v>770</v>
      </c>
      <c r="Z22" s="39" t="s">
        <v>27</v>
      </c>
      <c r="AA22" s="103" t="s">
        <v>295</v>
      </c>
      <c r="AB22" s="103"/>
    </row>
    <row r="23" spans="2:42" ht="13.5" thickBot="1" x14ac:dyDescent="0.25"/>
    <row r="24" spans="2:42" ht="12.75" customHeight="1" x14ac:dyDescent="0.2">
      <c r="X24" s="2305" t="s">
        <v>0</v>
      </c>
      <c r="Y24" s="2364" t="s">
        <v>272</v>
      </c>
      <c r="Z24" s="2365"/>
      <c r="AA24" s="2366"/>
      <c r="AB24" s="2357" t="s">
        <v>59</v>
      </c>
      <c r="AC24" s="2357" t="s">
        <v>60</v>
      </c>
      <c r="AD24" s="2357" t="s">
        <v>61</v>
      </c>
      <c r="AE24" s="2357" t="s">
        <v>62</v>
      </c>
      <c r="AF24" s="2357" t="s">
        <v>63</v>
      </c>
      <c r="AG24" s="2373" t="s">
        <v>239</v>
      </c>
      <c r="AH24" s="2270" t="s">
        <v>300</v>
      </c>
      <c r="AI24" s="2270" t="s">
        <v>96</v>
      </c>
      <c r="AJ24" s="2357" t="s">
        <v>32</v>
      </c>
      <c r="AK24" s="2357" t="s">
        <v>31</v>
      </c>
      <c r="AL24" s="2357" t="s">
        <v>33</v>
      </c>
      <c r="AM24" s="2357" t="s">
        <v>64</v>
      </c>
      <c r="AN24" s="2357" t="s">
        <v>65</v>
      </c>
      <c r="AO24" s="2357" t="s">
        <v>240</v>
      </c>
      <c r="AP24" s="2359" t="s">
        <v>66</v>
      </c>
    </row>
    <row r="25" spans="2:42" x14ac:dyDescent="0.2">
      <c r="X25" s="2363"/>
      <c r="Y25" s="2367"/>
      <c r="Z25" s="2368"/>
      <c r="AA25" s="2369"/>
      <c r="AB25" s="2358"/>
      <c r="AC25" s="2358"/>
      <c r="AD25" s="2358"/>
      <c r="AE25" s="2358"/>
      <c r="AF25" s="2358"/>
      <c r="AG25" s="2358"/>
      <c r="AH25" s="2374"/>
      <c r="AI25" s="2374"/>
      <c r="AJ25" s="2358"/>
      <c r="AK25" s="2358"/>
      <c r="AL25" s="2358"/>
      <c r="AM25" s="2358"/>
      <c r="AN25" s="2358"/>
      <c r="AO25" s="2358"/>
      <c r="AP25" s="2360"/>
    </row>
    <row r="26" spans="2:42" x14ac:dyDescent="0.2">
      <c r="X26" s="2363"/>
      <c r="Y26" s="2370"/>
      <c r="Z26" s="2371"/>
      <c r="AA26" s="2372"/>
      <c r="AB26" s="2358"/>
      <c r="AC26" s="2358"/>
      <c r="AD26" s="2358"/>
      <c r="AE26" s="2358"/>
      <c r="AF26" s="2358"/>
      <c r="AG26" s="2358"/>
      <c r="AH26" s="2375"/>
      <c r="AI26" s="2375"/>
      <c r="AJ26" s="2358"/>
      <c r="AK26" s="2358"/>
      <c r="AL26" s="2358"/>
      <c r="AM26" s="2358"/>
      <c r="AN26" s="2358"/>
      <c r="AO26" s="2358"/>
      <c r="AP26" s="2360"/>
    </row>
    <row r="27" spans="2:42" ht="13.5" thickBot="1" x14ac:dyDescent="0.25">
      <c r="X27" s="381">
        <v>1</v>
      </c>
      <c r="Y27" s="2345">
        <v>2</v>
      </c>
      <c r="Z27" s="2346"/>
      <c r="AA27" s="2347"/>
      <c r="AB27" s="382">
        <v>3</v>
      </c>
      <c r="AC27" s="382">
        <v>4</v>
      </c>
      <c r="AD27" s="382">
        <v>5</v>
      </c>
      <c r="AE27" s="382">
        <v>6</v>
      </c>
      <c r="AF27" s="382">
        <v>7</v>
      </c>
      <c r="AG27" s="382">
        <v>8</v>
      </c>
      <c r="AH27" s="382">
        <v>9</v>
      </c>
      <c r="AI27" s="382">
        <v>10</v>
      </c>
      <c r="AJ27" s="382">
        <v>11</v>
      </c>
      <c r="AK27" s="382">
        <v>12</v>
      </c>
      <c r="AL27" s="382">
        <v>13</v>
      </c>
      <c r="AM27" s="382">
        <v>14</v>
      </c>
      <c r="AN27" s="382">
        <v>15</v>
      </c>
      <c r="AO27" s="382">
        <v>16</v>
      </c>
      <c r="AP27" s="1368">
        <v>17</v>
      </c>
    </row>
    <row r="28" spans="2:42" ht="15" x14ac:dyDescent="0.25">
      <c r="X28" s="189"/>
      <c r="Y28" s="2348"/>
      <c r="Z28" s="2349"/>
      <c r="AA28" s="2350"/>
      <c r="AB28" s="316"/>
      <c r="AC28" s="316"/>
      <c r="AD28" s="316"/>
      <c r="AE28" s="316"/>
      <c r="AF28" s="316"/>
      <c r="AG28" s="316"/>
      <c r="AH28" s="316"/>
      <c r="AI28" s="316"/>
      <c r="AJ28" s="316"/>
      <c r="AK28" s="316"/>
      <c r="AL28" s="316"/>
      <c r="AM28" s="316"/>
      <c r="AN28" s="316"/>
      <c r="AO28" s="316"/>
      <c r="AP28" s="322"/>
    </row>
    <row r="29" spans="2:42" ht="15" x14ac:dyDescent="0.25">
      <c r="X29" s="197"/>
      <c r="Y29" s="2351" t="s">
        <v>275</v>
      </c>
      <c r="Z29" s="2352"/>
      <c r="AA29" s="2353"/>
      <c r="AB29" s="316">
        <v>8</v>
      </c>
      <c r="AC29" s="316">
        <v>53</v>
      </c>
      <c r="AD29" s="316">
        <v>175</v>
      </c>
      <c r="AE29" s="316">
        <v>7</v>
      </c>
      <c r="AF29" s="316">
        <v>40</v>
      </c>
      <c r="AG29" s="316">
        <v>466</v>
      </c>
      <c r="AH29" s="316">
        <v>47</v>
      </c>
      <c r="AI29" s="316">
        <v>20</v>
      </c>
      <c r="AJ29" s="316"/>
      <c r="AK29" s="316"/>
      <c r="AL29" s="316"/>
      <c r="AM29" s="316"/>
      <c r="AN29" s="316"/>
      <c r="AO29" s="316"/>
      <c r="AP29" s="322"/>
    </row>
    <row r="30" spans="2:42" ht="15.75" thickBot="1" x14ac:dyDescent="0.3">
      <c r="X30" s="197"/>
      <c r="Y30" s="2351"/>
      <c r="Z30" s="2352"/>
      <c r="AA30" s="2353"/>
      <c r="AB30" s="316"/>
      <c r="AC30" s="316"/>
      <c r="AD30" s="316"/>
      <c r="AE30" s="316"/>
      <c r="AF30" s="316"/>
      <c r="AG30" s="316"/>
      <c r="AH30" s="316"/>
      <c r="AI30" s="316"/>
      <c r="AJ30" s="316"/>
      <c r="AK30" s="316"/>
      <c r="AL30" s="316"/>
      <c r="AM30" s="316"/>
      <c r="AN30" s="316"/>
      <c r="AO30" s="316"/>
      <c r="AP30" s="322"/>
    </row>
    <row r="31" spans="2:42" ht="13.5" thickBot="1" x14ac:dyDescent="0.25">
      <c r="X31" s="2354" t="s">
        <v>3</v>
      </c>
      <c r="Y31" s="2355"/>
      <c r="Z31" s="2355"/>
      <c r="AA31" s="2356"/>
      <c r="AB31" s="63">
        <f t="shared" ref="AB31:AP31" si="3">SUM(AB28:AB30)</f>
        <v>8</v>
      </c>
      <c r="AC31" s="63">
        <f t="shared" si="3"/>
        <v>53</v>
      </c>
      <c r="AD31" s="63">
        <f t="shared" si="3"/>
        <v>175</v>
      </c>
      <c r="AE31" s="63">
        <f t="shared" si="3"/>
        <v>7</v>
      </c>
      <c r="AF31" s="63">
        <f t="shared" si="3"/>
        <v>40</v>
      </c>
      <c r="AG31" s="63">
        <f t="shared" si="3"/>
        <v>466</v>
      </c>
      <c r="AH31" s="63">
        <f t="shared" si="3"/>
        <v>47</v>
      </c>
      <c r="AI31" s="63">
        <f t="shared" si="3"/>
        <v>20</v>
      </c>
      <c r="AJ31" s="63">
        <f t="shared" si="3"/>
        <v>0</v>
      </c>
      <c r="AK31" s="63">
        <f t="shared" si="3"/>
        <v>0</v>
      </c>
      <c r="AL31" s="63">
        <f t="shared" si="3"/>
        <v>0</v>
      </c>
      <c r="AM31" s="63">
        <f t="shared" si="3"/>
        <v>0</v>
      </c>
      <c r="AN31" s="63">
        <f t="shared" si="3"/>
        <v>0</v>
      </c>
      <c r="AO31" s="63">
        <f t="shared" si="3"/>
        <v>0</v>
      </c>
      <c r="AP31" s="318">
        <f t="shared" si="3"/>
        <v>0</v>
      </c>
    </row>
    <row r="34" spans="24:42" ht="18" x14ac:dyDescent="0.25">
      <c r="X34" s="2361" t="s">
        <v>317</v>
      </c>
      <c r="Y34" s="2361"/>
      <c r="Z34" s="2361"/>
      <c r="AA34" s="2361"/>
      <c r="AB34" s="2361"/>
      <c r="AC34" s="2361"/>
      <c r="AD34" s="2361"/>
      <c r="AE34" s="2361"/>
      <c r="AF34" s="2361"/>
      <c r="AG34" s="2361"/>
      <c r="AH34" s="2361"/>
      <c r="AI34" s="2361"/>
      <c r="AJ34" s="2361"/>
      <c r="AK34" s="2361"/>
      <c r="AL34" s="2361"/>
      <c r="AM34" s="2361"/>
      <c r="AN34" s="2361"/>
      <c r="AO34" s="2361"/>
      <c r="AP34" s="2361"/>
    </row>
    <row r="35" spans="24:42" ht="18" x14ac:dyDescent="0.25">
      <c r="X35" s="2361" t="s">
        <v>318</v>
      </c>
      <c r="Y35" s="2361"/>
      <c r="Z35" s="2361"/>
      <c r="AA35" s="2361"/>
      <c r="AB35" s="2361"/>
      <c r="AC35" s="2361"/>
      <c r="AD35" s="2361"/>
      <c r="AE35" s="2361"/>
      <c r="AF35" s="2361"/>
      <c r="AG35" s="2361"/>
      <c r="AH35" s="2361"/>
      <c r="AI35" s="2361"/>
      <c r="AJ35" s="2361"/>
      <c r="AK35" s="2361"/>
      <c r="AL35" s="2361"/>
      <c r="AM35" s="2361"/>
      <c r="AN35" s="2361"/>
      <c r="AO35" s="2361"/>
      <c r="AP35" s="2361"/>
    </row>
    <row r="37" spans="24:42" x14ac:dyDescent="0.2">
      <c r="X37" s="112" t="s">
        <v>273</v>
      </c>
      <c r="Z37" s="39" t="s">
        <v>27</v>
      </c>
      <c r="AA37" s="103" t="s">
        <v>284</v>
      </c>
      <c r="AB37" s="103"/>
    </row>
    <row r="38" spans="24:42" x14ac:dyDescent="0.2">
      <c r="X38" s="95" t="s">
        <v>25</v>
      </c>
      <c r="Z38" s="39" t="s">
        <v>27</v>
      </c>
      <c r="AA38" s="2362">
        <v>2014</v>
      </c>
      <c r="AB38" s="2362"/>
    </row>
    <row r="39" spans="24:42" x14ac:dyDescent="0.2">
      <c r="X39" s="112" t="s">
        <v>770</v>
      </c>
      <c r="Z39" s="39" t="s">
        <v>27</v>
      </c>
      <c r="AA39" s="103" t="s">
        <v>295</v>
      </c>
      <c r="AB39" s="103"/>
    </row>
    <row r="40" spans="24:42" ht="13.5" thickBot="1" x14ac:dyDescent="0.25"/>
    <row r="41" spans="24:42" ht="12.75" customHeight="1" x14ac:dyDescent="0.2">
      <c r="X41" s="2305" t="s">
        <v>0</v>
      </c>
      <c r="Y41" s="2364" t="s">
        <v>272</v>
      </c>
      <c r="Z41" s="2365"/>
      <c r="AA41" s="2366"/>
      <c r="AB41" s="2357" t="s">
        <v>59</v>
      </c>
      <c r="AC41" s="2357" t="s">
        <v>60</v>
      </c>
      <c r="AD41" s="2357" t="s">
        <v>61</v>
      </c>
      <c r="AE41" s="2357" t="s">
        <v>62</v>
      </c>
      <c r="AF41" s="2357" t="s">
        <v>63</v>
      </c>
      <c r="AG41" s="2373" t="s">
        <v>239</v>
      </c>
      <c r="AH41" s="2270" t="s">
        <v>300</v>
      </c>
      <c r="AI41" s="2270" t="s">
        <v>96</v>
      </c>
      <c r="AJ41" s="2357" t="s">
        <v>32</v>
      </c>
      <c r="AK41" s="2357" t="s">
        <v>31</v>
      </c>
      <c r="AL41" s="2357" t="s">
        <v>33</v>
      </c>
      <c r="AM41" s="2357" t="s">
        <v>64</v>
      </c>
      <c r="AN41" s="2357" t="s">
        <v>65</v>
      </c>
      <c r="AO41" s="2357" t="s">
        <v>240</v>
      </c>
      <c r="AP41" s="2359" t="s">
        <v>66</v>
      </c>
    </row>
    <row r="42" spans="24:42" x14ac:dyDescent="0.2">
      <c r="X42" s="2363"/>
      <c r="Y42" s="2367"/>
      <c r="Z42" s="2368"/>
      <c r="AA42" s="2369"/>
      <c r="AB42" s="2358"/>
      <c r="AC42" s="2358"/>
      <c r="AD42" s="2358"/>
      <c r="AE42" s="2358"/>
      <c r="AF42" s="2358"/>
      <c r="AG42" s="2358"/>
      <c r="AH42" s="2374"/>
      <c r="AI42" s="2374"/>
      <c r="AJ42" s="2358"/>
      <c r="AK42" s="2358"/>
      <c r="AL42" s="2358"/>
      <c r="AM42" s="2358"/>
      <c r="AN42" s="2358"/>
      <c r="AO42" s="2358"/>
      <c r="AP42" s="2360"/>
    </row>
    <row r="43" spans="24:42" x14ac:dyDescent="0.2">
      <c r="X43" s="2363"/>
      <c r="Y43" s="2370"/>
      <c r="Z43" s="2371"/>
      <c r="AA43" s="2372"/>
      <c r="AB43" s="2358"/>
      <c r="AC43" s="2358"/>
      <c r="AD43" s="2358"/>
      <c r="AE43" s="2358"/>
      <c r="AF43" s="2358"/>
      <c r="AG43" s="2358"/>
      <c r="AH43" s="2375"/>
      <c r="AI43" s="2375"/>
      <c r="AJ43" s="2358"/>
      <c r="AK43" s="2358"/>
      <c r="AL43" s="2358"/>
      <c r="AM43" s="2358"/>
      <c r="AN43" s="2358"/>
      <c r="AO43" s="2358"/>
      <c r="AP43" s="2360"/>
    </row>
    <row r="44" spans="24:42" ht="13.5" thickBot="1" x14ac:dyDescent="0.25">
      <c r="X44" s="381">
        <v>1</v>
      </c>
      <c r="Y44" s="2345">
        <v>2</v>
      </c>
      <c r="Z44" s="2346"/>
      <c r="AA44" s="2347"/>
      <c r="AB44" s="382">
        <v>3</v>
      </c>
      <c r="AC44" s="382">
        <v>4</v>
      </c>
      <c r="AD44" s="382">
        <v>5</v>
      </c>
      <c r="AE44" s="382">
        <v>6</v>
      </c>
      <c r="AF44" s="382">
        <v>7</v>
      </c>
      <c r="AG44" s="382">
        <v>8</v>
      </c>
      <c r="AH44" s="382">
        <v>9</v>
      </c>
      <c r="AI44" s="382">
        <v>10</v>
      </c>
      <c r="AJ44" s="382">
        <v>11</v>
      </c>
      <c r="AK44" s="382">
        <v>12</v>
      </c>
      <c r="AL44" s="382">
        <v>13</v>
      </c>
      <c r="AM44" s="382">
        <v>14</v>
      </c>
      <c r="AN44" s="382">
        <v>15</v>
      </c>
      <c r="AO44" s="382">
        <v>16</v>
      </c>
      <c r="AP44" s="1368">
        <v>17</v>
      </c>
    </row>
    <row r="45" spans="24:42" ht="15" x14ac:dyDescent="0.25">
      <c r="X45" s="189"/>
      <c r="Y45" s="2348"/>
      <c r="Z45" s="2349"/>
      <c r="AA45" s="2350"/>
      <c r="AB45" s="316"/>
      <c r="AC45" s="316"/>
      <c r="AD45" s="316"/>
      <c r="AE45" s="316"/>
      <c r="AF45" s="316"/>
      <c r="AG45" s="316"/>
      <c r="AH45" s="316"/>
      <c r="AI45" s="316"/>
      <c r="AJ45" s="316"/>
      <c r="AK45" s="316"/>
      <c r="AL45" s="316"/>
      <c r="AM45" s="316"/>
      <c r="AN45" s="316"/>
      <c r="AO45" s="316"/>
      <c r="AP45" s="322"/>
    </row>
    <row r="46" spans="24:42" ht="15" x14ac:dyDescent="0.25">
      <c r="X46" s="197"/>
      <c r="Y46" s="2351" t="s">
        <v>275</v>
      </c>
      <c r="Z46" s="2352"/>
      <c r="AA46" s="2353"/>
      <c r="AB46" s="316">
        <v>1</v>
      </c>
      <c r="AC46" s="316">
        <v>16</v>
      </c>
      <c r="AD46" s="316">
        <v>76</v>
      </c>
      <c r="AE46" s="316">
        <v>1</v>
      </c>
      <c r="AF46" s="316">
        <v>154</v>
      </c>
      <c r="AG46" s="316">
        <v>184</v>
      </c>
      <c r="AH46" s="316">
        <v>28</v>
      </c>
      <c r="AI46" s="316">
        <v>76</v>
      </c>
      <c r="AJ46" s="316"/>
      <c r="AK46" s="316"/>
      <c r="AL46" s="316"/>
      <c r="AM46" s="316"/>
      <c r="AN46" s="316"/>
      <c r="AO46" s="316"/>
      <c r="AP46" s="322"/>
    </row>
    <row r="47" spans="24:42" ht="15.75" thickBot="1" x14ac:dyDescent="0.3">
      <c r="X47" s="197"/>
      <c r="Y47" s="2351"/>
      <c r="Z47" s="2352"/>
      <c r="AA47" s="2353"/>
      <c r="AB47" s="316"/>
      <c r="AC47" s="316"/>
      <c r="AD47" s="316"/>
      <c r="AE47" s="316"/>
      <c r="AF47" s="316"/>
      <c r="AG47" s="316"/>
      <c r="AH47" s="316"/>
      <c r="AI47" s="316"/>
      <c r="AJ47" s="316"/>
      <c r="AK47" s="316"/>
      <c r="AL47" s="316"/>
      <c r="AM47" s="316"/>
      <c r="AN47" s="316"/>
      <c r="AO47" s="316"/>
      <c r="AP47" s="322"/>
    </row>
    <row r="48" spans="24:42" ht="13.5" thickBot="1" x14ac:dyDescent="0.25">
      <c r="X48" s="2354" t="s">
        <v>3</v>
      </c>
      <c r="Y48" s="2355"/>
      <c r="Z48" s="2355"/>
      <c r="AA48" s="2356"/>
      <c r="AB48" s="63">
        <f t="shared" ref="AB48:AP48" si="4">SUM(AB45:AB47)</f>
        <v>1</v>
      </c>
      <c r="AC48" s="63">
        <f t="shared" si="4"/>
        <v>16</v>
      </c>
      <c r="AD48" s="63">
        <f t="shared" si="4"/>
        <v>76</v>
      </c>
      <c r="AE48" s="63">
        <f t="shared" si="4"/>
        <v>1</v>
      </c>
      <c r="AF48" s="63">
        <f t="shared" si="4"/>
        <v>154</v>
      </c>
      <c r="AG48" s="63">
        <f t="shared" si="4"/>
        <v>184</v>
      </c>
      <c r="AH48" s="63">
        <f t="shared" si="4"/>
        <v>28</v>
      </c>
      <c r="AI48" s="63">
        <f t="shared" si="4"/>
        <v>76</v>
      </c>
      <c r="AJ48" s="63">
        <f t="shared" si="4"/>
        <v>0</v>
      </c>
      <c r="AK48" s="63">
        <f t="shared" si="4"/>
        <v>0</v>
      </c>
      <c r="AL48" s="63">
        <f t="shared" si="4"/>
        <v>0</v>
      </c>
      <c r="AM48" s="63">
        <f t="shared" si="4"/>
        <v>0</v>
      </c>
      <c r="AN48" s="63">
        <f t="shared" si="4"/>
        <v>0</v>
      </c>
      <c r="AO48" s="63">
        <f t="shared" si="4"/>
        <v>0</v>
      </c>
      <c r="AP48" s="318">
        <f t="shared" si="4"/>
        <v>0</v>
      </c>
    </row>
    <row r="51" spans="24:42" ht="18" x14ac:dyDescent="0.25">
      <c r="X51" s="2361" t="s">
        <v>317</v>
      </c>
      <c r="Y51" s="2361"/>
      <c r="Z51" s="2361"/>
      <c r="AA51" s="2361"/>
      <c r="AB51" s="2361"/>
      <c r="AC51" s="2361"/>
      <c r="AD51" s="2361"/>
      <c r="AE51" s="2361"/>
      <c r="AF51" s="2361"/>
      <c r="AG51" s="2361"/>
      <c r="AH51" s="2361"/>
      <c r="AI51" s="2361"/>
      <c r="AJ51" s="2361"/>
      <c r="AK51" s="2361"/>
      <c r="AL51" s="2361"/>
      <c r="AM51" s="2361"/>
      <c r="AN51" s="2361"/>
      <c r="AO51" s="2361"/>
      <c r="AP51" s="2361"/>
    </row>
    <row r="52" spans="24:42" ht="18" x14ac:dyDescent="0.25">
      <c r="X52" s="2361" t="s">
        <v>318</v>
      </c>
      <c r="Y52" s="2361"/>
      <c r="Z52" s="2361"/>
      <c r="AA52" s="2361"/>
      <c r="AB52" s="2361"/>
      <c r="AC52" s="2361"/>
      <c r="AD52" s="2361"/>
      <c r="AE52" s="2361"/>
      <c r="AF52" s="2361"/>
      <c r="AG52" s="2361"/>
      <c r="AH52" s="2361"/>
      <c r="AI52" s="2361"/>
      <c r="AJ52" s="2361"/>
      <c r="AK52" s="2361"/>
      <c r="AL52" s="2361"/>
      <c r="AM52" s="2361"/>
      <c r="AN52" s="2361"/>
      <c r="AO52" s="2361"/>
      <c r="AP52" s="2361"/>
    </row>
    <row r="54" spans="24:42" x14ac:dyDescent="0.2">
      <c r="X54" s="112" t="s">
        <v>273</v>
      </c>
      <c r="Z54" s="39" t="s">
        <v>27</v>
      </c>
      <c r="AA54" s="103" t="s">
        <v>285</v>
      </c>
      <c r="AB54" s="103"/>
    </row>
    <row r="55" spans="24:42" x14ac:dyDescent="0.2">
      <c r="X55" s="95" t="s">
        <v>25</v>
      </c>
      <c r="Z55" s="39" t="s">
        <v>27</v>
      </c>
      <c r="AA55" s="2362">
        <v>2014</v>
      </c>
      <c r="AB55" s="2362"/>
    </row>
    <row r="56" spans="24:42" x14ac:dyDescent="0.2">
      <c r="X56" s="112" t="s">
        <v>770</v>
      </c>
      <c r="Z56" s="39" t="s">
        <v>27</v>
      </c>
      <c r="AA56" s="103" t="s">
        <v>295</v>
      </c>
      <c r="AB56" s="103"/>
    </row>
    <row r="57" spans="24:42" ht="13.5" thickBot="1" x14ac:dyDescent="0.25"/>
    <row r="58" spans="24:42" ht="12.75" customHeight="1" x14ac:dyDescent="0.2">
      <c r="X58" s="2305" t="s">
        <v>0</v>
      </c>
      <c r="Y58" s="2364" t="s">
        <v>272</v>
      </c>
      <c r="Z58" s="2365"/>
      <c r="AA58" s="2366"/>
      <c r="AB58" s="2357" t="s">
        <v>59</v>
      </c>
      <c r="AC58" s="2357" t="s">
        <v>60</v>
      </c>
      <c r="AD58" s="2357" t="s">
        <v>61</v>
      </c>
      <c r="AE58" s="2357" t="s">
        <v>62</v>
      </c>
      <c r="AF58" s="2357" t="s">
        <v>63</v>
      </c>
      <c r="AG58" s="2373" t="s">
        <v>239</v>
      </c>
      <c r="AH58" s="2270" t="s">
        <v>300</v>
      </c>
      <c r="AI58" s="2270" t="s">
        <v>96</v>
      </c>
      <c r="AJ58" s="2357" t="s">
        <v>32</v>
      </c>
      <c r="AK58" s="2357" t="s">
        <v>31</v>
      </c>
      <c r="AL58" s="2357" t="s">
        <v>33</v>
      </c>
      <c r="AM58" s="2357" t="s">
        <v>64</v>
      </c>
      <c r="AN58" s="2357" t="s">
        <v>65</v>
      </c>
      <c r="AO58" s="2357" t="s">
        <v>240</v>
      </c>
      <c r="AP58" s="2359" t="s">
        <v>66</v>
      </c>
    </row>
    <row r="59" spans="24:42" x14ac:dyDescent="0.2">
      <c r="X59" s="2363"/>
      <c r="Y59" s="2367"/>
      <c r="Z59" s="2368"/>
      <c r="AA59" s="2369"/>
      <c r="AB59" s="2358"/>
      <c r="AC59" s="2358"/>
      <c r="AD59" s="2358"/>
      <c r="AE59" s="2358"/>
      <c r="AF59" s="2358"/>
      <c r="AG59" s="2358"/>
      <c r="AH59" s="2374"/>
      <c r="AI59" s="2374"/>
      <c r="AJ59" s="2358"/>
      <c r="AK59" s="2358"/>
      <c r="AL59" s="2358"/>
      <c r="AM59" s="2358"/>
      <c r="AN59" s="2358"/>
      <c r="AO59" s="2358"/>
      <c r="AP59" s="2360"/>
    </row>
    <row r="60" spans="24:42" x14ac:dyDescent="0.2">
      <c r="X60" s="2363"/>
      <c r="Y60" s="2370"/>
      <c r="Z60" s="2371"/>
      <c r="AA60" s="2372"/>
      <c r="AB60" s="2358"/>
      <c r="AC60" s="2358"/>
      <c r="AD60" s="2358"/>
      <c r="AE60" s="2358"/>
      <c r="AF60" s="2358"/>
      <c r="AG60" s="2358"/>
      <c r="AH60" s="2375"/>
      <c r="AI60" s="2375"/>
      <c r="AJ60" s="2358"/>
      <c r="AK60" s="2358"/>
      <c r="AL60" s="2358"/>
      <c r="AM60" s="2358"/>
      <c r="AN60" s="2358"/>
      <c r="AO60" s="2358"/>
      <c r="AP60" s="2360"/>
    </row>
    <row r="61" spans="24:42" ht="13.5" thickBot="1" x14ac:dyDescent="0.25">
      <c r="X61" s="381">
        <v>1</v>
      </c>
      <c r="Y61" s="2345">
        <v>2</v>
      </c>
      <c r="Z61" s="2346"/>
      <c r="AA61" s="2347"/>
      <c r="AB61" s="382">
        <v>3</v>
      </c>
      <c r="AC61" s="382">
        <v>4</v>
      </c>
      <c r="AD61" s="382">
        <v>5</v>
      </c>
      <c r="AE61" s="382">
        <v>6</v>
      </c>
      <c r="AF61" s="382">
        <v>7</v>
      </c>
      <c r="AG61" s="382">
        <v>8</v>
      </c>
      <c r="AH61" s="382">
        <v>9</v>
      </c>
      <c r="AI61" s="382">
        <v>10</v>
      </c>
      <c r="AJ61" s="382">
        <v>11</v>
      </c>
      <c r="AK61" s="382">
        <v>12</v>
      </c>
      <c r="AL61" s="382">
        <v>13</v>
      </c>
      <c r="AM61" s="382">
        <v>14</v>
      </c>
      <c r="AN61" s="382">
        <v>15</v>
      </c>
      <c r="AO61" s="382">
        <v>16</v>
      </c>
      <c r="AP61" s="1368">
        <v>17</v>
      </c>
    </row>
    <row r="62" spans="24:42" ht="15" x14ac:dyDescent="0.25">
      <c r="X62" s="189"/>
      <c r="Y62" s="2348"/>
      <c r="Z62" s="2349"/>
      <c r="AA62" s="2350"/>
      <c r="AB62" s="316"/>
      <c r="AC62" s="316"/>
      <c r="AD62" s="316"/>
      <c r="AE62" s="316"/>
      <c r="AF62" s="316"/>
      <c r="AG62" s="316"/>
      <c r="AH62" s="316"/>
      <c r="AI62" s="316"/>
      <c r="AJ62" s="316"/>
      <c r="AK62" s="316"/>
      <c r="AL62" s="316"/>
      <c r="AM62" s="316"/>
      <c r="AN62" s="316"/>
      <c r="AO62" s="316"/>
      <c r="AP62" s="322"/>
    </row>
    <row r="63" spans="24:42" ht="15" x14ac:dyDescent="0.25">
      <c r="X63" s="197"/>
      <c r="Y63" s="2351" t="s">
        <v>275</v>
      </c>
      <c r="Z63" s="2352"/>
      <c r="AA63" s="2353"/>
      <c r="AB63" s="316"/>
      <c r="AC63" s="316"/>
      <c r="AD63" s="316"/>
      <c r="AE63" s="316"/>
      <c r="AF63" s="316"/>
      <c r="AG63" s="316"/>
      <c r="AH63" s="316"/>
      <c r="AI63" s="316"/>
      <c r="AJ63" s="316"/>
      <c r="AK63" s="316"/>
      <c r="AL63" s="316"/>
      <c r="AM63" s="316"/>
      <c r="AN63" s="316"/>
      <c r="AO63" s="316"/>
      <c r="AP63" s="322"/>
    </row>
    <row r="64" spans="24:42" ht="15.75" thickBot="1" x14ac:dyDescent="0.3">
      <c r="X64" s="197"/>
      <c r="Y64" s="2351"/>
      <c r="Z64" s="2352"/>
      <c r="AA64" s="2353"/>
      <c r="AB64" s="316"/>
      <c r="AC64" s="316"/>
      <c r="AD64" s="316"/>
      <c r="AE64" s="316"/>
      <c r="AF64" s="316"/>
      <c r="AG64" s="316"/>
      <c r="AH64" s="316"/>
      <c r="AI64" s="316"/>
      <c r="AJ64" s="316"/>
      <c r="AK64" s="316"/>
      <c r="AL64" s="316"/>
      <c r="AM64" s="316"/>
      <c r="AN64" s="316"/>
      <c r="AO64" s="316"/>
      <c r="AP64" s="322"/>
    </row>
    <row r="65" spans="24:42" ht="13.5" thickBot="1" x14ac:dyDescent="0.25">
      <c r="X65" s="2354" t="s">
        <v>3</v>
      </c>
      <c r="Y65" s="2355"/>
      <c r="Z65" s="2355"/>
      <c r="AA65" s="2356"/>
      <c r="AB65" s="63">
        <f t="shared" ref="AB65:AP65" si="5">SUM(AB62:AB64)</f>
        <v>0</v>
      </c>
      <c r="AC65" s="63">
        <f t="shared" si="5"/>
        <v>0</v>
      </c>
      <c r="AD65" s="63">
        <f t="shared" si="5"/>
        <v>0</v>
      </c>
      <c r="AE65" s="63">
        <f t="shared" si="5"/>
        <v>0</v>
      </c>
      <c r="AF65" s="63">
        <f t="shared" si="5"/>
        <v>0</v>
      </c>
      <c r="AG65" s="63">
        <f t="shared" si="5"/>
        <v>0</v>
      </c>
      <c r="AH65" s="63">
        <f t="shared" si="5"/>
        <v>0</v>
      </c>
      <c r="AI65" s="63">
        <f t="shared" si="5"/>
        <v>0</v>
      </c>
      <c r="AJ65" s="63">
        <f t="shared" si="5"/>
        <v>0</v>
      </c>
      <c r="AK65" s="63">
        <f t="shared" si="5"/>
        <v>0</v>
      </c>
      <c r="AL65" s="63">
        <f t="shared" si="5"/>
        <v>0</v>
      </c>
      <c r="AM65" s="63">
        <f t="shared" si="5"/>
        <v>0</v>
      </c>
      <c r="AN65" s="63">
        <f t="shared" si="5"/>
        <v>0</v>
      </c>
      <c r="AO65" s="63">
        <f t="shared" si="5"/>
        <v>0</v>
      </c>
      <c r="AP65" s="318">
        <f t="shared" si="5"/>
        <v>0</v>
      </c>
    </row>
    <row r="68" spans="24:42" ht="18" x14ac:dyDescent="0.25">
      <c r="X68" s="2361" t="s">
        <v>317</v>
      </c>
      <c r="Y68" s="2361"/>
      <c r="Z68" s="2361"/>
      <c r="AA68" s="2361"/>
      <c r="AB68" s="2361"/>
      <c r="AC68" s="2361"/>
      <c r="AD68" s="2361"/>
      <c r="AE68" s="2361"/>
      <c r="AF68" s="2361"/>
      <c r="AG68" s="2361"/>
      <c r="AH68" s="2361"/>
      <c r="AI68" s="2361"/>
      <c r="AJ68" s="2361"/>
      <c r="AK68" s="2361"/>
      <c r="AL68" s="2361"/>
      <c r="AM68" s="2361"/>
      <c r="AN68" s="2361"/>
      <c r="AO68" s="2361"/>
      <c r="AP68" s="2361"/>
    </row>
    <row r="69" spans="24:42" ht="18" x14ac:dyDescent="0.25">
      <c r="X69" s="2361" t="s">
        <v>318</v>
      </c>
      <c r="Y69" s="2361"/>
      <c r="Z69" s="2361"/>
      <c r="AA69" s="2361"/>
      <c r="AB69" s="2361"/>
      <c r="AC69" s="2361"/>
      <c r="AD69" s="2361"/>
      <c r="AE69" s="2361"/>
      <c r="AF69" s="2361"/>
      <c r="AG69" s="2361"/>
      <c r="AH69" s="2361"/>
      <c r="AI69" s="2361"/>
      <c r="AJ69" s="2361"/>
      <c r="AK69" s="2361"/>
      <c r="AL69" s="2361"/>
      <c r="AM69" s="2361"/>
      <c r="AN69" s="2361"/>
      <c r="AO69" s="2361"/>
      <c r="AP69" s="2361"/>
    </row>
    <row r="71" spans="24:42" x14ac:dyDescent="0.2">
      <c r="X71" s="112" t="s">
        <v>273</v>
      </c>
      <c r="Z71" s="39" t="s">
        <v>27</v>
      </c>
      <c r="AA71" s="103" t="s">
        <v>286</v>
      </c>
      <c r="AB71" s="103"/>
    </row>
    <row r="72" spans="24:42" x14ac:dyDescent="0.2">
      <c r="X72" s="95" t="s">
        <v>25</v>
      </c>
      <c r="Z72" s="39" t="s">
        <v>27</v>
      </c>
      <c r="AA72" s="2362">
        <v>2014</v>
      </c>
      <c r="AB72" s="2362"/>
    </row>
    <row r="73" spans="24:42" x14ac:dyDescent="0.2">
      <c r="X73" s="112" t="s">
        <v>770</v>
      </c>
      <c r="Z73" s="39" t="s">
        <v>27</v>
      </c>
      <c r="AA73" s="103" t="s">
        <v>295</v>
      </c>
      <c r="AB73" s="103"/>
    </row>
    <row r="74" spans="24:42" ht="13.5" thickBot="1" x14ac:dyDescent="0.25"/>
    <row r="75" spans="24:42" ht="12.75" customHeight="1" x14ac:dyDescent="0.2">
      <c r="X75" s="2305" t="s">
        <v>0</v>
      </c>
      <c r="Y75" s="2364" t="s">
        <v>272</v>
      </c>
      <c r="Z75" s="2365"/>
      <c r="AA75" s="2366"/>
      <c r="AB75" s="2357" t="s">
        <v>59</v>
      </c>
      <c r="AC75" s="2357" t="s">
        <v>60</v>
      </c>
      <c r="AD75" s="2357" t="s">
        <v>61</v>
      </c>
      <c r="AE75" s="2357" t="s">
        <v>62</v>
      </c>
      <c r="AF75" s="2357" t="s">
        <v>63</v>
      </c>
      <c r="AG75" s="2373" t="s">
        <v>239</v>
      </c>
      <c r="AH75" s="2270" t="s">
        <v>300</v>
      </c>
      <c r="AI75" s="2270" t="s">
        <v>96</v>
      </c>
      <c r="AJ75" s="2357" t="s">
        <v>32</v>
      </c>
      <c r="AK75" s="2357" t="s">
        <v>31</v>
      </c>
      <c r="AL75" s="2357" t="s">
        <v>33</v>
      </c>
      <c r="AM75" s="2357" t="s">
        <v>64</v>
      </c>
      <c r="AN75" s="2357" t="s">
        <v>65</v>
      </c>
      <c r="AO75" s="2357" t="s">
        <v>240</v>
      </c>
      <c r="AP75" s="2359" t="s">
        <v>66</v>
      </c>
    </row>
    <row r="76" spans="24:42" x14ac:dyDescent="0.2">
      <c r="X76" s="2363"/>
      <c r="Y76" s="2367"/>
      <c r="Z76" s="2368"/>
      <c r="AA76" s="2369"/>
      <c r="AB76" s="2358"/>
      <c r="AC76" s="2358"/>
      <c r="AD76" s="2358"/>
      <c r="AE76" s="2358"/>
      <c r="AF76" s="2358"/>
      <c r="AG76" s="2358"/>
      <c r="AH76" s="2374"/>
      <c r="AI76" s="2374"/>
      <c r="AJ76" s="2358"/>
      <c r="AK76" s="2358"/>
      <c r="AL76" s="2358"/>
      <c r="AM76" s="2358"/>
      <c r="AN76" s="2358"/>
      <c r="AO76" s="2358"/>
      <c r="AP76" s="2360"/>
    </row>
    <row r="77" spans="24:42" x14ac:dyDescent="0.2">
      <c r="X77" s="2363"/>
      <c r="Y77" s="2370"/>
      <c r="Z77" s="2371"/>
      <c r="AA77" s="2372"/>
      <c r="AB77" s="2358"/>
      <c r="AC77" s="2358"/>
      <c r="AD77" s="2358"/>
      <c r="AE77" s="2358"/>
      <c r="AF77" s="2358"/>
      <c r="AG77" s="2358"/>
      <c r="AH77" s="2375"/>
      <c r="AI77" s="2375"/>
      <c r="AJ77" s="2358"/>
      <c r="AK77" s="2358"/>
      <c r="AL77" s="2358"/>
      <c r="AM77" s="2358"/>
      <c r="AN77" s="2358"/>
      <c r="AO77" s="2358"/>
      <c r="AP77" s="2360"/>
    </row>
    <row r="78" spans="24:42" ht="13.5" thickBot="1" x14ac:dyDescent="0.25">
      <c r="X78" s="381">
        <v>1</v>
      </c>
      <c r="Y78" s="2345">
        <v>2</v>
      </c>
      <c r="Z78" s="2346"/>
      <c r="AA78" s="2347"/>
      <c r="AB78" s="382">
        <v>3</v>
      </c>
      <c r="AC78" s="382">
        <v>4</v>
      </c>
      <c r="AD78" s="382">
        <v>5</v>
      </c>
      <c r="AE78" s="382">
        <v>6</v>
      </c>
      <c r="AF78" s="382">
        <v>7</v>
      </c>
      <c r="AG78" s="382">
        <v>8</v>
      </c>
      <c r="AH78" s="382">
        <v>9</v>
      </c>
      <c r="AI78" s="382">
        <v>10</v>
      </c>
      <c r="AJ78" s="382">
        <v>11</v>
      </c>
      <c r="AK78" s="382">
        <v>12</v>
      </c>
      <c r="AL78" s="382">
        <v>13</v>
      </c>
      <c r="AM78" s="382">
        <v>14</v>
      </c>
      <c r="AN78" s="382">
        <v>15</v>
      </c>
      <c r="AO78" s="382">
        <v>16</v>
      </c>
      <c r="AP78" s="1368">
        <v>17</v>
      </c>
    </row>
    <row r="79" spans="24:42" ht="15" x14ac:dyDescent="0.25">
      <c r="X79" s="189"/>
      <c r="Y79" s="2348"/>
      <c r="Z79" s="2349"/>
      <c r="AA79" s="2350"/>
      <c r="AB79" s="316"/>
      <c r="AC79" s="316"/>
      <c r="AD79" s="316"/>
      <c r="AE79" s="316"/>
      <c r="AF79" s="316"/>
      <c r="AG79" s="316"/>
      <c r="AH79" s="316"/>
      <c r="AI79" s="316"/>
      <c r="AJ79" s="316"/>
      <c r="AK79" s="316"/>
      <c r="AL79" s="316"/>
      <c r="AM79" s="316"/>
      <c r="AN79" s="316"/>
      <c r="AO79" s="316"/>
      <c r="AP79" s="322"/>
    </row>
    <row r="80" spans="24:42" ht="15" x14ac:dyDescent="0.25">
      <c r="X80" s="197"/>
      <c r="Y80" s="2351" t="s">
        <v>275</v>
      </c>
      <c r="Z80" s="2352"/>
      <c r="AA80" s="2353"/>
      <c r="AB80" s="316"/>
      <c r="AC80" s="316"/>
      <c r="AD80" s="316"/>
      <c r="AE80" s="316"/>
      <c r="AF80" s="316"/>
      <c r="AG80" s="316"/>
      <c r="AH80" s="316"/>
      <c r="AI80" s="316"/>
      <c r="AJ80" s="316"/>
      <c r="AK80" s="316"/>
      <c r="AL80" s="316"/>
      <c r="AM80" s="316"/>
      <c r="AN80" s="316"/>
      <c r="AO80" s="316"/>
      <c r="AP80" s="322"/>
    </row>
    <row r="81" spans="24:42" ht="15.75" thickBot="1" x14ac:dyDescent="0.3">
      <c r="X81" s="197"/>
      <c r="Y81" s="2351"/>
      <c r="Z81" s="2352"/>
      <c r="AA81" s="2353"/>
      <c r="AB81" s="316"/>
      <c r="AC81" s="316"/>
      <c r="AD81" s="316"/>
      <c r="AE81" s="316"/>
      <c r="AF81" s="316"/>
      <c r="AG81" s="316"/>
      <c r="AH81" s="316"/>
      <c r="AI81" s="316"/>
      <c r="AJ81" s="316"/>
      <c r="AK81" s="316"/>
      <c r="AL81" s="316"/>
      <c r="AM81" s="316"/>
      <c r="AN81" s="316"/>
      <c r="AO81" s="316"/>
      <c r="AP81" s="322"/>
    </row>
    <row r="82" spans="24:42" ht="13.5" thickBot="1" x14ac:dyDescent="0.25">
      <c r="X82" s="2354" t="s">
        <v>3</v>
      </c>
      <c r="Y82" s="2355"/>
      <c r="Z82" s="2355"/>
      <c r="AA82" s="2356"/>
      <c r="AB82" s="63">
        <f t="shared" ref="AB82:AP82" si="6">SUM(AB79:AB81)</f>
        <v>0</v>
      </c>
      <c r="AC82" s="63">
        <f t="shared" si="6"/>
        <v>0</v>
      </c>
      <c r="AD82" s="63">
        <f t="shared" si="6"/>
        <v>0</v>
      </c>
      <c r="AE82" s="63">
        <f t="shared" si="6"/>
        <v>0</v>
      </c>
      <c r="AF82" s="63">
        <f t="shared" si="6"/>
        <v>0</v>
      </c>
      <c r="AG82" s="63">
        <f t="shared" si="6"/>
        <v>0</v>
      </c>
      <c r="AH82" s="63">
        <f t="shared" si="6"/>
        <v>0</v>
      </c>
      <c r="AI82" s="63">
        <f t="shared" si="6"/>
        <v>0</v>
      </c>
      <c r="AJ82" s="63">
        <f t="shared" si="6"/>
        <v>0</v>
      </c>
      <c r="AK82" s="63">
        <f t="shared" si="6"/>
        <v>0</v>
      </c>
      <c r="AL82" s="63">
        <f t="shared" si="6"/>
        <v>0</v>
      </c>
      <c r="AM82" s="63">
        <f t="shared" si="6"/>
        <v>0</v>
      </c>
      <c r="AN82" s="63">
        <f t="shared" si="6"/>
        <v>0</v>
      </c>
      <c r="AO82" s="63">
        <f t="shared" si="6"/>
        <v>0</v>
      </c>
      <c r="AP82" s="318">
        <f t="shared" si="6"/>
        <v>0</v>
      </c>
    </row>
    <row r="85" spans="24:42" ht="18" x14ac:dyDescent="0.25">
      <c r="X85" s="2361" t="s">
        <v>317</v>
      </c>
      <c r="Y85" s="2361"/>
      <c r="Z85" s="2361"/>
      <c r="AA85" s="2361"/>
      <c r="AB85" s="2361"/>
      <c r="AC85" s="2361"/>
      <c r="AD85" s="2361"/>
      <c r="AE85" s="2361"/>
      <c r="AF85" s="2361"/>
      <c r="AG85" s="2361"/>
      <c r="AH85" s="2361"/>
      <c r="AI85" s="2361"/>
      <c r="AJ85" s="2361"/>
      <c r="AK85" s="2361"/>
      <c r="AL85" s="2361"/>
      <c r="AM85" s="2361"/>
      <c r="AN85" s="2361"/>
      <c r="AO85" s="2361"/>
      <c r="AP85" s="2361"/>
    </row>
    <row r="86" spans="24:42" ht="18" x14ac:dyDescent="0.25">
      <c r="X86" s="2361" t="s">
        <v>318</v>
      </c>
      <c r="Y86" s="2361"/>
      <c r="Z86" s="2361"/>
      <c r="AA86" s="2361"/>
      <c r="AB86" s="2361"/>
      <c r="AC86" s="2361"/>
      <c r="AD86" s="2361"/>
      <c r="AE86" s="2361"/>
      <c r="AF86" s="2361"/>
      <c r="AG86" s="2361"/>
      <c r="AH86" s="2361"/>
      <c r="AI86" s="2361"/>
      <c r="AJ86" s="2361"/>
      <c r="AK86" s="2361"/>
      <c r="AL86" s="2361"/>
      <c r="AM86" s="2361"/>
      <c r="AN86" s="2361"/>
      <c r="AO86" s="2361"/>
      <c r="AP86" s="2361"/>
    </row>
    <row r="88" spans="24:42" x14ac:dyDescent="0.2">
      <c r="X88" s="112" t="s">
        <v>273</v>
      </c>
      <c r="Z88" s="39" t="s">
        <v>27</v>
      </c>
      <c r="AA88" s="103" t="s">
        <v>287</v>
      </c>
      <c r="AB88" s="103"/>
    </row>
    <row r="89" spans="24:42" x14ac:dyDescent="0.2">
      <c r="X89" s="95" t="s">
        <v>25</v>
      </c>
      <c r="Z89" s="39" t="s">
        <v>27</v>
      </c>
      <c r="AA89" s="2362">
        <v>2014</v>
      </c>
      <c r="AB89" s="2362"/>
    </row>
    <row r="90" spans="24:42" x14ac:dyDescent="0.2">
      <c r="X90" s="112" t="s">
        <v>770</v>
      </c>
      <c r="Z90" s="39" t="s">
        <v>27</v>
      </c>
      <c r="AA90" s="103" t="s">
        <v>295</v>
      </c>
      <c r="AB90" s="103"/>
    </row>
    <row r="91" spans="24:42" ht="13.5" thickBot="1" x14ac:dyDescent="0.25"/>
    <row r="92" spans="24:42" ht="12.75" customHeight="1" x14ac:dyDescent="0.2">
      <c r="X92" s="2305" t="s">
        <v>0</v>
      </c>
      <c r="Y92" s="2364" t="s">
        <v>272</v>
      </c>
      <c r="Z92" s="2365"/>
      <c r="AA92" s="2366"/>
      <c r="AB92" s="2357" t="s">
        <v>59</v>
      </c>
      <c r="AC92" s="2357" t="s">
        <v>60</v>
      </c>
      <c r="AD92" s="2357" t="s">
        <v>61</v>
      </c>
      <c r="AE92" s="2357" t="s">
        <v>62</v>
      </c>
      <c r="AF92" s="2357" t="s">
        <v>63</v>
      </c>
      <c r="AG92" s="2373" t="s">
        <v>239</v>
      </c>
      <c r="AH92" s="2270" t="s">
        <v>300</v>
      </c>
      <c r="AI92" s="2270" t="s">
        <v>96</v>
      </c>
      <c r="AJ92" s="2357" t="s">
        <v>32</v>
      </c>
      <c r="AK92" s="2357" t="s">
        <v>31</v>
      </c>
      <c r="AL92" s="2357" t="s">
        <v>33</v>
      </c>
      <c r="AM92" s="2357" t="s">
        <v>64</v>
      </c>
      <c r="AN92" s="2357" t="s">
        <v>65</v>
      </c>
      <c r="AO92" s="2357" t="s">
        <v>240</v>
      </c>
      <c r="AP92" s="2359" t="s">
        <v>66</v>
      </c>
    </row>
    <row r="93" spans="24:42" x14ac:dyDescent="0.2">
      <c r="X93" s="2363"/>
      <c r="Y93" s="2367"/>
      <c r="Z93" s="2368"/>
      <c r="AA93" s="2369"/>
      <c r="AB93" s="2358"/>
      <c r="AC93" s="2358"/>
      <c r="AD93" s="2358"/>
      <c r="AE93" s="2358"/>
      <c r="AF93" s="2358"/>
      <c r="AG93" s="2358"/>
      <c r="AH93" s="2374"/>
      <c r="AI93" s="2374"/>
      <c r="AJ93" s="2358"/>
      <c r="AK93" s="2358"/>
      <c r="AL93" s="2358"/>
      <c r="AM93" s="2358"/>
      <c r="AN93" s="2358"/>
      <c r="AO93" s="2358"/>
      <c r="AP93" s="2360"/>
    </row>
    <row r="94" spans="24:42" x14ac:dyDescent="0.2">
      <c r="X94" s="2363"/>
      <c r="Y94" s="2370"/>
      <c r="Z94" s="2371"/>
      <c r="AA94" s="2372"/>
      <c r="AB94" s="2358"/>
      <c r="AC94" s="2358"/>
      <c r="AD94" s="2358"/>
      <c r="AE94" s="2358"/>
      <c r="AF94" s="2358"/>
      <c r="AG94" s="2358"/>
      <c r="AH94" s="2375"/>
      <c r="AI94" s="2375"/>
      <c r="AJ94" s="2358"/>
      <c r="AK94" s="2358"/>
      <c r="AL94" s="2358"/>
      <c r="AM94" s="2358"/>
      <c r="AN94" s="2358"/>
      <c r="AO94" s="2358"/>
      <c r="AP94" s="2360"/>
    </row>
    <row r="95" spans="24:42" ht="13.5" thickBot="1" x14ac:dyDescent="0.25">
      <c r="X95" s="381">
        <v>1</v>
      </c>
      <c r="Y95" s="2345">
        <v>2</v>
      </c>
      <c r="Z95" s="2346"/>
      <c r="AA95" s="2347"/>
      <c r="AB95" s="382">
        <v>3</v>
      </c>
      <c r="AC95" s="382">
        <v>4</v>
      </c>
      <c r="AD95" s="382">
        <v>5</v>
      </c>
      <c r="AE95" s="382">
        <v>6</v>
      </c>
      <c r="AF95" s="382">
        <v>7</v>
      </c>
      <c r="AG95" s="382">
        <v>8</v>
      </c>
      <c r="AH95" s="382">
        <v>9</v>
      </c>
      <c r="AI95" s="382">
        <v>10</v>
      </c>
      <c r="AJ95" s="382">
        <v>11</v>
      </c>
      <c r="AK95" s="382">
        <v>12</v>
      </c>
      <c r="AL95" s="382">
        <v>13</v>
      </c>
      <c r="AM95" s="382">
        <v>14</v>
      </c>
      <c r="AN95" s="382">
        <v>15</v>
      </c>
      <c r="AO95" s="382">
        <v>16</v>
      </c>
      <c r="AP95" s="1368">
        <v>17</v>
      </c>
    </row>
    <row r="96" spans="24:42" ht="15" x14ac:dyDescent="0.25">
      <c r="X96" s="189"/>
      <c r="Y96" s="2348"/>
      <c r="Z96" s="2349"/>
      <c r="AA96" s="2350"/>
      <c r="AB96" s="316"/>
      <c r="AC96" s="316"/>
      <c r="AD96" s="316"/>
      <c r="AE96" s="316"/>
      <c r="AF96" s="316"/>
      <c r="AG96" s="316"/>
      <c r="AH96" s="316"/>
      <c r="AI96" s="316"/>
      <c r="AJ96" s="316"/>
      <c r="AK96" s="316"/>
      <c r="AL96" s="316"/>
      <c r="AM96" s="316"/>
      <c r="AN96" s="316"/>
      <c r="AO96" s="316"/>
      <c r="AP96" s="322"/>
    </row>
    <row r="97" spans="24:42" ht="15" x14ac:dyDescent="0.25">
      <c r="X97" s="197"/>
      <c r="Y97" s="2351" t="s">
        <v>275</v>
      </c>
      <c r="Z97" s="2352"/>
      <c r="AA97" s="2353"/>
      <c r="AB97" s="316"/>
      <c r="AC97" s="316"/>
      <c r="AD97" s="316"/>
      <c r="AE97" s="316"/>
      <c r="AF97" s="316"/>
      <c r="AG97" s="316"/>
      <c r="AH97" s="316"/>
      <c r="AI97" s="316"/>
      <c r="AJ97" s="316"/>
      <c r="AK97" s="316"/>
      <c r="AL97" s="316"/>
      <c r="AM97" s="316"/>
      <c r="AN97" s="316"/>
      <c r="AO97" s="316"/>
      <c r="AP97" s="322"/>
    </row>
    <row r="98" spans="24:42" ht="15.75" thickBot="1" x14ac:dyDescent="0.3">
      <c r="X98" s="197"/>
      <c r="Y98" s="2351"/>
      <c r="Z98" s="2352"/>
      <c r="AA98" s="2353"/>
      <c r="AB98" s="316"/>
      <c r="AC98" s="316"/>
      <c r="AD98" s="316"/>
      <c r="AE98" s="316"/>
      <c r="AF98" s="316"/>
      <c r="AG98" s="316"/>
      <c r="AH98" s="316"/>
      <c r="AI98" s="316"/>
      <c r="AJ98" s="316"/>
      <c r="AK98" s="316"/>
      <c r="AL98" s="316"/>
      <c r="AM98" s="316"/>
      <c r="AN98" s="316"/>
      <c r="AO98" s="316"/>
      <c r="AP98" s="322"/>
    </row>
    <row r="99" spans="24:42" ht="13.5" thickBot="1" x14ac:dyDescent="0.25">
      <c r="X99" s="2354" t="s">
        <v>3</v>
      </c>
      <c r="Y99" s="2355"/>
      <c r="Z99" s="2355"/>
      <c r="AA99" s="2356"/>
      <c r="AB99" s="63">
        <f t="shared" ref="AB99:AP99" si="7">SUM(AB96:AB98)</f>
        <v>0</v>
      </c>
      <c r="AC99" s="63">
        <f t="shared" si="7"/>
        <v>0</v>
      </c>
      <c r="AD99" s="63">
        <f t="shared" si="7"/>
        <v>0</v>
      </c>
      <c r="AE99" s="63">
        <f t="shared" si="7"/>
        <v>0</v>
      </c>
      <c r="AF99" s="63">
        <f t="shared" si="7"/>
        <v>0</v>
      </c>
      <c r="AG99" s="63">
        <f t="shared" si="7"/>
        <v>0</v>
      </c>
      <c r="AH99" s="63">
        <f t="shared" si="7"/>
        <v>0</v>
      </c>
      <c r="AI99" s="63">
        <f t="shared" si="7"/>
        <v>0</v>
      </c>
      <c r="AJ99" s="63">
        <f t="shared" si="7"/>
        <v>0</v>
      </c>
      <c r="AK99" s="63">
        <f t="shared" si="7"/>
        <v>0</v>
      </c>
      <c r="AL99" s="63">
        <f t="shared" si="7"/>
        <v>0</v>
      </c>
      <c r="AM99" s="63">
        <f t="shared" si="7"/>
        <v>0</v>
      </c>
      <c r="AN99" s="63">
        <f t="shared" si="7"/>
        <v>0</v>
      </c>
      <c r="AO99" s="63">
        <f t="shared" si="7"/>
        <v>0</v>
      </c>
      <c r="AP99" s="318">
        <f t="shared" si="7"/>
        <v>0</v>
      </c>
    </row>
    <row r="102" spans="24:42" ht="18" x14ac:dyDescent="0.25">
      <c r="X102" s="2361" t="s">
        <v>317</v>
      </c>
      <c r="Y102" s="2361"/>
      <c r="Z102" s="2361"/>
      <c r="AA102" s="2361"/>
      <c r="AB102" s="2361"/>
      <c r="AC102" s="2361"/>
      <c r="AD102" s="2361"/>
      <c r="AE102" s="2361"/>
      <c r="AF102" s="2361"/>
      <c r="AG102" s="2361"/>
      <c r="AH102" s="2361"/>
      <c r="AI102" s="2361"/>
      <c r="AJ102" s="2361"/>
      <c r="AK102" s="2361"/>
      <c r="AL102" s="2361"/>
      <c r="AM102" s="2361"/>
      <c r="AN102" s="2361"/>
      <c r="AO102" s="2361"/>
      <c r="AP102" s="2361"/>
    </row>
    <row r="103" spans="24:42" ht="18" x14ac:dyDescent="0.25">
      <c r="X103" s="2361" t="s">
        <v>318</v>
      </c>
      <c r="Y103" s="2361"/>
      <c r="Z103" s="2361"/>
      <c r="AA103" s="2361"/>
      <c r="AB103" s="2361"/>
      <c r="AC103" s="2361"/>
      <c r="AD103" s="2361"/>
      <c r="AE103" s="2361"/>
      <c r="AF103" s="2361"/>
      <c r="AG103" s="2361"/>
      <c r="AH103" s="2361"/>
      <c r="AI103" s="2361"/>
      <c r="AJ103" s="2361"/>
      <c r="AK103" s="2361"/>
      <c r="AL103" s="2361"/>
      <c r="AM103" s="2361"/>
      <c r="AN103" s="2361"/>
      <c r="AO103" s="2361"/>
      <c r="AP103" s="2361"/>
    </row>
    <row r="105" spans="24:42" x14ac:dyDescent="0.2">
      <c r="X105" s="112" t="s">
        <v>273</v>
      </c>
      <c r="Z105" s="39" t="s">
        <v>27</v>
      </c>
      <c r="AA105" s="103" t="s">
        <v>288</v>
      </c>
      <c r="AB105" s="103"/>
    </row>
    <row r="106" spans="24:42" x14ac:dyDescent="0.2">
      <c r="X106" s="95" t="s">
        <v>25</v>
      </c>
      <c r="Z106" s="39" t="s">
        <v>27</v>
      </c>
      <c r="AA106" s="2362">
        <v>2014</v>
      </c>
      <c r="AB106" s="2362"/>
    </row>
    <row r="107" spans="24:42" x14ac:dyDescent="0.2">
      <c r="X107" s="112" t="s">
        <v>770</v>
      </c>
      <c r="Z107" s="39" t="s">
        <v>27</v>
      </c>
      <c r="AA107" s="103" t="s">
        <v>295</v>
      </c>
      <c r="AB107" s="103"/>
    </row>
    <row r="108" spans="24:42" ht="13.5" thickBot="1" x14ac:dyDescent="0.25"/>
    <row r="109" spans="24:42" ht="12.75" customHeight="1" x14ac:dyDescent="0.2">
      <c r="X109" s="2305" t="s">
        <v>0</v>
      </c>
      <c r="Y109" s="2364" t="s">
        <v>272</v>
      </c>
      <c r="Z109" s="2365"/>
      <c r="AA109" s="2366"/>
      <c r="AB109" s="2357" t="s">
        <v>59</v>
      </c>
      <c r="AC109" s="2357" t="s">
        <v>60</v>
      </c>
      <c r="AD109" s="2357" t="s">
        <v>61</v>
      </c>
      <c r="AE109" s="2357" t="s">
        <v>62</v>
      </c>
      <c r="AF109" s="2357" t="s">
        <v>63</v>
      </c>
      <c r="AG109" s="2373" t="s">
        <v>239</v>
      </c>
      <c r="AH109" s="2270" t="s">
        <v>300</v>
      </c>
      <c r="AI109" s="2270" t="s">
        <v>96</v>
      </c>
      <c r="AJ109" s="2357" t="s">
        <v>32</v>
      </c>
      <c r="AK109" s="2357" t="s">
        <v>31</v>
      </c>
      <c r="AL109" s="2357" t="s">
        <v>33</v>
      </c>
      <c r="AM109" s="2357" t="s">
        <v>64</v>
      </c>
      <c r="AN109" s="2357" t="s">
        <v>65</v>
      </c>
      <c r="AO109" s="2357" t="s">
        <v>240</v>
      </c>
      <c r="AP109" s="2359" t="s">
        <v>66</v>
      </c>
    </row>
    <row r="110" spans="24:42" x14ac:dyDescent="0.2">
      <c r="X110" s="2363"/>
      <c r="Y110" s="2367"/>
      <c r="Z110" s="2368"/>
      <c r="AA110" s="2369"/>
      <c r="AB110" s="2358"/>
      <c r="AC110" s="2358"/>
      <c r="AD110" s="2358"/>
      <c r="AE110" s="2358"/>
      <c r="AF110" s="2358"/>
      <c r="AG110" s="2358"/>
      <c r="AH110" s="2374"/>
      <c r="AI110" s="2374"/>
      <c r="AJ110" s="2358"/>
      <c r="AK110" s="2358"/>
      <c r="AL110" s="2358"/>
      <c r="AM110" s="2358"/>
      <c r="AN110" s="2358"/>
      <c r="AO110" s="2358"/>
      <c r="AP110" s="2360"/>
    </row>
    <row r="111" spans="24:42" x14ac:dyDescent="0.2">
      <c r="X111" s="2363"/>
      <c r="Y111" s="2370"/>
      <c r="Z111" s="2371"/>
      <c r="AA111" s="2372"/>
      <c r="AB111" s="2358"/>
      <c r="AC111" s="2358"/>
      <c r="AD111" s="2358"/>
      <c r="AE111" s="2358"/>
      <c r="AF111" s="2358"/>
      <c r="AG111" s="2358"/>
      <c r="AH111" s="2375"/>
      <c r="AI111" s="2375"/>
      <c r="AJ111" s="2358"/>
      <c r="AK111" s="2358"/>
      <c r="AL111" s="2358"/>
      <c r="AM111" s="2358"/>
      <c r="AN111" s="2358"/>
      <c r="AO111" s="2358"/>
      <c r="AP111" s="2360"/>
    </row>
    <row r="112" spans="24:42" ht="13.5" thickBot="1" x14ac:dyDescent="0.25">
      <c r="X112" s="381">
        <v>1</v>
      </c>
      <c r="Y112" s="2345">
        <v>2</v>
      </c>
      <c r="Z112" s="2346"/>
      <c r="AA112" s="2347"/>
      <c r="AB112" s="382">
        <v>3</v>
      </c>
      <c r="AC112" s="382">
        <v>4</v>
      </c>
      <c r="AD112" s="382">
        <v>5</v>
      </c>
      <c r="AE112" s="382">
        <v>6</v>
      </c>
      <c r="AF112" s="382">
        <v>7</v>
      </c>
      <c r="AG112" s="382">
        <v>8</v>
      </c>
      <c r="AH112" s="382">
        <v>9</v>
      </c>
      <c r="AI112" s="382">
        <v>10</v>
      </c>
      <c r="AJ112" s="382">
        <v>11</v>
      </c>
      <c r="AK112" s="382">
        <v>12</v>
      </c>
      <c r="AL112" s="382">
        <v>13</v>
      </c>
      <c r="AM112" s="382">
        <v>14</v>
      </c>
      <c r="AN112" s="382">
        <v>15</v>
      </c>
      <c r="AO112" s="382">
        <v>16</v>
      </c>
      <c r="AP112" s="1368">
        <v>17</v>
      </c>
    </row>
    <row r="113" spans="24:42" ht="15" x14ac:dyDescent="0.25">
      <c r="X113" s="189"/>
      <c r="Y113" s="2348"/>
      <c r="Z113" s="2349"/>
      <c r="AA113" s="2350"/>
      <c r="AB113" s="316"/>
      <c r="AC113" s="316"/>
      <c r="AD113" s="316"/>
      <c r="AE113" s="316"/>
      <c r="AF113" s="316"/>
      <c r="AG113" s="316"/>
      <c r="AH113" s="316"/>
      <c r="AI113" s="316"/>
      <c r="AJ113" s="316"/>
      <c r="AK113" s="316"/>
      <c r="AL113" s="316"/>
      <c r="AM113" s="316"/>
      <c r="AN113" s="316"/>
      <c r="AO113" s="316"/>
      <c r="AP113" s="322"/>
    </row>
    <row r="114" spans="24:42" ht="15" x14ac:dyDescent="0.25">
      <c r="X114" s="197"/>
      <c r="Y114" s="2351" t="s">
        <v>275</v>
      </c>
      <c r="Z114" s="2352"/>
      <c r="AA114" s="2353"/>
      <c r="AB114" s="316"/>
      <c r="AC114" s="316"/>
      <c r="AD114" s="316"/>
      <c r="AE114" s="316"/>
      <c r="AF114" s="316"/>
      <c r="AG114" s="316"/>
      <c r="AH114" s="316"/>
      <c r="AI114" s="316"/>
      <c r="AJ114" s="316"/>
      <c r="AK114" s="316"/>
      <c r="AL114" s="316"/>
      <c r="AM114" s="316"/>
      <c r="AN114" s="316"/>
      <c r="AO114" s="316"/>
      <c r="AP114" s="322"/>
    </row>
    <row r="115" spans="24:42" ht="15.75" thickBot="1" x14ac:dyDescent="0.3">
      <c r="X115" s="197"/>
      <c r="Y115" s="2351"/>
      <c r="Z115" s="2352"/>
      <c r="AA115" s="2353"/>
      <c r="AB115" s="316"/>
      <c r="AC115" s="316"/>
      <c r="AD115" s="316"/>
      <c r="AE115" s="316"/>
      <c r="AF115" s="316"/>
      <c r="AG115" s="316"/>
      <c r="AH115" s="316"/>
      <c r="AI115" s="316"/>
      <c r="AJ115" s="316"/>
      <c r="AK115" s="316"/>
      <c r="AL115" s="316"/>
      <c r="AM115" s="316"/>
      <c r="AN115" s="316"/>
      <c r="AO115" s="316"/>
      <c r="AP115" s="322"/>
    </row>
    <row r="116" spans="24:42" ht="13.5" thickBot="1" x14ac:dyDescent="0.25">
      <c r="X116" s="2354" t="s">
        <v>3</v>
      </c>
      <c r="Y116" s="2355"/>
      <c r="Z116" s="2355"/>
      <c r="AA116" s="2356"/>
      <c r="AB116" s="63">
        <f t="shared" ref="AB116:AP116" si="8">SUM(AB113:AB115)</f>
        <v>0</v>
      </c>
      <c r="AC116" s="63">
        <f t="shared" si="8"/>
        <v>0</v>
      </c>
      <c r="AD116" s="63">
        <f t="shared" si="8"/>
        <v>0</v>
      </c>
      <c r="AE116" s="63">
        <f t="shared" si="8"/>
        <v>0</v>
      </c>
      <c r="AF116" s="63">
        <f t="shared" si="8"/>
        <v>0</v>
      </c>
      <c r="AG116" s="63">
        <f t="shared" si="8"/>
        <v>0</v>
      </c>
      <c r="AH116" s="63">
        <f t="shared" si="8"/>
        <v>0</v>
      </c>
      <c r="AI116" s="63">
        <f t="shared" si="8"/>
        <v>0</v>
      </c>
      <c r="AJ116" s="63">
        <f t="shared" si="8"/>
        <v>0</v>
      </c>
      <c r="AK116" s="63">
        <f t="shared" si="8"/>
        <v>0</v>
      </c>
      <c r="AL116" s="63">
        <f t="shared" si="8"/>
        <v>0</v>
      </c>
      <c r="AM116" s="63">
        <f t="shared" si="8"/>
        <v>0</v>
      </c>
      <c r="AN116" s="63">
        <f t="shared" si="8"/>
        <v>0</v>
      </c>
      <c r="AO116" s="63">
        <f t="shared" si="8"/>
        <v>0</v>
      </c>
      <c r="AP116" s="318">
        <f t="shared" si="8"/>
        <v>0</v>
      </c>
    </row>
    <row r="120" spans="24:42" ht="18" x14ac:dyDescent="0.25">
      <c r="X120" s="2361" t="s">
        <v>317</v>
      </c>
      <c r="Y120" s="2361"/>
      <c r="Z120" s="2361"/>
      <c r="AA120" s="2361"/>
      <c r="AB120" s="2361"/>
      <c r="AC120" s="2361"/>
      <c r="AD120" s="2361"/>
      <c r="AE120" s="2361"/>
      <c r="AF120" s="2361"/>
      <c r="AG120" s="2361"/>
      <c r="AH120" s="2361"/>
      <c r="AI120" s="2361"/>
      <c r="AJ120" s="2361"/>
      <c r="AK120" s="2361"/>
      <c r="AL120" s="2361"/>
      <c r="AM120" s="2361"/>
      <c r="AN120" s="2361"/>
      <c r="AO120" s="2361"/>
      <c r="AP120" s="2361"/>
    </row>
    <row r="121" spans="24:42" ht="18" x14ac:dyDescent="0.25">
      <c r="X121" s="2361" t="s">
        <v>318</v>
      </c>
      <c r="Y121" s="2361"/>
      <c r="Z121" s="2361"/>
      <c r="AA121" s="2361"/>
      <c r="AB121" s="2361"/>
      <c r="AC121" s="2361"/>
      <c r="AD121" s="2361"/>
      <c r="AE121" s="2361"/>
      <c r="AF121" s="2361"/>
      <c r="AG121" s="2361"/>
      <c r="AH121" s="2361"/>
      <c r="AI121" s="2361"/>
      <c r="AJ121" s="2361"/>
      <c r="AK121" s="2361"/>
      <c r="AL121" s="2361"/>
      <c r="AM121" s="2361"/>
      <c r="AN121" s="2361"/>
      <c r="AO121" s="2361"/>
      <c r="AP121" s="2361"/>
    </row>
    <row r="123" spans="24:42" x14ac:dyDescent="0.2">
      <c r="X123" s="112" t="s">
        <v>273</v>
      </c>
      <c r="Z123" s="39" t="s">
        <v>27</v>
      </c>
      <c r="AA123" s="103" t="s">
        <v>289</v>
      </c>
      <c r="AB123" s="103"/>
    </row>
    <row r="124" spans="24:42" x14ac:dyDescent="0.2">
      <c r="X124" s="95" t="s">
        <v>25</v>
      </c>
      <c r="Z124" s="39" t="s">
        <v>27</v>
      </c>
      <c r="AA124" s="2362">
        <v>2014</v>
      </c>
      <c r="AB124" s="2362"/>
    </row>
    <row r="125" spans="24:42" x14ac:dyDescent="0.2">
      <c r="X125" s="112" t="s">
        <v>770</v>
      </c>
      <c r="Z125" s="39" t="s">
        <v>27</v>
      </c>
      <c r="AA125" s="103" t="s">
        <v>295</v>
      </c>
      <c r="AB125" s="103"/>
    </row>
    <row r="126" spans="24:42" ht="13.5" thickBot="1" x14ac:dyDescent="0.25"/>
    <row r="127" spans="24:42" ht="12.75" customHeight="1" x14ac:dyDescent="0.2">
      <c r="X127" s="2305" t="s">
        <v>0</v>
      </c>
      <c r="Y127" s="2364" t="s">
        <v>272</v>
      </c>
      <c r="Z127" s="2365"/>
      <c r="AA127" s="2366"/>
      <c r="AB127" s="2357" t="s">
        <v>59</v>
      </c>
      <c r="AC127" s="2357" t="s">
        <v>60</v>
      </c>
      <c r="AD127" s="2357" t="s">
        <v>61</v>
      </c>
      <c r="AE127" s="2357" t="s">
        <v>62</v>
      </c>
      <c r="AF127" s="2357" t="s">
        <v>63</v>
      </c>
      <c r="AG127" s="2373" t="s">
        <v>239</v>
      </c>
      <c r="AH127" s="2270" t="s">
        <v>300</v>
      </c>
      <c r="AI127" s="2270" t="s">
        <v>96</v>
      </c>
      <c r="AJ127" s="2357" t="s">
        <v>32</v>
      </c>
      <c r="AK127" s="2357" t="s">
        <v>31</v>
      </c>
      <c r="AL127" s="2357" t="s">
        <v>33</v>
      </c>
      <c r="AM127" s="2357" t="s">
        <v>64</v>
      </c>
      <c r="AN127" s="2357" t="s">
        <v>65</v>
      </c>
      <c r="AO127" s="2357" t="s">
        <v>240</v>
      </c>
      <c r="AP127" s="2359" t="s">
        <v>66</v>
      </c>
    </row>
    <row r="128" spans="24:42" x14ac:dyDescent="0.2">
      <c r="X128" s="2363"/>
      <c r="Y128" s="2367"/>
      <c r="Z128" s="2368"/>
      <c r="AA128" s="2369"/>
      <c r="AB128" s="2358"/>
      <c r="AC128" s="2358"/>
      <c r="AD128" s="2358"/>
      <c r="AE128" s="2358"/>
      <c r="AF128" s="2358"/>
      <c r="AG128" s="2358"/>
      <c r="AH128" s="2374"/>
      <c r="AI128" s="2374"/>
      <c r="AJ128" s="2358"/>
      <c r="AK128" s="2358"/>
      <c r="AL128" s="2358"/>
      <c r="AM128" s="2358"/>
      <c r="AN128" s="2358"/>
      <c r="AO128" s="2358"/>
      <c r="AP128" s="2360"/>
    </row>
    <row r="129" spans="24:42" x14ac:dyDescent="0.2">
      <c r="X129" s="2363"/>
      <c r="Y129" s="2370"/>
      <c r="Z129" s="2371"/>
      <c r="AA129" s="2372"/>
      <c r="AB129" s="2358"/>
      <c r="AC129" s="2358"/>
      <c r="AD129" s="2358"/>
      <c r="AE129" s="2358"/>
      <c r="AF129" s="2358"/>
      <c r="AG129" s="2358"/>
      <c r="AH129" s="2375"/>
      <c r="AI129" s="2375"/>
      <c r="AJ129" s="2358"/>
      <c r="AK129" s="2358"/>
      <c r="AL129" s="2358"/>
      <c r="AM129" s="2358"/>
      <c r="AN129" s="2358"/>
      <c r="AO129" s="2358"/>
      <c r="AP129" s="2360"/>
    </row>
    <row r="130" spans="24:42" ht="13.5" thickBot="1" x14ac:dyDescent="0.25">
      <c r="X130" s="381">
        <v>1</v>
      </c>
      <c r="Y130" s="2345">
        <v>2</v>
      </c>
      <c r="Z130" s="2346"/>
      <c r="AA130" s="2347"/>
      <c r="AB130" s="382">
        <v>3</v>
      </c>
      <c r="AC130" s="382">
        <v>4</v>
      </c>
      <c r="AD130" s="382">
        <v>5</v>
      </c>
      <c r="AE130" s="382">
        <v>6</v>
      </c>
      <c r="AF130" s="382">
        <v>7</v>
      </c>
      <c r="AG130" s="382">
        <v>8</v>
      </c>
      <c r="AH130" s="382">
        <v>9</v>
      </c>
      <c r="AI130" s="382">
        <v>10</v>
      </c>
      <c r="AJ130" s="382">
        <v>11</v>
      </c>
      <c r="AK130" s="382">
        <v>12</v>
      </c>
      <c r="AL130" s="382">
        <v>13</v>
      </c>
      <c r="AM130" s="382">
        <v>14</v>
      </c>
      <c r="AN130" s="382">
        <v>15</v>
      </c>
      <c r="AO130" s="382">
        <v>16</v>
      </c>
      <c r="AP130" s="1368">
        <v>17</v>
      </c>
    </row>
    <row r="131" spans="24:42" ht="15" x14ac:dyDescent="0.25">
      <c r="X131" s="189"/>
      <c r="Y131" s="2348"/>
      <c r="Z131" s="2349"/>
      <c r="AA131" s="2350"/>
      <c r="AB131" s="316"/>
      <c r="AC131" s="316"/>
      <c r="AD131" s="316"/>
      <c r="AE131" s="316"/>
      <c r="AF131" s="316"/>
      <c r="AG131" s="316"/>
      <c r="AH131" s="316"/>
      <c r="AI131" s="316"/>
      <c r="AJ131" s="316"/>
      <c r="AK131" s="316"/>
      <c r="AL131" s="316"/>
      <c r="AM131" s="316"/>
      <c r="AN131" s="316"/>
      <c r="AO131" s="316"/>
      <c r="AP131" s="322"/>
    </row>
    <row r="132" spans="24:42" ht="15" x14ac:dyDescent="0.25">
      <c r="X132" s="197"/>
      <c r="Y132" s="2351" t="s">
        <v>275</v>
      </c>
      <c r="Z132" s="2352"/>
      <c r="AA132" s="2353"/>
      <c r="AB132" s="316"/>
      <c r="AC132" s="316"/>
      <c r="AD132" s="316"/>
      <c r="AE132" s="316"/>
      <c r="AF132" s="316"/>
      <c r="AG132" s="316"/>
      <c r="AH132" s="316"/>
      <c r="AI132" s="316"/>
      <c r="AJ132" s="316"/>
      <c r="AK132" s="316"/>
      <c r="AL132" s="316"/>
      <c r="AM132" s="316"/>
      <c r="AN132" s="316"/>
      <c r="AO132" s="316"/>
      <c r="AP132" s="322"/>
    </row>
    <row r="133" spans="24:42" ht="15.75" thickBot="1" x14ac:dyDescent="0.3">
      <c r="X133" s="197"/>
      <c r="Y133" s="2351"/>
      <c r="Z133" s="2352"/>
      <c r="AA133" s="2353"/>
      <c r="AB133" s="316"/>
      <c r="AC133" s="316"/>
      <c r="AD133" s="316"/>
      <c r="AE133" s="316"/>
      <c r="AF133" s="316"/>
      <c r="AG133" s="316"/>
      <c r="AH133" s="316"/>
      <c r="AI133" s="316"/>
      <c r="AJ133" s="316"/>
      <c r="AK133" s="316"/>
      <c r="AL133" s="316"/>
      <c r="AM133" s="316"/>
      <c r="AN133" s="316"/>
      <c r="AO133" s="316"/>
      <c r="AP133" s="322"/>
    </row>
    <row r="134" spans="24:42" ht="13.5" thickBot="1" x14ac:dyDescent="0.25">
      <c r="X134" s="2354" t="s">
        <v>3</v>
      </c>
      <c r="Y134" s="2355"/>
      <c r="Z134" s="2355"/>
      <c r="AA134" s="2356"/>
      <c r="AB134" s="63">
        <f t="shared" ref="AB134:AP134" si="9">SUM(AB131:AB133)</f>
        <v>0</v>
      </c>
      <c r="AC134" s="63">
        <f t="shared" si="9"/>
        <v>0</v>
      </c>
      <c r="AD134" s="63">
        <f t="shared" si="9"/>
        <v>0</v>
      </c>
      <c r="AE134" s="63">
        <f t="shared" si="9"/>
        <v>0</v>
      </c>
      <c r="AF134" s="63">
        <f t="shared" si="9"/>
        <v>0</v>
      </c>
      <c r="AG134" s="63">
        <f t="shared" si="9"/>
        <v>0</v>
      </c>
      <c r="AH134" s="63">
        <f t="shared" si="9"/>
        <v>0</v>
      </c>
      <c r="AI134" s="63">
        <f t="shared" si="9"/>
        <v>0</v>
      </c>
      <c r="AJ134" s="63">
        <f t="shared" si="9"/>
        <v>0</v>
      </c>
      <c r="AK134" s="63">
        <f t="shared" si="9"/>
        <v>0</v>
      </c>
      <c r="AL134" s="63">
        <f t="shared" si="9"/>
        <v>0</v>
      </c>
      <c r="AM134" s="63">
        <f t="shared" si="9"/>
        <v>0</v>
      </c>
      <c r="AN134" s="63">
        <f t="shared" si="9"/>
        <v>0</v>
      </c>
      <c r="AO134" s="63">
        <f t="shared" si="9"/>
        <v>0</v>
      </c>
      <c r="AP134" s="318">
        <f t="shared" si="9"/>
        <v>0</v>
      </c>
    </row>
    <row r="137" spans="24:42" ht="18" x14ac:dyDescent="0.25">
      <c r="X137" s="2361" t="s">
        <v>317</v>
      </c>
      <c r="Y137" s="2361"/>
      <c r="Z137" s="2361"/>
      <c r="AA137" s="2361"/>
      <c r="AB137" s="2361"/>
      <c r="AC137" s="2361"/>
      <c r="AD137" s="2361"/>
      <c r="AE137" s="2361"/>
      <c r="AF137" s="2361"/>
      <c r="AG137" s="2361"/>
      <c r="AH137" s="2361"/>
      <c r="AI137" s="2361"/>
      <c r="AJ137" s="2361"/>
      <c r="AK137" s="2361"/>
      <c r="AL137" s="2361"/>
      <c r="AM137" s="2361"/>
      <c r="AN137" s="2361"/>
      <c r="AO137" s="2361"/>
      <c r="AP137" s="2361"/>
    </row>
    <row r="138" spans="24:42" ht="18" x14ac:dyDescent="0.25">
      <c r="X138" s="2361" t="s">
        <v>318</v>
      </c>
      <c r="Y138" s="2361"/>
      <c r="Z138" s="2361"/>
      <c r="AA138" s="2361"/>
      <c r="AB138" s="2361"/>
      <c r="AC138" s="2361"/>
      <c r="AD138" s="2361"/>
      <c r="AE138" s="2361"/>
      <c r="AF138" s="2361"/>
      <c r="AG138" s="2361"/>
      <c r="AH138" s="2361"/>
      <c r="AI138" s="2361"/>
      <c r="AJ138" s="2361"/>
      <c r="AK138" s="2361"/>
      <c r="AL138" s="2361"/>
      <c r="AM138" s="2361"/>
      <c r="AN138" s="2361"/>
      <c r="AO138" s="2361"/>
      <c r="AP138" s="2361"/>
    </row>
    <row r="140" spans="24:42" x14ac:dyDescent="0.2">
      <c r="X140" s="112" t="s">
        <v>273</v>
      </c>
      <c r="Z140" s="39" t="s">
        <v>27</v>
      </c>
      <c r="AA140" s="103" t="s">
        <v>290</v>
      </c>
      <c r="AB140" s="103"/>
    </row>
    <row r="141" spans="24:42" x14ac:dyDescent="0.2">
      <c r="X141" s="95" t="s">
        <v>25</v>
      </c>
      <c r="Z141" s="39" t="s">
        <v>27</v>
      </c>
      <c r="AA141" s="2362">
        <v>2014</v>
      </c>
      <c r="AB141" s="2362"/>
    </row>
    <row r="142" spans="24:42" x14ac:dyDescent="0.2">
      <c r="X142" s="112" t="s">
        <v>770</v>
      </c>
      <c r="Z142" s="39" t="s">
        <v>27</v>
      </c>
      <c r="AA142" s="103" t="s">
        <v>295</v>
      </c>
      <c r="AB142" s="103"/>
    </row>
    <row r="143" spans="24:42" ht="13.5" thickBot="1" x14ac:dyDescent="0.25"/>
    <row r="144" spans="24:42" ht="12.75" customHeight="1" x14ac:dyDescent="0.2">
      <c r="X144" s="2305" t="s">
        <v>0</v>
      </c>
      <c r="Y144" s="2364" t="s">
        <v>272</v>
      </c>
      <c r="Z144" s="2365"/>
      <c r="AA144" s="2366"/>
      <c r="AB144" s="2357" t="s">
        <v>59</v>
      </c>
      <c r="AC144" s="2357" t="s">
        <v>60</v>
      </c>
      <c r="AD144" s="2357" t="s">
        <v>61</v>
      </c>
      <c r="AE144" s="2357" t="s">
        <v>62</v>
      </c>
      <c r="AF144" s="2357" t="s">
        <v>63</v>
      </c>
      <c r="AG144" s="2373" t="s">
        <v>239</v>
      </c>
      <c r="AH144" s="2270" t="s">
        <v>300</v>
      </c>
      <c r="AI144" s="2270" t="s">
        <v>96</v>
      </c>
      <c r="AJ144" s="2357" t="s">
        <v>32</v>
      </c>
      <c r="AK144" s="2357" t="s">
        <v>31</v>
      </c>
      <c r="AL144" s="2357" t="s">
        <v>33</v>
      </c>
      <c r="AM144" s="2357" t="s">
        <v>64</v>
      </c>
      <c r="AN144" s="2357" t="s">
        <v>65</v>
      </c>
      <c r="AO144" s="2357" t="s">
        <v>240</v>
      </c>
      <c r="AP144" s="2359" t="s">
        <v>66</v>
      </c>
    </row>
    <row r="145" spans="24:42" x14ac:dyDescent="0.2">
      <c r="X145" s="2363"/>
      <c r="Y145" s="2367"/>
      <c r="Z145" s="2368"/>
      <c r="AA145" s="2369"/>
      <c r="AB145" s="2358"/>
      <c r="AC145" s="2358"/>
      <c r="AD145" s="2358"/>
      <c r="AE145" s="2358"/>
      <c r="AF145" s="2358"/>
      <c r="AG145" s="2358"/>
      <c r="AH145" s="2374"/>
      <c r="AI145" s="2374"/>
      <c r="AJ145" s="2358"/>
      <c r="AK145" s="2358"/>
      <c r="AL145" s="2358"/>
      <c r="AM145" s="2358"/>
      <c r="AN145" s="2358"/>
      <c r="AO145" s="2358"/>
      <c r="AP145" s="2360"/>
    </row>
    <row r="146" spans="24:42" x14ac:dyDescent="0.2">
      <c r="X146" s="2363"/>
      <c r="Y146" s="2370"/>
      <c r="Z146" s="2371"/>
      <c r="AA146" s="2372"/>
      <c r="AB146" s="2358"/>
      <c r="AC146" s="2358"/>
      <c r="AD146" s="2358"/>
      <c r="AE146" s="2358"/>
      <c r="AF146" s="2358"/>
      <c r="AG146" s="2358"/>
      <c r="AH146" s="2375"/>
      <c r="AI146" s="2375"/>
      <c r="AJ146" s="2358"/>
      <c r="AK146" s="2358"/>
      <c r="AL146" s="2358"/>
      <c r="AM146" s="2358"/>
      <c r="AN146" s="2358"/>
      <c r="AO146" s="2358"/>
      <c r="AP146" s="2360"/>
    </row>
    <row r="147" spans="24:42" ht="13.5" thickBot="1" x14ac:dyDescent="0.25">
      <c r="X147" s="381">
        <v>1</v>
      </c>
      <c r="Y147" s="2345">
        <v>2</v>
      </c>
      <c r="Z147" s="2346"/>
      <c r="AA147" s="2347"/>
      <c r="AB147" s="382">
        <v>3</v>
      </c>
      <c r="AC147" s="382">
        <v>4</v>
      </c>
      <c r="AD147" s="382">
        <v>5</v>
      </c>
      <c r="AE147" s="382">
        <v>6</v>
      </c>
      <c r="AF147" s="382">
        <v>7</v>
      </c>
      <c r="AG147" s="382">
        <v>8</v>
      </c>
      <c r="AH147" s="382">
        <v>9</v>
      </c>
      <c r="AI147" s="382">
        <v>10</v>
      </c>
      <c r="AJ147" s="382">
        <v>11</v>
      </c>
      <c r="AK147" s="382">
        <v>12</v>
      </c>
      <c r="AL147" s="382">
        <v>13</v>
      </c>
      <c r="AM147" s="382">
        <v>14</v>
      </c>
      <c r="AN147" s="382">
        <v>15</v>
      </c>
      <c r="AO147" s="382">
        <v>16</v>
      </c>
      <c r="AP147" s="1368">
        <v>17</v>
      </c>
    </row>
    <row r="148" spans="24:42" ht="15" x14ac:dyDescent="0.25">
      <c r="X148" s="189"/>
      <c r="Y148" s="2348"/>
      <c r="Z148" s="2349"/>
      <c r="AA148" s="2350"/>
      <c r="AB148" s="316"/>
      <c r="AC148" s="316"/>
      <c r="AD148" s="316"/>
      <c r="AE148" s="316"/>
      <c r="AF148" s="316"/>
      <c r="AG148" s="316"/>
      <c r="AH148" s="316"/>
      <c r="AI148" s="316"/>
      <c r="AJ148" s="316"/>
      <c r="AK148" s="316"/>
      <c r="AL148" s="316"/>
      <c r="AM148" s="316"/>
      <c r="AN148" s="316"/>
      <c r="AO148" s="316"/>
      <c r="AP148" s="322"/>
    </row>
    <row r="149" spans="24:42" ht="15" x14ac:dyDescent="0.25">
      <c r="X149" s="197"/>
      <c r="Y149" s="2351" t="s">
        <v>275</v>
      </c>
      <c r="Z149" s="2352"/>
      <c r="AA149" s="2353"/>
      <c r="AB149" s="316"/>
      <c r="AC149" s="316"/>
      <c r="AD149" s="316"/>
      <c r="AE149" s="316"/>
      <c r="AF149" s="316"/>
      <c r="AG149" s="316"/>
      <c r="AH149" s="316"/>
      <c r="AI149" s="316"/>
      <c r="AJ149" s="316"/>
      <c r="AK149" s="316"/>
      <c r="AL149" s="316"/>
      <c r="AM149" s="316"/>
      <c r="AN149" s="316"/>
      <c r="AO149" s="316"/>
      <c r="AP149" s="322"/>
    </row>
    <row r="150" spans="24:42" ht="15.75" thickBot="1" x14ac:dyDescent="0.3">
      <c r="X150" s="197"/>
      <c r="Y150" s="2351"/>
      <c r="Z150" s="2352"/>
      <c r="AA150" s="2353"/>
      <c r="AB150" s="316"/>
      <c r="AC150" s="316"/>
      <c r="AD150" s="316"/>
      <c r="AE150" s="316"/>
      <c r="AF150" s="316"/>
      <c r="AG150" s="316"/>
      <c r="AH150" s="316"/>
      <c r="AI150" s="316"/>
      <c r="AJ150" s="316"/>
      <c r="AK150" s="316"/>
      <c r="AL150" s="316"/>
      <c r="AM150" s="316"/>
      <c r="AN150" s="316"/>
      <c r="AO150" s="316"/>
      <c r="AP150" s="322"/>
    </row>
    <row r="151" spans="24:42" ht="13.5" thickBot="1" x14ac:dyDescent="0.25">
      <c r="X151" s="2354" t="s">
        <v>3</v>
      </c>
      <c r="Y151" s="2355"/>
      <c r="Z151" s="2355"/>
      <c r="AA151" s="2356"/>
      <c r="AB151" s="63">
        <f t="shared" ref="AB151:AP151" si="10">SUM(AB148:AB150)</f>
        <v>0</v>
      </c>
      <c r="AC151" s="63">
        <f t="shared" si="10"/>
        <v>0</v>
      </c>
      <c r="AD151" s="63">
        <f t="shared" si="10"/>
        <v>0</v>
      </c>
      <c r="AE151" s="63">
        <f t="shared" si="10"/>
        <v>0</v>
      </c>
      <c r="AF151" s="63">
        <f t="shared" si="10"/>
        <v>0</v>
      </c>
      <c r="AG151" s="63">
        <f t="shared" si="10"/>
        <v>0</v>
      </c>
      <c r="AH151" s="63">
        <f t="shared" si="10"/>
        <v>0</v>
      </c>
      <c r="AI151" s="63">
        <f t="shared" si="10"/>
        <v>0</v>
      </c>
      <c r="AJ151" s="63">
        <f t="shared" si="10"/>
        <v>0</v>
      </c>
      <c r="AK151" s="63">
        <f t="shared" si="10"/>
        <v>0</v>
      </c>
      <c r="AL151" s="63">
        <f t="shared" si="10"/>
        <v>0</v>
      </c>
      <c r="AM151" s="63">
        <f t="shared" si="10"/>
        <v>0</v>
      </c>
      <c r="AN151" s="63">
        <f t="shared" si="10"/>
        <v>0</v>
      </c>
      <c r="AO151" s="63">
        <f t="shared" si="10"/>
        <v>0</v>
      </c>
      <c r="AP151" s="318">
        <f t="shared" si="10"/>
        <v>0</v>
      </c>
    </row>
    <row r="154" spans="24:42" ht="18" x14ac:dyDescent="0.25">
      <c r="X154" s="2361" t="s">
        <v>317</v>
      </c>
      <c r="Y154" s="2361"/>
      <c r="Z154" s="2361"/>
      <c r="AA154" s="2361"/>
      <c r="AB154" s="2361"/>
      <c r="AC154" s="2361"/>
      <c r="AD154" s="2361"/>
      <c r="AE154" s="2361"/>
      <c r="AF154" s="2361"/>
      <c r="AG154" s="2361"/>
      <c r="AH154" s="2361"/>
      <c r="AI154" s="2361"/>
      <c r="AJ154" s="2361"/>
      <c r="AK154" s="2361"/>
      <c r="AL154" s="2361"/>
      <c r="AM154" s="2361"/>
      <c r="AN154" s="2361"/>
      <c r="AO154" s="2361"/>
      <c r="AP154" s="2361"/>
    </row>
    <row r="155" spans="24:42" ht="18" x14ac:dyDescent="0.25">
      <c r="X155" s="2361" t="s">
        <v>318</v>
      </c>
      <c r="Y155" s="2361"/>
      <c r="Z155" s="2361"/>
      <c r="AA155" s="2361"/>
      <c r="AB155" s="2361"/>
      <c r="AC155" s="2361"/>
      <c r="AD155" s="2361"/>
      <c r="AE155" s="2361"/>
      <c r="AF155" s="2361"/>
      <c r="AG155" s="2361"/>
      <c r="AH155" s="2361"/>
      <c r="AI155" s="2361"/>
      <c r="AJ155" s="2361"/>
      <c r="AK155" s="2361"/>
      <c r="AL155" s="2361"/>
      <c r="AM155" s="2361"/>
      <c r="AN155" s="2361"/>
      <c r="AO155" s="2361"/>
      <c r="AP155" s="2361"/>
    </row>
    <row r="157" spans="24:42" x14ac:dyDescent="0.2">
      <c r="X157" s="112" t="s">
        <v>273</v>
      </c>
      <c r="Z157" s="39" t="s">
        <v>27</v>
      </c>
      <c r="AA157" s="103" t="s">
        <v>291</v>
      </c>
      <c r="AB157" s="103"/>
    </row>
    <row r="158" spans="24:42" x14ac:dyDescent="0.2">
      <c r="X158" s="95" t="s">
        <v>25</v>
      </c>
      <c r="Z158" s="39" t="s">
        <v>27</v>
      </c>
      <c r="AA158" s="2362">
        <v>2014</v>
      </c>
      <c r="AB158" s="2362"/>
    </row>
    <row r="159" spans="24:42" x14ac:dyDescent="0.2">
      <c r="X159" s="112" t="s">
        <v>770</v>
      </c>
      <c r="Z159" s="39" t="s">
        <v>27</v>
      </c>
      <c r="AA159" s="103" t="s">
        <v>295</v>
      </c>
      <c r="AB159" s="103"/>
    </row>
    <row r="160" spans="24:42" ht="13.5" thickBot="1" x14ac:dyDescent="0.25"/>
    <row r="161" spans="24:42" ht="12.75" customHeight="1" x14ac:dyDescent="0.2">
      <c r="X161" s="2305" t="s">
        <v>0</v>
      </c>
      <c r="Y161" s="2364" t="s">
        <v>272</v>
      </c>
      <c r="Z161" s="2365"/>
      <c r="AA161" s="2366"/>
      <c r="AB161" s="2357" t="s">
        <v>59</v>
      </c>
      <c r="AC161" s="2357" t="s">
        <v>60</v>
      </c>
      <c r="AD161" s="2357" t="s">
        <v>61</v>
      </c>
      <c r="AE161" s="2357" t="s">
        <v>62</v>
      </c>
      <c r="AF161" s="2357" t="s">
        <v>63</v>
      </c>
      <c r="AG161" s="2373" t="s">
        <v>239</v>
      </c>
      <c r="AH161" s="2270" t="s">
        <v>300</v>
      </c>
      <c r="AI161" s="2270" t="s">
        <v>96</v>
      </c>
      <c r="AJ161" s="2357" t="s">
        <v>32</v>
      </c>
      <c r="AK161" s="2357" t="s">
        <v>31</v>
      </c>
      <c r="AL161" s="2357" t="s">
        <v>33</v>
      </c>
      <c r="AM161" s="2357" t="s">
        <v>64</v>
      </c>
      <c r="AN161" s="2357" t="s">
        <v>65</v>
      </c>
      <c r="AO161" s="2357" t="s">
        <v>240</v>
      </c>
      <c r="AP161" s="2359" t="s">
        <v>66</v>
      </c>
    </row>
    <row r="162" spans="24:42" x14ac:dyDescent="0.2">
      <c r="X162" s="2363"/>
      <c r="Y162" s="2367"/>
      <c r="Z162" s="2368"/>
      <c r="AA162" s="2369"/>
      <c r="AB162" s="2358"/>
      <c r="AC162" s="2358"/>
      <c r="AD162" s="2358"/>
      <c r="AE162" s="2358"/>
      <c r="AF162" s="2358"/>
      <c r="AG162" s="2358"/>
      <c r="AH162" s="2374"/>
      <c r="AI162" s="2374"/>
      <c r="AJ162" s="2358"/>
      <c r="AK162" s="2358"/>
      <c r="AL162" s="2358"/>
      <c r="AM162" s="2358"/>
      <c r="AN162" s="2358"/>
      <c r="AO162" s="2358"/>
      <c r="AP162" s="2360"/>
    </row>
    <row r="163" spans="24:42" x14ac:dyDescent="0.2">
      <c r="X163" s="2363"/>
      <c r="Y163" s="2370"/>
      <c r="Z163" s="2371"/>
      <c r="AA163" s="2372"/>
      <c r="AB163" s="2358"/>
      <c r="AC163" s="2358"/>
      <c r="AD163" s="2358"/>
      <c r="AE163" s="2358"/>
      <c r="AF163" s="2358"/>
      <c r="AG163" s="2358"/>
      <c r="AH163" s="2375"/>
      <c r="AI163" s="2375"/>
      <c r="AJ163" s="2358"/>
      <c r="AK163" s="2358"/>
      <c r="AL163" s="2358"/>
      <c r="AM163" s="2358"/>
      <c r="AN163" s="2358"/>
      <c r="AO163" s="2358"/>
      <c r="AP163" s="2360"/>
    </row>
    <row r="164" spans="24:42" ht="13.5" thickBot="1" x14ac:dyDescent="0.25">
      <c r="X164" s="381">
        <v>1</v>
      </c>
      <c r="Y164" s="2345">
        <v>2</v>
      </c>
      <c r="Z164" s="2346"/>
      <c r="AA164" s="2347"/>
      <c r="AB164" s="382">
        <v>3</v>
      </c>
      <c r="AC164" s="382">
        <v>4</v>
      </c>
      <c r="AD164" s="382">
        <v>5</v>
      </c>
      <c r="AE164" s="382">
        <v>6</v>
      </c>
      <c r="AF164" s="382">
        <v>7</v>
      </c>
      <c r="AG164" s="382">
        <v>8</v>
      </c>
      <c r="AH164" s="382">
        <v>9</v>
      </c>
      <c r="AI164" s="382">
        <v>10</v>
      </c>
      <c r="AJ164" s="382">
        <v>11</v>
      </c>
      <c r="AK164" s="382">
        <v>12</v>
      </c>
      <c r="AL164" s="382">
        <v>13</v>
      </c>
      <c r="AM164" s="382">
        <v>14</v>
      </c>
      <c r="AN164" s="382">
        <v>15</v>
      </c>
      <c r="AO164" s="382">
        <v>16</v>
      </c>
      <c r="AP164" s="1368">
        <v>17</v>
      </c>
    </row>
    <row r="165" spans="24:42" ht="15" x14ac:dyDescent="0.25">
      <c r="X165" s="189"/>
      <c r="Y165" s="2348"/>
      <c r="Z165" s="2349"/>
      <c r="AA165" s="2350"/>
      <c r="AB165" s="316"/>
      <c r="AC165" s="316"/>
      <c r="AD165" s="316"/>
      <c r="AE165" s="316"/>
      <c r="AF165" s="316"/>
      <c r="AG165" s="316"/>
      <c r="AH165" s="316"/>
      <c r="AI165" s="316"/>
      <c r="AJ165" s="316"/>
      <c r="AK165" s="316"/>
      <c r="AL165" s="316"/>
      <c r="AM165" s="316"/>
      <c r="AN165" s="316"/>
      <c r="AO165" s="316"/>
      <c r="AP165" s="322"/>
    </row>
    <row r="166" spans="24:42" ht="15" x14ac:dyDescent="0.25">
      <c r="X166" s="197"/>
      <c r="Y166" s="2351" t="s">
        <v>275</v>
      </c>
      <c r="Z166" s="2352"/>
      <c r="AA166" s="2353"/>
      <c r="AB166" s="316"/>
      <c r="AC166" s="316"/>
      <c r="AD166" s="316"/>
      <c r="AE166" s="316"/>
      <c r="AF166" s="316"/>
      <c r="AG166" s="316"/>
      <c r="AH166" s="316"/>
      <c r="AI166" s="316"/>
      <c r="AJ166" s="316"/>
      <c r="AK166" s="316"/>
      <c r="AL166" s="316"/>
      <c r="AM166" s="316"/>
      <c r="AN166" s="316"/>
      <c r="AO166" s="316"/>
      <c r="AP166" s="322"/>
    </row>
    <row r="167" spans="24:42" ht="15.75" thickBot="1" x14ac:dyDescent="0.3">
      <c r="X167" s="197"/>
      <c r="Y167" s="2351"/>
      <c r="Z167" s="2352"/>
      <c r="AA167" s="2353"/>
      <c r="AB167" s="316"/>
      <c r="AC167" s="316"/>
      <c r="AD167" s="316"/>
      <c r="AE167" s="316"/>
      <c r="AF167" s="316"/>
      <c r="AG167" s="316"/>
      <c r="AH167" s="316"/>
      <c r="AI167" s="316"/>
      <c r="AJ167" s="316"/>
      <c r="AK167" s="316"/>
      <c r="AL167" s="316"/>
      <c r="AM167" s="316"/>
      <c r="AN167" s="316"/>
      <c r="AO167" s="316"/>
      <c r="AP167" s="322"/>
    </row>
    <row r="168" spans="24:42" ht="13.5" thickBot="1" x14ac:dyDescent="0.25">
      <c r="X168" s="2354" t="s">
        <v>3</v>
      </c>
      <c r="Y168" s="2355"/>
      <c r="Z168" s="2355"/>
      <c r="AA168" s="2356"/>
      <c r="AB168" s="63">
        <f t="shared" ref="AB168:AP168" si="11">SUM(AB165:AB167)</f>
        <v>0</v>
      </c>
      <c r="AC168" s="63">
        <f t="shared" si="11"/>
        <v>0</v>
      </c>
      <c r="AD168" s="63">
        <f t="shared" si="11"/>
        <v>0</v>
      </c>
      <c r="AE168" s="63">
        <f t="shared" si="11"/>
        <v>0</v>
      </c>
      <c r="AF168" s="63">
        <f t="shared" si="11"/>
        <v>0</v>
      </c>
      <c r="AG168" s="63">
        <f t="shared" si="11"/>
        <v>0</v>
      </c>
      <c r="AH168" s="63">
        <f t="shared" si="11"/>
        <v>0</v>
      </c>
      <c r="AI168" s="63">
        <f t="shared" si="11"/>
        <v>0</v>
      </c>
      <c r="AJ168" s="63">
        <f t="shared" si="11"/>
        <v>0</v>
      </c>
      <c r="AK168" s="63">
        <f t="shared" si="11"/>
        <v>0</v>
      </c>
      <c r="AL168" s="63">
        <f t="shared" si="11"/>
        <v>0</v>
      </c>
      <c r="AM168" s="63">
        <f t="shared" si="11"/>
        <v>0</v>
      </c>
      <c r="AN168" s="63">
        <f t="shared" si="11"/>
        <v>0</v>
      </c>
      <c r="AO168" s="63">
        <f t="shared" si="11"/>
        <v>0</v>
      </c>
      <c r="AP168" s="318">
        <f t="shared" si="11"/>
        <v>0</v>
      </c>
    </row>
    <row r="171" spans="24:42" ht="18" x14ac:dyDescent="0.25">
      <c r="X171" s="2361" t="s">
        <v>317</v>
      </c>
      <c r="Y171" s="2361"/>
      <c r="Z171" s="2361"/>
      <c r="AA171" s="2361"/>
      <c r="AB171" s="2361"/>
      <c r="AC171" s="2361"/>
      <c r="AD171" s="2361"/>
      <c r="AE171" s="2361"/>
      <c r="AF171" s="2361"/>
      <c r="AG171" s="2361"/>
      <c r="AH171" s="2361"/>
      <c r="AI171" s="2361"/>
      <c r="AJ171" s="2361"/>
      <c r="AK171" s="2361"/>
      <c r="AL171" s="2361"/>
      <c r="AM171" s="2361"/>
      <c r="AN171" s="2361"/>
      <c r="AO171" s="2361"/>
      <c r="AP171" s="2361"/>
    </row>
    <row r="172" spans="24:42" ht="18" x14ac:dyDescent="0.25">
      <c r="X172" s="2361" t="s">
        <v>318</v>
      </c>
      <c r="Y172" s="2361"/>
      <c r="Z172" s="2361"/>
      <c r="AA172" s="2361"/>
      <c r="AB172" s="2361"/>
      <c r="AC172" s="2361"/>
      <c r="AD172" s="2361"/>
      <c r="AE172" s="2361"/>
      <c r="AF172" s="2361"/>
      <c r="AG172" s="2361"/>
      <c r="AH172" s="2361"/>
      <c r="AI172" s="2361"/>
      <c r="AJ172" s="2361"/>
      <c r="AK172" s="2361"/>
      <c r="AL172" s="2361"/>
      <c r="AM172" s="2361"/>
      <c r="AN172" s="2361"/>
      <c r="AO172" s="2361"/>
      <c r="AP172" s="2361"/>
    </row>
    <row r="174" spans="24:42" x14ac:dyDescent="0.2">
      <c r="X174" s="112" t="s">
        <v>273</v>
      </c>
      <c r="Z174" s="39" t="s">
        <v>27</v>
      </c>
      <c r="AA174" s="103" t="s">
        <v>292</v>
      </c>
      <c r="AB174" s="103"/>
    </row>
    <row r="175" spans="24:42" x14ac:dyDescent="0.2">
      <c r="X175" s="95" t="s">
        <v>25</v>
      </c>
      <c r="Z175" s="39" t="s">
        <v>27</v>
      </c>
      <c r="AA175" s="2362">
        <v>2014</v>
      </c>
      <c r="AB175" s="2362"/>
    </row>
    <row r="176" spans="24:42" x14ac:dyDescent="0.2">
      <c r="X176" s="112" t="s">
        <v>770</v>
      </c>
      <c r="Z176" s="39" t="s">
        <v>27</v>
      </c>
      <c r="AA176" s="103" t="s">
        <v>295</v>
      </c>
      <c r="AB176" s="103"/>
    </row>
    <row r="177" spans="24:42" ht="13.5" thickBot="1" x14ac:dyDescent="0.25"/>
    <row r="178" spans="24:42" ht="12.75" customHeight="1" x14ac:dyDescent="0.2">
      <c r="X178" s="2305" t="s">
        <v>0</v>
      </c>
      <c r="Y178" s="2364" t="s">
        <v>272</v>
      </c>
      <c r="Z178" s="2365"/>
      <c r="AA178" s="2366"/>
      <c r="AB178" s="2357" t="s">
        <v>59</v>
      </c>
      <c r="AC178" s="2357" t="s">
        <v>60</v>
      </c>
      <c r="AD178" s="2357" t="s">
        <v>61</v>
      </c>
      <c r="AE178" s="2357" t="s">
        <v>62</v>
      </c>
      <c r="AF178" s="2357" t="s">
        <v>63</v>
      </c>
      <c r="AG178" s="2373" t="s">
        <v>239</v>
      </c>
      <c r="AH178" s="2270" t="s">
        <v>300</v>
      </c>
      <c r="AI178" s="2270" t="s">
        <v>96</v>
      </c>
      <c r="AJ178" s="2357" t="s">
        <v>32</v>
      </c>
      <c r="AK178" s="2357" t="s">
        <v>31</v>
      </c>
      <c r="AL178" s="2357" t="s">
        <v>33</v>
      </c>
      <c r="AM178" s="2357" t="s">
        <v>64</v>
      </c>
      <c r="AN178" s="2357" t="s">
        <v>65</v>
      </c>
      <c r="AO178" s="2357" t="s">
        <v>240</v>
      </c>
      <c r="AP178" s="2359" t="s">
        <v>66</v>
      </c>
    </row>
    <row r="179" spans="24:42" x14ac:dyDescent="0.2">
      <c r="X179" s="2363"/>
      <c r="Y179" s="2367"/>
      <c r="Z179" s="2368"/>
      <c r="AA179" s="2369"/>
      <c r="AB179" s="2358"/>
      <c r="AC179" s="2358"/>
      <c r="AD179" s="2358"/>
      <c r="AE179" s="2358"/>
      <c r="AF179" s="2358"/>
      <c r="AG179" s="2358"/>
      <c r="AH179" s="2374"/>
      <c r="AI179" s="2374"/>
      <c r="AJ179" s="2358"/>
      <c r="AK179" s="2358"/>
      <c r="AL179" s="2358"/>
      <c r="AM179" s="2358"/>
      <c r="AN179" s="2358"/>
      <c r="AO179" s="2358"/>
      <c r="AP179" s="2360"/>
    </row>
    <row r="180" spans="24:42" x14ac:dyDescent="0.2">
      <c r="X180" s="2363"/>
      <c r="Y180" s="2370"/>
      <c r="Z180" s="2371"/>
      <c r="AA180" s="2372"/>
      <c r="AB180" s="2358"/>
      <c r="AC180" s="2358"/>
      <c r="AD180" s="2358"/>
      <c r="AE180" s="2358"/>
      <c r="AF180" s="2358"/>
      <c r="AG180" s="2358"/>
      <c r="AH180" s="2375"/>
      <c r="AI180" s="2375"/>
      <c r="AJ180" s="2358"/>
      <c r="AK180" s="2358"/>
      <c r="AL180" s="2358"/>
      <c r="AM180" s="2358"/>
      <c r="AN180" s="2358"/>
      <c r="AO180" s="2358"/>
      <c r="AP180" s="2360"/>
    </row>
    <row r="181" spans="24:42" ht="13.5" thickBot="1" x14ac:dyDescent="0.25">
      <c r="X181" s="381">
        <v>1</v>
      </c>
      <c r="Y181" s="2345">
        <v>2</v>
      </c>
      <c r="Z181" s="2346"/>
      <c r="AA181" s="2347"/>
      <c r="AB181" s="382">
        <v>3</v>
      </c>
      <c r="AC181" s="382">
        <v>4</v>
      </c>
      <c r="AD181" s="382">
        <v>5</v>
      </c>
      <c r="AE181" s="382">
        <v>6</v>
      </c>
      <c r="AF181" s="382">
        <v>7</v>
      </c>
      <c r="AG181" s="382">
        <v>8</v>
      </c>
      <c r="AH181" s="382">
        <v>9</v>
      </c>
      <c r="AI181" s="382">
        <v>10</v>
      </c>
      <c r="AJ181" s="382">
        <v>11</v>
      </c>
      <c r="AK181" s="382">
        <v>12</v>
      </c>
      <c r="AL181" s="382">
        <v>13</v>
      </c>
      <c r="AM181" s="382">
        <v>14</v>
      </c>
      <c r="AN181" s="382">
        <v>15</v>
      </c>
      <c r="AO181" s="382">
        <v>16</v>
      </c>
      <c r="AP181" s="1368">
        <v>17</v>
      </c>
    </row>
    <row r="182" spans="24:42" ht="15" x14ac:dyDescent="0.25">
      <c r="X182" s="189"/>
      <c r="Y182" s="2348"/>
      <c r="Z182" s="2349"/>
      <c r="AA182" s="2350"/>
      <c r="AB182" s="316"/>
      <c r="AC182" s="316"/>
      <c r="AD182" s="316"/>
      <c r="AE182" s="316"/>
      <c r="AF182" s="316"/>
      <c r="AG182" s="316"/>
      <c r="AH182" s="316"/>
      <c r="AI182" s="316"/>
      <c r="AJ182" s="316"/>
      <c r="AK182" s="316"/>
      <c r="AL182" s="316"/>
      <c r="AM182" s="316"/>
      <c r="AN182" s="316"/>
      <c r="AO182" s="316"/>
      <c r="AP182" s="322"/>
    </row>
    <row r="183" spans="24:42" ht="15" x14ac:dyDescent="0.25">
      <c r="X183" s="197"/>
      <c r="Y183" s="2351" t="s">
        <v>275</v>
      </c>
      <c r="Z183" s="2352"/>
      <c r="AA183" s="2353"/>
      <c r="AB183" s="316"/>
      <c r="AC183" s="316"/>
      <c r="AD183" s="316"/>
      <c r="AE183" s="316"/>
      <c r="AF183" s="316"/>
      <c r="AG183" s="316"/>
      <c r="AH183" s="316"/>
      <c r="AI183" s="316"/>
      <c r="AJ183" s="316"/>
      <c r="AK183" s="316"/>
      <c r="AL183" s="316"/>
      <c r="AM183" s="316"/>
      <c r="AN183" s="316"/>
      <c r="AO183" s="316"/>
      <c r="AP183" s="322"/>
    </row>
    <row r="184" spans="24:42" ht="15.75" thickBot="1" x14ac:dyDescent="0.3">
      <c r="X184" s="197"/>
      <c r="Y184" s="2351"/>
      <c r="Z184" s="2352"/>
      <c r="AA184" s="2353"/>
      <c r="AB184" s="316"/>
      <c r="AC184" s="316"/>
      <c r="AD184" s="316"/>
      <c r="AE184" s="316"/>
      <c r="AF184" s="316"/>
      <c r="AG184" s="316"/>
      <c r="AH184" s="316"/>
      <c r="AI184" s="316"/>
      <c r="AJ184" s="316"/>
      <c r="AK184" s="316"/>
      <c r="AL184" s="316"/>
      <c r="AM184" s="316"/>
      <c r="AN184" s="316"/>
      <c r="AO184" s="316"/>
      <c r="AP184" s="322"/>
    </row>
    <row r="185" spans="24:42" ht="13.5" thickBot="1" x14ac:dyDescent="0.25">
      <c r="X185" s="2354" t="s">
        <v>3</v>
      </c>
      <c r="Y185" s="2355"/>
      <c r="Z185" s="2355"/>
      <c r="AA185" s="2356"/>
      <c r="AB185" s="63">
        <f t="shared" ref="AB185:AP185" si="12">SUM(AB182:AB184)</f>
        <v>0</v>
      </c>
      <c r="AC185" s="63">
        <f t="shared" si="12"/>
        <v>0</v>
      </c>
      <c r="AD185" s="63">
        <f t="shared" si="12"/>
        <v>0</v>
      </c>
      <c r="AE185" s="63">
        <f t="shared" si="12"/>
        <v>0</v>
      </c>
      <c r="AF185" s="63">
        <f t="shared" si="12"/>
        <v>0</v>
      </c>
      <c r="AG185" s="63">
        <f t="shared" si="12"/>
        <v>0</v>
      </c>
      <c r="AH185" s="63">
        <f t="shared" si="12"/>
        <v>0</v>
      </c>
      <c r="AI185" s="63">
        <f t="shared" si="12"/>
        <v>0</v>
      </c>
      <c r="AJ185" s="63">
        <f t="shared" si="12"/>
        <v>0</v>
      </c>
      <c r="AK185" s="63">
        <f t="shared" si="12"/>
        <v>0</v>
      </c>
      <c r="AL185" s="63">
        <f t="shared" si="12"/>
        <v>0</v>
      </c>
      <c r="AM185" s="63">
        <f t="shared" si="12"/>
        <v>0</v>
      </c>
      <c r="AN185" s="63">
        <f t="shared" si="12"/>
        <v>0</v>
      </c>
      <c r="AO185" s="63">
        <f t="shared" si="12"/>
        <v>0</v>
      </c>
      <c r="AP185" s="318">
        <f t="shared" si="12"/>
        <v>0</v>
      </c>
    </row>
    <row r="188" spans="24:42" ht="18" x14ac:dyDescent="0.25">
      <c r="X188" s="2361" t="s">
        <v>317</v>
      </c>
      <c r="Y188" s="2361"/>
      <c r="Z188" s="2361"/>
      <c r="AA188" s="2361"/>
      <c r="AB188" s="2361"/>
      <c r="AC188" s="2361"/>
      <c r="AD188" s="2361"/>
      <c r="AE188" s="2361"/>
      <c r="AF188" s="2361"/>
      <c r="AG188" s="2361"/>
      <c r="AH188" s="2361"/>
      <c r="AI188" s="2361"/>
      <c r="AJ188" s="2361"/>
      <c r="AK188" s="2361"/>
      <c r="AL188" s="2361"/>
      <c r="AM188" s="2361"/>
      <c r="AN188" s="2361"/>
      <c r="AO188" s="2361"/>
      <c r="AP188" s="2361"/>
    </row>
    <row r="189" spans="24:42" ht="18" x14ac:dyDescent="0.25">
      <c r="X189" s="2361" t="s">
        <v>318</v>
      </c>
      <c r="Y189" s="2361"/>
      <c r="Z189" s="2361"/>
      <c r="AA189" s="2361"/>
      <c r="AB189" s="2361"/>
      <c r="AC189" s="2361"/>
      <c r="AD189" s="2361"/>
      <c r="AE189" s="2361"/>
      <c r="AF189" s="2361"/>
      <c r="AG189" s="2361"/>
      <c r="AH189" s="2361"/>
      <c r="AI189" s="2361"/>
      <c r="AJ189" s="2361"/>
      <c r="AK189" s="2361"/>
      <c r="AL189" s="2361"/>
      <c r="AM189" s="2361"/>
      <c r="AN189" s="2361"/>
      <c r="AO189" s="2361"/>
      <c r="AP189" s="2361"/>
    </row>
    <row r="191" spans="24:42" x14ac:dyDescent="0.2">
      <c r="X191" s="112" t="s">
        <v>273</v>
      </c>
      <c r="Z191" s="39" t="s">
        <v>27</v>
      </c>
      <c r="AA191" s="103" t="s">
        <v>293</v>
      </c>
      <c r="AB191" s="103"/>
    </row>
    <row r="192" spans="24:42" x14ac:dyDescent="0.2">
      <c r="X192" s="95" t="s">
        <v>25</v>
      </c>
      <c r="Z192" s="39" t="s">
        <v>27</v>
      </c>
      <c r="AA192" s="2362">
        <v>2014</v>
      </c>
      <c r="AB192" s="2362"/>
    </row>
    <row r="193" spans="24:42" x14ac:dyDescent="0.2">
      <c r="X193" s="112" t="s">
        <v>770</v>
      </c>
      <c r="Z193" s="39" t="s">
        <v>27</v>
      </c>
      <c r="AA193" s="103" t="s">
        <v>295</v>
      </c>
      <c r="AB193" s="103"/>
    </row>
    <row r="194" spans="24:42" ht="13.5" thickBot="1" x14ac:dyDescent="0.25"/>
    <row r="195" spans="24:42" ht="12.75" customHeight="1" x14ac:dyDescent="0.2">
      <c r="X195" s="2305" t="s">
        <v>0</v>
      </c>
      <c r="Y195" s="2364" t="s">
        <v>272</v>
      </c>
      <c r="Z195" s="2365"/>
      <c r="AA195" s="2366"/>
      <c r="AB195" s="2357" t="s">
        <v>59</v>
      </c>
      <c r="AC195" s="2357" t="s">
        <v>60</v>
      </c>
      <c r="AD195" s="2357" t="s">
        <v>61</v>
      </c>
      <c r="AE195" s="2357" t="s">
        <v>62</v>
      </c>
      <c r="AF195" s="2357" t="s">
        <v>63</v>
      </c>
      <c r="AG195" s="2373" t="s">
        <v>239</v>
      </c>
      <c r="AH195" s="2270" t="s">
        <v>300</v>
      </c>
      <c r="AI195" s="2270" t="s">
        <v>96</v>
      </c>
      <c r="AJ195" s="2357" t="s">
        <v>32</v>
      </c>
      <c r="AK195" s="2357" t="s">
        <v>31</v>
      </c>
      <c r="AL195" s="2357" t="s">
        <v>33</v>
      </c>
      <c r="AM195" s="2357" t="s">
        <v>64</v>
      </c>
      <c r="AN195" s="2357" t="s">
        <v>65</v>
      </c>
      <c r="AO195" s="2357" t="s">
        <v>240</v>
      </c>
      <c r="AP195" s="2359" t="s">
        <v>66</v>
      </c>
    </row>
    <row r="196" spans="24:42" x14ac:dyDescent="0.2">
      <c r="X196" s="2363"/>
      <c r="Y196" s="2367"/>
      <c r="Z196" s="2368"/>
      <c r="AA196" s="2369"/>
      <c r="AB196" s="2358"/>
      <c r="AC196" s="2358"/>
      <c r="AD196" s="2358"/>
      <c r="AE196" s="2358"/>
      <c r="AF196" s="2358"/>
      <c r="AG196" s="2358"/>
      <c r="AH196" s="2374"/>
      <c r="AI196" s="2374"/>
      <c r="AJ196" s="2358"/>
      <c r="AK196" s="2358"/>
      <c r="AL196" s="2358"/>
      <c r="AM196" s="2358"/>
      <c r="AN196" s="2358"/>
      <c r="AO196" s="2358"/>
      <c r="AP196" s="2360"/>
    </row>
    <row r="197" spans="24:42" x14ac:dyDescent="0.2">
      <c r="X197" s="2363"/>
      <c r="Y197" s="2370"/>
      <c r="Z197" s="2371"/>
      <c r="AA197" s="2372"/>
      <c r="AB197" s="2358"/>
      <c r="AC197" s="2358"/>
      <c r="AD197" s="2358"/>
      <c r="AE197" s="2358"/>
      <c r="AF197" s="2358"/>
      <c r="AG197" s="2358"/>
      <c r="AH197" s="2375"/>
      <c r="AI197" s="2375"/>
      <c r="AJ197" s="2358"/>
      <c r="AK197" s="2358"/>
      <c r="AL197" s="2358"/>
      <c r="AM197" s="2358"/>
      <c r="AN197" s="2358"/>
      <c r="AO197" s="2358"/>
      <c r="AP197" s="2360"/>
    </row>
    <row r="198" spans="24:42" ht="13.5" thickBot="1" x14ac:dyDescent="0.25">
      <c r="X198" s="381">
        <v>1</v>
      </c>
      <c r="Y198" s="2345">
        <v>2</v>
      </c>
      <c r="Z198" s="2346"/>
      <c r="AA198" s="2347"/>
      <c r="AB198" s="382">
        <v>3</v>
      </c>
      <c r="AC198" s="382">
        <v>4</v>
      </c>
      <c r="AD198" s="382">
        <v>5</v>
      </c>
      <c r="AE198" s="382">
        <v>6</v>
      </c>
      <c r="AF198" s="382">
        <v>7</v>
      </c>
      <c r="AG198" s="382">
        <v>8</v>
      </c>
      <c r="AH198" s="382">
        <v>9</v>
      </c>
      <c r="AI198" s="382">
        <v>10</v>
      </c>
      <c r="AJ198" s="382">
        <v>11</v>
      </c>
      <c r="AK198" s="382">
        <v>12</v>
      </c>
      <c r="AL198" s="382">
        <v>13</v>
      </c>
      <c r="AM198" s="382">
        <v>14</v>
      </c>
      <c r="AN198" s="382">
        <v>15</v>
      </c>
      <c r="AO198" s="382">
        <v>16</v>
      </c>
      <c r="AP198" s="1368">
        <v>17</v>
      </c>
    </row>
    <row r="199" spans="24:42" ht="15" x14ac:dyDescent="0.25">
      <c r="X199" s="189"/>
      <c r="Y199" s="2348"/>
      <c r="Z199" s="2349"/>
      <c r="AA199" s="2350"/>
      <c r="AB199" s="316"/>
      <c r="AC199" s="316"/>
      <c r="AD199" s="316"/>
      <c r="AE199" s="316"/>
      <c r="AF199" s="316"/>
      <c r="AG199" s="316"/>
      <c r="AH199" s="316"/>
      <c r="AI199" s="316"/>
      <c r="AJ199" s="316"/>
      <c r="AK199" s="316"/>
      <c r="AL199" s="316"/>
      <c r="AM199" s="316"/>
      <c r="AN199" s="316"/>
      <c r="AO199" s="316"/>
      <c r="AP199" s="322"/>
    </row>
    <row r="200" spans="24:42" ht="15" x14ac:dyDescent="0.25">
      <c r="X200" s="197"/>
      <c r="Y200" s="2351" t="s">
        <v>275</v>
      </c>
      <c r="Z200" s="2352"/>
      <c r="AA200" s="2353"/>
      <c r="AB200" s="316"/>
      <c r="AC200" s="316"/>
      <c r="AD200" s="316"/>
      <c r="AE200" s="316"/>
      <c r="AF200" s="316"/>
      <c r="AG200" s="316"/>
      <c r="AH200" s="316"/>
      <c r="AI200" s="316"/>
      <c r="AJ200" s="316"/>
      <c r="AK200" s="316"/>
      <c r="AL200" s="316"/>
      <c r="AM200" s="316"/>
      <c r="AN200" s="316"/>
      <c r="AO200" s="316"/>
      <c r="AP200" s="322"/>
    </row>
    <row r="201" spans="24:42" ht="15.75" thickBot="1" x14ac:dyDescent="0.3">
      <c r="X201" s="197"/>
      <c r="Y201" s="2351"/>
      <c r="Z201" s="2352"/>
      <c r="AA201" s="2353"/>
      <c r="AB201" s="316"/>
      <c r="AC201" s="316"/>
      <c r="AD201" s="316"/>
      <c r="AE201" s="316"/>
      <c r="AF201" s="316"/>
      <c r="AG201" s="316"/>
      <c r="AH201" s="316"/>
      <c r="AI201" s="316"/>
      <c r="AJ201" s="316"/>
      <c r="AK201" s="316"/>
      <c r="AL201" s="316"/>
      <c r="AM201" s="316"/>
      <c r="AN201" s="316"/>
      <c r="AO201" s="316"/>
      <c r="AP201" s="322"/>
    </row>
    <row r="202" spans="24:42" ht="13.5" thickBot="1" x14ac:dyDescent="0.25">
      <c r="X202" s="2354" t="s">
        <v>3</v>
      </c>
      <c r="Y202" s="2355"/>
      <c r="Z202" s="2355"/>
      <c r="AA202" s="2356"/>
      <c r="AB202" s="63">
        <f t="shared" ref="AB202:AP202" si="13">SUM(AB199:AB201)</f>
        <v>0</v>
      </c>
      <c r="AC202" s="63">
        <f t="shared" si="13"/>
        <v>0</v>
      </c>
      <c r="AD202" s="63">
        <f t="shared" si="13"/>
        <v>0</v>
      </c>
      <c r="AE202" s="63">
        <f t="shared" si="13"/>
        <v>0</v>
      </c>
      <c r="AF202" s="63">
        <f t="shared" si="13"/>
        <v>0</v>
      </c>
      <c r="AG202" s="63">
        <f t="shared" si="13"/>
        <v>0</v>
      </c>
      <c r="AH202" s="63">
        <f t="shared" si="13"/>
        <v>0</v>
      </c>
      <c r="AI202" s="63">
        <f t="shared" si="13"/>
        <v>0</v>
      </c>
      <c r="AJ202" s="63">
        <f t="shared" si="13"/>
        <v>0</v>
      </c>
      <c r="AK202" s="63">
        <f t="shared" si="13"/>
        <v>0</v>
      </c>
      <c r="AL202" s="63">
        <f t="shared" si="13"/>
        <v>0</v>
      </c>
      <c r="AM202" s="63">
        <f t="shared" si="13"/>
        <v>0</v>
      </c>
      <c r="AN202" s="63">
        <f t="shared" si="13"/>
        <v>0</v>
      </c>
      <c r="AO202" s="63">
        <f t="shared" si="13"/>
        <v>0</v>
      </c>
      <c r="AP202" s="318">
        <f t="shared" si="13"/>
        <v>0</v>
      </c>
    </row>
  </sheetData>
  <mergeCells count="322">
    <mergeCell ref="B15:E15"/>
    <mergeCell ref="Q8:Q10"/>
    <mergeCell ref="R8:R10"/>
    <mergeCell ref="C14:E14"/>
    <mergeCell ref="C13:E13"/>
    <mergeCell ref="C12:E12"/>
    <mergeCell ref="L8:L10"/>
    <mergeCell ref="J8:J10"/>
    <mergeCell ref="B8:B10"/>
    <mergeCell ref="F8:F10"/>
    <mergeCell ref="I8:I10"/>
    <mergeCell ref="C8:E10"/>
    <mergeCell ref="G8:G10"/>
    <mergeCell ref="N8:N10"/>
    <mergeCell ref="H8:H10"/>
    <mergeCell ref="K8:K10"/>
    <mergeCell ref="P8:P10"/>
    <mergeCell ref="C11:E11"/>
    <mergeCell ref="B1:T1"/>
    <mergeCell ref="E4:F4"/>
    <mergeCell ref="X1:AP1"/>
    <mergeCell ref="AA4:AB4"/>
    <mergeCell ref="X8:X10"/>
    <mergeCell ref="Y8:AA10"/>
    <mergeCell ref="AB8:AB10"/>
    <mergeCell ref="AC8:AC10"/>
    <mergeCell ref="AD8:AD10"/>
    <mergeCell ref="AE8:AE10"/>
    <mergeCell ref="AF8:AF10"/>
    <mergeCell ref="AG8:AG10"/>
    <mergeCell ref="AH8:AH10"/>
    <mergeCell ref="AI8:AI10"/>
    <mergeCell ref="AJ8:AJ10"/>
    <mergeCell ref="T8:T10"/>
    <mergeCell ref="S8:S10"/>
    <mergeCell ref="AP8:AP10"/>
    <mergeCell ref="O8:O10"/>
    <mergeCell ref="M8:M10"/>
    <mergeCell ref="Y11:AA11"/>
    <mergeCell ref="Y12:AA12"/>
    <mergeCell ref="Y13:AA13"/>
    <mergeCell ref="Y14:AA14"/>
    <mergeCell ref="AK8:AK10"/>
    <mergeCell ref="AL8:AL10"/>
    <mergeCell ref="AM8:AM10"/>
    <mergeCell ref="AN8:AN10"/>
    <mergeCell ref="AO8:AO10"/>
    <mergeCell ref="AA21:AB21"/>
    <mergeCell ref="X24:X26"/>
    <mergeCell ref="Y24:AA26"/>
    <mergeCell ref="AB24:AB26"/>
    <mergeCell ref="AC24:AC26"/>
    <mergeCell ref="X15:AA15"/>
    <mergeCell ref="X18:AP18"/>
    <mergeCell ref="AN24:AN26"/>
    <mergeCell ref="AO24:AO26"/>
    <mergeCell ref="AP24:AP26"/>
    <mergeCell ref="Y27:AA27"/>
    <mergeCell ref="Y28:AA28"/>
    <mergeCell ref="AI24:AI26"/>
    <mergeCell ref="AJ24:AJ26"/>
    <mergeCell ref="AK24:AK26"/>
    <mergeCell ref="AL24:AL26"/>
    <mergeCell ref="AM24:AM26"/>
    <mergeCell ref="AD24:AD26"/>
    <mergeCell ref="AE24:AE26"/>
    <mergeCell ref="AF24:AF26"/>
    <mergeCell ref="AG24:AG26"/>
    <mergeCell ref="AH24:AH26"/>
    <mergeCell ref="Y29:AA29"/>
    <mergeCell ref="Y30:AA30"/>
    <mergeCell ref="AM41:AM43"/>
    <mergeCell ref="AN41:AN43"/>
    <mergeCell ref="AO41:AO43"/>
    <mergeCell ref="AP41:AP43"/>
    <mergeCell ref="Y44:AA44"/>
    <mergeCell ref="X34:AP34"/>
    <mergeCell ref="X35:AP35"/>
    <mergeCell ref="AA38:AB38"/>
    <mergeCell ref="X41:X43"/>
    <mergeCell ref="Y41:AA43"/>
    <mergeCell ref="AB41:AB43"/>
    <mergeCell ref="AC41:AC43"/>
    <mergeCell ref="AD41:AD43"/>
    <mergeCell ref="AE41:AE43"/>
    <mergeCell ref="AF41:AF43"/>
    <mergeCell ref="AG41:AG43"/>
    <mergeCell ref="AH41:AH43"/>
    <mergeCell ref="AI41:AI43"/>
    <mergeCell ref="AJ41:AJ43"/>
    <mergeCell ref="AK41:AK43"/>
    <mergeCell ref="AL41:AL43"/>
    <mergeCell ref="X31:AA31"/>
    <mergeCell ref="Y45:AA45"/>
    <mergeCell ref="Y46:AA46"/>
    <mergeCell ref="Y47:AA47"/>
    <mergeCell ref="AL58:AL60"/>
    <mergeCell ref="AM58:AM60"/>
    <mergeCell ref="AN58:AN60"/>
    <mergeCell ref="AO58:AO60"/>
    <mergeCell ref="AP58:AP60"/>
    <mergeCell ref="X51:AP51"/>
    <mergeCell ref="X52:AP52"/>
    <mergeCell ref="AA55:AB55"/>
    <mergeCell ref="X58:X60"/>
    <mergeCell ref="Y58:AA60"/>
    <mergeCell ref="AB58:AB60"/>
    <mergeCell ref="AC58:AC60"/>
    <mergeCell ref="AD58:AD60"/>
    <mergeCell ref="AE58:AE60"/>
    <mergeCell ref="AF58:AF60"/>
    <mergeCell ref="AG58:AG60"/>
    <mergeCell ref="AH58:AH60"/>
    <mergeCell ref="AI58:AI60"/>
    <mergeCell ref="AJ58:AJ60"/>
    <mergeCell ref="AK58:AK60"/>
    <mergeCell ref="X48:AA48"/>
    <mergeCell ref="Y61:AA61"/>
    <mergeCell ref="Y62:AA62"/>
    <mergeCell ref="Y63:AA63"/>
    <mergeCell ref="Y64:AA64"/>
    <mergeCell ref="X75:X77"/>
    <mergeCell ref="Y75:AA77"/>
    <mergeCell ref="AB75:AB77"/>
    <mergeCell ref="AC75:AC77"/>
    <mergeCell ref="AD75:AD77"/>
    <mergeCell ref="X68:AP68"/>
    <mergeCell ref="X69:AP69"/>
    <mergeCell ref="AA72:AB72"/>
    <mergeCell ref="AO75:AO77"/>
    <mergeCell ref="AP75:AP77"/>
    <mergeCell ref="X65:AA65"/>
    <mergeCell ref="Y78:AA78"/>
    <mergeCell ref="Y79:AA79"/>
    <mergeCell ref="Y80:AA80"/>
    <mergeCell ref="AJ75:AJ77"/>
    <mergeCell ref="AK75:AK77"/>
    <mergeCell ref="AL75:AL77"/>
    <mergeCell ref="AM75:AM77"/>
    <mergeCell ref="AN75:AN77"/>
    <mergeCell ref="AE75:AE77"/>
    <mergeCell ref="AF75:AF77"/>
    <mergeCell ref="AG75:AG77"/>
    <mergeCell ref="AH75:AH77"/>
    <mergeCell ref="AI75:AI77"/>
    <mergeCell ref="X85:AP85"/>
    <mergeCell ref="Y81:AA81"/>
    <mergeCell ref="AN92:AN94"/>
    <mergeCell ref="AO92:AO94"/>
    <mergeCell ref="AP92:AP94"/>
    <mergeCell ref="Y95:AA95"/>
    <mergeCell ref="Y96:AA96"/>
    <mergeCell ref="X86:AP86"/>
    <mergeCell ref="AA89:AB89"/>
    <mergeCell ref="X92:X94"/>
    <mergeCell ref="Y92:AA94"/>
    <mergeCell ref="AB92:AB94"/>
    <mergeCell ref="AC92:AC94"/>
    <mergeCell ref="AD92:AD94"/>
    <mergeCell ref="AE92:AE94"/>
    <mergeCell ref="AF92:AF94"/>
    <mergeCell ref="AG92:AG94"/>
    <mergeCell ref="AH92:AH94"/>
    <mergeCell ref="AI92:AI94"/>
    <mergeCell ref="AJ92:AJ94"/>
    <mergeCell ref="AK92:AK94"/>
    <mergeCell ref="AL92:AL94"/>
    <mergeCell ref="AM92:AM94"/>
    <mergeCell ref="X82:AA82"/>
    <mergeCell ref="Y112:AA112"/>
    <mergeCell ref="Y97:AA97"/>
    <mergeCell ref="Y98:AA98"/>
    <mergeCell ref="AM109:AM111"/>
    <mergeCell ref="AN109:AN111"/>
    <mergeCell ref="AO109:AO111"/>
    <mergeCell ref="AP109:AP111"/>
    <mergeCell ref="X102:AP102"/>
    <mergeCell ref="X103:AP103"/>
    <mergeCell ref="AA106:AB106"/>
    <mergeCell ref="X109:X111"/>
    <mergeCell ref="Y109:AA111"/>
    <mergeCell ref="AB109:AB111"/>
    <mergeCell ref="AC109:AC111"/>
    <mergeCell ref="AD109:AD111"/>
    <mergeCell ref="AE109:AE111"/>
    <mergeCell ref="AF109:AF111"/>
    <mergeCell ref="AG109:AG111"/>
    <mergeCell ref="AH109:AH111"/>
    <mergeCell ref="AI109:AI111"/>
    <mergeCell ref="AJ109:AJ111"/>
    <mergeCell ref="AK109:AK111"/>
    <mergeCell ref="AL109:AL111"/>
    <mergeCell ref="X99:AA99"/>
    <mergeCell ref="Y132:AA132"/>
    <mergeCell ref="Y133:AA133"/>
    <mergeCell ref="Y113:AA113"/>
    <mergeCell ref="Y114:AA114"/>
    <mergeCell ref="Y115:AA115"/>
    <mergeCell ref="Y130:AA130"/>
    <mergeCell ref="Y131:AA131"/>
    <mergeCell ref="X116:AA116"/>
    <mergeCell ref="AL127:AL129"/>
    <mergeCell ref="AM127:AM129"/>
    <mergeCell ref="AN127:AN129"/>
    <mergeCell ref="AO127:AO129"/>
    <mergeCell ref="AP127:AP129"/>
    <mergeCell ref="X120:AP120"/>
    <mergeCell ref="X121:AP121"/>
    <mergeCell ref="AA124:AB124"/>
    <mergeCell ref="X127:X129"/>
    <mergeCell ref="Y127:AA129"/>
    <mergeCell ref="AB127:AB129"/>
    <mergeCell ref="AC127:AC129"/>
    <mergeCell ref="AD127:AD129"/>
    <mergeCell ref="AE127:AE129"/>
    <mergeCell ref="AF127:AF129"/>
    <mergeCell ref="AG127:AG129"/>
    <mergeCell ref="AH127:AH129"/>
    <mergeCell ref="AI127:AI129"/>
    <mergeCell ref="AJ127:AJ129"/>
    <mergeCell ref="AK127:AK129"/>
    <mergeCell ref="X134:AA134"/>
    <mergeCell ref="X144:X146"/>
    <mergeCell ref="Y144:AA146"/>
    <mergeCell ref="AB144:AB146"/>
    <mergeCell ref="AC144:AC146"/>
    <mergeCell ref="AD144:AD146"/>
    <mergeCell ref="X137:AP137"/>
    <mergeCell ref="X138:AP138"/>
    <mergeCell ref="AA141:AB141"/>
    <mergeCell ref="AO144:AO146"/>
    <mergeCell ref="AP144:AP146"/>
    <mergeCell ref="Y147:AA147"/>
    <mergeCell ref="Y148:AA148"/>
    <mergeCell ref="Y149:AA149"/>
    <mergeCell ref="AJ144:AJ146"/>
    <mergeCell ref="AK144:AK146"/>
    <mergeCell ref="AL144:AL146"/>
    <mergeCell ref="AM144:AM146"/>
    <mergeCell ref="AN144:AN146"/>
    <mergeCell ref="AE144:AE146"/>
    <mergeCell ref="AF144:AF146"/>
    <mergeCell ref="AG144:AG146"/>
    <mergeCell ref="AH144:AH146"/>
    <mergeCell ref="AI144:AI146"/>
    <mergeCell ref="Y183:AA183"/>
    <mergeCell ref="Y184:AA184"/>
    <mergeCell ref="X154:AP154"/>
    <mergeCell ref="Y150:AA150"/>
    <mergeCell ref="Y181:AA181"/>
    <mergeCell ref="Y182:AA182"/>
    <mergeCell ref="X151:AA151"/>
    <mergeCell ref="AN161:AN163"/>
    <mergeCell ref="AO161:AO163"/>
    <mergeCell ref="AP161:AP163"/>
    <mergeCell ref="Y164:AA164"/>
    <mergeCell ref="Y165:AA165"/>
    <mergeCell ref="X155:AP155"/>
    <mergeCell ref="AA158:AB158"/>
    <mergeCell ref="X161:X163"/>
    <mergeCell ref="Y161:AA163"/>
    <mergeCell ref="AB161:AB163"/>
    <mergeCell ref="AC161:AC163"/>
    <mergeCell ref="AD161:AD163"/>
    <mergeCell ref="AE161:AE163"/>
    <mergeCell ref="AF161:AF163"/>
    <mergeCell ref="AG161:AG163"/>
    <mergeCell ref="AH161:AH163"/>
    <mergeCell ref="AI161:AI163"/>
    <mergeCell ref="AJ161:AJ163"/>
    <mergeCell ref="AK161:AK163"/>
    <mergeCell ref="AL161:AL163"/>
    <mergeCell ref="AM161:AM163"/>
    <mergeCell ref="Y166:AA166"/>
    <mergeCell ref="Y167:AA167"/>
    <mergeCell ref="X168:AA168"/>
    <mergeCell ref="AM178:AM180"/>
    <mergeCell ref="AN178:AN180"/>
    <mergeCell ref="AO178:AO180"/>
    <mergeCell ref="AP178:AP180"/>
    <mergeCell ref="X171:AP171"/>
    <mergeCell ref="X172:AP172"/>
    <mergeCell ref="AA175:AB175"/>
    <mergeCell ref="X178:X180"/>
    <mergeCell ref="Y178:AA180"/>
    <mergeCell ref="AB178:AB180"/>
    <mergeCell ref="AC178:AC180"/>
    <mergeCell ref="AD178:AD180"/>
    <mergeCell ref="AE178:AE180"/>
    <mergeCell ref="AF178:AF180"/>
    <mergeCell ref="AG178:AG180"/>
    <mergeCell ref="AH178:AH180"/>
    <mergeCell ref="AI178:AI180"/>
    <mergeCell ref="AJ178:AJ180"/>
    <mergeCell ref="AK178:AK180"/>
    <mergeCell ref="AL178:AL180"/>
    <mergeCell ref="AO195:AO197"/>
    <mergeCell ref="AP195:AP197"/>
    <mergeCell ref="X188:AP188"/>
    <mergeCell ref="X189:AP189"/>
    <mergeCell ref="AA192:AB192"/>
    <mergeCell ref="X195:X197"/>
    <mergeCell ref="Y195:AA197"/>
    <mergeCell ref="AB195:AB197"/>
    <mergeCell ref="AC195:AC197"/>
    <mergeCell ref="AD195:AD197"/>
    <mergeCell ref="AE195:AE197"/>
    <mergeCell ref="AF195:AF197"/>
    <mergeCell ref="AG195:AG197"/>
    <mergeCell ref="AH195:AH197"/>
    <mergeCell ref="AI195:AI197"/>
    <mergeCell ref="AJ195:AJ197"/>
    <mergeCell ref="AK195:AK197"/>
    <mergeCell ref="Y198:AA198"/>
    <mergeCell ref="Y199:AA199"/>
    <mergeCell ref="Y200:AA200"/>
    <mergeCell ref="Y201:AA201"/>
    <mergeCell ref="X202:AA202"/>
    <mergeCell ref="X185:AA185"/>
    <mergeCell ref="AL195:AL197"/>
    <mergeCell ref="AM195:AM197"/>
    <mergeCell ref="AN195:AN197"/>
  </mergeCells>
  <phoneticPr fontId="35" type="noConversion"/>
  <printOptions horizontalCentered="1"/>
  <pageMargins left="0.15748031496062992" right="0.15748031496062992" top="1.57" bottom="0" header="1.55" footer="0"/>
  <pageSetup paperSize="256" scale="90" orientation="landscape" horizontalDpi="4294967292" verticalDpi="4294967293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"/>
  <sheetViews>
    <sheetView zoomScale="85" zoomScaleNormal="85" workbookViewId="0">
      <selection activeCell="G37" sqref="G37"/>
    </sheetView>
  </sheetViews>
  <sheetFormatPr defaultRowHeight="12.75" x14ac:dyDescent="0.2"/>
  <cols>
    <col min="1" max="1" width="8.7109375" style="108" customWidth="1"/>
    <col min="2" max="2" width="5" customWidth="1"/>
    <col min="3" max="3" width="2.5703125" customWidth="1"/>
    <col min="4" max="4" width="1.5703125" customWidth="1"/>
    <col min="5" max="5" width="4.140625" customWidth="1"/>
    <col min="6" max="7" width="9.7109375" customWidth="1"/>
    <col min="8" max="9" width="11.140625" customWidth="1"/>
    <col min="10" max="10" width="9.42578125" customWidth="1"/>
    <col min="11" max="11" width="6.42578125" customWidth="1"/>
    <col min="12" max="12" width="10.140625" customWidth="1"/>
    <col min="13" max="13" width="10" customWidth="1"/>
    <col min="14" max="14" width="9.7109375" customWidth="1"/>
    <col min="15" max="16" width="8.7109375" customWidth="1"/>
    <col min="17" max="17" width="8.28515625" customWidth="1"/>
    <col min="18" max="18" width="8.140625" customWidth="1"/>
    <col min="19" max="19" width="6.7109375" customWidth="1"/>
    <col min="20" max="20" width="15.5703125" customWidth="1"/>
    <col min="21" max="21" width="9.140625" style="108"/>
  </cols>
  <sheetData>
    <row r="1" spans="1:21" ht="18" x14ac:dyDescent="0.25">
      <c r="B1" s="2361" t="s">
        <v>67</v>
      </c>
      <c r="C1" s="2361"/>
      <c r="D1" s="2361"/>
      <c r="E1" s="2361"/>
      <c r="F1" s="2361"/>
      <c r="G1" s="2361"/>
      <c r="H1" s="2361"/>
      <c r="I1" s="2361"/>
      <c r="J1" s="2361"/>
      <c r="K1" s="2361"/>
      <c r="L1" s="2361"/>
      <c r="M1" s="2361"/>
      <c r="N1" s="2361"/>
      <c r="O1" s="2361"/>
      <c r="P1" s="2361"/>
      <c r="Q1" s="2361"/>
      <c r="R1" s="2361"/>
      <c r="S1" s="2361"/>
      <c r="T1" s="2361"/>
    </row>
    <row r="2" spans="1:21" s="95" customFormat="1" ht="9.75" customHeight="1" x14ac:dyDescent="0.25">
      <c r="A2" s="108"/>
      <c r="B2" s="496"/>
      <c r="C2" s="496"/>
      <c r="D2" s="496"/>
      <c r="E2" s="496"/>
      <c r="F2" s="496"/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108"/>
    </row>
    <row r="3" spans="1:21" x14ac:dyDescent="0.2">
      <c r="B3" s="112" t="s">
        <v>273</v>
      </c>
      <c r="D3" s="39" t="s">
        <v>27</v>
      </c>
      <c r="E3" s="8" t="str">
        <f>'K2'!D3</f>
        <v>November</v>
      </c>
      <c r="F3" s="8"/>
      <c r="G3" s="8"/>
    </row>
    <row r="4" spans="1:21" x14ac:dyDescent="0.2">
      <c r="B4" t="s">
        <v>25</v>
      </c>
      <c r="D4" s="39" t="s">
        <v>27</v>
      </c>
      <c r="E4" s="2362">
        <f>K1b!D5</f>
        <v>2014</v>
      </c>
      <c r="F4" s="2362"/>
      <c r="G4" s="81"/>
    </row>
    <row r="5" spans="1:21" x14ac:dyDescent="0.2">
      <c r="B5" s="112" t="s">
        <v>272</v>
      </c>
      <c r="D5" s="39" t="s">
        <v>27</v>
      </c>
      <c r="E5" s="103" t="s">
        <v>275</v>
      </c>
      <c r="F5" s="8"/>
      <c r="G5" s="8"/>
    </row>
    <row r="6" spans="1:21" s="95" customFormat="1" x14ac:dyDescent="0.2">
      <c r="A6" s="108"/>
      <c r="B6" s="112" t="s">
        <v>382</v>
      </c>
      <c r="D6" s="39" t="s">
        <v>27</v>
      </c>
      <c r="E6" s="103" t="s">
        <v>383</v>
      </c>
      <c r="F6" s="103"/>
      <c r="G6" s="103"/>
      <c r="U6" s="108"/>
    </row>
    <row r="7" spans="1:21" ht="9" customHeight="1" thickBot="1" x14ac:dyDescent="0.25">
      <c r="D7" s="13"/>
      <c r="E7" s="13"/>
      <c r="F7" s="13"/>
      <c r="G7" s="13"/>
    </row>
    <row r="8" spans="1:21" s="10" customFormat="1" ht="12.75" customHeight="1" x14ac:dyDescent="0.2">
      <c r="A8" s="123"/>
      <c r="B8" s="2289" t="s">
        <v>0</v>
      </c>
      <c r="C8" s="2399" t="s">
        <v>299</v>
      </c>
      <c r="D8" s="2365"/>
      <c r="E8" s="2400"/>
      <c r="F8" s="2390" t="s">
        <v>187</v>
      </c>
      <c r="G8" s="2391"/>
      <c r="H8" s="2380" t="s">
        <v>70</v>
      </c>
      <c r="I8" s="2306"/>
      <c r="J8" s="2306"/>
      <c r="K8" s="2307"/>
      <c r="L8" s="2305" t="s">
        <v>71</v>
      </c>
      <c r="M8" s="2306"/>
      <c r="N8" s="2306"/>
      <c r="O8" s="2306"/>
      <c r="P8" s="2381"/>
      <c r="Q8" s="2380" t="s">
        <v>75</v>
      </c>
      <c r="R8" s="2306"/>
      <c r="S8" s="2307"/>
      <c r="T8" s="2304" t="s">
        <v>4</v>
      </c>
      <c r="U8" s="122"/>
    </row>
    <row r="9" spans="1:21" s="10" customFormat="1" ht="12.75" customHeight="1" x14ac:dyDescent="0.2">
      <c r="A9" s="123"/>
      <c r="B9" s="2379"/>
      <c r="C9" s="2401"/>
      <c r="D9" s="2368"/>
      <c r="E9" s="2402"/>
      <c r="F9" s="2385" t="s">
        <v>236</v>
      </c>
      <c r="G9" s="2387" t="s">
        <v>237</v>
      </c>
      <c r="H9" s="2389" t="s">
        <v>68</v>
      </c>
      <c r="I9" s="2382"/>
      <c r="J9" s="2382" t="s">
        <v>69</v>
      </c>
      <c r="K9" s="2384"/>
      <c r="L9" s="2363" t="s">
        <v>76</v>
      </c>
      <c r="M9" s="2382" t="s">
        <v>77</v>
      </c>
      <c r="N9" s="2382" t="s">
        <v>78</v>
      </c>
      <c r="O9" s="2382" t="s">
        <v>72</v>
      </c>
      <c r="P9" s="2383"/>
      <c r="Q9" s="2389" t="s">
        <v>3</v>
      </c>
      <c r="R9" s="2382" t="s">
        <v>73</v>
      </c>
      <c r="S9" s="2384" t="s">
        <v>74</v>
      </c>
      <c r="T9" s="2303"/>
      <c r="U9" s="122"/>
    </row>
    <row r="10" spans="1:21" s="10" customFormat="1" ht="12.75" customHeight="1" x14ac:dyDescent="0.2">
      <c r="A10" s="123"/>
      <c r="B10" s="2379"/>
      <c r="C10" s="2403"/>
      <c r="D10" s="2371"/>
      <c r="E10" s="2404"/>
      <c r="F10" s="2386"/>
      <c r="G10" s="2388"/>
      <c r="H10" s="25" t="s">
        <v>39</v>
      </c>
      <c r="I10" s="23" t="s">
        <v>38</v>
      </c>
      <c r="J10" s="23" t="s">
        <v>39</v>
      </c>
      <c r="K10" s="28" t="s">
        <v>38</v>
      </c>
      <c r="L10" s="2363"/>
      <c r="M10" s="2382"/>
      <c r="N10" s="2382"/>
      <c r="O10" s="23" t="s">
        <v>73</v>
      </c>
      <c r="P10" s="22" t="s">
        <v>74</v>
      </c>
      <c r="Q10" s="2389"/>
      <c r="R10" s="2382"/>
      <c r="S10" s="2384"/>
      <c r="T10" s="2303"/>
      <c r="U10" s="122"/>
    </row>
    <row r="11" spans="1:21" s="372" customFormat="1" ht="12.75" customHeight="1" thickBot="1" x14ac:dyDescent="0.25">
      <c r="A11" s="373"/>
      <c r="B11" s="374">
        <v>1</v>
      </c>
      <c r="C11" s="374">
        <v>2</v>
      </c>
      <c r="D11" s="2398"/>
      <c r="E11" s="2344"/>
      <c r="F11" s="375"/>
      <c r="G11" s="376">
        <v>4</v>
      </c>
      <c r="H11" s="377">
        <v>5</v>
      </c>
      <c r="I11" s="378">
        <v>6</v>
      </c>
      <c r="J11" s="378">
        <v>7</v>
      </c>
      <c r="K11" s="379">
        <v>8</v>
      </c>
      <c r="L11" s="375">
        <v>9</v>
      </c>
      <c r="M11" s="378">
        <v>10</v>
      </c>
      <c r="N11" s="378">
        <v>11</v>
      </c>
      <c r="O11" s="378">
        <v>12</v>
      </c>
      <c r="P11" s="376">
        <v>13</v>
      </c>
      <c r="Q11" s="377">
        <v>14</v>
      </c>
      <c r="R11" s="379">
        <v>15</v>
      </c>
      <c r="S11" s="379">
        <v>16</v>
      </c>
      <c r="T11" s="380">
        <v>17</v>
      </c>
      <c r="U11" s="373"/>
    </row>
    <row r="12" spans="1:21" ht="17.100000000000001" customHeight="1" x14ac:dyDescent="0.2">
      <c r="B12" s="270">
        <v>1</v>
      </c>
      <c r="C12" s="2413">
        <v>0</v>
      </c>
      <c r="D12" s="2414"/>
      <c r="E12" s="2415"/>
      <c r="F12" s="271">
        <f>Kewarganegaraan!$Z$7</f>
        <v>160</v>
      </c>
      <c r="G12" s="272">
        <f>Jamsostek!$Q$9</f>
        <v>10</v>
      </c>
      <c r="H12" s="358">
        <f>Kewarganegaraan!$AA$7</f>
        <v>3703</v>
      </c>
      <c r="I12" s="359">
        <f>Kewarganegaraan!$AB$7</f>
        <v>6512</v>
      </c>
      <c r="J12" s="359">
        <f>+Jamsostek!$R$9+Jamsostek!$S$9</f>
        <v>147</v>
      </c>
      <c r="K12" s="360">
        <f>+Jamsostek!$T$9+Jamsostek!$U$9</f>
        <v>5</v>
      </c>
      <c r="L12" s="275">
        <f>+Jamsostek!$W$9</f>
        <v>152</v>
      </c>
      <c r="M12" s="273">
        <f>+Jamsostek!$X$9</f>
        <v>152</v>
      </c>
      <c r="N12" s="273">
        <f>+Jamsostek!$Y$9</f>
        <v>0</v>
      </c>
      <c r="O12" s="276">
        <f>+Jamsostek!$Z$9</f>
        <v>152</v>
      </c>
      <c r="P12" s="277"/>
      <c r="Q12" s="278"/>
      <c r="R12" s="279"/>
      <c r="S12" s="274"/>
      <c r="T12" s="280"/>
    </row>
    <row r="13" spans="1:21" ht="17.100000000000001" customHeight="1" x14ac:dyDescent="0.2">
      <c r="B13" s="281">
        <v>2</v>
      </c>
      <c r="C13" s="2410">
        <v>1</v>
      </c>
      <c r="D13" s="2411"/>
      <c r="E13" s="2412"/>
      <c r="F13" s="282">
        <f>Kewarganegaraan!$Z$8</f>
        <v>220</v>
      </c>
      <c r="G13" s="283">
        <f>Jamsostek!$Q$10</f>
        <v>29</v>
      </c>
      <c r="H13" s="288">
        <f>Kewarganegaraan!$AA$8</f>
        <v>12338</v>
      </c>
      <c r="I13" s="361">
        <f>Kewarganegaraan!$AB$8</f>
        <v>9198</v>
      </c>
      <c r="J13" s="361">
        <f>+Jamsostek!$R$10+Jamsostek!$S$10</f>
        <v>3623</v>
      </c>
      <c r="K13" s="289">
        <f>+Jamsostek!$T$10+Jamsostek!$U$10</f>
        <v>17</v>
      </c>
      <c r="L13" s="286">
        <f>+Jamsostek!$W$10</f>
        <v>3608</v>
      </c>
      <c r="M13" s="284">
        <f>+Jamsostek!$X$10</f>
        <v>3608</v>
      </c>
      <c r="N13" s="284">
        <f>+Jamsostek!$Y$10</f>
        <v>1</v>
      </c>
      <c r="O13" s="284">
        <f>+Jamsostek!$Z$10</f>
        <v>3640</v>
      </c>
      <c r="P13" s="287"/>
      <c r="Q13" s="288"/>
      <c r="R13" s="289"/>
      <c r="S13" s="285"/>
      <c r="T13" s="290"/>
    </row>
    <row r="14" spans="1:21" ht="17.100000000000001" customHeight="1" x14ac:dyDescent="0.2">
      <c r="B14" s="281">
        <v>3</v>
      </c>
      <c r="C14" s="2410">
        <v>2</v>
      </c>
      <c r="D14" s="2411"/>
      <c r="E14" s="2412"/>
      <c r="F14" s="291">
        <f>Kewarganegaraan!$Z$9</f>
        <v>473</v>
      </c>
      <c r="G14" s="292">
        <f>Jamsostek!$Q$11</f>
        <v>15</v>
      </c>
      <c r="H14" s="288">
        <f>Kewarganegaraan!$AA$9</f>
        <v>11222</v>
      </c>
      <c r="I14" s="361">
        <f>Kewarganegaraan!$AB$9</f>
        <v>15092</v>
      </c>
      <c r="J14" s="361">
        <f>+Jamsostek!$R$11+Jamsostek!$S$11</f>
        <v>646</v>
      </c>
      <c r="K14" s="289">
        <f>+Jamsostek!$T$11+Jamsostek!$U$11</f>
        <v>1</v>
      </c>
      <c r="L14" s="296">
        <f>+Jamsostek!$W$11</f>
        <v>202</v>
      </c>
      <c r="M14" s="294">
        <f>+Jamsostek!$X$11</f>
        <v>202</v>
      </c>
      <c r="N14" s="294">
        <f>+Jamsostek!$Y$11</f>
        <v>2</v>
      </c>
      <c r="O14" s="294">
        <f>+Jamsostek!$Z$11</f>
        <v>628</v>
      </c>
      <c r="P14" s="297"/>
      <c r="Q14" s="293"/>
      <c r="R14" s="295"/>
      <c r="S14" s="292"/>
      <c r="T14" s="298"/>
    </row>
    <row r="15" spans="1:21" ht="17.100000000000001" customHeight="1" x14ac:dyDescent="0.2">
      <c r="B15" s="281">
        <v>4</v>
      </c>
      <c r="C15" s="2410">
        <v>3</v>
      </c>
      <c r="D15" s="2411"/>
      <c r="E15" s="2412"/>
      <c r="F15" s="282">
        <f>Kewarganegaraan!$Z$10</f>
        <v>1753</v>
      </c>
      <c r="G15" s="283">
        <f>Jamsostek!$Q$12</f>
        <v>1025</v>
      </c>
      <c r="H15" s="288">
        <f>Kewarganegaraan!$AA$10</f>
        <v>123604</v>
      </c>
      <c r="I15" s="361">
        <f>Kewarganegaraan!$AB$10</f>
        <v>84621</v>
      </c>
      <c r="J15" s="361">
        <f>+Jamsostek!$R$12+Jamsostek!$S$12</f>
        <v>121416</v>
      </c>
      <c r="K15" s="289">
        <f>+Jamsostek!$T$12+Jamsostek!$U$12</f>
        <v>18</v>
      </c>
      <c r="L15" s="286">
        <f>+Jamsostek!$W$12</f>
        <v>119137</v>
      </c>
      <c r="M15" s="284">
        <f>+Jamsostek!$X$12</f>
        <v>119137</v>
      </c>
      <c r="N15" s="284">
        <f>+Jamsostek!$Y$12</f>
        <v>119133</v>
      </c>
      <c r="O15" s="284">
        <f>+Jamsostek!$Z$12</f>
        <v>120821</v>
      </c>
      <c r="P15" s="287"/>
      <c r="Q15" s="299"/>
      <c r="R15" s="285"/>
      <c r="S15" s="285"/>
      <c r="T15" s="290"/>
    </row>
    <row r="16" spans="1:21" s="95" customFormat="1" ht="17.100000000000001" customHeight="1" x14ac:dyDescent="0.2">
      <c r="A16" s="108"/>
      <c r="B16" s="281">
        <v>5</v>
      </c>
      <c r="C16" s="2410">
        <v>4</v>
      </c>
      <c r="D16" s="2411"/>
      <c r="E16" s="2412"/>
      <c r="F16" s="282">
        <f>Kewarganegaraan!$Z$11</f>
        <v>416</v>
      </c>
      <c r="G16" s="283">
        <f>Jamsostek!$Q$13</f>
        <v>26</v>
      </c>
      <c r="H16" s="288">
        <f>Kewarganegaraan!$AA$11</f>
        <v>22537</v>
      </c>
      <c r="I16" s="361">
        <f>Kewarganegaraan!$AB$11</f>
        <v>45830</v>
      </c>
      <c r="J16" s="361">
        <f>+Jamsostek!$R$13+Jamsostek!$S$13</f>
        <v>1416</v>
      </c>
      <c r="K16" s="289">
        <f>+Jamsostek!$T$13+Jamsostek!$U$13</f>
        <v>21</v>
      </c>
      <c r="L16" s="286">
        <f>+Jamsostek!$W$13</f>
        <v>1415</v>
      </c>
      <c r="M16" s="284">
        <f>+Jamsostek!$X$13</f>
        <v>1415</v>
      </c>
      <c r="N16" s="284">
        <f>+Jamsostek!$Y$13</f>
        <v>1415</v>
      </c>
      <c r="O16" s="284">
        <f>+Jamsostek!$Z$13</f>
        <v>1437</v>
      </c>
      <c r="P16" s="287"/>
      <c r="Q16" s="299"/>
      <c r="R16" s="285"/>
      <c r="S16" s="285"/>
      <c r="T16" s="290"/>
      <c r="U16" s="108"/>
    </row>
    <row r="17" spans="1:21" ht="17.100000000000001" customHeight="1" x14ac:dyDescent="0.2">
      <c r="B17" s="281">
        <v>6</v>
      </c>
      <c r="C17" s="2410">
        <v>5</v>
      </c>
      <c r="D17" s="2411"/>
      <c r="E17" s="2412"/>
      <c r="F17" s="291">
        <f>Kewarganegaraan!$Z$12</f>
        <v>676</v>
      </c>
      <c r="G17" s="292">
        <f>Jamsostek!$Q$14</f>
        <v>85</v>
      </c>
      <c r="H17" s="288">
        <f>Kewarganegaraan!$AA$12</f>
        <v>26212</v>
      </c>
      <c r="I17" s="361">
        <f>Kewarganegaraan!$AB$12</f>
        <v>21393</v>
      </c>
      <c r="J17" s="361">
        <f>+Jamsostek!$R$14+Jamsostek!$S$14</f>
        <v>2710</v>
      </c>
      <c r="K17" s="289">
        <f>+Jamsostek!$T$14+Jamsostek!$U$14</f>
        <v>16</v>
      </c>
      <c r="L17" s="296">
        <f>+Jamsostek!$W$14</f>
        <v>1463</v>
      </c>
      <c r="M17" s="294">
        <f>+Jamsostek!$X$14</f>
        <v>1462</v>
      </c>
      <c r="N17" s="294">
        <f>+Jamsostek!$Y$14</f>
        <v>1456</v>
      </c>
      <c r="O17" s="294">
        <f>+Jamsostek!$Z$14</f>
        <v>2380</v>
      </c>
      <c r="P17" s="297"/>
      <c r="Q17" s="293"/>
      <c r="R17" s="295"/>
      <c r="S17" s="295"/>
      <c r="T17" s="290"/>
    </row>
    <row r="18" spans="1:21" ht="17.100000000000001" customHeight="1" x14ac:dyDescent="0.2">
      <c r="B18" s="281">
        <v>7</v>
      </c>
      <c r="C18" s="2410">
        <v>6</v>
      </c>
      <c r="D18" s="2411"/>
      <c r="E18" s="2412"/>
      <c r="F18" s="282">
        <f>Kewarganegaraan!$Z$13</f>
        <v>4124</v>
      </c>
      <c r="G18" s="283">
        <f>Jamsostek!$Q$15</f>
        <v>1902</v>
      </c>
      <c r="H18" s="288">
        <f>Kewarganegaraan!$AA$13</f>
        <v>337304</v>
      </c>
      <c r="I18" s="361">
        <f>Kewarganegaraan!$AB$13</f>
        <v>483966</v>
      </c>
      <c r="J18" s="361">
        <f>+Jamsostek!$R$15+Jamsostek!$S$15</f>
        <v>86896</v>
      </c>
      <c r="K18" s="289">
        <f>+Jamsostek!$T$15+Jamsostek!$U$15</f>
        <v>52</v>
      </c>
      <c r="L18" s="296">
        <f>+Jamsostek!$W$15</f>
        <v>81095</v>
      </c>
      <c r="M18" s="284">
        <f>+Jamsostek!$X$15</f>
        <v>81078</v>
      </c>
      <c r="N18" s="284">
        <f>+Jamsostek!$Y$15</f>
        <v>81035</v>
      </c>
      <c r="O18" s="284">
        <f>+Jamsostek!$Z$15</f>
        <v>84571</v>
      </c>
      <c r="P18" s="287"/>
      <c r="Q18" s="299"/>
      <c r="R18" s="285"/>
      <c r="S18" s="285"/>
      <c r="T18" s="290"/>
    </row>
    <row r="19" spans="1:21" ht="17.100000000000001" customHeight="1" x14ac:dyDescent="0.2">
      <c r="B19" s="281">
        <v>8</v>
      </c>
      <c r="C19" s="2410">
        <v>7</v>
      </c>
      <c r="D19" s="2411"/>
      <c r="E19" s="2412"/>
      <c r="F19" s="291">
        <f>Kewarganegaraan!$Z$14</f>
        <v>1384</v>
      </c>
      <c r="G19" s="292">
        <f>Jamsostek!$Q$16</f>
        <v>520</v>
      </c>
      <c r="H19" s="288">
        <f>Kewarganegaraan!$AA$14</f>
        <v>48333</v>
      </c>
      <c r="I19" s="361">
        <f>Kewarganegaraan!$AB$14</f>
        <v>41080</v>
      </c>
      <c r="J19" s="361">
        <f>+Jamsostek!$R$16+Jamsostek!$S$16</f>
        <v>29946</v>
      </c>
      <c r="K19" s="289">
        <f>+Jamsostek!$T$16+Jamsostek!$U$16</f>
        <v>12</v>
      </c>
      <c r="L19" s="296">
        <f>+Jamsostek!$W$16</f>
        <v>23364</v>
      </c>
      <c r="M19" s="294">
        <f>+Jamsostek!$X$16</f>
        <v>23362</v>
      </c>
      <c r="N19" s="294">
        <f>+Jamsostek!$Y$16</f>
        <v>23351</v>
      </c>
      <c r="O19" s="294">
        <f>+Jamsostek!$Z$16</f>
        <v>24662</v>
      </c>
      <c r="P19" s="297"/>
      <c r="Q19" s="293"/>
      <c r="R19" s="295"/>
      <c r="S19" s="295"/>
      <c r="T19" s="290"/>
    </row>
    <row r="20" spans="1:21" ht="17.100000000000001" customHeight="1" x14ac:dyDescent="0.2">
      <c r="B20" s="281">
        <v>9</v>
      </c>
      <c r="C20" s="2410">
        <v>8</v>
      </c>
      <c r="D20" s="2411"/>
      <c r="E20" s="2412"/>
      <c r="F20" s="291">
        <f>Kewarganegaraan!$Z$15</f>
        <v>1812</v>
      </c>
      <c r="G20" s="292">
        <f>Jamsostek!$Q$17</f>
        <v>851</v>
      </c>
      <c r="H20" s="288">
        <f>Kewarganegaraan!$AA$15</f>
        <v>46760</v>
      </c>
      <c r="I20" s="361">
        <f>Kewarganegaraan!$AB$15</f>
        <v>23650</v>
      </c>
      <c r="J20" s="361">
        <f>+Jamsostek!$R$17+Jamsostek!$S$17</f>
        <v>42587</v>
      </c>
      <c r="K20" s="289">
        <f>+Jamsostek!$T$17+Jamsostek!$U$17</f>
        <v>11</v>
      </c>
      <c r="L20" s="296">
        <f>+Jamsostek!$W$17</f>
        <v>37238</v>
      </c>
      <c r="M20" s="294">
        <f>+Jamsostek!$X$17</f>
        <v>37226</v>
      </c>
      <c r="N20" s="294">
        <f>+Jamsostek!$Y$17</f>
        <v>37177</v>
      </c>
      <c r="O20" s="294">
        <f>+Jamsostek!$Z$17</f>
        <v>40443</v>
      </c>
      <c r="P20" s="297"/>
      <c r="Q20" s="293"/>
      <c r="R20" s="295"/>
      <c r="S20" s="295"/>
      <c r="T20" s="300"/>
      <c r="U20" s="128"/>
    </row>
    <row r="21" spans="1:21" ht="17.100000000000001" customHeight="1" thickBot="1" x14ac:dyDescent="0.25">
      <c r="B21" s="301">
        <v>10</v>
      </c>
      <c r="C21" s="2407">
        <v>9</v>
      </c>
      <c r="D21" s="2408"/>
      <c r="E21" s="2409"/>
      <c r="F21" s="302">
        <f>Kewarganegaraan!$Z$16</f>
        <v>1636</v>
      </c>
      <c r="G21" s="303">
        <f>Jamsostek!$Q$18</f>
        <v>1324</v>
      </c>
      <c r="H21" s="362">
        <f>Kewarganegaraan!$AA$16</f>
        <v>77002</v>
      </c>
      <c r="I21" s="363">
        <f>Kewarganegaraan!$AB$16</f>
        <v>49705</v>
      </c>
      <c r="J21" s="363">
        <f>+Jamsostek!$R$18+Jamsostek!$S$18</f>
        <v>82513</v>
      </c>
      <c r="K21" s="364">
        <f>+Jamsostek!$T$18+Jamsostek!$U$18</f>
        <v>26</v>
      </c>
      <c r="L21" s="305">
        <f>+Jamsostek!$W$18</f>
        <v>68987</v>
      </c>
      <c r="M21" s="304">
        <f>+Jamsostek!$X$18</f>
        <v>68985</v>
      </c>
      <c r="N21" s="304">
        <f>+Jamsostek!$Y$18</f>
        <v>68954</v>
      </c>
      <c r="O21" s="304">
        <f>+Jamsostek!$Z$18</f>
        <v>78394</v>
      </c>
      <c r="P21" s="306"/>
      <c r="Q21" s="307"/>
      <c r="R21" s="307"/>
      <c r="S21" s="308"/>
      <c r="T21" s="309"/>
    </row>
    <row r="22" spans="1:21" s="44" customFormat="1" ht="21.75" customHeight="1" thickBot="1" x14ac:dyDescent="0.25">
      <c r="A22" s="126"/>
      <c r="B22" s="2405"/>
      <c r="C22" s="2355"/>
      <c r="D22" s="2355"/>
      <c r="E22" s="2406"/>
      <c r="F22" s="310">
        <f t="shared" ref="F22:L22" si="0">SUM(F12:F21)</f>
        <v>12654</v>
      </c>
      <c r="G22" s="311">
        <f t="shared" si="0"/>
        <v>5787</v>
      </c>
      <c r="H22" s="365">
        <f t="shared" si="0"/>
        <v>709015</v>
      </c>
      <c r="I22" s="366">
        <f t="shared" si="0"/>
        <v>781047</v>
      </c>
      <c r="J22" s="366">
        <f t="shared" si="0"/>
        <v>371900</v>
      </c>
      <c r="K22" s="367">
        <f t="shared" si="0"/>
        <v>179</v>
      </c>
      <c r="L22" s="310">
        <f t="shared" si="0"/>
        <v>336661</v>
      </c>
      <c r="M22" s="312">
        <f t="shared" ref="M22:P22" si="1">SUM(M12:M21)</f>
        <v>336627</v>
      </c>
      <c r="N22" s="312">
        <f t="shared" si="1"/>
        <v>332524</v>
      </c>
      <c r="O22" s="312">
        <f t="shared" si="1"/>
        <v>357128</v>
      </c>
      <c r="P22" s="311">
        <f t="shared" si="1"/>
        <v>0</v>
      </c>
      <c r="Q22" s="315"/>
      <c r="R22" s="312"/>
      <c r="S22" s="311"/>
      <c r="T22" s="313"/>
      <c r="U22" s="126"/>
    </row>
    <row r="23" spans="1:21" s="108" customFormat="1" ht="18" customHeight="1" x14ac:dyDescent="0.2">
      <c r="B23" s="1270"/>
      <c r="C23" s="1270"/>
      <c r="D23" s="1270"/>
      <c r="E23" s="1270"/>
      <c r="F23" s="1270"/>
      <c r="G23" s="1270"/>
      <c r="H23" s="1271">
        <f>+H22+I22</f>
        <v>1490062</v>
      </c>
      <c r="I23" s="1270"/>
      <c r="J23" s="1750">
        <f>+J22+K22</f>
        <v>372079</v>
      </c>
      <c r="K23" s="1270"/>
      <c r="L23" s="1272">
        <f>+L22+M22+N22+O22</f>
        <v>1362940</v>
      </c>
      <c r="M23" s="1273"/>
      <c r="N23" s="1273"/>
      <c r="O23" s="1273"/>
      <c r="P23" s="1273"/>
      <c r="Q23" s="1270"/>
      <c r="R23" s="1270"/>
      <c r="S23" s="1270"/>
      <c r="T23" s="1270"/>
    </row>
    <row r="24" spans="1:21" x14ac:dyDescent="0.2">
      <c r="B24" s="47"/>
      <c r="C24" s="47"/>
      <c r="D24" s="47"/>
      <c r="E24" s="47"/>
      <c r="F24" s="47"/>
      <c r="G24" s="47"/>
      <c r="H24" s="47"/>
      <c r="I24" s="47"/>
      <c r="J24" s="368"/>
      <c r="K24" s="368"/>
      <c r="L24" s="368"/>
      <c r="M24" s="47"/>
      <c r="N24" s="47"/>
      <c r="O24" s="47"/>
      <c r="P24" s="47"/>
      <c r="Q24" s="47"/>
      <c r="R24" s="47"/>
      <c r="S24" s="47"/>
      <c r="T24" s="47"/>
      <c r="U24" s="125"/>
    </row>
    <row r="25" spans="1:21" x14ac:dyDescent="0.2">
      <c r="B25" s="65" t="s">
        <v>79</v>
      </c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2393"/>
      <c r="Q25" s="2394"/>
      <c r="R25" s="2394"/>
      <c r="S25" s="2394"/>
      <c r="T25" s="2394"/>
      <c r="U25" s="125"/>
    </row>
    <row r="26" spans="1:21" ht="9.9499999999999993" customHeight="1" x14ac:dyDescent="0.2"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125"/>
    </row>
    <row r="27" spans="1:21" x14ac:dyDescent="0.2">
      <c r="B27" s="66" t="s">
        <v>8</v>
      </c>
      <c r="C27" s="1749" t="s">
        <v>635</v>
      </c>
      <c r="D27" s="1749"/>
      <c r="E27" s="1749"/>
      <c r="F27" s="1749"/>
      <c r="G27" s="1749"/>
      <c r="H27" s="89"/>
      <c r="I27" s="47"/>
      <c r="J27" s="47"/>
      <c r="K27" s="47"/>
      <c r="L27" s="47"/>
      <c r="M27" s="47"/>
      <c r="N27" s="47"/>
      <c r="O27" s="47"/>
      <c r="P27" s="2395"/>
      <c r="Q27" s="2395"/>
      <c r="R27" s="2395"/>
      <c r="S27" s="2395"/>
      <c r="T27" s="2395"/>
      <c r="U27" s="125"/>
    </row>
    <row r="28" spans="1:21" x14ac:dyDescent="0.2">
      <c r="B28" s="66" t="s">
        <v>11</v>
      </c>
      <c r="C28" s="2397" t="s">
        <v>636</v>
      </c>
      <c r="D28" s="2397"/>
      <c r="E28" s="2397"/>
      <c r="F28" s="2397"/>
      <c r="G28" s="2397"/>
      <c r="H28" s="47"/>
      <c r="I28" s="47"/>
      <c r="J28" s="47"/>
      <c r="K28" s="47"/>
      <c r="L28" s="47"/>
      <c r="M28" s="47"/>
      <c r="N28" s="47"/>
      <c r="O28" s="47"/>
      <c r="P28" s="2395"/>
      <c r="Q28" s="2395"/>
      <c r="R28" s="2395"/>
      <c r="S28" s="2395"/>
      <c r="T28" s="2395"/>
      <c r="U28" s="125"/>
    </row>
    <row r="29" spans="1:21" x14ac:dyDescent="0.2">
      <c r="B29" s="66" t="s">
        <v>13</v>
      </c>
      <c r="C29" s="2397" t="s">
        <v>638</v>
      </c>
      <c r="D29" s="2397"/>
      <c r="E29" s="2397"/>
      <c r="F29" s="2397"/>
      <c r="G29" s="2397"/>
      <c r="H29" s="47"/>
      <c r="I29" s="47"/>
      <c r="J29" s="47"/>
      <c r="K29" s="47"/>
      <c r="L29" s="47"/>
      <c r="M29" s="47"/>
      <c r="N29" s="47"/>
      <c r="O29" s="47"/>
      <c r="P29" s="2396"/>
      <c r="Q29" s="2396"/>
      <c r="R29" s="2396"/>
      <c r="S29" s="2396"/>
      <c r="T29" s="2396"/>
      <c r="U29" s="125"/>
    </row>
    <row r="30" spans="1:21" x14ac:dyDescent="0.2">
      <c r="B30" s="3" t="s">
        <v>49</v>
      </c>
      <c r="C30" s="1274" t="s">
        <v>637</v>
      </c>
      <c r="D30" s="1274"/>
      <c r="E30" s="1274"/>
      <c r="F30" s="1274"/>
      <c r="G30" s="1274"/>
      <c r="H30" s="95"/>
      <c r="P30" s="2392"/>
      <c r="Q30" s="2392"/>
      <c r="R30" s="2392"/>
      <c r="S30" s="2392"/>
      <c r="T30" s="2392"/>
    </row>
    <row r="31" spans="1:21" x14ac:dyDescent="0.2">
      <c r="B31" s="1172" t="s">
        <v>50</v>
      </c>
      <c r="C31" s="354" t="s">
        <v>792</v>
      </c>
    </row>
    <row r="32" spans="1:21" x14ac:dyDescent="0.2">
      <c r="B32" s="354"/>
      <c r="D32" s="354"/>
      <c r="E32" s="354"/>
      <c r="F32" s="1170"/>
      <c r="G32" s="354"/>
    </row>
    <row r="33" spans="2:20" x14ac:dyDescent="0.2">
      <c r="B33" s="354" t="s">
        <v>634</v>
      </c>
      <c r="C33" s="354" t="s">
        <v>891</v>
      </c>
      <c r="D33" s="354"/>
      <c r="E33" s="354"/>
    </row>
    <row r="34" spans="2:20" x14ac:dyDescent="0.2">
      <c r="P34" s="2257"/>
      <c r="Q34" s="2257"/>
      <c r="R34" s="2257"/>
      <c r="S34" s="2257"/>
      <c r="T34" s="2257"/>
    </row>
    <row r="35" spans="2:20" x14ac:dyDescent="0.2">
      <c r="P35" s="2392"/>
      <c r="Q35" s="2392"/>
      <c r="R35" s="2392"/>
      <c r="S35" s="2392"/>
      <c r="T35" s="2392"/>
    </row>
    <row r="36" spans="2:20" x14ac:dyDescent="0.2">
      <c r="P36" s="2392"/>
      <c r="Q36" s="2392"/>
      <c r="R36" s="2392"/>
      <c r="S36" s="2392"/>
      <c r="T36" s="2392"/>
    </row>
  </sheetData>
  <mergeCells count="42">
    <mergeCell ref="C16:E16"/>
    <mergeCell ref="C15:E15"/>
    <mergeCell ref="C14:E14"/>
    <mergeCell ref="C13:E13"/>
    <mergeCell ref="C12:E12"/>
    <mergeCell ref="C21:E21"/>
    <mergeCell ref="C20:E20"/>
    <mergeCell ref="C19:E19"/>
    <mergeCell ref="C18:E18"/>
    <mergeCell ref="C17:E17"/>
    <mergeCell ref="F8:G8"/>
    <mergeCell ref="P36:T36"/>
    <mergeCell ref="P34:T34"/>
    <mergeCell ref="P25:T25"/>
    <mergeCell ref="P27:T27"/>
    <mergeCell ref="P29:T29"/>
    <mergeCell ref="P28:T28"/>
    <mergeCell ref="P35:T35"/>
    <mergeCell ref="P30:T30"/>
    <mergeCell ref="N9:N10"/>
    <mergeCell ref="M9:M10"/>
    <mergeCell ref="C29:G29"/>
    <mergeCell ref="C28:G28"/>
    <mergeCell ref="D11:E11"/>
    <mergeCell ref="C8:E10"/>
    <mergeCell ref="B22:E22"/>
    <mergeCell ref="E4:F4"/>
    <mergeCell ref="B1:T1"/>
    <mergeCell ref="B8:B10"/>
    <mergeCell ref="T8:T10"/>
    <mergeCell ref="Q8:S8"/>
    <mergeCell ref="L8:P8"/>
    <mergeCell ref="O9:P9"/>
    <mergeCell ref="L9:L10"/>
    <mergeCell ref="S9:S10"/>
    <mergeCell ref="F9:F10"/>
    <mergeCell ref="G9:G10"/>
    <mergeCell ref="Q9:Q10"/>
    <mergeCell ref="H9:I9"/>
    <mergeCell ref="J9:K9"/>
    <mergeCell ref="R9:R10"/>
    <mergeCell ref="H8:K8"/>
  </mergeCells>
  <phoneticPr fontId="35" type="noConversion"/>
  <printOptions horizontalCentered="1"/>
  <pageMargins left="0.15748031496062992" right="0.11811023622047245" top="0.9" bottom="0" header="0.51181102362204722" footer="0"/>
  <pageSetup paperSize="256" scale="85" orientation="landscape" horizontalDpi="4294967292" verticalDpi="4294967293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297"/>
  <sheetViews>
    <sheetView topLeftCell="A267" zoomScale="85" zoomScaleNormal="85" workbookViewId="0">
      <selection activeCell="E278" sqref="E278"/>
    </sheetView>
  </sheetViews>
  <sheetFormatPr defaultRowHeight="12.75" x14ac:dyDescent="0.2"/>
  <cols>
    <col min="1" max="1" width="7.42578125" style="125" customWidth="1"/>
    <col min="2" max="2" width="6.85546875" style="89" customWidth="1"/>
    <col min="3" max="3" width="19" style="89" customWidth="1"/>
    <col min="4" max="8" width="10.7109375" style="89" customWidth="1"/>
    <col min="9" max="9" width="12" style="89" customWidth="1"/>
    <col min="10" max="11" width="10.7109375" style="89" customWidth="1"/>
    <col min="12" max="12" width="12.140625" style="89" customWidth="1"/>
    <col min="13" max="18" width="9.140625" style="125"/>
    <col min="19" max="16384" width="9.140625" style="89"/>
  </cols>
  <sheetData>
    <row r="1" spans="1:21" ht="18" x14ac:dyDescent="0.25">
      <c r="B1" s="2418" t="s">
        <v>248</v>
      </c>
      <c r="C1" s="2418"/>
      <c r="D1" s="2418"/>
      <c r="E1" s="2418"/>
      <c r="F1" s="2418"/>
      <c r="G1" s="2418"/>
      <c r="H1" s="2418"/>
      <c r="I1" s="2418"/>
      <c r="J1" s="2418"/>
      <c r="K1" s="2418"/>
      <c r="L1" s="2418"/>
    </row>
    <row r="2" spans="1:21" ht="18" x14ac:dyDescent="0.25"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</row>
    <row r="3" spans="1:21" x14ac:dyDescent="0.2">
      <c r="B3" s="88" t="s">
        <v>273</v>
      </c>
      <c r="C3" s="1356" t="s">
        <v>305</v>
      </c>
      <c r="D3" s="1372"/>
      <c r="E3" s="1372"/>
    </row>
    <row r="4" spans="1:21" x14ac:dyDescent="0.2">
      <c r="B4" s="88" t="s">
        <v>25</v>
      </c>
      <c r="C4" s="1356" t="s">
        <v>306</v>
      </c>
      <c r="D4" s="1373"/>
      <c r="E4" s="1373"/>
    </row>
    <row r="5" spans="1:21" x14ac:dyDescent="0.2">
      <c r="B5" s="88" t="s">
        <v>272</v>
      </c>
      <c r="C5" s="1356" t="s">
        <v>307</v>
      </c>
      <c r="D5" s="1372"/>
      <c r="E5" s="1372"/>
    </row>
    <row r="6" spans="1:21" x14ac:dyDescent="0.2">
      <c r="B6" s="88" t="s">
        <v>26</v>
      </c>
      <c r="C6" s="1356" t="s">
        <v>384</v>
      </c>
      <c r="D6" s="1372"/>
      <c r="E6" s="1372"/>
    </row>
    <row r="7" spans="1:21" ht="9" customHeight="1" thickBot="1" x14ac:dyDescent="0.25">
      <c r="C7" s="64"/>
      <c r="D7" s="64"/>
    </row>
    <row r="8" spans="1:21" s="48" customFormat="1" ht="15" customHeight="1" x14ac:dyDescent="0.2">
      <c r="A8" s="317"/>
      <c r="B8" s="2339" t="s">
        <v>0</v>
      </c>
      <c r="C8" s="2420" t="s">
        <v>189</v>
      </c>
      <c r="D8" s="2421"/>
      <c r="E8" s="2339" t="s">
        <v>80</v>
      </c>
      <c r="F8" s="2338"/>
      <c r="G8" s="2338"/>
      <c r="H8" s="2340"/>
      <c r="I8" s="2334" t="s">
        <v>252</v>
      </c>
      <c r="J8" s="2339" t="s">
        <v>85</v>
      </c>
      <c r="K8" s="2340"/>
      <c r="L8" s="2324" t="s">
        <v>4</v>
      </c>
      <c r="M8" s="317"/>
      <c r="N8" s="1374"/>
      <c r="O8" s="1374"/>
      <c r="P8" s="1374"/>
      <c r="Q8" s="1374"/>
      <c r="R8" s="1374"/>
    </row>
    <row r="9" spans="1:21" s="48" customFormat="1" ht="12.75" customHeight="1" x14ac:dyDescent="0.2">
      <c r="A9" s="317"/>
      <c r="B9" s="2319"/>
      <c r="C9" s="2424" t="s">
        <v>7</v>
      </c>
      <c r="D9" s="2336" t="s">
        <v>3</v>
      </c>
      <c r="E9" s="2319" t="s">
        <v>81</v>
      </c>
      <c r="F9" s="2326" t="s">
        <v>82</v>
      </c>
      <c r="G9" s="2326" t="s">
        <v>83</v>
      </c>
      <c r="H9" s="2336" t="s">
        <v>84</v>
      </c>
      <c r="I9" s="2335"/>
      <c r="J9" s="2319" t="s">
        <v>86</v>
      </c>
      <c r="K9" s="2336" t="s">
        <v>87</v>
      </c>
      <c r="L9" s="2325"/>
      <c r="M9" s="317"/>
      <c r="N9" s="1374"/>
      <c r="O9" s="1374"/>
      <c r="P9" s="1374"/>
      <c r="Q9" s="1374"/>
      <c r="R9" s="1374"/>
    </row>
    <row r="10" spans="1:21" s="48" customFormat="1" ht="12.75" customHeight="1" thickBot="1" x14ac:dyDescent="0.25">
      <c r="A10" s="317"/>
      <c r="B10" s="2419"/>
      <c r="C10" s="2425"/>
      <c r="D10" s="2426"/>
      <c r="E10" s="2419"/>
      <c r="F10" s="2427"/>
      <c r="G10" s="2427"/>
      <c r="H10" s="2426"/>
      <c r="I10" s="2422"/>
      <c r="J10" s="2419"/>
      <c r="K10" s="2426"/>
      <c r="L10" s="2423"/>
      <c r="M10" s="317"/>
      <c r="N10" s="1374"/>
      <c r="O10" s="1374"/>
      <c r="P10" s="1374"/>
      <c r="Q10" s="1374"/>
      <c r="R10" s="1374"/>
    </row>
    <row r="11" spans="1:21" s="1363" customFormat="1" ht="13.5" thickBot="1" x14ac:dyDescent="0.25">
      <c r="A11" s="518"/>
      <c r="B11" s="1375">
        <v>1</v>
      </c>
      <c r="C11" s="1376">
        <v>3</v>
      </c>
      <c r="D11" s="1377">
        <v>4</v>
      </c>
      <c r="E11" s="1378">
        <v>5</v>
      </c>
      <c r="F11" s="1376">
        <v>6</v>
      </c>
      <c r="G11" s="1376">
        <v>7</v>
      </c>
      <c r="H11" s="1377">
        <v>8</v>
      </c>
      <c r="I11" s="1379">
        <v>9</v>
      </c>
      <c r="J11" s="1378">
        <v>10</v>
      </c>
      <c r="K11" s="1377">
        <v>11</v>
      </c>
      <c r="L11" s="1379">
        <v>12</v>
      </c>
      <c r="M11" s="317"/>
      <c r="N11" s="1380"/>
      <c r="O11" s="1380"/>
      <c r="P11" s="1380"/>
      <c r="Q11" s="1380"/>
      <c r="R11" s="1380"/>
    </row>
    <row r="12" spans="1:21" s="1382" customFormat="1" ht="17.100000000000001" customHeight="1" x14ac:dyDescent="0.2">
      <c r="A12" s="125"/>
      <c r="B12" s="326">
        <v>1</v>
      </c>
      <c r="C12" s="1381" t="s">
        <v>9</v>
      </c>
      <c r="D12" s="331">
        <v>0</v>
      </c>
      <c r="E12" s="332">
        <v>0</v>
      </c>
      <c r="F12" s="333">
        <v>0</v>
      </c>
      <c r="G12" s="334">
        <v>0</v>
      </c>
      <c r="H12" s="331">
        <v>0</v>
      </c>
      <c r="I12" s="335">
        <v>0</v>
      </c>
      <c r="J12" s="332">
        <v>0</v>
      </c>
      <c r="K12" s="331">
        <v>0</v>
      </c>
      <c r="L12" s="327">
        <v>0</v>
      </c>
      <c r="M12" s="143"/>
      <c r="N12" s="143"/>
      <c r="O12" s="143"/>
      <c r="P12" s="143"/>
      <c r="Q12" s="143"/>
      <c r="R12" s="143"/>
    </row>
    <row r="13" spans="1:21" s="1382" customFormat="1" ht="17.100000000000001" customHeight="1" thickBot="1" x14ac:dyDescent="0.25">
      <c r="A13" s="141"/>
      <c r="B13" s="325">
        <v>2</v>
      </c>
      <c r="C13" s="1383" t="s">
        <v>15</v>
      </c>
      <c r="D13" s="336">
        <v>17</v>
      </c>
      <c r="E13" s="337">
        <v>25</v>
      </c>
      <c r="F13" s="338">
        <v>0</v>
      </c>
      <c r="G13" s="338">
        <v>18</v>
      </c>
      <c r="H13" s="339">
        <v>0</v>
      </c>
      <c r="I13" s="340">
        <v>0</v>
      </c>
      <c r="J13" s="337">
        <v>25</v>
      </c>
      <c r="K13" s="339">
        <v>18</v>
      </c>
      <c r="L13" s="328">
        <v>0</v>
      </c>
      <c r="M13" s="143"/>
      <c r="N13" s="143"/>
      <c r="O13" s="143"/>
      <c r="P13" s="143"/>
      <c r="Q13" s="143"/>
      <c r="R13" s="143"/>
    </row>
    <row r="14" spans="1:21" s="1382" customFormat="1" ht="24.75" customHeight="1" thickBot="1" x14ac:dyDescent="0.25">
      <c r="A14" s="125"/>
      <c r="B14" s="2416" t="s">
        <v>3</v>
      </c>
      <c r="C14" s="2417"/>
      <c r="D14" s="1384">
        <f>SUM(D12:D13)</f>
        <v>17</v>
      </c>
      <c r="E14" s="541">
        <f t="shared" ref="E14:L14" si="0">SUM(E12:E13)</f>
        <v>25</v>
      </c>
      <c r="F14" s="542">
        <f t="shared" si="0"/>
        <v>0</v>
      </c>
      <c r="G14" s="542">
        <f t="shared" si="0"/>
        <v>18</v>
      </c>
      <c r="H14" s="543">
        <f t="shared" si="0"/>
        <v>0</v>
      </c>
      <c r="I14" s="1385">
        <f t="shared" si="0"/>
        <v>0</v>
      </c>
      <c r="J14" s="541">
        <f t="shared" si="0"/>
        <v>25</v>
      </c>
      <c r="K14" s="543">
        <f t="shared" si="0"/>
        <v>18</v>
      </c>
      <c r="L14" s="1386">
        <f t="shared" si="0"/>
        <v>0</v>
      </c>
      <c r="M14" s="143"/>
      <c r="N14" s="143"/>
      <c r="O14" s="143"/>
      <c r="P14" s="143"/>
      <c r="Q14" s="143"/>
      <c r="R14" s="143"/>
    </row>
    <row r="15" spans="1:21" s="1382" customFormat="1" ht="18" customHeight="1" x14ac:dyDescent="0.2">
      <c r="A15" s="125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143"/>
      <c r="N15" s="143"/>
      <c r="O15" s="143"/>
      <c r="P15" s="65"/>
      <c r="Q15" s="89"/>
      <c r="R15" s="89"/>
      <c r="S15" s="89"/>
      <c r="T15" s="89"/>
      <c r="U15" s="89"/>
    </row>
    <row r="16" spans="1:21" s="1382" customFormat="1" ht="18" customHeight="1" x14ac:dyDescent="0.2">
      <c r="A16" s="125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143"/>
      <c r="N16" s="143"/>
      <c r="O16" s="143"/>
      <c r="P16" s="89"/>
      <c r="Q16" s="89"/>
      <c r="R16" s="89"/>
      <c r="S16" s="89"/>
      <c r="T16" s="89"/>
      <c r="U16" s="89"/>
    </row>
    <row r="17" spans="2:19" x14ac:dyDescent="0.2">
      <c r="B17" s="65" t="s">
        <v>79</v>
      </c>
      <c r="H17" s="1232"/>
      <c r="I17" s="1232"/>
      <c r="J17" s="1387"/>
      <c r="K17" s="1387"/>
      <c r="L17" s="1387"/>
      <c r="M17" s="1387"/>
      <c r="P17" s="66"/>
      <c r="Q17" s="1363"/>
      <c r="R17" s="1388"/>
      <c r="S17" s="1388"/>
    </row>
    <row r="18" spans="2:19" ht="9.9499999999999993" customHeight="1" x14ac:dyDescent="0.2">
      <c r="P18" s="66"/>
      <c r="Q18" s="1363"/>
      <c r="R18" s="1388"/>
      <c r="S18" s="1388"/>
    </row>
    <row r="19" spans="2:19" x14ac:dyDescent="0.2">
      <c r="B19" s="66" t="s">
        <v>8</v>
      </c>
      <c r="C19" s="1363" t="s">
        <v>86</v>
      </c>
      <c r="D19" s="1389" t="s">
        <v>303</v>
      </c>
      <c r="E19" s="1388"/>
      <c r="F19" s="88" t="s">
        <v>302</v>
      </c>
      <c r="J19" s="2395"/>
      <c r="K19" s="2395"/>
      <c r="L19" s="2395"/>
      <c r="P19" s="89"/>
      <c r="Q19" s="89"/>
      <c r="R19" s="89"/>
    </row>
    <row r="20" spans="2:19" x14ac:dyDescent="0.2">
      <c r="B20" s="66" t="s">
        <v>11</v>
      </c>
      <c r="C20" s="1363" t="s">
        <v>87</v>
      </c>
      <c r="D20" s="1389" t="s">
        <v>304</v>
      </c>
      <c r="E20" s="1388"/>
      <c r="F20" s="88" t="s">
        <v>302</v>
      </c>
      <c r="J20" s="2395"/>
      <c r="K20" s="2395"/>
      <c r="L20" s="2395"/>
      <c r="P20" s="89"/>
      <c r="Q20" s="89"/>
      <c r="R20" s="89"/>
    </row>
    <row r="21" spans="2:19" x14ac:dyDescent="0.2">
      <c r="J21" s="2396"/>
      <c r="K21" s="2396"/>
      <c r="L21" s="2396"/>
      <c r="P21" s="89"/>
      <c r="Q21" s="89"/>
      <c r="R21" s="89"/>
    </row>
    <row r="22" spans="2:19" x14ac:dyDescent="0.2">
      <c r="J22" s="2396"/>
      <c r="K22" s="2396"/>
      <c r="L22" s="2396"/>
      <c r="P22" s="89"/>
      <c r="Q22" s="89"/>
      <c r="R22" s="89"/>
    </row>
    <row r="23" spans="2:19" x14ac:dyDescent="0.2">
      <c r="P23" s="89"/>
      <c r="Q23" s="89"/>
      <c r="R23" s="89"/>
    </row>
    <row r="24" spans="2:19" x14ac:dyDescent="0.2">
      <c r="P24" s="89"/>
      <c r="Q24" s="89"/>
      <c r="R24" s="89"/>
    </row>
    <row r="25" spans="2:19" x14ac:dyDescent="0.2">
      <c r="P25" s="89"/>
      <c r="Q25" s="89"/>
      <c r="R25" s="89"/>
    </row>
    <row r="26" spans="2:19" x14ac:dyDescent="0.2">
      <c r="J26" s="2428"/>
      <c r="K26" s="2428"/>
      <c r="L26" s="2428"/>
      <c r="P26" s="89"/>
      <c r="Q26" s="89"/>
      <c r="R26" s="89"/>
    </row>
    <row r="27" spans="2:19" ht="18" x14ac:dyDescent="0.25">
      <c r="B27" s="2418" t="s">
        <v>248</v>
      </c>
      <c r="C27" s="2418"/>
      <c r="D27" s="2418"/>
      <c r="E27" s="2418"/>
      <c r="F27" s="2418"/>
      <c r="G27" s="2418"/>
      <c r="H27" s="2418"/>
      <c r="I27" s="2418"/>
      <c r="J27" s="2418"/>
      <c r="K27" s="2418"/>
      <c r="L27" s="2418"/>
    </row>
    <row r="28" spans="2:19" ht="18" x14ac:dyDescent="0.25">
      <c r="B28" s="1371"/>
      <c r="C28" s="1371"/>
      <c r="D28" s="1371"/>
      <c r="E28" s="1371"/>
      <c r="F28" s="1371"/>
      <c r="G28" s="1371"/>
      <c r="H28" s="1371"/>
      <c r="I28" s="1371"/>
      <c r="J28" s="1371"/>
      <c r="K28" s="1371"/>
      <c r="L28" s="1371"/>
    </row>
    <row r="29" spans="2:19" x14ac:dyDescent="0.2">
      <c r="B29" s="88" t="s">
        <v>273</v>
      </c>
      <c r="C29" s="1356" t="s">
        <v>392</v>
      </c>
      <c r="D29" s="1372"/>
      <c r="E29" s="1372"/>
    </row>
    <row r="30" spans="2:19" x14ac:dyDescent="0.2">
      <c r="B30" s="88" t="s">
        <v>25</v>
      </c>
      <c r="C30" s="1356" t="s">
        <v>306</v>
      </c>
      <c r="D30" s="1373"/>
      <c r="E30" s="1373"/>
    </row>
    <row r="31" spans="2:19" x14ac:dyDescent="0.2">
      <c r="B31" s="88" t="s">
        <v>272</v>
      </c>
      <c r="C31" s="1356" t="s">
        <v>307</v>
      </c>
      <c r="D31" s="1372"/>
      <c r="E31" s="1372"/>
    </row>
    <row r="32" spans="2:19" x14ac:dyDescent="0.2">
      <c r="B32" s="88" t="s">
        <v>26</v>
      </c>
      <c r="C32" s="1356" t="s">
        <v>384</v>
      </c>
      <c r="D32" s="1372"/>
      <c r="E32" s="1372"/>
    </row>
    <row r="33" spans="1:18" ht="13.5" thickBot="1" x14ac:dyDescent="0.25">
      <c r="C33" s="64"/>
      <c r="D33" s="64"/>
    </row>
    <row r="34" spans="1:18" x14ac:dyDescent="0.2">
      <c r="B34" s="2339" t="s">
        <v>0</v>
      </c>
      <c r="C34" s="2420" t="s">
        <v>189</v>
      </c>
      <c r="D34" s="2421"/>
      <c r="E34" s="2339" t="s">
        <v>80</v>
      </c>
      <c r="F34" s="2338"/>
      <c r="G34" s="2338"/>
      <c r="H34" s="2340"/>
      <c r="I34" s="2334" t="s">
        <v>252</v>
      </c>
      <c r="J34" s="2339" t="s">
        <v>85</v>
      </c>
      <c r="K34" s="2340"/>
      <c r="L34" s="2324" t="s">
        <v>4</v>
      </c>
    </row>
    <row r="35" spans="1:18" x14ac:dyDescent="0.2">
      <c r="B35" s="2319"/>
      <c r="C35" s="2424" t="s">
        <v>7</v>
      </c>
      <c r="D35" s="2336" t="s">
        <v>3</v>
      </c>
      <c r="E35" s="2319" t="s">
        <v>81</v>
      </c>
      <c r="F35" s="2326" t="s">
        <v>82</v>
      </c>
      <c r="G35" s="2326" t="s">
        <v>83</v>
      </c>
      <c r="H35" s="2336" t="s">
        <v>84</v>
      </c>
      <c r="I35" s="2335"/>
      <c r="J35" s="2319" t="s">
        <v>86</v>
      </c>
      <c r="K35" s="2336" t="s">
        <v>87</v>
      </c>
      <c r="L35" s="2325"/>
    </row>
    <row r="36" spans="1:18" ht="13.5" thickBot="1" x14ac:dyDescent="0.25">
      <c r="B36" s="2419"/>
      <c r="C36" s="2425"/>
      <c r="D36" s="2426"/>
      <c r="E36" s="2419"/>
      <c r="F36" s="2427"/>
      <c r="G36" s="2427"/>
      <c r="H36" s="2426"/>
      <c r="I36" s="2422"/>
      <c r="J36" s="2419"/>
      <c r="K36" s="2426"/>
      <c r="L36" s="2423"/>
    </row>
    <row r="37" spans="1:18" ht="13.5" thickBot="1" x14ac:dyDescent="0.25">
      <c r="B37" s="1375">
        <v>1</v>
      </c>
      <c r="C37" s="1376">
        <v>3</v>
      </c>
      <c r="D37" s="1377">
        <v>4</v>
      </c>
      <c r="E37" s="1378">
        <v>5</v>
      </c>
      <c r="F37" s="1376">
        <v>6</v>
      </c>
      <c r="G37" s="1376">
        <v>7</v>
      </c>
      <c r="H37" s="1377">
        <v>8</v>
      </c>
      <c r="I37" s="1379">
        <v>9</v>
      </c>
      <c r="J37" s="1378">
        <v>10</v>
      </c>
      <c r="K37" s="1377">
        <v>11</v>
      </c>
      <c r="L37" s="1379">
        <v>12</v>
      </c>
    </row>
    <row r="38" spans="1:18" s="1391" customFormat="1" ht="24" customHeight="1" x14ac:dyDescent="0.2">
      <c r="A38" s="1390"/>
      <c r="B38" s="558">
        <v>1</v>
      </c>
      <c r="C38" s="1381" t="s">
        <v>9</v>
      </c>
      <c r="D38" s="559">
        <v>0</v>
      </c>
      <c r="E38" s="560"/>
      <c r="F38" s="561"/>
      <c r="G38" s="562"/>
      <c r="H38" s="559"/>
      <c r="I38" s="563"/>
      <c r="J38" s="560"/>
      <c r="K38" s="559"/>
      <c r="L38" s="564">
        <v>0</v>
      </c>
      <c r="M38" s="1390"/>
      <c r="N38" s="1390"/>
      <c r="O38" s="1390"/>
      <c r="P38" s="1390"/>
      <c r="Q38" s="1390"/>
      <c r="R38" s="1390"/>
    </row>
    <row r="39" spans="1:18" s="1391" customFormat="1" ht="24" customHeight="1" thickBot="1" x14ac:dyDescent="0.25">
      <c r="A39" s="1390"/>
      <c r="B39" s="565">
        <v>2</v>
      </c>
      <c r="C39" s="1383" t="s">
        <v>15</v>
      </c>
      <c r="D39" s="566">
        <v>17</v>
      </c>
      <c r="E39" s="567">
        <v>17</v>
      </c>
      <c r="F39" s="568"/>
      <c r="G39" s="568">
        <v>14</v>
      </c>
      <c r="H39" s="569"/>
      <c r="I39" s="570"/>
      <c r="J39" s="567">
        <v>17</v>
      </c>
      <c r="K39" s="569">
        <v>14</v>
      </c>
      <c r="L39" s="571">
        <v>0</v>
      </c>
      <c r="M39" s="1390"/>
      <c r="N39" s="1390"/>
      <c r="O39" s="1390"/>
      <c r="P39" s="1390"/>
      <c r="Q39" s="1390"/>
      <c r="R39" s="1390"/>
    </row>
    <row r="40" spans="1:18" s="1391" customFormat="1" ht="24" customHeight="1" thickBot="1" x14ac:dyDescent="0.25">
      <c r="A40" s="1390"/>
      <c r="B40" s="2416" t="s">
        <v>3</v>
      </c>
      <c r="C40" s="2417"/>
      <c r="D40" s="1384">
        <f>SUM(D38:D39)</f>
        <v>17</v>
      </c>
      <c r="E40" s="541">
        <f t="shared" ref="E40:L40" si="1">SUM(E38:E39)</f>
        <v>17</v>
      </c>
      <c r="F40" s="542">
        <f t="shared" si="1"/>
        <v>0</v>
      </c>
      <c r="G40" s="542">
        <f t="shared" si="1"/>
        <v>14</v>
      </c>
      <c r="H40" s="543">
        <f t="shared" si="1"/>
        <v>0</v>
      </c>
      <c r="I40" s="1385">
        <f t="shared" si="1"/>
        <v>0</v>
      </c>
      <c r="J40" s="541">
        <f t="shared" si="1"/>
        <v>17</v>
      </c>
      <c r="K40" s="543">
        <f t="shared" si="1"/>
        <v>14</v>
      </c>
      <c r="L40" s="1386">
        <f t="shared" si="1"/>
        <v>0</v>
      </c>
      <c r="M40" s="1390"/>
      <c r="N40" s="1390"/>
      <c r="O40" s="1390"/>
      <c r="P40" s="1390"/>
      <c r="Q40" s="1390"/>
      <c r="R40" s="1390"/>
    </row>
    <row r="41" spans="1:18" x14ac:dyDescent="0.2"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</row>
    <row r="42" spans="1:18" x14ac:dyDescent="0.2"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</row>
    <row r="43" spans="1:18" x14ac:dyDescent="0.2">
      <c r="B43" s="1233" t="s">
        <v>79</v>
      </c>
      <c r="C43" s="1392"/>
      <c r="H43" s="1232"/>
      <c r="I43" s="1232"/>
      <c r="J43" s="1387"/>
      <c r="K43" s="1387"/>
      <c r="L43" s="1387"/>
    </row>
    <row r="44" spans="1:18" x14ac:dyDescent="0.2">
      <c r="B44" s="66" t="s">
        <v>8</v>
      </c>
      <c r="C44" s="1356" t="s">
        <v>639</v>
      </c>
      <c r="D44" s="1389"/>
    </row>
    <row r="45" spans="1:18" x14ac:dyDescent="0.2">
      <c r="B45" s="66" t="s">
        <v>11</v>
      </c>
      <c r="C45" s="1356" t="s">
        <v>640</v>
      </c>
      <c r="D45" s="1389"/>
      <c r="E45" s="1388"/>
      <c r="F45" s="88" t="s">
        <v>302</v>
      </c>
      <c r="J45" s="2395"/>
      <c r="K45" s="2395"/>
      <c r="L45" s="2395"/>
    </row>
    <row r="46" spans="1:18" x14ac:dyDescent="0.2">
      <c r="B46" s="1393" t="s">
        <v>13</v>
      </c>
      <c r="C46" s="88" t="s">
        <v>679</v>
      </c>
      <c r="E46" s="1388"/>
      <c r="F46" s="88" t="s">
        <v>302</v>
      </c>
      <c r="J46" s="2395"/>
      <c r="K46" s="2395"/>
      <c r="L46" s="2395"/>
    </row>
    <row r="47" spans="1:18" x14ac:dyDescent="0.2">
      <c r="J47" s="2396"/>
      <c r="K47" s="2396"/>
      <c r="L47" s="2396"/>
    </row>
    <row r="48" spans="1:18" x14ac:dyDescent="0.2">
      <c r="B48" s="1394"/>
      <c r="J48" s="2396"/>
      <c r="K48" s="2396"/>
      <c r="L48" s="2396"/>
    </row>
    <row r="52" spans="2:12" ht="18" x14ac:dyDescent="0.25">
      <c r="B52" s="2418" t="s">
        <v>248</v>
      </c>
      <c r="C52" s="2418"/>
      <c r="D52" s="2418"/>
      <c r="E52" s="2418"/>
      <c r="F52" s="2418"/>
      <c r="G52" s="2418"/>
      <c r="H52" s="2418"/>
      <c r="I52" s="2418"/>
      <c r="J52" s="2418"/>
      <c r="K52" s="2418"/>
      <c r="L52" s="2418"/>
    </row>
    <row r="53" spans="2:12" ht="18" x14ac:dyDescent="0.25">
      <c r="B53" s="1371"/>
      <c r="C53" s="1371"/>
      <c r="D53" s="1371"/>
      <c r="E53" s="1371"/>
      <c r="F53" s="1371"/>
      <c r="G53" s="1371"/>
      <c r="H53" s="1371"/>
      <c r="I53" s="1371"/>
      <c r="J53" s="1371"/>
      <c r="K53" s="1371"/>
      <c r="L53" s="1371"/>
    </row>
    <row r="54" spans="2:12" x14ac:dyDescent="0.2">
      <c r="B54" s="88" t="s">
        <v>273</v>
      </c>
      <c r="C54" s="1475" t="s">
        <v>762</v>
      </c>
      <c r="D54" s="1372"/>
      <c r="E54" s="1372"/>
    </row>
    <row r="55" spans="2:12" x14ac:dyDescent="0.2">
      <c r="B55" s="88" t="s">
        <v>25</v>
      </c>
      <c r="C55" s="1356" t="s">
        <v>306</v>
      </c>
      <c r="D55" s="1373"/>
      <c r="E55" s="1373"/>
    </row>
    <row r="56" spans="2:12" x14ac:dyDescent="0.2">
      <c r="B56" s="88" t="s">
        <v>272</v>
      </c>
      <c r="C56" s="1356" t="s">
        <v>307</v>
      </c>
      <c r="D56" s="1372"/>
      <c r="E56" s="1372"/>
    </row>
    <row r="57" spans="2:12" x14ac:dyDescent="0.2">
      <c r="B57" s="88" t="s">
        <v>26</v>
      </c>
      <c r="C57" s="1356" t="s">
        <v>384</v>
      </c>
      <c r="D57" s="1372"/>
      <c r="E57" s="1372"/>
    </row>
    <row r="58" spans="2:12" ht="13.5" thickBot="1" x14ac:dyDescent="0.25">
      <c r="C58" s="64"/>
      <c r="D58" s="64"/>
    </row>
    <row r="59" spans="2:12" x14ac:dyDescent="0.2">
      <c r="B59" s="2339" t="s">
        <v>0</v>
      </c>
      <c r="C59" s="2420" t="s">
        <v>189</v>
      </c>
      <c r="D59" s="2421"/>
      <c r="E59" s="2339" t="s">
        <v>80</v>
      </c>
      <c r="F59" s="2338"/>
      <c r="G59" s="2338"/>
      <c r="H59" s="2340"/>
      <c r="I59" s="2334" t="s">
        <v>252</v>
      </c>
      <c r="J59" s="2339" t="s">
        <v>85</v>
      </c>
      <c r="K59" s="2340"/>
      <c r="L59" s="2324" t="s">
        <v>4</v>
      </c>
    </row>
    <row r="60" spans="2:12" x14ac:dyDescent="0.2">
      <c r="B60" s="2319"/>
      <c r="C60" s="2424" t="s">
        <v>7</v>
      </c>
      <c r="D60" s="2336" t="s">
        <v>3</v>
      </c>
      <c r="E60" s="2319" t="s">
        <v>81</v>
      </c>
      <c r="F60" s="2326" t="s">
        <v>82</v>
      </c>
      <c r="G60" s="2326" t="s">
        <v>83</v>
      </c>
      <c r="H60" s="2336" t="s">
        <v>84</v>
      </c>
      <c r="I60" s="2335"/>
      <c r="J60" s="2319" t="s">
        <v>86</v>
      </c>
      <c r="K60" s="2336" t="s">
        <v>87</v>
      </c>
      <c r="L60" s="2325"/>
    </row>
    <row r="61" spans="2:12" ht="13.5" thickBot="1" x14ac:dyDescent="0.25">
      <c r="B61" s="2419"/>
      <c r="C61" s="2425"/>
      <c r="D61" s="2426"/>
      <c r="E61" s="2419"/>
      <c r="F61" s="2427"/>
      <c r="G61" s="2427"/>
      <c r="H61" s="2426"/>
      <c r="I61" s="2422"/>
      <c r="J61" s="2419"/>
      <c r="K61" s="2426"/>
      <c r="L61" s="2423"/>
    </row>
    <row r="62" spans="2:12" ht="13.5" thickBot="1" x14ac:dyDescent="0.25">
      <c r="B62" s="1375">
        <v>1</v>
      </c>
      <c r="C62" s="1376">
        <v>3</v>
      </c>
      <c r="D62" s="1377">
        <v>4</v>
      </c>
      <c r="E62" s="1378">
        <v>5</v>
      </c>
      <c r="F62" s="1376">
        <v>6</v>
      </c>
      <c r="G62" s="1376">
        <v>7</v>
      </c>
      <c r="H62" s="1377">
        <v>8</v>
      </c>
      <c r="I62" s="1379">
        <v>9</v>
      </c>
      <c r="J62" s="1378">
        <v>10</v>
      </c>
      <c r="K62" s="1377">
        <v>11</v>
      </c>
      <c r="L62" s="1379">
        <v>12</v>
      </c>
    </row>
    <row r="63" spans="2:12" ht="36.75" customHeight="1" x14ac:dyDescent="0.2">
      <c r="B63" s="558">
        <v>1</v>
      </c>
      <c r="C63" s="1381" t="s">
        <v>9</v>
      </c>
      <c r="D63" s="559">
        <v>0</v>
      </c>
      <c r="E63" s="560"/>
      <c r="F63" s="561"/>
      <c r="G63" s="562"/>
      <c r="H63" s="559"/>
      <c r="I63" s="563"/>
      <c r="J63" s="560"/>
      <c r="K63" s="559"/>
      <c r="L63" s="564">
        <v>0</v>
      </c>
    </row>
    <row r="64" spans="2:12" ht="36.75" customHeight="1" thickBot="1" x14ac:dyDescent="0.25">
      <c r="B64" s="565">
        <v>2</v>
      </c>
      <c r="C64" s="1383" t="s">
        <v>15</v>
      </c>
      <c r="D64" s="566">
        <v>16</v>
      </c>
      <c r="E64" s="567">
        <v>32</v>
      </c>
      <c r="F64" s="568"/>
      <c r="G64" s="568">
        <v>13</v>
      </c>
      <c r="H64" s="569"/>
      <c r="I64" s="570">
        <v>0</v>
      </c>
      <c r="J64" s="567">
        <v>32</v>
      </c>
      <c r="K64" s="569">
        <v>13</v>
      </c>
      <c r="L64" s="571">
        <v>0</v>
      </c>
    </row>
    <row r="65" spans="2:12" ht="36.75" customHeight="1" thickBot="1" x14ac:dyDescent="0.25">
      <c r="B65" s="2416" t="s">
        <v>3</v>
      </c>
      <c r="C65" s="2417"/>
      <c r="D65" s="1384">
        <f>SUM(D63:D64)</f>
        <v>16</v>
      </c>
      <c r="E65" s="541">
        <f t="shared" ref="E65:L65" si="2">SUM(E63:E64)</f>
        <v>32</v>
      </c>
      <c r="F65" s="542">
        <f t="shared" si="2"/>
        <v>0</v>
      </c>
      <c r="G65" s="542">
        <f t="shared" si="2"/>
        <v>13</v>
      </c>
      <c r="H65" s="543">
        <f t="shared" si="2"/>
        <v>0</v>
      </c>
      <c r="I65" s="1385">
        <f t="shared" si="2"/>
        <v>0</v>
      </c>
      <c r="J65" s="541">
        <f t="shared" si="2"/>
        <v>32</v>
      </c>
      <c r="K65" s="543">
        <f t="shared" si="2"/>
        <v>13</v>
      </c>
      <c r="L65" s="1386">
        <f t="shared" si="2"/>
        <v>0</v>
      </c>
    </row>
    <row r="66" spans="2:12" x14ac:dyDescent="0.2"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</row>
    <row r="67" spans="2:12" x14ac:dyDescent="0.2"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</row>
    <row r="68" spans="2:12" x14ac:dyDescent="0.2">
      <c r="B68" s="1233" t="s">
        <v>79</v>
      </c>
      <c r="C68" s="1392"/>
      <c r="H68" s="1232"/>
      <c r="I68" s="1232"/>
      <c r="J68" s="1387"/>
      <c r="K68" s="1387"/>
      <c r="L68" s="1387"/>
    </row>
    <row r="69" spans="2:12" x14ac:dyDescent="0.2">
      <c r="B69" s="66" t="s">
        <v>8</v>
      </c>
      <c r="C69" s="1356" t="s">
        <v>639</v>
      </c>
      <c r="D69" s="1389"/>
    </row>
    <row r="70" spans="2:12" x14ac:dyDescent="0.2">
      <c r="B70" s="66" t="s">
        <v>11</v>
      </c>
      <c r="C70" s="1356" t="s">
        <v>640</v>
      </c>
      <c r="D70" s="1389"/>
      <c r="E70" s="1388"/>
      <c r="F70" s="88" t="s">
        <v>302</v>
      </c>
      <c r="J70" s="2395"/>
      <c r="K70" s="2395"/>
      <c r="L70" s="2395"/>
    </row>
    <row r="71" spans="2:12" x14ac:dyDescent="0.2">
      <c r="B71" s="1393" t="s">
        <v>13</v>
      </c>
      <c r="C71" s="88" t="s">
        <v>679</v>
      </c>
      <c r="E71" s="1388"/>
      <c r="F71" s="88" t="s">
        <v>302</v>
      </c>
      <c r="J71" s="2395"/>
      <c r="K71" s="2395"/>
      <c r="L71" s="2395"/>
    </row>
    <row r="72" spans="2:12" x14ac:dyDescent="0.2">
      <c r="J72" s="2396"/>
      <c r="K72" s="2396"/>
      <c r="L72" s="2396"/>
    </row>
    <row r="73" spans="2:12" x14ac:dyDescent="0.2">
      <c r="B73" s="1394"/>
      <c r="J73" s="2396"/>
      <c r="K73" s="2396"/>
      <c r="L73" s="2396"/>
    </row>
    <row r="77" spans="2:12" ht="18" x14ac:dyDescent="0.25">
      <c r="B77" s="2418" t="s">
        <v>248</v>
      </c>
      <c r="C77" s="2418"/>
      <c r="D77" s="2418"/>
      <c r="E77" s="2418"/>
      <c r="F77" s="2418"/>
      <c r="G77" s="2418"/>
      <c r="H77" s="2418"/>
      <c r="I77" s="2418"/>
      <c r="J77" s="2418"/>
      <c r="K77" s="2418"/>
      <c r="L77" s="2418"/>
    </row>
    <row r="78" spans="2:12" ht="18" x14ac:dyDescent="0.25"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  <c r="L78" s="1481"/>
    </row>
    <row r="79" spans="2:12" x14ac:dyDescent="0.2">
      <c r="B79" s="88" t="s">
        <v>273</v>
      </c>
      <c r="C79" s="1475" t="s">
        <v>791</v>
      </c>
      <c r="D79" s="1372"/>
      <c r="E79" s="1372"/>
    </row>
    <row r="80" spans="2:12" x14ac:dyDescent="0.2">
      <c r="B80" s="88" t="s">
        <v>25</v>
      </c>
      <c r="C80" s="1475" t="s">
        <v>306</v>
      </c>
      <c r="D80" s="1482"/>
      <c r="E80" s="1482"/>
    </row>
    <row r="81" spans="2:14" x14ac:dyDescent="0.2">
      <c r="B81" s="88" t="s">
        <v>272</v>
      </c>
      <c r="C81" s="1475" t="s">
        <v>307</v>
      </c>
      <c r="D81" s="1372"/>
      <c r="E81" s="1372"/>
    </row>
    <row r="82" spans="2:14" x14ac:dyDescent="0.2">
      <c r="B82" s="88" t="s">
        <v>26</v>
      </c>
      <c r="C82" s="1475" t="s">
        <v>384</v>
      </c>
      <c r="D82" s="1372"/>
      <c r="E82" s="1372"/>
    </row>
    <row r="83" spans="2:14" ht="13.5" thickBot="1" x14ac:dyDescent="0.25">
      <c r="C83" s="64"/>
      <c r="D83" s="64"/>
    </row>
    <row r="84" spans="2:14" x14ac:dyDescent="0.2">
      <c r="B84" s="2339" t="s">
        <v>0</v>
      </c>
      <c r="C84" s="2420" t="s">
        <v>189</v>
      </c>
      <c r="D84" s="2421"/>
      <c r="E84" s="2339" t="s">
        <v>80</v>
      </c>
      <c r="F84" s="2338"/>
      <c r="G84" s="2338"/>
      <c r="H84" s="2340"/>
      <c r="I84" s="2334" t="s">
        <v>252</v>
      </c>
      <c r="J84" s="2339" t="s">
        <v>85</v>
      </c>
      <c r="K84" s="2340"/>
      <c r="L84" s="2324" t="s">
        <v>4</v>
      </c>
    </row>
    <row r="85" spans="2:14" x14ac:dyDescent="0.2">
      <c r="B85" s="2319"/>
      <c r="C85" s="2424" t="s">
        <v>7</v>
      </c>
      <c r="D85" s="2336" t="s">
        <v>3</v>
      </c>
      <c r="E85" s="2319" t="s">
        <v>81</v>
      </c>
      <c r="F85" s="2326" t="s">
        <v>82</v>
      </c>
      <c r="G85" s="2326" t="s">
        <v>83</v>
      </c>
      <c r="H85" s="2336" t="s">
        <v>84</v>
      </c>
      <c r="I85" s="2335"/>
      <c r="J85" s="2319" t="s">
        <v>86</v>
      </c>
      <c r="K85" s="2336" t="s">
        <v>87</v>
      </c>
      <c r="L85" s="2325"/>
    </row>
    <row r="86" spans="2:14" ht="13.5" thickBot="1" x14ac:dyDescent="0.25">
      <c r="B86" s="2419"/>
      <c r="C86" s="2425"/>
      <c r="D86" s="2426"/>
      <c r="E86" s="2419"/>
      <c r="F86" s="2427"/>
      <c r="G86" s="2427"/>
      <c r="H86" s="2426"/>
      <c r="I86" s="2422"/>
      <c r="J86" s="2419"/>
      <c r="K86" s="2426"/>
      <c r="L86" s="2423"/>
    </row>
    <row r="87" spans="2:14" ht="13.5" thickBot="1" x14ac:dyDescent="0.25">
      <c r="B87" s="1375">
        <v>1</v>
      </c>
      <c r="C87" s="1376">
        <v>3</v>
      </c>
      <c r="D87" s="1377">
        <v>4</v>
      </c>
      <c r="E87" s="1378">
        <v>5</v>
      </c>
      <c r="F87" s="1376">
        <v>6</v>
      </c>
      <c r="G87" s="1376">
        <v>7</v>
      </c>
      <c r="H87" s="1377">
        <v>8</v>
      </c>
      <c r="I87" s="1379">
        <v>9</v>
      </c>
      <c r="J87" s="1378">
        <v>10</v>
      </c>
      <c r="K87" s="1377">
        <v>11</v>
      </c>
      <c r="L87" s="1379">
        <v>12</v>
      </c>
    </row>
    <row r="88" spans="2:14" ht="30" customHeight="1" x14ac:dyDescent="0.2">
      <c r="B88" s="558">
        <v>1</v>
      </c>
      <c r="C88" s="1381" t="s">
        <v>9</v>
      </c>
      <c r="D88" s="559">
        <v>0</v>
      </c>
      <c r="E88" s="560">
        <v>0</v>
      </c>
      <c r="F88" s="561">
        <v>0</v>
      </c>
      <c r="G88" s="562">
        <v>0</v>
      </c>
      <c r="H88" s="559">
        <v>0</v>
      </c>
      <c r="I88" s="563">
        <v>0</v>
      </c>
      <c r="J88" s="560">
        <v>0</v>
      </c>
      <c r="K88" s="559">
        <v>0</v>
      </c>
      <c r="L88" s="564">
        <v>0</v>
      </c>
    </row>
    <row r="89" spans="2:14" ht="30" customHeight="1" thickBot="1" x14ac:dyDescent="0.25">
      <c r="B89" s="565">
        <v>2</v>
      </c>
      <c r="C89" s="1383" t="s">
        <v>15</v>
      </c>
      <c r="D89" s="566">
        <v>16</v>
      </c>
      <c r="E89" s="567">
        <v>28</v>
      </c>
      <c r="F89" s="568">
        <v>0</v>
      </c>
      <c r="G89" s="568">
        <v>11</v>
      </c>
      <c r="H89" s="569">
        <v>0</v>
      </c>
      <c r="I89" s="570">
        <v>39</v>
      </c>
      <c r="J89" s="567">
        <v>28</v>
      </c>
      <c r="K89" s="569">
        <v>11</v>
      </c>
      <c r="L89" s="571">
        <v>0</v>
      </c>
    </row>
    <row r="90" spans="2:14" ht="30" customHeight="1" thickBot="1" x14ac:dyDescent="0.25">
      <c r="B90" s="2416" t="s">
        <v>3</v>
      </c>
      <c r="C90" s="2417"/>
      <c r="D90" s="1384">
        <f>SUM(D88:D89)</f>
        <v>16</v>
      </c>
      <c r="E90" s="541">
        <f t="shared" ref="E90:L90" si="3">SUM(E88:E89)</f>
        <v>28</v>
      </c>
      <c r="F90" s="542">
        <f t="shared" si="3"/>
        <v>0</v>
      </c>
      <c r="G90" s="542">
        <f t="shared" si="3"/>
        <v>11</v>
      </c>
      <c r="H90" s="543">
        <f t="shared" si="3"/>
        <v>0</v>
      </c>
      <c r="I90" s="1385">
        <f t="shared" si="3"/>
        <v>39</v>
      </c>
      <c r="J90" s="541">
        <f t="shared" si="3"/>
        <v>28</v>
      </c>
      <c r="K90" s="543">
        <f t="shared" si="3"/>
        <v>11</v>
      </c>
      <c r="L90" s="1386">
        <f t="shared" si="3"/>
        <v>0</v>
      </c>
    </row>
    <row r="91" spans="2:14" x14ac:dyDescent="0.2"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</row>
    <row r="92" spans="2:14" x14ac:dyDescent="0.2"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</row>
    <row r="93" spans="2:14" x14ac:dyDescent="0.2">
      <c r="B93" s="1233" t="s">
        <v>79</v>
      </c>
      <c r="C93" s="1392"/>
      <c r="H93" s="1232"/>
      <c r="I93" s="1232"/>
      <c r="J93" s="1387"/>
      <c r="K93" s="1387"/>
      <c r="L93" s="1387"/>
    </row>
    <row r="94" spans="2:14" x14ac:dyDescent="0.2">
      <c r="B94" s="66" t="s">
        <v>8</v>
      </c>
      <c r="C94" s="1475" t="s">
        <v>639</v>
      </c>
      <c r="D94" s="1389"/>
      <c r="N94" s="89">
        <f>8+5+5+8</f>
        <v>26</v>
      </c>
    </row>
    <row r="95" spans="2:14" x14ac:dyDescent="0.2">
      <c r="B95" s="66" t="s">
        <v>11</v>
      </c>
      <c r="C95" s="1475" t="s">
        <v>640</v>
      </c>
      <c r="D95" s="1389"/>
      <c r="E95" s="1388"/>
      <c r="F95" s="88" t="s">
        <v>302</v>
      </c>
      <c r="J95" s="2395"/>
      <c r="K95" s="2395"/>
      <c r="L95" s="2395"/>
      <c r="N95" s="88">
        <f>6+10+10+10+9+10+8+6+5+10</f>
        <v>84</v>
      </c>
    </row>
    <row r="96" spans="2:14" x14ac:dyDescent="0.2">
      <c r="B96" s="1393" t="s">
        <v>13</v>
      </c>
      <c r="C96" s="88" t="s">
        <v>679</v>
      </c>
      <c r="E96" s="1388"/>
      <c r="F96" s="88" t="s">
        <v>302</v>
      </c>
      <c r="J96" s="2395"/>
      <c r="K96" s="2395"/>
      <c r="L96" s="2395"/>
    </row>
    <row r="97" spans="2:13" x14ac:dyDescent="0.2">
      <c r="J97" s="2396"/>
      <c r="K97" s="2396"/>
      <c r="L97" s="2396"/>
    </row>
    <row r="98" spans="2:13" x14ac:dyDescent="0.2">
      <c r="B98" s="1394"/>
      <c r="J98" s="2396"/>
      <c r="K98" s="2396"/>
      <c r="L98" s="2396"/>
    </row>
    <row r="102" spans="2:13" ht="18" x14ac:dyDescent="0.25">
      <c r="B102" s="2418" t="s">
        <v>248</v>
      </c>
      <c r="C102" s="2418"/>
      <c r="D102" s="2418"/>
      <c r="E102" s="2418"/>
      <c r="F102" s="2418"/>
      <c r="G102" s="2418"/>
      <c r="H102" s="2418"/>
      <c r="I102" s="2418"/>
      <c r="J102" s="2418"/>
      <c r="K102" s="2418"/>
      <c r="L102" s="2418"/>
      <c r="M102" s="125">
        <f>26+20</f>
        <v>46</v>
      </c>
    </row>
    <row r="103" spans="2:13" ht="18" x14ac:dyDescent="0.25">
      <c r="B103" s="1618"/>
      <c r="C103" s="1618"/>
      <c r="D103" s="1618"/>
      <c r="E103" s="1618"/>
      <c r="F103" s="1618"/>
      <c r="G103" s="1618"/>
      <c r="H103" s="1618"/>
      <c r="I103" s="1618"/>
      <c r="J103" s="1618"/>
      <c r="K103" s="1618"/>
      <c r="L103" s="1618"/>
    </row>
    <row r="104" spans="2:13" x14ac:dyDescent="0.2">
      <c r="B104" s="88" t="s">
        <v>273</v>
      </c>
      <c r="C104" s="1613" t="s">
        <v>808</v>
      </c>
      <c r="D104" s="1372"/>
      <c r="E104" s="1372"/>
    </row>
    <row r="105" spans="2:13" x14ac:dyDescent="0.2">
      <c r="B105" s="88" t="s">
        <v>25</v>
      </c>
      <c r="C105" s="1613" t="s">
        <v>306</v>
      </c>
      <c r="D105" s="1619"/>
      <c r="E105" s="1619"/>
    </row>
    <row r="106" spans="2:13" x14ac:dyDescent="0.2">
      <c r="B106" s="88" t="s">
        <v>272</v>
      </c>
      <c r="C106" s="1613" t="s">
        <v>307</v>
      </c>
      <c r="D106" s="1372"/>
      <c r="E106" s="1372"/>
    </row>
    <row r="107" spans="2:13" x14ac:dyDescent="0.2">
      <c r="B107" s="88" t="s">
        <v>26</v>
      </c>
      <c r="C107" s="1613" t="s">
        <v>384</v>
      </c>
      <c r="D107" s="1372"/>
      <c r="E107" s="1372"/>
    </row>
    <row r="108" spans="2:13" ht="13.5" thickBot="1" x14ac:dyDescent="0.25">
      <c r="C108" s="64"/>
      <c r="D108" s="64"/>
    </row>
    <row r="109" spans="2:13" x14ac:dyDescent="0.2">
      <c r="B109" s="2339" t="s">
        <v>0</v>
      </c>
      <c r="C109" s="2420" t="s">
        <v>189</v>
      </c>
      <c r="D109" s="2421"/>
      <c r="E109" s="2339" t="s">
        <v>80</v>
      </c>
      <c r="F109" s="2338"/>
      <c r="G109" s="2338"/>
      <c r="H109" s="2340"/>
      <c r="I109" s="2334" t="s">
        <v>252</v>
      </c>
      <c r="J109" s="2339" t="s">
        <v>85</v>
      </c>
      <c r="K109" s="2340"/>
      <c r="L109" s="2324" t="s">
        <v>4</v>
      </c>
    </row>
    <row r="110" spans="2:13" x14ac:dyDescent="0.2">
      <c r="B110" s="2319"/>
      <c r="C110" s="2424" t="s">
        <v>7</v>
      </c>
      <c r="D110" s="2336" t="s">
        <v>3</v>
      </c>
      <c r="E110" s="2319" t="s">
        <v>81</v>
      </c>
      <c r="F110" s="2326" t="s">
        <v>82</v>
      </c>
      <c r="G110" s="2326" t="s">
        <v>83</v>
      </c>
      <c r="H110" s="2336" t="s">
        <v>84</v>
      </c>
      <c r="I110" s="2335"/>
      <c r="J110" s="2319" t="s">
        <v>86</v>
      </c>
      <c r="K110" s="2336" t="s">
        <v>87</v>
      </c>
      <c r="L110" s="2325"/>
    </row>
    <row r="111" spans="2:13" ht="13.5" thickBot="1" x14ac:dyDescent="0.25">
      <c r="B111" s="2419"/>
      <c r="C111" s="2425"/>
      <c r="D111" s="2426"/>
      <c r="E111" s="2419"/>
      <c r="F111" s="2427"/>
      <c r="G111" s="2427"/>
      <c r="H111" s="2426"/>
      <c r="I111" s="2422"/>
      <c r="J111" s="2419"/>
      <c r="K111" s="2426"/>
      <c r="L111" s="2423"/>
    </row>
    <row r="112" spans="2:13" ht="13.5" thickBot="1" x14ac:dyDescent="0.25">
      <c r="B112" s="1375">
        <v>1</v>
      </c>
      <c r="C112" s="1376">
        <v>3</v>
      </c>
      <c r="D112" s="1377">
        <v>4</v>
      </c>
      <c r="E112" s="1378">
        <v>5</v>
      </c>
      <c r="F112" s="1376">
        <v>6</v>
      </c>
      <c r="G112" s="1376">
        <v>7</v>
      </c>
      <c r="H112" s="1377">
        <v>8</v>
      </c>
      <c r="I112" s="1379">
        <v>9</v>
      </c>
      <c r="J112" s="1378">
        <v>10</v>
      </c>
      <c r="K112" s="1377">
        <v>11</v>
      </c>
      <c r="L112" s="1379">
        <v>12</v>
      </c>
    </row>
    <row r="113" spans="2:13" ht="29.25" customHeight="1" x14ac:dyDescent="0.2">
      <c r="B113" s="558">
        <v>1</v>
      </c>
      <c r="C113" s="1381" t="s">
        <v>9</v>
      </c>
      <c r="D113" s="559">
        <v>0</v>
      </c>
      <c r="E113" s="1673">
        <v>0</v>
      </c>
      <c r="F113" s="1674">
        <v>0</v>
      </c>
      <c r="G113" s="1675">
        <v>0</v>
      </c>
      <c r="H113" s="1676">
        <v>0</v>
      </c>
      <c r="I113" s="1677">
        <v>0</v>
      </c>
      <c r="J113" s="1673">
        <v>0</v>
      </c>
      <c r="K113" s="1676">
        <v>0</v>
      </c>
      <c r="L113" s="1625">
        <v>0</v>
      </c>
    </row>
    <row r="114" spans="2:13" ht="29.25" customHeight="1" thickBot="1" x14ac:dyDescent="0.25">
      <c r="B114" s="565">
        <v>2</v>
      </c>
      <c r="C114" s="1383" t="s">
        <v>15</v>
      </c>
      <c r="D114" s="566">
        <v>16</v>
      </c>
      <c r="E114" s="567">
        <v>22</v>
      </c>
      <c r="F114" s="568">
        <v>0</v>
      </c>
      <c r="G114" s="568">
        <v>5</v>
      </c>
      <c r="H114" s="569">
        <v>0</v>
      </c>
      <c r="I114" s="1678">
        <v>27</v>
      </c>
      <c r="J114" s="567">
        <v>22</v>
      </c>
      <c r="K114" s="569">
        <v>5</v>
      </c>
      <c r="L114" s="1626">
        <v>0</v>
      </c>
    </row>
    <row r="115" spans="2:13" ht="29.25" customHeight="1" thickBot="1" x14ac:dyDescent="0.25">
      <c r="B115" s="2416" t="s">
        <v>3</v>
      </c>
      <c r="C115" s="2417"/>
      <c r="D115" s="1384">
        <f>SUM(D113:D114)</f>
        <v>16</v>
      </c>
      <c r="E115" s="1384">
        <f t="shared" ref="E115:K115" si="4">SUM(E113:E114)</f>
        <v>22</v>
      </c>
      <c r="F115" s="1384">
        <f t="shared" si="4"/>
        <v>0</v>
      </c>
      <c r="G115" s="1384">
        <f t="shared" si="4"/>
        <v>5</v>
      </c>
      <c r="H115" s="1384">
        <f t="shared" si="4"/>
        <v>0</v>
      </c>
      <c r="I115" s="1384">
        <f t="shared" si="4"/>
        <v>27</v>
      </c>
      <c r="J115" s="1384">
        <f t="shared" si="4"/>
        <v>22</v>
      </c>
      <c r="K115" s="1384">
        <f t="shared" si="4"/>
        <v>5</v>
      </c>
      <c r="L115" s="1627">
        <f t="shared" ref="L115" si="5">SUM(L113:L114)</f>
        <v>0</v>
      </c>
    </row>
    <row r="116" spans="2:13" x14ac:dyDescent="0.2"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2:13" x14ac:dyDescent="0.2"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2:13" x14ac:dyDescent="0.2">
      <c r="B118" s="1233" t="s">
        <v>79</v>
      </c>
      <c r="C118" s="1392"/>
      <c r="H118" s="1232"/>
      <c r="I118" s="1232"/>
      <c r="J118" s="1387"/>
      <c r="K118" s="1387"/>
      <c r="L118" s="1387"/>
    </row>
    <row r="119" spans="2:13" x14ac:dyDescent="0.2">
      <c r="B119" s="66" t="s">
        <v>8</v>
      </c>
      <c r="C119" s="1613" t="s">
        <v>639</v>
      </c>
      <c r="D119" s="1389"/>
    </row>
    <row r="120" spans="2:13" x14ac:dyDescent="0.2">
      <c r="B120" s="66" t="s">
        <v>11</v>
      </c>
      <c r="C120" s="1613" t="s">
        <v>640</v>
      </c>
      <c r="D120" s="1389"/>
      <c r="E120" s="1388"/>
      <c r="F120" s="88" t="s">
        <v>302</v>
      </c>
      <c r="J120" s="2395"/>
      <c r="K120" s="2395"/>
      <c r="L120" s="2395"/>
    </row>
    <row r="121" spans="2:13" x14ac:dyDescent="0.2">
      <c r="B121" s="1393" t="s">
        <v>13</v>
      </c>
      <c r="C121" s="88" t="s">
        <v>679</v>
      </c>
      <c r="E121" s="1388"/>
      <c r="F121" s="88" t="s">
        <v>302</v>
      </c>
      <c r="J121" s="2395"/>
      <c r="K121" s="2395"/>
      <c r="L121" s="2395"/>
    </row>
    <row r="122" spans="2:13" x14ac:dyDescent="0.2">
      <c r="J122" s="2396"/>
      <c r="K122" s="2396"/>
      <c r="L122" s="2396"/>
    </row>
    <row r="123" spans="2:13" x14ac:dyDescent="0.2">
      <c r="B123" s="1394"/>
      <c r="J123" s="2396"/>
      <c r="K123" s="2396"/>
      <c r="L123" s="2396"/>
    </row>
    <row r="127" spans="2:13" ht="18" x14ac:dyDescent="0.25">
      <c r="B127" s="2418" t="s">
        <v>248</v>
      </c>
      <c r="C127" s="2418"/>
      <c r="D127" s="2418"/>
      <c r="E127" s="2418"/>
      <c r="F127" s="2418"/>
      <c r="G127" s="2418"/>
      <c r="H127" s="2418"/>
      <c r="I127" s="2418"/>
      <c r="J127" s="2418"/>
      <c r="K127" s="2418"/>
      <c r="L127" s="2418"/>
      <c r="M127" s="125">
        <f>26+20</f>
        <v>46</v>
      </c>
    </row>
    <row r="128" spans="2:13" ht="18" x14ac:dyDescent="0.25">
      <c r="B128" s="1761"/>
      <c r="C128" s="1761"/>
      <c r="D128" s="1761"/>
      <c r="E128" s="1761"/>
      <c r="F128" s="1761"/>
      <c r="G128" s="1761"/>
      <c r="H128" s="1761"/>
      <c r="I128" s="1761"/>
      <c r="J128" s="1761"/>
      <c r="K128" s="1761"/>
      <c r="L128" s="1761"/>
    </row>
    <row r="129" spans="2:12" x14ac:dyDescent="0.2">
      <c r="B129" s="88" t="s">
        <v>273</v>
      </c>
      <c r="C129" s="1757" t="s">
        <v>818</v>
      </c>
      <c r="D129" s="1372"/>
      <c r="E129" s="1372"/>
    </row>
    <row r="130" spans="2:12" x14ac:dyDescent="0.2">
      <c r="B130" s="88" t="s">
        <v>25</v>
      </c>
      <c r="C130" s="1757" t="s">
        <v>306</v>
      </c>
      <c r="D130" s="1762"/>
      <c r="E130" s="1762"/>
    </row>
    <row r="131" spans="2:12" x14ac:dyDescent="0.2">
      <c r="B131" s="88" t="s">
        <v>272</v>
      </c>
      <c r="C131" s="1757" t="s">
        <v>307</v>
      </c>
      <c r="D131" s="1372"/>
      <c r="E131" s="1372"/>
    </row>
    <row r="132" spans="2:12" x14ac:dyDescent="0.2">
      <c r="B132" s="88" t="s">
        <v>26</v>
      </c>
      <c r="C132" s="1757" t="s">
        <v>384</v>
      </c>
      <c r="D132" s="1372"/>
      <c r="E132" s="1372"/>
    </row>
    <row r="133" spans="2:12" ht="13.5" thickBot="1" x14ac:dyDescent="0.25">
      <c r="C133" s="64"/>
      <c r="D133" s="64"/>
    </row>
    <row r="134" spans="2:12" x14ac:dyDescent="0.2">
      <c r="B134" s="2339" t="s">
        <v>0</v>
      </c>
      <c r="C134" s="2420" t="s">
        <v>189</v>
      </c>
      <c r="D134" s="2421"/>
      <c r="E134" s="2339" t="s">
        <v>80</v>
      </c>
      <c r="F134" s="2338"/>
      <c r="G134" s="2338"/>
      <c r="H134" s="2340"/>
      <c r="I134" s="2334" t="s">
        <v>252</v>
      </c>
      <c r="J134" s="2339" t="s">
        <v>85</v>
      </c>
      <c r="K134" s="2340"/>
      <c r="L134" s="2324" t="s">
        <v>4</v>
      </c>
    </row>
    <row r="135" spans="2:12" x14ac:dyDescent="0.2">
      <c r="B135" s="2319"/>
      <c r="C135" s="2424" t="s">
        <v>7</v>
      </c>
      <c r="D135" s="2336" t="s">
        <v>3</v>
      </c>
      <c r="E135" s="2319" t="s">
        <v>81</v>
      </c>
      <c r="F135" s="2326" t="s">
        <v>82</v>
      </c>
      <c r="G135" s="2326" t="s">
        <v>83</v>
      </c>
      <c r="H135" s="2336" t="s">
        <v>84</v>
      </c>
      <c r="I135" s="2335"/>
      <c r="J135" s="2319" t="s">
        <v>86</v>
      </c>
      <c r="K135" s="2336" t="s">
        <v>87</v>
      </c>
      <c r="L135" s="2325"/>
    </row>
    <row r="136" spans="2:12" ht="13.5" thickBot="1" x14ac:dyDescent="0.25">
      <c r="B136" s="2419"/>
      <c r="C136" s="2425"/>
      <c r="D136" s="2426"/>
      <c r="E136" s="2419"/>
      <c r="F136" s="2427"/>
      <c r="G136" s="2427"/>
      <c r="H136" s="2426"/>
      <c r="I136" s="2422"/>
      <c r="J136" s="2419"/>
      <c r="K136" s="2426"/>
      <c r="L136" s="2423"/>
    </row>
    <row r="137" spans="2:12" ht="13.5" thickBot="1" x14ac:dyDescent="0.25">
      <c r="B137" s="1375">
        <v>1</v>
      </c>
      <c r="C137" s="1376">
        <v>3</v>
      </c>
      <c r="D137" s="1377">
        <v>4</v>
      </c>
      <c r="E137" s="1378">
        <v>5</v>
      </c>
      <c r="F137" s="1376">
        <v>6</v>
      </c>
      <c r="G137" s="1376">
        <v>7</v>
      </c>
      <c r="H137" s="1377">
        <v>8</v>
      </c>
      <c r="I137" s="1379">
        <v>9</v>
      </c>
      <c r="J137" s="1378">
        <v>10</v>
      </c>
      <c r="K137" s="1377">
        <v>11</v>
      </c>
      <c r="L137" s="1379">
        <v>12</v>
      </c>
    </row>
    <row r="138" spans="2:12" ht="29.25" customHeight="1" x14ac:dyDescent="0.2">
      <c r="B138" s="1763">
        <v>1</v>
      </c>
      <c r="C138" s="1764" t="s">
        <v>9</v>
      </c>
      <c r="D138" s="559">
        <v>0</v>
      </c>
      <c r="E138" s="1673">
        <v>0</v>
      </c>
      <c r="F138" s="1674">
        <v>0</v>
      </c>
      <c r="G138" s="1675">
        <v>0</v>
      </c>
      <c r="H138" s="1676">
        <v>0</v>
      </c>
      <c r="I138" s="1677">
        <v>0</v>
      </c>
      <c r="J138" s="1673">
        <v>0</v>
      </c>
      <c r="K138" s="1676">
        <v>0</v>
      </c>
      <c r="L138" s="1625">
        <v>0</v>
      </c>
    </row>
    <row r="139" spans="2:12" ht="29.25" customHeight="1" thickBot="1" x14ac:dyDescent="0.25">
      <c r="B139" s="565">
        <v>2</v>
      </c>
      <c r="C139" s="1383" t="s">
        <v>15</v>
      </c>
      <c r="D139" s="566">
        <v>16</v>
      </c>
      <c r="E139" s="567">
        <v>9</v>
      </c>
      <c r="F139" s="568">
        <v>0</v>
      </c>
      <c r="G139" s="568">
        <v>9</v>
      </c>
      <c r="H139" s="569">
        <v>0</v>
      </c>
      <c r="I139" s="1678">
        <v>18</v>
      </c>
      <c r="J139" s="567">
        <v>9</v>
      </c>
      <c r="K139" s="569">
        <v>9</v>
      </c>
      <c r="L139" s="1626">
        <v>0</v>
      </c>
    </row>
    <row r="140" spans="2:12" ht="29.25" customHeight="1" thickBot="1" x14ac:dyDescent="0.25">
      <c r="B140" s="2416" t="s">
        <v>3</v>
      </c>
      <c r="C140" s="2417"/>
      <c r="D140" s="1384">
        <f>SUM(D138:D139)</f>
        <v>16</v>
      </c>
      <c r="E140" s="1770">
        <f t="shared" ref="E140:L140" si="6">SUM(E138:E139)</f>
        <v>9</v>
      </c>
      <c r="F140" s="1384">
        <f t="shared" si="6"/>
        <v>0</v>
      </c>
      <c r="G140" s="1384">
        <f t="shared" si="6"/>
        <v>9</v>
      </c>
      <c r="H140" s="1384">
        <f t="shared" si="6"/>
        <v>0</v>
      </c>
      <c r="I140" s="1771">
        <f t="shared" si="6"/>
        <v>18</v>
      </c>
      <c r="J140" s="1770">
        <f t="shared" si="6"/>
        <v>9</v>
      </c>
      <c r="K140" s="543">
        <f t="shared" si="6"/>
        <v>9</v>
      </c>
      <c r="L140" s="1627">
        <f t="shared" si="6"/>
        <v>0</v>
      </c>
    </row>
    <row r="141" spans="2:12" x14ac:dyDescent="0.2"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2:12" x14ac:dyDescent="0.2"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2:12" x14ac:dyDescent="0.2">
      <c r="B143" s="1233" t="s">
        <v>79</v>
      </c>
      <c r="C143" s="1392"/>
      <c r="H143" s="1232"/>
      <c r="I143" s="1232"/>
      <c r="J143" s="1387"/>
      <c r="K143" s="1387"/>
      <c r="L143" s="1387"/>
    </row>
    <row r="144" spans="2:12" x14ac:dyDescent="0.2">
      <c r="B144" s="66" t="s">
        <v>8</v>
      </c>
      <c r="C144" s="1757" t="s">
        <v>639</v>
      </c>
      <c r="D144" s="1389"/>
    </row>
    <row r="145" spans="2:12" x14ac:dyDescent="0.2">
      <c r="B145" s="66" t="s">
        <v>11</v>
      </c>
      <c r="C145" s="1757" t="s">
        <v>640</v>
      </c>
      <c r="D145" s="1389"/>
      <c r="E145" s="1388"/>
      <c r="F145" s="88" t="s">
        <v>302</v>
      </c>
      <c r="J145" s="2395"/>
      <c r="K145" s="2395"/>
      <c r="L145" s="2395"/>
    </row>
    <row r="146" spans="2:12" x14ac:dyDescent="0.2">
      <c r="B146" s="1393" t="s">
        <v>13</v>
      </c>
      <c r="C146" s="88" t="s">
        <v>679</v>
      </c>
      <c r="E146" s="1388"/>
      <c r="F146" s="88" t="s">
        <v>302</v>
      </c>
      <c r="J146" s="2395"/>
      <c r="K146" s="2395"/>
      <c r="L146" s="2395"/>
    </row>
    <row r="147" spans="2:12" x14ac:dyDescent="0.2">
      <c r="J147" s="2396"/>
      <c r="K147" s="2396"/>
      <c r="L147" s="2396"/>
    </row>
    <row r="148" spans="2:12" x14ac:dyDescent="0.2">
      <c r="B148" s="1394"/>
      <c r="J148" s="2396"/>
      <c r="K148" s="2396"/>
      <c r="L148" s="2396"/>
    </row>
    <row r="152" spans="2:12" ht="18" x14ac:dyDescent="0.25">
      <c r="B152" s="2418" t="s">
        <v>248</v>
      </c>
      <c r="C152" s="2418"/>
      <c r="D152" s="2418"/>
      <c r="E152" s="2418"/>
      <c r="F152" s="2418"/>
      <c r="G152" s="2418"/>
      <c r="H152" s="2418"/>
      <c r="I152" s="2418"/>
      <c r="J152" s="2418"/>
      <c r="K152" s="2418"/>
      <c r="L152" s="2418"/>
    </row>
    <row r="153" spans="2:12" ht="18" x14ac:dyDescent="0.25">
      <c r="B153" s="1896"/>
      <c r="C153" s="1896"/>
      <c r="D153" s="1896"/>
      <c r="E153" s="1896"/>
      <c r="F153" s="1896"/>
      <c r="G153" s="1896"/>
      <c r="H153" s="1896"/>
      <c r="I153" s="1896"/>
      <c r="J153" s="1896"/>
      <c r="K153" s="1896"/>
      <c r="L153" s="1896"/>
    </row>
    <row r="154" spans="2:12" x14ac:dyDescent="0.2">
      <c r="B154" s="88" t="s">
        <v>273</v>
      </c>
      <c r="C154" s="1892" t="s">
        <v>831</v>
      </c>
      <c r="D154" s="1372"/>
      <c r="E154" s="1372"/>
    </row>
    <row r="155" spans="2:12" x14ac:dyDescent="0.2">
      <c r="B155" s="88" t="s">
        <v>25</v>
      </c>
      <c r="C155" s="1892" t="s">
        <v>306</v>
      </c>
      <c r="D155" s="1897"/>
      <c r="E155" s="1897"/>
    </row>
    <row r="156" spans="2:12" x14ac:dyDescent="0.2">
      <c r="B156" s="88" t="s">
        <v>272</v>
      </c>
      <c r="C156" s="1892" t="s">
        <v>307</v>
      </c>
      <c r="D156" s="1372"/>
      <c r="E156" s="1372"/>
    </row>
    <row r="157" spans="2:12" x14ac:dyDescent="0.2">
      <c r="B157" s="88" t="s">
        <v>26</v>
      </c>
      <c r="C157" s="1892" t="s">
        <v>384</v>
      </c>
      <c r="D157" s="1372"/>
      <c r="E157" s="1372"/>
    </row>
    <row r="158" spans="2:12" ht="13.5" thickBot="1" x14ac:dyDescent="0.25">
      <c r="C158" s="64"/>
      <c r="D158" s="64"/>
    </row>
    <row r="159" spans="2:12" x14ac:dyDescent="0.2">
      <c r="B159" s="2339" t="s">
        <v>0</v>
      </c>
      <c r="C159" s="2420" t="s">
        <v>189</v>
      </c>
      <c r="D159" s="2421"/>
      <c r="E159" s="2339" t="s">
        <v>80</v>
      </c>
      <c r="F159" s="2338"/>
      <c r="G159" s="2338"/>
      <c r="H159" s="2340"/>
      <c r="I159" s="2334" t="s">
        <v>252</v>
      </c>
      <c r="J159" s="2339" t="s">
        <v>85</v>
      </c>
      <c r="K159" s="2340"/>
      <c r="L159" s="2324" t="s">
        <v>4</v>
      </c>
    </row>
    <row r="160" spans="2:12" x14ac:dyDescent="0.2">
      <c r="B160" s="2319"/>
      <c r="C160" s="2424" t="s">
        <v>7</v>
      </c>
      <c r="D160" s="2336" t="s">
        <v>3</v>
      </c>
      <c r="E160" s="2319" t="s">
        <v>81</v>
      </c>
      <c r="F160" s="2326" t="s">
        <v>82</v>
      </c>
      <c r="G160" s="2326" t="s">
        <v>83</v>
      </c>
      <c r="H160" s="2336" t="s">
        <v>84</v>
      </c>
      <c r="I160" s="2335"/>
      <c r="J160" s="2319" t="s">
        <v>86</v>
      </c>
      <c r="K160" s="2336" t="s">
        <v>87</v>
      </c>
      <c r="L160" s="2325"/>
    </row>
    <row r="161" spans="2:12" ht="13.5" thickBot="1" x14ac:dyDescent="0.25">
      <c r="B161" s="2419"/>
      <c r="C161" s="2425"/>
      <c r="D161" s="2426"/>
      <c r="E161" s="2419"/>
      <c r="F161" s="2427"/>
      <c r="G161" s="2427"/>
      <c r="H161" s="2426"/>
      <c r="I161" s="2422"/>
      <c r="J161" s="2419"/>
      <c r="K161" s="2426"/>
      <c r="L161" s="2423"/>
    </row>
    <row r="162" spans="2:12" ht="13.5" thickBot="1" x14ac:dyDescent="0.25">
      <c r="B162" s="1375">
        <v>1</v>
      </c>
      <c r="C162" s="1376">
        <v>3</v>
      </c>
      <c r="D162" s="1377">
        <v>4</v>
      </c>
      <c r="E162" s="1378">
        <v>5</v>
      </c>
      <c r="F162" s="1376">
        <v>6</v>
      </c>
      <c r="G162" s="1376">
        <v>7</v>
      </c>
      <c r="H162" s="1377">
        <v>8</v>
      </c>
      <c r="I162" s="1379">
        <v>9</v>
      </c>
      <c r="J162" s="1378">
        <v>10</v>
      </c>
      <c r="K162" s="1377">
        <v>11</v>
      </c>
      <c r="L162" s="1379">
        <v>12</v>
      </c>
    </row>
    <row r="163" spans="2:12" x14ac:dyDescent="0.2">
      <c r="B163" s="1898">
        <v>1</v>
      </c>
      <c r="C163" s="1899" t="s">
        <v>9</v>
      </c>
      <c r="D163" s="559">
        <v>0</v>
      </c>
      <c r="E163" s="1673">
        <v>0</v>
      </c>
      <c r="F163" s="1674">
        <v>0</v>
      </c>
      <c r="G163" s="1675">
        <v>0</v>
      </c>
      <c r="H163" s="1676">
        <v>0</v>
      </c>
      <c r="I163" s="1677">
        <v>0</v>
      </c>
      <c r="J163" s="1673">
        <v>0</v>
      </c>
      <c r="K163" s="1676">
        <v>0</v>
      </c>
      <c r="L163" s="1625">
        <v>0</v>
      </c>
    </row>
    <row r="164" spans="2:12" ht="13.5" thickBot="1" x14ac:dyDescent="0.25">
      <c r="B164" s="565">
        <v>2</v>
      </c>
      <c r="C164" s="1383" t="s">
        <v>15</v>
      </c>
      <c r="D164" s="566">
        <v>16</v>
      </c>
      <c r="E164" s="567">
        <v>20</v>
      </c>
      <c r="F164" s="568">
        <v>0</v>
      </c>
      <c r="G164" s="568">
        <v>3</v>
      </c>
      <c r="H164" s="569">
        <v>0</v>
      </c>
      <c r="I164" s="1678">
        <v>23</v>
      </c>
      <c r="J164" s="567">
        <v>20</v>
      </c>
      <c r="K164" s="569">
        <v>3</v>
      </c>
      <c r="L164" s="1626">
        <v>0</v>
      </c>
    </row>
    <row r="165" spans="2:12" ht="13.5" thickBot="1" x14ac:dyDescent="0.25">
      <c r="B165" s="2416" t="s">
        <v>3</v>
      </c>
      <c r="C165" s="2417"/>
      <c r="D165" s="1384">
        <f>SUM(D163:D164)</f>
        <v>16</v>
      </c>
      <c r="E165" s="1770">
        <f t="shared" ref="E165:L165" si="7">SUM(E163:E164)</f>
        <v>20</v>
      </c>
      <c r="F165" s="1384">
        <f t="shared" si="7"/>
        <v>0</v>
      </c>
      <c r="G165" s="1384">
        <f t="shared" si="7"/>
        <v>3</v>
      </c>
      <c r="H165" s="1384">
        <f t="shared" si="7"/>
        <v>0</v>
      </c>
      <c r="I165" s="1771">
        <f t="shared" si="7"/>
        <v>23</v>
      </c>
      <c r="J165" s="1770">
        <f t="shared" si="7"/>
        <v>20</v>
      </c>
      <c r="K165" s="543">
        <f t="shared" si="7"/>
        <v>3</v>
      </c>
      <c r="L165" s="1627">
        <f t="shared" si="7"/>
        <v>0</v>
      </c>
    </row>
    <row r="166" spans="2:12" x14ac:dyDescent="0.2"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2:12" x14ac:dyDescent="0.2"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2:12" x14ac:dyDescent="0.2">
      <c r="B168" s="1233" t="s">
        <v>79</v>
      </c>
      <c r="C168" s="1392"/>
      <c r="H168" s="1232"/>
      <c r="I168" s="1232"/>
      <c r="J168" s="1387"/>
      <c r="K168" s="1387"/>
      <c r="L168" s="1387"/>
    </row>
    <row r="169" spans="2:12" x14ac:dyDescent="0.2">
      <c r="B169" s="66" t="s">
        <v>8</v>
      </c>
      <c r="C169" s="1892" t="s">
        <v>639</v>
      </c>
      <c r="D169" s="1389"/>
    </row>
    <row r="170" spans="2:12" x14ac:dyDescent="0.2">
      <c r="B170" s="66" t="s">
        <v>11</v>
      </c>
      <c r="C170" s="1892" t="s">
        <v>640</v>
      </c>
      <c r="D170" s="1389"/>
      <c r="E170" s="1388"/>
      <c r="F170" s="88" t="s">
        <v>302</v>
      </c>
      <c r="J170" s="2395"/>
      <c r="K170" s="2395"/>
      <c r="L170" s="2395"/>
    </row>
    <row r="171" spans="2:12" x14ac:dyDescent="0.2">
      <c r="B171" s="1393" t="s">
        <v>13</v>
      </c>
      <c r="C171" s="88" t="s">
        <v>679</v>
      </c>
      <c r="E171" s="1388"/>
      <c r="F171" s="88" t="s">
        <v>302</v>
      </c>
      <c r="J171" s="2395"/>
      <c r="K171" s="2395"/>
      <c r="L171" s="2395"/>
    </row>
    <row r="172" spans="2:12" x14ac:dyDescent="0.2">
      <c r="J172" s="2396"/>
      <c r="K172" s="2396"/>
      <c r="L172" s="2396"/>
    </row>
    <row r="173" spans="2:12" x14ac:dyDescent="0.2">
      <c r="B173" s="1394"/>
      <c r="J173" s="2396"/>
      <c r="K173" s="2396"/>
      <c r="L173" s="2396"/>
    </row>
    <row r="177" spans="2:12" ht="18" x14ac:dyDescent="0.25">
      <c r="B177" s="2418" t="s">
        <v>248</v>
      </c>
      <c r="C177" s="2418"/>
      <c r="D177" s="2418"/>
      <c r="E177" s="2418"/>
      <c r="F177" s="2418"/>
      <c r="G177" s="2418"/>
      <c r="H177" s="2418"/>
      <c r="I177" s="2418"/>
      <c r="J177" s="2418"/>
      <c r="K177" s="2418"/>
      <c r="L177" s="2418"/>
    </row>
    <row r="178" spans="2:12" ht="18" x14ac:dyDescent="0.25">
      <c r="B178" s="2000"/>
      <c r="C178" s="2000"/>
      <c r="D178" s="2000"/>
      <c r="E178" s="2000"/>
      <c r="F178" s="2000"/>
      <c r="G178" s="2000"/>
      <c r="H178" s="2000"/>
      <c r="I178" s="2000"/>
      <c r="J178" s="2000"/>
      <c r="K178" s="2000"/>
      <c r="L178" s="2000"/>
    </row>
    <row r="179" spans="2:12" x14ac:dyDescent="0.2">
      <c r="B179" s="88" t="s">
        <v>273</v>
      </c>
      <c r="C179" s="1996" t="s">
        <v>844</v>
      </c>
      <c r="D179" s="1372"/>
      <c r="E179" s="1372"/>
    </row>
    <row r="180" spans="2:12" x14ac:dyDescent="0.2">
      <c r="B180" s="88" t="s">
        <v>25</v>
      </c>
      <c r="C180" s="1996" t="s">
        <v>306</v>
      </c>
      <c r="D180" s="2001"/>
      <c r="E180" s="2001"/>
    </row>
    <row r="181" spans="2:12" x14ac:dyDescent="0.2">
      <c r="B181" s="88" t="s">
        <v>272</v>
      </c>
      <c r="C181" s="1996" t="s">
        <v>307</v>
      </c>
      <c r="D181" s="1372"/>
      <c r="E181" s="1372"/>
    </row>
    <row r="182" spans="2:12" x14ac:dyDescent="0.2">
      <c r="B182" s="88" t="s">
        <v>26</v>
      </c>
      <c r="C182" s="1996" t="s">
        <v>384</v>
      </c>
      <c r="D182" s="1372"/>
      <c r="E182" s="1372"/>
    </row>
    <row r="183" spans="2:12" ht="13.5" thickBot="1" x14ac:dyDescent="0.25">
      <c r="C183" s="64"/>
      <c r="D183" s="64"/>
    </row>
    <row r="184" spans="2:12" x14ac:dyDescent="0.2">
      <c r="B184" s="2339" t="s">
        <v>0</v>
      </c>
      <c r="C184" s="2420" t="s">
        <v>189</v>
      </c>
      <c r="D184" s="2421"/>
      <c r="E184" s="2339" t="s">
        <v>80</v>
      </c>
      <c r="F184" s="2338"/>
      <c r="G184" s="2338"/>
      <c r="H184" s="2340"/>
      <c r="I184" s="2334" t="s">
        <v>252</v>
      </c>
      <c r="J184" s="2339" t="s">
        <v>85</v>
      </c>
      <c r="K184" s="2340"/>
      <c r="L184" s="2324" t="s">
        <v>4</v>
      </c>
    </row>
    <row r="185" spans="2:12" x14ac:dyDescent="0.2">
      <c r="B185" s="2319"/>
      <c r="C185" s="2424" t="s">
        <v>7</v>
      </c>
      <c r="D185" s="2336" t="s">
        <v>3</v>
      </c>
      <c r="E185" s="2319" t="s">
        <v>81</v>
      </c>
      <c r="F185" s="2326" t="s">
        <v>82</v>
      </c>
      <c r="G185" s="2326" t="s">
        <v>83</v>
      </c>
      <c r="H185" s="2336" t="s">
        <v>84</v>
      </c>
      <c r="I185" s="2335"/>
      <c r="J185" s="2319" t="s">
        <v>86</v>
      </c>
      <c r="K185" s="2336" t="s">
        <v>87</v>
      </c>
      <c r="L185" s="2325"/>
    </row>
    <row r="186" spans="2:12" ht="13.5" thickBot="1" x14ac:dyDescent="0.25">
      <c r="B186" s="2419"/>
      <c r="C186" s="2425"/>
      <c r="D186" s="2426"/>
      <c r="E186" s="2419"/>
      <c r="F186" s="2427"/>
      <c r="G186" s="2427"/>
      <c r="H186" s="2426"/>
      <c r="I186" s="2422"/>
      <c r="J186" s="2419"/>
      <c r="K186" s="2426"/>
      <c r="L186" s="2423"/>
    </row>
    <row r="187" spans="2:12" ht="13.5" thickBot="1" x14ac:dyDescent="0.25">
      <c r="B187" s="1375">
        <v>1</v>
      </c>
      <c r="C187" s="1376">
        <v>3</v>
      </c>
      <c r="D187" s="1377">
        <v>4</v>
      </c>
      <c r="E187" s="1378">
        <v>5</v>
      </c>
      <c r="F187" s="1376">
        <v>6</v>
      </c>
      <c r="G187" s="1376">
        <v>7</v>
      </c>
      <c r="H187" s="1377">
        <v>8</v>
      </c>
      <c r="I187" s="1379">
        <v>9</v>
      </c>
      <c r="J187" s="1378">
        <v>10</v>
      </c>
      <c r="K187" s="1377">
        <v>11</v>
      </c>
      <c r="L187" s="1379">
        <v>12</v>
      </c>
    </row>
    <row r="188" spans="2:12" x14ac:dyDescent="0.2">
      <c r="B188" s="2002">
        <v>1</v>
      </c>
      <c r="C188" s="2003" t="s">
        <v>9</v>
      </c>
      <c r="D188" s="559">
        <v>0</v>
      </c>
      <c r="E188" s="1673">
        <v>0</v>
      </c>
      <c r="F188" s="1674">
        <v>0</v>
      </c>
      <c r="G188" s="1675">
        <v>0</v>
      </c>
      <c r="H188" s="1676">
        <v>0</v>
      </c>
      <c r="I188" s="1677">
        <v>0</v>
      </c>
      <c r="J188" s="1673">
        <v>0</v>
      </c>
      <c r="K188" s="1676">
        <v>0</v>
      </c>
      <c r="L188" s="1625">
        <v>0</v>
      </c>
    </row>
    <row r="189" spans="2:12" ht="13.5" thickBot="1" x14ac:dyDescent="0.25">
      <c r="B189" s="565">
        <v>2</v>
      </c>
      <c r="C189" s="1383" t="s">
        <v>15</v>
      </c>
      <c r="D189" s="566">
        <v>16</v>
      </c>
      <c r="E189" s="567">
        <v>13</v>
      </c>
      <c r="F189" s="568">
        <v>0</v>
      </c>
      <c r="G189" s="568">
        <v>10</v>
      </c>
      <c r="H189" s="569">
        <v>0</v>
      </c>
      <c r="I189" s="1678">
        <v>23</v>
      </c>
      <c r="J189" s="567">
        <v>13</v>
      </c>
      <c r="K189" s="569">
        <v>10</v>
      </c>
      <c r="L189" s="1626">
        <v>0</v>
      </c>
    </row>
    <row r="190" spans="2:12" ht="13.5" thickBot="1" x14ac:dyDescent="0.25">
      <c r="B190" s="2416" t="s">
        <v>3</v>
      </c>
      <c r="C190" s="2417"/>
      <c r="D190" s="1384">
        <f>SUM(D188:D189)</f>
        <v>16</v>
      </c>
      <c r="E190" s="1770">
        <f t="shared" ref="E190:L190" si="8">SUM(E188:E189)</f>
        <v>13</v>
      </c>
      <c r="F190" s="1384">
        <f t="shared" si="8"/>
        <v>0</v>
      </c>
      <c r="G190" s="1384">
        <f t="shared" si="8"/>
        <v>10</v>
      </c>
      <c r="H190" s="1384">
        <f t="shared" si="8"/>
        <v>0</v>
      </c>
      <c r="I190" s="1771">
        <f t="shared" si="8"/>
        <v>23</v>
      </c>
      <c r="J190" s="1770">
        <f t="shared" si="8"/>
        <v>13</v>
      </c>
      <c r="K190" s="543">
        <f t="shared" si="8"/>
        <v>10</v>
      </c>
      <c r="L190" s="1627">
        <f t="shared" si="8"/>
        <v>0</v>
      </c>
    </row>
    <row r="191" spans="2:12" x14ac:dyDescent="0.2"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2:12" x14ac:dyDescent="0.2"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2:12" x14ac:dyDescent="0.2">
      <c r="B193" s="1233" t="s">
        <v>79</v>
      </c>
      <c r="C193" s="1392"/>
      <c r="H193" s="1232"/>
      <c r="I193" s="1232"/>
      <c r="J193" s="1387"/>
      <c r="K193" s="1387"/>
      <c r="L193" s="1387"/>
    </row>
    <row r="194" spans="2:12" x14ac:dyDescent="0.2">
      <c r="B194" s="66" t="s">
        <v>8</v>
      </c>
      <c r="C194" s="1996" t="s">
        <v>639</v>
      </c>
      <c r="D194" s="1389"/>
    </row>
    <row r="195" spans="2:12" x14ac:dyDescent="0.2">
      <c r="B195" s="66" t="s">
        <v>11</v>
      </c>
      <c r="C195" s="1996" t="s">
        <v>640</v>
      </c>
      <c r="D195" s="1389"/>
      <c r="E195" s="1388"/>
      <c r="F195" s="88" t="s">
        <v>302</v>
      </c>
      <c r="J195" s="2395"/>
      <c r="K195" s="2395"/>
      <c r="L195" s="2395"/>
    </row>
    <row r="196" spans="2:12" x14ac:dyDescent="0.2">
      <c r="B196" s="1393" t="s">
        <v>13</v>
      </c>
      <c r="C196" s="88" t="s">
        <v>679</v>
      </c>
      <c r="E196" s="1388"/>
      <c r="F196" s="88" t="s">
        <v>302</v>
      </c>
      <c r="J196" s="2395"/>
      <c r="K196" s="2395"/>
      <c r="L196" s="2395"/>
    </row>
    <row r="197" spans="2:12" x14ac:dyDescent="0.2">
      <c r="J197" s="2396"/>
      <c r="K197" s="2396"/>
      <c r="L197" s="2396"/>
    </row>
    <row r="198" spans="2:12" x14ac:dyDescent="0.2">
      <c r="B198" s="1394"/>
      <c r="J198" s="2396"/>
      <c r="K198" s="2396"/>
      <c r="L198" s="2396"/>
    </row>
    <row r="202" spans="2:12" ht="18" x14ac:dyDescent="0.25">
      <c r="B202" s="2418" t="s">
        <v>248</v>
      </c>
      <c r="C202" s="2418"/>
      <c r="D202" s="2418"/>
      <c r="E202" s="2418"/>
      <c r="F202" s="2418"/>
      <c r="G202" s="2418"/>
      <c r="H202" s="2418"/>
      <c r="I202" s="2418"/>
      <c r="J202" s="2418"/>
      <c r="K202" s="2418"/>
      <c r="L202" s="2418"/>
    </row>
    <row r="203" spans="2:12" ht="18" x14ac:dyDescent="0.25">
      <c r="B203" s="2054"/>
      <c r="C203" s="2054"/>
      <c r="D203" s="2054"/>
      <c r="E203" s="2054"/>
      <c r="F203" s="2054"/>
      <c r="G203" s="2054"/>
      <c r="H203" s="2054"/>
      <c r="I203" s="2054"/>
      <c r="J203" s="2054"/>
      <c r="K203" s="2054"/>
      <c r="L203" s="2054"/>
    </row>
    <row r="204" spans="2:12" x14ac:dyDescent="0.2">
      <c r="B204" s="88" t="s">
        <v>273</v>
      </c>
      <c r="C204" s="2050" t="s">
        <v>853</v>
      </c>
      <c r="D204" s="1372"/>
      <c r="E204" s="1372"/>
    </row>
    <row r="205" spans="2:12" x14ac:dyDescent="0.2">
      <c r="B205" s="88" t="s">
        <v>25</v>
      </c>
      <c r="C205" s="2050" t="s">
        <v>306</v>
      </c>
      <c r="D205" s="2055"/>
      <c r="E205" s="2055"/>
    </row>
    <row r="206" spans="2:12" x14ac:dyDescent="0.2">
      <c r="B206" s="88" t="s">
        <v>272</v>
      </c>
      <c r="C206" s="2050" t="s">
        <v>307</v>
      </c>
      <c r="D206" s="1372"/>
      <c r="E206" s="1372"/>
    </row>
    <row r="207" spans="2:12" x14ac:dyDescent="0.2">
      <c r="B207" s="88" t="s">
        <v>26</v>
      </c>
      <c r="C207" s="2050" t="s">
        <v>384</v>
      </c>
      <c r="D207" s="1372"/>
      <c r="E207" s="1372"/>
    </row>
    <row r="208" spans="2:12" ht="13.5" thickBot="1" x14ac:dyDescent="0.25">
      <c r="C208" s="64"/>
      <c r="D208" s="64"/>
    </row>
    <row r="209" spans="2:12" x14ac:dyDescent="0.2">
      <c r="B209" s="2339" t="s">
        <v>0</v>
      </c>
      <c r="C209" s="2420" t="s">
        <v>189</v>
      </c>
      <c r="D209" s="2421"/>
      <c r="E209" s="2339" t="s">
        <v>80</v>
      </c>
      <c r="F209" s="2338"/>
      <c r="G209" s="2338"/>
      <c r="H209" s="2340"/>
      <c r="I209" s="2334" t="s">
        <v>252</v>
      </c>
      <c r="J209" s="2339" t="s">
        <v>85</v>
      </c>
      <c r="K209" s="2340"/>
      <c r="L209" s="2324" t="s">
        <v>4</v>
      </c>
    </row>
    <row r="210" spans="2:12" x14ac:dyDescent="0.2">
      <c r="B210" s="2319"/>
      <c r="C210" s="2424" t="s">
        <v>7</v>
      </c>
      <c r="D210" s="2336" t="s">
        <v>3</v>
      </c>
      <c r="E210" s="2319" t="s">
        <v>81</v>
      </c>
      <c r="F210" s="2326" t="s">
        <v>82</v>
      </c>
      <c r="G210" s="2326" t="s">
        <v>83</v>
      </c>
      <c r="H210" s="2336" t="s">
        <v>84</v>
      </c>
      <c r="I210" s="2335"/>
      <c r="J210" s="2319" t="s">
        <v>86</v>
      </c>
      <c r="K210" s="2336" t="s">
        <v>87</v>
      </c>
      <c r="L210" s="2325"/>
    </row>
    <row r="211" spans="2:12" ht="13.5" thickBot="1" x14ac:dyDescent="0.25">
      <c r="B211" s="2419"/>
      <c r="C211" s="2425"/>
      <c r="D211" s="2426"/>
      <c r="E211" s="2419"/>
      <c r="F211" s="2427"/>
      <c r="G211" s="2427"/>
      <c r="H211" s="2426"/>
      <c r="I211" s="2422"/>
      <c r="J211" s="2419"/>
      <c r="K211" s="2426"/>
      <c r="L211" s="2423"/>
    </row>
    <row r="212" spans="2:12" ht="13.5" thickBot="1" x14ac:dyDescent="0.25">
      <c r="B212" s="1375">
        <v>1</v>
      </c>
      <c r="C212" s="1376">
        <v>3</v>
      </c>
      <c r="D212" s="1377">
        <v>4</v>
      </c>
      <c r="E212" s="1378">
        <v>5</v>
      </c>
      <c r="F212" s="1376">
        <v>6</v>
      </c>
      <c r="G212" s="1376">
        <v>7</v>
      </c>
      <c r="H212" s="1377">
        <v>8</v>
      </c>
      <c r="I212" s="1379">
        <v>9</v>
      </c>
      <c r="J212" s="1378">
        <v>10</v>
      </c>
      <c r="K212" s="1377">
        <v>11</v>
      </c>
      <c r="L212" s="1379">
        <v>12</v>
      </c>
    </row>
    <row r="213" spans="2:12" ht="32.25" customHeight="1" x14ac:dyDescent="0.2">
      <c r="B213" s="2056">
        <v>1</v>
      </c>
      <c r="C213" s="2057" t="s">
        <v>9</v>
      </c>
      <c r="D213" s="559">
        <v>0</v>
      </c>
      <c r="E213" s="1673">
        <v>0</v>
      </c>
      <c r="F213" s="1674">
        <v>0</v>
      </c>
      <c r="G213" s="1675">
        <v>0</v>
      </c>
      <c r="H213" s="1676">
        <v>0</v>
      </c>
      <c r="I213" s="1677">
        <v>0</v>
      </c>
      <c r="J213" s="1673">
        <v>0</v>
      </c>
      <c r="K213" s="1676">
        <v>0</v>
      </c>
      <c r="L213" s="1625">
        <v>0</v>
      </c>
    </row>
    <row r="214" spans="2:12" ht="32.25" customHeight="1" thickBot="1" x14ac:dyDescent="0.25">
      <c r="B214" s="565">
        <v>2</v>
      </c>
      <c r="C214" s="1383" t="s">
        <v>15</v>
      </c>
      <c r="D214" s="566">
        <v>16</v>
      </c>
      <c r="E214" s="567">
        <v>32</v>
      </c>
      <c r="F214" s="568">
        <v>0</v>
      </c>
      <c r="G214" s="568">
        <v>8</v>
      </c>
      <c r="H214" s="569">
        <v>0</v>
      </c>
      <c r="I214" s="1678">
        <v>40</v>
      </c>
      <c r="J214" s="567">
        <v>32</v>
      </c>
      <c r="K214" s="569">
        <v>8</v>
      </c>
      <c r="L214" s="1626">
        <v>0</v>
      </c>
    </row>
    <row r="215" spans="2:12" ht="13.5" thickBot="1" x14ac:dyDescent="0.25">
      <c r="B215" s="2416" t="s">
        <v>3</v>
      </c>
      <c r="C215" s="2417"/>
      <c r="D215" s="1384">
        <f>SUM(D213:D214)</f>
        <v>16</v>
      </c>
      <c r="E215" s="1770">
        <f t="shared" ref="E215:L215" si="9">SUM(E213:E214)</f>
        <v>32</v>
      </c>
      <c r="F215" s="1384">
        <f t="shared" si="9"/>
        <v>0</v>
      </c>
      <c r="G215" s="1384">
        <f t="shared" si="9"/>
        <v>8</v>
      </c>
      <c r="H215" s="1384">
        <f t="shared" si="9"/>
        <v>0</v>
      </c>
      <c r="I215" s="1771">
        <f t="shared" si="9"/>
        <v>40</v>
      </c>
      <c r="J215" s="1770">
        <f t="shared" si="9"/>
        <v>32</v>
      </c>
      <c r="K215" s="543">
        <f t="shared" si="9"/>
        <v>8</v>
      </c>
      <c r="L215" s="1627">
        <f t="shared" si="9"/>
        <v>0</v>
      </c>
    </row>
    <row r="216" spans="2:12" x14ac:dyDescent="0.2"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2:12" x14ac:dyDescent="0.2"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2:12" x14ac:dyDescent="0.2">
      <c r="B218" s="1233" t="s">
        <v>79</v>
      </c>
      <c r="C218" s="1392"/>
      <c r="H218" s="1232"/>
      <c r="I218" s="1232"/>
      <c r="J218" s="1387"/>
      <c r="K218" s="1387"/>
      <c r="L218" s="1387"/>
    </row>
    <row r="219" spans="2:12" x14ac:dyDescent="0.2">
      <c r="B219" s="66" t="s">
        <v>8</v>
      </c>
      <c r="C219" s="2050" t="s">
        <v>639</v>
      </c>
      <c r="D219" s="1389"/>
    </row>
    <row r="220" spans="2:12" x14ac:dyDescent="0.2">
      <c r="B220" s="66" t="s">
        <v>11</v>
      </c>
      <c r="C220" s="2050" t="s">
        <v>640</v>
      </c>
      <c r="D220" s="1389"/>
      <c r="E220" s="1388"/>
      <c r="F220" s="88" t="s">
        <v>302</v>
      </c>
      <c r="J220" s="2395"/>
      <c r="K220" s="2395"/>
      <c r="L220" s="2395"/>
    </row>
    <row r="221" spans="2:12" x14ac:dyDescent="0.2">
      <c r="B221" s="1393" t="s">
        <v>13</v>
      </c>
      <c r="C221" s="88" t="s">
        <v>679</v>
      </c>
      <c r="E221" s="1388"/>
      <c r="F221" s="88" t="s">
        <v>302</v>
      </c>
      <c r="J221" s="2395"/>
      <c r="K221" s="2395"/>
      <c r="L221" s="2395"/>
    </row>
    <row r="222" spans="2:12" x14ac:dyDescent="0.2">
      <c r="J222" s="2396"/>
      <c r="K222" s="2396"/>
      <c r="L222" s="2396"/>
    </row>
    <row r="223" spans="2:12" x14ac:dyDescent="0.2">
      <c r="B223" s="1394"/>
      <c r="J223" s="2396"/>
      <c r="K223" s="2396"/>
      <c r="L223" s="2396"/>
    </row>
    <row r="226" spans="2:12" ht="18" x14ac:dyDescent="0.25">
      <c r="B226" s="2418" t="s">
        <v>248</v>
      </c>
      <c r="C226" s="2418"/>
      <c r="D226" s="2418"/>
      <c r="E226" s="2418"/>
      <c r="F226" s="2418"/>
      <c r="G226" s="2418"/>
      <c r="H226" s="2418"/>
      <c r="I226" s="2418"/>
      <c r="J226" s="2418"/>
      <c r="K226" s="2418"/>
      <c r="L226" s="2418"/>
    </row>
    <row r="227" spans="2:12" ht="18" x14ac:dyDescent="0.25">
      <c r="B227" s="2152"/>
      <c r="C227" s="2152"/>
      <c r="D227" s="2152"/>
      <c r="E227" s="2152"/>
      <c r="F227" s="2152"/>
      <c r="G227" s="2152"/>
      <c r="H227" s="2152"/>
      <c r="I227" s="2152"/>
      <c r="J227" s="2152"/>
      <c r="K227" s="2152"/>
      <c r="L227" s="2152"/>
    </row>
    <row r="228" spans="2:12" x14ac:dyDescent="0.2">
      <c r="B228" s="88" t="s">
        <v>273</v>
      </c>
      <c r="C228" s="2148" t="s">
        <v>878</v>
      </c>
      <c r="D228" s="1372"/>
      <c r="E228" s="1372"/>
    </row>
    <row r="229" spans="2:12" x14ac:dyDescent="0.2">
      <c r="B229" s="88" t="s">
        <v>25</v>
      </c>
      <c r="C229" s="2148" t="s">
        <v>306</v>
      </c>
      <c r="D229" s="2154"/>
      <c r="E229" s="2154"/>
    </row>
    <row r="230" spans="2:12" x14ac:dyDescent="0.2">
      <c r="B230" s="88" t="s">
        <v>272</v>
      </c>
      <c r="C230" s="2148" t="s">
        <v>307</v>
      </c>
      <c r="D230" s="1372"/>
      <c r="E230" s="1372"/>
    </row>
    <row r="231" spans="2:12" x14ac:dyDescent="0.2">
      <c r="B231" s="88" t="s">
        <v>26</v>
      </c>
      <c r="C231" s="2148" t="s">
        <v>384</v>
      </c>
      <c r="D231" s="1372"/>
      <c r="E231" s="1372"/>
    </row>
    <row r="232" spans="2:12" ht="13.5" thickBot="1" x14ac:dyDescent="0.25">
      <c r="C232" s="64"/>
      <c r="D232" s="64"/>
    </row>
    <row r="233" spans="2:12" x14ac:dyDescent="0.2">
      <c r="B233" s="2339" t="s">
        <v>0</v>
      </c>
      <c r="C233" s="2420" t="s">
        <v>189</v>
      </c>
      <c r="D233" s="2421"/>
      <c r="E233" s="2339" t="s">
        <v>80</v>
      </c>
      <c r="F233" s="2338"/>
      <c r="G233" s="2338"/>
      <c r="H233" s="2340"/>
      <c r="I233" s="2334" t="s">
        <v>252</v>
      </c>
      <c r="J233" s="2339" t="s">
        <v>85</v>
      </c>
      <c r="K233" s="2340"/>
      <c r="L233" s="2324" t="s">
        <v>4</v>
      </c>
    </row>
    <row r="234" spans="2:12" x14ac:dyDescent="0.2">
      <c r="B234" s="2319"/>
      <c r="C234" s="2424" t="s">
        <v>7</v>
      </c>
      <c r="D234" s="2336" t="s">
        <v>3</v>
      </c>
      <c r="E234" s="2319" t="s">
        <v>81</v>
      </c>
      <c r="F234" s="2326" t="s">
        <v>82</v>
      </c>
      <c r="G234" s="2326" t="s">
        <v>83</v>
      </c>
      <c r="H234" s="2336" t="s">
        <v>84</v>
      </c>
      <c r="I234" s="2335"/>
      <c r="J234" s="2319" t="s">
        <v>86</v>
      </c>
      <c r="K234" s="2336" t="s">
        <v>87</v>
      </c>
      <c r="L234" s="2325"/>
    </row>
    <row r="235" spans="2:12" ht="13.5" thickBot="1" x14ac:dyDescent="0.25">
      <c r="B235" s="2419"/>
      <c r="C235" s="2425"/>
      <c r="D235" s="2426"/>
      <c r="E235" s="2419"/>
      <c r="F235" s="2427"/>
      <c r="G235" s="2427"/>
      <c r="H235" s="2426"/>
      <c r="I235" s="2422"/>
      <c r="J235" s="2419"/>
      <c r="K235" s="2426"/>
      <c r="L235" s="2423"/>
    </row>
    <row r="236" spans="2:12" ht="13.5" thickBot="1" x14ac:dyDescent="0.25">
      <c r="B236" s="1375">
        <v>1</v>
      </c>
      <c r="C236" s="1376">
        <v>3</v>
      </c>
      <c r="D236" s="1377">
        <v>4</v>
      </c>
      <c r="E236" s="1378">
        <v>5</v>
      </c>
      <c r="F236" s="1376">
        <v>6</v>
      </c>
      <c r="G236" s="1376">
        <v>7</v>
      </c>
      <c r="H236" s="1377">
        <v>8</v>
      </c>
      <c r="I236" s="1379">
        <v>9</v>
      </c>
      <c r="J236" s="1378">
        <v>10</v>
      </c>
      <c r="K236" s="1377">
        <v>11</v>
      </c>
      <c r="L236" s="1379">
        <v>12</v>
      </c>
    </row>
    <row r="237" spans="2:12" ht="32.25" customHeight="1" x14ac:dyDescent="0.2">
      <c r="B237" s="2155">
        <v>1</v>
      </c>
      <c r="C237" s="2156" t="s">
        <v>9</v>
      </c>
      <c r="D237" s="559">
        <v>0</v>
      </c>
      <c r="E237" s="1673">
        <v>0</v>
      </c>
      <c r="F237" s="1674">
        <v>0</v>
      </c>
      <c r="G237" s="1675">
        <v>0</v>
      </c>
      <c r="H237" s="1676">
        <v>0</v>
      </c>
      <c r="I237" s="1677">
        <v>0</v>
      </c>
      <c r="J237" s="1673">
        <v>0</v>
      </c>
      <c r="K237" s="1676">
        <v>0</v>
      </c>
      <c r="L237" s="1625">
        <v>0</v>
      </c>
    </row>
    <row r="238" spans="2:12" ht="32.25" customHeight="1" thickBot="1" x14ac:dyDescent="0.25">
      <c r="B238" s="565">
        <v>2</v>
      </c>
      <c r="C238" s="1383" t="s">
        <v>15</v>
      </c>
      <c r="D238" s="566">
        <v>16</v>
      </c>
      <c r="E238" s="567">
        <v>15</v>
      </c>
      <c r="F238" s="568">
        <v>0</v>
      </c>
      <c r="G238" s="568">
        <v>11</v>
      </c>
      <c r="H238" s="569">
        <v>0</v>
      </c>
      <c r="I238" s="1678">
        <v>26</v>
      </c>
      <c r="J238" s="567">
        <v>15</v>
      </c>
      <c r="K238" s="569">
        <v>11</v>
      </c>
      <c r="L238" s="1626">
        <v>0</v>
      </c>
    </row>
    <row r="239" spans="2:12" ht="13.5" thickBot="1" x14ac:dyDescent="0.25">
      <c r="B239" s="2416" t="s">
        <v>3</v>
      </c>
      <c r="C239" s="2417"/>
      <c r="D239" s="1384">
        <f>SUM(D237:D238)</f>
        <v>16</v>
      </c>
      <c r="E239" s="1770">
        <f t="shared" ref="E239:L239" si="10">SUM(E237:E238)</f>
        <v>15</v>
      </c>
      <c r="F239" s="1384">
        <f t="shared" si="10"/>
        <v>0</v>
      </c>
      <c r="G239" s="1384">
        <f t="shared" si="10"/>
        <v>11</v>
      </c>
      <c r="H239" s="1384">
        <f t="shared" si="10"/>
        <v>0</v>
      </c>
      <c r="I239" s="1771">
        <f t="shared" si="10"/>
        <v>26</v>
      </c>
      <c r="J239" s="1770">
        <f t="shared" si="10"/>
        <v>15</v>
      </c>
      <c r="K239" s="543">
        <f t="shared" si="10"/>
        <v>11</v>
      </c>
      <c r="L239" s="1627">
        <f t="shared" si="10"/>
        <v>0</v>
      </c>
    </row>
    <row r="240" spans="2:12" x14ac:dyDescent="0.2"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2:12" x14ac:dyDescent="0.2"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2:12" x14ac:dyDescent="0.2">
      <c r="B242" s="1233" t="s">
        <v>79</v>
      </c>
      <c r="C242" s="1392"/>
      <c r="H242" s="1232"/>
      <c r="I242" s="1232"/>
      <c r="J242" s="1387"/>
      <c r="K242" s="1387"/>
      <c r="L242" s="1387"/>
    </row>
    <row r="243" spans="2:12" x14ac:dyDescent="0.2">
      <c r="B243" s="66" t="s">
        <v>8</v>
      </c>
      <c r="C243" s="2148" t="s">
        <v>639</v>
      </c>
      <c r="D243" s="1389"/>
    </row>
    <row r="244" spans="2:12" x14ac:dyDescent="0.2">
      <c r="B244" s="66" t="s">
        <v>11</v>
      </c>
      <c r="C244" s="2148" t="s">
        <v>640</v>
      </c>
      <c r="D244" s="1389"/>
      <c r="E244" s="1388"/>
      <c r="F244" s="88" t="s">
        <v>302</v>
      </c>
      <c r="J244" s="2395"/>
      <c r="K244" s="2395"/>
      <c r="L244" s="2395"/>
    </row>
    <row r="245" spans="2:12" x14ac:dyDescent="0.2">
      <c r="B245" s="1393" t="s">
        <v>13</v>
      </c>
      <c r="C245" s="88" t="s">
        <v>679</v>
      </c>
      <c r="E245" s="1388"/>
      <c r="F245" s="88" t="s">
        <v>302</v>
      </c>
      <c r="J245" s="2395"/>
      <c r="K245" s="2395"/>
      <c r="L245" s="2395"/>
    </row>
    <row r="246" spans="2:12" x14ac:dyDescent="0.2">
      <c r="J246" s="2396"/>
      <c r="K246" s="2396"/>
      <c r="L246" s="2396"/>
    </row>
    <row r="247" spans="2:12" x14ac:dyDescent="0.2">
      <c r="B247" s="1394"/>
      <c r="J247" s="2396"/>
      <c r="K247" s="2396"/>
      <c r="L247" s="2396"/>
    </row>
    <row r="251" spans="2:12" ht="18" x14ac:dyDescent="0.25">
      <c r="B251" s="2418" t="s">
        <v>248</v>
      </c>
      <c r="C251" s="2418"/>
      <c r="D251" s="2418"/>
      <c r="E251" s="2418"/>
      <c r="F251" s="2418"/>
      <c r="G251" s="2418"/>
      <c r="H251" s="2418"/>
      <c r="I251" s="2418"/>
      <c r="J251" s="2418"/>
      <c r="K251" s="2418"/>
      <c r="L251" s="2418"/>
    </row>
    <row r="252" spans="2:12" ht="18" x14ac:dyDescent="0.25">
      <c r="B252" s="2165"/>
      <c r="C252" s="2165"/>
      <c r="D252" s="2165"/>
      <c r="E252" s="2165"/>
      <c r="F252" s="2165"/>
      <c r="G252" s="2165"/>
      <c r="H252" s="2165"/>
      <c r="I252" s="2165"/>
      <c r="J252" s="2165"/>
      <c r="K252" s="2165"/>
      <c r="L252" s="2165"/>
    </row>
    <row r="253" spans="2:12" x14ac:dyDescent="0.2">
      <c r="B253" s="88" t="s">
        <v>273</v>
      </c>
      <c r="C253" s="2164" t="s">
        <v>885</v>
      </c>
      <c r="D253" s="1372"/>
      <c r="E253" s="1372"/>
    </row>
    <row r="254" spans="2:12" x14ac:dyDescent="0.2">
      <c r="B254" s="88" t="s">
        <v>25</v>
      </c>
      <c r="C254" s="2164" t="s">
        <v>306</v>
      </c>
      <c r="D254" s="2167"/>
      <c r="E254" s="2167"/>
    </row>
    <row r="255" spans="2:12" x14ac:dyDescent="0.2">
      <c r="B255" s="88" t="s">
        <v>272</v>
      </c>
      <c r="C255" s="2164" t="s">
        <v>307</v>
      </c>
      <c r="D255" s="1372"/>
      <c r="E255" s="1372"/>
    </row>
    <row r="256" spans="2:12" x14ac:dyDescent="0.2">
      <c r="B256" s="88" t="s">
        <v>26</v>
      </c>
      <c r="C256" s="2164" t="s">
        <v>384</v>
      </c>
      <c r="D256" s="1372"/>
      <c r="E256" s="1372"/>
    </row>
    <row r="257" spans="2:12" ht="13.5" thickBot="1" x14ac:dyDescent="0.25">
      <c r="C257" s="64"/>
      <c r="D257" s="64"/>
    </row>
    <row r="258" spans="2:12" x14ac:dyDescent="0.2">
      <c r="B258" s="2339" t="s">
        <v>0</v>
      </c>
      <c r="C258" s="2420" t="s">
        <v>189</v>
      </c>
      <c r="D258" s="2421"/>
      <c r="E258" s="2339" t="s">
        <v>80</v>
      </c>
      <c r="F258" s="2338"/>
      <c r="G258" s="2338"/>
      <c r="H258" s="2340"/>
      <c r="I258" s="2334" t="s">
        <v>252</v>
      </c>
      <c r="J258" s="2339" t="s">
        <v>85</v>
      </c>
      <c r="K258" s="2340"/>
      <c r="L258" s="2324" t="s">
        <v>4</v>
      </c>
    </row>
    <row r="259" spans="2:12" x14ac:dyDescent="0.2">
      <c r="B259" s="2319"/>
      <c r="C259" s="2424" t="s">
        <v>7</v>
      </c>
      <c r="D259" s="2336" t="s">
        <v>3</v>
      </c>
      <c r="E259" s="2319" t="s">
        <v>81</v>
      </c>
      <c r="F259" s="2326" t="s">
        <v>82</v>
      </c>
      <c r="G259" s="2326" t="s">
        <v>83</v>
      </c>
      <c r="H259" s="2336" t="s">
        <v>84</v>
      </c>
      <c r="I259" s="2335"/>
      <c r="J259" s="2319" t="s">
        <v>86</v>
      </c>
      <c r="K259" s="2336" t="s">
        <v>87</v>
      </c>
      <c r="L259" s="2325"/>
    </row>
    <row r="260" spans="2:12" ht="13.5" thickBot="1" x14ac:dyDescent="0.25">
      <c r="B260" s="2419"/>
      <c r="C260" s="2425"/>
      <c r="D260" s="2426"/>
      <c r="E260" s="2419"/>
      <c r="F260" s="2427"/>
      <c r="G260" s="2427"/>
      <c r="H260" s="2426"/>
      <c r="I260" s="2422"/>
      <c r="J260" s="2419"/>
      <c r="K260" s="2426"/>
      <c r="L260" s="2423"/>
    </row>
    <row r="261" spans="2:12" ht="13.5" thickBot="1" x14ac:dyDescent="0.25">
      <c r="B261" s="1375">
        <v>1</v>
      </c>
      <c r="C261" s="1376">
        <v>3</v>
      </c>
      <c r="D261" s="1377">
        <v>4</v>
      </c>
      <c r="E261" s="1378">
        <v>5</v>
      </c>
      <c r="F261" s="1376">
        <v>6</v>
      </c>
      <c r="G261" s="1376">
        <v>7</v>
      </c>
      <c r="H261" s="1377">
        <v>8</v>
      </c>
      <c r="I261" s="1379">
        <v>9</v>
      </c>
      <c r="J261" s="1378">
        <v>10</v>
      </c>
      <c r="K261" s="1377">
        <v>11</v>
      </c>
      <c r="L261" s="1379">
        <v>12</v>
      </c>
    </row>
    <row r="262" spans="2:12" ht="32.25" customHeight="1" x14ac:dyDescent="0.2">
      <c r="B262" s="2168">
        <v>1</v>
      </c>
      <c r="C262" s="2169" t="s">
        <v>9</v>
      </c>
      <c r="D262" s="559">
        <v>0</v>
      </c>
      <c r="E262" s="1673">
        <v>0</v>
      </c>
      <c r="F262" s="1674">
        <v>0</v>
      </c>
      <c r="G262" s="1675">
        <v>0</v>
      </c>
      <c r="H262" s="1676">
        <v>0</v>
      </c>
      <c r="I262" s="1677">
        <v>0</v>
      </c>
      <c r="J262" s="1673">
        <v>0</v>
      </c>
      <c r="K262" s="1676">
        <v>0</v>
      </c>
      <c r="L262" s="1625">
        <v>0</v>
      </c>
    </row>
    <row r="263" spans="2:12" ht="32.25" customHeight="1" thickBot="1" x14ac:dyDescent="0.25">
      <c r="B263" s="565">
        <v>2</v>
      </c>
      <c r="C263" s="1383" t="s">
        <v>15</v>
      </c>
      <c r="D263" s="566">
        <v>16</v>
      </c>
      <c r="E263" s="567">
        <v>10</v>
      </c>
      <c r="F263" s="568">
        <v>0</v>
      </c>
      <c r="G263" s="568">
        <v>8</v>
      </c>
      <c r="H263" s="569">
        <v>0</v>
      </c>
      <c r="I263" s="1678">
        <v>18</v>
      </c>
      <c r="J263" s="567">
        <v>10</v>
      </c>
      <c r="K263" s="569">
        <v>8</v>
      </c>
      <c r="L263" s="1626">
        <v>0</v>
      </c>
    </row>
    <row r="264" spans="2:12" ht="13.5" thickBot="1" x14ac:dyDescent="0.25">
      <c r="B264" s="2416" t="s">
        <v>3</v>
      </c>
      <c r="C264" s="2417"/>
      <c r="D264" s="1384">
        <f>SUM(D262:D263)</f>
        <v>16</v>
      </c>
      <c r="E264" s="1770">
        <f t="shared" ref="E264:L264" si="11">SUM(E262:E263)</f>
        <v>10</v>
      </c>
      <c r="F264" s="1384">
        <f t="shared" si="11"/>
        <v>0</v>
      </c>
      <c r="G264" s="1384">
        <f t="shared" si="11"/>
        <v>8</v>
      </c>
      <c r="H264" s="1384">
        <f t="shared" si="11"/>
        <v>0</v>
      </c>
      <c r="I264" s="1771">
        <f t="shared" si="11"/>
        <v>18</v>
      </c>
      <c r="J264" s="1770">
        <f t="shared" si="11"/>
        <v>10</v>
      </c>
      <c r="K264" s="543">
        <f t="shared" si="11"/>
        <v>8</v>
      </c>
      <c r="L264" s="1627">
        <f t="shared" si="11"/>
        <v>0</v>
      </c>
    </row>
    <row r="265" spans="2:12" x14ac:dyDescent="0.2"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2:12" x14ac:dyDescent="0.2"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2:12" x14ac:dyDescent="0.2">
      <c r="B267" s="1233" t="s">
        <v>79</v>
      </c>
      <c r="C267" s="1392"/>
      <c r="H267" s="1232"/>
      <c r="I267" s="1232"/>
      <c r="J267" s="1387"/>
      <c r="K267" s="1387"/>
      <c r="L267" s="1387"/>
    </row>
    <row r="268" spans="2:12" x14ac:dyDescent="0.2">
      <c r="B268" s="66" t="s">
        <v>8</v>
      </c>
      <c r="C268" s="2164" t="s">
        <v>639</v>
      </c>
      <c r="D268" s="1389"/>
    </row>
    <row r="269" spans="2:12" x14ac:dyDescent="0.2">
      <c r="B269" s="66" t="s">
        <v>11</v>
      </c>
      <c r="C269" s="2164" t="s">
        <v>640</v>
      </c>
      <c r="D269" s="1389"/>
      <c r="E269" s="1388"/>
      <c r="F269" s="88" t="s">
        <v>302</v>
      </c>
      <c r="J269" s="2395"/>
      <c r="K269" s="2395"/>
      <c r="L269" s="2395"/>
    </row>
    <row r="270" spans="2:12" x14ac:dyDescent="0.2">
      <c r="B270" s="1393" t="s">
        <v>13</v>
      </c>
      <c r="C270" s="88" t="s">
        <v>679</v>
      </c>
      <c r="E270" s="1388"/>
      <c r="F270" s="88" t="s">
        <v>302</v>
      </c>
      <c r="J270" s="2395"/>
      <c r="K270" s="2395"/>
      <c r="L270" s="2395"/>
    </row>
    <row r="271" spans="2:12" x14ac:dyDescent="0.2">
      <c r="J271" s="2396"/>
      <c r="K271" s="2396"/>
      <c r="L271" s="2396"/>
    </row>
    <row r="272" spans="2:12" x14ac:dyDescent="0.2">
      <c r="B272" s="1394"/>
      <c r="J272" s="2396"/>
      <c r="K272" s="2396"/>
      <c r="L272" s="2396"/>
    </row>
    <row r="276" spans="2:12" ht="18" x14ac:dyDescent="0.25">
      <c r="B276" s="2418" t="s">
        <v>248</v>
      </c>
      <c r="C276" s="2418"/>
      <c r="D276" s="2418"/>
      <c r="E276" s="2418"/>
      <c r="F276" s="2418"/>
      <c r="G276" s="2418"/>
      <c r="H276" s="2418"/>
      <c r="I276" s="2418"/>
      <c r="J276" s="2418"/>
      <c r="K276" s="2418"/>
      <c r="L276" s="2418"/>
    </row>
    <row r="277" spans="2:12" ht="18" x14ac:dyDescent="0.25">
      <c r="B277" s="2165"/>
      <c r="C277" s="2165"/>
      <c r="D277" s="2165"/>
      <c r="E277" s="2165"/>
      <c r="F277" s="2165"/>
      <c r="G277" s="2165"/>
      <c r="H277" s="2165"/>
      <c r="I277" s="2165"/>
      <c r="J277" s="2165"/>
      <c r="K277" s="2165"/>
      <c r="L277" s="2165"/>
    </row>
    <row r="278" spans="2:12" x14ac:dyDescent="0.2">
      <c r="B278" s="88" t="s">
        <v>273</v>
      </c>
      <c r="C278" s="2164" t="s">
        <v>886</v>
      </c>
      <c r="D278" s="1372"/>
      <c r="E278" s="1372"/>
    </row>
    <row r="279" spans="2:12" x14ac:dyDescent="0.2">
      <c r="B279" s="88" t="s">
        <v>25</v>
      </c>
      <c r="C279" s="2164" t="s">
        <v>306</v>
      </c>
      <c r="D279" s="2167"/>
      <c r="E279" s="2167"/>
    </row>
    <row r="280" spans="2:12" x14ac:dyDescent="0.2">
      <c r="B280" s="88" t="s">
        <v>272</v>
      </c>
      <c r="C280" s="2164" t="s">
        <v>307</v>
      </c>
      <c r="D280" s="1372"/>
      <c r="E280" s="1372"/>
    </row>
    <row r="281" spans="2:12" x14ac:dyDescent="0.2">
      <c r="B281" s="88" t="s">
        <v>26</v>
      </c>
      <c r="C281" s="2164" t="s">
        <v>384</v>
      </c>
      <c r="D281" s="1372"/>
      <c r="E281" s="1372"/>
    </row>
    <row r="282" spans="2:12" ht="13.5" thickBot="1" x14ac:dyDescent="0.25">
      <c r="C282" s="64"/>
      <c r="D282" s="64"/>
    </row>
    <row r="283" spans="2:12" x14ac:dyDescent="0.2">
      <c r="B283" s="2339" t="s">
        <v>0</v>
      </c>
      <c r="C283" s="2420" t="s">
        <v>189</v>
      </c>
      <c r="D283" s="2421"/>
      <c r="E283" s="2339" t="s">
        <v>80</v>
      </c>
      <c r="F283" s="2338"/>
      <c r="G283" s="2338"/>
      <c r="H283" s="2340"/>
      <c r="I283" s="2334" t="s">
        <v>252</v>
      </c>
      <c r="J283" s="2339" t="s">
        <v>85</v>
      </c>
      <c r="K283" s="2340"/>
      <c r="L283" s="2324" t="s">
        <v>4</v>
      </c>
    </row>
    <row r="284" spans="2:12" x14ac:dyDescent="0.2">
      <c r="B284" s="2319"/>
      <c r="C284" s="2424" t="s">
        <v>7</v>
      </c>
      <c r="D284" s="2336" t="s">
        <v>3</v>
      </c>
      <c r="E284" s="2319" t="s">
        <v>81</v>
      </c>
      <c r="F284" s="2326" t="s">
        <v>82</v>
      </c>
      <c r="G284" s="2326" t="s">
        <v>83</v>
      </c>
      <c r="H284" s="2336" t="s">
        <v>84</v>
      </c>
      <c r="I284" s="2335"/>
      <c r="J284" s="2319" t="s">
        <v>86</v>
      </c>
      <c r="K284" s="2336" t="s">
        <v>87</v>
      </c>
      <c r="L284" s="2325"/>
    </row>
    <row r="285" spans="2:12" ht="13.5" thickBot="1" x14ac:dyDescent="0.25">
      <c r="B285" s="2419"/>
      <c r="C285" s="2425"/>
      <c r="D285" s="2426"/>
      <c r="E285" s="2419"/>
      <c r="F285" s="2427"/>
      <c r="G285" s="2427"/>
      <c r="H285" s="2426"/>
      <c r="I285" s="2422"/>
      <c r="J285" s="2419"/>
      <c r="K285" s="2426"/>
      <c r="L285" s="2423"/>
    </row>
    <row r="286" spans="2:12" ht="13.5" thickBot="1" x14ac:dyDescent="0.25">
      <c r="B286" s="1375">
        <v>1</v>
      </c>
      <c r="C286" s="1376">
        <v>3</v>
      </c>
      <c r="D286" s="1377">
        <v>4</v>
      </c>
      <c r="E286" s="1378">
        <v>5</v>
      </c>
      <c r="F286" s="1376">
        <v>6</v>
      </c>
      <c r="G286" s="1376">
        <v>7</v>
      </c>
      <c r="H286" s="1377">
        <v>8</v>
      </c>
      <c r="I286" s="1379">
        <v>9</v>
      </c>
      <c r="J286" s="1378">
        <v>10</v>
      </c>
      <c r="K286" s="1377">
        <v>11</v>
      </c>
      <c r="L286" s="1379">
        <v>12</v>
      </c>
    </row>
    <row r="287" spans="2:12" ht="32.25" customHeight="1" x14ac:dyDescent="0.2">
      <c r="B287" s="2168">
        <v>1</v>
      </c>
      <c r="C287" s="2169" t="s">
        <v>9</v>
      </c>
      <c r="D287" s="559">
        <v>0</v>
      </c>
      <c r="E287" s="1673">
        <v>0</v>
      </c>
      <c r="F287" s="1674">
        <v>0</v>
      </c>
      <c r="G287" s="1675">
        <v>0</v>
      </c>
      <c r="H287" s="1676">
        <v>0</v>
      </c>
      <c r="I287" s="1677">
        <v>0</v>
      </c>
      <c r="J287" s="1673">
        <v>0</v>
      </c>
      <c r="K287" s="1676">
        <v>0</v>
      </c>
      <c r="L287" s="1625">
        <v>0</v>
      </c>
    </row>
    <row r="288" spans="2:12" ht="32.25" customHeight="1" thickBot="1" x14ac:dyDescent="0.25">
      <c r="B288" s="565">
        <v>2</v>
      </c>
      <c r="C288" s="1383" t="s">
        <v>15</v>
      </c>
      <c r="D288" s="566">
        <v>16</v>
      </c>
      <c r="E288" s="567">
        <v>0</v>
      </c>
      <c r="F288" s="568">
        <v>0</v>
      </c>
      <c r="G288" s="568">
        <v>0</v>
      </c>
      <c r="H288" s="569">
        <v>0</v>
      </c>
      <c r="I288" s="1678">
        <v>0</v>
      </c>
      <c r="J288" s="567">
        <v>0</v>
      </c>
      <c r="K288" s="569">
        <v>0</v>
      </c>
      <c r="L288" s="1626">
        <v>0</v>
      </c>
    </row>
    <row r="289" spans="2:12" ht="13.5" thickBot="1" x14ac:dyDescent="0.25">
      <c r="B289" s="2416" t="s">
        <v>3</v>
      </c>
      <c r="C289" s="2417"/>
      <c r="D289" s="1384">
        <f>SUM(D287:D288)</f>
        <v>16</v>
      </c>
      <c r="E289" s="1770">
        <f t="shared" ref="E289:L289" si="12">SUM(E287:E288)</f>
        <v>0</v>
      </c>
      <c r="F289" s="1384">
        <f t="shared" si="12"/>
        <v>0</v>
      </c>
      <c r="G289" s="1384">
        <f t="shared" si="12"/>
        <v>0</v>
      </c>
      <c r="H289" s="1384">
        <f t="shared" si="12"/>
        <v>0</v>
      </c>
      <c r="I289" s="1771">
        <f t="shared" si="12"/>
        <v>0</v>
      </c>
      <c r="J289" s="1770">
        <f t="shared" si="12"/>
        <v>0</v>
      </c>
      <c r="K289" s="543">
        <f t="shared" si="12"/>
        <v>0</v>
      </c>
      <c r="L289" s="1627">
        <f t="shared" si="12"/>
        <v>0</v>
      </c>
    </row>
    <row r="290" spans="2:12" x14ac:dyDescent="0.2"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2:12" x14ac:dyDescent="0.2"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2:12" x14ac:dyDescent="0.2">
      <c r="B292" s="1233" t="s">
        <v>79</v>
      </c>
      <c r="C292" s="1392"/>
      <c r="H292" s="1232"/>
      <c r="I292" s="1232"/>
      <c r="J292" s="1387"/>
      <c r="K292" s="1387"/>
      <c r="L292" s="1387"/>
    </row>
    <row r="293" spans="2:12" x14ac:dyDescent="0.2">
      <c r="B293" s="66" t="s">
        <v>8</v>
      </c>
      <c r="C293" s="2164" t="s">
        <v>639</v>
      </c>
      <c r="D293" s="1389"/>
    </row>
    <row r="294" spans="2:12" x14ac:dyDescent="0.2">
      <c r="B294" s="66" t="s">
        <v>11</v>
      </c>
      <c r="C294" s="2164" t="s">
        <v>640</v>
      </c>
      <c r="D294" s="1389"/>
      <c r="E294" s="1388"/>
      <c r="F294" s="88" t="s">
        <v>302</v>
      </c>
      <c r="J294" s="2395"/>
      <c r="K294" s="2395"/>
      <c r="L294" s="2395"/>
    </row>
    <row r="295" spans="2:12" x14ac:dyDescent="0.2">
      <c r="B295" s="1393" t="s">
        <v>13</v>
      </c>
      <c r="C295" s="88" t="s">
        <v>679</v>
      </c>
      <c r="E295" s="1388"/>
      <c r="F295" s="88" t="s">
        <v>302</v>
      </c>
      <c r="J295" s="2395"/>
      <c r="K295" s="2395"/>
      <c r="L295" s="2395"/>
    </row>
    <row r="296" spans="2:12" x14ac:dyDescent="0.2">
      <c r="J296" s="2396"/>
      <c r="K296" s="2396"/>
      <c r="L296" s="2396"/>
    </row>
    <row r="297" spans="2:12" x14ac:dyDescent="0.2">
      <c r="B297" s="1394"/>
      <c r="J297" s="2396"/>
      <c r="K297" s="2396"/>
      <c r="L297" s="2396"/>
    </row>
  </sheetData>
  <mergeCells count="241">
    <mergeCell ref="B289:C289"/>
    <mergeCell ref="J294:L294"/>
    <mergeCell ref="J295:L295"/>
    <mergeCell ref="J296:L296"/>
    <mergeCell ref="J297:L297"/>
    <mergeCell ref="B264:C264"/>
    <mergeCell ref="J269:L269"/>
    <mergeCell ref="J270:L270"/>
    <mergeCell ref="J271:L271"/>
    <mergeCell ref="J272:L272"/>
    <mergeCell ref="B276:L276"/>
    <mergeCell ref="B283:B285"/>
    <mergeCell ref="C283:D283"/>
    <mergeCell ref="E283:H283"/>
    <mergeCell ref="I283:I285"/>
    <mergeCell ref="J283:K283"/>
    <mergeCell ref="L283:L285"/>
    <mergeCell ref="C284:C285"/>
    <mergeCell ref="D284:D285"/>
    <mergeCell ref="E284:E285"/>
    <mergeCell ref="F284:F285"/>
    <mergeCell ref="G284:G285"/>
    <mergeCell ref="H284:H285"/>
    <mergeCell ref="J284:J285"/>
    <mergeCell ref="K284:K285"/>
    <mergeCell ref="B251:L251"/>
    <mergeCell ref="B258:B260"/>
    <mergeCell ref="C258:D258"/>
    <mergeCell ref="E258:H258"/>
    <mergeCell ref="I258:I260"/>
    <mergeCell ref="J258:K258"/>
    <mergeCell ref="L258:L260"/>
    <mergeCell ref="C259:C260"/>
    <mergeCell ref="D259:D260"/>
    <mergeCell ref="E259:E260"/>
    <mergeCell ref="F259:F260"/>
    <mergeCell ref="G259:G260"/>
    <mergeCell ref="H259:H260"/>
    <mergeCell ref="J259:J260"/>
    <mergeCell ref="K259:K260"/>
    <mergeCell ref="B115:C115"/>
    <mergeCell ref="J120:L120"/>
    <mergeCell ref="J121:L121"/>
    <mergeCell ref="J122:L122"/>
    <mergeCell ref="J123:L123"/>
    <mergeCell ref="B102:L102"/>
    <mergeCell ref="B109:B111"/>
    <mergeCell ref="C109:D109"/>
    <mergeCell ref="E109:H109"/>
    <mergeCell ref="I109:I111"/>
    <mergeCell ref="J109:K109"/>
    <mergeCell ref="L109:L111"/>
    <mergeCell ref="C110:C111"/>
    <mergeCell ref="D110:D111"/>
    <mergeCell ref="E110:E111"/>
    <mergeCell ref="F110:F111"/>
    <mergeCell ref="G110:G111"/>
    <mergeCell ref="H110:H111"/>
    <mergeCell ref="J110:J111"/>
    <mergeCell ref="K110:K111"/>
    <mergeCell ref="B90:C90"/>
    <mergeCell ref="J95:L95"/>
    <mergeCell ref="J96:L96"/>
    <mergeCell ref="J97:L97"/>
    <mergeCell ref="J98:L98"/>
    <mergeCell ref="B77:L77"/>
    <mergeCell ref="B84:B86"/>
    <mergeCell ref="C84:D84"/>
    <mergeCell ref="E84:H84"/>
    <mergeCell ref="I84:I86"/>
    <mergeCell ref="J84:K84"/>
    <mergeCell ref="L84:L86"/>
    <mergeCell ref="C85:C86"/>
    <mergeCell ref="D85:D86"/>
    <mergeCell ref="E85:E86"/>
    <mergeCell ref="F85:F86"/>
    <mergeCell ref="G85:G86"/>
    <mergeCell ref="H85:H86"/>
    <mergeCell ref="J85:J86"/>
    <mergeCell ref="K85:K86"/>
    <mergeCell ref="B27:L27"/>
    <mergeCell ref="B1:L1"/>
    <mergeCell ref="B8:B10"/>
    <mergeCell ref="E8:H8"/>
    <mergeCell ref="J8:K8"/>
    <mergeCell ref="L8:L10"/>
    <mergeCell ref="C8:D8"/>
    <mergeCell ref="F9:F10"/>
    <mergeCell ref="D9:D10"/>
    <mergeCell ref="C9:C10"/>
    <mergeCell ref="J9:J10"/>
    <mergeCell ref="K9:K10"/>
    <mergeCell ref="G9:G10"/>
    <mergeCell ref="H9:H10"/>
    <mergeCell ref="B14:C14"/>
    <mergeCell ref="E9:E10"/>
    <mergeCell ref="I8:I10"/>
    <mergeCell ref="J19:L19"/>
    <mergeCell ref="J26:L26"/>
    <mergeCell ref="J21:L21"/>
    <mergeCell ref="J22:L22"/>
    <mergeCell ref="J20:L20"/>
    <mergeCell ref="K60:K61"/>
    <mergeCell ref="B34:B36"/>
    <mergeCell ref="C34:D34"/>
    <mergeCell ref="E34:H34"/>
    <mergeCell ref="I34:I36"/>
    <mergeCell ref="J34:K34"/>
    <mergeCell ref="L34:L36"/>
    <mergeCell ref="C35:C36"/>
    <mergeCell ref="D35:D36"/>
    <mergeCell ref="E35:E36"/>
    <mergeCell ref="F35:F36"/>
    <mergeCell ref="G35:G36"/>
    <mergeCell ref="H35:H36"/>
    <mergeCell ref="J35:J36"/>
    <mergeCell ref="K35:K36"/>
    <mergeCell ref="B65:C65"/>
    <mergeCell ref="J70:L70"/>
    <mergeCell ref="J71:L71"/>
    <mergeCell ref="J72:L72"/>
    <mergeCell ref="J73:L73"/>
    <mergeCell ref="B40:C40"/>
    <mergeCell ref="J45:L45"/>
    <mergeCell ref="J46:L46"/>
    <mergeCell ref="J47:L47"/>
    <mergeCell ref="J48:L48"/>
    <mergeCell ref="B52:L52"/>
    <mergeCell ref="B59:B61"/>
    <mergeCell ref="C59:D59"/>
    <mergeCell ref="E59:H59"/>
    <mergeCell ref="I59:I61"/>
    <mergeCell ref="J59:K59"/>
    <mergeCell ref="L59:L61"/>
    <mergeCell ref="C60:C61"/>
    <mergeCell ref="D60:D61"/>
    <mergeCell ref="E60:E61"/>
    <mergeCell ref="F60:F61"/>
    <mergeCell ref="G60:G61"/>
    <mergeCell ref="H60:H61"/>
    <mergeCell ref="J60:J61"/>
    <mergeCell ref="B140:C140"/>
    <mergeCell ref="J145:L145"/>
    <mergeCell ref="J146:L146"/>
    <mergeCell ref="J147:L147"/>
    <mergeCell ref="J148:L148"/>
    <mergeCell ref="B127:L127"/>
    <mergeCell ref="B134:B136"/>
    <mergeCell ref="C134:D134"/>
    <mergeCell ref="E134:H134"/>
    <mergeCell ref="I134:I136"/>
    <mergeCell ref="J134:K134"/>
    <mergeCell ref="L134:L136"/>
    <mergeCell ref="C135:C136"/>
    <mergeCell ref="D135:D136"/>
    <mergeCell ref="E135:E136"/>
    <mergeCell ref="F135:F136"/>
    <mergeCell ref="G135:G136"/>
    <mergeCell ref="H135:H136"/>
    <mergeCell ref="J135:J136"/>
    <mergeCell ref="K135:K136"/>
    <mergeCell ref="B165:C165"/>
    <mergeCell ref="J170:L170"/>
    <mergeCell ref="J171:L171"/>
    <mergeCell ref="J172:L172"/>
    <mergeCell ref="J173:L173"/>
    <mergeCell ref="B152:L152"/>
    <mergeCell ref="B159:B161"/>
    <mergeCell ref="C159:D159"/>
    <mergeCell ref="E159:H159"/>
    <mergeCell ref="I159:I161"/>
    <mergeCell ref="J159:K159"/>
    <mergeCell ref="L159:L161"/>
    <mergeCell ref="C160:C161"/>
    <mergeCell ref="D160:D161"/>
    <mergeCell ref="E160:E161"/>
    <mergeCell ref="F160:F161"/>
    <mergeCell ref="G160:G161"/>
    <mergeCell ref="H160:H161"/>
    <mergeCell ref="J160:J161"/>
    <mergeCell ref="K160:K161"/>
    <mergeCell ref="B190:C190"/>
    <mergeCell ref="J195:L195"/>
    <mergeCell ref="J196:L196"/>
    <mergeCell ref="J197:L197"/>
    <mergeCell ref="J198:L198"/>
    <mergeCell ref="B177:L177"/>
    <mergeCell ref="B184:B186"/>
    <mergeCell ref="C184:D184"/>
    <mergeCell ref="E184:H184"/>
    <mergeCell ref="I184:I186"/>
    <mergeCell ref="J184:K184"/>
    <mergeCell ref="L184:L186"/>
    <mergeCell ref="C185:C186"/>
    <mergeCell ref="D185:D186"/>
    <mergeCell ref="E185:E186"/>
    <mergeCell ref="F185:F186"/>
    <mergeCell ref="G185:G186"/>
    <mergeCell ref="H185:H186"/>
    <mergeCell ref="J185:J186"/>
    <mergeCell ref="K185:K186"/>
    <mergeCell ref="B215:C215"/>
    <mergeCell ref="J220:L220"/>
    <mergeCell ref="J221:L221"/>
    <mergeCell ref="J222:L222"/>
    <mergeCell ref="J223:L223"/>
    <mergeCell ref="B202:L202"/>
    <mergeCell ref="B209:B211"/>
    <mergeCell ref="C209:D209"/>
    <mergeCell ref="E209:H209"/>
    <mergeCell ref="I209:I211"/>
    <mergeCell ref="J209:K209"/>
    <mergeCell ref="L209:L211"/>
    <mergeCell ref="C210:C211"/>
    <mergeCell ref="D210:D211"/>
    <mergeCell ref="E210:E211"/>
    <mergeCell ref="F210:F211"/>
    <mergeCell ref="G210:G211"/>
    <mergeCell ref="H210:H211"/>
    <mergeCell ref="J210:J211"/>
    <mergeCell ref="K210:K211"/>
    <mergeCell ref="B239:C239"/>
    <mergeCell ref="J244:L244"/>
    <mergeCell ref="J245:L245"/>
    <mergeCell ref="J246:L246"/>
    <mergeCell ref="J247:L247"/>
    <mergeCell ref="B226:L226"/>
    <mergeCell ref="B233:B235"/>
    <mergeCell ref="C233:D233"/>
    <mergeCell ref="E233:H233"/>
    <mergeCell ref="I233:I235"/>
    <mergeCell ref="J233:K233"/>
    <mergeCell ref="L233:L235"/>
    <mergeCell ref="C234:C235"/>
    <mergeCell ref="D234:D235"/>
    <mergeCell ref="E234:E235"/>
    <mergeCell ref="F234:F235"/>
    <mergeCell ref="G234:G235"/>
    <mergeCell ref="H234:H235"/>
    <mergeCell ref="J234:J235"/>
    <mergeCell ref="K234:K235"/>
  </mergeCells>
  <phoneticPr fontId="35" type="noConversion"/>
  <printOptions horizontalCentered="1"/>
  <pageMargins left="0.15748031496062992" right="0.15748031496062992" top="1.0236220472440944" bottom="0.19685039370078741" header="1.1023622047244095" footer="0.27559055118110237"/>
  <pageSetup paperSize="256" orientation="landscape" horizontalDpi="4294967292" verticalDpi="4294967293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X289"/>
  <sheetViews>
    <sheetView topLeftCell="A249" zoomScale="50" zoomScaleNormal="50" workbookViewId="0">
      <selection activeCell="AE264" sqref="AE264"/>
    </sheetView>
  </sheetViews>
  <sheetFormatPr defaultRowHeight="12.75" x14ac:dyDescent="0.2"/>
  <cols>
    <col min="1" max="1" width="0.85546875" style="125" customWidth="1"/>
    <col min="2" max="2" width="5" style="89" customWidth="1"/>
    <col min="3" max="3" width="9.42578125" style="89" customWidth="1"/>
    <col min="4" max="4" width="1.5703125" style="89" customWidth="1"/>
    <col min="5" max="5" width="2.28515625" style="89" customWidth="1"/>
    <col min="6" max="6" width="8" style="89" customWidth="1"/>
    <col min="7" max="15" width="2.7109375" style="89" customWidth="1"/>
    <col min="16" max="24" width="2.28515625" style="89" customWidth="1"/>
    <col min="25" max="33" width="2.7109375" style="89" customWidth="1"/>
    <col min="34" max="42" width="2.28515625" style="89" customWidth="1"/>
    <col min="43" max="46" width="4.7109375" style="89" customWidth="1"/>
    <col min="47" max="47" width="10" style="89" customWidth="1"/>
    <col min="48" max="49" width="9.140625" style="125"/>
    <col min="50" max="50" width="9.140625" style="88"/>
    <col min="51" max="16384" width="9.140625" style="89"/>
  </cols>
  <sheetData>
    <row r="1" spans="1:50" ht="18" x14ac:dyDescent="0.25">
      <c r="B1" s="2418" t="s">
        <v>248</v>
      </c>
      <c r="C1" s="2418"/>
      <c r="D1" s="2418"/>
      <c r="E1" s="2418"/>
      <c r="F1" s="2418"/>
      <c r="G1" s="2418"/>
      <c r="H1" s="2418"/>
      <c r="I1" s="2418"/>
      <c r="J1" s="2418"/>
      <c r="K1" s="2418"/>
      <c r="L1" s="2418"/>
      <c r="M1" s="2418"/>
      <c r="N1" s="2418"/>
      <c r="O1" s="2418"/>
      <c r="P1" s="2418"/>
      <c r="Q1" s="2418"/>
      <c r="R1" s="2418"/>
      <c r="S1" s="2418"/>
      <c r="T1" s="2418"/>
      <c r="U1" s="2418"/>
      <c r="V1" s="2418"/>
      <c r="W1" s="2418"/>
      <c r="X1" s="2418"/>
      <c r="Y1" s="2418"/>
      <c r="Z1" s="2418"/>
      <c r="AA1" s="2418"/>
      <c r="AB1" s="2418"/>
      <c r="AC1" s="2418"/>
      <c r="AD1" s="2418"/>
      <c r="AE1" s="2418"/>
      <c r="AF1" s="2418"/>
      <c r="AG1" s="2418"/>
      <c r="AH1" s="2418"/>
      <c r="AI1" s="2418"/>
      <c r="AJ1" s="2418"/>
      <c r="AK1" s="2418"/>
      <c r="AL1" s="2418"/>
      <c r="AM1" s="2418"/>
      <c r="AN1" s="2418"/>
      <c r="AO1" s="2418"/>
      <c r="AP1" s="2418"/>
      <c r="AQ1" s="2418"/>
      <c r="AR1" s="2418"/>
      <c r="AS1" s="2418"/>
      <c r="AT1" s="2418"/>
      <c r="AU1" s="2418"/>
    </row>
    <row r="2" spans="1:50" ht="9.75" customHeight="1" x14ac:dyDescent="0.25"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  <c r="Z2" s="1371"/>
      <c r="AA2" s="1371"/>
      <c r="AB2" s="1371"/>
      <c r="AC2" s="1371"/>
      <c r="AD2" s="1371"/>
      <c r="AE2" s="1371"/>
      <c r="AF2" s="1371"/>
      <c r="AG2" s="1371"/>
      <c r="AH2" s="1371"/>
      <c r="AI2" s="1371"/>
      <c r="AJ2" s="1371"/>
      <c r="AK2" s="1371"/>
      <c r="AL2" s="1371"/>
      <c r="AM2" s="1371"/>
      <c r="AN2" s="1371"/>
      <c r="AO2" s="1371"/>
      <c r="AP2" s="1371"/>
      <c r="AQ2" s="1371"/>
      <c r="AR2" s="1371"/>
      <c r="AS2" s="1371"/>
      <c r="AT2" s="1371"/>
      <c r="AU2" s="1371"/>
    </row>
    <row r="3" spans="1:50" x14ac:dyDescent="0.2">
      <c r="B3" s="88" t="s">
        <v>273</v>
      </c>
      <c r="D3" s="1372" t="s">
        <v>27</v>
      </c>
      <c r="E3" s="1372" t="str">
        <f>K1b!D4</f>
        <v>Januari</v>
      </c>
      <c r="F3" s="1372"/>
    </row>
    <row r="4" spans="1:50" x14ac:dyDescent="0.2">
      <c r="B4" s="89" t="s">
        <v>25</v>
      </c>
      <c r="D4" s="1372" t="s">
        <v>27</v>
      </c>
      <c r="E4" s="2447">
        <f>K1b!D5</f>
        <v>2014</v>
      </c>
      <c r="F4" s="2447"/>
      <c r="G4" s="2447"/>
      <c r="H4" s="2447"/>
    </row>
    <row r="5" spans="1:50" x14ac:dyDescent="0.2">
      <c r="B5" s="88" t="s">
        <v>272</v>
      </c>
      <c r="D5" s="1372" t="s">
        <v>27</v>
      </c>
      <c r="E5" s="1395" t="s">
        <v>275</v>
      </c>
      <c r="F5" s="1372"/>
    </row>
    <row r="6" spans="1:50" x14ac:dyDescent="0.2">
      <c r="B6" s="88" t="s">
        <v>26</v>
      </c>
      <c r="D6" s="1372" t="s">
        <v>27</v>
      </c>
      <c r="E6" s="1395" t="s">
        <v>385</v>
      </c>
      <c r="F6" s="1372"/>
    </row>
    <row r="7" spans="1:50" ht="9" customHeight="1" thickBot="1" x14ac:dyDescent="0.25">
      <c r="B7" s="1396"/>
      <c r="C7" s="1396"/>
      <c r="D7" s="1396"/>
      <c r="E7" s="1396"/>
      <c r="F7" s="1396"/>
    </row>
    <row r="8" spans="1:50" x14ac:dyDescent="0.2">
      <c r="A8" s="518"/>
      <c r="B8" s="2432" t="s">
        <v>0</v>
      </c>
      <c r="C8" s="2434" t="s">
        <v>88</v>
      </c>
      <c r="D8" s="2435"/>
      <c r="E8" s="2436"/>
      <c r="F8" s="2448" t="s">
        <v>3</v>
      </c>
      <c r="G8" s="2331" t="s">
        <v>81</v>
      </c>
      <c r="H8" s="2332"/>
      <c r="I8" s="2332"/>
      <c r="J8" s="2332"/>
      <c r="K8" s="2332"/>
      <c r="L8" s="2332"/>
      <c r="M8" s="2332"/>
      <c r="N8" s="2332"/>
      <c r="O8" s="2332"/>
      <c r="P8" s="2331" t="s">
        <v>82</v>
      </c>
      <c r="Q8" s="2332"/>
      <c r="R8" s="2332"/>
      <c r="S8" s="2332"/>
      <c r="T8" s="2332"/>
      <c r="U8" s="2332"/>
      <c r="V8" s="2332"/>
      <c r="W8" s="2332"/>
      <c r="X8" s="2332"/>
      <c r="Y8" s="2331" t="s">
        <v>83</v>
      </c>
      <c r="Z8" s="2332"/>
      <c r="AA8" s="2332"/>
      <c r="AB8" s="2332"/>
      <c r="AC8" s="2332"/>
      <c r="AD8" s="2332"/>
      <c r="AE8" s="2332"/>
      <c r="AF8" s="2332"/>
      <c r="AG8" s="2333"/>
      <c r="AH8" s="2331" t="s">
        <v>84</v>
      </c>
      <c r="AI8" s="2332"/>
      <c r="AJ8" s="2332"/>
      <c r="AK8" s="2332"/>
      <c r="AL8" s="2332"/>
      <c r="AM8" s="2332"/>
      <c r="AN8" s="2332"/>
      <c r="AO8" s="2332"/>
      <c r="AP8" s="2333"/>
      <c r="AQ8" s="2441" t="s">
        <v>244</v>
      </c>
      <c r="AR8" s="2442"/>
      <c r="AS8" s="2449" t="s">
        <v>92</v>
      </c>
      <c r="AT8" s="2451" t="s">
        <v>91</v>
      </c>
      <c r="AU8" s="2453" t="s">
        <v>4</v>
      </c>
    </row>
    <row r="9" spans="1:50" x14ac:dyDescent="0.2">
      <c r="A9" s="518"/>
      <c r="B9" s="2433"/>
      <c r="C9" s="2437"/>
      <c r="D9" s="2438"/>
      <c r="E9" s="2439"/>
      <c r="F9" s="2448"/>
      <c r="G9" s="1397">
        <v>1</v>
      </c>
      <c r="H9" s="1398">
        <v>2</v>
      </c>
      <c r="I9" s="1398">
        <v>3</v>
      </c>
      <c r="J9" s="1398">
        <v>4</v>
      </c>
      <c r="K9" s="1398">
        <v>5</v>
      </c>
      <c r="L9" s="1398">
        <v>6</v>
      </c>
      <c r="M9" s="1398">
        <v>7</v>
      </c>
      <c r="N9" s="1398">
        <v>8</v>
      </c>
      <c r="O9" s="1399">
        <v>9</v>
      </c>
      <c r="P9" s="1397">
        <v>1</v>
      </c>
      <c r="Q9" s="1398">
        <v>2</v>
      </c>
      <c r="R9" s="1398">
        <v>3</v>
      </c>
      <c r="S9" s="1398">
        <v>4</v>
      </c>
      <c r="T9" s="1398">
        <v>5</v>
      </c>
      <c r="U9" s="1398">
        <v>6</v>
      </c>
      <c r="V9" s="1398">
        <v>7</v>
      </c>
      <c r="W9" s="1398">
        <v>8</v>
      </c>
      <c r="X9" s="1399">
        <v>9</v>
      </c>
      <c r="Y9" s="1397">
        <v>1</v>
      </c>
      <c r="Z9" s="1398">
        <v>2</v>
      </c>
      <c r="AA9" s="1398">
        <v>3</v>
      </c>
      <c r="AB9" s="1398">
        <v>4</v>
      </c>
      <c r="AC9" s="1398">
        <v>5</v>
      </c>
      <c r="AD9" s="1398">
        <v>6</v>
      </c>
      <c r="AE9" s="1398">
        <v>7</v>
      </c>
      <c r="AF9" s="1398">
        <v>8</v>
      </c>
      <c r="AG9" s="1399">
        <v>9</v>
      </c>
      <c r="AH9" s="1397">
        <v>1</v>
      </c>
      <c r="AI9" s="1398">
        <v>2</v>
      </c>
      <c r="AJ9" s="1398">
        <v>3</v>
      </c>
      <c r="AK9" s="1398">
        <v>4</v>
      </c>
      <c r="AL9" s="1398">
        <v>5</v>
      </c>
      <c r="AM9" s="1398">
        <v>6</v>
      </c>
      <c r="AN9" s="1398">
        <v>7</v>
      </c>
      <c r="AO9" s="1398">
        <v>8</v>
      </c>
      <c r="AP9" s="1399">
        <v>9</v>
      </c>
      <c r="AQ9" s="1397" t="s">
        <v>89</v>
      </c>
      <c r="AR9" s="1399" t="s">
        <v>90</v>
      </c>
      <c r="AS9" s="2450"/>
      <c r="AT9" s="2452"/>
      <c r="AU9" s="2454"/>
    </row>
    <row r="10" spans="1:50" s="385" customFormat="1" ht="13.5" customHeight="1" thickBot="1" x14ac:dyDescent="0.2">
      <c r="A10" s="383"/>
      <c r="B10" s="1400">
        <v>1</v>
      </c>
      <c r="C10" s="2429">
        <v>2</v>
      </c>
      <c r="D10" s="2430"/>
      <c r="E10" s="2431"/>
      <c r="F10" s="1401">
        <v>3</v>
      </c>
      <c r="G10" s="1402">
        <v>4</v>
      </c>
      <c r="H10" s="1403">
        <v>5</v>
      </c>
      <c r="I10" s="1403">
        <v>6</v>
      </c>
      <c r="J10" s="1403">
        <v>7</v>
      </c>
      <c r="K10" s="1403">
        <v>8</v>
      </c>
      <c r="L10" s="1403">
        <v>9</v>
      </c>
      <c r="M10" s="1403">
        <v>10</v>
      </c>
      <c r="N10" s="1403">
        <v>11</v>
      </c>
      <c r="O10" s="1404">
        <v>12</v>
      </c>
      <c r="P10" s="1402">
        <v>13</v>
      </c>
      <c r="Q10" s="1403">
        <v>14</v>
      </c>
      <c r="R10" s="1403">
        <v>15</v>
      </c>
      <c r="S10" s="1403">
        <v>16</v>
      </c>
      <c r="T10" s="1403">
        <v>17</v>
      </c>
      <c r="U10" s="1403">
        <v>18</v>
      </c>
      <c r="V10" s="1403">
        <v>19</v>
      </c>
      <c r="W10" s="1403">
        <v>20</v>
      </c>
      <c r="X10" s="1404">
        <v>21</v>
      </c>
      <c r="Y10" s="1402">
        <v>22</v>
      </c>
      <c r="Z10" s="1403">
        <v>23</v>
      </c>
      <c r="AA10" s="1403">
        <v>24</v>
      </c>
      <c r="AB10" s="1403">
        <v>25</v>
      </c>
      <c r="AC10" s="1403">
        <v>26</v>
      </c>
      <c r="AD10" s="1403">
        <v>27</v>
      </c>
      <c r="AE10" s="1403">
        <v>28</v>
      </c>
      <c r="AF10" s="1403">
        <v>29</v>
      </c>
      <c r="AG10" s="1404">
        <v>30</v>
      </c>
      <c r="AH10" s="1402">
        <v>31</v>
      </c>
      <c r="AI10" s="1403">
        <v>32</v>
      </c>
      <c r="AJ10" s="1403">
        <v>33</v>
      </c>
      <c r="AK10" s="1403">
        <v>34</v>
      </c>
      <c r="AL10" s="1403">
        <v>35</v>
      </c>
      <c r="AM10" s="1403">
        <v>36</v>
      </c>
      <c r="AN10" s="1403">
        <v>37</v>
      </c>
      <c r="AO10" s="1403">
        <v>38</v>
      </c>
      <c r="AP10" s="1404">
        <v>39</v>
      </c>
      <c r="AQ10" s="1405">
        <v>40</v>
      </c>
      <c r="AR10" s="1406">
        <v>41</v>
      </c>
      <c r="AS10" s="1402">
        <v>42</v>
      </c>
      <c r="AT10" s="1407">
        <v>43</v>
      </c>
      <c r="AU10" s="1407">
        <v>44</v>
      </c>
      <c r="AV10" s="384"/>
      <c r="AW10" s="384"/>
    </row>
    <row r="11" spans="1:50" ht="25.5" customHeight="1" x14ac:dyDescent="0.2">
      <c r="B11" s="1361">
        <v>1</v>
      </c>
      <c r="C11" s="2413" t="s">
        <v>376</v>
      </c>
      <c r="D11" s="2414"/>
      <c r="E11" s="2415"/>
      <c r="F11" s="530">
        <v>2</v>
      </c>
      <c r="G11" s="528"/>
      <c r="H11" s="531"/>
      <c r="I11" s="531"/>
      <c r="J11" s="531"/>
      <c r="K11" s="531">
        <v>1</v>
      </c>
      <c r="L11" s="531">
        <v>2</v>
      </c>
      <c r="M11" s="531"/>
      <c r="N11" s="531"/>
      <c r="O11" s="529"/>
      <c r="P11" s="528"/>
      <c r="Q11" s="531"/>
      <c r="R11" s="531"/>
      <c r="S11" s="531"/>
      <c r="T11" s="531"/>
      <c r="U11" s="531"/>
      <c r="V11" s="531"/>
      <c r="W11" s="531"/>
      <c r="X11" s="529"/>
      <c r="Y11" s="528"/>
      <c r="Z11" s="531"/>
      <c r="AA11" s="531"/>
      <c r="AB11" s="531"/>
      <c r="AC11" s="531"/>
      <c r="AD11" s="531"/>
      <c r="AE11" s="531"/>
      <c r="AF11" s="531"/>
      <c r="AG11" s="529"/>
      <c r="AH11" s="528"/>
      <c r="AI11" s="531"/>
      <c r="AJ11" s="531"/>
      <c r="AK11" s="531"/>
      <c r="AL11" s="531"/>
      <c r="AM11" s="531"/>
      <c r="AN11" s="531"/>
      <c r="AO11" s="531"/>
      <c r="AP11" s="529"/>
      <c r="AQ11" s="528"/>
      <c r="AR11" s="532"/>
      <c r="AS11" s="528">
        <f>SUM(G11:O11)</f>
        <v>3</v>
      </c>
      <c r="AT11" s="529" t="s">
        <v>369</v>
      </c>
      <c r="AU11" s="533"/>
      <c r="AV11" s="144"/>
      <c r="AW11" s="1273"/>
    </row>
    <row r="12" spans="1:50" ht="25.5" customHeight="1" x14ac:dyDescent="0.2">
      <c r="B12" s="1360">
        <v>2</v>
      </c>
      <c r="C12" s="2410" t="s">
        <v>17</v>
      </c>
      <c r="D12" s="2411"/>
      <c r="E12" s="2412"/>
      <c r="F12" s="482">
        <v>9</v>
      </c>
      <c r="G12" s="483"/>
      <c r="H12" s="484"/>
      <c r="I12" s="484"/>
      <c r="J12" s="484"/>
      <c r="K12" s="484">
        <v>6</v>
      </c>
      <c r="L12" s="484">
        <v>4</v>
      </c>
      <c r="M12" s="484"/>
      <c r="N12" s="484"/>
      <c r="O12" s="485"/>
      <c r="P12" s="483"/>
      <c r="Q12" s="484"/>
      <c r="R12" s="484"/>
      <c r="S12" s="484"/>
      <c r="T12" s="484"/>
      <c r="U12" s="484"/>
      <c r="V12" s="484"/>
      <c r="W12" s="484"/>
      <c r="X12" s="485"/>
      <c r="Y12" s="483"/>
      <c r="Z12" s="484"/>
      <c r="AA12" s="484"/>
      <c r="AB12" s="484"/>
      <c r="AC12" s="484">
        <v>1</v>
      </c>
      <c r="AD12" s="484">
        <v>4</v>
      </c>
      <c r="AE12" s="484"/>
      <c r="AF12" s="484"/>
      <c r="AG12" s="485"/>
      <c r="AH12" s="483"/>
      <c r="AI12" s="484"/>
      <c r="AJ12" s="484"/>
      <c r="AK12" s="484"/>
      <c r="AL12" s="484"/>
      <c r="AM12" s="484"/>
      <c r="AN12" s="484"/>
      <c r="AO12" s="484"/>
      <c r="AP12" s="485"/>
      <c r="AQ12" s="483"/>
      <c r="AR12" s="527"/>
      <c r="AS12" s="483">
        <f t="shared" ref="AS12:AS13" si="0">SUM(G12:O12)</f>
        <v>10</v>
      </c>
      <c r="AT12" s="485">
        <f>SUM(Y12:AG12)</f>
        <v>5</v>
      </c>
      <c r="AU12" s="486"/>
      <c r="AV12" s="1408"/>
      <c r="AW12" s="1409"/>
    </row>
    <row r="13" spans="1:50" ht="25.5" customHeight="1" thickBot="1" x14ac:dyDescent="0.25">
      <c r="B13" s="1358">
        <v>3</v>
      </c>
      <c r="C13" s="2407" t="s">
        <v>18</v>
      </c>
      <c r="D13" s="2408"/>
      <c r="E13" s="2409"/>
      <c r="F13" s="526">
        <v>6</v>
      </c>
      <c r="G13" s="534"/>
      <c r="H13" s="535"/>
      <c r="I13" s="535">
        <v>6</v>
      </c>
      <c r="J13" s="535"/>
      <c r="K13" s="535"/>
      <c r="L13" s="535">
        <v>3</v>
      </c>
      <c r="M13" s="535"/>
      <c r="N13" s="535">
        <v>1</v>
      </c>
      <c r="O13" s="536">
        <v>2</v>
      </c>
      <c r="P13" s="534"/>
      <c r="Q13" s="535"/>
      <c r="R13" s="535"/>
      <c r="S13" s="535"/>
      <c r="T13" s="535"/>
      <c r="U13" s="535"/>
      <c r="V13" s="535"/>
      <c r="W13" s="535"/>
      <c r="X13" s="536"/>
      <c r="Y13" s="534"/>
      <c r="Z13" s="535"/>
      <c r="AA13" s="535">
        <v>5</v>
      </c>
      <c r="AB13" s="535">
        <v>1</v>
      </c>
      <c r="AC13" s="535">
        <v>1</v>
      </c>
      <c r="AD13" s="535">
        <v>4</v>
      </c>
      <c r="AE13" s="535"/>
      <c r="AF13" s="535"/>
      <c r="AG13" s="536">
        <v>2</v>
      </c>
      <c r="AH13" s="534"/>
      <c r="AI13" s="535"/>
      <c r="AJ13" s="535"/>
      <c r="AK13" s="535"/>
      <c r="AL13" s="535"/>
      <c r="AM13" s="535"/>
      <c r="AN13" s="535"/>
      <c r="AO13" s="535"/>
      <c r="AP13" s="536"/>
      <c r="AQ13" s="534"/>
      <c r="AR13" s="537"/>
      <c r="AS13" s="534">
        <f t="shared" si="0"/>
        <v>12</v>
      </c>
      <c r="AT13" s="536">
        <f>SUM(Y13:AG13)</f>
        <v>13</v>
      </c>
      <c r="AU13" s="1359"/>
      <c r="AV13" s="144"/>
      <c r="AW13" s="1273"/>
    </row>
    <row r="14" spans="1:50" s="1391" customFormat="1" ht="21.75" customHeight="1" thickBot="1" x14ac:dyDescent="0.25">
      <c r="A14" s="1390"/>
      <c r="B14" s="2354" t="s">
        <v>3</v>
      </c>
      <c r="C14" s="2455"/>
      <c r="D14" s="2455"/>
      <c r="E14" s="2455"/>
      <c r="F14" s="1410">
        <f>SUM(F11:F13)</f>
        <v>17</v>
      </c>
      <c r="G14" s="1411"/>
      <c r="H14" s="1412"/>
      <c r="I14" s="1412">
        <f>SUM(I11:I13)</f>
        <v>6</v>
      </c>
      <c r="J14" s="1412"/>
      <c r="K14" s="1412">
        <f>SUM(K11:K13)</f>
        <v>7</v>
      </c>
      <c r="L14" s="1412">
        <f>SUM(L11:L13)</f>
        <v>9</v>
      </c>
      <c r="M14" s="1412"/>
      <c r="N14" s="1412">
        <f>SUM(N11:N13)</f>
        <v>1</v>
      </c>
      <c r="O14" s="1412">
        <f>SUM(O11:O13)</f>
        <v>2</v>
      </c>
      <c r="P14" s="1411"/>
      <c r="Q14" s="1412"/>
      <c r="R14" s="1412"/>
      <c r="S14" s="1412"/>
      <c r="T14" s="1412"/>
      <c r="U14" s="1412"/>
      <c r="V14" s="1412"/>
      <c r="W14" s="1412"/>
      <c r="X14" s="1413"/>
      <c r="Y14" s="1411"/>
      <c r="Z14" s="1412"/>
      <c r="AA14" s="1412">
        <f>SUM(AA11:AA13)</f>
        <v>5</v>
      </c>
      <c r="AB14" s="1412">
        <f>SUM(AB11:AB13)</f>
        <v>1</v>
      </c>
      <c r="AC14" s="1412">
        <f>SUM(AC11:AC13)</f>
        <v>2</v>
      </c>
      <c r="AD14" s="1412">
        <f>SUM(AD11:AD13)</f>
        <v>8</v>
      </c>
      <c r="AE14" s="1412"/>
      <c r="AF14" s="1412"/>
      <c r="AG14" s="1412">
        <f>SUM(AG11:AG13)</f>
        <v>2</v>
      </c>
      <c r="AH14" s="1411"/>
      <c r="AI14" s="1412"/>
      <c r="AJ14" s="1412"/>
      <c r="AK14" s="1412"/>
      <c r="AL14" s="1412"/>
      <c r="AM14" s="1412"/>
      <c r="AN14" s="1412"/>
      <c r="AO14" s="1412"/>
      <c r="AP14" s="1413"/>
      <c r="AQ14" s="1411"/>
      <c r="AR14" s="1414"/>
      <c r="AS14" s="1411">
        <f>SUM(AS11:AS13)</f>
        <v>25</v>
      </c>
      <c r="AT14" s="1413">
        <f>SUM(AT11:AT13)</f>
        <v>18</v>
      </c>
      <c r="AU14" s="1357"/>
      <c r="AV14" s="1390"/>
      <c r="AW14" s="1390"/>
      <c r="AX14" s="1415"/>
    </row>
    <row r="15" spans="1:50" ht="6" customHeight="1" x14ac:dyDescent="0.2"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</row>
    <row r="16" spans="1:50" ht="15" customHeight="1" x14ac:dyDescent="0.2"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</row>
    <row r="17" spans="2:47" ht="15" customHeight="1" x14ac:dyDescent="0.2"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</row>
    <row r="18" spans="2:47" ht="15" customHeight="1" x14ac:dyDescent="0.2"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</row>
    <row r="19" spans="2:47" ht="15" customHeight="1" x14ac:dyDescent="0.2"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</row>
    <row r="20" spans="2:47" ht="15" customHeight="1" x14ac:dyDescent="0.2"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</row>
    <row r="21" spans="2:47" x14ac:dyDescent="0.2">
      <c r="AM21" s="2396"/>
      <c r="AN21" s="2396"/>
      <c r="AO21" s="2396"/>
      <c r="AP21" s="2396"/>
      <c r="AQ21" s="2396"/>
      <c r="AR21" s="2396"/>
      <c r="AS21" s="2396"/>
      <c r="AT21" s="2396"/>
      <c r="AU21" s="2396"/>
    </row>
    <row r="25" spans="2:47" ht="18" x14ac:dyDescent="0.25">
      <c r="B25" s="2418" t="s">
        <v>248</v>
      </c>
      <c r="C25" s="2418"/>
      <c r="D25" s="2418"/>
      <c r="E25" s="2418"/>
      <c r="F25" s="2418"/>
      <c r="G25" s="2418"/>
      <c r="H25" s="2418"/>
      <c r="I25" s="2418"/>
      <c r="J25" s="2418"/>
      <c r="K25" s="2418"/>
      <c r="L25" s="2418"/>
      <c r="M25" s="2418"/>
      <c r="N25" s="2418"/>
      <c r="O25" s="2418"/>
      <c r="P25" s="2418"/>
      <c r="Q25" s="2418"/>
      <c r="R25" s="2418"/>
      <c r="S25" s="2418"/>
      <c r="T25" s="2418"/>
      <c r="U25" s="2418"/>
      <c r="V25" s="2418"/>
      <c r="W25" s="2418"/>
      <c r="X25" s="2418"/>
      <c r="Y25" s="2418"/>
      <c r="Z25" s="2418"/>
      <c r="AA25" s="2418"/>
      <c r="AB25" s="2418"/>
      <c r="AC25" s="2418"/>
      <c r="AD25" s="2418"/>
      <c r="AE25" s="2418"/>
      <c r="AF25" s="2418"/>
      <c r="AG25" s="2418"/>
      <c r="AH25" s="2418"/>
      <c r="AI25" s="2418"/>
      <c r="AJ25" s="2418"/>
      <c r="AK25" s="2418"/>
      <c r="AL25" s="2418"/>
      <c r="AM25" s="2418"/>
      <c r="AN25" s="2418"/>
      <c r="AO25" s="2418"/>
      <c r="AP25" s="2418"/>
      <c r="AQ25" s="2418"/>
      <c r="AR25" s="2418"/>
      <c r="AS25" s="2418"/>
      <c r="AT25" s="2418"/>
      <c r="AU25" s="2418"/>
    </row>
    <row r="26" spans="2:47" ht="18" x14ac:dyDescent="0.25">
      <c r="B26" s="1371"/>
      <c r="C26" s="1371"/>
      <c r="D26" s="1371"/>
      <c r="E26" s="1371"/>
      <c r="F26" s="1371"/>
      <c r="G26" s="1371"/>
      <c r="H26" s="1371"/>
      <c r="I26" s="1371"/>
      <c r="J26" s="1371"/>
      <c r="K26" s="1371"/>
      <c r="L26" s="1371"/>
      <c r="M26" s="1371"/>
      <c r="N26" s="1371"/>
      <c r="O26" s="1371"/>
      <c r="P26" s="1371"/>
      <c r="Q26" s="1371"/>
      <c r="R26" s="1371"/>
      <c r="S26" s="1371"/>
      <c r="T26" s="1371"/>
      <c r="U26" s="1371"/>
      <c r="V26" s="1371"/>
      <c r="W26" s="1371"/>
      <c r="X26" s="1371"/>
      <c r="Y26" s="1371"/>
      <c r="Z26" s="1371"/>
      <c r="AA26" s="1371"/>
      <c r="AB26" s="1371"/>
      <c r="AC26" s="1371"/>
      <c r="AD26" s="1371"/>
      <c r="AE26" s="1371"/>
      <c r="AF26" s="1371"/>
      <c r="AG26" s="1371"/>
      <c r="AH26" s="1371"/>
      <c r="AI26" s="1371"/>
      <c r="AJ26" s="1371"/>
      <c r="AK26" s="1371"/>
      <c r="AL26" s="1371"/>
      <c r="AM26" s="1371"/>
      <c r="AN26" s="1371"/>
      <c r="AO26" s="1371"/>
      <c r="AP26" s="1371"/>
      <c r="AQ26" s="1371"/>
      <c r="AR26" s="1371"/>
      <c r="AS26" s="1371"/>
      <c r="AT26" s="1371"/>
      <c r="AU26" s="1371"/>
    </row>
    <row r="27" spans="2:47" x14ac:dyDescent="0.2">
      <c r="B27" s="88" t="s">
        <v>273</v>
      </c>
      <c r="D27" s="1372" t="s">
        <v>27</v>
      </c>
      <c r="E27" s="1372" t="s">
        <v>301</v>
      </c>
      <c r="F27" s="1372"/>
    </row>
    <row r="28" spans="2:47" x14ac:dyDescent="0.2">
      <c r="B28" s="89" t="s">
        <v>25</v>
      </c>
      <c r="D28" s="1372" t="s">
        <v>27</v>
      </c>
      <c r="E28" s="2447">
        <v>2014</v>
      </c>
      <c r="F28" s="2447"/>
      <c r="G28" s="2447"/>
      <c r="H28" s="2447"/>
    </row>
    <row r="29" spans="2:47" x14ac:dyDescent="0.2">
      <c r="B29" s="88" t="s">
        <v>272</v>
      </c>
      <c r="D29" s="1372" t="s">
        <v>27</v>
      </c>
      <c r="E29" s="1395" t="s">
        <v>275</v>
      </c>
      <c r="F29" s="1372"/>
    </row>
    <row r="30" spans="2:47" x14ac:dyDescent="0.2">
      <c r="B30" s="88" t="s">
        <v>26</v>
      </c>
      <c r="D30" s="1372" t="s">
        <v>27</v>
      </c>
      <c r="E30" s="1395" t="s">
        <v>385</v>
      </c>
      <c r="F30" s="1372"/>
    </row>
    <row r="31" spans="2:47" ht="13.5" thickBot="1" x14ac:dyDescent="0.25">
      <c r="B31" s="1396"/>
      <c r="C31" s="1396"/>
      <c r="D31" s="1396"/>
      <c r="E31" s="1396"/>
      <c r="F31" s="1396"/>
    </row>
    <row r="32" spans="2:47" x14ac:dyDescent="0.2">
      <c r="B32" s="2432" t="s">
        <v>0</v>
      </c>
      <c r="C32" s="2434" t="s">
        <v>88</v>
      </c>
      <c r="D32" s="2435"/>
      <c r="E32" s="2436"/>
      <c r="F32" s="2448" t="s">
        <v>3</v>
      </c>
      <c r="G32" s="2331" t="s">
        <v>81</v>
      </c>
      <c r="H32" s="2332"/>
      <c r="I32" s="2332"/>
      <c r="J32" s="2332"/>
      <c r="K32" s="2332"/>
      <c r="L32" s="2332"/>
      <c r="M32" s="2332"/>
      <c r="N32" s="2332"/>
      <c r="O32" s="2332"/>
      <c r="P32" s="2331" t="s">
        <v>82</v>
      </c>
      <c r="Q32" s="2332"/>
      <c r="R32" s="2332"/>
      <c r="S32" s="2332"/>
      <c r="T32" s="2332"/>
      <c r="U32" s="2332"/>
      <c r="V32" s="2332"/>
      <c r="W32" s="2332"/>
      <c r="X32" s="2332"/>
      <c r="Y32" s="2331" t="s">
        <v>83</v>
      </c>
      <c r="Z32" s="2332"/>
      <c r="AA32" s="2332"/>
      <c r="AB32" s="2332"/>
      <c r="AC32" s="2332"/>
      <c r="AD32" s="2332"/>
      <c r="AE32" s="2332"/>
      <c r="AF32" s="2332"/>
      <c r="AG32" s="2333"/>
      <c r="AH32" s="2331" t="s">
        <v>84</v>
      </c>
      <c r="AI32" s="2332"/>
      <c r="AJ32" s="2332"/>
      <c r="AK32" s="2332"/>
      <c r="AL32" s="2332"/>
      <c r="AM32" s="2332"/>
      <c r="AN32" s="2332"/>
      <c r="AO32" s="2332"/>
      <c r="AP32" s="2333"/>
      <c r="AQ32" s="2441" t="s">
        <v>244</v>
      </c>
      <c r="AR32" s="2442"/>
      <c r="AS32" s="2449" t="s">
        <v>92</v>
      </c>
      <c r="AT32" s="2451" t="s">
        <v>91</v>
      </c>
      <c r="AU32" s="2453" t="s">
        <v>4</v>
      </c>
    </row>
    <row r="33" spans="1:50" x14ac:dyDescent="0.2">
      <c r="B33" s="2433"/>
      <c r="C33" s="2437"/>
      <c r="D33" s="2438"/>
      <c r="E33" s="2439"/>
      <c r="F33" s="2448"/>
      <c r="G33" s="1397">
        <v>1</v>
      </c>
      <c r="H33" s="1398">
        <v>2</v>
      </c>
      <c r="I33" s="1398">
        <v>3</v>
      </c>
      <c r="J33" s="1398">
        <v>4</v>
      </c>
      <c r="K33" s="1398">
        <v>5</v>
      </c>
      <c r="L33" s="1398">
        <v>6</v>
      </c>
      <c r="M33" s="1398">
        <v>7</v>
      </c>
      <c r="N33" s="1398">
        <v>8</v>
      </c>
      <c r="O33" s="1399">
        <v>9</v>
      </c>
      <c r="P33" s="1397">
        <v>1</v>
      </c>
      <c r="Q33" s="1398">
        <v>2</v>
      </c>
      <c r="R33" s="1398">
        <v>3</v>
      </c>
      <c r="S33" s="1398">
        <v>4</v>
      </c>
      <c r="T33" s="1398">
        <v>5</v>
      </c>
      <c r="U33" s="1398">
        <v>6</v>
      </c>
      <c r="V33" s="1398">
        <v>7</v>
      </c>
      <c r="W33" s="1398">
        <v>8</v>
      </c>
      <c r="X33" s="1399">
        <v>9</v>
      </c>
      <c r="Y33" s="1397">
        <v>1</v>
      </c>
      <c r="Z33" s="1398">
        <v>2</v>
      </c>
      <c r="AA33" s="1398">
        <v>3</v>
      </c>
      <c r="AB33" s="1398">
        <v>4</v>
      </c>
      <c r="AC33" s="1398">
        <v>5</v>
      </c>
      <c r="AD33" s="1398">
        <v>6</v>
      </c>
      <c r="AE33" s="1398">
        <v>7</v>
      </c>
      <c r="AF33" s="1398">
        <v>8</v>
      </c>
      <c r="AG33" s="1399">
        <v>9</v>
      </c>
      <c r="AH33" s="1397">
        <v>1</v>
      </c>
      <c r="AI33" s="1398">
        <v>2</v>
      </c>
      <c r="AJ33" s="1398">
        <v>3</v>
      </c>
      <c r="AK33" s="1398">
        <v>4</v>
      </c>
      <c r="AL33" s="1398">
        <v>5</v>
      </c>
      <c r="AM33" s="1398">
        <v>6</v>
      </c>
      <c r="AN33" s="1398">
        <v>7</v>
      </c>
      <c r="AO33" s="1398">
        <v>8</v>
      </c>
      <c r="AP33" s="1399">
        <v>9</v>
      </c>
      <c r="AQ33" s="1397" t="s">
        <v>89</v>
      </c>
      <c r="AR33" s="1399" t="s">
        <v>90</v>
      </c>
      <c r="AS33" s="2450"/>
      <c r="AT33" s="2452"/>
      <c r="AU33" s="2454"/>
    </row>
    <row r="34" spans="1:50" ht="13.5" thickBot="1" x14ac:dyDescent="0.25">
      <c r="B34" s="1400">
        <v>1</v>
      </c>
      <c r="C34" s="2429">
        <v>2</v>
      </c>
      <c r="D34" s="2430"/>
      <c r="E34" s="2431"/>
      <c r="F34" s="1401">
        <v>3</v>
      </c>
      <c r="G34" s="1402">
        <v>4</v>
      </c>
      <c r="H34" s="1403">
        <v>5</v>
      </c>
      <c r="I34" s="1403">
        <v>6</v>
      </c>
      <c r="J34" s="1403">
        <v>7</v>
      </c>
      <c r="K34" s="1403">
        <v>8</v>
      </c>
      <c r="L34" s="1403">
        <v>9</v>
      </c>
      <c r="M34" s="1403">
        <v>10</v>
      </c>
      <c r="N34" s="1403">
        <v>11</v>
      </c>
      <c r="O34" s="1404">
        <v>12</v>
      </c>
      <c r="P34" s="1402">
        <v>13</v>
      </c>
      <c r="Q34" s="1403">
        <v>14</v>
      </c>
      <c r="R34" s="1403">
        <v>15</v>
      </c>
      <c r="S34" s="1403">
        <v>16</v>
      </c>
      <c r="T34" s="1403">
        <v>17</v>
      </c>
      <c r="U34" s="1403">
        <v>18</v>
      </c>
      <c r="V34" s="1403">
        <v>19</v>
      </c>
      <c r="W34" s="1403">
        <v>20</v>
      </c>
      <c r="X34" s="1404">
        <v>21</v>
      </c>
      <c r="Y34" s="1402">
        <v>22</v>
      </c>
      <c r="Z34" s="1403">
        <v>23</v>
      </c>
      <c r="AA34" s="1403">
        <v>24</v>
      </c>
      <c r="AB34" s="1403">
        <v>25</v>
      </c>
      <c r="AC34" s="1403">
        <v>26</v>
      </c>
      <c r="AD34" s="1403">
        <v>27</v>
      </c>
      <c r="AE34" s="1403">
        <v>28</v>
      </c>
      <c r="AF34" s="1403">
        <v>29</v>
      </c>
      <c r="AG34" s="1404">
        <v>30</v>
      </c>
      <c r="AH34" s="1402">
        <v>31</v>
      </c>
      <c r="AI34" s="1403">
        <v>32</v>
      </c>
      <c r="AJ34" s="1403">
        <v>33</v>
      </c>
      <c r="AK34" s="1403">
        <v>34</v>
      </c>
      <c r="AL34" s="1403">
        <v>35</v>
      </c>
      <c r="AM34" s="1403">
        <v>36</v>
      </c>
      <c r="AN34" s="1403">
        <v>37</v>
      </c>
      <c r="AO34" s="1403">
        <v>38</v>
      </c>
      <c r="AP34" s="1404">
        <v>39</v>
      </c>
      <c r="AQ34" s="1405">
        <v>40</v>
      </c>
      <c r="AR34" s="1406">
        <v>41</v>
      </c>
      <c r="AS34" s="1402">
        <v>42</v>
      </c>
      <c r="AT34" s="1407">
        <v>43</v>
      </c>
      <c r="AU34" s="1407">
        <v>44</v>
      </c>
    </row>
    <row r="35" spans="1:50" ht="39" customHeight="1" x14ac:dyDescent="0.2">
      <c r="B35" s="1361">
        <v>1</v>
      </c>
      <c r="C35" s="2413" t="s">
        <v>376</v>
      </c>
      <c r="D35" s="2414"/>
      <c r="E35" s="2415"/>
      <c r="F35" s="555">
        <v>2</v>
      </c>
      <c r="G35" s="528"/>
      <c r="H35" s="531"/>
      <c r="I35" s="531"/>
      <c r="J35" s="531"/>
      <c r="K35" s="531"/>
      <c r="L35" s="531"/>
      <c r="M35" s="531">
        <v>1</v>
      </c>
      <c r="N35" s="531"/>
      <c r="O35" s="529"/>
      <c r="P35" s="528"/>
      <c r="Q35" s="531"/>
      <c r="R35" s="531"/>
      <c r="S35" s="531"/>
      <c r="T35" s="531"/>
      <c r="U35" s="531"/>
      <c r="V35" s="531"/>
      <c r="W35" s="531"/>
      <c r="X35" s="529"/>
      <c r="Y35" s="528"/>
      <c r="Z35" s="531"/>
      <c r="AA35" s="531"/>
      <c r="AB35" s="531"/>
      <c r="AC35" s="531"/>
      <c r="AD35" s="531"/>
      <c r="AE35" s="531"/>
      <c r="AF35" s="531"/>
      <c r="AG35" s="529"/>
      <c r="AH35" s="528"/>
      <c r="AI35" s="531"/>
      <c r="AJ35" s="531"/>
      <c r="AK35" s="531"/>
      <c r="AL35" s="531"/>
      <c r="AM35" s="531"/>
      <c r="AN35" s="531"/>
      <c r="AO35" s="531"/>
      <c r="AP35" s="529"/>
      <c r="AQ35" s="528"/>
      <c r="AR35" s="532"/>
      <c r="AS35" s="528">
        <v>1</v>
      </c>
      <c r="AT35" s="529"/>
      <c r="AU35" s="533"/>
    </row>
    <row r="36" spans="1:50" ht="39" customHeight="1" x14ac:dyDescent="0.2">
      <c r="B36" s="1360">
        <v>2</v>
      </c>
      <c r="C36" s="2410" t="s">
        <v>17</v>
      </c>
      <c r="D36" s="2411"/>
      <c r="E36" s="2412"/>
      <c r="F36" s="556">
        <v>9</v>
      </c>
      <c r="G36" s="483"/>
      <c r="H36" s="484"/>
      <c r="I36" s="484">
        <v>2</v>
      </c>
      <c r="J36" s="484"/>
      <c r="K36" s="484"/>
      <c r="L36" s="484">
        <v>9</v>
      </c>
      <c r="M36" s="484"/>
      <c r="N36" s="484"/>
      <c r="O36" s="485"/>
      <c r="P36" s="483"/>
      <c r="Q36" s="484"/>
      <c r="R36" s="484"/>
      <c r="S36" s="484"/>
      <c r="T36" s="484"/>
      <c r="U36" s="484"/>
      <c r="V36" s="484"/>
      <c r="W36" s="484"/>
      <c r="X36" s="485"/>
      <c r="Y36" s="483"/>
      <c r="Z36" s="484"/>
      <c r="AA36" s="484">
        <v>2</v>
      </c>
      <c r="AB36" s="484"/>
      <c r="AC36" s="484">
        <v>1</v>
      </c>
      <c r="AD36" s="484">
        <v>2</v>
      </c>
      <c r="AE36" s="484"/>
      <c r="AF36" s="484"/>
      <c r="AG36" s="485"/>
      <c r="AH36" s="483"/>
      <c r="AI36" s="484"/>
      <c r="AJ36" s="484"/>
      <c r="AK36" s="484"/>
      <c r="AL36" s="484"/>
      <c r="AM36" s="484"/>
      <c r="AN36" s="484"/>
      <c r="AO36" s="484"/>
      <c r="AP36" s="485"/>
      <c r="AQ36" s="483"/>
      <c r="AR36" s="527"/>
      <c r="AS36" s="483">
        <v>11</v>
      </c>
      <c r="AT36" s="485">
        <v>5</v>
      </c>
      <c r="AU36" s="486"/>
    </row>
    <row r="37" spans="1:50" ht="39" customHeight="1" thickBot="1" x14ac:dyDescent="0.25">
      <c r="B37" s="1358">
        <v>3</v>
      </c>
      <c r="C37" s="2407" t="s">
        <v>18</v>
      </c>
      <c r="D37" s="2408"/>
      <c r="E37" s="2409"/>
      <c r="F37" s="557">
        <v>6</v>
      </c>
      <c r="G37" s="534"/>
      <c r="H37" s="535"/>
      <c r="I37" s="535">
        <v>3</v>
      </c>
      <c r="J37" s="535"/>
      <c r="K37" s="535"/>
      <c r="L37" s="535">
        <v>1</v>
      </c>
      <c r="M37" s="535"/>
      <c r="N37" s="535"/>
      <c r="O37" s="536">
        <v>1</v>
      </c>
      <c r="P37" s="534"/>
      <c r="Q37" s="535"/>
      <c r="R37" s="535"/>
      <c r="S37" s="535"/>
      <c r="T37" s="535"/>
      <c r="U37" s="535"/>
      <c r="V37" s="535"/>
      <c r="W37" s="535"/>
      <c r="X37" s="536"/>
      <c r="Y37" s="534"/>
      <c r="Z37" s="535"/>
      <c r="AA37" s="535">
        <v>4</v>
      </c>
      <c r="AB37" s="535"/>
      <c r="AC37" s="535"/>
      <c r="AD37" s="535">
        <v>1</v>
      </c>
      <c r="AE37" s="535">
        <v>1</v>
      </c>
      <c r="AF37" s="535">
        <v>1</v>
      </c>
      <c r="AG37" s="536">
        <v>2</v>
      </c>
      <c r="AH37" s="534"/>
      <c r="AI37" s="535"/>
      <c r="AJ37" s="535"/>
      <c r="AK37" s="535"/>
      <c r="AL37" s="535"/>
      <c r="AM37" s="535"/>
      <c r="AN37" s="535"/>
      <c r="AO37" s="535"/>
      <c r="AP37" s="536"/>
      <c r="AQ37" s="534"/>
      <c r="AR37" s="537"/>
      <c r="AS37" s="534">
        <v>5</v>
      </c>
      <c r="AT37" s="536">
        <v>9</v>
      </c>
      <c r="AU37" s="1359"/>
    </row>
    <row r="38" spans="1:50" s="1424" customFormat="1" ht="39" customHeight="1" thickBot="1" x14ac:dyDescent="0.25">
      <c r="A38" s="1416"/>
      <c r="B38" s="2445" t="s">
        <v>3</v>
      </c>
      <c r="C38" s="2446"/>
      <c r="D38" s="2446"/>
      <c r="E38" s="2446"/>
      <c r="F38" s="1417">
        <f>SUM(F35:F37)</f>
        <v>17</v>
      </c>
      <c r="G38" s="1418"/>
      <c r="H38" s="1419"/>
      <c r="I38" s="1419">
        <f>SUM(I35:I37)</f>
        <v>5</v>
      </c>
      <c r="J38" s="1419"/>
      <c r="K38" s="1419">
        <f>SUM(K35:K37)</f>
        <v>0</v>
      </c>
      <c r="L38" s="1419">
        <f>SUM(L35:L37)</f>
        <v>10</v>
      </c>
      <c r="M38" s="1419"/>
      <c r="N38" s="1419">
        <f>SUM(N35:N37)</f>
        <v>0</v>
      </c>
      <c r="O38" s="1419">
        <f>SUM(O35:O37)</f>
        <v>1</v>
      </c>
      <c r="P38" s="1418"/>
      <c r="Q38" s="1419"/>
      <c r="R38" s="1419"/>
      <c r="S38" s="1419"/>
      <c r="T38" s="1419"/>
      <c r="U38" s="1419"/>
      <c r="V38" s="1419"/>
      <c r="W38" s="1419"/>
      <c r="X38" s="1420"/>
      <c r="Y38" s="1418"/>
      <c r="Z38" s="1419"/>
      <c r="AA38" s="1419">
        <f>SUM(AA35:AA37)</f>
        <v>6</v>
      </c>
      <c r="AB38" s="1419">
        <f>SUM(AB35:AB37)</f>
        <v>0</v>
      </c>
      <c r="AC38" s="1419">
        <f>SUM(AC35:AC37)</f>
        <v>1</v>
      </c>
      <c r="AD38" s="1419">
        <f>SUM(AD35:AD37)</f>
        <v>3</v>
      </c>
      <c r="AE38" s="1419"/>
      <c r="AF38" s="1419"/>
      <c r="AG38" s="1419">
        <f>SUM(AG35:AG37)</f>
        <v>2</v>
      </c>
      <c r="AH38" s="1418"/>
      <c r="AI38" s="1419"/>
      <c r="AJ38" s="1419"/>
      <c r="AK38" s="1419"/>
      <c r="AL38" s="1419"/>
      <c r="AM38" s="1419"/>
      <c r="AN38" s="1419"/>
      <c r="AO38" s="1419"/>
      <c r="AP38" s="1420"/>
      <c r="AQ38" s="1418"/>
      <c r="AR38" s="1421"/>
      <c r="AS38" s="1418">
        <f>SUM(AS35:AS37)</f>
        <v>17</v>
      </c>
      <c r="AT38" s="1420">
        <f>SUM(AT35:AT37)</f>
        <v>14</v>
      </c>
      <c r="AU38" s="1422"/>
      <c r="AV38" s="1416"/>
      <c r="AW38" s="1416"/>
      <c r="AX38" s="1423"/>
    </row>
    <row r="39" spans="1:50" x14ac:dyDescent="0.2"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</row>
    <row r="40" spans="1:50" x14ac:dyDescent="0.2"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</row>
    <row r="41" spans="1:50" s="88" customFormat="1" x14ac:dyDescent="0.2">
      <c r="B41" s="1425" t="s">
        <v>641</v>
      </c>
      <c r="C41" s="88" t="s">
        <v>679</v>
      </c>
      <c r="D41" s="1425"/>
      <c r="E41" s="1425"/>
      <c r="F41" s="1425"/>
      <c r="G41" s="1425"/>
      <c r="H41" s="1425"/>
      <c r="I41" s="1425"/>
      <c r="J41" s="1425"/>
      <c r="K41" s="1425"/>
      <c r="L41" s="1425"/>
      <c r="M41" s="1425"/>
      <c r="N41" s="1425"/>
      <c r="O41" s="1425"/>
      <c r="P41" s="1425"/>
      <c r="Q41" s="1425"/>
      <c r="R41" s="1425"/>
      <c r="S41" s="1425"/>
      <c r="T41" s="1425"/>
      <c r="U41" s="1425"/>
      <c r="V41" s="1425"/>
      <c r="W41" s="1425"/>
      <c r="X41" s="1425"/>
      <c r="Y41" s="1425"/>
      <c r="Z41" s="1425"/>
      <c r="AA41" s="1425"/>
      <c r="AB41" s="1425"/>
      <c r="AC41" s="1425"/>
      <c r="AD41" s="1425"/>
      <c r="AE41" s="1425"/>
      <c r="AF41" s="1425"/>
      <c r="AG41" s="1425"/>
      <c r="AH41" s="1425"/>
      <c r="AI41" s="1425"/>
      <c r="AJ41" s="1425"/>
      <c r="AK41" s="1425"/>
      <c r="AL41" s="1425"/>
      <c r="AM41" s="1425"/>
      <c r="AN41" s="1425"/>
      <c r="AO41" s="1425"/>
      <c r="AP41" s="1425"/>
      <c r="AQ41" s="1425"/>
      <c r="AR41" s="1425"/>
      <c r="AS41" s="1425"/>
      <c r="AT41" s="1425"/>
      <c r="AU41" s="1425"/>
    </row>
    <row r="42" spans="1:50" x14ac:dyDescent="0.2"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</row>
    <row r="43" spans="1:50" x14ac:dyDescent="0.2"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</row>
    <row r="44" spans="1:50" x14ac:dyDescent="0.2"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</row>
    <row r="45" spans="1:50" x14ac:dyDescent="0.2">
      <c r="AM45" s="2396"/>
      <c r="AN45" s="2396"/>
      <c r="AO45" s="2396"/>
      <c r="AP45" s="2396"/>
      <c r="AQ45" s="2396"/>
      <c r="AR45" s="2396"/>
      <c r="AS45" s="2396"/>
      <c r="AT45" s="2396"/>
      <c r="AU45" s="2396"/>
    </row>
    <row r="49" spans="2:47" ht="18" x14ac:dyDescent="0.25">
      <c r="B49" s="2418" t="s">
        <v>248</v>
      </c>
      <c r="C49" s="2418"/>
      <c r="D49" s="2418"/>
      <c r="E49" s="2418"/>
      <c r="F49" s="2418"/>
      <c r="G49" s="2418"/>
      <c r="H49" s="2418"/>
      <c r="I49" s="2418"/>
      <c r="J49" s="2418"/>
      <c r="K49" s="2418"/>
      <c r="L49" s="2418"/>
      <c r="M49" s="2418"/>
      <c r="N49" s="2418"/>
      <c r="O49" s="2418"/>
      <c r="P49" s="2418"/>
      <c r="Q49" s="2418"/>
      <c r="R49" s="2418"/>
      <c r="S49" s="2418"/>
      <c r="T49" s="2418"/>
      <c r="U49" s="2418"/>
      <c r="V49" s="2418"/>
      <c r="W49" s="2418"/>
      <c r="X49" s="2418"/>
      <c r="Y49" s="2418"/>
      <c r="Z49" s="2418"/>
      <c r="AA49" s="2418"/>
      <c r="AB49" s="2418"/>
      <c r="AC49" s="2418"/>
      <c r="AD49" s="2418"/>
      <c r="AE49" s="2418"/>
      <c r="AF49" s="2418"/>
      <c r="AG49" s="2418"/>
      <c r="AH49" s="2418"/>
      <c r="AI49" s="2418"/>
      <c r="AJ49" s="2418"/>
      <c r="AK49" s="2418"/>
      <c r="AL49" s="2418"/>
      <c r="AM49" s="2418"/>
      <c r="AN49" s="2418"/>
      <c r="AO49" s="2418"/>
      <c r="AP49" s="2418"/>
      <c r="AQ49" s="2418"/>
      <c r="AR49" s="2418"/>
      <c r="AS49" s="2418"/>
      <c r="AT49" s="2418"/>
      <c r="AU49" s="2418"/>
    </row>
    <row r="50" spans="2:47" ht="18" x14ac:dyDescent="0.25">
      <c r="B50" s="1371"/>
      <c r="C50" s="1371"/>
      <c r="D50" s="1371"/>
      <c r="E50" s="1371"/>
      <c r="F50" s="1371"/>
      <c r="G50" s="1371"/>
      <c r="H50" s="1371"/>
      <c r="I50" s="1371"/>
      <c r="J50" s="1371"/>
      <c r="K50" s="1371"/>
      <c r="L50" s="1371"/>
      <c r="M50" s="1371"/>
      <c r="N50" s="1371"/>
      <c r="O50" s="1371"/>
      <c r="P50" s="1371"/>
      <c r="Q50" s="1371"/>
      <c r="R50" s="1371"/>
      <c r="S50" s="1371"/>
      <c r="T50" s="1371"/>
      <c r="U50" s="1371"/>
      <c r="V50" s="1371"/>
      <c r="W50" s="1371"/>
      <c r="X50" s="1371"/>
      <c r="Y50" s="1371"/>
      <c r="Z50" s="1371"/>
      <c r="AA50" s="1371"/>
      <c r="AB50" s="1371"/>
      <c r="AC50" s="1371"/>
      <c r="AD50" s="1371"/>
      <c r="AE50" s="1371"/>
      <c r="AF50" s="1371"/>
      <c r="AG50" s="1371"/>
      <c r="AH50" s="1371"/>
      <c r="AI50" s="1371"/>
      <c r="AJ50" s="1371"/>
      <c r="AK50" s="1371"/>
      <c r="AL50" s="1371"/>
      <c r="AM50" s="1371"/>
      <c r="AN50" s="1371"/>
      <c r="AO50" s="1371"/>
      <c r="AP50" s="1371"/>
      <c r="AQ50" s="1371"/>
      <c r="AR50" s="1371"/>
      <c r="AS50" s="1371"/>
      <c r="AT50" s="1371"/>
      <c r="AU50" s="1371"/>
    </row>
    <row r="51" spans="2:47" x14ac:dyDescent="0.2">
      <c r="B51" s="88" t="s">
        <v>273</v>
      </c>
      <c r="D51" s="1372" t="s">
        <v>27</v>
      </c>
      <c r="E51" s="1372" t="s">
        <v>284</v>
      </c>
      <c r="F51" s="1372"/>
    </row>
    <row r="52" spans="2:47" x14ac:dyDescent="0.2">
      <c r="B52" s="89" t="s">
        <v>25</v>
      </c>
      <c r="D52" s="1372" t="s">
        <v>27</v>
      </c>
      <c r="E52" s="2447">
        <v>2014</v>
      </c>
      <c r="F52" s="2447"/>
      <c r="G52" s="2447"/>
      <c r="H52" s="2447"/>
    </row>
    <row r="53" spans="2:47" x14ac:dyDescent="0.2">
      <c r="B53" s="88" t="s">
        <v>272</v>
      </c>
      <c r="D53" s="1372" t="s">
        <v>27</v>
      </c>
      <c r="E53" s="1395" t="s">
        <v>275</v>
      </c>
      <c r="F53" s="1372"/>
    </row>
    <row r="54" spans="2:47" x14ac:dyDescent="0.2">
      <c r="B54" s="88" t="s">
        <v>26</v>
      </c>
      <c r="D54" s="1372" t="s">
        <v>27</v>
      </c>
      <c r="E54" s="1395" t="s">
        <v>385</v>
      </c>
      <c r="F54" s="1372"/>
    </row>
    <row r="55" spans="2:47" ht="13.5" thickBot="1" x14ac:dyDescent="0.25">
      <c r="B55" s="1396"/>
      <c r="C55" s="1396"/>
      <c r="D55" s="1396"/>
      <c r="E55" s="1396"/>
      <c r="F55" s="1396"/>
    </row>
    <row r="56" spans="2:47" x14ac:dyDescent="0.2">
      <c r="B56" s="2432" t="s">
        <v>0</v>
      </c>
      <c r="C56" s="2434" t="s">
        <v>88</v>
      </c>
      <c r="D56" s="2435"/>
      <c r="E56" s="2436"/>
      <c r="F56" s="2448" t="s">
        <v>3</v>
      </c>
      <c r="G56" s="2331" t="s">
        <v>81</v>
      </c>
      <c r="H56" s="2332"/>
      <c r="I56" s="2332"/>
      <c r="J56" s="2332"/>
      <c r="K56" s="2332"/>
      <c r="L56" s="2332"/>
      <c r="M56" s="2332"/>
      <c r="N56" s="2332"/>
      <c r="O56" s="2332"/>
      <c r="P56" s="2331" t="s">
        <v>82</v>
      </c>
      <c r="Q56" s="2332"/>
      <c r="R56" s="2332"/>
      <c r="S56" s="2332"/>
      <c r="T56" s="2332"/>
      <c r="U56" s="2332"/>
      <c r="V56" s="2332"/>
      <c r="W56" s="2332"/>
      <c r="X56" s="2332"/>
      <c r="Y56" s="2331" t="s">
        <v>83</v>
      </c>
      <c r="Z56" s="2332"/>
      <c r="AA56" s="2332"/>
      <c r="AB56" s="2332"/>
      <c r="AC56" s="2332"/>
      <c r="AD56" s="2332"/>
      <c r="AE56" s="2332"/>
      <c r="AF56" s="2332"/>
      <c r="AG56" s="2333"/>
      <c r="AH56" s="2331" t="s">
        <v>84</v>
      </c>
      <c r="AI56" s="2332"/>
      <c r="AJ56" s="2332"/>
      <c r="AK56" s="2332"/>
      <c r="AL56" s="2332"/>
      <c r="AM56" s="2332"/>
      <c r="AN56" s="2332"/>
      <c r="AO56" s="2332"/>
      <c r="AP56" s="2333"/>
      <c r="AQ56" s="2441" t="s">
        <v>244</v>
      </c>
      <c r="AR56" s="2442"/>
      <c r="AS56" s="2449" t="s">
        <v>92</v>
      </c>
      <c r="AT56" s="2451" t="s">
        <v>91</v>
      </c>
      <c r="AU56" s="2453" t="s">
        <v>4</v>
      </c>
    </row>
    <row r="57" spans="2:47" x14ac:dyDescent="0.2">
      <c r="B57" s="2433"/>
      <c r="C57" s="2437"/>
      <c r="D57" s="2438"/>
      <c r="E57" s="2439"/>
      <c r="F57" s="2448"/>
      <c r="G57" s="1397">
        <v>1</v>
      </c>
      <c r="H57" s="1398">
        <v>2</v>
      </c>
      <c r="I57" s="1398">
        <v>3</v>
      </c>
      <c r="J57" s="1398">
        <v>4</v>
      </c>
      <c r="K57" s="1398">
        <v>5</v>
      </c>
      <c r="L57" s="1398">
        <v>6</v>
      </c>
      <c r="M57" s="1398">
        <v>7</v>
      </c>
      <c r="N57" s="1398">
        <v>8</v>
      </c>
      <c r="O57" s="1399">
        <v>9</v>
      </c>
      <c r="P57" s="1397">
        <v>1</v>
      </c>
      <c r="Q57" s="1398">
        <v>2</v>
      </c>
      <c r="R57" s="1398">
        <v>3</v>
      </c>
      <c r="S57" s="1398">
        <v>4</v>
      </c>
      <c r="T57" s="1398">
        <v>5</v>
      </c>
      <c r="U57" s="1398">
        <v>6</v>
      </c>
      <c r="V57" s="1398">
        <v>7</v>
      </c>
      <c r="W57" s="1398">
        <v>8</v>
      </c>
      <c r="X57" s="1399">
        <v>9</v>
      </c>
      <c r="Y57" s="1397">
        <v>1</v>
      </c>
      <c r="Z57" s="1398">
        <v>2</v>
      </c>
      <c r="AA57" s="1398">
        <v>3</v>
      </c>
      <c r="AB57" s="1398">
        <v>4</v>
      </c>
      <c r="AC57" s="1398">
        <v>5</v>
      </c>
      <c r="AD57" s="1398">
        <v>6</v>
      </c>
      <c r="AE57" s="1398">
        <v>7</v>
      </c>
      <c r="AF57" s="1398">
        <v>8</v>
      </c>
      <c r="AG57" s="1399">
        <v>9</v>
      </c>
      <c r="AH57" s="1397">
        <v>1</v>
      </c>
      <c r="AI57" s="1398">
        <v>2</v>
      </c>
      <c r="AJ57" s="1398">
        <v>3</v>
      </c>
      <c r="AK57" s="1398">
        <v>4</v>
      </c>
      <c r="AL57" s="1398">
        <v>5</v>
      </c>
      <c r="AM57" s="1398">
        <v>6</v>
      </c>
      <c r="AN57" s="1398">
        <v>7</v>
      </c>
      <c r="AO57" s="1398">
        <v>8</v>
      </c>
      <c r="AP57" s="1399">
        <v>9</v>
      </c>
      <c r="AQ57" s="1397" t="s">
        <v>89</v>
      </c>
      <c r="AR57" s="1399" t="s">
        <v>90</v>
      </c>
      <c r="AS57" s="2450"/>
      <c r="AT57" s="2452"/>
      <c r="AU57" s="2454"/>
    </row>
    <row r="58" spans="2:47" ht="13.5" thickBot="1" x14ac:dyDescent="0.25">
      <c r="B58" s="1400">
        <v>1</v>
      </c>
      <c r="C58" s="2429">
        <v>2</v>
      </c>
      <c r="D58" s="2430"/>
      <c r="E58" s="2431"/>
      <c r="F58" s="1401">
        <v>3</v>
      </c>
      <c r="G58" s="1402">
        <v>4</v>
      </c>
      <c r="H58" s="1403">
        <v>5</v>
      </c>
      <c r="I58" s="1403">
        <v>6</v>
      </c>
      <c r="J58" s="1403">
        <v>7</v>
      </c>
      <c r="K58" s="1403">
        <v>8</v>
      </c>
      <c r="L58" s="1403">
        <v>9</v>
      </c>
      <c r="M58" s="1403">
        <v>10</v>
      </c>
      <c r="N58" s="1403">
        <v>11</v>
      </c>
      <c r="O58" s="1404">
        <v>12</v>
      </c>
      <c r="P58" s="1402">
        <v>13</v>
      </c>
      <c r="Q58" s="1403">
        <v>14</v>
      </c>
      <c r="R58" s="1403">
        <v>15</v>
      </c>
      <c r="S58" s="1403">
        <v>16</v>
      </c>
      <c r="T58" s="1403">
        <v>17</v>
      </c>
      <c r="U58" s="1403">
        <v>18</v>
      </c>
      <c r="V58" s="1403">
        <v>19</v>
      </c>
      <c r="W58" s="1403">
        <v>20</v>
      </c>
      <c r="X58" s="1404">
        <v>21</v>
      </c>
      <c r="Y58" s="1402">
        <v>22</v>
      </c>
      <c r="Z58" s="1403">
        <v>23</v>
      </c>
      <c r="AA58" s="1403">
        <v>24</v>
      </c>
      <c r="AB58" s="1403">
        <v>25</v>
      </c>
      <c r="AC58" s="1403">
        <v>26</v>
      </c>
      <c r="AD58" s="1403">
        <v>27</v>
      </c>
      <c r="AE58" s="1403">
        <v>28</v>
      </c>
      <c r="AF58" s="1403">
        <v>29</v>
      </c>
      <c r="AG58" s="1404">
        <v>30</v>
      </c>
      <c r="AH58" s="1402">
        <v>31</v>
      </c>
      <c r="AI58" s="1403">
        <v>32</v>
      </c>
      <c r="AJ58" s="1403">
        <v>33</v>
      </c>
      <c r="AK58" s="1403">
        <v>34</v>
      </c>
      <c r="AL58" s="1403">
        <v>35</v>
      </c>
      <c r="AM58" s="1403">
        <v>36</v>
      </c>
      <c r="AN58" s="1403">
        <v>37</v>
      </c>
      <c r="AO58" s="1403">
        <v>38</v>
      </c>
      <c r="AP58" s="1404">
        <v>39</v>
      </c>
      <c r="AQ58" s="1405">
        <v>40</v>
      </c>
      <c r="AR58" s="1406">
        <v>41</v>
      </c>
      <c r="AS58" s="1402">
        <v>42</v>
      </c>
      <c r="AT58" s="1407">
        <v>43</v>
      </c>
      <c r="AU58" s="1407">
        <v>44</v>
      </c>
    </row>
    <row r="59" spans="2:47" ht="36" customHeight="1" x14ac:dyDescent="0.2">
      <c r="B59" s="1361">
        <v>1</v>
      </c>
      <c r="C59" s="2413" t="s">
        <v>376</v>
      </c>
      <c r="D59" s="2414"/>
      <c r="E59" s="2415"/>
      <c r="F59" s="555">
        <v>2</v>
      </c>
      <c r="G59" s="528"/>
      <c r="H59" s="531"/>
      <c r="I59" s="531"/>
      <c r="J59" s="531"/>
      <c r="K59" s="531"/>
      <c r="L59" s="531">
        <v>2</v>
      </c>
      <c r="M59" s="531">
        <v>1</v>
      </c>
      <c r="N59" s="531"/>
      <c r="O59" s="529"/>
      <c r="P59" s="528"/>
      <c r="Q59" s="531"/>
      <c r="R59" s="531"/>
      <c r="S59" s="531"/>
      <c r="T59" s="531"/>
      <c r="U59" s="531"/>
      <c r="V59" s="531"/>
      <c r="W59" s="531"/>
      <c r="X59" s="529"/>
      <c r="Y59" s="528"/>
      <c r="Z59" s="531"/>
      <c r="AA59" s="531"/>
      <c r="AB59" s="531"/>
      <c r="AC59" s="531"/>
      <c r="AD59" s="531"/>
      <c r="AE59" s="531"/>
      <c r="AF59" s="531"/>
      <c r="AG59" s="529"/>
      <c r="AH59" s="528"/>
      <c r="AI59" s="531"/>
      <c r="AJ59" s="531"/>
      <c r="AK59" s="531"/>
      <c r="AL59" s="531"/>
      <c r="AM59" s="531"/>
      <c r="AN59" s="531"/>
      <c r="AO59" s="531"/>
      <c r="AP59" s="529"/>
      <c r="AQ59" s="528"/>
      <c r="AR59" s="532"/>
      <c r="AS59" s="1298">
        <v>3</v>
      </c>
      <c r="AT59" s="1299"/>
      <c r="AU59" s="533"/>
    </row>
    <row r="60" spans="2:47" ht="36" customHeight="1" x14ac:dyDescent="0.2">
      <c r="B60" s="1360">
        <v>2</v>
      </c>
      <c r="C60" s="2410" t="s">
        <v>17</v>
      </c>
      <c r="D60" s="2411"/>
      <c r="E60" s="2412"/>
      <c r="F60" s="556">
        <v>8</v>
      </c>
      <c r="G60" s="483"/>
      <c r="H60" s="484"/>
      <c r="I60" s="484">
        <v>2</v>
      </c>
      <c r="J60" s="484"/>
      <c r="K60" s="484"/>
      <c r="L60" s="484">
        <v>6</v>
      </c>
      <c r="M60" s="484">
        <v>2</v>
      </c>
      <c r="N60" s="484">
        <v>3</v>
      </c>
      <c r="O60" s="485">
        <v>2</v>
      </c>
      <c r="P60" s="483"/>
      <c r="Q60" s="484"/>
      <c r="R60" s="484"/>
      <c r="S60" s="484"/>
      <c r="T60" s="484"/>
      <c r="U60" s="484"/>
      <c r="V60" s="484"/>
      <c r="W60" s="484"/>
      <c r="X60" s="485"/>
      <c r="Y60" s="483"/>
      <c r="Z60" s="484"/>
      <c r="AA60" s="484">
        <v>2</v>
      </c>
      <c r="AB60" s="484"/>
      <c r="AC60" s="484"/>
      <c r="AD60" s="484">
        <v>5</v>
      </c>
      <c r="AE60" s="484"/>
      <c r="AF60" s="484"/>
      <c r="AG60" s="485"/>
      <c r="AH60" s="483"/>
      <c r="AI60" s="484"/>
      <c r="AJ60" s="484"/>
      <c r="AK60" s="484"/>
      <c r="AL60" s="484"/>
      <c r="AM60" s="484"/>
      <c r="AN60" s="484"/>
      <c r="AO60" s="484"/>
      <c r="AP60" s="485"/>
      <c r="AQ60" s="483"/>
      <c r="AR60" s="527"/>
      <c r="AS60" s="1300">
        <v>15</v>
      </c>
      <c r="AT60" s="1301">
        <v>7</v>
      </c>
      <c r="AU60" s="486"/>
    </row>
    <row r="61" spans="2:47" ht="36" customHeight="1" thickBot="1" x14ac:dyDescent="0.25">
      <c r="B61" s="1358">
        <v>3</v>
      </c>
      <c r="C61" s="2407" t="s">
        <v>18</v>
      </c>
      <c r="D61" s="2408"/>
      <c r="E61" s="2409"/>
      <c r="F61" s="557">
        <v>6</v>
      </c>
      <c r="G61" s="534"/>
      <c r="H61" s="535"/>
      <c r="I61" s="535">
        <v>6</v>
      </c>
      <c r="J61" s="535"/>
      <c r="K61" s="535">
        <v>1</v>
      </c>
      <c r="L61" s="535">
        <v>7</v>
      </c>
      <c r="M61" s="535"/>
      <c r="N61" s="535"/>
      <c r="O61" s="535"/>
      <c r="P61" s="534"/>
      <c r="Q61" s="535"/>
      <c r="R61" s="535"/>
      <c r="S61" s="535"/>
      <c r="T61" s="535"/>
      <c r="U61" s="535"/>
      <c r="V61" s="535"/>
      <c r="W61" s="535"/>
      <c r="X61" s="536"/>
      <c r="Y61" s="534"/>
      <c r="Z61" s="535"/>
      <c r="AA61" s="535">
        <v>3</v>
      </c>
      <c r="AB61" s="535"/>
      <c r="AC61" s="535"/>
      <c r="AD61" s="535">
        <v>3</v>
      </c>
      <c r="AE61" s="535"/>
      <c r="AF61" s="535"/>
      <c r="AG61" s="535"/>
      <c r="AH61" s="534"/>
      <c r="AI61" s="535"/>
      <c r="AJ61" s="535"/>
      <c r="AK61" s="535"/>
      <c r="AL61" s="535"/>
      <c r="AM61" s="535"/>
      <c r="AN61" s="535"/>
      <c r="AO61" s="535"/>
      <c r="AP61" s="536"/>
      <c r="AQ61" s="534"/>
      <c r="AR61" s="537"/>
      <c r="AS61" s="1302">
        <v>14</v>
      </c>
      <c r="AT61" s="1303">
        <v>6</v>
      </c>
      <c r="AU61" s="1359"/>
    </row>
    <row r="62" spans="2:47" ht="36" customHeight="1" thickBot="1" x14ac:dyDescent="0.25">
      <c r="B62" s="2445" t="s">
        <v>3</v>
      </c>
      <c r="C62" s="2446"/>
      <c r="D62" s="2446"/>
      <c r="E62" s="2446"/>
      <c r="F62" s="1417">
        <f>SUM(F59:F61)</f>
        <v>16</v>
      </c>
      <c r="G62" s="1418"/>
      <c r="H62" s="1419"/>
      <c r="I62" s="1419">
        <f>SUM(I59:I61)</f>
        <v>8</v>
      </c>
      <c r="J62" s="1419"/>
      <c r="K62" s="1419">
        <f>SUM(K59:K61)</f>
        <v>1</v>
      </c>
      <c r="L62" s="1419">
        <f>SUM(L59:L61)</f>
        <v>15</v>
      </c>
      <c r="M62" s="1419"/>
      <c r="N62" s="1419">
        <f>SUM(N59:N61)</f>
        <v>3</v>
      </c>
      <c r="O62" s="1419">
        <f>SUM(O59:O61)</f>
        <v>2</v>
      </c>
      <c r="P62" s="1418"/>
      <c r="Q62" s="1419"/>
      <c r="R62" s="1419"/>
      <c r="S62" s="1419"/>
      <c r="T62" s="1419"/>
      <c r="U62" s="1419"/>
      <c r="V62" s="1419"/>
      <c r="W62" s="1419"/>
      <c r="X62" s="1420"/>
      <c r="Y62" s="1418"/>
      <c r="Z62" s="1419"/>
      <c r="AA62" s="1419">
        <f>SUM(AA59:AA61)</f>
        <v>5</v>
      </c>
      <c r="AB62" s="1419">
        <f>SUM(AB59:AB61)</f>
        <v>0</v>
      </c>
      <c r="AC62" s="1419">
        <f>SUM(AC59:AC61)</f>
        <v>0</v>
      </c>
      <c r="AD62" s="1419">
        <f>SUM(AD59:AD61)</f>
        <v>8</v>
      </c>
      <c r="AE62" s="1419"/>
      <c r="AF62" s="1419"/>
      <c r="AG62" s="1419">
        <f>SUM(AG59:AG61)</f>
        <v>0</v>
      </c>
      <c r="AH62" s="1418"/>
      <c r="AI62" s="1419"/>
      <c r="AJ62" s="1419"/>
      <c r="AK62" s="1419"/>
      <c r="AL62" s="1419"/>
      <c r="AM62" s="1419"/>
      <c r="AN62" s="1419"/>
      <c r="AO62" s="1419"/>
      <c r="AP62" s="1420"/>
      <c r="AQ62" s="1418"/>
      <c r="AR62" s="1421"/>
      <c r="AS62" s="1418">
        <f>SUM(AS59:AS61)</f>
        <v>32</v>
      </c>
      <c r="AT62" s="1420">
        <f>SUM(AT59:AT61)</f>
        <v>13</v>
      </c>
      <c r="AU62" s="1422"/>
    </row>
    <row r="63" spans="2:47" x14ac:dyDescent="0.2"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</row>
    <row r="64" spans="2:47" x14ac:dyDescent="0.2"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</row>
    <row r="65" spans="2:47" x14ac:dyDescent="0.2">
      <c r="B65" s="1425" t="s">
        <v>641</v>
      </c>
      <c r="C65" s="88" t="s">
        <v>679</v>
      </c>
      <c r="D65" s="1425"/>
      <c r="E65" s="1425"/>
      <c r="F65" s="1425"/>
      <c r="G65" s="1425"/>
      <c r="H65" s="1425"/>
      <c r="I65" s="1425"/>
      <c r="J65" s="1425"/>
      <c r="K65" s="1425"/>
      <c r="L65" s="1425"/>
      <c r="M65" s="1425"/>
      <c r="N65" s="1425"/>
      <c r="O65" s="1425"/>
      <c r="P65" s="1425"/>
      <c r="Q65" s="1425"/>
      <c r="R65" s="1425"/>
      <c r="S65" s="1425"/>
      <c r="T65" s="1425"/>
      <c r="U65" s="1425"/>
      <c r="V65" s="1425"/>
      <c r="W65" s="1425"/>
      <c r="X65" s="1425"/>
      <c r="Y65" s="1425"/>
      <c r="Z65" s="1425"/>
      <c r="AA65" s="1425"/>
      <c r="AB65" s="1425"/>
      <c r="AC65" s="1425"/>
      <c r="AD65" s="1425"/>
      <c r="AE65" s="1425"/>
      <c r="AF65" s="1425"/>
      <c r="AG65" s="1425"/>
      <c r="AH65" s="1425"/>
      <c r="AI65" s="1425"/>
      <c r="AJ65" s="1425"/>
      <c r="AK65" s="1425"/>
      <c r="AL65" s="1425"/>
      <c r="AM65" s="1425"/>
      <c r="AN65" s="1425"/>
      <c r="AO65" s="1425"/>
      <c r="AP65" s="1425"/>
      <c r="AQ65" s="1425"/>
      <c r="AR65" s="1425"/>
      <c r="AS65" s="1425"/>
      <c r="AT65" s="1425"/>
      <c r="AU65" s="1425"/>
    </row>
    <row r="66" spans="2:47" x14ac:dyDescent="0.2"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</row>
    <row r="67" spans="2:47" x14ac:dyDescent="0.2"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</row>
    <row r="68" spans="2:47" x14ac:dyDescent="0.2"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</row>
    <row r="69" spans="2:47" x14ac:dyDescent="0.2">
      <c r="AM69" s="2396"/>
      <c r="AN69" s="2396"/>
      <c r="AO69" s="2396"/>
      <c r="AP69" s="2396"/>
      <c r="AQ69" s="2396"/>
      <c r="AR69" s="2396"/>
      <c r="AS69" s="2396"/>
      <c r="AT69" s="2396"/>
      <c r="AU69" s="2396"/>
    </row>
    <row r="73" spans="2:47" ht="18" x14ac:dyDescent="0.25">
      <c r="B73" s="2418" t="s">
        <v>248</v>
      </c>
      <c r="C73" s="2418"/>
      <c r="D73" s="2418"/>
      <c r="E73" s="2418"/>
      <c r="F73" s="2418"/>
      <c r="G73" s="2418"/>
      <c r="H73" s="2418"/>
      <c r="I73" s="2418"/>
      <c r="J73" s="2418"/>
      <c r="K73" s="2418"/>
      <c r="L73" s="2418"/>
      <c r="M73" s="2418"/>
      <c r="N73" s="2418"/>
      <c r="O73" s="2418"/>
      <c r="P73" s="2418"/>
      <c r="Q73" s="2418"/>
      <c r="R73" s="2418"/>
      <c r="S73" s="2418"/>
      <c r="T73" s="2418"/>
      <c r="U73" s="2418"/>
      <c r="V73" s="2418"/>
      <c r="W73" s="2418"/>
      <c r="X73" s="2418"/>
      <c r="Y73" s="2418"/>
      <c r="Z73" s="2418"/>
      <c r="AA73" s="2418"/>
      <c r="AB73" s="2418"/>
      <c r="AC73" s="2418"/>
      <c r="AD73" s="2418"/>
      <c r="AE73" s="2418"/>
      <c r="AF73" s="2418"/>
      <c r="AG73" s="2418"/>
      <c r="AH73" s="2418"/>
      <c r="AI73" s="2418"/>
      <c r="AJ73" s="2418"/>
      <c r="AK73" s="2418"/>
      <c r="AL73" s="2418"/>
      <c r="AM73" s="2418"/>
      <c r="AN73" s="2418"/>
      <c r="AO73" s="2418"/>
      <c r="AP73" s="2418"/>
      <c r="AQ73" s="2418"/>
      <c r="AR73" s="2418"/>
      <c r="AS73" s="2418"/>
      <c r="AT73" s="2418"/>
      <c r="AU73" s="2418"/>
    </row>
    <row r="74" spans="2:47" ht="18" x14ac:dyDescent="0.25"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  <c r="L74" s="1481"/>
      <c r="M74" s="1481"/>
      <c r="N74" s="1481"/>
      <c r="O74" s="1481"/>
      <c r="P74" s="1481"/>
      <c r="Q74" s="1481"/>
      <c r="R74" s="1481"/>
      <c r="S74" s="1481"/>
      <c r="T74" s="1481"/>
      <c r="U74" s="1481"/>
      <c r="V74" s="1481"/>
      <c r="W74" s="1481"/>
      <c r="X74" s="1481"/>
      <c r="Y74" s="1481"/>
      <c r="Z74" s="1481"/>
      <c r="AA74" s="1481"/>
      <c r="AB74" s="1481"/>
      <c r="AC74" s="1481"/>
      <c r="AD74" s="1481"/>
      <c r="AE74" s="1481"/>
      <c r="AF74" s="1481"/>
      <c r="AG74" s="1481"/>
      <c r="AH74" s="1481"/>
      <c r="AI74" s="1481"/>
      <c r="AJ74" s="1481"/>
      <c r="AK74" s="1481"/>
      <c r="AL74" s="1481"/>
      <c r="AM74" s="1481"/>
      <c r="AN74" s="1481"/>
      <c r="AO74" s="1481"/>
      <c r="AP74" s="1481"/>
      <c r="AQ74" s="1481"/>
      <c r="AR74" s="1481"/>
      <c r="AS74" s="1481"/>
      <c r="AT74" s="1481"/>
      <c r="AU74" s="1481"/>
    </row>
    <row r="75" spans="2:47" x14ac:dyDescent="0.2">
      <c r="B75" s="88" t="s">
        <v>273</v>
      </c>
      <c r="D75" s="1372" t="s">
        <v>27</v>
      </c>
      <c r="E75" s="1372" t="s">
        <v>285</v>
      </c>
      <c r="F75" s="1372"/>
    </row>
    <row r="76" spans="2:47" x14ac:dyDescent="0.2">
      <c r="B76" s="89" t="s">
        <v>25</v>
      </c>
      <c r="D76" s="1372" t="s">
        <v>27</v>
      </c>
      <c r="E76" s="2447">
        <v>2014</v>
      </c>
      <c r="F76" s="2447"/>
      <c r="G76" s="2447"/>
      <c r="H76" s="2447"/>
    </row>
    <row r="77" spans="2:47" x14ac:dyDescent="0.2">
      <c r="B77" s="88" t="s">
        <v>272</v>
      </c>
      <c r="D77" s="1372" t="s">
        <v>27</v>
      </c>
      <c r="E77" s="1395" t="s">
        <v>275</v>
      </c>
      <c r="F77" s="1372"/>
    </row>
    <row r="78" spans="2:47" x14ac:dyDescent="0.2">
      <c r="B78" s="88" t="s">
        <v>26</v>
      </c>
      <c r="D78" s="1372" t="s">
        <v>27</v>
      </c>
      <c r="E78" s="1395" t="s">
        <v>385</v>
      </c>
      <c r="F78" s="1372"/>
    </row>
    <row r="79" spans="2:47" ht="13.5" thickBot="1" x14ac:dyDescent="0.25">
      <c r="B79" s="1396"/>
      <c r="C79" s="1396"/>
      <c r="D79" s="1396"/>
      <c r="E79" s="1396"/>
      <c r="F79" s="1396"/>
    </row>
    <row r="80" spans="2:47" x14ac:dyDescent="0.2">
      <c r="B80" s="2432" t="s">
        <v>0</v>
      </c>
      <c r="C80" s="2434" t="s">
        <v>88</v>
      </c>
      <c r="D80" s="2435"/>
      <c r="E80" s="2436"/>
      <c r="F80" s="2448" t="s">
        <v>3</v>
      </c>
      <c r="G80" s="2331" t="s">
        <v>81</v>
      </c>
      <c r="H80" s="2332"/>
      <c r="I80" s="2332"/>
      <c r="J80" s="2332"/>
      <c r="K80" s="2332"/>
      <c r="L80" s="2332"/>
      <c r="M80" s="2332"/>
      <c r="N80" s="2332"/>
      <c r="O80" s="2332"/>
      <c r="P80" s="2331" t="s">
        <v>82</v>
      </c>
      <c r="Q80" s="2332"/>
      <c r="R80" s="2332"/>
      <c r="S80" s="2332"/>
      <c r="T80" s="2332"/>
      <c r="U80" s="2332"/>
      <c r="V80" s="2332"/>
      <c r="W80" s="2332"/>
      <c r="X80" s="2332"/>
      <c r="Y80" s="2331" t="s">
        <v>83</v>
      </c>
      <c r="Z80" s="2332"/>
      <c r="AA80" s="2332"/>
      <c r="AB80" s="2332"/>
      <c r="AC80" s="2332"/>
      <c r="AD80" s="2332"/>
      <c r="AE80" s="2332"/>
      <c r="AF80" s="2332"/>
      <c r="AG80" s="2333"/>
      <c r="AH80" s="2331" t="s">
        <v>84</v>
      </c>
      <c r="AI80" s="2332"/>
      <c r="AJ80" s="2332"/>
      <c r="AK80" s="2332"/>
      <c r="AL80" s="2332"/>
      <c r="AM80" s="2332"/>
      <c r="AN80" s="2332"/>
      <c r="AO80" s="2332"/>
      <c r="AP80" s="2333"/>
      <c r="AQ80" s="2441" t="s">
        <v>244</v>
      </c>
      <c r="AR80" s="2442"/>
      <c r="AS80" s="2449" t="s">
        <v>92</v>
      </c>
      <c r="AT80" s="2451" t="s">
        <v>91</v>
      </c>
      <c r="AU80" s="2453" t="s">
        <v>4</v>
      </c>
    </row>
    <row r="81" spans="2:47" x14ac:dyDescent="0.2">
      <c r="B81" s="2433"/>
      <c r="C81" s="2437"/>
      <c r="D81" s="2438"/>
      <c r="E81" s="2439"/>
      <c r="F81" s="2448"/>
      <c r="G81" s="1397">
        <v>1</v>
      </c>
      <c r="H81" s="1398">
        <v>2</v>
      </c>
      <c r="I81" s="1398">
        <v>3</v>
      </c>
      <c r="J81" s="1398">
        <v>4</v>
      </c>
      <c r="K81" s="1398">
        <v>5</v>
      </c>
      <c r="L81" s="1398">
        <v>6</v>
      </c>
      <c r="M81" s="1398">
        <v>7</v>
      </c>
      <c r="N81" s="1398">
        <v>8</v>
      </c>
      <c r="O81" s="1399">
        <v>9</v>
      </c>
      <c r="P81" s="1397">
        <v>1</v>
      </c>
      <c r="Q81" s="1398">
        <v>2</v>
      </c>
      <c r="R81" s="1398">
        <v>3</v>
      </c>
      <c r="S81" s="1398">
        <v>4</v>
      </c>
      <c r="T81" s="1398">
        <v>5</v>
      </c>
      <c r="U81" s="1398">
        <v>6</v>
      </c>
      <c r="V81" s="1398">
        <v>7</v>
      </c>
      <c r="W81" s="1398">
        <v>8</v>
      </c>
      <c r="X81" s="1399">
        <v>9</v>
      </c>
      <c r="Y81" s="1397">
        <v>1</v>
      </c>
      <c r="Z81" s="1398">
        <v>2</v>
      </c>
      <c r="AA81" s="1398">
        <v>3</v>
      </c>
      <c r="AB81" s="1398">
        <v>4</v>
      </c>
      <c r="AC81" s="1398">
        <v>5</v>
      </c>
      <c r="AD81" s="1398">
        <v>6</v>
      </c>
      <c r="AE81" s="1398">
        <v>7</v>
      </c>
      <c r="AF81" s="1398">
        <v>8</v>
      </c>
      <c r="AG81" s="1399">
        <v>9</v>
      </c>
      <c r="AH81" s="1397">
        <v>1</v>
      </c>
      <c r="AI81" s="1398">
        <v>2</v>
      </c>
      <c r="AJ81" s="1398">
        <v>3</v>
      </c>
      <c r="AK81" s="1398">
        <v>4</v>
      </c>
      <c r="AL81" s="1398">
        <v>5</v>
      </c>
      <c r="AM81" s="1398">
        <v>6</v>
      </c>
      <c r="AN81" s="1398">
        <v>7</v>
      </c>
      <c r="AO81" s="1398">
        <v>8</v>
      </c>
      <c r="AP81" s="1399">
        <v>9</v>
      </c>
      <c r="AQ81" s="1397" t="s">
        <v>89</v>
      </c>
      <c r="AR81" s="1399" t="s">
        <v>90</v>
      </c>
      <c r="AS81" s="2450"/>
      <c r="AT81" s="2452"/>
      <c r="AU81" s="2454"/>
    </row>
    <row r="82" spans="2:47" ht="13.5" thickBot="1" x14ac:dyDescent="0.25">
      <c r="B82" s="1400">
        <v>1</v>
      </c>
      <c r="C82" s="2429">
        <v>2</v>
      </c>
      <c r="D82" s="2430"/>
      <c r="E82" s="2431"/>
      <c r="F82" s="1401">
        <v>3</v>
      </c>
      <c r="G82" s="1402">
        <v>4</v>
      </c>
      <c r="H82" s="1403">
        <v>5</v>
      </c>
      <c r="I82" s="1403">
        <v>6</v>
      </c>
      <c r="J82" s="1403">
        <v>7</v>
      </c>
      <c r="K82" s="1403">
        <v>8</v>
      </c>
      <c r="L82" s="1403">
        <v>9</v>
      </c>
      <c r="M82" s="1403">
        <v>10</v>
      </c>
      <c r="N82" s="1403">
        <v>11</v>
      </c>
      <c r="O82" s="1404">
        <v>12</v>
      </c>
      <c r="P82" s="1402">
        <v>13</v>
      </c>
      <c r="Q82" s="1403">
        <v>14</v>
      </c>
      <c r="R82" s="1403">
        <v>15</v>
      </c>
      <c r="S82" s="1403">
        <v>16</v>
      </c>
      <c r="T82" s="1403">
        <v>17</v>
      </c>
      <c r="U82" s="1403">
        <v>18</v>
      </c>
      <c r="V82" s="1403">
        <v>19</v>
      </c>
      <c r="W82" s="1403">
        <v>20</v>
      </c>
      <c r="X82" s="1404">
        <v>21</v>
      </c>
      <c r="Y82" s="1402">
        <v>22</v>
      </c>
      <c r="Z82" s="1403">
        <v>23</v>
      </c>
      <c r="AA82" s="1403">
        <v>24</v>
      </c>
      <c r="AB82" s="1403">
        <v>25</v>
      </c>
      <c r="AC82" s="1403">
        <v>26</v>
      </c>
      <c r="AD82" s="1403">
        <v>27</v>
      </c>
      <c r="AE82" s="1403">
        <v>28</v>
      </c>
      <c r="AF82" s="1403">
        <v>29</v>
      </c>
      <c r="AG82" s="1404">
        <v>30</v>
      </c>
      <c r="AH82" s="1402">
        <v>31</v>
      </c>
      <c r="AI82" s="1403">
        <v>32</v>
      </c>
      <c r="AJ82" s="1403">
        <v>33</v>
      </c>
      <c r="AK82" s="1403">
        <v>34</v>
      </c>
      <c r="AL82" s="1403">
        <v>35</v>
      </c>
      <c r="AM82" s="1403">
        <v>36</v>
      </c>
      <c r="AN82" s="1403">
        <v>37</v>
      </c>
      <c r="AO82" s="1403">
        <v>38</v>
      </c>
      <c r="AP82" s="1404">
        <v>39</v>
      </c>
      <c r="AQ82" s="1405">
        <v>40</v>
      </c>
      <c r="AR82" s="1406">
        <v>41</v>
      </c>
      <c r="AS82" s="1402">
        <v>42</v>
      </c>
      <c r="AT82" s="1407">
        <v>43</v>
      </c>
      <c r="AU82" s="1407">
        <v>44</v>
      </c>
    </row>
    <row r="83" spans="2:47" ht="39.75" customHeight="1" x14ac:dyDescent="0.2">
      <c r="B83" s="1479">
        <v>1</v>
      </c>
      <c r="C83" s="2413" t="s">
        <v>376</v>
      </c>
      <c r="D83" s="2414"/>
      <c r="E83" s="2415"/>
      <c r="F83" s="555">
        <v>2</v>
      </c>
      <c r="G83" s="528"/>
      <c r="H83" s="531"/>
      <c r="I83" s="531"/>
      <c r="J83" s="531"/>
      <c r="K83" s="531"/>
      <c r="L83" s="531">
        <v>1</v>
      </c>
      <c r="M83" s="531"/>
      <c r="N83" s="531"/>
      <c r="O83" s="529"/>
      <c r="P83" s="528"/>
      <c r="Q83" s="531"/>
      <c r="R83" s="531"/>
      <c r="S83" s="531"/>
      <c r="T83" s="531"/>
      <c r="U83" s="531"/>
      <c r="V83" s="531"/>
      <c r="W83" s="531"/>
      <c r="X83" s="529"/>
      <c r="Y83" s="528"/>
      <c r="Z83" s="531"/>
      <c r="AA83" s="531">
        <v>3</v>
      </c>
      <c r="AB83" s="531"/>
      <c r="AC83" s="531"/>
      <c r="AD83" s="531">
        <v>5</v>
      </c>
      <c r="AE83" s="531"/>
      <c r="AF83" s="531"/>
      <c r="AG83" s="529"/>
      <c r="AH83" s="528"/>
      <c r="AI83" s="531"/>
      <c r="AJ83" s="531"/>
      <c r="AK83" s="531"/>
      <c r="AL83" s="531"/>
      <c r="AM83" s="531"/>
      <c r="AN83" s="531"/>
      <c r="AO83" s="531"/>
      <c r="AP83" s="529"/>
      <c r="AQ83" s="528"/>
      <c r="AR83" s="532"/>
      <c r="AS83" s="1298">
        <v>1</v>
      </c>
      <c r="AT83" s="1299">
        <v>8</v>
      </c>
      <c r="AU83" s="533"/>
    </row>
    <row r="84" spans="2:47" ht="39.75" customHeight="1" x14ac:dyDescent="0.2">
      <c r="B84" s="1478">
        <v>2</v>
      </c>
      <c r="C84" s="2410" t="s">
        <v>17</v>
      </c>
      <c r="D84" s="2411"/>
      <c r="E84" s="2412"/>
      <c r="F84" s="556">
        <v>8</v>
      </c>
      <c r="G84" s="483"/>
      <c r="H84" s="484"/>
      <c r="I84" s="484">
        <v>4</v>
      </c>
      <c r="J84" s="484"/>
      <c r="K84" s="484"/>
      <c r="L84" s="484">
        <v>10</v>
      </c>
      <c r="M84" s="484"/>
      <c r="N84" s="484"/>
      <c r="O84" s="485">
        <v>2</v>
      </c>
      <c r="P84" s="483"/>
      <c r="Q84" s="484"/>
      <c r="R84" s="484"/>
      <c r="S84" s="484"/>
      <c r="T84" s="484"/>
      <c r="U84" s="484"/>
      <c r="V84" s="484"/>
      <c r="W84" s="484"/>
      <c r="X84" s="485"/>
      <c r="Y84" s="483"/>
      <c r="Z84" s="484"/>
      <c r="AA84" s="484">
        <v>2</v>
      </c>
      <c r="AB84" s="484"/>
      <c r="AC84" s="484"/>
      <c r="AD84" s="484">
        <v>1</v>
      </c>
      <c r="AE84" s="484"/>
      <c r="AF84" s="484"/>
      <c r="AG84" s="485"/>
      <c r="AH84" s="483"/>
      <c r="AI84" s="484"/>
      <c r="AJ84" s="484"/>
      <c r="AK84" s="484"/>
      <c r="AL84" s="484"/>
      <c r="AM84" s="484"/>
      <c r="AN84" s="484"/>
      <c r="AO84" s="484"/>
      <c r="AP84" s="485"/>
      <c r="AQ84" s="483"/>
      <c r="AR84" s="527"/>
      <c r="AS84" s="1300">
        <v>16</v>
      </c>
      <c r="AT84" s="1301">
        <v>3</v>
      </c>
      <c r="AU84" s="486"/>
    </row>
    <row r="85" spans="2:47" ht="39.75" customHeight="1" thickBot="1" x14ac:dyDescent="0.25">
      <c r="B85" s="1476">
        <v>3</v>
      </c>
      <c r="C85" s="2407" t="s">
        <v>18</v>
      </c>
      <c r="D85" s="2408"/>
      <c r="E85" s="2409"/>
      <c r="F85" s="557">
        <v>6</v>
      </c>
      <c r="G85" s="534"/>
      <c r="H85" s="535"/>
      <c r="I85" s="535">
        <v>3</v>
      </c>
      <c r="J85" s="535"/>
      <c r="K85" s="535"/>
      <c r="L85" s="535">
        <v>3</v>
      </c>
      <c r="M85" s="535">
        <v>4</v>
      </c>
      <c r="N85" s="535"/>
      <c r="O85" s="535">
        <v>1</v>
      </c>
      <c r="P85" s="534"/>
      <c r="Q85" s="535"/>
      <c r="R85" s="535"/>
      <c r="S85" s="535"/>
      <c r="T85" s="535"/>
      <c r="U85" s="535"/>
      <c r="V85" s="535"/>
      <c r="W85" s="535"/>
      <c r="X85" s="536"/>
      <c r="Y85" s="534"/>
      <c r="Z85" s="535"/>
      <c r="AA85" s="535"/>
      <c r="AB85" s="535"/>
      <c r="AC85" s="535"/>
      <c r="AD85" s="535"/>
      <c r="AE85" s="535"/>
      <c r="AF85" s="535"/>
      <c r="AG85" s="535"/>
      <c r="AH85" s="534"/>
      <c r="AI85" s="535"/>
      <c r="AJ85" s="535"/>
      <c r="AK85" s="535"/>
      <c r="AL85" s="535"/>
      <c r="AM85" s="535"/>
      <c r="AN85" s="535"/>
      <c r="AO85" s="535"/>
      <c r="AP85" s="536"/>
      <c r="AQ85" s="534"/>
      <c r="AR85" s="537"/>
      <c r="AS85" s="1302">
        <v>11</v>
      </c>
      <c r="AT85" s="1303"/>
      <c r="AU85" s="1477"/>
    </row>
    <row r="86" spans="2:47" ht="39.75" customHeight="1" thickBot="1" x14ac:dyDescent="0.25">
      <c r="B86" s="2445" t="s">
        <v>3</v>
      </c>
      <c r="C86" s="2446"/>
      <c r="D86" s="2446"/>
      <c r="E86" s="2446"/>
      <c r="F86" s="1417">
        <f>SUM(F83:F85)</f>
        <v>16</v>
      </c>
      <c r="G86" s="1418"/>
      <c r="H86" s="1419"/>
      <c r="I86" s="1419">
        <f>SUM(I83:I85)</f>
        <v>7</v>
      </c>
      <c r="J86" s="1419"/>
      <c r="K86" s="1419">
        <f>SUM(K83:K85)</f>
        <v>0</v>
      </c>
      <c r="L86" s="1419">
        <f>SUM(L83:L85)</f>
        <v>14</v>
      </c>
      <c r="M86" s="1419">
        <f>SUM(M83:M85)</f>
        <v>4</v>
      </c>
      <c r="N86" s="1419">
        <f>SUM(N83:N85)</f>
        <v>0</v>
      </c>
      <c r="O86" s="1419">
        <f>SUM(O83:O85)</f>
        <v>3</v>
      </c>
      <c r="P86" s="1418"/>
      <c r="Q86" s="1419"/>
      <c r="R86" s="1419"/>
      <c r="S86" s="1419"/>
      <c r="T86" s="1419"/>
      <c r="U86" s="1419"/>
      <c r="V86" s="1419"/>
      <c r="W86" s="1419"/>
      <c r="X86" s="1420"/>
      <c r="Y86" s="1418"/>
      <c r="Z86" s="1419"/>
      <c r="AA86" s="1419">
        <f>SUM(AA83:AA85)</f>
        <v>5</v>
      </c>
      <c r="AB86" s="1419">
        <f>SUM(AB83:AB85)</f>
        <v>0</v>
      </c>
      <c r="AC86" s="1419">
        <f>SUM(AC83:AC85)</f>
        <v>0</v>
      </c>
      <c r="AD86" s="1419">
        <f>SUM(AD83:AD85)</f>
        <v>6</v>
      </c>
      <c r="AE86" s="1419"/>
      <c r="AF86" s="1419"/>
      <c r="AG86" s="1419">
        <f>SUM(AG83:AG85)</f>
        <v>0</v>
      </c>
      <c r="AH86" s="1418"/>
      <c r="AI86" s="1419"/>
      <c r="AJ86" s="1419"/>
      <c r="AK86" s="1419"/>
      <c r="AL86" s="1419"/>
      <c r="AM86" s="1419"/>
      <c r="AN86" s="1419"/>
      <c r="AO86" s="1419"/>
      <c r="AP86" s="1420"/>
      <c r="AQ86" s="1418"/>
      <c r="AR86" s="1421"/>
      <c r="AS86" s="1418">
        <f>SUM(AS83:AS85)</f>
        <v>28</v>
      </c>
      <c r="AT86" s="1420">
        <f>SUM(AT83:AT85)</f>
        <v>11</v>
      </c>
      <c r="AU86" s="1422"/>
    </row>
    <row r="87" spans="2:47" x14ac:dyDescent="0.2"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</row>
    <row r="88" spans="2:47" x14ac:dyDescent="0.2"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</row>
    <row r="89" spans="2:47" x14ac:dyDescent="0.2">
      <c r="B89" s="1425" t="s">
        <v>641</v>
      </c>
      <c r="C89" s="88" t="s">
        <v>679</v>
      </c>
      <c r="D89" s="1425"/>
      <c r="E89" s="1425"/>
      <c r="F89" s="1425"/>
      <c r="G89" s="1425"/>
      <c r="H89" s="1425"/>
      <c r="I89" s="1425"/>
      <c r="J89" s="1425"/>
      <c r="K89" s="1425"/>
      <c r="L89" s="1425"/>
      <c r="M89" s="1425"/>
      <c r="N89" s="1425"/>
      <c r="O89" s="1425"/>
      <c r="P89" s="1425"/>
      <c r="Q89" s="1425"/>
      <c r="R89" s="1425"/>
      <c r="S89" s="1425"/>
      <c r="T89" s="1425"/>
      <c r="U89" s="1425"/>
      <c r="V89" s="1425"/>
      <c r="W89" s="1425"/>
      <c r="X89" s="1425"/>
      <c r="Y89" s="1425"/>
      <c r="Z89" s="1425"/>
      <c r="AA89" s="1425"/>
      <c r="AB89" s="1425"/>
      <c r="AC89" s="1425"/>
      <c r="AD89" s="1425"/>
      <c r="AE89" s="1425"/>
      <c r="AF89" s="1425"/>
      <c r="AG89" s="1425"/>
      <c r="AH89" s="1425"/>
      <c r="AI89" s="1425"/>
      <c r="AJ89" s="1425"/>
      <c r="AK89" s="1425"/>
      <c r="AL89" s="1425"/>
      <c r="AM89" s="1425"/>
      <c r="AN89" s="1425"/>
      <c r="AO89" s="1425"/>
      <c r="AP89" s="1425"/>
      <c r="AQ89" s="1425"/>
      <c r="AR89" s="1425"/>
      <c r="AS89" s="1425"/>
      <c r="AT89" s="1425"/>
      <c r="AU89" s="1425"/>
    </row>
    <row r="90" spans="2:47" x14ac:dyDescent="0.2"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</row>
    <row r="91" spans="2:47" x14ac:dyDescent="0.2"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</row>
    <row r="92" spans="2:47" x14ac:dyDescent="0.2"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</row>
    <row r="93" spans="2:47" x14ac:dyDescent="0.2">
      <c r="AM93" s="2396"/>
      <c r="AN93" s="2396"/>
      <c r="AO93" s="2396"/>
      <c r="AP93" s="2396"/>
      <c r="AQ93" s="2396"/>
      <c r="AR93" s="2396"/>
      <c r="AS93" s="2396"/>
      <c r="AT93" s="2396"/>
      <c r="AU93" s="2396"/>
    </row>
    <row r="98" spans="2:47" ht="18" x14ac:dyDescent="0.25">
      <c r="B98" s="2418" t="s">
        <v>248</v>
      </c>
      <c r="C98" s="2418"/>
      <c r="D98" s="2418"/>
      <c r="E98" s="2418"/>
      <c r="F98" s="2418"/>
      <c r="G98" s="2418"/>
      <c r="H98" s="2418"/>
      <c r="I98" s="2418"/>
      <c r="J98" s="2418"/>
      <c r="K98" s="2418"/>
      <c r="L98" s="2418"/>
      <c r="M98" s="2418"/>
      <c r="N98" s="2418"/>
      <c r="O98" s="2418"/>
      <c r="P98" s="2418"/>
      <c r="Q98" s="2418"/>
      <c r="R98" s="2418"/>
      <c r="S98" s="2418"/>
      <c r="T98" s="2418"/>
      <c r="U98" s="2418"/>
      <c r="V98" s="2418"/>
      <c r="W98" s="2418"/>
      <c r="X98" s="2418"/>
      <c r="Y98" s="2418"/>
      <c r="Z98" s="2418"/>
      <c r="AA98" s="2418"/>
      <c r="AB98" s="2418"/>
      <c r="AC98" s="2418"/>
      <c r="AD98" s="2418"/>
      <c r="AE98" s="2418"/>
      <c r="AF98" s="2418"/>
      <c r="AG98" s="2418"/>
      <c r="AH98" s="2418"/>
      <c r="AI98" s="2418"/>
      <c r="AJ98" s="2418"/>
      <c r="AK98" s="2418"/>
      <c r="AL98" s="2418"/>
      <c r="AM98" s="2418"/>
      <c r="AN98" s="2418"/>
      <c r="AO98" s="2418"/>
      <c r="AP98" s="2418"/>
      <c r="AQ98" s="2418"/>
      <c r="AR98" s="2418"/>
      <c r="AS98" s="2418"/>
      <c r="AT98" s="2418"/>
      <c r="AU98" s="2418"/>
    </row>
    <row r="99" spans="2:47" ht="18" x14ac:dyDescent="0.25">
      <c r="B99" s="1618"/>
      <c r="C99" s="1618"/>
      <c r="D99" s="1618"/>
      <c r="E99" s="1618"/>
      <c r="F99" s="1618"/>
      <c r="G99" s="1618"/>
      <c r="H99" s="1618"/>
      <c r="I99" s="1618"/>
      <c r="J99" s="1618"/>
      <c r="K99" s="1618"/>
      <c r="L99" s="1618"/>
      <c r="M99" s="1618"/>
      <c r="N99" s="1618"/>
      <c r="O99" s="1618"/>
      <c r="P99" s="1618"/>
      <c r="Q99" s="1618"/>
      <c r="R99" s="1618"/>
      <c r="S99" s="1618"/>
      <c r="T99" s="1618"/>
      <c r="U99" s="1618"/>
      <c r="V99" s="1618"/>
      <c r="W99" s="1618"/>
      <c r="X99" s="1618"/>
      <c r="Y99" s="1618"/>
      <c r="Z99" s="1618"/>
      <c r="AA99" s="1618"/>
      <c r="AB99" s="1618"/>
      <c r="AC99" s="1618"/>
      <c r="AD99" s="1618"/>
      <c r="AE99" s="1618"/>
      <c r="AF99" s="1618"/>
      <c r="AG99" s="1618"/>
      <c r="AH99" s="1618"/>
      <c r="AI99" s="1618"/>
      <c r="AJ99" s="1618"/>
      <c r="AK99" s="1618"/>
      <c r="AL99" s="1618"/>
      <c r="AM99" s="1618"/>
      <c r="AN99" s="1618"/>
      <c r="AO99" s="1618"/>
      <c r="AP99" s="1618"/>
      <c r="AQ99" s="1618"/>
      <c r="AR99" s="1618"/>
      <c r="AS99" s="1618"/>
      <c r="AT99" s="1618"/>
      <c r="AU99" s="1618"/>
    </row>
    <row r="100" spans="2:47" x14ac:dyDescent="0.2">
      <c r="B100" s="88" t="s">
        <v>273</v>
      </c>
      <c r="D100" s="1372" t="s">
        <v>27</v>
      </c>
      <c r="E100" s="1372" t="s">
        <v>286</v>
      </c>
      <c r="F100" s="1372"/>
    </row>
    <row r="101" spans="2:47" x14ac:dyDescent="0.2">
      <c r="B101" s="89" t="s">
        <v>25</v>
      </c>
      <c r="D101" s="1372" t="s">
        <v>27</v>
      </c>
      <c r="E101" s="2447">
        <v>2014</v>
      </c>
      <c r="F101" s="2447"/>
      <c r="G101" s="2447"/>
      <c r="H101" s="2447"/>
    </row>
    <row r="102" spans="2:47" x14ac:dyDescent="0.2">
      <c r="B102" s="88" t="s">
        <v>272</v>
      </c>
      <c r="D102" s="1372" t="s">
        <v>27</v>
      </c>
      <c r="E102" s="1395" t="s">
        <v>275</v>
      </c>
      <c r="F102" s="1372"/>
    </row>
    <row r="103" spans="2:47" x14ac:dyDescent="0.2">
      <c r="B103" s="88" t="s">
        <v>26</v>
      </c>
      <c r="D103" s="1372" t="s">
        <v>27</v>
      </c>
      <c r="E103" s="1395" t="s">
        <v>385</v>
      </c>
      <c r="F103" s="1372"/>
    </row>
    <row r="104" spans="2:47" ht="13.5" thickBot="1" x14ac:dyDescent="0.25">
      <c r="B104" s="1396"/>
      <c r="C104" s="1396"/>
      <c r="D104" s="1396"/>
      <c r="E104" s="1396"/>
      <c r="F104" s="1396"/>
    </row>
    <row r="105" spans="2:47" x14ac:dyDescent="0.2">
      <c r="B105" s="2432" t="s">
        <v>0</v>
      </c>
      <c r="C105" s="2434" t="s">
        <v>88</v>
      </c>
      <c r="D105" s="2435"/>
      <c r="E105" s="2436"/>
      <c r="F105" s="2448" t="s">
        <v>3</v>
      </c>
      <c r="G105" s="2331" t="s">
        <v>81</v>
      </c>
      <c r="H105" s="2332"/>
      <c r="I105" s="2332"/>
      <c r="J105" s="2332"/>
      <c r="K105" s="2332"/>
      <c r="L105" s="2332"/>
      <c r="M105" s="2332"/>
      <c r="N105" s="2332"/>
      <c r="O105" s="2332"/>
      <c r="P105" s="2331" t="s">
        <v>82</v>
      </c>
      <c r="Q105" s="2332"/>
      <c r="R105" s="2332"/>
      <c r="S105" s="2332"/>
      <c r="T105" s="2332"/>
      <c r="U105" s="2332"/>
      <c r="V105" s="2332"/>
      <c r="W105" s="2332"/>
      <c r="X105" s="2332"/>
      <c r="Y105" s="2331" t="s">
        <v>83</v>
      </c>
      <c r="Z105" s="2332"/>
      <c r="AA105" s="2332"/>
      <c r="AB105" s="2332"/>
      <c r="AC105" s="2332"/>
      <c r="AD105" s="2332"/>
      <c r="AE105" s="2332"/>
      <c r="AF105" s="2332"/>
      <c r="AG105" s="2333"/>
      <c r="AH105" s="2331" t="s">
        <v>84</v>
      </c>
      <c r="AI105" s="2332"/>
      <c r="AJ105" s="2332"/>
      <c r="AK105" s="2332"/>
      <c r="AL105" s="2332"/>
      <c r="AM105" s="2332"/>
      <c r="AN105" s="2332"/>
      <c r="AO105" s="2332"/>
      <c r="AP105" s="2333"/>
      <c r="AQ105" s="2441" t="s">
        <v>244</v>
      </c>
      <c r="AR105" s="2442"/>
      <c r="AS105" s="2449" t="s">
        <v>92</v>
      </c>
      <c r="AT105" s="2451" t="s">
        <v>91</v>
      </c>
      <c r="AU105" s="2453" t="s">
        <v>309</v>
      </c>
    </row>
    <row r="106" spans="2:47" x14ac:dyDescent="0.2">
      <c r="B106" s="2433"/>
      <c r="C106" s="2437"/>
      <c r="D106" s="2438"/>
      <c r="E106" s="2439"/>
      <c r="F106" s="2448"/>
      <c r="G106" s="1397">
        <v>1</v>
      </c>
      <c r="H106" s="1398">
        <v>2</v>
      </c>
      <c r="I106" s="1398">
        <v>3</v>
      </c>
      <c r="J106" s="1398">
        <v>4</v>
      </c>
      <c r="K106" s="1398">
        <v>5</v>
      </c>
      <c r="L106" s="1398">
        <v>6</v>
      </c>
      <c r="M106" s="1398">
        <v>7</v>
      </c>
      <c r="N106" s="1398">
        <v>8</v>
      </c>
      <c r="O106" s="1399">
        <v>9</v>
      </c>
      <c r="P106" s="1397">
        <v>1</v>
      </c>
      <c r="Q106" s="1398">
        <v>2</v>
      </c>
      <c r="R106" s="1398">
        <v>3</v>
      </c>
      <c r="S106" s="1398">
        <v>4</v>
      </c>
      <c r="T106" s="1398">
        <v>5</v>
      </c>
      <c r="U106" s="1398">
        <v>6</v>
      </c>
      <c r="V106" s="1398">
        <v>7</v>
      </c>
      <c r="W106" s="1398">
        <v>8</v>
      </c>
      <c r="X106" s="1399">
        <v>9</v>
      </c>
      <c r="Y106" s="1397">
        <v>1</v>
      </c>
      <c r="Z106" s="1398">
        <v>2</v>
      </c>
      <c r="AA106" s="1398">
        <v>3</v>
      </c>
      <c r="AB106" s="1398">
        <v>4</v>
      </c>
      <c r="AC106" s="1398">
        <v>5</v>
      </c>
      <c r="AD106" s="1398">
        <v>6</v>
      </c>
      <c r="AE106" s="1398">
        <v>7</v>
      </c>
      <c r="AF106" s="1398">
        <v>8</v>
      </c>
      <c r="AG106" s="1399">
        <v>9</v>
      </c>
      <c r="AH106" s="1397">
        <v>1</v>
      </c>
      <c r="AI106" s="1398">
        <v>2</v>
      </c>
      <c r="AJ106" s="1398">
        <v>3</v>
      </c>
      <c r="AK106" s="1398">
        <v>4</v>
      </c>
      <c r="AL106" s="1398">
        <v>5</v>
      </c>
      <c r="AM106" s="1398">
        <v>6</v>
      </c>
      <c r="AN106" s="1398">
        <v>7</v>
      </c>
      <c r="AO106" s="1398">
        <v>8</v>
      </c>
      <c r="AP106" s="1399">
        <v>9</v>
      </c>
      <c r="AQ106" s="1397" t="s">
        <v>89</v>
      </c>
      <c r="AR106" s="1399" t="s">
        <v>90</v>
      </c>
      <c r="AS106" s="2450"/>
      <c r="AT106" s="2452"/>
      <c r="AU106" s="2454"/>
    </row>
    <row r="107" spans="2:47" ht="13.5" thickBot="1" x14ac:dyDescent="0.25">
      <c r="B107" s="1400">
        <v>1</v>
      </c>
      <c r="C107" s="2429">
        <v>2</v>
      </c>
      <c r="D107" s="2430"/>
      <c r="E107" s="2431"/>
      <c r="F107" s="1401">
        <v>3</v>
      </c>
      <c r="G107" s="1402">
        <v>4</v>
      </c>
      <c r="H107" s="1403">
        <v>5</v>
      </c>
      <c r="I107" s="1403">
        <v>6</v>
      </c>
      <c r="J107" s="1403">
        <v>7</v>
      </c>
      <c r="K107" s="1403">
        <v>8</v>
      </c>
      <c r="L107" s="1403">
        <v>9</v>
      </c>
      <c r="M107" s="1403">
        <v>10</v>
      </c>
      <c r="N107" s="1403">
        <v>11</v>
      </c>
      <c r="O107" s="1404">
        <v>12</v>
      </c>
      <c r="P107" s="1402">
        <v>13</v>
      </c>
      <c r="Q107" s="1403">
        <v>14</v>
      </c>
      <c r="R107" s="1403">
        <v>15</v>
      </c>
      <c r="S107" s="1403">
        <v>16</v>
      </c>
      <c r="T107" s="1403">
        <v>17</v>
      </c>
      <c r="U107" s="1403">
        <v>18</v>
      </c>
      <c r="V107" s="1403">
        <v>19</v>
      </c>
      <c r="W107" s="1403">
        <v>20</v>
      </c>
      <c r="X107" s="1404">
        <v>21</v>
      </c>
      <c r="Y107" s="1402">
        <v>22</v>
      </c>
      <c r="Z107" s="1403">
        <v>23</v>
      </c>
      <c r="AA107" s="1403">
        <v>24</v>
      </c>
      <c r="AB107" s="1403">
        <v>25</v>
      </c>
      <c r="AC107" s="1403">
        <v>26</v>
      </c>
      <c r="AD107" s="1403">
        <v>27</v>
      </c>
      <c r="AE107" s="1403">
        <v>28</v>
      </c>
      <c r="AF107" s="1403">
        <v>29</v>
      </c>
      <c r="AG107" s="1404">
        <v>30</v>
      </c>
      <c r="AH107" s="1402">
        <v>31</v>
      </c>
      <c r="AI107" s="1403">
        <v>32</v>
      </c>
      <c r="AJ107" s="1403">
        <v>33</v>
      </c>
      <c r="AK107" s="1403">
        <v>34</v>
      </c>
      <c r="AL107" s="1403">
        <v>35</v>
      </c>
      <c r="AM107" s="1403">
        <v>36</v>
      </c>
      <c r="AN107" s="1403">
        <v>37</v>
      </c>
      <c r="AO107" s="1403">
        <v>38</v>
      </c>
      <c r="AP107" s="1404">
        <v>39</v>
      </c>
      <c r="AQ107" s="1405">
        <v>40</v>
      </c>
      <c r="AR107" s="1406">
        <v>41</v>
      </c>
      <c r="AS107" s="1402">
        <v>42</v>
      </c>
      <c r="AT107" s="1407">
        <v>43</v>
      </c>
      <c r="AU107" s="1407">
        <v>44</v>
      </c>
    </row>
    <row r="108" spans="2:47" ht="30.75" customHeight="1" x14ac:dyDescent="0.2">
      <c r="B108" s="1616">
        <v>1</v>
      </c>
      <c r="C108" s="2413" t="s">
        <v>376</v>
      </c>
      <c r="D108" s="2414"/>
      <c r="E108" s="2415"/>
      <c r="F108" s="555">
        <v>2</v>
      </c>
      <c r="G108" s="528"/>
      <c r="H108" s="531"/>
      <c r="I108" s="531"/>
      <c r="J108" s="531"/>
      <c r="K108" s="531"/>
      <c r="L108" s="531">
        <v>1</v>
      </c>
      <c r="M108" s="531">
        <v>1</v>
      </c>
      <c r="N108" s="531">
        <v>1</v>
      </c>
      <c r="O108" s="529"/>
      <c r="P108" s="528"/>
      <c r="Q108" s="531"/>
      <c r="R108" s="531"/>
      <c r="S108" s="531"/>
      <c r="T108" s="531"/>
      <c r="U108" s="531"/>
      <c r="V108" s="531"/>
      <c r="W108" s="531"/>
      <c r="X108" s="529"/>
      <c r="Y108" s="528"/>
      <c r="Z108" s="531"/>
      <c r="AA108" s="531"/>
      <c r="AB108" s="531"/>
      <c r="AC108" s="531"/>
      <c r="AD108" s="531"/>
      <c r="AE108" s="531"/>
      <c r="AF108" s="531"/>
      <c r="AG108" s="529"/>
      <c r="AH108" s="528"/>
      <c r="AI108" s="531"/>
      <c r="AJ108" s="531"/>
      <c r="AK108" s="531"/>
      <c r="AL108" s="531"/>
      <c r="AM108" s="531"/>
      <c r="AN108" s="531"/>
      <c r="AO108" s="531"/>
      <c r="AP108" s="529"/>
      <c r="AQ108" s="528"/>
      <c r="AR108" s="532"/>
      <c r="AS108" s="1298">
        <v>3</v>
      </c>
      <c r="AT108" s="1299"/>
      <c r="AU108" s="533"/>
    </row>
    <row r="109" spans="2:47" ht="30.75" customHeight="1" x14ac:dyDescent="0.2">
      <c r="B109" s="1615">
        <v>2</v>
      </c>
      <c r="C109" s="2410" t="s">
        <v>17</v>
      </c>
      <c r="D109" s="2411"/>
      <c r="E109" s="2412"/>
      <c r="F109" s="556">
        <v>8</v>
      </c>
      <c r="G109" s="483"/>
      <c r="H109" s="484"/>
      <c r="I109" s="484"/>
      <c r="J109" s="484"/>
      <c r="K109" s="484"/>
      <c r="L109" s="484"/>
      <c r="M109" s="484"/>
      <c r="N109" s="484"/>
      <c r="O109" s="485">
        <v>5</v>
      </c>
      <c r="P109" s="483"/>
      <c r="Q109" s="484"/>
      <c r="R109" s="484"/>
      <c r="S109" s="484"/>
      <c r="T109" s="484"/>
      <c r="U109" s="484"/>
      <c r="V109" s="484"/>
      <c r="W109" s="484"/>
      <c r="X109" s="485"/>
      <c r="Y109" s="483"/>
      <c r="Z109" s="484"/>
      <c r="AA109" s="484"/>
      <c r="AB109" s="484"/>
      <c r="AC109" s="484"/>
      <c r="AD109" s="484">
        <v>1</v>
      </c>
      <c r="AE109" s="484"/>
      <c r="AF109" s="484"/>
      <c r="AG109" s="485"/>
      <c r="AH109" s="483"/>
      <c r="AI109" s="484"/>
      <c r="AJ109" s="484"/>
      <c r="AK109" s="484"/>
      <c r="AL109" s="484"/>
      <c r="AM109" s="484"/>
      <c r="AN109" s="484"/>
      <c r="AO109" s="484"/>
      <c r="AP109" s="485"/>
      <c r="AQ109" s="483"/>
      <c r="AR109" s="527"/>
      <c r="AS109" s="1300">
        <v>5</v>
      </c>
      <c r="AT109" s="1301">
        <v>1</v>
      </c>
      <c r="AU109" s="486"/>
    </row>
    <row r="110" spans="2:47" ht="30.75" customHeight="1" thickBot="1" x14ac:dyDescent="0.25">
      <c r="B110" s="1614">
        <v>3</v>
      </c>
      <c r="C110" s="2407" t="s">
        <v>18</v>
      </c>
      <c r="D110" s="2408"/>
      <c r="E110" s="2409"/>
      <c r="F110" s="557">
        <v>6</v>
      </c>
      <c r="G110" s="534"/>
      <c r="H110" s="535"/>
      <c r="I110" s="535">
        <v>6</v>
      </c>
      <c r="J110" s="535"/>
      <c r="K110" s="535"/>
      <c r="L110" s="535">
        <v>4</v>
      </c>
      <c r="M110" s="535">
        <v>1</v>
      </c>
      <c r="N110" s="535">
        <v>1</v>
      </c>
      <c r="O110" s="535">
        <v>2</v>
      </c>
      <c r="P110" s="534"/>
      <c r="Q110" s="535"/>
      <c r="R110" s="535"/>
      <c r="S110" s="535"/>
      <c r="T110" s="535"/>
      <c r="U110" s="535"/>
      <c r="V110" s="535"/>
      <c r="W110" s="535"/>
      <c r="X110" s="536"/>
      <c r="Y110" s="534"/>
      <c r="Z110" s="535"/>
      <c r="AA110" s="535"/>
      <c r="AB110" s="535"/>
      <c r="AC110" s="535"/>
      <c r="AD110" s="535">
        <v>2</v>
      </c>
      <c r="AE110" s="535"/>
      <c r="AF110" s="535">
        <v>1</v>
      </c>
      <c r="AG110" s="535">
        <v>1</v>
      </c>
      <c r="AH110" s="534"/>
      <c r="AI110" s="535"/>
      <c r="AJ110" s="535"/>
      <c r="AK110" s="535"/>
      <c r="AL110" s="535"/>
      <c r="AM110" s="535"/>
      <c r="AN110" s="535"/>
      <c r="AO110" s="535"/>
      <c r="AP110" s="536"/>
      <c r="AQ110" s="534"/>
      <c r="AR110" s="537"/>
      <c r="AS110" s="1302">
        <v>14</v>
      </c>
      <c r="AT110" s="1303">
        <v>4</v>
      </c>
      <c r="AU110" s="1699"/>
    </row>
    <row r="111" spans="2:47" ht="30.75" customHeight="1" thickBot="1" x14ac:dyDescent="0.25">
      <c r="B111" s="2445" t="s">
        <v>3</v>
      </c>
      <c r="C111" s="2446"/>
      <c r="D111" s="2446"/>
      <c r="E111" s="2446"/>
      <c r="F111" s="1417">
        <f>SUM(F108:F110)</f>
        <v>16</v>
      </c>
      <c r="G111" s="1418"/>
      <c r="H111" s="1419"/>
      <c r="I111" s="1419">
        <f>SUM(I108:I110)</f>
        <v>6</v>
      </c>
      <c r="J111" s="1419"/>
      <c r="K111" s="1419">
        <f>SUM(K108:K110)</f>
        <v>0</v>
      </c>
      <c r="L111" s="1419">
        <f>SUM(L108:L110)</f>
        <v>5</v>
      </c>
      <c r="M111" s="1419">
        <f>SUM(M108:M110)</f>
        <v>2</v>
      </c>
      <c r="N111" s="1419">
        <f>SUM(N108:N110)</f>
        <v>2</v>
      </c>
      <c r="O111" s="1419">
        <f>SUM(O108:O110)</f>
        <v>7</v>
      </c>
      <c r="P111" s="1418"/>
      <c r="Q111" s="1419"/>
      <c r="R111" s="1419"/>
      <c r="S111" s="1419"/>
      <c r="T111" s="1419"/>
      <c r="U111" s="1419"/>
      <c r="V111" s="1419"/>
      <c r="W111" s="1419"/>
      <c r="X111" s="1420"/>
      <c r="Y111" s="1418"/>
      <c r="Z111" s="1419"/>
      <c r="AA111" s="1419">
        <f>SUM(AA108:AA110)</f>
        <v>0</v>
      </c>
      <c r="AB111" s="1419">
        <f>SUM(AB108:AB110)</f>
        <v>0</v>
      </c>
      <c r="AC111" s="1419">
        <f>SUM(AC108:AC110)</f>
        <v>0</v>
      </c>
      <c r="AD111" s="1419">
        <f>SUM(AD108:AD110)</f>
        <v>3</v>
      </c>
      <c r="AE111" s="1419"/>
      <c r="AF111" s="1419">
        <f>SUM(AF108:AF110)</f>
        <v>1</v>
      </c>
      <c r="AG111" s="1419">
        <f>SUM(AG108:AG110)</f>
        <v>1</v>
      </c>
      <c r="AH111" s="1418"/>
      <c r="AI111" s="1419"/>
      <c r="AJ111" s="1419"/>
      <c r="AK111" s="1419"/>
      <c r="AL111" s="1419"/>
      <c r="AM111" s="1419"/>
      <c r="AN111" s="1419"/>
      <c r="AO111" s="1419"/>
      <c r="AP111" s="1420"/>
      <c r="AQ111" s="1418"/>
      <c r="AR111" s="1421"/>
      <c r="AS111" s="1418">
        <f>SUM(AS108:AS110)</f>
        <v>22</v>
      </c>
      <c r="AT111" s="1420">
        <f>SUM(AT108:AT110)</f>
        <v>5</v>
      </c>
      <c r="AU111" s="1700"/>
    </row>
    <row r="112" spans="2:47" x14ac:dyDescent="0.2"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</row>
    <row r="113" spans="2:47" x14ac:dyDescent="0.2"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</row>
    <row r="114" spans="2:47" x14ac:dyDescent="0.2">
      <c r="B114" s="1425" t="s">
        <v>641</v>
      </c>
      <c r="C114" s="88" t="s">
        <v>679</v>
      </c>
      <c r="D114" s="1425"/>
      <c r="E114" s="1425"/>
      <c r="F114" s="1425"/>
      <c r="G114" s="1425"/>
      <c r="H114" s="1425"/>
      <c r="I114" s="1425"/>
      <c r="J114" s="1425"/>
      <c r="K114" s="1425"/>
      <c r="L114" s="1425"/>
      <c r="M114" s="1425"/>
      <c r="N114" s="1425"/>
      <c r="O114" s="1425"/>
      <c r="P114" s="1425"/>
      <c r="Q114" s="1425"/>
      <c r="R114" s="1425"/>
      <c r="S114" s="1425"/>
      <c r="T114" s="1425"/>
      <c r="U114" s="1425"/>
      <c r="V114" s="1425"/>
      <c r="W114" s="1425"/>
      <c r="X114" s="1425"/>
      <c r="Y114" s="1425"/>
      <c r="Z114" s="1425"/>
      <c r="AA114" s="1425"/>
      <c r="AB114" s="1425"/>
      <c r="AC114" s="1425"/>
      <c r="AD114" s="1425"/>
      <c r="AE114" s="1425"/>
      <c r="AF114" s="1425"/>
      <c r="AG114" s="1425"/>
      <c r="AH114" s="1425"/>
      <c r="AI114" s="1425"/>
      <c r="AJ114" s="1425"/>
      <c r="AK114" s="1425"/>
      <c r="AL114" s="1425"/>
      <c r="AM114" s="1425"/>
      <c r="AN114" s="1425"/>
      <c r="AO114" s="1425"/>
      <c r="AP114" s="1425"/>
      <c r="AQ114" s="1425"/>
      <c r="AR114" s="1425"/>
      <c r="AS114" s="1425"/>
      <c r="AT114" s="1425"/>
      <c r="AU114" s="1425"/>
    </row>
    <row r="115" spans="2:47" x14ac:dyDescent="0.2"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</row>
    <row r="116" spans="2:47" x14ac:dyDescent="0.2"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</row>
    <row r="117" spans="2:47" x14ac:dyDescent="0.2"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</row>
    <row r="118" spans="2:47" x14ac:dyDescent="0.2">
      <c r="AM118" s="2396"/>
      <c r="AN118" s="2396"/>
      <c r="AO118" s="2396"/>
      <c r="AP118" s="2396"/>
      <c r="AQ118" s="2396"/>
      <c r="AR118" s="2396"/>
      <c r="AS118" s="2396"/>
      <c r="AT118" s="2396"/>
      <c r="AU118" s="2396"/>
    </row>
    <row r="123" spans="2:47" ht="18" x14ac:dyDescent="0.25">
      <c r="B123" s="2418" t="s">
        <v>248</v>
      </c>
      <c r="C123" s="2418"/>
      <c r="D123" s="2418"/>
      <c r="E123" s="2418"/>
      <c r="F123" s="2418"/>
      <c r="G123" s="2418"/>
      <c r="H123" s="2418"/>
      <c r="I123" s="2418"/>
      <c r="J123" s="2418"/>
      <c r="K123" s="2418"/>
      <c r="L123" s="2418"/>
      <c r="M123" s="2418"/>
      <c r="N123" s="2418"/>
      <c r="O123" s="2418"/>
      <c r="P123" s="2418"/>
      <c r="Q123" s="2418"/>
      <c r="R123" s="2418"/>
      <c r="S123" s="2418"/>
      <c r="T123" s="2418"/>
      <c r="U123" s="2418"/>
      <c r="V123" s="2418"/>
      <c r="W123" s="2418"/>
      <c r="X123" s="2418"/>
      <c r="Y123" s="2418"/>
      <c r="Z123" s="2418"/>
      <c r="AA123" s="2418"/>
      <c r="AB123" s="2418"/>
      <c r="AC123" s="2418"/>
      <c r="AD123" s="2418"/>
      <c r="AE123" s="2418"/>
      <c r="AF123" s="2418"/>
      <c r="AG123" s="2418"/>
      <c r="AH123" s="2418"/>
      <c r="AI123" s="2418"/>
      <c r="AJ123" s="2418"/>
      <c r="AK123" s="2418"/>
      <c r="AL123" s="2418"/>
      <c r="AM123" s="2418"/>
      <c r="AN123" s="2418"/>
      <c r="AO123" s="2418"/>
      <c r="AP123" s="2418"/>
      <c r="AQ123" s="2418"/>
      <c r="AR123" s="2418"/>
      <c r="AS123" s="2418"/>
      <c r="AT123" s="2418"/>
      <c r="AU123" s="2418"/>
    </row>
    <row r="124" spans="2:47" ht="18" x14ac:dyDescent="0.25">
      <c r="B124" s="1761"/>
      <c r="C124" s="1761"/>
      <c r="D124" s="1761"/>
      <c r="E124" s="1761"/>
      <c r="F124" s="1761"/>
      <c r="G124" s="1761"/>
      <c r="H124" s="1761"/>
      <c r="I124" s="1761"/>
      <c r="J124" s="1761"/>
      <c r="K124" s="1761"/>
      <c r="L124" s="1761"/>
      <c r="M124" s="1761"/>
      <c r="N124" s="1761"/>
      <c r="O124" s="1761"/>
      <c r="P124" s="1761"/>
      <c r="Q124" s="1761"/>
      <c r="R124" s="1761"/>
      <c r="S124" s="1761"/>
      <c r="T124" s="1761"/>
      <c r="U124" s="1761"/>
      <c r="V124" s="1761"/>
      <c r="W124" s="1761"/>
      <c r="X124" s="1761"/>
      <c r="Y124" s="1761"/>
      <c r="Z124" s="1761"/>
      <c r="AA124" s="1761"/>
      <c r="AB124" s="1761"/>
      <c r="AC124" s="1761"/>
      <c r="AD124" s="1761"/>
      <c r="AE124" s="1761"/>
      <c r="AF124" s="1761"/>
      <c r="AG124" s="1761"/>
      <c r="AH124" s="1761"/>
      <c r="AI124" s="1761"/>
      <c r="AJ124" s="1761"/>
      <c r="AK124" s="1761"/>
      <c r="AL124" s="1761"/>
      <c r="AM124" s="1761"/>
      <c r="AN124" s="1761"/>
      <c r="AO124" s="1761"/>
      <c r="AP124" s="1761"/>
      <c r="AQ124" s="1761"/>
      <c r="AR124" s="1761"/>
      <c r="AS124" s="1761"/>
      <c r="AT124" s="1761"/>
      <c r="AU124" s="1761"/>
    </row>
    <row r="125" spans="2:47" x14ac:dyDescent="0.2">
      <c r="B125" s="88" t="s">
        <v>273</v>
      </c>
      <c r="D125" s="1372" t="s">
        <v>27</v>
      </c>
      <c r="E125" s="1372" t="s">
        <v>287</v>
      </c>
      <c r="F125" s="1372"/>
    </row>
    <row r="126" spans="2:47" x14ac:dyDescent="0.2">
      <c r="B126" s="89" t="s">
        <v>25</v>
      </c>
      <c r="D126" s="1372" t="s">
        <v>27</v>
      </c>
      <c r="E126" s="2447">
        <v>2014</v>
      </c>
      <c r="F126" s="2447"/>
      <c r="G126" s="2447"/>
      <c r="H126" s="2447"/>
    </row>
    <row r="127" spans="2:47" x14ac:dyDescent="0.2">
      <c r="B127" s="88" t="s">
        <v>272</v>
      </c>
      <c r="D127" s="1372" t="s">
        <v>27</v>
      </c>
      <c r="E127" s="1395" t="s">
        <v>275</v>
      </c>
      <c r="F127" s="1372"/>
    </row>
    <row r="128" spans="2:47" x14ac:dyDescent="0.2">
      <c r="B128" s="88" t="s">
        <v>26</v>
      </c>
      <c r="D128" s="1372" t="s">
        <v>27</v>
      </c>
      <c r="E128" s="1395" t="s">
        <v>385</v>
      </c>
      <c r="F128" s="1372"/>
    </row>
    <row r="129" spans="2:47" ht="13.5" thickBot="1" x14ac:dyDescent="0.25">
      <c r="B129" s="1396"/>
      <c r="C129" s="1396"/>
      <c r="D129" s="1396"/>
      <c r="E129" s="1396"/>
      <c r="F129" s="1396"/>
    </row>
    <row r="130" spans="2:47" x14ac:dyDescent="0.2">
      <c r="B130" s="2432" t="s">
        <v>0</v>
      </c>
      <c r="C130" s="2434" t="s">
        <v>88</v>
      </c>
      <c r="D130" s="2435"/>
      <c r="E130" s="2436"/>
      <c r="F130" s="2448" t="s">
        <v>3</v>
      </c>
      <c r="G130" s="2331" t="s">
        <v>81</v>
      </c>
      <c r="H130" s="2332"/>
      <c r="I130" s="2332"/>
      <c r="J130" s="2332"/>
      <c r="K130" s="2332"/>
      <c r="L130" s="2332"/>
      <c r="M130" s="2332"/>
      <c r="N130" s="2332"/>
      <c r="O130" s="2332"/>
      <c r="P130" s="2331" t="s">
        <v>82</v>
      </c>
      <c r="Q130" s="2332"/>
      <c r="R130" s="2332"/>
      <c r="S130" s="2332"/>
      <c r="T130" s="2332"/>
      <c r="U130" s="2332"/>
      <c r="V130" s="2332"/>
      <c r="W130" s="2332"/>
      <c r="X130" s="2332"/>
      <c r="Y130" s="2331" t="s">
        <v>83</v>
      </c>
      <c r="Z130" s="2332"/>
      <c r="AA130" s="2332"/>
      <c r="AB130" s="2332"/>
      <c r="AC130" s="2332"/>
      <c r="AD130" s="2332"/>
      <c r="AE130" s="2332"/>
      <c r="AF130" s="2332"/>
      <c r="AG130" s="2333"/>
      <c r="AH130" s="2331" t="s">
        <v>84</v>
      </c>
      <c r="AI130" s="2332"/>
      <c r="AJ130" s="2332"/>
      <c r="AK130" s="2332"/>
      <c r="AL130" s="2332"/>
      <c r="AM130" s="2332"/>
      <c r="AN130" s="2332"/>
      <c r="AO130" s="2332"/>
      <c r="AP130" s="2333"/>
      <c r="AQ130" s="2441" t="s">
        <v>244</v>
      </c>
      <c r="AR130" s="2442"/>
      <c r="AS130" s="2449" t="s">
        <v>92</v>
      </c>
      <c r="AT130" s="2451" t="s">
        <v>91</v>
      </c>
      <c r="AU130" s="2453" t="s">
        <v>309</v>
      </c>
    </row>
    <row r="131" spans="2:47" x14ac:dyDescent="0.2">
      <c r="B131" s="2433"/>
      <c r="C131" s="2437"/>
      <c r="D131" s="2438"/>
      <c r="E131" s="2439"/>
      <c r="F131" s="2448"/>
      <c r="G131" s="1397">
        <v>1</v>
      </c>
      <c r="H131" s="1398">
        <v>2</v>
      </c>
      <c r="I131" s="1398">
        <v>3</v>
      </c>
      <c r="J131" s="1398">
        <v>4</v>
      </c>
      <c r="K131" s="1398">
        <v>5</v>
      </c>
      <c r="L131" s="1398">
        <v>6</v>
      </c>
      <c r="M131" s="1398">
        <v>7</v>
      </c>
      <c r="N131" s="1398">
        <v>8</v>
      </c>
      <c r="O131" s="1399">
        <v>9</v>
      </c>
      <c r="P131" s="1397">
        <v>1</v>
      </c>
      <c r="Q131" s="1398">
        <v>2</v>
      </c>
      <c r="R131" s="1398">
        <v>3</v>
      </c>
      <c r="S131" s="1398">
        <v>4</v>
      </c>
      <c r="T131" s="1398">
        <v>5</v>
      </c>
      <c r="U131" s="1398">
        <v>6</v>
      </c>
      <c r="V131" s="1398">
        <v>7</v>
      </c>
      <c r="W131" s="1398">
        <v>8</v>
      </c>
      <c r="X131" s="1399">
        <v>9</v>
      </c>
      <c r="Y131" s="1397">
        <v>1</v>
      </c>
      <c r="Z131" s="1398">
        <v>2</v>
      </c>
      <c r="AA131" s="1398">
        <v>3</v>
      </c>
      <c r="AB131" s="1398">
        <v>4</v>
      </c>
      <c r="AC131" s="1398">
        <v>5</v>
      </c>
      <c r="AD131" s="1398">
        <v>6</v>
      </c>
      <c r="AE131" s="1398">
        <v>7</v>
      </c>
      <c r="AF131" s="1398">
        <v>8</v>
      </c>
      <c r="AG131" s="1399">
        <v>9</v>
      </c>
      <c r="AH131" s="1397">
        <v>1</v>
      </c>
      <c r="AI131" s="1398">
        <v>2</v>
      </c>
      <c r="AJ131" s="1398">
        <v>3</v>
      </c>
      <c r="AK131" s="1398">
        <v>4</v>
      </c>
      <c r="AL131" s="1398">
        <v>5</v>
      </c>
      <c r="AM131" s="1398">
        <v>6</v>
      </c>
      <c r="AN131" s="1398">
        <v>7</v>
      </c>
      <c r="AO131" s="1398">
        <v>8</v>
      </c>
      <c r="AP131" s="1399">
        <v>9</v>
      </c>
      <c r="AQ131" s="1397" t="s">
        <v>89</v>
      </c>
      <c r="AR131" s="1399" t="s">
        <v>90</v>
      </c>
      <c r="AS131" s="2450"/>
      <c r="AT131" s="2452"/>
      <c r="AU131" s="2454"/>
    </row>
    <row r="132" spans="2:47" ht="13.5" thickBot="1" x14ac:dyDescent="0.25">
      <c r="B132" s="1400">
        <v>1</v>
      </c>
      <c r="C132" s="2429">
        <v>2</v>
      </c>
      <c r="D132" s="2430"/>
      <c r="E132" s="2431"/>
      <c r="F132" s="1401">
        <v>3</v>
      </c>
      <c r="G132" s="1402">
        <v>4</v>
      </c>
      <c r="H132" s="1403">
        <v>5</v>
      </c>
      <c r="I132" s="1403">
        <v>6</v>
      </c>
      <c r="J132" s="1403">
        <v>7</v>
      </c>
      <c r="K132" s="1403">
        <v>8</v>
      </c>
      <c r="L132" s="1403">
        <v>9</v>
      </c>
      <c r="M132" s="1403">
        <v>10</v>
      </c>
      <c r="N132" s="1403">
        <v>11</v>
      </c>
      <c r="O132" s="1404">
        <v>12</v>
      </c>
      <c r="P132" s="1402">
        <v>13</v>
      </c>
      <c r="Q132" s="1403">
        <v>14</v>
      </c>
      <c r="R132" s="1403">
        <v>15</v>
      </c>
      <c r="S132" s="1403">
        <v>16</v>
      </c>
      <c r="T132" s="1403">
        <v>17</v>
      </c>
      <c r="U132" s="1403">
        <v>18</v>
      </c>
      <c r="V132" s="1403">
        <v>19</v>
      </c>
      <c r="W132" s="1403">
        <v>20</v>
      </c>
      <c r="X132" s="1404">
        <v>21</v>
      </c>
      <c r="Y132" s="1402">
        <v>22</v>
      </c>
      <c r="Z132" s="1403">
        <v>23</v>
      </c>
      <c r="AA132" s="1403">
        <v>24</v>
      </c>
      <c r="AB132" s="1403">
        <v>25</v>
      </c>
      <c r="AC132" s="1403">
        <v>26</v>
      </c>
      <c r="AD132" s="1403">
        <v>27</v>
      </c>
      <c r="AE132" s="1403">
        <v>28</v>
      </c>
      <c r="AF132" s="1403">
        <v>29</v>
      </c>
      <c r="AG132" s="1404">
        <v>30</v>
      </c>
      <c r="AH132" s="1402">
        <v>31</v>
      </c>
      <c r="AI132" s="1403">
        <v>32</v>
      </c>
      <c r="AJ132" s="1403">
        <v>33</v>
      </c>
      <c r="AK132" s="1403">
        <v>34</v>
      </c>
      <c r="AL132" s="1403">
        <v>35</v>
      </c>
      <c r="AM132" s="1403">
        <v>36</v>
      </c>
      <c r="AN132" s="1403">
        <v>37</v>
      </c>
      <c r="AO132" s="1403">
        <v>38</v>
      </c>
      <c r="AP132" s="1404">
        <v>39</v>
      </c>
      <c r="AQ132" s="1405">
        <v>40</v>
      </c>
      <c r="AR132" s="1406">
        <v>41</v>
      </c>
      <c r="AS132" s="1402">
        <v>42</v>
      </c>
      <c r="AT132" s="1407">
        <v>43</v>
      </c>
      <c r="AU132" s="1407">
        <v>44</v>
      </c>
    </row>
    <row r="133" spans="2:47" ht="30.75" customHeight="1" x14ac:dyDescent="0.2">
      <c r="B133" s="1760">
        <v>1</v>
      </c>
      <c r="C133" s="2413" t="s">
        <v>376</v>
      </c>
      <c r="D133" s="2414"/>
      <c r="E133" s="2415"/>
      <c r="F133" s="555">
        <v>2</v>
      </c>
      <c r="G133" s="528"/>
      <c r="H133" s="531"/>
      <c r="I133" s="531"/>
      <c r="J133" s="531"/>
      <c r="K133" s="531"/>
      <c r="L133" s="531"/>
      <c r="M133" s="531"/>
      <c r="N133" s="531"/>
      <c r="O133" s="529"/>
      <c r="P133" s="528"/>
      <c r="Q133" s="531"/>
      <c r="R133" s="531"/>
      <c r="S133" s="531"/>
      <c r="T133" s="531"/>
      <c r="U133" s="531"/>
      <c r="V133" s="531"/>
      <c r="W133" s="531"/>
      <c r="X133" s="529"/>
      <c r="Y133" s="528"/>
      <c r="Z133" s="531"/>
      <c r="AA133" s="531"/>
      <c r="AB133" s="531"/>
      <c r="AC133" s="531"/>
      <c r="AD133" s="531"/>
      <c r="AE133" s="531"/>
      <c r="AF133" s="531"/>
      <c r="AG133" s="529"/>
      <c r="AH133" s="528"/>
      <c r="AI133" s="531"/>
      <c r="AJ133" s="531"/>
      <c r="AK133" s="531"/>
      <c r="AL133" s="531"/>
      <c r="AM133" s="531"/>
      <c r="AN133" s="531"/>
      <c r="AO133" s="531"/>
      <c r="AP133" s="529"/>
      <c r="AQ133" s="528"/>
      <c r="AR133" s="532"/>
      <c r="AS133" s="1298"/>
      <c r="AT133" s="1299"/>
      <c r="AU133" s="533"/>
    </row>
    <row r="134" spans="2:47" ht="30.75" customHeight="1" x14ac:dyDescent="0.2">
      <c r="B134" s="1759">
        <v>2</v>
      </c>
      <c r="C134" s="2410" t="s">
        <v>17</v>
      </c>
      <c r="D134" s="2411"/>
      <c r="E134" s="2412"/>
      <c r="F134" s="556">
        <v>8</v>
      </c>
      <c r="G134" s="483"/>
      <c r="H134" s="484"/>
      <c r="I134" s="484">
        <v>2</v>
      </c>
      <c r="J134" s="484"/>
      <c r="K134" s="484"/>
      <c r="L134" s="484">
        <v>1</v>
      </c>
      <c r="M134" s="484"/>
      <c r="N134" s="484">
        <v>1</v>
      </c>
      <c r="O134" s="485">
        <v>1</v>
      </c>
      <c r="P134" s="483"/>
      <c r="Q134" s="484"/>
      <c r="R134" s="484"/>
      <c r="S134" s="484"/>
      <c r="T134" s="484"/>
      <c r="U134" s="484"/>
      <c r="V134" s="484"/>
      <c r="W134" s="484"/>
      <c r="X134" s="485"/>
      <c r="Y134" s="483"/>
      <c r="Z134" s="484"/>
      <c r="AA134" s="484">
        <v>2</v>
      </c>
      <c r="AB134" s="484"/>
      <c r="AC134" s="484"/>
      <c r="AD134" s="484">
        <v>2</v>
      </c>
      <c r="AE134" s="484"/>
      <c r="AF134" s="484"/>
      <c r="AG134" s="485"/>
      <c r="AH134" s="483"/>
      <c r="AI134" s="484"/>
      <c r="AJ134" s="484"/>
      <c r="AK134" s="484"/>
      <c r="AL134" s="484"/>
      <c r="AM134" s="484"/>
      <c r="AN134" s="484"/>
      <c r="AO134" s="484"/>
      <c r="AP134" s="485"/>
      <c r="AQ134" s="483"/>
      <c r="AR134" s="527"/>
      <c r="AS134" s="1300">
        <v>5</v>
      </c>
      <c r="AT134" s="1301">
        <v>4</v>
      </c>
      <c r="AU134" s="486"/>
    </row>
    <row r="135" spans="2:47" ht="30.75" customHeight="1" thickBot="1" x14ac:dyDescent="0.25">
      <c r="B135" s="1758">
        <v>3</v>
      </c>
      <c r="C135" s="2407" t="s">
        <v>18</v>
      </c>
      <c r="D135" s="2408"/>
      <c r="E135" s="2409"/>
      <c r="F135" s="557">
        <v>6</v>
      </c>
      <c r="G135" s="534"/>
      <c r="H135" s="535"/>
      <c r="I135" s="535">
        <v>1</v>
      </c>
      <c r="J135" s="535"/>
      <c r="K135" s="535"/>
      <c r="L135" s="535">
        <v>1</v>
      </c>
      <c r="M135" s="535">
        <v>2</v>
      </c>
      <c r="N135" s="535"/>
      <c r="O135" s="535"/>
      <c r="P135" s="534"/>
      <c r="Q135" s="535"/>
      <c r="R135" s="535"/>
      <c r="S135" s="535"/>
      <c r="T135" s="535"/>
      <c r="U135" s="535"/>
      <c r="V135" s="535"/>
      <c r="W135" s="535"/>
      <c r="X135" s="536"/>
      <c r="Y135" s="534"/>
      <c r="Z135" s="535"/>
      <c r="AA135" s="535"/>
      <c r="AB135" s="535"/>
      <c r="AC135" s="535"/>
      <c r="AD135" s="535">
        <v>4</v>
      </c>
      <c r="AE135" s="535"/>
      <c r="AF135" s="535"/>
      <c r="AG135" s="535">
        <v>1</v>
      </c>
      <c r="AH135" s="534"/>
      <c r="AI135" s="535"/>
      <c r="AJ135" s="535"/>
      <c r="AK135" s="535"/>
      <c r="AL135" s="535"/>
      <c r="AM135" s="535"/>
      <c r="AN135" s="535"/>
      <c r="AO135" s="535"/>
      <c r="AP135" s="536"/>
      <c r="AQ135" s="534"/>
      <c r="AR135" s="537"/>
      <c r="AS135" s="1302">
        <v>4</v>
      </c>
      <c r="AT135" s="1303">
        <v>5</v>
      </c>
      <c r="AU135" s="1699"/>
    </row>
    <row r="136" spans="2:47" ht="30.75" customHeight="1" thickBot="1" x14ac:dyDescent="0.25">
      <c r="B136" s="2445" t="s">
        <v>3</v>
      </c>
      <c r="C136" s="2446"/>
      <c r="D136" s="2446"/>
      <c r="E136" s="2446"/>
      <c r="F136" s="1417">
        <f>SUM(F133:F135)</f>
        <v>16</v>
      </c>
      <c r="G136" s="1418"/>
      <c r="H136" s="1419"/>
      <c r="I136" s="1419">
        <f>SUM(I133:I135)</f>
        <v>3</v>
      </c>
      <c r="J136" s="1419"/>
      <c r="K136" s="1419">
        <f>SUM(K133:K135)</f>
        <v>0</v>
      </c>
      <c r="L136" s="1419">
        <f>SUM(L133:L135)</f>
        <v>2</v>
      </c>
      <c r="M136" s="1419">
        <f>SUM(M133:M135)</f>
        <v>2</v>
      </c>
      <c r="N136" s="1419">
        <f>SUM(N133:N135)</f>
        <v>1</v>
      </c>
      <c r="O136" s="1419">
        <f>SUM(O133:O135)</f>
        <v>1</v>
      </c>
      <c r="P136" s="1418"/>
      <c r="Q136" s="1419"/>
      <c r="R136" s="1419"/>
      <c r="S136" s="1419"/>
      <c r="T136" s="1419"/>
      <c r="U136" s="1419"/>
      <c r="V136" s="1419"/>
      <c r="W136" s="1419"/>
      <c r="X136" s="1420"/>
      <c r="Y136" s="1418"/>
      <c r="Z136" s="1419"/>
      <c r="AA136" s="1419">
        <f>SUM(AA133:AA135)</f>
        <v>2</v>
      </c>
      <c r="AB136" s="1419">
        <f>SUM(AB133:AB135)</f>
        <v>0</v>
      </c>
      <c r="AC136" s="1419">
        <f>SUM(AC133:AC135)</f>
        <v>0</v>
      </c>
      <c r="AD136" s="1419">
        <f>SUM(AD133:AD135)</f>
        <v>6</v>
      </c>
      <c r="AE136" s="1419"/>
      <c r="AF136" s="1419">
        <f>SUM(AF133:AF135)</f>
        <v>0</v>
      </c>
      <c r="AG136" s="1419">
        <f>SUM(AG133:AG135)</f>
        <v>1</v>
      </c>
      <c r="AH136" s="1418"/>
      <c r="AI136" s="1419"/>
      <c r="AJ136" s="1419"/>
      <c r="AK136" s="1419"/>
      <c r="AL136" s="1419"/>
      <c r="AM136" s="1419"/>
      <c r="AN136" s="1419"/>
      <c r="AO136" s="1419"/>
      <c r="AP136" s="1420"/>
      <c r="AQ136" s="1418"/>
      <c r="AR136" s="1421"/>
      <c r="AS136" s="1418">
        <f>SUM(AS133:AS135)</f>
        <v>9</v>
      </c>
      <c r="AT136" s="1420">
        <f>SUM(AT133:AT135)</f>
        <v>9</v>
      </c>
      <c r="AU136" s="1700"/>
    </row>
    <row r="137" spans="2:47" x14ac:dyDescent="0.2"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</row>
    <row r="138" spans="2:47" x14ac:dyDescent="0.2"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</row>
    <row r="139" spans="2:47" x14ac:dyDescent="0.2">
      <c r="B139" s="1425" t="s">
        <v>641</v>
      </c>
      <c r="C139" s="88" t="s">
        <v>679</v>
      </c>
      <c r="D139" s="1425"/>
      <c r="E139" s="1425"/>
      <c r="F139" s="1425"/>
      <c r="G139" s="1425"/>
      <c r="H139" s="1425"/>
      <c r="I139" s="1425"/>
      <c r="J139" s="1425"/>
      <c r="K139" s="1425"/>
      <c r="L139" s="1425"/>
      <c r="M139" s="1425"/>
      <c r="N139" s="1425"/>
      <c r="O139" s="1425"/>
      <c r="P139" s="1425"/>
      <c r="Q139" s="1425"/>
      <c r="R139" s="1425"/>
      <c r="S139" s="1425"/>
      <c r="T139" s="1425"/>
      <c r="U139" s="1425"/>
      <c r="V139" s="1425"/>
      <c r="W139" s="1425"/>
      <c r="X139" s="1425"/>
      <c r="Y139" s="1425"/>
      <c r="Z139" s="1425"/>
      <c r="AA139" s="1425"/>
      <c r="AB139" s="1425"/>
      <c r="AC139" s="1425"/>
      <c r="AD139" s="1425"/>
      <c r="AE139" s="1425"/>
      <c r="AF139" s="1425"/>
      <c r="AG139" s="1425"/>
      <c r="AH139" s="1425"/>
      <c r="AI139" s="1425"/>
      <c r="AJ139" s="1425"/>
      <c r="AK139" s="1425"/>
      <c r="AL139" s="1425"/>
      <c r="AM139" s="1425"/>
      <c r="AN139" s="1425"/>
      <c r="AO139" s="1425"/>
      <c r="AP139" s="1425"/>
      <c r="AQ139" s="1425"/>
      <c r="AR139" s="1425"/>
      <c r="AS139" s="1425"/>
      <c r="AT139" s="1425"/>
      <c r="AU139" s="1425"/>
    </row>
    <row r="140" spans="2:47" x14ac:dyDescent="0.2"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</row>
    <row r="141" spans="2:47" x14ac:dyDescent="0.2"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</row>
    <row r="142" spans="2:47" x14ac:dyDescent="0.2"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</row>
    <row r="143" spans="2:47" x14ac:dyDescent="0.2">
      <c r="AM143" s="2396"/>
      <c r="AN143" s="2396"/>
      <c r="AO143" s="2396"/>
      <c r="AP143" s="2396"/>
      <c r="AQ143" s="2396"/>
      <c r="AR143" s="2396"/>
      <c r="AS143" s="2396"/>
      <c r="AT143" s="2396"/>
      <c r="AU143" s="2396"/>
    </row>
    <row r="148" spans="2:47" ht="18" x14ac:dyDescent="0.25">
      <c r="B148" s="2418" t="s">
        <v>248</v>
      </c>
      <c r="C148" s="2418"/>
      <c r="D148" s="2418"/>
      <c r="E148" s="2418"/>
      <c r="F148" s="2418"/>
      <c r="G148" s="2418"/>
      <c r="H148" s="2418"/>
      <c r="I148" s="2418"/>
      <c r="J148" s="2418"/>
      <c r="K148" s="2418"/>
      <c r="L148" s="2418"/>
      <c r="M148" s="2418"/>
      <c r="N148" s="2418"/>
      <c r="O148" s="2418"/>
      <c r="P148" s="2418"/>
      <c r="Q148" s="2418"/>
      <c r="R148" s="2418"/>
      <c r="S148" s="2418"/>
      <c r="T148" s="2418"/>
      <c r="U148" s="2418"/>
      <c r="V148" s="2418"/>
      <c r="W148" s="2418"/>
      <c r="X148" s="2418"/>
      <c r="Y148" s="2418"/>
      <c r="Z148" s="2418"/>
      <c r="AA148" s="2418"/>
      <c r="AB148" s="2418"/>
      <c r="AC148" s="2418"/>
      <c r="AD148" s="2418"/>
      <c r="AE148" s="2418"/>
      <c r="AF148" s="2418"/>
      <c r="AG148" s="2418"/>
      <c r="AH148" s="2418"/>
      <c r="AI148" s="2418"/>
      <c r="AJ148" s="2418"/>
      <c r="AK148" s="2418"/>
      <c r="AL148" s="2418"/>
      <c r="AM148" s="2418"/>
      <c r="AN148" s="2418"/>
      <c r="AO148" s="2418"/>
      <c r="AP148" s="2418"/>
      <c r="AQ148" s="2418"/>
      <c r="AR148" s="2418"/>
      <c r="AS148" s="2418"/>
      <c r="AT148" s="2418"/>
      <c r="AU148" s="2418"/>
    </row>
    <row r="149" spans="2:47" ht="18" x14ac:dyDescent="0.25">
      <c r="B149" s="1896"/>
      <c r="C149" s="1896"/>
      <c r="D149" s="1896"/>
      <c r="E149" s="1896"/>
      <c r="F149" s="1896"/>
      <c r="G149" s="1896"/>
      <c r="H149" s="1896"/>
      <c r="I149" s="1896"/>
      <c r="J149" s="1896"/>
      <c r="K149" s="1896"/>
      <c r="L149" s="1896"/>
      <c r="M149" s="1896"/>
      <c r="N149" s="1896"/>
      <c r="O149" s="1896"/>
      <c r="P149" s="1896"/>
      <c r="Q149" s="1896"/>
      <c r="R149" s="1896"/>
      <c r="S149" s="1896"/>
      <c r="T149" s="1896"/>
      <c r="U149" s="1896"/>
      <c r="V149" s="1896"/>
      <c r="W149" s="1896"/>
      <c r="X149" s="1896"/>
      <c r="Y149" s="1896"/>
      <c r="Z149" s="1896"/>
      <c r="AA149" s="1896"/>
      <c r="AB149" s="1896"/>
      <c r="AC149" s="1896"/>
      <c r="AD149" s="1896"/>
      <c r="AE149" s="1896"/>
      <c r="AF149" s="1896"/>
      <c r="AG149" s="1896"/>
      <c r="AH149" s="1896"/>
      <c r="AI149" s="1896"/>
      <c r="AJ149" s="1896"/>
      <c r="AK149" s="1896"/>
      <c r="AL149" s="1896"/>
      <c r="AM149" s="1896"/>
      <c r="AN149" s="1896"/>
      <c r="AO149" s="1896"/>
      <c r="AP149" s="1896"/>
      <c r="AQ149" s="1896"/>
      <c r="AR149" s="1896"/>
      <c r="AS149" s="1896"/>
      <c r="AT149" s="1896"/>
      <c r="AU149" s="1896"/>
    </row>
    <row r="150" spans="2:47" x14ac:dyDescent="0.2">
      <c r="B150" s="88" t="s">
        <v>273</v>
      </c>
      <c r="D150" s="1372" t="s">
        <v>27</v>
      </c>
      <c r="E150" s="1372" t="s">
        <v>288</v>
      </c>
      <c r="F150" s="1372"/>
    </row>
    <row r="151" spans="2:47" x14ac:dyDescent="0.2">
      <c r="B151" s="89" t="s">
        <v>25</v>
      </c>
      <c r="D151" s="1372" t="s">
        <v>27</v>
      </c>
      <c r="E151" s="2447">
        <v>2014</v>
      </c>
      <c r="F151" s="2447"/>
      <c r="G151" s="2447"/>
      <c r="H151" s="2447"/>
    </row>
    <row r="152" spans="2:47" x14ac:dyDescent="0.2">
      <c r="B152" s="88" t="s">
        <v>272</v>
      </c>
      <c r="D152" s="1372" t="s">
        <v>27</v>
      </c>
      <c r="E152" s="1395" t="s">
        <v>275</v>
      </c>
      <c r="F152" s="1372"/>
    </row>
    <row r="153" spans="2:47" x14ac:dyDescent="0.2">
      <c r="B153" s="88" t="s">
        <v>26</v>
      </c>
      <c r="D153" s="1372" t="s">
        <v>27</v>
      </c>
      <c r="E153" s="1395" t="s">
        <v>385</v>
      </c>
      <c r="F153" s="1372"/>
    </row>
    <row r="154" spans="2:47" ht="13.5" thickBot="1" x14ac:dyDescent="0.25">
      <c r="B154" s="1396"/>
      <c r="C154" s="1396"/>
      <c r="D154" s="1396"/>
      <c r="E154" s="1396"/>
      <c r="F154" s="1396"/>
    </row>
    <row r="155" spans="2:47" x14ac:dyDescent="0.2">
      <c r="B155" s="2432" t="s">
        <v>0</v>
      </c>
      <c r="C155" s="2434" t="s">
        <v>88</v>
      </c>
      <c r="D155" s="2435"/>
      <c r="E155" s="2436"/>
      <c r="F155" s="2448" t="s">
        <v>3</v>
      </c>
      <c r="G155" s="2331" t="s">
        <v>81</v>
      </c>
      <c r="H155" s="2332"/>
      <c r="I155" s="2332"/>
      <c r="J155" s="2332"/>
      <c r="K155" s="2332"/>
      <c r="L155" s="2332"/>
      <c r="M155" s="2332"/>
      <c r="N155" s="2332"/>
      <c r="O155" s="2332"/>
      <c r="P155" s="2331" t="s">
        <v>82</v>
      </c>
      <c r="Q155" s="2332"/>
      <c r="R155" s="2332"/>
      <c r="S155" s="2332"/>
      <c r="T155" s="2332"/>
      <c r="U155" s="2332"/>
      <c r="V155" s="2332"/>
      <c r="W155" s="2332"/>
      <c r="X155" s="2332"/>
      <c r="Y155" s="2331" t="s">
        <v>83</v>
      </c>
      <c r="Z155" s="2332"/>
      <c r="AA155" s="2332"/>
      <c r="AB155" s="2332"/>
      <c r="AC155" s="2332"/>
      <c r="AD155" s="2332"/>
      <c r="AE155" s="2332"/>
      <c r="AF155" s="2332"/>
      <c r="AG155" s="2333"/>
      <c r="AH155" s="2331" t="s">
        <v>84</v>
      </c>
      <c r="AI155" s="2332"/>
      <c r="AJ155" s="2332"/>
      <c r="AK155" s="2332"/>
      <c r="AL155" s="2332"/>
      <c r="AM155" s="2332"/>
      <c r="AN155" s="2332"/>
      <c r="AO155" s="2332"/>
      <c r="AP155" s="2333"/>
      <c r="AQ155" s="2441" t="s">
        <v>244</v>
      </c>
      <c r="AR155" s="2442"/>
      <c r="AS155" s="2449" t="s">
        <v>92</v>
      </c>
      <c r="AT155" s="2451" t="s">
        <v>91</v>
      </c>
      <c r="AU155" s="2453" t="s">
        <v>309</v>
      </c>
    </row>
    <row r="156" spans="2:47" x14ac:dyDescent="0.2">
      <c r="B156" s="2433"/>
      <c r="C156" s="2437"/>
      <c r="D156" s="2438"/>
      <c r="E156" s="2439"/>
      <c r="F156" s="2448"/>
      <c r="G156" s="1397">
        <v>1</v>
      </c>
      <c r="H156" s="1398">
        <v>2</v>
      </c>
      <c r="I156" s="1398">
        <v>3</v>
      </c>
      <c r="J156" s="1398">
        <v>4</v>
      </c>
      <c r="K156" s="1398">
        <v>5</v>
      </c>
      <c r="L156" s="1398">
        <v>6</v>
      </c>
      <c r="M156" s="1398">
        <v>7</v>
      </c>
      <c r="N156" s="1398">
        <v>8</v>
      </c>
      <c r="O156" s="1399">
        <v>9</v>
      </c>
      <c r="P156" s="1397">
        <v>1</v>
      </c>
      <c r="Q156" s="1398">
        <v>2</v>
      </c>
      <c r="R156" s="1398">
        <v>3</v>
      </c>
      <c r="S156" s="1398">
        <v>4</v>
      </c>
      <c r="T156" s="1398">
        <v>5</v>
      </c>
      <c r="U156" s="1398">
        <v>6</v>
      </c>
      <c r="V156" s="1398">
        <v>7</v>
      </c>
      <c r="W156" s="1398">
        <v>8</v>
      </c>
      <c r="X156" s="1399">
        <v>9</v>
      </c>
      <c r="Y156" s="1397">
        <v>1</v>
      </c>
      <c r="Z156" s="1398">
        <v>2</v>
      </c>
      <c r="AA156" s="1398">
        <v>3</v>
      </c>
      <c r="AB156" s="1398">
        <v>4</v>
      </c>
      <c r="AC156" s="1398">
        <v>5</v>
      </c>
      <c r="AD156" s="1398">
        <v>6</v>
      </c>
      <c r="AE156" s="1398">
        <v>7</v>
      </c>
      <c r="AF156" s="1398">
        <v>8</v>
      </c>
      <c r="AG156" s="1399">
        <v>9</v>
      </c>
      <c r="AH156" s="1397">
        <v>1</v>
      </c>
      <c r="AI156" s="1398">
        <v>2</v>
      </c>
      <c r="AJ156" s="1398">
        <v>3</v>
      </c>
      <c r="AK156" s="1398">
        <v>4</v>
      </c>
      <c r="AL156" s="1398">
        <v>5</v>
      </c>
      <c r="AM156" s="1398">
        <v>6</v>
      </c>
      <c r="AN156" s="1398">
        <v>7</v>
      </c>
      <c r="AO156" s="1398">
        <v>8</v>
      </c>
      <c r="AP156" s="1399">
        <v>9</v>
      </c>
      <c r="AQ156" s="1397" t="s">
        <v>89</v>
      </c>
      <c r="AR156" s="1399" t="s">
        <v>90</v>
      </c>
      <c r="AS156" s="2450"/>
      <c r="AT156" s="2452"/>
      <c r="AU156" s="2454"/>
    </row>
    <row r="157" spans="2:47" ht="13.5" thickBot="1" x14ac:dyDescent="0.25">
      <c r="B157" s="1400">
        <v>1</v>
      </c>
      <c r="C157" s="2429">
        <v>2</v>
      </c>
      <c r="D157" s="2430"/>
      <c r="E157" s="2431"/>
      <c r="F157" s="1401">
        <v>3</v>
      </c>
      <c r="G157" s="1402">
        <v>4</v>
      </c>
      <c r="H157" s="1403">
        <v>5</v>
      </c>
      <c r="I157" s="1403">
        <v>6</v>
      </c>
      <c r="J157" s="1403">
        <v>7</v>
      </c>
      <c r="K157" s="1403">
        <v>8</v>
      </c>
      <c r="L157" s="1403">
        <v>9</v>
      </c>
      <c r="M157" s="1403">
        <v>10</v>
      </c>
      <c r="N157" s="1403">
        <v>11</v>
      </c>
      <c r="O157" s="1404">
        <v>12</v>
      </c>
      <c r="P157" s="1402">
        <v>13</v>
      </c>
      <c r="Q157" s="1403">
        <v>14</v>
      </c>
      <c r="R157" s="1403">
        <v>15</v>
      </c>
      <c r="S157" s="1403">
        <v>16</v>
      </c>
      <c r="T157" s="1403">
        <v>17</v>
      </c>
      <c r="U157" s="1403">
        <v>18</v>
      </c>
      <c r="V157" s="1403">
        <v>19</v>
      </c>
      <c r="W157" s="1403">
        <v>20</v>
      </c>
      <c r="X157" s="1404">
        <v>21</v>
      </c>
      <c r="Y157" s="1402">
        <v>22</v>
      </c>
      <c r="Z157" s="1403">
        <v>23</v>
      </c>
      <c r="AA157" s="1403">
        <v>24</v>
      </c>
      <c r="AB157" s="1403">
        <v>25</v>
      </c>
      <c r="AC157" s="1403">
        <v>26</v>
      </c>
      <c r="AD157" s="1403">
        <v>27</v>
      </c>
      <c r="AE157" s="1403">
        <v>28</v>
      </c>
      <c r="AF157" s="1403">
        <v>29</v>
      </c>
      <c r="AG157" s="1404">
        <v>30</v>
      </c>
      <c r="AH157" s="1402">
        <v>31</v>
      </c>
      <c r="AI157" s="1403">
        <v>32</v>
      </c>
      <c r="AJ157" s="1403">
        <v>33</v>
      </c>
      <c r="AK157" s="1403">
        <v>34</v>
      </c>
      <c r="AL157" s="1403">
        <v>35</v>
      </c>
      <c r="AM157" s="1403">
        <v>36</v>
      </c>
      <c r="AN157" s="1403">
        <v>37</v>
      </c>
      <c r="AO157" s="1403">
        <v>38</v>
      </c>
      <c r="AP157" s="1404">
        <v>39</v>
      </c>
      <c r="AQ157" s="1405">
        <v>40</v>
      </c>
      <c r="AR157" s="1406">
        <v>41</v>
      </c>
      <c r="AS157" s="1402">
        <v>42</v>
      </c>
      <c r="AT157" s="1407">
        <v>43</v>
      </c>
      <c r="AU157" s="1407">
        <v>44</v>
      </c>
    </row>
    <row r="158" spans="2:47" x14ac:dyDescent="0.2">
      <c r="B158" s="1895">
        <v>1</v>
      </c>
      <c r="C158" s="2413" t="s">
        <v>376</v>
      </c>
      <c r="D158" s="2414"/>
      <c r="E158" s="2415"/>
      <c r="F158" s="555">
        <v>2</v>
      </c>
      <c r="G158" s="528"/>
      <c r="H158" s="531"/>
      <c r="I158" s="531"/>
      <c r="J158" s="531"/>
      <c r="K158" s="531"/>
      <c r="L158" s="531"/>
      <c r="M158" s="531"/>
      <c r="N158" s="531"/>
      <c r="O158" s="529"/>
      <c r="P158" s="528"/>
      <c r="Q158" s="531"/>
      <c r="R158" s="531"/>
      <c r="S158" s="531"/>
      <c r="T158" s="531"/>
      <c r="U158" s="531"/>
      <c r="V158" s="531"/>
      <c r="W158" s="531"/>
      <c r="X158" s="529"/>
      <c r="Y158" s="528"/>
      <c r="Z158" s="531"/>
      <c r="AA158" s="531"/>
      <c r="AB158" s="531"/>
      <c r="AC158" s="531"/>
      <c r="AD158" s="531"/>
      <c r="AE158" s="531"/>
      <c r="AF158" s="531"/>
      <c r="AG158" s="529"/>
      <c r="AH158" s="528"/>
      <c r="AI158" s="531"/>
      <c r="AJ158" s="531"/>
      <c r="AK158" s="531"/>
      <c r="AL158" s="531"/>
      <c r="AM158" s="531"/>
      <c r="AN158" s="531"/>
      <c r="AO158" s="531"/>
      <c r="AP158" s="529"/>
      <c r="AQ158" s="528"/>
      <c r="AR158" s="532"/>
      <c r="AS158" s="1298"/>
      <c r="AT158" s="1299"/>
      <c r="AU158" s="533"/>
    </row>
    <row r="159" spans="2:47" x14ac:dyDescent="0.2">
      <c r="B159" s="1894">
        <v>2</v>
      </c>
      <c r="C159" s="2410" t="s">
        <v>17</v>
      </c>
      <c r="D159" s="2411"/>
      <c r="E159" s="2412"/>
      <c r="F159" s="556">
        <v>8</v>
      </c>
      <c r="G159" s="483"/>
      <c r="H159" s="484"/>
      <c r="I159" s="484"/>
      <c r="J159" s="484"/>
      <c r="K159" s="484"/>
      <c r="L159" s="484">
        <v>1</v>
      </c>
      <c r="M159" s="484"/>
      <c r="N159" s="484"/>
      <c r="O159" s="485"/>
      <c r="P159" s="483"/>
      <c r="Q159" s="484"/>
      <c r="R159" s="484"/>
      <c r="S159" s="484"/>
      <c r="T159" s="484"/>
      <c r="U159" s="484"/>
      <c r="V159" s="484"/>
      <c r="W159" s="484"/>
      <c r="X159" s="485"/>
      <c r="Y159" s="483"/>
      <c r="Z159" s="484"/>
      <c r="AA159" s="484">
        <v>1</v>
      </c>
      <c r="AB159" s="484"/>
      <c r="AC159" s="484"/>
      <c r="AD159" s="484"/>
      <c r="AE159" s="484"/>
      <c r="AF159" s="484"/>
      <c r="AG159" s="485">
        <v>1</v>
      </c>
      <c r="AH159" s="483"/>
      <c r="AI159" s="484"/>
      <c r="AJ159" s="484"/>
      <c r="AK159" s="484"/>
      <c r="AL159" s="484"/>
      <c r="AM159" s="484"/>
      <c r="AN159" s="484"/>
      <c r="AO159" s="484"/>
      <c r="AP159" s="485"/>
      <c r="AQ159" s="483"/>
      <c r="AR159" s="527"/>
      <c r="AS159" s="1302">
        <f>SUM(G159:O159)</f>
        <v>1</v>
      </c>
      <c r="AT159" s="1303">
        <f>SUM(Y159:AG159)</f>
        <v>2</v>
      </c>
      <c r="AU159" s="486"/>
    </row>
    <row r="160" spans="2:47" ht="13.5" thickBot="1" x14ac:dyDescent="0.25">
      <c r="B160" s="1893">
        <v>3</v>
      </c>
      <c r="C160" s="2407" t="s">
        <v>18</v>
      </c>
      <c r="D160" s="2408"/>
      <c r="E160" s="2409"/>
      <c r="F160" s="557">
        <v>6</v>
      </c>
      <c r="G160" s="534"/>
      <c r="H160" s="535"/>
      <c r="I160" s="535">
        <v>5</v>
      </c>
      <c r="J160" s="535"/>
      <c r="K160" s="535">
        <v>3</v>
      </c>
      <c r="L160" s="535">
        <v>7</v>
      </c>
      <c r="M160" s="535"/>
      <c r="N160" s="535"/>
      <c r="O160" s="535">
        <v>4</v>
      </c>
      <c r="P160" s="534"/>
      <c r="Q160" s="535"/>
      <c r="R160" s="535"/>
      <c r="S160" s="535"/>
      <c r="T160" s="535"/>
      <c r="U160" s="535"/>
      <c r="V160" s="535"/>
      <c r="W160" s="535"/>
      <c r="X160" s="536"/>
      <c r="Y160" s="534"/>
      <c r="Z160" s="535"/>
      <c r="AA160" s="535">
        <v>1</v>
      </c>
      <c r="AB160" s="535"/>
      <c r="AC160" s="535"/>
      <c r="AD160" s="535"/>
      <c r="AE160" s="535"/>
      <c r="AF160" s="535"/>
      <c r="AG160" s="535"/>
      <c r="AH160" s="534"/>
      <c r="AI160" s="535"/>
      <c r="AJ160" s="535"/>
      <c r="AK160" s="535"/>
      <c r="AL160" s="535"/>
      <c r="AM160" s="535"/>
      <c r="AN160" s="535"/>
      <c r="AO160" s="535"/>
      <c r="AP160" s="536"/>
      <c r="AQ160" s="534"/>
      <c r="AR160" s="537"/>
      <c r="AS160" s="1302">
        <f>SUM(G160:O160)</f>
        <v>19</v>
      </c>
      <c r="AT160" s="1303">
        <f>SUM(Y160:AG160)</f>
        <v>1</v>
      </c>
      <c r="AU160" s="1699"/>
    </row>
    <row r="161" spans="2:47" ht="13.5" thickBot="1" x14ac:dyDescent="0.25">
      <c r="B161" s="2445" t="s">
        <v>3</v>
      </c>
      <c r="C161" s="2446"/>
      <c r="D161" s="2446"/>
      <c r="E161" s="2446"/>
      <c r="F161" s="1417">
        <f>SUM(F158:F160)</f>
        <v>16</v>
      </c>
      <c r="G161" s="1418"/>
      <c r="H161" s="1419"/>
      <c r="I161" s="1419">
        <f>SUM(I158:I160)</f>
        <v>5</v>
      </c>
      <c r="J161" s="1419"/>
      <c r="K161" s="1419">
        <f>SUM(K158:K160)</f>
        <v>3</v>
      </c>
      <c r="L161" s="1419">
        <f>SUM(L158:L160)</f>
        <v>8</v>
      </c>
      <c r="M161" s="1419">
        <f>SUM(M158:M160)</f>
        <v>0</v>
      </c>
      <c r="N161" s="1419">
        <f>SUM(N158:N160)</f>
        <v>0</v>
      </c>
      <c r="O161" s="1419">
        <f>SUM(O158:O160)</f>
        <v>4</v>
      </c>
      <c r="P161" s="1418"/>
      <c r="Q161" s="1419"/>
      <c r="R161" s="1419"/>
      <c r="S161" s="1419"/>
      <c r="T161" s="1419"/>
      <c r="U161" s="1419"/>
      <c r="V161" s="1419"/>
      <c r="W161" s="1419"/>
      <c r="X161" s="1420"/>
      <c r="Y161" s="1418"/>
      <c r="Z161" s="1419"/>
      <c r="AA161" s="1419">
        <f>SUM(AA158:AA160)</f>
        <v>2</v>
      </c>
      <c r="AB161" s="1419">
        <f>SUM(AB158:AB160)</f>
        <v>0</v>
      </c>
      <c r="AC161" s="1419">
        <f>SUM(AC158:AC160)</f>
        <v>0</v>
      </c>
      <c r="AD161" s="1419">
        <f>SUM(AD158:AD160)</f>
        <v>0</v>
      </c>
      <c r="AE161" s="1419"/>
      <c r="AF161" s="1419">
        <f>SUM(AF158:AF160)</f>
        <v>0</v>
      </c>
      <c r="AG161" s="1419">
        <f>SUM(AG158:AG160)</f>
        <v>1</v>
      </c>
      <c r="AH161" s="1418"/>
      <c r="AI161" s="1419"/>
      <c r="AJ161" s="1419"/>
      <c r="AK161" s="1419"/>
      <c r="AL161" s="1419"/>
      <c r="AM161" s="1419"/>
      <c r="AN161" s="1419"/>
      <c r="AO161" s="1419"/>
      <c r="AP161" s="1420"/>
      <c r="AQ161" s="1418"/>
      <c r="AR161" s="1421"/>
      <c r="AS161" s="1418">
        <f>SUM(AS158:AS160)</f>
        <v>20</v>
      </c>
      <c r="AT161" s="1420">
        <f>SUM(AT158:AT160)</f>
        <v>3</v>
      </c>
      <c r="AU161" s="1700"/>
    </row>
    <row r="162" spans="2:47" x14ac:dyDescent="0.2"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</row>
    <row r="163" spans="2:47" x14ac:dyDescent="0.2"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</row>
    <row r="164" spans="2:47" x14ac:dyDescent="0.2">
      <c r="B164" s="1425" t="s">
        <v>641</v>
      </c>
      <c r="C164" s="88" t="s">
        <v>679</v>
      </c>
      <c r="D164" s="1425"/>
      <c r="E164" s="1425"/>
      <c r="F164" s="1425"/>
      <c r="G164" s="1425"/>
      <c r="H164" s="1425"/>
      <c r="I164" s="1425"/>
      <c r="J164" s="1425"/>
      <c r="K164" s="1425"/>
      <c r="L164" s="1425"/>
      <c r="M164" s="1425"/>
      <c r="N164" s="1425"/>
      <c r="O164" s="1425"/>
      <c r="P164" s="1425"/>
      <c r="Q164" s="1425"/>
      <c r="R164" s="1425"/>
      <c r="S164" s="1425"/>
      <c r="T164" s="1425"/>
      <c r="U164" s="1425"/>
      <c r="V164" s="1425"/>
      <c r="W164" s="1425"/>
      <c r="X164" s="1425"/>
      <c r="Y164" s="1425"/>
      <c r="Z164" s="1425"/>
      <c r="AA164" s="1425"/>
      <c r="AB164" s="1425"/>
      <c r="AC164" s="1425"/>
      <c r="AD164" s="1425"/>
      <c r="AE164" s="1425"/>
      <c r="AF164" s="1425"/>
      <c r="AG164" s="1425"/>
      <c r="AH164" s="1425"/>
      <c r="AI164" s="1425"/>
      <c r="AJ164" s="1425"/>
      <c r="AK164" s="1425"/>
      <c r="AL164" s="1425"/>
      <c r="AM164" s="1425"/>
      <c r="AN164" s="1425"/>
      <c r="AO164" s="1425"/>
      <c r="AP164" s="1425"/>
      <c r="AQ164" s="1425"/>
      <c r="AR164" s="1425"/>
      <c r="AS164" s="1425"/>
      <c r="AT164" s="1425"/>
      <c r="AU164" s="1425"/>
    </row>
    <row r="165" spans="2:47" x14ac:dyDescent="0.2"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</row>
    <row r="166" spans="2:47" x14ac:dyDescent="0.2"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</row>
    <row r="167" spans="2:47" x14ac:dyDescent="0.2"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</row>
    <row r="168" spans="2:47" x14ac:dyDescent="0.2">
      <c r="AM168" s="2396"/>
      <c r="AN168" s="2396"/>
      <c r="AO168" s="2396"/>
      <c r="AP168" s="2396"/>
      <c r="AQ168" s="2396"/>
      <c r="AR168" s="2396"/>
      <c r="AS168" s="2396"/>
      <c r="AT168" s="2396"/>
      <c r="AU168" s="2396"/>
    </row>
    <row r="173" spans="2:47" ht="18" x14ac:dyDescent="0.25">
      <c r="B173" s="2418" t="s">
        <v>248</v>
      </c>
      <c r="C173" s="2418"/>
      <c r="D173" s="2418"/>
      <c r="E173" s="2418"/>
      <c r="F173" s="2418"/>
      <c r="G173" s="2418"/>
      <c r="H173" s="2418"/>
      <c r="I173" s="2418"/>
      <c r="J173" s="2418"/>
      <c r="K173" s="2418"/>
      <c r="L173" s="2418"/>
      <c r="M173" s="2418"/>
      <c r="N173" s="2418"/>
      <c r="O173" s="2418"/>
      <c r="P173" s="2418"/>
      <c r="Q173" s="2418"/>
      <c r="R173" s="2418"/>
      <c r="S173" s="2418"/>
      <c r="T173" s="2418"/>
      <c r="U173" s="2418"/>
      <c r="V173" s="2418"/>
      <c r="W173" s="2418"/>
      <c r="X173" s="2418"/>
      <c r="Y173" s="2418"/>
      <c r="Z173" s="2418"/>
      <c r="AA173" s="2418"/>
      <c r="AB173" s="2418"/>
      <c r="AC173" s="2418"/>
      <c r="AD173" s="2418"/>
      <c r="AE173" s="2418"/>
      <c r="AF173" s="2418"/>
      <c r="AG173" s="2418"/>
      <c r="AH173" s="2418"/>
      <c r="AI173" s="2418"/>
      <c r="AJ173" s="2418"/>
      <c r="AK173" s="2418"/>
      <c r="AL173" s="2418"/>
      <c r="AM173" s="2418"/>
      <c r="AN173" s="2418"/>
      <c r="AO173" s="2418"/>
      <c r="AP173" s="2418"/>
      <c r="AQ173" s="2418"/>
      <c r="AR173" s="2418"/>
      <c r="AS173" s="2418"/>
      <c r="AT173" s="2418"/>
      <c r="AU173" s="2418"/>
    </row>
    <row r="174" spans="2:47" ht="18" x14ac:dyDescent="0.25">
      <c r="B174" s="2000"/>
      <c r="C174" s="2000"/>
      <c r="D174" s="2000"/>
      <c r="E174" s="2000"/>
      <c r="F174" s="2000"/>
      <c r="G174" s="2000"/>
      <c r="H174" s="2000"/>
      <c r="I174" s="2000"/>
      <c r="J174" s="2000"/>
      <c r="K174" s="2000"/>
      <c r="L174" s="2000"/>
      <c r="M174" s="2000"/>
      <c r="N174" s="2000"/>
      <c r="O174" s="2000"/>
      <c r="P174" s="2000"/>
      <c r="Q174" s="2000"/>
      <c r="R174" s="2000"/>
      <c r="S174" s="2000"/>
      <c r="T174" s="2000"/>
      <c r="U174" s="2000"/>
      <c r="V174" s="2000"/>
      <c r="W174" s="2000"/>
      <c r="X174" s="2000"/>
      <c r="Y174" s="2000"/>
      <c r="Z174" s="2000"/>
      <c r="AA174" s="2000"/>
      <c r="AB174" s="2000"/>
      <c r="AC174" s="2000"/>
      <c r="AD174" s="2000"/>
      <c r="AE174" s="2000"/>
      <c r="AF174" s="2000"/>
      <c r="AG174" s="2000"/>
      <c r="AH174" s="2000"/>
      <c r="AI174" s="2000"/>
      <c r="AJ174" s="2000"/>
      <c r="AK174" s="2000"/>
      <c r="AL174" s="2000"/>
      <c r="AM174" s="2000"/>
      <c r="AN174" s="2000"/>
      <c r="AO174" s="2000"/>
      <c r="AP174" s="2000"/>
      <c r="AQ174" s="2000"/>
      <c r="AR174" s="2000"/>
      <c r="AS174" s="2000"/>
      <c r="AT174" s="2000"/>
      <c r="AU174" s="2000"/>
    </row>
    <row r="175" spans="2:47" x14ac:dyDescent="0.2">
      <c r="B175" s="88" t="s">
        <v>273</v>
      </c>
      <c r="D175" s="1372" t="s">
        <v>27</v>
      </c>
      <c r="E175" s="1372" t="s">
        <v>289</v>
      </c>
      <c r="F175" s="1372"/>
    </row>
    <row r="176" spans="2:47" x14ac:dyDescent="0.2">
      <c r="B176" s="89" t="s">
        <v>25</v>
      </c>
      <c r="D176" s="1372" t="s">
        <v>27</v>
      </c>
      <c r="E176" s="2447">
        <v>2014</v>
      </c>
      <c r="F176" s="2447"/>
      <c r="G176" s="2447"/>
      <c r="H176" s="2447"/>
    </row>
    <row r="177" spans="2:47" x14ac:dyDescent="0.2">
      <c r="B177" s="88" t="s">
        <v>272</v>
      </c>
      <c r="D177" s="1372" t="s">
        <v>27</v>
      </c>
      <c r="E177" s="1395" t="s">
        <v>275</v>
      </c>
      <c r="F177" s="1372"/>
    </row>
    <row r="178" spans="2:47" x14ac:dyDescent="0.2">
      <c r="B178" s="88" t="s">
        <v>26</v>
      </c>
      <c r="D178" s="1372" t="s">
        <v>27</v>
      </c>
      <c r="E178" s="1395" t="s">
        <v>385</v>
      </c>
      <c r="F178" s="1372"/>
    </row>
    <row r="179" spans="2:47" ht="13.5" thickBot="1" x14ac:dyDescent="0.25">
      <c r="B179" s="1396"/>
      <c r="C179" s="1396"/>
      <c r="D179" s="1396"/>
      <c r="E179" s="1396"/>
      <c r="F179" s="1396"/>
    </row>
    <row r="180" spans="2:47" x14ac:dyDescent="0.2">
      <c r="B180" s="2432" t="s">
        <v>0</v>
      </c>
      <c r="C180" s="2434" t="s">
        <v>88</v>
      </c>
      <c r="D180" s="2435"/>
      <c r="E180" s="2436"/>
      <c r="F180" s="2448" t="s">
        <v>3</v>
      </c>
      <c r="G180" s="2331" t="s">
        <v>81</v>
      </c>
      <c r="H180" s="2332"/>
      <c r="I180" s="2332"/>
      <c r="J180" s="2332"/>
      <c r="K180" s="2332"/>
      <c r="L180" s="2332"/>
      <c r="M180" s="2332"/>
      <c r="N180" s="2332"/>
      <c r="O180" s="2332"/>
      <c r="P180" s="2331" t="s">
        <v>82</v>
      </c>
      <c r="Q180" s="2332"/>
      <c r="R180" s="2332"/>
      <c r="S180" s="2332"/>
      <c r="T180" s="2332"/>
      <c r="U180" s="2332"/>
      <c r="V180" s="2332"/>
      <c r="W180" s="2332"/>
      <c r="X180" s="2332"/>
      <c r="Y180" s="2331" t="s">
        <v>83</v>
      </c>
      <c r="Z180" s="2332"/>
      <c r="AA180" s="2332"/>
      <c r="AB180" s="2332"/>
      <c r="AC180" s="2332"/>
      <c r="AD180" s="2332"/>
      <c r="AE180" s="2332"/>
      <c r="AF180" s="2332"/>
      <c r="AG180" s="2333"/>
      <c r="AH180" s="2331" t="s">
        <v>84</v>
      </c>
      <c r="AI180" s="2332"/>
      <c r="AJ180" s="2332"/>
      <c r="AK180" s="2332"/>
      <c r="AL180" s="2332"/>
      <c r="AM180" s="2332"/>
      <c r="AN180" s="2332"/>
      <c r="AO180" s="2332"/>
      <c r="AP180" s="2333"/>
      <c r="AQ180" s="2441" t="s">
        <v>244</v>
      </c>
      <c r="AR180" s="2442"/>
      <c r="AS180" s="2449" t="s">
        <v>92</v>
      </c>
      <c r="AT180" s="2451" t="s">
        <v>91</v>
      </c>
      <c r="AU180" s="2453" t="s">
        <v>309</v>
      </c>
    </row>
    <row r="181" spans="2:47" x14ac:dyDescent="0.2">
      <c r="B181" s="2433"/>
      <c r="C181" s="2437"/>
      <c r="D181" s="2438"/>
      <c r="E181" s="2439"/>
      <c r="F181" s="2448"/>
      <c r="G181" s="1397">
        <v>1</v>
      </c>
      <c r="H181" s="1398">
        <v>2</v>
      </c>
      <c r="I181" s="1398">
        <v>3</v>
      </c>
      <c r="J181" s="1398">
        <v>4</v>
      </c>
      <c r="K181" s="1398">
        <v>5</v>
      </c>
      <c r="L181" s="1398">
        <v>6</v>
      </c>
      <c r="M181" s="1398">
        <v>7</v>
      </c>
      <c r="N181" s="1398">
        <v>8</v>
      </c>
      <c r="O181" s="1399">
        <v>9</v>
      </c>
      <c r="P181" s="1397">
        <v>1</v>
      </c>
      <c r="Q181" s="1398">
        <v>2</v>
      </c>
      <c r="R181" s="1398">
        <v>3</v>
      </c>
      <c r="S181" s="1398">
        <v>4</v>
      </c>
      <c r="T181" s="1398">
        <v>5</v>
      </c>
      <c r="U181" s="1398">
        <v>6</v>
      </c>
      <c r="V181" s="1398">
        <v>7</v>
      </c>
      <c r="W181" s="1398">
        <v>8</v>
      </c>
      <c r="X181" s="1399">
        <v>9</v>
      </c>
      <c r="Y181" s="1397">
        <v>1</v>
      </c>
      <c r="Z181" s="1398">
        <v>2</v>
      </c>
      <c r="AA181" s="1398">
        <v>3</v>
      </c>
      <c r="AB181" s="1398">
        <v>4</v>
      </c>
      <c r="AC181" s="1398">
        <v>5</v>
      </c>
      <c r="AD181" s="1398">
        <v>6</v>
      </c>
      <c r="AE181" s="1398">
        <v>7</v>
      </c>
      <c r="AF181" s="1398">
        <v>8</v>
      </c>
      <c r="AG181" s="1399">
        <v>9</v>
      </c>
      <c r="AH181" s="1397">
        <v>1</v>
      </c>
      <c r="AI181" s="1398">
        <v>2</v>
      </c>
      <c r="AJ181" s="1398">
        <v>3</v>
      </c>
      <c r="AK181" s="1398">
        <v>4</v>
      </c>
      <c r="AL181" s="1398">
        <v>5</v>
      </c>
      <c r="AM181" s="1398">
        <v>6</v>
      </c>
      <c r="AN181" s="1398">
        <v>7</v>
      </c>
      <c r="AO181" s="1398">
        <v>8</v>
      </c>
      <c r="AP181" s="1399">
        <v>9</v>
      </c>
      <c r="AQ181" s="1397" t="s">
        <v>89</v>
      </c>
      <c r="AR181" s="1399" t="s">
        <v>90</v>
      </c>
      <c r="AS181" s="2450"/>
      <c r="AT181" s="2452"/>
      <c r="AU181" s="2454"/>
    </row>
    <row r="182" spans="2:47" ht="13.5" thickBot="1" x14ac:dyDescent="0.25">
      <c r="B182" s="1400">
        <v>1</v>
      </c>
      <c r="C182" s="2429">
        <v>2</v>
      </c>
      <c r="D182" s="2430"/>
      <c r="E182" s="2431"/>
      <c r="F182" s="1401">
        <v>3</v>
      </c>
      <c r="G182" s="1402">
        <v>4</v>
      </c>
      <c r="H182" s="1403">
        <v>5</v>
      </c>
      <c r="I182" s="1403">
        <v>6</v>
      </c>
      <c r="J182" s="1403">
        <v>7</v>
      </c>
      <c r="K182" s="1403">
        <v>8</v>
      </c>
      <c r="L182" s="1403">
        <v>9</v>
      </c>
      <c r="M182" s="1403">
        <v>10</v>
      </c>
      <c r="N182" s="1403">
        <v>11</v>
      </c>
      <c r="O182" s="1404">
        <v>12</v>
      </c>
      <c r="P182" s="1402">
        <v>13</v>
      </c>
      <c r="Q182" s="1403">
        <v>14</v>
      </c>
      <c r="R182" s="1403">
        <v>15</v>
      </c>
      <c r="S182" s="1403">
        <v>16</v>
      </c>
      <c r="T182" s="1403">
        <v>17</v>
      </c>
      <c r="U182" s="1403">
        <v>18</v>
      </c>
      <c r="V182" s="1403">
        <v>19</v>
      </c>
      <c r="W182" s="1403">
        <v>20</v>
      </c>
      <c r="X182" s="1404">
        <v>21</v>
      </c>
      <c r="Y182" s="1402">
        <v>22</v>
      </c>
      <c r="Z182" s="1403">
        <v>23</v>
      </c>
      <c r="AA182" s="1403">
        <v>24</v>
      </c>
      <c r="AB182" s="1403">
        <v>25</v>
      </c>
      <c r="AC182" s="1403">
        <v>26</v>
      </c>
      <c r="AD182" s="1403">
        <v>27</v>
      </c>
      <c r="AE182" s="1403">
        <v>28</v>
      </c>
      <c r="AF182" s="1403">
        <v>29</v>
      </c>
      <c r="AG182" s="1404">
        <v>30</v>
      </c>
      <c r="AH182" s="1402">
        <v>31</v>
      </c>
      <c r="AI182" s="1403">
        <v>32</v>
      </c>
      <c r="AJ182" s="1403">
        <v>33</v>
      </c>
      <c r="AK182" s="1403">
        <v>34</v>
      </c>
      <c r="AL182" s="1403">
        <v>35</v>
      </c>
      <c r="AM182" s="1403">
        <v>36</v>
      </c>
      <c r="AN182" s="1403">
        <v>37</v>
      </c>
      <c r="AO182" s="1403">
        <v>38</v>
      </c>
      <c r="AP182" s="1404">
        <v>39</v>
      </c>
      <c r="AQ182" s="1405">
        <v>40</v>
      </c>
      <c r="AR182" s="1406">
        <v>41</v>
      </c>
      <c r="AS182" s="1402">
        <v>42</v>
      </c>
      <c r="AT182" s="1407">
        <v>43</v>
      </c>
      <c r="AU182" s="1407">
        <v>44</v>
      </c>
    </row>
    <row r="183" spans="2:47" x14ac:dyDescent="0.2">
      <c r="B183" s="1999">
        <v>1</v>
      </c>
      <c r="C183" s="2413" t="s">
        <v>376</v>
      </c>
      <c r="D183" s="2414"/>
      <c r="E183" s="2415"/>
      <c r="F183" s="555">
        <v>2</v>
      </c>
      <c r="G183" s="528"/>
      <c r="H183" s="531"/>
      <c r="I183" s="531"/>
      <c r="J183" s="531"/>
      <c r="K183" s="531"/>
      <c r="L183" s="531"/>
      <c r="M183" s="531"/>
      <c r="N183" s="531"/>
      <c r="O183" s="529">
        <v>1</v>
      </c>
      <c r="P183" s="528"/>
      <c r="Q183" s="531"/>
      <c r="R183" s="531"/>
      <c r="S183" s="531"/>
      <c r="T183" s="531"/>
      <c r="U183" s="531"/>
      <c r="V183" s="531"/>
      <c r="W183" s="531"/>
      <c r="X183" s="529"/>
      <c r="Y183" s="528"/>
      <c r="Z183" s="531"/>
      <c r="AA183" s="531"/>
      <c r="AB183" s="531"/>
      <c r="AC183" s="531"/>
      <c r="AD183" s="531"/>
      <c r="AE183" s="531"/>
      <c r="AF183" s="531"/>
      <c r="AG183" s="529"/>
      <c r="AH183" s="528"/>
      <c r="AI183" s="531"/>
      <c r="AJ183" s="531"/>
      <c r="AK183" s="531"/>
      <c r="AL183" s="531"/>
      <c r="AM183" s="531"/>
      <c r="AN183" s="531"/>
      <c r="AO183" s="531"/>
      <c r="AP183" s="529"/>
      <c r="AQ183" s="528"/>
      <c r="AR183" s="532"/>
      <c r="AS183" s="1298">
        <f>SUM(G183:O183)</f>
        <v>1</v>
      </c>
      <c r="AT183" s="1303">
        <f>SUM(Y183:AG183)</f>
        <v>0</v>
      </c>
      <c r="AU183" s="533"/>
    </row>
    <row r="184" spans="2:47" x14ac:dyDescent="0.2">
      <c r="B184" s="1998">
        <v>2</v>
      </c>
      <c r="C184" s="2410" t="s">
        <v>17</v>
      </c>
      <c r="D184" s="2411"/>
      <c r="E184" s="2412"/>
      <c r="F184" s="556">
        <v>8</v>
      </c>
      <c r="G184" s="483"/>
      <c r="H184" s="484"/>
      <c r="I184" s="484"/>
      <c r="J184" s="484"/>
      <c r="K184" s="484"/>
      <c r="L184" s="484">
        <v>4</v>
      </c>
      <c r="M184" s="484">
        <v>1</v>
      </c>
      <c r="N184" s="484"/>
      <c r="O184" s="485">
        <v>1</v>
      </c>
      <c r="P184" s="483"/>
      <c r="Q184" s="484"/>
      <c r="R184" s="484"/>
      <c r="S184" s="484"/>
      <c r="T184" s="484"/>
      <c r="U184" s="484"/>
      <c r="V184" s="484"/>
      <c r="W184" s="484"/>
      <c r="X184" s="485"/>
      <c r="Y184" s="483"/>
      <c r="Z184" s="484"/>
      <c r="AA184" s="484"/>
      <c r="AB184" s="484"/>
      <c r="AC184" s="484"/>
      <c r="AD184" s="484">
        <v>1</v>
      </c>
      <c r="AE184" s="484"/>
      <c r="AF184" s="484"/>
      <c r="AG184" s="485">
        <v>1</v>
      </c>
      <c r="AH184" s="483"/>
      <c r="AI184" s="484"/>
      <c r="AJ184" s="484"/>
      <c r="AK184" s="484"/>
      <c r="AL184" s="484"/>
      <c r="AM184" s="484"/>
      <c r="AN184" s="484"/>
      <c r="AO184" s="484"/>
      <c r="AP184" s="485"/>
      <c r="AQ184" s="483"/>
      <c r="AR184" s="527"/>
      <c r="AS184" s="1302">
        <f>SUM(G184:O184)</f>
        <v>6</v>
      </c>
      <c r="AT184" s="1303">
        <f>SUM(Y184:AG184)</f>
        <v>2</v>
      </c>
      <c r="AU184" s="486"/>
    </row>
    <row r="185" spans="2:47" ht="13.5" thickBot="1" x14ac:dyDescent="0.25">
      <c r="B185" s="1997">
        <v>3</v>
      </c>
      <c r="C185" s="2407" t="s">
        <v>18</v>
      </c>
      <c r="D185" s="2408"/>
      <c r="E185" s="2409"/>
      <c r="F185" s="557">
        <v>6</v>
      </c>
      <c r="G185" s="534"/>
      <c r="H185" s="535"/>
      <c r="I185" s="535">
        <v>2</v>
      </c>
      <c r="J185" s="535"/>
      <c r="K185" s="535"/>
      <c r="L185" s="535">
        <v>2</v>
      </c>
      <c r="M185" s="535"/>
      <c r="N185" s="535"/>
      <c r="O185" s="535">
        <v>2</v>
      </c>
      <c r="P185" s="534"/>
      <c r="Q185" s="535"/>
      <c r="R185" s="535"/>
      <c r="S185" s="535"/>
      <c r="T185" s="535"/>
      <c r="U185" s="535"/>
      <c r="V185" s="535"/>
      <c r="W185" s="535"/>
      <c r="X185" s="536"/>
      <c r="Y185" s="534"/>
      <c r="Z185" s="535"/>
      <c r="AA185" s="535">
        <v>4</v>
      </c>
      <c r="AB185" s="535"/>
      <c r="AC185" s="535"/>
      <c r="AD185" s="535">
        <v>4</v>
      </c>
      <c r="AE185" s="535"/>
      <c r="AF185" s="535"/>
      <c r="AG185" s="535"/>
      <c r="AH185" s="534"/>
      <c r="AI185" s="535"/>
      <c r="AJ185" s="535"/>
      <c r="AK185" s="535"/>
      <c r="AL185" s="535"/>
      <c r="AM185" s="535"/>
      <c r="AN185" s="535"/>
      <c r="AO185" s="535"/>
      <c r="AP185" s="536"/>
      <c r="AQ185" s="534"/>
      <c r="AR185" s="537"/>
      <c r="AS185" s="1302">
        <f>SUM(G185:O185)</f>
        <v>6</v>
      </c>
      <c r="AT185" s="1303">
        <f>SUM(Y185:AG185)</f>
        <v>8</v>
      </c>
      <c r="AU185" s="1699"/>
    </row>
    <row r="186" spans="2:47" ht="13.5" thickBot="1" x14ac:dyDescent="0.25">
      <c r="B186" s="2445" t="s">
        <v>3</v>
      </c>
      <c r="C186" s="2446"/>
      <c r="D186" s="2446"/>
      <c r="E186" s="2446"/>
      <c r="F186" s="1417">
        <f>SUM(F183:F185)</f>
        <v>16</v>
      </c>
      <c r="G186" s="1418"/>
      <c r="H186" s="1419"/>
      <c r="I186" s="1419">
        <f>SUM(I183:I185)</f>
        <v>2</v>
      </c>
      <c r="J186" s="1419"/>
      <c r="K186" s="1419">
        <f>SUM(K183:K185)</f>
        <v>0</v>
      </c>
      <c r="L186" s="1419">
        <f>SUM(L183:L185)</f>
        <v>6</v>
      </c>
      <c r="M186" s="1419">
        <f>SUM(M183:M185)</f>
        <v>1</v>
      </c>
      <c r="N186" s="1419">
        <f>SUM(N183:N185)</f>
        <v>0</v>
      </c>
      <c r="O186" s="1419">
        <f>SUM(O183:O185)</f>
        <v>4</v>
      </c>
      <c r="P186" s="1418"/>
      <c r="Q186" s="1419"/>
      <c r="R186" s="1419"/>
      <c r="S186" s="1419"/>
      <c r="T186" s="1419"/>
      <c r="U186" s="1419"/>
      <c r="V186" s="1419"/>
      <c r="W186" s="1419"/>
      <c r="X186" s="1420"/>
      <c r="Y186" s="1418"/>
      <c r="Z186" s="1419"/>
      <c r="AA186" s="1419">
        <f>SUM(AA183:AA185)</f>
        <v>4</v>
      </c>
      <c r="AB186" s="1419">
        <f>SUM(AB183:AB185)</f>
        <v>0</v>
      </c>
      <c r="AC186" s="1419">
        <f>SUM(AC183:AC185)</f>
        <v>0</v>
      </c>
      <c r="AD186" s="1419">
        <f>SUM(AD183:AD185)</f>
        <v>5</v>
      </c>
      <c r="AE186" s="1419"/>
      <c r="AF186" s="1419">
        <f>SUM(AF183:AF185)</f>
        <v>0</v>
      </c>
      <c r="AG186" s="1419">
        <f>SUM(AG183:AG185)</f>
        <v>1</v>
      </c>
      <c r="AH186" s="1418"/>
      <c r="AI186" s="1419"/>
      <c r="AJ186" s="1419"/>
      <c r="AK186" s="1419"/>
      <c r="AL186" s="1419"/>
      <c r="AM186" s="1419"/>
      <c r="AN186" s="1419"/>
      <c r="AO186" s="1419"/>
      <c r="AP186" s="1420"/>
      <c r="AQ186" s="1418"/>
      <c r="AR186" s="1421"/>
      <c r="AS186" s="1418">
        <f>SUM(AS183:AS185)</f>
        <v>13</v>
      </c>
      <c r="AT186" s="1420">
        <f>SUM(AT183:AT185)</f>
        <v>10</v>
      </c>
      <c r="AU186" s="1700"/>
    </row>
    <row r="187" spans="2:47" x14ac:dyDescent="0.2"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</row>
    <row r="188" spans="2:47" x14ac:dyDescent="0.2"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</row>
    <row r="189" spans="2:47" x14ac:dyDescent="0.2">
      <c r="B189" s="1425" t="s">
        <v>641</v>
      </c>
      <c r="C189" s="88" t="s">
        <v>679</v>
      </c>
      <c r="D189" s="1425"/>
      <c r="E189" s="1425"/>
      <c r="F189" s="1425"/>
      <c r="G189" s="1425"/>
      <c r="H189" s="1425"/>
      <c r="I189" s="1425"/>
      <c r="J189" s="1425"/>
      <c r="K189" s="1425"/>
      <c r="L189" s="1425"/>
      <c r="M189" s="1425"/>
      <c r="N189" s="1425"/>
      <c r="O189" s="1425"/>
      <c r="P189" s="1425"/>
      <c r="Q189" s="1425"/>
      <c r="R189" s="1425"/>
      <c r="S189" s="1425"/>
      <c r="T189" s="1425"/>
      <c r="U189" s="1425"/>
      <c r="V189" s="1425"/>
      <c r="W189" s="1425"/>
      <c r="X189" s="1425"/>
      <c r="Y189" s="1425"/>
      <c r="Z189" s="1425"/>
      <c r="AA189" s="1425"/>
      <c r="AB189" s="1425"/>
      <c r="AC189" s="1425"/>
      <c r="AD189" s="1425"/>
      <c r="AE189" s="1425"/>
      <c r="AF189" s="1425"/>
      <c r="AG189" s="1425"/>
      <c r="AH189" s="1425"/>
      <c r="AI189" s="1425"/>
      <c r="AJ189" s="1425"/>
      <c r="AK189" s="1425"/>
      <c r="AL189" s="1425"/>
      <c r="AM189" s="1425"/>
      <c r="AN189" s="1425"/>
      <c r="AO189" s="1425"/>
      <c r="AP189" s="1425"/>
      <c r="AQ189" s="1425"/>
      <c r="AR189" s="1425"/>
      <c r="AS189" s="1425"/>
      <c r="AT189" s="1425"/>
      <c r="AU189" s="1425"/>
    </row>
    <row r="190" spans="2:47" x14ac:dyDescent="0.2"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</row>
    <row r="191" spans="2:47" x14ac:dyDescent="0.2"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</row>
    <row r="192" spans="2:47" x14ac:dyDescent="0.2"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</row>
    <row r="193" spans="2:47" x14ac:dyDescent="0.2">
      <c r="AM193" s="2396"/>
      <c r="AN193" s="2396"/>
      <c r="AO193" s="2396"/>
      <c r="AP193" s="2396"/>
      <c r="AQ193" s="2396"/>
      <c r="AR193" s="2396"/>
      <c r="AS193" s="2396"/>
      <c r="AT193" s="2396"/>
      <c r="AU193" s="2396"/>
    </row>
    <row r="197" spans="2:47" ht="18" x14ac:dyDescent="0.25">
      <c r="B197" s="2418" t="s">
        <v>248</v>
      </c>
      <c r="C197" s="2418"/>
      <c r="D197" s="2418"/>
      <c r="E197" s="2418"/>
      <c r="F197" s="2418"/>
      <c r="G197" s="2418"/>
      <c r="H197" s="2418"/>
      <c r="I197" s="2418"/>
      <c r="J197" s="2418"/>
      <c r="K197" s="2418"/>
      <c r="L197" s="2418"/>
      <c r="M197" s="2418"/>
      <c r="N197" s="2418"/>
      <c r="O197" s="2418"/>
      <c r="P197" s="2418"/>
      <c r="Q197" s="2418"/>
      <c r="R197" s="2418"/>
      <c r="S197" s="2418"/>
      <c r="T197" s="2418"/>
      <c r="U197" s="2418"/>
      <c r="V197" s="2418"/>
      <c r="W197" s="2418"/>
      <c r="X197" s="2418"/>
      <c r="Y197" s="2418"/>
      <c r="Z197" s="2418"/>
      <c r="AA197" s="2418"/>
      <c r="AB197" s="2418"/>
      <c r="AC197" s="2418"/>
      <c r="AD197" s="2418"/>
      <c r="AE197" s="2418"/>
      <c r="AF197" s="2418"/>
      <c r="AG197" s="2418"/>
      <c r="AH197" s="2418"/>
      <c r="AI197" s="2418"/>
      <c r="AJ197" s="2418"/>
      <c r="AK197" s="2418"/>
      <c r="AL197" s="2418"/>
      <c r="AM197" s="2418"/>
      <c r="AN197" s="2418"/>
      <c r="AO197" s="2418"/>
      <c r="AP197" s="2418"/>
      <c r="AQ197" s="2418"/>
      <c r="AR197" s="2418"/>
      <c r="AS197" s="2418"/>
      <c r="AT197" s="2418"/>
      <c r="AU197" s="2418"/>
    </row>
    <row r="198" spans="2:47" ht="18" x14ac:dyDescent="0.25">
      <c r="B198" s="2054"/>
      <c r="C198" s="2054"/>
      <c r="D198" s="2054"/>
      <c r="E198" s="2054"/>
      <c r="F198" s="2054"/>
      <c r="G198" s="2054"/>
      <c r="H198" s="2054"/>
      <c r="I198" s="2054"/>
      <c r="J198" s="2054"/>
      <c r="K198" s="2054"/>
      <c r="L198" s="2054"/>
      <c r="M198" s="2054"/>
      <c r="N198" s="2054"/>
      <c r="O198" s="2054"/>
      <c r="P198" s="2054"/>
      <c r="Q198" s="2054"/>
      <c r="R198" s="2054"/>
      <c r="S198" s="2054"/>
      <c r="T198" s="2054"/>
      <c r="U198" s="2054"/>
      <c r="V198" s="2054"/>
      <c r="W198" s="2054"/>
      <c r="X198" s="2054"/>
      <c r="Y198" s="2054"/>
      <c r="Z198" s="2054"/>
      <c r="AA198" s="2054"/>
      <c r="AB198" s="2054"/>
      <c r="AC198" s="2054"/>
      <c r="AD198" s="2054"/>
      <c r="AE198" s="2054"/>
      <c r="AF198" s="2054"/>
      <c r="AG198" s="2054"/>
      <c r="AH198" s="2054"/>
      <c r="AI198" s="2054"/>
      <c r="AJ198" s="2054"/>
      <c r="AK198" s="2054"/>
      <c r="AL198" s="2054"/>
      <c r="AM198" s="2054"/>
      <c r="AN198" s="2054"/>
      <c r="AO198" s="2054"/>
      <c r="AP198" s="2054"/>
      <c r="AQ198" s="2054"/>
      <c r="AR198" s="2054"/>
      <c r="AS198" s="2054"/>
      <c r="AT198" s="2054"/>
      <c r="AU198" s="2054"/>
    </row>
    <row r="199" spans="2:47" x14ac:dyDescent="0.2">
      <c r="B199" s="88" t="s">
        <v>273</v>
      </c>
      <c r="D199" s="1372" t="s">
        <v>27</v>
      </c>
      <c r="E199" s="1372" t="s">
        <v>290</v>
      </c>
      <c r="F199" s="1372"/>
    </row>
    <row r="200" spans="2:47" x14ac:dyDescent="0.2">
      <c r="B200" s="89" t="s">
        <v>25</v>
      </c>
      <c r="D200" s="1372" t="s">
        <v>27</v>
      </c>
      <c r="E200" s="2447">
        <v>2014</v>
      </c>
      <c r="F200" s="2447"/>
      <c r="G200" s="2447"/>
      <c r="H200" s="2447"/>
    </row>
    <row r="201" spans="2:47" x14ac:dyDescent="0.2">
      <c r="B201" s="88" t="s">
        <v>272</v>
      </c>
      <c r="D201" s="1372" t="s">
        <v>27</v>
      </c>
      <c r="E201" s="1395" t="s">
        <v>275</v>
      </c>
      <c r="F201" s="1372"/>
    </row>
    <row r="202" spans="2:47" x14ac:dyDescent="0.2">
      <c r="B202" s="88" t="s">
        <v>26</v>
      </c>
      <c r="D202" s="1372" t="s">
        <v>27</v>
      </c>
      <c r="E202" s="1395" t="s">
        <v>385</v>
      </c>
      <c r="F202" s="1372"/>
    </row>
    <row r="203" spans="2:47" ht="13.5" thickBot="1" x14ac:dyDescent="0.25">
      <c r="B203" s="1396"/>
      <c r="C203" s="1396"/>
      <c r="D203" s="1396"/>
      <c r="E203" s="1396"/>
      <c r="F203" s="1396"/>
    </row>
    <row r="204" spans="2:47" x14ac:dyDescent="0.2">
      <c r="B204" s="2432" t="s">
        <v>0</v>
      </c>
      <c r="C204" s="2434" t="s">
        <v>88</v>
      </c>
      <c r="D204" s="2435"/>
      <c r="E204" s="2436"/>
      <c r="F204" s="2440" t="s">
        <v>3</v>
      </c>
      <c r="G204" s="2339" t="s">
        <v>81</v>
      </c>
      <c r="H204" s="2338"/>
      <c r="I204" s="2338"/>
      <c r="J204" s="2338"/>
      <c r="K204" s="2338"/>
      <c r="L204" s="2338"/>
      <c r="M204" s="2338"/>
      <c r="N204" s="2338"/>
      <c r="O204" s="2340"/>
      <c r="P204" s="2339" t="s">
        <v>82</v>
      </c>
      <c r="Q204" s="2338"/>
      <c r="R204" s="2338"/>
      <c r="S204" s="2338"/>
      <c r="T204" s="2338"/>
      <c r="U204" s="2338"/>
      <c r="V204" s="2338"/>
      <c r="W204" s="2338"/>
      <c r="X204" s="2340"/>
      <c r="Y204" s="2339" t="s">
        <v>83</v>
      </c>
      <c r="Z204" s="2338"/>
      <c r="AA204" s="2338"/>
      <c r="AB204" s="2338"/>
      <c r="AC204" s="2338"/>
      <c r="AD204" s="2338"/>
      <c r="AE204" s="2338"/>
      <c r="AF204" s="2338"/>
      <c r="AG204" s="2340"/>
      <c r="AH204" s="2339" t="s">
        <v>84</v>
      </c>
      <c r="AI204" s="2338"/>
      <c r="AJ204" s="2338"/>
      <c r="AK204" s="2338"/>
      <c r="AL204" s="2338"/>
      <c r="AM204" s="2338"/>
      <c r="AN204" s="2338"/>
      <c r="AO204" s="2338"/>
      <c r="AP204" s="2340"/>
      <c r="AQ204" s="2441" t="s">
        <v>244</v>
      </c>
      <c r="AR204" s="2442"/>
      <c r="AS204" s="2443" t="s">
        <v>92</v>
      </c>
      <c r="AT204" s="2443" t="s">
        <v>91</v>
      </c>
      <c r="AU204" s="2443" t="s">
        <v>309</v>
      </c>
    </row>
    <row r="205" spans="2:47" x14ac:dyDescent="0.2">
      <c r="B205" s="2433"/>
      <c r="C205" s="2437"/>
      <c r="D205" s="2438"/>
      <c r="E205" s="2439"/>
      <c r="F205" s="2440"/>
      <c r="G205" s="1397">
        <v>1</v>
      </c>
      <c r="H205" s="1398">
        <v>2</v>
      </c>
      <c r="I205" s="1398">
        <v>3</v>
      </c>
      <c r="J205" s="1398">
        <v>4</v>
      </c>
      <c r="K205" s="1398">
        <v>5</v>
      </c>
      <c r="L205" s="1398">
        <v>6</v>
      </c>
      <c r="M205" s="1398">
        <v>7</v>
      </c>
      <c r="N205" s="1398">
        <v>8</v>
      </c>
      <c r="O205" s="1399">
        <v>9</v>
      </c>
      <c r="P205" s="1397">
        <v>1</v>
      </c>
      <c r="Q205" s="1398">
        <v>2</v>
      </c>
      <c r="R205" s="1398">
        <v>3</v>
      </c>
      <c r="S205" s="1398">
        <v>4</v>
      </c>
      <c r="T205" s="1398">
        <v>5</v>
      </c>
      <c r="U205" s="1398">
        <v>6</v>
      </c>
      <c r="V205" s="1398">
        <v>7</v>
      </c>
      <c r="W205" s="1398">
        <v>8</v>
      </c>
      <c r="X205" s="1399">
        <v>9</v>
      </c>
      <c r="Y205" s="1397">
        <v>1</v>
      </c>
      <c r="Z205" s="1398">
        <v>2</v>
      </c>
      <c r="AA205" s="1398">
        <v>3</v>
      </c>
      <c r="AB205" s="1398">
        <v>4</v>
      </c>
      <c r="AC205" s="1398">
        <v>5</v>
      </c>
      <c r="AD205" s="1398">
        <v>6</v>
      </c>
      <c r="AE205" s="1398">
        <v>7</v>
      </c>
      <c r="AF205" s="1398">
        <v>8</v>
      </c>
      <c r="AG205" s="1399">
        <v>9</v>
      </c>
      <c r="AH205" s="1397">
        <v>1</v>
      </c>
      <c r="AI205" s="1398">
        <v>2</v>
      </c>
      <c r="AJ205" s="1398">
        <v>3</v>
      </c>
      <c r="AK205" s="1398">
        <v>4</v>
      </c>
      <c r="AL205" s="1398">
        <v>5</v>
      </c>
      <c r="AM205" s="1398">
        <v>6</v>
      </c>
      <c r="AN205" s="1398">
        <v>7</v>
      </c>
      <c r="AO205" s="1398">
        <v>8</v>
      </c>
      <c r="AP205" s="1399">
        <v>9</v>
      </c>
      <c r="AQ205" s="1397" t="s">
        <v>89</v>
      </c>
      <c r="AR205" s="1399" t="s">
        <v>90</v>
      </c>
      <c r="AS205" s="2444"/>
      <c r="AT205" s="2444"/>
      <c r="AU205" s="2444"/>
    </row>
    <row r="206" spans="2:47" ht="13.5" thickBot="1" x14ac:dyDescent="0.25">
      <c r="B206" s="1400">
        <v>1</v>
      </c>
      <c r="C206" s="2429">
        <v>2</v>
      </c>
      <c r="D206" s="2430"/>
      <c r="E206" s="2431"/>
      <c r="F206" s="1401">
        <v>3</v>
      </c>
      <c r="G206" s="1280">
        <v>4</v>
      </c>
      <c r="H206" s="1281">
        <v>5</v>
      </c>
      <c r="I206" s="1281">
        <v>6</v>
      </c>
      <c r="J206" s="1281">
        <v>7</v>
      </c>
      <c r="K206" s="1281">
        <v>8</v>
      </c>
      <c r="L206" s="1281">
        <v>9</v>
      </c>
      <c r="M206" s="1281">
        <v>10</v>
      </c>
      <c r="N206" s="1281">
        <v>11</v>
      </c>
      <c r="O206" s="1279">
        <v>12</v>
      </c>
      <c r="P206" s="1280">
        <v>13</v>
      </c>
      <c r="Q206" s="1281">
        <v>14</v>
      </c>
      <c r="R206" s="1281">
        <v>15</v>
      </c>
      <c r="S206" s="1281">
        <v>16</v>
      </c>
      <c r="T206" s="1281">
        <v>17</v>
      </c>
      <c r="U206" s="1281">
        <v>18</v>
      </c>
      <c r="V206" s="1281">
        <v>19</v>
      </c>
      <c r="W206" s="1281">
        <v>20</v>
      </c>
      <c r="X206" s="1279">
        <v>21</v>
      </c>
      <c r="Y206" s="1280">
        <v>22</v>
      </c>
      <c r="Z206" s="1281">
        <v>23</v>
      </c>
      <c r="AA206" s="1281">
        <v>24</v>
      </c>
      <c r="AB206" s="1281">
        <v>25</v>
      </c>
      <c r="AC206" s="1281">
        <v>26</v>
      </c>
      <c r="AD206" s="1281">
        <v>27</v>
      </c>
      <c r="AE206" s="1281">
        <v>28</v>
      </c>
      <c r="AF206" s="1281">
        <v>29</v>
      </c>
      <c r="AG206" s="1279">
        <v>30</v>
      </c>
      <c r="AH206" s="1280">
        <v>31</v>
      </c>
      <c r="AI206" s="1281">
        <v>32</v>
      </c>
      <c r="AJ206" s="1281">
        <v>33</v>
      </c>
      <c r="AK206" s="1281">
        <v>34</v>
      </c>
      <c r="AL206" s="1281">
        <v>35</v>
      </c>
      <c r="AM206" s="1281">
        <v>36</v>
      </c>
      <c r="AN206" s="1281">
        <v>37</v>
      </c>
      <c r="AO206" s="1281">
        <v>38</v>
      </c>
      <c r="AP206" s="1279">
        <v>39</v>
      </c>
      <c r="AQ206" s="1280">
        <v>40</v>
      </c>
      <c r="AR206" s="1279">
        <v>41</v>
      </c>
      <c r="AS206" s="393">
        <v>42</v>
      </c>
      <c r="AT206" s="393">
        <v>43</v>
      </c>
      <c r="AU206" s="393">
        <v>44</v>
      </c>
    </row>
    <row r="207" spans="2:47" x14ac:dyDescent="0.2">
      <c r="B207" s="2053">
        <v>1</v>
      </c>
      <c r="C207" s="2413" t="s">
        <v>376</v>
      </c>
      <c r="D207" s="2414"/>
      <c r="E207" s="2415"/>
      <c r="F207" s="555">
        <v>2</v>
      </c>
      <c r="G207" s="528"/>
      <c r="H207" s="531"/>
      <c r="I207" s="531">
        <v>2</v>
      </c>
      <c r="J207" s="531"/>
      <c r="K207" s="531"/>
      <c r="L207" s="531">
        <v>1</v>
      </c>
      <c r="M207" s="531">
        <v>1</v>
      </c>
      <c r="N207" s="529">
        <v>1</v>
      </c>
      <c r="O207" s="2103"/>
      <c r="P207" s="528"/>
      <c r="Q207" s="531"/>
      <c r="R207" s="531"/>
      <c r="S207" s="531"/>
      <c r="T207" s="531"/>
      <c r="U207" s="531"/>
      <c r="V207" s="531"/>
      <c r="W207" s="531"/>
      <c r="X207" s="529"/>
      <c r="Y207" s="528"/>
      <c r="Z207" s="531"/>
      <c r="AA207" s="531"/>
      <c r="AB207" s="531"/>
      <c r="AC207" s="531"/>
      <c r="AD207" s="531">
        <v>2</v>
      </c>
      <c r="AE207" s="531"/>
      <c r="AF207" s="531"/>
      <c r="AG207" s="529"/>
      <c r="AH207" s="528"/>
      <c r="AI207" s="531"/>
      <c r="AJ207" s="531"/>
      <c r="AK207" s="531"/>
      <c r="AL207" s="531"/>
      <c r="AM207" s="531"/>
      <c r="AN207" s="531"/>
      <c r="AO207" s="531"/>
      <c r="AP207" s="529"/>
      <c r="AQ207" s="528"/>
      <c r="AR207" s="529"/>
      <c r="AS207" s="2111">
        <v>5</v>
      </c>
      <c r="AT207" s="2111">
        <v>2</v>
      </c>
      <c r="AU207" s="2114"/>
    </row>
    <row r="208" spans="2:47" x14ac:dyDescent="0.2">
      <c r="B208" s="2052">
        <v>2</v>
      </c>
      <c r="C208" s="2410" t="s">
        <v>17</v>
      </c>
      <c r="D208" s="2411"/>
      <c r="E208" s="2412"/>
      <c r="F208" s="556">
        <v>8</v>
      </c>
      <c r="G208" s="483"/>
      <c r="H208" s="484"/>
      <c r="I208" s="484">
        <v>7</v>
      </c>
      <c r="J208" s="484"/>
      <c r="K208" s="484">
        <v>3</v>
      </c>
      <c r="L208" s="484">
        <v>7</v>
      </c>
      <c r="M208" s="484"/>
      <c r="N208" s="485">
        <v>1</v>
      </c>
      <c r="O208" s="482">
        <v>1</v>
      </c>
      <c r="P208" s="483"/>
      <c r="Q208" s="484"/>
      <c r="R208" s="484"/>
      <c r="S208" s="484"/>
      <c r="T208" s="484"/>
      <c r="U208" s="484"/>
      <c r="V208" s="484"/>
      <c r="W208" s="484"/>
      <c r="X208" s="485"/>
      <c r="Y208" s="483"/>
      <c r="Z208" s="484"/>
      <c r="AA208" s="484"/>
      <c r="AB208" s="484"/>
      <c r="AC208" s="484"/>
      <c r="AD208" s="484">
        <v>1</v>
      </c>
      <c r="AE208" s="484">
        <v>2</v>
      </c>
      <c r="AF208" s="484"/>
      <c r="AG208" s="485"/>
      <c r="AH208" s="483"/>
      <c r="AI208" s="484"/>
      <c r="AJ208" s="484"/>
      <c r="AK208" s="484"/>
      <c r="AL208" s="484"/>
      <c r="AM208" s="484"/>
      <c r="AN208" s="484"/>
      <c r="AO208" s="484"/>
      <c r="AP208" s="485"/>
      <c r="AQ208" s="483"/>
      <c r="AR208" s="485"/>
      <c r="AS208" s="2112">
        <v>19</v>
      </c>
      <c r="AT208" s="2112">
        <v>3</v>
      </c>
      <c r="AU208" s="2115"/>
    </row>
    <row r="209" spans="2:47" ht="13.5" thickBot="1" x14ac:dyDescent="0.25">
      <c r="B209" s="2051">
        <v>3</v>
      </c>
      <c r="C209" s="2407" t="s">
        <v>18</v>
      </c>
      <c r="D209" s="2408"/>
      <c r="E209" s="2409"/>
      <c r="F209" s="557">
        <v>6</v>
      </c>
      <c r="G209" s="2108"/>
      <c r="H209" s="2109"/>
      <c r="I209" s="2109">
        <v>3</v>
      </c>
      <c r="J209" s="2109"/>
      <c r="K209" s="2109"/>
      <c r="L209" s="2109">
        <v>1</v>
      </c>
      <c r="M209" s="2109"/>
      <c r="N209" s="2110">
        <v>1</v>
      </c>
      <c r="O209" s="526">
        <v>3</v>
      </c>
      <c r="P209" s="2108"/>
      <c r="Q209" s="2109"/>
      <c r="R209" s="2109"/>
      <c r="S209" s="2109"/>
      <c r="T209" s="2109"/>
      <c r="U209" s="2109"/>
      <c r="V209" s="2109"/>
      <c r="W209" s="2109"/>
      <c r="X209" s="2110"/>
      <c r="Y209" s="2108"/>
      <c r="Z209" s="2109"/>
      <c r="AA209" s="2109">
        <v>1</v>
      </c>
      <c r="AB209" s="2109"/>
      <c r="AC209" s="2109"/>
      <c r="AD209" s="2109"/>
      <c r="AE209" s="2109"/>
      <c r="AF209" s="2109">
        <v>2</v>
      </c>
      <c r="AG209" s="2110"/>
      <c r="AH209" s="2108"/>
      <c r="AI209" s="2109"/>
      <c r="AJ209" s="2109"/>
      <c r="AK209" s="2109"/>
      <c r="AL209" s="2109"/>
      <c r="AM209" s="2109"/>
      <c r="AN209" s="2109"/>
      <c r="AO209" s="2109"/>
      <c r="AP209" s="2110"/>
      <c r="AQ209" s="2108"/>
      <c r="AR209" s="2110"/>
      <c r="AS209" s="2113">
        <v>8</v>
      </c>
      <c r="AT209" s="2113">
        <v>3</v>
      </c>
      <c r="AU209" s="2116"/>
    </row>
    <row r="210" spans="2:47" ht="13.5" thickBot="1" x14ac:dyDescent="0.25">
      <c r="B210" s="2445" t="s">
        <v>3</v>
      </c>
      <c r="C210" s="2446"/>
      <c r="D210" s="2446"/>
      <c r="E210" s="2446"/>
      <c r="F210" s="2099">
        <f>SUM(F207:F209)</f>
        <v>16</v>
      </c>
      <c r="G210" s="2104">
        <f>SUM(G207:G209)</f>
        <v>0</v>
      </c>
      <c r="H210" s="2105">
        <f t="shared" ref="H210:AT210" si="1">SUM(H207:H209)</f>
        <v>0</v>
      </c>
      <c r="I210" s="2105">
        <f t="shared" si="1"/>
        <v>12</v>
      </c>
      <c r="J210" s="2105">
        <f t="shared" si="1"/>
        <v>0</v>
      </c>
      <c r="K210" s="2105">
        <f t="shared" si="1"/>
        <v>3</v>
      </c>
      <c r="L210" s="2105">
        <f t="shared" si="1"/>
        <v>9</v>
      </c>
      <c r="M210" s="2105">
        <f t="shared" si="1"/>
        <v>1</v>
      </c>
      <c r="N210" s="2105">
        <f t="shared" si="1"/>
        <v>3</v>
      </c>
      <c r="O210" s="1420">
        <f t="shared" si="1"/>
        <v>4</v>
      </c>
      <c r="P210" s="2104">
        <f t="shared" si="1"/>
        <v>0</v>
      </c>
      <c r="Q210" s="2105">
        <f t="shared" si="1"/>
        <v>0</v>
      </c>
      <c r="R210" s="2105">
        <f t="shared" si="1"/>
        <v>0</v>
      </c>
      <c r="S210" s="2105">
        <f t="shared" si="1"/>
        <v>0</v>
      </c>
      <c r="T210" s="2105">
        <f t="shared" si="1"/>
        <v>0</v>
      </c>
      <c r="U210" s="2105">
        <f t="shared" si="1"/>
        <v>0</v>
      </c>
      <c r="V210" s="2105">
        <f t="shared" si="1"/>
        <v>0</v>
      </c>
      <c r="W210" s="2105">
        <f t="shared" si="1"/>
        <v>0</v>
      </c>
      <c r="X210" s="2106">
        <f t="shared" si="1"/>
        <v>0</v>
      </c>
      <c r="Y210" s="2104">
        <f t="shared" si="1"/>
        <v>0</v>
      </c>
      <c r="Z210" s="2105">
        <f t="shared" si="1"/>
        <v>0</v>
      </c>
      <c r="AA210" s="2105">
        <f t="shared" si="1"/>
        <v>1</v>
      </c>
      <c r="AB210" s="2105">
        <f t="shared" si="1"/>
        <v>0</v>
      </c>
      <c r="AC210" s="2105">
        <f t="shared" si="1"/>
        <v>0</v>
      </c>
      <c r="AD210" s="2105">
        <f t="shared" si="1"/>
        <v>3</v>
      </c>
      <c r="AE210" s="2105">
        <f t="shared" si="1"/>
        <v>2</v>
      </c>
      <c r="AF210" s="2105">
        <f t="shared" si="1"/>
        <v>2</v>
      </c>
      <c r="AG210" s="2106">
        <f t="shared" si="1"/>
        <v>0</v>
      </c>
      <c r="AH210" s="2104">
        <f t="shared" si="1"/>
        <v>0</v>
      </c>
      <c r="AI210" s="2105">
        <f t="shared" si="1"/>
        <v>0</v>
      </c>
      <c r="AJ210" s="2105">
        <f t="shared" si="1"/>
        <v>0</v>
      </c>
      <c r="AK210" s="2105">
        <f t="shared" si="1"/>
        <v>0</v>
      </c>
      <c r="AL210" s="2105">
        <f t="shared" si="1"/>
        <v>0</v>
      </c>
      <c r="AM210" s="2105">
        <f t="shared" si="1"/>
        <v>0</v>
      </c>
      <c r="AN210" s="2105">
        <f t="shared" si="1"/>
        <v>0</v>
      </c>
      <c r="AO210" s="2105">
        <f t="shared" si="1"/>
        <v>0</v>
      </c>
      <c r="AP210" s="2106">
        <f t="shared" si="1"/>
        <v>0</v>
      </c>
      <c r="AQ210" s="2104">
        <f t="shared" si="1"/>
        <v>0</v>
      </c>
      <c r="AR210" s="2106">
        <f t="shared" si="1"/>
        <v>0</v>
      </c>
      <c r="AS210" s="2104">
        <f t="shared" si="1"/>
        <v>32</v>
      </c>
      <c r="AT210" s="2106">
        <f t="shared" si="1"/>
        <v>8</v>
      </c>
      <c r="AU210" s="2107"/>
    </row>
    <row r="211" spans="2:47" x14ac:dyDescent="0.2"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</row>
    <row r="212" spans="2:47" x14ac:dyDescent="0.2"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</row>
    <row r="213" spans="2:47" x14ac:dyDescent="0.2">
      <c r="B213" s="1425" t="s">
        <v>641</v>
      </c>
      <c r="C213" s="88" t="s">
        <v>679</v>
      </c>
      <c r="D213" s="1425"/>
      <c r="E213" s="1425"/>
      <c r="F213" s="1425"/>
      <c r="G213" s="1425"/>
      <c r="H213" s="1425"/>
      <c r="I213" s="1425"/>
      <c r="J213" s="1425"/>
      <c r="K213" s="1425"/>
      <c r="L213" s="1425"/>
      <c r="M213" s="1425"/>
      <c r="N213" s="1425"/>
      <c r="O213" s="1425"/>
      <c r="P213" s="1425"/>
      <c r="Q213" s="1425"/>
      <c r="R213" s="1425"/>
      <c r="S213" s="1425"/>
      <c r="T213" s="1425"/>
      <c r="U213" s="1425"/>
      <c r="V213" s="1425"/>
      <c r="W213" s="1425"/>
      <c r="X213" s="1425"/>
      <c r="Y213" s="1425"/>
      <c r="Z213" s="1425"/>
      <c r="AA213" s="1425"/>
      <c r="AB213" s="1425"/>
      <c r="AC213" s="1425"/>
      <c r="AD213" s="1425"/>
      <c r="AE213" s="1425"/>
      <c r="AF213" s="1425"/>
      <c r="AG213" s="1425"/>
      <c r="AH213" s="1425"/>
      <c r="AI213" s="1425"/>
      <c r="AJ213" s="1425"/>
      <c r="AK213" s="1425"/>
      <c r="AL213" s="1425"/>
      <c r="AM213" s="1425"/>
      <c r="AN213" s="1425"/>
      <c r="AO213" s="1425"/>
      <c r="AP213" s="1425"/>
      <c r="AQ213" s="1425"/>
      <c r="AR213" s="1425"/>
      <c r="AS213" s="1425"/>
      <c r="AT213" s="1425"/>
      <c r="AU213" s="1425"/>
    </row>
    <row r="214" spans="2:47" x14ac:dyDescent="0.2"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</row>
    <row r="215" spans="2:47" x14ac:dyDescent="0.2"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</row>
    <row r="216" spans="2:47" x14ac:dyDescent="0.2"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</row>
    <row r="217" spans="2:47" x14ac:dyDescent="0.2">
      <c r="AM217" s="2396"/>
      <c r="AN217" s="2396"/>
      <c r="AO217" s="2396"/>
      <c r="AP217" s="2396"/>
      <c r="AQ217" s="2396"/>
      <c r="AR217" s="2396"/>
      <c r="AS217" s="2396"/>
      <c r="AT217" s="2396"/>
      <c r="AU217" s="2396"/>
    </row>
    <row r="221" spans="2:47" ht="18" x14ac:dyDescent="0.25">
      <c r="B221" s="2418" t="s">
        <v>248</v>
      </c>
      <c r="C221" s="2418"/>
      <c r="D221" s="2418"/>
      <c r="E221" s="2418"/>
      <c r="F221" s="2418"/>
      <c r="G221" s="2418"/>
      <c r="H221" s="2418"/>
      <c r="I221" s="2418"/>
      <c r="J221" s="2418"/>
      <c r="K221" s="2418"/>
      <c r="L221" s="2418"/>
      <c r="M221" s="2418"/>
      <c r="N221" s="2418"/>
      <c r="O221" s="2418"/>
      <c r="P221" s="2418"/>
      <c r="Q221" s="2418"/>
      <c r="R221" s="2418"/>
      <c r="S221" s="2418"/>
      <c r="T221" s="2418"/>
      <c r="U221" s="2418"/>
      <c r="V221" s="2418"/>
      <c r="W221" s="2418"/>
      <c r="X221" s="2418"/>
      <c r="Y221" s="2418"/>
      <c r="Z221" s="2418"/>
      <c r="AA221" s="2418"/>
      <c r="AB221" s="2418"/>
      <c r="AC221" s="2418"/>
      <c r="AD221" s="2418"/>
      <c r="AE221" s="2418"/>
      <c r="AF221" s="2418"/>
      <c r="AG221" s="2418"/>
      <c r="AH221" s="2418"/>
      <c r="AI221" s="2418"/>
      <c r="AJ221" s="2418"/>
      <c r="AK221" s="2418"/>
      <c r="AL221" s="2418"/>
      <c r="AM221" s="2418"/>
      <c r="AN221" s="2418"/>
      <c r="AO221" s="2418"/>
      <c r="AP221" s="2418"/>
      <c r="AQ221" s="2418"/>
      <c r="AR221" s="2418"/>
      <c r="AS221" s="2418"/>
      <c r="AT221" s="2418"/>
      <c r="AU221" s="2418"/>
    </row>
    <row r="222" spans="2:47" ht="18" x14ac:dyDescent="0.25">
      <c r="B222" s="2152"/>
      <c r="C222" s="2152"/>
      <c r="D222" s="2152"/>
      <c r="E222" s="2152"/>
      <c r="F222" s="2152"/>
      <c r="G222" s="2152"/>
      <c r="H222" s="2152"/>
      <c r="I222" s="2152"/>
      <c r="J222" s="2152"/>
      <c r="K222" s="2152"/>
      <c r="L222" s="2152"/>
      <c r="M222" s="2152"/>
      <c r="N222" s="2152"/>
      <c r="O222" s="2152"/>
      <c r="P222" s="2152"/>
      <c r="Q222" s="2152"/>
      <c r="R222" s="2152"/>
      <c r="S222" s="2152"/>
      <c r="T222" s="2152"/>
      <c r="U222" s="2152"/>
      <c r="V222" s="2152"/>
      <c r="W222" s="2152"/>
      <c r="X222" s="2152"/>
      <c r="Y222" s="2152"/>
      <c r="Z222" s="2152"/>
      <c r="AA222" s="2152"/>
      <c r="AB222" s="2152"/>
      <c r="AC222" s="2152"/>
      <c r="AD222" s="2152"/>
      <c r="AE222" s="2152"/>
      <c r="AF222" s="2152"/>
      <c r="AG222" s="2152"/>
      <c r="AH222" s="2152"/>
      <c r="AI222" s="2152"/>
      <c r="AJ222" s="2152"/>
      <c r="AK222" s="2152"/>
      <c r="AL222" s="2152"/>
      <c r="AM222" s="2152"/>
      <c r="AN222" s="2152"/>
      <c r="AO222" s="2152"/>
      <c r="AP222" s="2152"/>
      <c r="AQ222" s="2152"/>
      <c r="AR222" s="2152"/>
      <c r="AS222" s="2152"/>
      <c r="AT222" s="2152"/>
      <c r="AU222" s="2152"/>
    </row>
    <row r="223" spans="2:47" x14ac:dyDescent="0.2">
      <c r="B223" s="88" t="s">
        <v>273</v>
      </c>
      <c r="D223" s="1372" t="s">
        <v>27</v>
      </c>
      <c r="E223" s="1372" t="s">
        <v>291</v>
      </c>
      <c r="F223" s="1372"/>
    </row>
    <row r="224" spans="2:47" x14ac:dyDescent="0.2">
      <c r="B224" s="89" t="s">
        <v>25</v>
      </c>
      <c r="D224" s="1372" t="s">
        <v>27</v>
      </c>
      <c r="E224" s="2447">
        <v>2014</v>
      </c>
      <c r="F224" s="2447"/>
      <c r="G224" s="2447"/>
      <c r="H224" s="2447"/>
    </row>
    <row r="225" spans="2:47" x14ac:dyDescent="0.2">
      <c r="B225" s="88" t="s">
        <v>272</v>
      </c>
      <c r="D225" s="1372" t="s">
        <v>27</v>
      </c>
      <c r="E225" s="1395" t="s">
        <v>275</v>
      </c>
      <c r="F225" s="1372"/>
    </row>
    <row r="226" spans="2:47" x14ac:dyDescent="0.2">
      <c r="B226" s="88" t="s">
        <v>26</v>
      </c>
      <c r="D226" s="1372" t="s">
        <v>27</v>
      </c>
      <c r="E226" s="1395" t="s">
        <v>385</v>
      </c>
      <c r="F226" s="1372"/>
    </row>
    <row r="227" spans="2:47" ht="13.5" thickBot="1" x14ac:dyDescent="0.25">
      <c r="B227" s="1396"/>
      <c r="C227" s="1396"/>
      <c r="D227" s="1396"/>
      <c r="E227" s="1396"/>
      <c r="F227" s="1396"/>
    </row>
    <row r="228" spans="2:47" x14ac:dyDescent="0.2">
      <c r="B228" s="2432" t="s">
        <v>0</v>
      </c>
      <c r="C228" s="2434" t="s">
        <v>88</v>
      </c>
      <c r="D228" s="2435"/>
      <c r="E228" s="2436"/>
      <c r="F228" s="2440" t="s">
        <v>3</v>
      </c>
      <c r="G228" s="2339" t="s">
        <v>81</v>
      </c>
      <c r="H228" s="2338"/>
      <c r="I228" s="2338"/>
      <c r="J228" s="2338"/>
      <c r="K228" s="2338"/>
      <c r="L228" s="2338"/>
      <c r="M228" s="2338"/>
      <c r="N228" s="2338"/>
      <c r="O228" s="2340"/>
      <c r="P228" s="2339" t="s">
        <v>82</v>
      </c>
      <c r="Q228" s="2338"/>
      <c r="R228" s="2338"/>
      <c r="S228" s="2338"/>
      <c r="T228" s="2338"/>
      <c r="U228" s="2338"/>
      <c r="V228" s="2338"/>
      <c r="W228" s="2338"/>
      <c r="X228" s="2340"/>
      <c r="Y228" s="2339" t="s">
        <v>83</v>
      </c>
      <c r="Z228" s="2338"/>
      <c r="AA228" s="2338"/>
      <c r="AB228" s="2338"/>
      <c r="AC228" s="2338"/>
      <c r="AD228" s="2338"/>
      <c r="AE228" s="2338"/>
      <c r="AF228" s="2338"/>
      <c r="AG228" s="2340"/>
      <c r="AH228" s="2339" t="s">
        <v>84</v>
      </c>
      <c r="AI228" s="2338"/>
      <c r="AJ228" s="2338"/>
      <c r="AK228" s="2338"/>
      <c r="AL228" s="2338"/>
      <c r="AM228" s="2338"/>
      <c r="AN228" s="2338"/>
      <c r="AO228" s="2338"/>
      <c r="AP228" s="2340"/>
      <c r="AQ228" s="2441" t="s">
        <v>244</v>
      </c>
      <c r="AR228" s="2442"/>
      <c r="AS228" s="2443" t="s">
        <v>92</v>
      </c>
      <c r="AT228" s="2443" t="s">
        <v>91</v>
      </c>
      <c r="AU228" s="2443" t="s">
        <v>309</v>
      </c>
    </row>
    <row r="229" spans="2:47" x14ac:dyDescent="0.2">
      <c r="B229" s="2433"/>
      <c r="C229" s="2437"/>
      <c r="D229" s="2438"/>
      <c r="E229" s="2439"/>
      <c r="F229" s="2440"/>
      <c r="G229" s="1397">
        <v>1</v>
      </c>
      <c r="H229" s="1398">
        <v>2</v>
      </c>
      <c r="I229" s="1398">
        <v>3</v>
      </c>
      <c r="J229" s="1398">
        <v>4</v>
      </c>
      <c r="K229" s="1398">
        <v>5</v>
      </c>
      <c r="L229" s="1398">
        <v>6</v>
      </c>
      <c r="M229" s="1398">
        <v>7</v>
      </c>
      <c r="N229" s="1398">
        <v>8</v>
      </c>
      <c r="O229" s="1399">
        <v>9</v>
      </c>
      <c r="P229" s="1397">
        <v>1</v>
      </c>
      <c r="Q229" s="1398">
        <v>2</v>
      </c>
      <c r="R229" s="1398">
        <v>3</v>
      </c>
      <c r="S229" s="1398">
        <v>4</v>
      </c>
      <c r="T229" s="1398">
        <v>5</v>
      </c>
      <c r="U229" s="1398">
        <v>6</v>
      </c>
      <c r="V229" s="1398">
        <v>7</v>
      </c>
      <c r="W229" s="1398">
        <v>8</v>
      </c>
      <c r="X229" s="1399">
        <v>9</v>
      </c>
      <c r="Y229" s="1397">
        <v>1</v>
      </c>
      <c r="Z229" s="1398">
        <v>2</v>
      </c>
      <c r="AA229" s="1398">
        <v>3</v>
      </c>
      <c r="AB229" s="1398">
        <v>4</v>
      </c>
      <c r="AC229" s="1398">
        <v>5</v>
      </c>
      <c r="AD229" s="1398">
        <v>6</v>
      </c>
      <c r="AE229" s="1398">
        <v>7</v>
      </c>
      <c r="AF229" s="1398">
        <v>8</v>
      </c>
      <c r="AG229" s="1399">
        <v>9</v>
      </c>
      <c r="AH229" s="1397">
        <v>1</v>
      </c>
      <c r="AI229" s="1398">
        <v>2</v>
      </c>
      <c r="AJ229" s="1398">
        <v>3</v>
      </c>
      <c r="AK229" s="1398">
        <v>4</v>
      </c>
      <c r="AL229" s="1398">
        <v>5</v>
      </c>
      <c r="AM229" s="1398">
        <v>6</v>
      </c>
      <c r="AN229" s="1398">
        <v>7</v>
      </c>
      <c r="AO229" s="1398">
        <v>8</v>
      </c>
      <c r="AP229" s="1399">
        <v>9</v>
      </c>
      <c r="AQ229" s="1397" t="s">
        <v>89</v>
      </c>
      <c r="AR229" s="1399" t="s">
        <v>90</v>
      </c>
      <c r="AS229" s="2444"/>
      <c r="AT229" s="2444"/>
      <c r="AU229" s="2444"/>
    </row>
    <row r="230" spans="2:47" ht="13.5" thickBot="1" x14ac:dyDescent="0.25">
      <c r="B230" s="1400">
        <v>1</v>
      </c>
      <c r="C230" s="2429">
        <v>2</v>
      </c>
      <c r="D230" s="2430"/>
      <c r="E230" s="2431"/>
      <c r="F230" s="1401">
        <v>3</v>
      </c>
      <c r="G230" s="1405">
        <v>4</v>
      </c>
      <c r="H230" s="2173">
        <v>5</v>
      </c>
      <c r="I230" s="2173">
        <v>6</v>
      </c>
      <c r="J230" s="2173">
        <v>7</v>
      </c>
      <c r="K230" s="2173">
        <v>8</v>
      </c>
      <c r="L230" s="2173">
        <v>9</v>
      </c>
      <c r="M230" s="2173">
        <v>10</v>
      </c>
      <c r="N230" s="2173">
        <v>11</v>
      </c>
      <c r="O230" s="1406">
        <v>12</v>
      </c>
      <c r="P230" s="1280">
        <v>13</v>
      </c>
      <c r="Q230" s="1281">
        <v>14</v>
      </c>
      <c r="R230" s="1281">
        <v>15</v>
      </c>
      <c r="S230" s="1281">
        <v>16</v>
      </c>
      <c r="T230" s="1281">
        <v>17</v>
      </c>
      <c r="U230" s="1281">
        <v>18</v>
      </c>
      <c r="V230" s="1281">
        <v>19</v>
      </c>
      <c r="W230" s="1281">
        <v>20</v>
      </c>
      <c r="X230" s="1279">
        <v>21</v>
      </c>
      <c r="Y230" s="1280">
        <v>22</v>
      </c>
      <c r="Z230" s="1281">
        <v>23</v>
      </c>
      <c r="AA230" s="1281">
        <v>24</v>
      </c>
      <c r="AB230" s="1281">
        <v>25</v>
      </c>
      <c r="AC230" s="1281">
        <v>26</v>
      </c>
      <c r="AD230" s="1281">
        <v>27</v>
      </c>
      <c r="AE230" s="1281">
        <v>28</v>
      </c>
      <c r="AF230" s="1281">
        <v>29</v>
      </c>
      <c r="AG230" s="1279">
        <v>30</v>
      </c>
      <c r="AH230" s="1280">
        <v>31</v>
      </c>
      <c r="AI230" s="1281">
        <v>32</v>
      </c>
      <c r="AJ230" s="1281">
        <v>33</v>
      </c>
      <c r="AK230" s="1281">
        <v>34</v>
      </c>
      <c r="AL230" s="1281">
        <v>35</v>
      </c>
      <c r="AM230" s="1281">
        <v>36</v>
      </c>
      <c r="AN230" s="1281">
        <v>37</v>
      </c>
      <c r="AO230" s="1281">
        <v>38</v>
      </c>
      <c r="AP230" s="1279">
        <v>39</v>
      </c>
      <c r="AQ230" s="1280">
        <v>40</v>
      </c>
      <c r="AR230" s="1279">
        <v>41</v>
      </c>
      <c r="AS230" s="393">
        <v>42</v>
      </c>
      <c r="AT230" s="393">
        <v>43</v>
      </c>
      <c r="AU230" s="393">
        <v>44</v>
      </c>
    </row>
    <row r="231" spans="2:47" x14ac:dyDescent="0.2">
      <c r="B231" s="2151">
        <v>1</v>
      </c>
      <c r="C231" s="2413" t="s">
        <v>376</v>
      </c>
      <c r="D231" s="2414"/>
      <c r="E231" s="2415"/>
      <c r="F231" s="555">
        <v>2</v>
      </c>
      <c r="G231" s="528"/>
      <c r="H231" s="531"/>
      <c r="I231" s="531"/>
      <c r="J231" s="531"/>
      <c r="K231" s="531"/>
      <c r="L231" s="531"/>
      <c r="M231" s="531"/>
      <c r="N231" s="531"/>
      <c r="O231" s="529"/>
      <c r="P231" s="2170"/>
      <c r="Q231" s="531"/>
      <c r="R231" s="531"/>
      <c r="S231" s="531"/>
      <c r="T231" s="531"/>
      <c r="U231" s="531"/>
      <c r="V231" s="531"/>
      <c r="W231" s="531"/>
      <c r="X231" s="529"/>
      <c r="Y231" s="528"/>
      <c r="Z231" s="531"/>
      <c r="AA231" s="531"/>
      <c r="AB231" s="531"/>
      <c r="AC231" s="531"/>
      <c r="AD231" s="531"/>
      <c r="AE231" s="531"/>
      <c r="AF231" s="531"/>
      <c r="AG231" s="529"/>
      <c r="AH231" s="528"/>
      <c r="AI231" s="531"/>
      <c r="AJ231" s="531"/>
      <c r="AK231" s="531"/>
      <c r="AL231" s="531"/>
      <c r="AM231" s="531"/>
      <c r="AN231" s="531"/>
      <c r="AO231" s="531"/>
      <c r="AP231" s="529"/>
      <c r="AQ231" s="528"/>
      <c r="AR231" s="529"/>
      <c r="AS231" s="2111"/>
      <c r="AT231" s="2111"/>
      <c r="AU231" s="2114"/>
    </row>
    <row r="232" spans="2:47" x14ac:dyDescent="0.2">
      <c r="B232" s="2150">
        <v>2</v>
      </c>
      <c r="C232" s="2410" t="s">
        <v>17</v>
      </c>
      <c r="D232" s="2411"/>
      <c r="E232" s="2412"/>
      <c r="F232" s="556">
        <v>8</v>
      </c>
      <c r="G232" s="483"/>
      <c r="H232" s="484"/>
      <c r="I232" s="484"/>
      <c r="J232" s="484"/>
      <c r="K232" s="484"/>
      <c r="L232" s="484">
        <v>1</v>
      </c>
      <c r="M232" s="484">
        <v>2</v>
      </c>
      <c r="N232" s="484"/>
      <c r="O232" s="485">
        <v>2</v>
      </c>
      <c r="P232" s="2171"/>
      <c r="Q232" s="484"/>
      <c r="R232" s="484"/>
      <c r="S232" s="484"/>
      <c r="T232" s="484"/>
      <c r="U232" s="484"/>
      <c r="V232" s="484"/>
      <c r="W232" s="484"/>
      <c r="X232" s="485"/>
      <c r="Y232" s="483"/>
      <c r="Z232" s="484"/>
      <c r="AA232" s="484">
        <v>3</v>
      </c>
      <c r="AB232" s="484"/>
      <c r="AC232" s="484">
        <v>1</v>
      </c>
      <c r="AD232" s="484">
        <v>1</v>
      </c>
      <c r="AE232" s="484">
        <v>1</v>
      </c>
      <c r="AF232" s="484"/>
      <c r="AG232" s="485"/>
      <c r="AH232" s="483"/>
      <c r="AI232" s="484"/>
      <c r="AJ232" s="484"/>
      <c r="AK232" s="484"/>
      <c r="AL232" s="484"/>
      <c r="AM232" s="484"/>
      <c r="AN232" s="484"/>
      <c r="AO232" s="484"/>
      <c r="AP232" s="485"/>
      <c r="AQ232" s="483"/>
      <c r="AR232" s="485"/>
      <c r="AS232" s="2112">
        <v>5</v>
      </c>
      <c r="AT232" s="2112">
        <v>6</v>
      </c>
      <c r="AU232" s="2115"/>
    </row>
    <row r="233" spans="2:47" ht="13.5" thickBot="1" x14ac:dyDescent="0.25">
      <c r="B233" s="2149">
        <v>3</v>
      </c>
      <c r="C233" s="2407" t="s">
        <v>18</v>
      </c>
      <c r="D233" s="2408"/>
      <c r="E233" s="2409"/>
      <c r="F233" s="557">
        <v>6</v>
      </c>
      <c r="G233" s="2108"/>
      <c r="H233" s="2109"/>
      <c r="I233" s="2109">
        <v>4</v>
      </c>
      <c r="J233" s="2109"/>
      <c r="K233" s="2109"/>
      <c r="L233" s="2109">
        <v>4</v>
      </c>
      <c r="M233" s="2109"/>
      <c r="N233" s="2109">
        <v>1</v>
      </c>
      <c r="O233" s="2110">
        <v>1</v>
      </c>
      <c r="P233" s="2172"/>
      <c r="Q233" s="2109"/>
      <c r="R233" s="2109"/>
      <c r="S233" s="2109"/>
      <c r="T233" s="2109"/>
      <c r="U233" s="2109"/>
      <c r="V233" s="2109"/>
      <c r="W233" s="2109"/>
      <c r="X233" s="2110"/>
      <c r="Y233" s="2108"/>
      <c r="Z233" s="2109"/>
      <c r="AA233" s="2109">
        <v>2</v>
      </c>
      <c r="AB233" s="2109"/>
      <c r="AC233" s="2109"/>
      <c r="AD233" s="2109">
        <v>1</v>
      </c>
      <c r="AE233" s="2109"/>
      <c r="AF233" s="2109">
        <v>1</v>
      </c>
      <c r="AG233" s="2110">
        <v>1</v>
      </c>
      <c r="AH233" s="2108"/>
      <c r="AI233" s="2109"/>
      <c r="AJ233" s="2109"/>
      <c r="AK233" s="2109"/>
      <c r="AL233" s="2109"/>
      <c r="AM233" s="2109"/>
      <c r="AN233" s="2109"/>
      <c r="AO233" s="2109"/>
      <c r="AP233" s="2110"/>
      <c r="AQ233" s="2108"/>
      <c r="AR233" s="2110"/>
      <c r="AS233" s="2113">
        <v>10</v>
      </c>
      <c r="AT233" s="2113">
        <v>5</v>
      </c>
      <c r="AU233" s="2116"/>
    </row>
    <row r="234" spans="2:47" ht="13.5" thickBot="1" x14ac:dyDescent="0.25">
      <c r="B234" s="2445" t="s">
        <v>3</v>
      </c>
      <c r="C234" s="2446"/>
      <c r="D234" s="2446"/>
      <c r="E234" s="2446"/>
      <c r="F234" s="2153">
        <f>SUM(F231:F233)</f>
        <v>16</v>
      </c>
      <c r="G234" s="2104">
        <f>SUM(G231:G233)</f>
        <v>0</v>
      </c>
      <c r="H234" s="2105">
        <f t="shared" ref="H234:AT234" si="2">SUM(H231:H233)</f>
        <v>0</v>
      </c>
      <c r="I234" s="2105">
        <f t="shared" si="2"/>
        <v>4</v>
      </c>
      <c r="J234" s="2105">
        <f t="shared" si="2"/>
        <v>0</v>
      </c>
      <c r="K234" s="2105">
        <f t="shared" si="2"/>
        <v>0</v>
      </c>
      <c r="L234" s="2105">
        <f t="shared" si="2"/>
        <v>5</v>
      </c>
      <c r="M234" s="2105">
        <f t="shared" si="2"/>
        <v>2</v>
      </c>
      <c r="N234" s="2105">
        <f t="shared" si="2"/>
        <v>1</v>
      </c>
      <c r="O234" s="2106">
        <f t="shared" si="2"/>
        <v>3</v>
      </c>
      <c r="P234" s="2104">
        <f t="shared" si="2"/>
        <v>0</v>
      </c>
      <c r="Q234" s="2105">
        <f t="shared" si="2"/>
        <v>0</v>
      </c>
      <c r="R234" s="2105">
        <f t="shared" si="2"/>
        <v>0</v>
      </c>
      <c r="S234" s="2105">
        <f t="shared" si="2"/>
        <v>0</v>
      </c>
      <c r="T234" s="2105">
        <f t="shared" si="2"/>
        <v>0</v>
      </c>
      <c r="U234" s="2105">
        <f t="shared" si="2"/>
        <v>0</v>
      </c>
      <c r="V234" s="2105">
        <f t="shared" si="2"/>
        <v>0</v>
      </c>
      <c r="W234" s="2105">
        <f t="shared" si="2"/>
        <v>0</v>
      </c>
      <c r="X234" s="2106">
        <f t="shared" si="2"/>
        <v>0</v>
      </c>
      <c r="Y234" s="2104">
        <f t="shared" si="2"/>
        <v>0</v>
      </c>
      <c r="Z234" s="2105">
        <f t="shared" si="2"/>
        <v>0</v>
      </c>
      <c r="AA234" s="2105">
        <f t="shared" si="2"/>
        <v>5</v>
      </c>
      <c r="AB234" s="2105">
        <f t="shared" si="2"/>
        <v>0</v>
      </c>
      <c r="AC234" s="2105">
        <f t="shared" si="2"/>
        <v>1</v>
      </c>
      <c r="AD234" s="2105">
        <f t="shared" si="2"/>
        <v>2</v>
      </c>
      <c r="AE234" s="2105">
        <f t="shared" si="2"/>
        <v>1</v>
      </c>
      <c r="AF234" s="2105">
        <f t="shared" si="2"/>
        <v>1</v>
      </c>
      <c r="AG234" s="2106">
        <f t="shared" si="2"/>
        <v>1</v>
      </c>
      <c r="AH234" s="2104">
        <f t="shared" si="2"/>
        <v>0</v>
      </c>
      <c r="AI234" s="2105">
        <f t="shared" si="2"/>
        <v>0</v>
      </c>
      <c r="AJ234" s="2105">
        <f t="shared" si="2"/>
        <v>0</v>
      </c>
      <c r="AK234" s="2105">
        <f t="shared" si="2"/>
        <v>0</v>
      </c>
      <c r="AL234" s="2105">
        <f t="shared" si="2"/>
        <v>0</v>
      </c>
      <c r="AM234" s="2105">
        <f t="shared" si="2"/>
        <v>0</v>
      </c>
      <c r="AN234" s="2105">
        <f t="shared" si="2"/>
        <v>0</v>
      </c>
      <c r="AO234" s="2105">
        <f t="shared" si="2"/>
        <v>0</v>
      </c>
      <c r="AP234" s="2106">
        <f t="shared" si="2"/>
        <v>0</v>
      </c>
      <c r="AQ234" s="2104">
        <f t="shared" si="2"/>
        <v>0</v>
      </c>
      <c r="AR234" s="2106">
        <f t="shared" si="2"/>
        <v>0</v>
      </c>
      <c r="AS234" s="2104">
        <f t="shared" si="2"/>
        <v>15</v>
      </c>
      <c r="AT234" s="2106">
        <f t="shared" si="2"/>
        <v>11</v>
      </c>
      <c r="AU234" s="2107"/>
    </row>
    <row r="235" spans="2:47" x14ac:dyDescent="0.2"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</row>
    <row r="236" spans="2:47" x14ac:dyDescent="0.2"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</row>
    <row r="237" spans="2:47" x14ac:dyDescent="0.2">
      <c r="B237" s="1425" t="s">
        <v>641</v>
      </c>
      <c r="C237" s="88" t="s">
        <v>679</v>
      </c>
      <c r="D237" s="1425"/>
      <c r="E237" s="1425"/>
      <c r="F237" s="1425"/>
      <c r="G237" s="1425"/>
      <c r="H237" s="1425"/>
      <c r="I237" s="1425"/>
      <c r="J237" s="1425"/>
      <c r="K237" s="1425"/>
      <c r="L237" s="1425"/>
      <c r="M237" s="1425"/>
      <c r="N237" s="1425"/>
      <c r="O237" s="1425"/>
      <c r="P237" s="1425"/>
      <c r="Q237" s="1425"/>
      <c r="R237" s="1425"/>
      <c r="S237" s="1425"/>
      <c r="T237" s="1425"/>
      <c r="U237" s="1425"/>
      <c r="V237" s="1425"/>
      <c r="W237" s="1425"/>
      <c r="X237" s="1425"/>
      <c r="Y237" s="1425"/>
      <c r="Z237" s="1425"/>
      <c r="AA237" s="1425"/>
      <c r="AB237" s="1425"/>
      <c r="AC237" s="1425"/>
      <c r="AD237" s="1425"/>
      <c r="AE237" s="1425"/>
      <c r="AF237" s="1425"/>
      <c r="AG237" s="1425"/>
      <c r="AH237" s="1425"/>
      <c r="AI237" s="1425"/>
      <c r="AJ237" s="1425"/>
      <c r="AK237" s="1425"/>
      <c r="AL237" s="1425"/>
      <c r="AM237" s="1425"/>
      <c r="AN237" s="1425"/>
      <c r="AO237" s="1425"/>
      <c r="AP237" s="1425"/>
      <c r="AQ237" s="1425"/>
      <c r="AR237" s="1425"/>
      <c r="AS237" s="1425"/>
      <c r="AT237" s="1425"/>
      <c r="AU237" s="1425"/>
    </row>
    <row r="238" spans="2:47" x14ac:dyDescent="0.2"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</row>
    <row r="239" spans="2:47" x14ac:dyDescent="0.2"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</row>
    <row r="240" spans="2:47" x14ac:dyDescent="0.2"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</row>
    <row r="241" spans="2:47" x14ac:dyDescent="0.2">
      <c r="AM241" s="2396"/>
      <c r="AN241" s="2396"/>
      <c r="AO241" s="2396"/>
      <c r="AP241" s="2396"/>
      <c r="AQ241" s="2396"/>
      <c r="AR241" s="2396"/>
      <c r="AS241" s="2396"/>
      <c r="AT241" s="2396"/>
      <c r="AU241" s="2396"/>
    </row>
    <row r="245" spans="2:47" ht="18" x14ac:dyDescent="0.25">
      <c r="B245" s="2418" t="s">
        <v>248</v>
      </c>
      <c r="C245" s="2418"/>
      <c r="D245" s="2418"/>
      <c r="E245" s="2418"/>
      <c r="F245" s="2418"/>
      <c r="G245" s="2418"/>
      <c r="H245" s="2418"/>
      <c r="I245" s="2418"/>
      <c r="J245" s="2418"/>
      <c r="K245" s="2418"/>
      <c r="L245" s="2418"/>
      <c r="M245" s="2418"/>
      <c r="N245" s="2418"/>
      <c r="O245" s="2418"/>
      <c r="P245" s="2418"/>
      <c r="Q245" s="2418"/>
      <c r="R245" s="2418"/>
      <c r="S245" s="2418"/>
      <c r="T245" s="2418"/>
      <c r="U245" s="2418"/>
      <c r="V245" s="2418"/>
      <c r="W245" s="2418"/>
      <c r="X245" s="2418"/>
      <c r="Y245" s="2418"/>
      <c r="Z245" s="2418"/>
      <c r="AA245" s="2418"/>
      <c r="AB245" s="2418"/>
      <c r="AC245" s="2418"/>
      <c r="AD245" s="2418"/>
      <c r="AE245" s="2418"/>
      <c r="AF245" s="2418"/>
      <c r="AG245" s="2418"/>
      <c r="AH245" s="2418"/>
      <c r="AI245" s="2418"/>
      <c r="AJ245" s="2418"/>
      <c r="AK245" s="2418"/>
      <c r="AL245" s="2418"/>
      <c r="AM245" s="2418"/>
      <c r="AN245" s="2418"/>
      <c r="AO245" s="2418"/>
      <c r="AP245" s="2418"/>
      <c r="AQ245" s="2418"/>
      <c r="AR245" s="2418"/>
      <c r="AS245" s="2418"/>
      <c r="AT245" s="2418"/>
      <c r="AU245" s="2418"/>
    </row>
    <row r="246" spans="2:47" ht="18" x14ac:dyDescent="0.25">
      <c r="B246" s="2165"/>
      <c r="C246" s="2165"/>
      <c r="D246" s="2165"/>
      <c r="E246" s="2165"/>
      <c r="F246" s="2165"/>
      <c r="G246" s="2165"/>
      <c r="H246" s="2165"/>
      <c r="I246" s="2165"/>
      <c r="J246" s="2165"/>
      <c r="K246" s="2165"/>
      <c r="L246" s="2165"/>
      <c r="M246" s="2165"/>
      <c r="N246" s="2165"/>
      <c r="O246" s="2165"/>
      <c r="P246" s="2165"/>
      <c r="Q246" s="2165"/>
      <c r="R246" s="2165"/>
      <c r="S246" s="2165"/>
      <c r="T246" s="2165"/>
      <c r="U246" s="2165"/>
      <c r="V246" s="2165"/>
      <c r="W246" s="2165"/>
      <c r="X246" s="2165"/>
      <c r="Y246" s="2165"/>
      <c r="Z246" s="2165"/>
      <c r="AA246" s="2165"/>
      <c r="AB246" s="2165"/>
      <c r="AC246" s="2165"/>
      <c r="AD246" s="2165"/>
      <c r="AE246" s="2165"/>
      <c r="AF246" s="2165"/>
      <c r="AG246" s="2165"/>
      <c r="AH246" s="2165"/>
      <c r="AI246" s="2165"/>
      <c r="AJ246" s="2165"/>
      <c r="AK246" s="2165"/>
      <c r="AL246" s="2165"/>
      <c r="AM246" s="2165"/>
      <c r="AN246" s="2165"/>
      <c r="AO246" s="2165"/>
      <c r="AP246" s="2165"/>
      <c r="AQ246" s="2165"/>
      <c r="AR246" s="2165"/>
      <c r="AS246" s="2165"/>
      <c r="AT246" s="2165"/>
      <c r="AU246" s="2165"/>
    </row>
    <row r="247" spans="2:47" x14ac:dyDescent="0.2">
      <c r="B247" s="88" t="s">
        <v>273</v>
      </c>
      <c r="D247" s="1372" t="s">
        <v>27</v>
      </c>
      <c r="E247" s="1372" t="s">
        <v>292</v>
      </c>
      <c r="F247" s="1372"/>
    </row>
    <row r="248" spans="2:47" x14ac:dyDescent="0.2">
      <c r="B248" s="89" t="s">
        <v>25</v>
      </c>
      <c r="D248" s="1372" t="s">
        <v>27</v>
      </c>
      <c r="E248" s="2447">
        <v>2014</v>
      </c>
      <c r="F248" s="2447"/>
      <c r="G248" s="2447"/>
      <c r="H248" s="2447"/>
    </row>
    <row r="249" spans="2:47" x14ac:dyDescent="0.2">
      <c r="B249" s="88" t="s">
        <v>272</v>
      </c>
      <c r="D249" s="1372" t="s">
        <v>27</v>
      </c>
      <c r="E249" s="1395" t="s">
        <v>275</v>
      </c>
      <c r="F249" s="1372"/>
    </row>
    <row r="250" spans="2:47" x14ac:dyDescent="0.2">
      <c r="B250" s="88" t="s">
        <v>26</v>
      </c>
      <c r="D250" s="1372" t="s">
        <v>27</v>
      </c>
      <c r="E250" s="1395" t="s">
        <v>385</v>
      </c>
      <c r="F250" s="1372"/>
    </row>
    <row r="251" spans="2:47" ht="13.5" thickBot="1" x14ac:dyDescent="0.25">
      <c r="B251" s="1396"/>
      <c r="C251" s="1396"/>
      <c r="D251" s="1396"/>
      <c r="E251" s="1396"/>
      <c r="F251" s="1396"/>
    </row>
    <row r="252" spans="2:47" x14ac:dyDescent="0.2">
      <c r="B252" s="2432" t="s">
        <v>0</v>
      </c>
      <c r="C252" s="2434" t="s">
        <v>88</v>
      </c>
      <c r="D252" s="2435"/>
      <c r="E252" s="2436"/>
      <c r="F252" s="2440" t="s">
        <v>3</v>
      </c>
      <c r="G252" s="2339" t="s">
        <v>81</v>
      </c>
      <c r="H252" s="2338"/>
      <c r="I252" s="2338"/>
      <c r="J252" s="2338"/>
      <c r="K252" s="2338"/>
      <c r="L252" s="2338"/>
      <c r="M252" s="2338"/>
      <c r="N252" s="2338"/>
      <c r="O252" s="2340"/>
      <c r="P252" s="2339" t="s">
        <v>82</v>
      </c>
      <c r="Q252" s="2338"/>
      <c r="R252" s="2338"/>
      <c r="S252" s="2338"/>
      <c r="T252" s="2338"/>
      <c r="U252" s="2338"/>
      <c r="V252" s="2338"/>
      <c r="W252" s="2338"/>
      <c r="X252" s="2340"/>
      <c r="Y252" s="2339" t="s">
        <v>83</v>
      </c>
      <c r="Z252" s="2338"/>
      <c r="AA252" s="2338"/>
      <c r="AB252" s="2338"/>
      <c r="AC252" s="2338"/>
      <c r="AD252" s="2338"/>
      <c r="AE252" s="2338"/>
      <c r="AF252" s="2338"/>
      <c r="AG252" s="2340"/>
      <c r="AH252" s="2339" t="s">
        <v>84</v>
      </c>
      <c r="AI252" s="2338"/>
      <c r="AJ252" s="2338"/>
      <c r="AK252" s="2338"/>
      <c r="AL252" s="2338"/>
      <c r="AM252" s="2338"/>
      <c r="AN252" s="2338"/>
      <c r="AO252" s="2338"/>
      <c r="AP252" s="2340"/>
      <c r="AQ252" s="2441" t="s">
        <v>244</v>
      </c>
      <c r="AR252" s="2442"/>
      <c r="AS252" s="2443" t="s">
        <v>92</v>
      </c>
      <c r="AT252" s="2443" t="s">
        <v>91</v>
      </c>
      <c r="AU252" s="2443" t="s">
        <v>309</v>
      </c>
    </row>
    <row r="253" spans="2:47" x14ac:dyDescent="0.2">
      <c r="B253" s="2433"/>
      <c r="C253" s="2437"/>
      <c r="D253" s="2438"/>
      <c r="E253" s="2439"/>
      <c r="F253" s="2440"/>
      <c r="G253" s="1397">
        <v>1</v>
      </c>
      <c r="H253" s="1398">
        <v>2</v>
      </c>
      <c r="I253" s="1398">
        <v>3</v>
      </c>
      <c r="J253" s="1398">
        <v>4</v>
      </c>
      <c r="K253" s="1398">
        <v>5</v>
      </c>
      <c r="L253" s="1398">
        <v>6</v>
      </c>
      <c r="M253" s="1398">
        <v>7</v>
      </c>
      <c r="N253" s="1398">
        <v>8</v>
      </c>
      <c r="O253" s="1399">
        <v>9</v>
      </c>
      <c r="P253" s="1397">
        <v>1</v>
      </c>
      <c r="Q253" s="1398">
        <v>2</v>
      </c>
      <c r="R253" s="1398">
        <v>3</v>
      </c>
      <c r="S253" s="1398">
        <v>4</v>
      </c>
      <c r="T253" s="1398">
        <v>5</v>
      </c>
      <c r="U253" s="1398">
        <v>6</v>
      </c>
      <c r="V253" s="1398">
        <v>7</v>
      </c>
      <c r="W253" s="1398">
        <v>8</v>
      </c>
      <c r="X253" s="1399">
        <v>9</v>
      </c>
      <c r="Y253" s="1397">
        <v>1</v>
      </c>
      <c r="Z253" s="1398">
        <v>2</v>
      </c>
      <c r="AA253" s="1398">
        <v>3</v>
      </c>
      <c r="AB253" s="1398">
        <v>4</v>
      </c>
      <c r="AC253" s="1398">
        <v>5</v>
      </c>
      <c r="AD253" s="1398">
        <v>6</v>
      </c>
      <c r="AE253" s="1398">
        <v>7</v>
      </c>
      <c r="AF253" s="1398">
        <v>8</v>
      </c>
      <c r="AG253" s="1399">
        <v>9</v>
      </c>
      <c r="AH253" s="1397">
        <v>1</v>
      </c>
      <c r="AI253" s="1398">
        <v>2</v>
      </c>
      <c r="AJ253" s="1398">
        <v>3</v>
      </c>
      <c r="AK253" s="1398">
        <v>4</v>
      </c>
      <c r="AL253" s="1398">
        <v>5</v>
      </c>
      <c r="AM253" s="1398">
        <v>6</v>
      </c>
      <c r="AN253" s="1398">
        <v>7</v>
      </c>
      <c r="AO253" s="1398">
        <v>8</v>
      </c>
      <c r="AP253" s="1399">
        <v>9</v>
      </c>
      <c r="AQ253" s="1397" t="s">
        <v>89</v>
      </c>
      <c r="AR253" s="1399" t="s">
        <v>90</v>
      </c>
      <c r="AS253" s="2444"/>
      <c r="AT253" s="2444"/>
      <c r="AU253" s="2444"/>
    </row>
    <row r="254" spans="2:47" ht="13.5" thickBot="1" x14ac:dyDescent="0.25">
      <c r="B254" s="1400">
        <v>1</v>
      </c>
      <c r="C254" s="2429">
        <v>2</v>
      </c>
      <c r="D254" s="2430"/>
      <c r="E254" s="2431"/>
      <c r="F254" s="1401">
        <v>3</v>
      </c>
      <c r="G254" s="1405">
        <v>4</v>
      </c>
      <c r="H254" s="2173">
        <v>5</v>
      </c>
      <c r="I254" s="2173">
        <v>6</v>
      </c>
      <c r="J254" s="2173">
        <v>7</v>
      </c>
      <c r="K254" s="2173">
        <v>8</v>
      </c>
      <c r="L254" s="2173">
        <v>9</v>
      </c>
      <c r="M254" s="2173">
        <v>10</v>
      </c>
      <c r="N254" s="2173">
        <v>11</v>
      </c>
      <c r="O254" s="1406">
        <v>12</v>
      </c>
      <c r="P254" s="1280">
        <v>13</v>
      </c>
      <c r="Q254" s="1281">
        <v>14</v>
      </c>
      <c r="R254" s="1281">
        <v>15</v>
      </c>
      <c r="S254" s="1281">
        <v>16</v>
      </c>
      <c r="T254" s="1281">
        <v>17</v>
      </c>
      <c r="U254" s="1281">
        <v>18</v>
      </c>
      <c r="V254" s="1281">
        <v>19</v>
      </c>
      <c r="W254" s="1281">
        <v>20</v>
      </c>
      <c r="X254" s="1279">
        <v>21</v>
      </c>
      <c r="Y254" s="1280">
        <v>22</v>
      </c>
      <c r="Z254" s="1281">
        <v>23</v>
      </c>
      <c r="AA254" s="1281">
        <v>24</v>
      </c>
      <c r="AB254" s="1281">
        <v>25</v>
      </c>
      <c r="AC254" s="1281">
        <v>26</v>
      </c>
      <c r="AD254" s="1281">
        <v>27</v>
      </c>
      <c r="AE254" s="1281">
        <v>28</v>
      </c>
      <c r="AF254" s="1281">
        <v>29</v>
      </c>
      <c r="AG254" s="1279">
        <v>30</v>
      </c>
      <c r="AH254" s="1280">
        <v>31</v>
      </c>
      <c r="AI254" s="1281">
        <v>32</v>
      </c>
      <c r="AJ254" s="1281">
        <v>33</v>
      </c>
      <c r="AK254" s="1281">
        <v>34</v>
      </c>
      <c r="AL254" s="1281">
        <v>35</v>
      </c>
      <c r="AM254" s="1281">
        <v>36</v>
      </c>
      <c r="AN254" s="1281">
        <v>37</v>
      </c>
      <c r="AO254" s="1281">
        <v>38</v>
      </c>
      <c r="AP254" s="1279">
        <v>39</v>
      </c>
      <c r="AQ254" s="1280">
        <v>40</v>
      </c>
      <c r="AR254" s="1279">
        <v>41</v>
      </c>
      <c r="AS254" s="393">
        <v>42</v>
      </c>
      <c r="AT254" s="393">
        <v>43</v>
      </c>
      <c r="AU254" s="393">
        <v>44</v>
      </c>
    </row>
    <row r="255" spans="2:47" x14ac:dyDescent="0.2">
      <c r="B255" s="2162">
        <v>1</v>
      </c>
      <c r="C255" s="2413" t="s">
        <v>376</v>
      </c>
      <c r="D255" s="2414"/>
      <c r="E255" s="2415"/>
      <c r="F255" s="555">
        <v>2</v>
      </c>
      <c r="G255" s="528"/>
      <c r="H255" s="531"/>
      <c r="I255" s="531"/>
      <c r="J255" s="531"/>
      <c r="K255" s="531"/>
      <c r="L255" s="531"/>
      <c r="M255" s="531"/>
      <c r="N255" s="531"/>
      <c r="O255" s="529"/>
      <c r="P255" s="2170"/>
      <c r="Q255" s="531"/>
      <c r="R255" s="531"/>
      <c r="S255" s="531"/>
      <c r="T255" s="531"/>
      <c r="U255" s="531"/>
      <c r="V255" s="531"/>
      <c r="W255" s="531"/>
      <c r="X255" s="529"/>
      <c r="Y255" s="528"/>
      <c r="Z255" s="531"/>
      <c r="AA255" s="531"/>
      <c r="AB255" s="531"/>
      <c r="AC255" s="531"/>
      <c r="AD255" s="531">
        <v>1</v>
      </c>
      <c r="AE255" s="531"/>
      <c r="AF255" s="531"/>
      <c r="AG255" s="529"/>
      <c r="AH255" s="528"/>
      <c r="AI255" s="531"/>
      <c r="AJ255" s="531"/>
      <c r="AK255" s="531"/>
      <c r="AL255" s="531"/>
      <c r="AM255" s="531"/>
      <c r="AN255" s="531"/>
      <c r="AO255" s="531"/>
      <c r="AP255" s="529"/>
      <c r="AQ255" s="528"/>
      <c r="AR255" s="529"/>
      <c r="AS255" s="2111" t="s">
        <v>369</v>
      </c>
      <c r="AT255" s="2111">
        <v>1</v>
      </c>
      <c r="AU255" s="2114"/>
    </row>
    <row r="256" spans="2:47" x14ac:dyDescent="0.2">
      <c r="B256" s="2161">
        <v>2</v>
      </c>
      <c r="C256" s="2410" t="s">
        <v>17</v>
      </c>
      <c r="D256" s="2411"/>
      <c r="E256" s="2412"/>
      <c r="F256" s="556">
        <v>8</v>
      </c>
      <c r="G256" s="483"/>
      <c r="H256" s="484"/>
      <c r="I256" s="484">
        <v>2</v>
      </c>
      <c r="J256" s="484"/>
      <c r="K256" s="484">
        <v>1</v>
      </c>
      <c r="L256" s="484">
        <v>1</v>
      </c>
      <c r="M256" s="484">
        <v>1</v>
      </c>
      <c r="N256" s="484"/>
      <c r="O256" s="485"/>
      <c r="P256" s="2171"/>
      <c r="Q256" s="484"/>
      <c r="R256" s="484"/>
      <c r="S256" s="484"/>
      <c r="T256" s="484"/>
      <c r="U256" s="484"/>
      <c r="V256" s="484"/>
      <c r="W256" s="484"/>
      <c r="X256" s="485"/>
      <c r="Y256" s="483"/>
      <c r="Z256" s="484"/>
      <c r="AA256" s="484"/>
      <c r="AB256" s="484"/>
      <c r="AC256" s="484"/>
      <c r="AD256" s="484"/>
      <c r="AE256" s="484"/>
      <c r="AF256" s="484"/>
      <c r="AG256" s="485"/>
      <c r="AH256" s="483"/>
      <c r="AI256" s="484"/>
      <c r="AJ256" s="484"/>
      <c r="AK256" s="484"/>
      <c r="AL256" s="484"/>
      <c r="AM256" s="484"/>
      <c r="AN256" s="484"/>
      <c r="AO256" s="484"/>
      <c r="AP256" s="485"/>
      <c r="AQ256" s="483"/>
      <c r="AR256" s="485"/>
      <c r="AS256" s="2112">
        <v>5</v>
      </c>
      <c r="AT256" s="2112" t="s">
        <v>369</v>
      </c>
      <c r="AU256" s="2115"/>
    </row>
    <row r="257" spans="2:47" ht="13.5" thickBot="1" x14ac:dyDescent="0.25">
      <c r="B257" s="2163">
        <v>3</v>
      </c>
      <c r="C257" s="2407" t="s">
        <v>18</v>
      </c>
      <c r="D257" s="2408"/>
      <c r="E257" s="2409"/>
      <c r="F257" s="557">
        <v>6</v>
      </c>
      <c r="G257" s="2108"/>
      <c r="H257" s="2109"/>
      <c r="I257" s="2109">
        <v>3</v>
      </c>
      <c r="J257" s="2109"/>
      <c r="K257" s="2109"/>
      <c r="L257" s="2109">
        <v>2</v>
      </c>
      <c r="M257" s="2109"/>
      <c r="N257" s="2109"/>
      <c r="O257" s="2110"/>
      <c r="P257" s="2172"/>
      <c r="Q257" s="2109"/>
      <c r="R257" s="2109"/>
      <c r="S257" s="2109"/>
      <c r="T257" s="2109"/>
      <c r="U257" s="2109"/>
      <c r="V257" s="2109"/>
      <c r="W257" s="2109"/>
      <c r="X257" s="2110"/>
      <c r="Y257" s="2108"/>
      <c r="Z257" s="2109"/>
      <c r="AA257" s="2109">
        <v>1</v>
      </c>
      <c r="AB257" s="2109"/>
      <c r="AC257" s="2109"/>
      <c r="AD257" s="2109">
        <v>5</v>
      </c>
      <c r="AE257" s="2109"/>
      <c r="AF257" s="2109"/>
      <c r="AG257" s="2110">
        <v>1</v>
      </c>
      <c r="AH257" s="2108"/>
      <c r="AI257" s="2109"/>
      <c r="AJ257" s="2109"/>
      <c r="AK257" s="2109"/>
      <c r="AL257" s="2109"/>
      <c r="AM257" s="2109"/>
      <c r="AN257" s="2109"/>
      <c r="AO257" s="2109"/>
      <c r="AP257" s="2110"/>
      <c r="AQ257" s="2108"/>
      <c r="AR257" s="2110"/>
      <c r="AS257" s="2113">
        <v>5</v>
      </c>
      <c r="AT257" s="2113">
        <v>7</v>
      </c>
      <c r="AU257" s="2116"/>
    </row>
    <row r="258" spans="2:47" ht="13.5" thickBot="1" x14ac:dyDescent="0.25">
      <c r="B258" s="2445" t="s">
        <v>3</v>
      </c>
      <c r="C258" s="2446"/>
      <c r="D258" s="2446"/>
      <c r="E258" s="2446"/>
      <c r="F258" s="2166">
        <f>SUM(F255:F257)</f>
        <v>16</v>
      </c>
      <c r="G258" s="2104">
        <f>SUM(G255:G257)</f>
        <v>0</v>
      </c>
      <c r="H258" s="2105">
        <f t="shared" ref="H258:AT258" si="3">SUM(H255:H257)</f>
        <v>0</v>
      </c>
      <c r="I258" s="2105">
        <f t="shared" si="3"/>
        <v>5</v>
      </c>
      <c r="J258" s="2105">
        <f t="shared" si="3"/>
        <v>0</v>
      </c>
      <c r="K258" s="2105">
        <f t="shared" si="3"/>
        <v>1</v>
      </c>
      <c r="L258" s="2105">
        <f t="shared" si="3"/>
        <v>3</v>
      </c>
      <c r="M258" s="2105">
        <f t="shared" si="3"/>
        <v>1</v>
      </c>
      <c r="N258" s="2105">
        <f t="shared" si="3"/>
        <v>0</v>
      </c>
      <c r="O258" s="2106">
        <f t="shared" si="3"/>
        <v>0</v>
      </c>
      <c r="P258" s="2104">
        <f t="shared" si="3"/>
        <v>0</v>
      </c>
      <c r="Q258" s="2105">
        <f t="shared" si="3"/>
        <v>0</v>
      </c>
      <c r="R258" s="2105">
        <f t="shared" si="3"/>
        <v>0</v>
      </c>
      <c r="S258" s="2105">
        <f t="shared" si="3"/>
        <v>0</v>
      </c>
      <c r="T258" s="2105">
        <f t="shared" si="3"/>
        <v>0</v>
      </c>
      <c r="U258" s="2105">
        <f t="shared" si="3"/>
        <v>0</v>
      </c>
      <c r="V258" s="2105">
        <f t="shared" si="3"/>
        <v>0</v>
      </c>
      <c r="W258" s="2105">
        <f t="shared" si="3"/>
        <v>0</v>
      </c>
      <c r="X258" s="2106">
        <f t="shared" si="3"/>
        <v>0</v>
      </c>
      <c r="Y258" s="2104">
        <f t="shared" si="3"/>
        <v>0</v>
      </c>
      <c r="Z258" s="2105">
        <f t="shared" si="3"/>
        <v>0</v>
      </c>
      <c r="AA258" s="2105">
        <f t="shared" si="3"/>
        <v>1</v>
      </c>
      <c r="AB258" s="2105">
        <f t="shared" si="3"/>
        <v>0</v>
      </c>
      <c r="AC258" s="2105">
        <f t="shared" si="3"/>
        <v>0</v>
      </c>
      <c r="AD258" s="2105">
        <f t="shared" si="3"/>
        <v>6</v>
      </c>
      <c r="AE258" s="2105">
        <f t="shared" si="3"/>
        <v>0</v>
      </c>
      <c r="AF258" s="2105">
        <f t="shared" si="3"/>
        <v>0</v>
      </c>
      <c r="AG258" s="2106">
        <f t="shared" si="3"/>
        <v>1</v>
      </c>
      <c r="AH258" s="2104">
        <f t="shared" si="3"/>
        <v>0</v>
      </c>
      <c r="AI258" s="2105">
        <f t="shared" si="3"/>
        <v>0</v>
      </c>
      <c r="AJ258" s="2105">
        <f t="shared" si="3"/>
        <v>0</v>
      </c>
      <c r="AK258" s="2105">
        <f t="shared" si="3"/>
        <v>0</v>
      </c>
      <c r="AL258" s="2105">
        <f t="shared" si="3"/>
        <v>0</v>
      </c>
      <c r="AM258" s="2105">
        <f t="shared" si="3"/>
        <v>0</v>
      </c>
      <c r="AN258" s="2105">
        <f t="shared" si="3"/>
        <v>0</v>
      </c>
      <c r="AO258" s="2105">
        <f t="shared" si="3"/>
        <v>0</v>
      </c>
      <c r="AP258" s="2106">
        <f t="shared" si="3"/>
        <v>0</v>
      </c>
      <c r="AQ258" s="2104">
        <f t="shared" si="3"/>
        <v>0</v>
      </c>
      <c r="AR258" s="2106">
        <f t="shared" si="3"/>
        <v>0</v>
      </c>
      <c r="AS258" s="2104">
        <f t="shared" si="3"/>
        <v>10</v>
      </c>
      <c r="AT258" s="2106">
        <f t="shared" si="3"/>
        <v>8</v>
      </c>
      <c r="AU258" s="2107"/>
    </row>
    <row r="259" spans="2:47" x14ac:dyDescent="0.2"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</row>
    <row r="260" spans="2:47" x14ac:dyDescent="0.2"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</row>
    <row r="261" spans="2:47" x14ac:dyDescent="0.2">
      <c r="B261" s="1425" t="s">
        <v>641</v>
      </c>
      <c r="C261" s="88" t="s">
        <v>679</v>
      </c>
      <c r="D261" s="1425"/>
      <c r="E261" s="1425"/>
      <c r="F261" s="1425"/>
      <c r="G261" s="1425"/>
      <c r="H261" s="1425"/>
      <c r="I261" s="1425"/>
      <c r="J261" s="1425"/>
      <c r="K261" s="1425"/>
      <c r="L261" s="1425"/>
      <c r="M261" s="1425"/>
      <c r="N261" s="1425"/>
      <c r="O261" s="1425"/>
      <c r="P261" s="1425"/>
      <c r="Q261" s="1425"/>
      <c r="R261" s="1425"/>
      <c r="S261" s="1425"/>
      <c r="T261" s="1425"/>
      <c r="U261" s="1425"/>
      <c r="V261" s="1425"/>
      <c r="W261" s="1425"/>
      <c r="X261" s="1425"/>
      <c r="Y261" s="1425"/>
      <c r="Z261" s="1425"/>
      <c r="AA261" s="1425"/>
      <c r="AB261" s="1425"/>
      <c r="AC261" s="1425"/>
      <c r="AD261" s="1425"/>
      <c r="AE261" s="1425"/>
      <c r="AF261" s="1425"/>
      <c r="AG261" s="1425"/>
      <c r="AH261" s="1425"/>
      <c r="AI261" s="1425"/>
      <c r="AJ261" s="1425"/>
      <c r="AK261" s="1425"/>
      <c r="AL261" s="1425"/>
      <c r="AM261" s="1425"/>
      <c r="AN261" s="1425"/>
      <c r="AO261" s="1425"/>
      <c r="AP261" s="1425"/>
      <c r="AQ261" s="1425"/>
      <c r="AR261" s="1425"/>
      <c r="AS261" s="1425"/>
      <c r="AT261" s="1425"/>
      <c r="AU261" s="1425"/>
    </row>
    <row r="262" spans="2:47" x14ac:dyDescent="0.2"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</row>
    <row r="263" spans="2:47" x14ac:dyDescent="0.2"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</row>
    <row r="264" spans="2:47" x14ac:dyDescent="0.2"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</row>
    <row r="265" spans="2:47" x14ac:dyDescent="0.2">
      <c r="AM265" s="2396"/>
      <c r="AN265" s="2396"/>
      <c r="AO265" s="2396"/>
      <c r="AP265" s="2396"/>
      <c r="AQ265" s="2396"/>
      <c r="AR265" s="2396"/>
      <c r="AS265" s="2396"/>
      <c r="AT265" s="2396"/>
      <c r="AU265" s="2396"/>
    </row>
    <row r="269" spans="2:47" ht="18" x14ac:dyDescent="0.25">
      <c r="B269" s="2418" t="s">
        <v>248</v>
      </c>
      <c r="C269" s="2418"/>
      <c r="D269" s="2418"/>
      <c r="E269" s="2418"/>
      <c r="F269" s="2418"/>
      <c r="G269" s="2418"/>
      <c r="H269" s="2418"/>
      <c r="I269" s="2418"/>
      <c r="J269" s="2418"/>
      <c r="K269" s="2418"/>
      <c r="L269" s="2418"/>
      <c r="M269" s="2418"/>
      <c r="N269" s="2418"/>
      <c r="O269" s="2418"/>
      <c r="P269" s="2418"/>
      <c r="Q269" s="2418"/>
      <c r="R269" s="2418"/>
      <c r="S269" s="2418"/>
      <c r="T269" s="2418"/>
      <c r="U269" s="2418"/>
      <c r="V269" s="2418"/>
      <c r="W269" s="2418"/>
      <c r="X269" s="2418"/>
      <c r="Y269" s="2418"/>
      <c r="Z269" s="2418"/>
      <c r="AA269" s="2418"/>
      <c r="AB269" s="2418"/>
      <c r="AC269" s="2418"/>
      <c r="AD269" s="2418"/>
      <c r="AE269" s="2418"/>
      <c r="AF269" s="2418"/>
      <c r="AG269" s="2418"/>
      <c r="AH269" s="2418"/>
      <c r="AI269" s="2418"/>
      <c r="AJ269" s="2418"/>
      <c r="AK269" s="2418"/>
      <c r="AL269" s="2418"/>
      <c r="AM269" s="2418"/>
      <c r="AN269" s="2418"/>
      <c r="AO269" s="2418"/>
      <c r="AP269" s="2418"/>
      <c r="AQ269" s="2418"/>
      <c r="AR269" s="2418"/>
      <c r="AS269" s="2418"/>
      <c r="AT269" s="2418"/>
      <c r="AU269" s="2418"/>
    </row>
    <row r="270" spans="2:47" ht="18" x14ac:dyDescent="0.25">
      <c r="B270" s="2165"/>
      <c r="C270" s="2165"/>
      <c r="D270" s="2165"/>
      <c r="E270" s="2165"/>
      <c r="F270" s="2165"/>
      <c r="G270" s="2165"/>
      <c r="H270" s="2165"/>
      <c r="I270" s="2165"/>
      <c r="J270" s="2165"/>
      <c r="K270" s="2165"/>
      <c r="L270" s="2165"/>
      <c r="M270" s="2165"/>
      <c r="N270" s="2165"/>
      <c r="O270" s="2165"/>
      <c r="P270" s="2165"/>
      <c r="Q270" s="2165"/>
      <c r="R270" s="2165"/>
      <c r="S270" s="2165"/>
      <c r="T270" s="2165"/>
      <c r="U270" s="2165"/>
      <c r="V270" s="2165"/>
      <c r="W270" s="2165"/>
      <c r="X270" s="2165"/>
      <c r="Y270" s="2165"/>
      <c r="Z270" s="2165"/>
      <c r="AA270" s="2165"/>
      <c r="AB270" s="2165"/>
      <c r="AC270" s="2165"/>
      <c r="AD270" s="2165"/>
      <c r="AE270" s="2165"/>
      <c r="AF270" s="2165"/>
      <c r="AG270" s="2165"/>
      <c r="AH270" s="2165"/>
      <c r="AI270" s="2165"/>
      <c r="AJ270" s="2165"/>
      <c r="AK270" s="2165"/>
      <c r="AL270" s="2165"/>
      <c r="AM270" s="2165"/>
      <c r="AN270" s="2165"/>
      <c r="AO270" s="2165"/>
      <c r="AP270" s="2165"/>
      <c r="AQ270" s="2165"/>
      <c r="AR270" s="2165"/>
      <c r="AS270" s="2165"/>
      <c r="AT270" s="2165"/>
      <c r="AU270" s="2165"/>
    </row>
    <row r="271" spans="2:47" x14ac:dyDescent="0.2">
      <c r="B271" s="88" t="s">
        <v>273</v>
      </c>
      <c r="D271" s="1372" t="s">
        <v>27</v>
      </c>
      <c r="E271" s="1372" t="s">
        <v>293</v>
      </c>
      <c r="F271" s="1372"/>
    </row>
    <row r="272" spans="2:47" x14ac:dyDescent="0.2">
      <c r="B272" s="89" t="s">
        <v>25</v>
      </c>
      <c r="D272" s="1372" t="s">
        <v>27</v>
      </c>
      <c r="E272" s="2447">
        <v>2014</v>
      </c>
      <c r="F272" s="2447"/>
      <c r="G272" s="2447"/>
      <c r="H272" s="2447"/>
    </row>
    <row r="273" spans="2:47" x14ac:dyDescent="0.2">
      <c r="B273" s="88" t="s">
        <v>272</v>
      </c>
      <c r="D273" s="1372" t="s">
        <v>27</v>
      </c>
      <c r="E273" s="1395" t="s">
        <v>275</v>
      </c>
      <c r="F273" s="1372"/>
    </row>
    <row r="274" spans="2:47" x14ac:dyDescent="0.2">
      <c r="B274" s="88" t="s">
        <v>26</v>
      </c>
      <c r="D274" s="1372" t="s">
        <v>27</v>
      </c>
      <c r="E274" s="1395" t="s">
        <v>385</v>
      </c>
      <c r="F274" s="1372"/>
    </row>
    <row r="275" spans="2:47" ht="13.5" thickBot="1" x14ac:dyDescent="0.25">
      <c r="B275" s="1396"/>
      <c r="C275" s="1396"/>
      <c r="D275" s="1396"/>
      <c r="E275" s="1396"/>
      <c r="F275" s="1396"/>
    </row>
    <row r="276" spans="2:47" x14ac:dyDescent="0.2">
      <c r="B276" s="2432" t="s">
        <v>0</v>
      </c>
      <c r="C276" s="2434" t="s">
        <v>88</v>
      </c>
      <c r="D276" s="2435"/>
      <c r="E276" s="2436"/>
      <c r="F276" s="2440" t="s">
        <v>3</v>
      </c>
      <c r="G276" s="2339" t="s">
        <v>81</v>
      </c>
      <c r="H276" s="2338"/>
      <c r="I276" s="2338"/>
      <c r="J276" s="2338"/>
      <c r="K276" s="2338"/>
      <c r="L276" s="2338"/>
      <c r="M276" s="2338"/>
      <c r="N276" s="2338"/>
      <c r="O276" s="2340"/>
      <c r="P276" s="2339" t="s">
        <v>82</v>
      </c>
      <c r="Q276" s="2338"/>
      <c r="R276" s="2338"/>
      <c r="S276" s="2338"/>
      <c r="T276" s="2338"/>
      <c r="U276" s="2338"/>
      <c r="V276" s="2338"/>
      <c r="W276" s="2338"/>
      <c r="X276" s="2340"/>
      <c r="Y276" s="2339" t="s">
        <v>83</v>
      </c>
      <c r="Z276" s="2338"/>
      <c r="AA276" s="2338"/>
      <c r="AB276" s="2338"/>
      <c r="AC276" s="2338"/>
      <c r="AD276" s="2338"/>
      <c r="AE276" s="2338"/>
      <c r="AF276" s="2338"/>
      <c r="AG276" s="2340"/>
      <c r="AH276" s="2339" t="s">
        <v>84</v>
      </c>
      <c r="AI276" s="2338"/>
      <c r="AJ276" s="2338"/>
      <c r="AK276" s="2338"/>
      <c r="AL276" s="2338"/>
      <c r="AM276" s="2338"/>
      <c r="AN276" s="2338"/>
      <c r="AO276" s="2338"/>
      <c r="AP276" s="2340"/>
      <c r="AQ276" s="2441" t="s">
        <v>244</v>
      </c>
      <c r="AR276" s="2442"/>
      <c r="AS276" s="2443" t="s">
        <v>92</v>
      </c>
      <c r="AT276" s="2443" t="s">
        <v>91</v>
      </c>
      <c r="AU276" s="2443" t="s">
        <v>309</v>
      </c>
    </row>
    <row r="277" spans="2:47" x14ac:dyDescent="0.2">
      <c r="B277" s="2433"/>
      <c r="C277" s="2437"/>
      <c r="D277" s="2438"/>
      <c r="E277" s="2439"/>
      <c r="F277" s="2440"/>
      <c r="G277" s="1397">
        <v>1</v>
      </c>
      <c r="H277" s="1398">
        <v>2</v>
      </c>
      <c r="I277" s="1398">
        <v>3</v>
      </c>
      <c r="J277" s="1398">
        <v>4</v>
      </c>
      <c r="K277" s="1398">
        <v>5</v>
      </c>
      <c r="L277" s="1398">
        <v>6</v>
      </c>
      <c r="M277" s="1398">
        <v>7</v>
      </c>
      <c r="N277" s="1398">
        <v>8</v>
      </c>
      <c r="O277" s="1399">
        <v>9</v>
      </c>
      <c r="P277" s="1397">
        <v>1</v>
      </c>
      <c r="Q277" s="1398">
        <v>2</v>
      </c>
      <c r="R277" s="1398">
        <v>3</v>
      </c>
      <c r="S277" s="1398">
        <v>4</v>
      </c>
      <c r="T277" s="1398">
        <v>5</v>
      </c>
      <c r="U277" s="1398">
        <v>6</v>
      </c>
      <c r="V277" s="1398">
        <v>7</v>
      </c>
      <c r="W277" s="1398">
        <v>8</v>
      </c>
      <c r="X277" s="1399">
        <v>9</v>
      </c>
      <c r="Y277" s="1397">
        <v>1</v>
      </c>
      <c r="Z277" s="1398">
        <v>2</v>
      </c>
      <c r="AA277" s="1398">
        <v>3</v>
      </c>
      <c r="AB277" s="1398">
        <v>4</v>
      </c>
      <c r="AC277" s="1398">
        <v>5</v>
      </c>
      <c r="AD277" s="1398">
        <v>6</v>
      </c>
      <c r="AE277" s="1398">
        <v>7</v>
      </c>
      <c r="AF277" s="1398">
        <v>8</v>
      </c>
      <c r="AG277" s="1399">
        <v>9</v>
      </c>
      <c r="AH277" s="1397">
        <v>1</v>
      </c>
      <c r="AI277" s="1398">
        <v>2</v>
      </c>
      <c r="AJ277" s="1398">
        <v>3</v>
      </c>
      <c r="AK277" s="1398">
        <v>4</v>
      </c>
      <c r="AL277" s="1398">
        <v>5</v>
      </c>
      <c r="AM277" s="1398">
        <v>6</v>
      </c>
      <c r="AN277" s="1398">
        <v>7</v>
      </c>
      <c r="AO277" s="1398">
        <v>8</v>
      </c>
      <c r="AP277" s="1399">
        <v>9</v>
      </c>
      <c r="AQ277" s="1397" t="s">
        <v>89</v>
      </c>
      <c r="AR277" s="1399" t="s">
        <v>90</v>
      </c>
      <c r="AS277" s="2444"/>
      <c r="AT277" s="2444"/>
      <c r="AU277" s="2444"/>
    </row>
    <row r="278" spans="2:47" ht="13.5" thickBot="1" x14ac:dyDescent="0.25">
      <c r="B278" s="1400">
        <v>1</v>
      </c>
      <c r="C278" s="2429">
        <v>2</v>
      </c>
      <c r="D278" s="2430"/>
      <c r="E278" s="2431"/>
      <c r="F278" s="1401">
        <v>3</v>
      </c>
      <c r="G278" s="1405">
        <v>4</v>
      </c>
      <c r="H278" s="2173">
        <v>5</v>
      </c>
      <c r="I278" s="2173">
        <v>6</v>
      </c>
      <c r="J278" s="2173">
        <v>7</v>
      </c>
      <c r="K278" s="2173">
        <v>8</v>
      </c>
      <c r="L278" s="2173">
        <v>9</v>
      </c>
      <c r="M278" s="2173">
        <v>10</v>
      </c>
      <c r="N278" s="2173">
        <v>11</v>
      </c>
      <c r="O278" s="1406">
        <v>12</v>
      </c>
      <c r="P278" s="1280">
        <v>13</v>
      </c>
      <c r="Q278" s="1281">
        <v>14</v>
      </c>
      <c r="R278" s="1281">
        <v>15</v>
      </c>
      <c r="S278" s="1281">
        <v>16</v>
      </c>
      <c r="T278" s="1281">
        <v>17</v>
      </c>
      <c r="U278" s="1281">
        <v>18</v>
      </c>
      <c r="V278" s="1281">
        <v>19</v>
      </c>
      <c r="W278" s="1281">
        <v>20</v>
      </c>
      <c r="X278" s="1279">
        <v>21</v>
      </c>
      <c r="Y278" s="1280">
        <v>22</v>
      </c>
      <c r="Z278" s="1281">
        <v>23</v>
      </c>
      <c r="AA278" s="1281">
        <v>24</v>
      </c>
      <c r="AB278" s="1281">
        <v>25</v>
      </c>
      <c r="AC278" s="1281">
        <v>26</v>
      </c>
      <c r="AD278" s="1281">
        <v>27</v>
      </c>
      <c r="AE278" s="1281">
        <v>28</v>
      </c>
      <c r="AF278" s="1281">
        <v>29</v>
      </c>
      <c r="AG278" s="1279">
        <v>30</v>
      </c>
      <c r="AH278" s="1280">
        <v>31</v>
      </c>
      <c r="AI278" s="1281">
        <v>32</v>
      </c>
      <c r="AJ278" s="1281">
        <v>33</v>
      </c>
      <c r="AK278" s="1281">
        <v>34</v>
      </c>
      <c r="AL278" s="1281">
        <v>35</v>
      </c>
      <c r="AM278" s="1281">
        <v>36</v>
      </c>
      <c r="AN278" s="1281">
        <v>37</v>
      </c>
      <c r="AO278" s="1281">
        <v>38</v>
      </c>
      <c r="AP278" s="1279">
        <v>39</v>
      </c>
      <c r="AQ278" s="1280">
        <v>40</v>
      </c>
      <c r="AR278" s="1279">
        <v>41</v>
      </c>
      <c r="AS278" s="393">
        <v>42</v>
      </c>
      <c r="AT278" s="393">
        <v>43</v>
      </c>
      <c r="AU278" s="393">
        <v>44</v>
      </c>
    </row>
    <row r="279" spans="2:47" x14ac:dyDescent="0.2">
      <c r="B279" s="2162">
        <v>1</v>
      </c>
      <c r="C279" s="2413" t="s">
        <v>376</v>
      </c>
      <c r="D279" s="2414"/>
      <c r="E279" s="2415"/>
      <c r="F279" s="555">
        <v>2</v>
      </c>
      <c r="G279" s="528"/>
      <c r="H279" s="531"/>
      <c r="I279" s="531"/>
      <c r="J279" s="531"/>
      <c r="K279" s="531"/>
      <c r="L279" s="531"/>
      <c r="M279" s="531"/>
      <c r="N279" s="531"/>
      <c r="O279" s="529"/>
      <c r="P279" s="2170"/>
      <c r="Q279" s="531"/>
      <c r="R279" s="531"/>
      <c r="S279" s="531"/>
      <c r="T279" s="531"/>
      <c r="U279" s="531"/>
      <c r="V279" s="531"/>
      <c r="W279" s="531"/>
      <c r="X279" s="529"/>
      <c r="Y279" s="528"/>
      <c r="Z279" s="531"/>
      <c r="AA279" s="531"/>
      <c r="AB279" s="531"/>
      <c r="AC279" s="531"/>
      <c r="AD279" s="531"/>
      <c r="AE279" s="531"/>
      <c r="AF279" s="531"/>
      <c r="AG279" s="529"/>
      <c r="AH279" s="528"/>
      <c r="AI279" s="531"/>
      <c r="AJ279" s="531"/>
      <c r="AK279" s="531"/>
      <c r="AL279" s="531"/>
      <c r="AM279" s="531"/>
      <c r="AN279" s="531"/>
      <c r="AO279" s="531"/>
      <c r="AP279" s="529"/>
      <c r="AQ279" s="528"/>
      <c r="AR279" s="529"/>
      <c r="AS279" s="2111"/>
      <c r="AT279" s="2111"/>
      <c r="AU279" s="2114"/>
    </row>
    <row r="280" spans="2:47" x14ac:dyDescent="0.2">
      <c r="B280" s="2161">
        <v>2</v>
      </c>
      <c r="C280" s="2410" t="s">
        <v>17</v>
      </c>
      <c r="D280" s="2411"/>
      <c r="E280" s="2412"/>
      <c r="F280" s="556">
        <v>8</v>
      </c>
      <c r="G280" s="483"/>
      <c r="H280" s="484"/>
      <c r="I280" s="484"/>
      <c r="J280" s="484"/>
      <c r="K280" s="484"/>
      <c r="L280" s="484"/>
      <c r="M280" s="484"/>
      <c r="N280" s="484"/>
      <c r="O280" s="485"/>
      <c r="P280" s="2171"/>
      <c r="Q280" s="484"/>
      <c r="R280" s="484"/>
      <c r="S280" s="484"/>
      <c r="T280" s="484"/>
      <c r="U280" s="484"/>
      <c r="V280" s="484"/>
      <c r="W280" s="484"/>
      <c r="X280" s="485"/>
      <c r="Y280" s="483"/>
      <c r="Z280" s="484"/>
      <c r="AA280" s="484"/>
      <c r="AB280" s="484"/>
      <c r="AC280" s="484"/>
      <c r="AD280" s="484"/>
      <c r="AE280" s="484"/>
      <c r="AF280" s="484"/>
      <c r="AG280" s="485"/>
      <c r="AH280" s="483"/>
      <c r="AI280" s="484"/>
      <c r="AJ280" s="484"/>
      <c r="AK280" s="484"/>
      <c r="AL280" s="484"/>
      <c r="AM280" s="484"/>
      <c r="AN280" s="484"/>
      <c r="AO280" s="484"/>
      <c r="AP280" s="485"/>
      <c r="AQ280" s="483"/>
      <c r="AR280" s="485"/>
      <c r="AS280" s="2112"/>
      <c r="AT280" s="2112"/>
      <c r="AU280" s="2115"/>
    </row>
    <row r="281" spans="2:47" ht="13.5" thickBot="1" x14ac:dyDescent="0.25">
      <c r="B281" s="2163">
        <v>3</v>
      </c>
      <c r="C281" s="2407" t="s">
        <v>18</v>
      </c>
      <c r="D281" s="2408"/>
      <c r="E281" s="2409"/>
      <c r="F281" s="557">
        <v>6</v>
      </c>
      <c r="G281" s="2108"/>
      <c r="H281" s="2109"/>
      <c r="I281" s="2109"/>
      <c r="J281" s="2109"/>
      <c r="K281" s="2109"/>
      <c r="L281" s="2109"/>
      <c r="M281" s="2109"/>
      <c r="N281" s="2109"/>
      <c r="O281" s="2110"/>
      <c r="P281" s="2172"/>
      <c r="Q281" s="2109"/>
      <c r="R281" s="2109"/>
      <c r="S281" s="2109"/>
      <c r="T281" s="2109"/>
      <c r="U281" s="2109"/>
      <c r="V281" s="2109"/>
      <c r="W281" s="2109"/>
      <c r="X281" s="2110"/>
      <c r="Y281" s="2108"/>
      <c r="Z281" s="2109"/>
      <c r="AA281" s="2109"/>
      <c r="AB281" s="2109"/>
      <c r="AC281" s="2109"/>
      <c r="AD281" s="2109"/>
      <c r="AE281" s="2109"/>
      <c r="AF281" s="2109"/>
      <c r="AG281" s="2110"/>
      <c r="AH281" s="2108"/>
      <c r="AI281" s="2109"/>
      <c r="AJ281" s="2109"/>
      <c r="AK281" s="2109"/>
      <c r="AL281" s="2109"/>
      <c r="AM281" s="2109"/>
      <c r="AN281" s="2109"/>
      <c r="AO281" s="2109"/>
      <c r="AP281" s="2110"/>
      <c r="AQ281" s="2108"/>
      <c r="AR281" s="2110"/>
      <c r="AS281" s="2113"/>
      <c r="AT281" s="2113"/>
      <c r="AU281" s="2116"/>
    </row>
    <row r="282" spans="2:47" ht="13.5" thickBot="1" x14ac:dyDescent="0.25">
      <c r="B282" s="2445" t="s">
        <v>3</v>
      </c>
      <c r="C282" s="2446"/>
      <c r="D282" s="2446"/>
      <c r="E282" s="2446"/>
      <c r="F282" s="2166">
        <f>SUM(F279:F281)</f>
        <v>16</v>
      </c>
      <c r="G282" s="2104">
        <f>SUM(G279:G281)</f>
        <v>0</v>
      </c>
      <c r="H282" s="2105">
        <f t="shared" ref="H282:AT282" si="4">SUM(H279:H281)</f>
        <v>0</v>
      </c>
      <c r="I282" s="2105">
        <f t="shared" si="4"/>
        <v>0</v>
      </c>
      <c r="J282" s="2105">
        <f t="shared" si="4"/>
        <v>0</v>
      </c>
      <c r="K282" s="2105">
        <f t="shared" si="4"/>
        <v>0</v>
      </c>
      <c r="L282" s="2105">
        <f t="shared" si="4"/>
        <v>0</v>
      </c>
      <c r="M282" s="2105">
        <f t="shared" si="4"/>
        <v>0</v>
      </c>
      <c r="N282" s="2105">
        <f t="shared" si="4"/>
        <v>0</v>
      </c>
      <c r="O282" s="2106">
        <f t="shared" si="4"/>
        <v>0</v>
      </c>
      <c r="P282" s="2104">
        <f t="shared" si="4"/>
        <v>0</v>
      </c>
      <c r="Q282" s="2105">
        <f t="shared" si="4"/>
        <v>0</v>
      </c>
      <c r="R282" s="2105">
        <f t="shared" si="4"/>
        <v>0</v>
      </c>
      <c r="S282" s="2105">
        <f t="shared" si="4"/>
        <v>0</v>
      </c>
      <c r="T282" s="2105">
        <f t="shared" si="4"/>
        <v>0</v>
      </c>
      <c r="U282" s="2105">
        <f t="shared" si="4"/>
        <v>0</v>
      </c>
      <c r="V282" s="2105">
        <f t="shared" si="4"/>
        <v>0</v>
      </c>
      <c r="W282" s="2105">
        <f t="shared" si="4"/>
        <v>0</v>
      </c>
      <c r="X282" s="2106">
        <f t="shared" si="4"/>
        <v>0</v>
      </c>
      <c r="Y282" s="2104">
        <f t="shared" si="4"/>
        <v>0</v>
      </c>
      <c r="Z282" s="2105">
        <f t="shared" si="4"/>
        <v>0</v>
      </c>
      <c r="AA282" s="2105">
        <f t="shared" si="4"/>
        <v>0</v>
      </c>
      <c r="AB282" s="2105">
        <f t="shared" si="4"/>
        <v>0</v>
      </c>
      <c r="AC282" s="2105">
        <f t="shared" si="4"/>
        <v>0</v>
      </c>
      <c r="AD282" s="2105">
        <f t="shared" si="4"/>
        <v>0</v>
      </c>
      <c r="AE282" s="2105">
        <f t="shared" si="4"/>
        <v>0</v>
      </c>
      <c r="AF282" s="2105">
        <f t="shared" si="4"/>
        <v>0</v>
      </c>
      <c r="AG282" s="2106">
        <f t="shared" si="4"/>
        <v>0</v>
      </c>
      <c r="AH282" s="2104">
        <f t="shared" si="4"/>
        <v>0</v>
      </c>
      <c r="AI282" s="2105">
        <f t="shared" si="4"/>
        <v>0</v>
      </c>
      <c r="AJ282" s="2105">
        <f t="shared" si="4"/>
        <v>0</v>
      </c>
      <c r="AK282" s="2105">
        <f t="shared" si="4"/>
        <v>0</v>
      </c>
      <c r="AL282" s="2105">
        <f t="shared" si="4"/>
        <v>0</v>
      </c>
      <c r="AM282" s="2105">
        <f t="shared" si="4"/>
        <v>0</v>
      </c>
      <c r="AN282" s="2105">
        <f t="shared" si="4"/>
        <v>0</v>
      </c>
      <c r="AO282" s="2105">
        <f t="shared" si="4"/>
        <v>0</v>
      </c>
      <c r="AP282" s="2106">
        <f t="shared" si="4"/>
        <v>0</v>
      </c>
      <c r="AQ282" s="2104">
        <f t="shared" si="4"/>
        <v>0</v>
      </c>
      <c r="AR282" s="2106">
        <f t="shared" si="4"/>
        <v>0</v>
      </c>
      <c r="AS282" s="2104">
        <f t="shared" si="4"/>
        <v>0</v>
      </c>
      <c r="AT282" s="2106">
        <f t="shared" si="4"/>
        <v>0</v>
      </c>
      <c r="AU282" s="2107"/>
    </row>
    <row r="283" spans="2:47" x14ac:dyDescent="0.2"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</row>
    <row r="284" spans="2:47" x14ac:dyDescent="0.2"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</row>
    <row r="285" spans="2:47" x14ac:dyDescent="0.2">
      <c r="B285" s="1425" t="s">
        <v>641</v>
      </c>
      <c r="C285" s="88" t="s">
        <v>679</v>
      </c>
      <c r="D285" s="1425"/>
      <c r="E285" s="1425"/>
      <c r="F285" s="1425"/>
      <c r="G285" s="1425"/>
      <c r="H285" s="1425"/>
      <c r="I285" s="1425"/>
      <c r="J285" s="1425"/>
      <c r="K285" s="1425"/>
      <c r="L285" s="1425"/>
      <c r="M285" s="1425"/>
      <c r="N285" s="1425"/>
      <c r="O285" s="1425"/>
      <c r="P285" s="1425"/>
      <c r="Q285" s="1425"/>
      <c r="R285" s="1425"/>
      <c r="S285" s="1425"/>
      <c r="T285" s="1425"/>
      <c r="U285" s="1425"/>
      <c r="V285" s="1425"/>
      <c r="W285" s="1425"/>
      <c r="X285" s="1425"/>
      <c r="Y285" s="1425"/>
      <c r="Z285" s="1425"/>
      <c r="AA285" s="1425"/>
      <c r="AB285" s="1425"/>
      <c r="AC285" s="1425"/>
      <c r="AD285" s="1425"/>
      <c r="AE285" s="1425"/>
      <c r="AF285" s="1425"/>
      <c r="AG285" s="1425"/>
      <c r="AH285" s="1425"/>
      <c r="AI285" s="1425"/>
      <c r="AJ285" s="1425"/>
      <c r="AK285" s="1425"/>
      <c r="AL285" s="1425"/>
      <c r="AM285" s="1425"/>
      <c r="AN285" s="1425"/>
      <c r="AO285" s="1425"/>
      <c r="AP285" s="1425"/>
      <c r="AQ285" s="1425"/>
      <c r="AR285" s="1425"/>
      <c r="AS285" s="1425"/>
      <c r="AT285" s="1425"/>
      <c r="AU285" s="1425"/>
    </row>
    <row r="286" spans="2:47" x14ac:dyDescent="0.2"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</row>
    <row r="287" spans="2:47" x14ac:dyDescent="0.2"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</row>
    <row r="288" spans="2:47" x14ac:dyDescent="0.2"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</row>
    <row r="289" spans="39:47" x14ac:dyDescent="0.2">
      <c r="AM289" s="2396"/>
      <c r="AN289" s="2396"/>
      <c r="AO289" s="2396"/>
      <c r="AP289" s="2396"/>
      <c r="AQ289" s="2396"/>
      <c r="AR289" s="2396"/>
      <c r="AS289" s="2396"/>
      <c r="AT289" s="2396"/>
      <c r="AU289" s="2396"/>
    </row>
  </sheetData>
  <mergeCells count="228">
    <mergeCell ref="C278:E278"/>
    <mergeCell ref="C279:E279"/>
    <mergeCell ref="C280:E280"/>
    <mergeCell ref="C281:E281"/>
    <mergeCell ref="B282:E282"/>
    <mergeCell ref="AM289:AU289"/>
    <mergeCell ref="C254:E254"/>
    <mergeCell ref="C255:E255"/>
    <mergeCell ref="C256:E256"/>
    <mergeCell ref="C257:E257"/>
    <mergeCell ref="B258:E258"/>
    <mergeCell ref="AM265:AU265"/>
    <mergeCell ref="B269:AU269"/>
    <mergeCell ref="E272:H272"/>
    <mergeCell ref="B276:B277"/>
    <mergeCell ref="C276:E277"/>
    <mergeCell ref="F276:F277"/>
    <mergeCell ref="G276:O276"/>
    <mergeCell ref="P276:X276"/>
    <mergeCell ref="Y276:AG276"/>
    <mergeCell ref="AH276:AP276"/>
    <mergeCell ref="AQ276:AR276"/>
    <mergeCell ref="AS276:AS277"/>
    <mergeCell ref="AT276:AT277"/>
    <mergeCell ref="AU276:AU277"/>
    <mergeCell ref="B245:AU245"/>
    <mergeCell ref="E248:H248"/>
    <mergeCell ref="B252:B253"/>
    <mergeCell ref="C252:E253"/>
    <mergeCell ref="F252:F253"/>
    <mergeCell ref="G252:O252"/>
    <mergeCell ref="P252:X252"/>
    <mergeCell ref="Y252:AG252"/>
    <mergeCell ref="AH252:AP252"/>
    <mergeCell ref="AQ252:AR252"/>
    <mergeCell ref="AS252:AS253"/>
    <mergeCell ref="AT252:AT253"/>
    <mergeCell ref="AU252:AU253"/>
    <mergeCell ref="AM118:AU118"/>
    <mergeCell ref="C107:E107"/>
    <mergeCell ref="C108:E108"/>
    <mergeCell ref="C109:E109"/>
    <mergeCell ref="C110:E110"/>
    <mergeCell ref="B111:E111"/>
    <mergeCell ref="AM93:AU93"/>
    <mergeCell ref="C82:E82"/>
    <mergeCell ref="C83:E83"/>
    <mergeCell ref="C84:E84"/>
    <mergeCell ref="C85:E85"/>
    <mergeCell ref="B86:E86"/>
    <mergeCell ref="B98:AU98"/>
    <mergeCell ref="E101:H101"/>
    <mergeCell ref="B105:B106"/>
    <mergeCell ref="C105:E106"/>
    <mergeCell ref="F105:F106"/>
    <mergeCell ref="G105:O105"/>
    <mergeCell ref="P105:X105"/>
    <mergeCell ref="Y105:AG105"/>
    <mergeCell ref="AH105:AP105"/>
    <mergeCell ref="AQ105:AR105"/>
    <mergeCell ref="AS105:AS106"/>
    <mergeCell ref="AT105:AT106"/>
    <mergeCell ref="AU105:AU106"/>
    <mergeCell ref="B73:AU73"/>
    <mergeCell ref="E76:H76"/>
    <mergeCell ref="B80:B81"/>
    <mergeCell ref="C80:E81"/>
    <mergeCell ref="F80:F81"/>
    <mergeCell ref="G80:O80"/>
    <mergeCell ref="P80:X80"/>
    <mergeCell ref="Y80:AG80"/>
    <mergeCell ref="AH80:AP80"/>
    <mergeCell ref="AQ80:AR80"/>
    <mergeCell ref="AS80:AS81"/>
    <mergeCell ref="AT80:AT81"/>
    <mergeCell ref="AU80:AU81"/>
    <mergeCell ref="B1:AU1"/>
    <mergeCell ref="AH8:AP8"/>
    <mergeCell ref="G8:O8"/>
    <mergeCell ref="AU8:AU9"/>
    <mergeCell ref="AT8:AT9"/>
    <mergeCell ref="F8:F9"/>
    <mergeCell ref="Y8:AG8"/>
    <mergeCell ref="AS8:AS9"/>
    <mergeCell ref="AQ8:AR8"/>
    <mergeCell ref="B8:B9"/>
    <mergeCell ref="P8:X8"/>
    <mergeCell ref="C8:E9"/>
    <mergeCell ref="E4:H4"/>
    <mergeCell ref="C12:E12"/>
    <mergeCell ref="C13:E13"/>
    <mergeCell ref="B25:AU25"/>
    <mergeCell ref="E28:H28"/>
    <mergeCell ref="AM21:AU21"/>
    <mergeCell ref="C10:E10"/>
    <mergeCell ref="B14:E14"/>
    <mergeCell ref="C11:E11"/>
    <mergeCell ref="B38:E38"/>
    <mergeCell ref="B32:B33"/>
    <mergeCell ref="AM45:AU45"/>
    <mergeCell ref="AU32:AU33"/>
    <mergeCell ref="C34:E34"/>
    <mergeCell ref="C35:E35"/>
    <mergeCell ref="C36:E36"/>
    <mergeCell ref="C37:E37"/>
    <mergeCell ref="Y32:AG32"/>
    <mergeCell ref="AH32:AP32"/>
    <mergeCell ref="AQ32:AR32"/>
    <mergeCell ref="AS32:AS33"/>
    <mergeCell ref="AT32:AT33"/>
    <mergeCell ref="C32:E33"/>
    <mergeCell ref="F32:F33"/>
    <mergeCell ref="G32:O32"/>
    <mergeCell ref="P32:X32"/>
    <mergeCell ref="AM69:AU69"/>
    <mergeCell ref="C58:E58"/>
    <mergeCell ref="C59:E59"/>
    <mergeCell ref="C60:E60"/>
    <mergeCell ref="C61:E61"/>
    <mergeCell ref="B62:E62"/>
    <mergeCell ref="B49:AU49"/>
    <mergeCell ref="E52:H52"/>
    <mergeCell ref="B56:B57"/>
    <mergeCell ref="C56:E57"/>
    <mergeCell ref="F56:F57"/>
    <mergeCell ref="G56:O56"/>
    <mergeCell ref="P56:X56"/>
    <mergeCell ref="Y56:AG56"/>
    <mergeCell ref="AH56:AP56"/>
    <mergeCell ref="AQ56:AR56"/>
    <mergeCell ref="AS56:AS57"/>
    <mergeCell ref="AT56:AT57"/>
    <mergeCell ref="AU56:AU57"/>
    <mergeCell ref="AM143:AU143"/>
    <mergeCell ref="C132:E132"/>
    <mergeCell ref="C133:E133"/>
    <mergeCell ref="C134:E134"/>
    <mergeCell ref="C135:E135"/>
    <mergeCell ref="B136:E136"/>
    <mergeCell ref="B123:AU123"/>
    <mergeCell ref="E126:H126"/>
    <mergeCell ref="B130:B131"/>
    <mergeCell ref="C130:E131"/>
    <mergeCell ref="F130:F131"/>
    <mergeCell ref="G130:O130"/>
    <mergeCell ref="P130:X130"/>
    <mergeCell ref="Y130:AG130"/>
    <mergeCell ref="AH130:AP130"/>
    <mergeCell ref="AQ130:AR130"/>
    <mergeCell ref="AS130:AS131"/>
    <mergeCell ref="AT130:AT131"/>
    <mergeCell ref="AU130:AU131"/>
    <mergeCell ref="C157:E157"/>
    <mergeCell ref="C158:E158"/>
    <mergeCell ref="C159:E159"/>
    <mergeCell ref="C160:E160"/>
    <mergeCell ref="B161:E161"/>
    <mergeCell ref="AM168:AU168"/>
    <mergeCell ref="B148:AU148"/>
    <mergeCell ref="E151:H151"/>
    <mergeCell ref="B155:B156"/>
    <mergeCell ref="C155:E156"/>
    <mergeCell ref="F155:F156"/>
    <mergeCell ref="G155:O155"/>
    <mergeCell ref="P155:X155"/>
    <mergeCell ref="Y155:AG155"/>
    <mergeCell ref="AH155:AP155"/>
    <mergeCell ref="AQ155:AR155"/>
    <mergeCell ref="AS155:AS156"/>
    <mergeCell ref="AT155:AT156"/>
    <mergeCell ref="AU155:AU156"/>
    <mergeCell ref="C182:E182"/>
    <mergeCell ref="C183:E183"/>
    <mergeCell ref="C184:E184"/>
    <mergeCell ref="C185:E185"/>
    <mergeCell ref="B186:E186"/>
    <mergeCell ref="AM193:AU193"/>
    <mergeCell ref="B173:AU173"/>
    <mergeCell ref="E176:H176"/>
    <mergeCell ref="B180:B181"/>
    <mergeCell ref="C180:E181"/>
    <mergeCell ref="F180:F181"/>
    <mergeCell ref="G180:O180"/>
    <mergeCell ref="P180:X180"/>
    <mergeCell ref="Y180:AG180"/>
    <mergeCell ref="AH180:AP180"/>
    <mergeCell ref="AQ180:AR180"/>
    <mergeCell ref="AS180:AS181"/>
    <mergeCell ref="AT180:AT181"/>
    <mergeCell ref="AU180:AU181"/>
    <mergeCell ref="B221:AU221"/>
    <mergeCell ref="E224:H224"/>
    <mergeCell ref="C206:E206"/>
    <mergeCell ref="C207:E207"/>
    <mergeCell ref="C208:E208"/>
    <mergeCell ref="C209:E209"/>
    <mergeCell ref="B210:E210"/>
    <mergeCell ref="AM217:AU217"/>
    <mergeCell ref="B197:AU197"/>
    <mergeCell ref="E200:H200"/>
    <mergeCell ref="B204:B205"/>
    <mergeCell ref="C204:E205"/>
    <mergeCell ref="F204:F205"/>
    <mergeCell ref="G204:O204"/>
    <mergeCell ref="P204:X204"/>
    <mergeCell ref="Y204:AG204"/>
    <mergeCell ref="AH204:AP204"/>
    <mergeCell ref="AQ204:AR204"/>
    <mergeCell ref="AS204:AS205"/>
    <mergeCell ref="AT204:AT205"/>
    <mergeCell ref="AU204:AU205"/>
    <mergeCell ref="AM241:AU241"/>
    <mergeCell ref="C230:E230"/>
    <mergeCell ref="B228:B229"/>
    <mergeCell ref="C228:E229"/>
    <mergeCell ref="F228:F229"/>
    <mergeCell ref="G228:O228"/>
    <mergeCell ref="P228:X228"/>
    <mergeCell ref="Y228:AG228"/>
    <mergeCell ref="AH228:AP228"/>
    <mergeCell ref="AQ228:AR228"/>
    <mergeCell ref="AS228:AS229"/>
    <mergeCell ref="AT228:AT229"/>
    <mergeCell ref="AU228:AU229"/>
    <mergeCell ref="C231:E231"/>
    <mergeCell ref="C232:E232"/>
    <mergeCell ref="C233:E233"/>
    <mergeCell ref="B234:E234"/>
  </mergeCells>
  <phoneticPr fontId="35" type="noConversion"/>
  <printOptions horizontalCentered="1"/>
  <pageMargins left="0.15748031496062992" right="0.15748031496062992" top="1.22" bottom="0" header="1.24" footer="0"/>
  <pageSetup paperSize="256" scale="110" orientation="landscape" horizontalDpi="4294967292" verticalDpi="4294967293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M393"/>
  <sheetViews>
    <sheetView topLeftCell="A277" zoomScale="80" zoomScaleNormal="80" workbookViewId="0">
      <selection activeCell="M395" sqref="M395"/>
    </sheetView>
  </sheetViews>
  <sheetFormatPr defaultRowHeight="12.75" x14ac:dyDescent="0.2"/>
  <cols>
    <col min="1" max="1" width="5.140625" style="1364" customWidth="1"/>
    <col min="2" max="2" width="8.140625" style="1364" customWidth="1"/>
    <col min="3" max="3" width="9.42578125" style="95" customWidth="1"/>
    <col min="4" max="4" width="7.85546875" style="95" customWidth="1"/>
    <col min="5" max="5" width="11.7109375" style="95" customWidth="1"/>
    <col min="6" max="7" width="7.85546875" style="95" customWidth="1"/>
    <col min="8" max="8" width="9" style="95" customWidth="1"/>
    <col min="9" max="11" width="7.85546875" style="95" customWidth="1"/>
    <col min="12" max="12" width="11.5703125" style="95" customWidth="1"/>
    <col min="13" max="13" width="10.42578125" style="95" customWidth="1"/>
    <col min="14" max="14" width="10.5703125" style="95" customWidth="1"/>
    <col min="15" max="16" width="7.85546875" style="95" customWidth="1"/>
    <col min="17" max="17" width="6.140625" style="95" customWidth="1"/>
    <col min="18" max="18" width="9.140625" style="95"/>
    <col min="19" max="19" width="6.85546875" style="95" customWidth="1"/>
    <col min="20" max="22" width="9.140625" style="95"/>
    <col min="23" max="23" width="11.85546875" style="95" customWidth="1"/>
    <col min="24" max="30" width="9.140625" style="95"/>
    <col min="31" max="32" width="10.28515625" style="95" customWidth="1"/>
    <col min="33" max="16384" width="9.140625" style="95"/>
  </cols>
  <sheetData>
    <row r="1" spans="1:143" ht="15.75" x14ac:dyDescent="0.25">
      <c r="A1" s="2477" t="s">
        <v>696</v>
      </c>
      <c r="B1" s="2477"/>
      <c r="C1" s="2477"/>
      <c r="D1" s="2477"/>
      <c r="E1" s="2477"/>
      <c r="F1" s="2477"/>
      <c r="G1" s="2477"/>
      <c r="H1" s="2477"/>
      <c r="I1" s="2477"/>
      <c r="J1" s="2477"/>
      <c r="K1" s="2477"/>
      <c r="L1" s="2477"/>
      <c r="M1" s="2477"/>
      <c r="N1" s="2477"/>
      <c r="O1" s="2477"/>
      <c r="P1" s="2477"/>
      <c r="Q1" s="2477"/>
      <c r="S1" s="2478" t="s">
        <v>697</v>
      </c>
      <c r="T1" s="2478"/>
      <c r="U1" s="2478"/>
      <c r="V1" s="2478"/>
      <c r="W1" s="2478"/>
      <c r="X1" s="2478"/>
      <c r="Y1" s="2478"/>
      <c r="Z1" s="2478"/>
      <c r="AA1" s="2478"/>
      <c r="AB1" s="2478"/>
      <c r="AC1" s="2478"/>
      <c r="AD1" s="2478"/>
      <c r="AE1" s="2478"/>
      <c r="AF1" s="2478"/>
      <c r="AG1" s="2478"/>
      <c r="AH1" s="2478"/>
      <c r="AI1" s="2478"/>
      <c r="AK1" s="2469" t="s">
        <v>697</v>
      </c>
      <c r="AL1" s="2469"/>
      <c r="AM1" s="2469"/>
      <c r="AN1" s="2469"/>
      <c r="AO1" s="2469"/>
      <c r="AP1" s="2469"/>
      <c r="AQ1" s="2469"/>
      <c r="AR1" s="2469"/>
      <c r="AS1" s="2469"/>
      <c r="AT1" s="2469"/>
      <c r="AU1" s="2469"/>
      <c r="AV1" s="2469"/>
      <c r="AW1" s="2469"/>
      <c r="AX1" s="2469"/>
      <c r="AY1" s="2469"/>
      <c r="AZ1" s="2469"/>
      <c r="BA1" s="2469"/>
      <c r="BC1" s="95" t="s">
        <v>698</v>
      </c>
      <c r="BU1" s="95" t="s">
        <v>698</v>
      </c>
      <c r="CM1" s="95" t="s">
        <v>698</v>
      </c>
      <c r="DE1" s="95" t="s">
        <v>698</v>
      </c>
      <c r="DW1" s="2511" t="s">
        <v>790</v>
      </c>
      <c r="DX1" s="2511"/>
      <c r="DY1" s="2511"/>
      <c r="DZ1" s="2511"/>
      <c r="EA1" s="2511"/>
      <c r="EB1" s="2511"/>
      <c r="EC1" s="2511"/>
      <c r="ED1" s="2511"/>
      <c r="EE1" s="2511"/>
      <c r="EF1" s="2511"/>
      <c r="EG1" s="2511"/>
      <c r="EH1" s="2511"/>
      <c r="EI1" s="2511"/>
      <c r="EJ1" s="2511"/>
      <c r="EK1" s="2511"/>
      <c r="EL1" s="2511"/>
      <c r="EM1" s="2511"/>
    </row>
    <row r="2" spans="1:143" ht="15.75" x14ac:dyDescent="0.25">
      <c r="S2" s="2479" t="s">
        <v>803</v>
      </c>
      <c r="T2" s="2479"/>
      <c r="U2" s="2479"/>
      <c r="V2" s="2479"/>
      <c r="W2" s="2479"/>
      <c r="X2" s="2479"/>
      <c r="Y2" s="2479"/>
      <c r="Z2" s="2479"/>
      <c r="AA2" s="2479"/>
      <c r="AB2" s="2479"/>
      <c r="AC2" s="2479"/>
      <c r="AD2" s="2479"/>
      <c r="AE2" s="2479"/>
      <c r="AF2" s="2479"/>
      <c r="AG2" s="2479"/>
      <c r="AH2" s="2479"/>
      <c r="AI2" s="2479"/>
      <c r="AK2" s="2469" t="s">
        <v>701</v>
      </c>
      <c r="AL2" s="2469"/>
      <c r="AM2" s="2469"/>
      <c r="AN2" s="2469"/>
      <c r="AO2" s="2469"/>
      <c r="AP2" s="2469"/>
      <c r="AQ2" s="2469"/>
      <c r="AR2" s="2469"/>
      <c r="AS2" s="2469"/>
      <c r="AT2" s="2469"/>
      <c r="AU2" s="2469"/>
      <c r="AV2" s="2469"/>
      <c r="AW2" s="2469"/>
      <c r="AX2" s="2469"/>
      <c r="AY2" s="2469"/>
      <c r="AZ2" s="2469"/>
      <c r="BA2" s="2469"/>
      <c r="BC2" s="95" t="s">
        <v>702</v>
      </c>
      <c r="BU2" s="95" t="s">
        <v>703</v>
      </c>
      <c r="CM2" s="95" t="s">
        <v>704</v>
      </c>
      <c r="DE2" s="95" t="s">
        <v>705</v>
      </c>
      <c r="DW2" s="1439"/>
      <c r="DX2" s="1439"/>
    </row>
    <row r="3" spans="1:143" ht="15" x14ac:dyDescent="0.25">
      <c r="A3" s="1364" t="s">
        <v>273</v>
      </c>
      <c r="C3" s="95" t="s">
        <v>699</v>
      </c>
      <c r="S3" s="1559"/>
      <c r="T3" s="1559"/>
      <c r="U3" s="1559"/>
      <c r="V3" s="1559"/>
      <c r="W3" s="1559"/>
      <c r="X3" s="1559"/>
      <c r="Y3" s="1559"/>
      <c r="Z3" s="1559"/>
      <c r="AA3" s="1559"/>
      <c r="AB3" s="1559"/>
      <c r="AC3" s="1559"/>
      <c r="AD3" s="1559"/>
      <c r="AE3" s="1559"/>
      <c r="AF3" s="1559"/>
      <c r="AG3" s="1559"/>
      <c r="AH3" s="1559"/>
      <c r="AI3" s="1559"/>
      <c r="AK3" s="1362"/>
      <c r="AL3" s="1362"/>
      <c r="AM3" s="1362"/>
      <c r="AN3" s="1362"/>
      <c r="AO3" s="1362"/>
      <c r="AP3" s="1362"/>
      <c r="AQ3" s="1362"/>
      <c r="AR3" s="1362"/>
      <c r="AS3" s="1362"/>
      <c r="AT3" s="1362"/>
      <c r="AU3" s="1362"/>
      <c r="AV3" s="1362"/>
      <c r="AW3" s="1362"/>
      <c r="AX3" s="1362"/>
      <c r="AY3" s="1362"/>
      <c r="AZ3" s="1362"/>
      <c r="BA3" s="1362"/>
      <c r="DW3" s="1439"/>
      <c r="DX3" s="1439"/>
    </row>
    <row r="4" spans="1:143" ht="15" x14ac:dyDescent="0.25">
      <c r="A4" s="1364" t="s">
        <v>25</v>
      </c>
      <c r="C4" s="95" t="s">
        <v>306</v>
      </c>
      <c r="S4" s="1558" t="s">
        <v>25</v>
      </c>
      <c r="T4" s="1558" t="s">
        <v>706</v>
      </c>
      <c r="U4" s="1558"/>
      <c r="V4" s="1558"/>
      <c r="W4" s="1558"/>
      <c r="X4" s="1558"/>
      <c r="Y4" s="1558"/>
      <c r="Z4" s="1558"/>
      <c r="AA4" s="1558"/>
      <c r="AB4" s="1558"/>
      <c r="AC4" s="1558"/>
      <c r="AD4" s="1558"/>
      <c r="AE4" s="1558"/>
      <c r="AF4" s="1558"/>
      <c r="AG4" s="1558"/>
      <c r="AH4" s="1558"/>
      <c r="AI4" s="1558"/>
      <c r="AK4" s="95" t="s">
        <v>25</v>
      </c>
      <c r="AL4" s="95" t="s">
        <v>707</v>
      </c>
      <c r="BC4" s="95" t="s">
        <v>25</v>
      </c>
      <c r="BD4" s="95" t="s">
        <v>708</v>
      </c>
      <c r="BU4" s="95" t="s">
        <v>25</v>
      </c>
      <c r="BV4" s="95" t="s">
        <v>709</v>
      </c>
      <c r="CM4" s="95" t="s">
        <v>25</v>
      </c>
      <c r="CO4" s="95" t="s">
        <v>710</v>
      </c>
      <c r="DW4" s="1439"/>
      <c r="DX4" s="1439"/>
    </row>
    <row r="5" spans="1:143" ht="15" x14ac:dyDescent="0.25">
      <c r="A5" s="1439" t="s">
        <v>272</v>
      </c>
      <c r="C5" s="95" t="s">
        <v>712</v>
      </c>
      <c r="S5" s="1558" t="s">
        <v>272</v>
      </c>
      <c r="T5" s="1558" t="s">
        <v>712</v>
      </c>
      <c r="U5" s="1558"/>
      <c r="V5" s="1558"/>
      <c r="W5" s="1558"/>
      <c r="X5" s="1558"/>
      <c r="Y5" s="1558"/>
      <c r="Z5" s="1558"/>
      <c r="AA5" s="1558"/>
      <c r="AB5" s="1558"/>
      <c r="AC5" s="1558"/>
      <c r="AD5" s="1558"/>
      <c r="AE5" s="1558"/>
      <c r="AF5" s="1558"/>
      <c r="AG5" s="1558"/>
      <c r="AH5" s="1558"/>
      <c r="AI5" s="1558"/>
      <c r="AK5" s="95" t="s">
        <v>272</v>
      </c>
      <c r="AL5" s="95" t="s">
        <v>712</v>
      </c>
      <c r="BC5" s="95" t="s">
        <v>711</v>
      </c>
      <c r="BD5" s="95" t="s">
        <v>712</v>
      </c>
      <c r="BU5" s="95" t="s">
        <v>711</v>
      </c>
      <c r="BV5" s="95" t="s">
        <v>712</v>
      </c>
      <c r="CM5" s="95" t="s">
        <v>711</v>
      </c>
      <c r="CO5" s="95" t="s">
        <v>712</v>
      </c>
      <c r="DE5" s="95" t="s">
        <v>711</v>
      </c>
      <c r="DG5" s="95" t="s">
        <v>712</v>
      </c>
      <c r="DW5" s="1439" t="s">
        <v>272</v>
      </c>
      <c r="DX5" s="1439"/>
      <c r="DY5" s="95" t="s">
        <v>712</v>
      </c>
    </row>
    <row r="6" spans="1:143" ht="15" x14ac:dyDescent="0.25">
      <c r="A6" s="1364" t="s">
        <v>26</v>
      </c>
      <c r="C6" s="95" t="s">
        <v>713</v>
      </c>
      <c r="S6" s="1558" t="s">
        <v>26</v>
      </c>
      <c r="T6" s="1558" t="s">
        <v>713</v>
      </c>
      <c r="U6" s="1558"/>
      <c r="V6" s="1558"/>
      <c r="W6" s="1558"/>
      <c r="X6" s="1558"/>
      <c r="Y6" s="1558"/>
      <c r="Z6" s="1558"/>
      <c r="AA6" s="1558"/>
      <c r="AB6" s="1558"/>
      <c r="AC6" s="1558"/>
      <c r="AD6" s="1558"/>
      <c r="AE6" s="1558"/>
      <c r="AF6" s="1558"/>
      <c r="AG6" s="1558"/>
      <c r="AH6" s="1558"/>
      <c r="AI6" s="1558"/>
      <c r="AK6" s="95" t="s">
        <v>26</v>
      </c>
      <c r="AL6" s="95" t="s">
        <v>714</v>
      </c>
      <c r="BC6" s="95" t="s">
        <v>26</v>
      </c>
      <c r="BD6" s="95" t="s">
        <v>714</v>
      </c>
      <c r="BU6" s="95" t="s">
        <v>26</v>
      </c>
      <c r="BV6" s="95" t="s">
        <v>714</v>
      </c>
      <c r="CM6" s="95" t="s">
        <v>26</v>
      </c>
      <c r="CO6" s="95" t="s">
        <v>714</v>
      </c>
      <c r="DE6" s="95" t="s">
        <v>26</v>
      </c>
      <c r="DG6" s="95" t="s">
        <v>714</v>
      </c>
      <c r="DW6" s="1439" t="s">
        <v>26</v>
      </c>
      <c r="DX6" s="1439"/>
      <c r="DY6" s="95" t="s">
        <v>713</v>
      </c>
    </row>
    <row r="7" spans="1:143" ht="13.5" thickBot="1" x14ac:dyDescent="0.25">
      <c r="DW7" s="1439"/>
      <c r="DX7" s="1439"/>
    </row>
    <row r="8" spans="1:143" s="1364" customFormat="1" ht="28.5" customHeight="1" x14ac:dyDescent="0.2">
      <c r="A8" s="2470" t="s">
        <v>0</v>
      </c>
      <c r="B8" s="2472" t="s">
        <v>715</v>
      </c>
      <c r="C8" s="2474" t="s">
        <v>716</v>
      </c>
      <c r="D8" s="2475"/>
      <c r="E8" s="2475"/>
      <c r="F8" s="2475"/>
      <c r="G8" s="2475"/>
      <c r="H8" s="2475"/>
      <c r="I8" s="2475"/>
      <c r="J8" s="2475"/>
      <c r="K8" s="2475"/>
      <c r="L8" s="2475"/>
      <c r="M8" s="2475"/>
      <c r="N8" s="2475"/>
      <c r="O8" s="2475"/>
      <c r="P8" s="2476"/>
      <c r="Q8" s="1459" t="s">
        <v>309</v>
      </c>
      <c r="S8" s="2480" t="s">
        <v>0</v>
      </c>
      <c r="T8" s="2480" t="s">
        <v>715</v>
      </c>
      <c r="U8" s="2480" t="s">
        <v>716</v>
      </c>
      <c r="V8" s="2480"/>
      <c r="W8" s="2480"/>
      <c r="X8" s="2480"/>
      <c r="Y8" s="2480"/>
      <c r="Z8" s="2480"/>
      <c r="AA8" s="2480"/>
      <c r="AB8" s="2480"/>
      <c r="AC8" s="2480"/>
      <c r="AD8" s="2480"/>
      <c r="AE8" s="2480"/>
      <c r="AF8" s="2480"/>
      <c r="AG8" s="2480"/>
      <c r="AH8" s="2480"/>
      <c r="AI8" s="2480" t="s">
        <v>309</v>
      </c>
      <c r="AK8" s="2473" t="s">
        <v>0</v>
      </c>
      <c r="AL8" s="2473" t="s">
        <v>715</v>
      </c>
      <c r="AM8" s="2473" t="s">
        <v>716</v>
      </c>
      <c r="AN8" s="2473"/>
      <c r="AO8" s="2473"/>
      <c r="AP8" s="2473"/>
      <c r="AQ8" s="2473"/>
      <c r="AR8" s="2473"/>
      <c r="AS8" s="2473"/>
      <c r="AT8" s="2473"/>
      <c r="AU8" s="2473"/>
      <c r="AV8" s="2473"/>
      <c r="AW8" s="2473"/>
      <c r="AX8" s="2473"/>
      <c r="AY8" s="2473"/>
      <c r="AZ8" s="2473"/>
      <c r="BA8" s="2473" t="s">
        <v>309</v>
      </c>
      <c r="BC8" s="1265" t="s">
        <v>0</v>
      </c>
      <c r="BD8" s="1265" t="s">
        <v>715</v>
      </c>
      <c r="BE8" s="1265" t="s">
        <v>716</v>
      </c>
      <c r="BF8" s="1265"/>
      <c r="BG8" s="1265"/>
      <c r="BH8" s="1265"/>
      <c r="BI8" s="1265"/>
      <c r="BJ8" s="1265"/>
      <c r="BK8" s="1265"/>
      <c r="BL8" s="1265"/>
      <c r="BM8" s="1265"/>
      <c r="BN8" s="1265"/>
      <c r="BO8" s="1265"/>
      <c r="BP8" s="1265"/>
      <c r="BQ8" s="1265"/>
      <c r="BR8" s="1265"/>
      <c r="BS8" s="1265" t="s">
        <v>309</v>
      </c>
      <c r="BU8" s="1265" t="s">
        <v>0</v>
      </c>
      <c r="BV8" s="1265" t="s">
        <v>715</v>
      </c>
      <c r="BW8" s="1265" t="s">
        <v>716</v>
      </c>
      <c r="BX8" s="1265"/>
      <c r="BY8" s="1265"/>
      <c r="BZ8" s="1265"/>
      <c r="CA8" s="1265"/>
      <c r="CB8" s="1265"/>
      <c r="CC8" s="1265"/>
      <c r="CD8" s="1265"/>
      <c r="CE8" s="1265"/>
      <c r="CF8" s="1265"/>
      <c r="CG8" s="1265"/>
      <c r="CH8" s="1265"/>
      <c r="CI8" s="1265"/>
      <c r="CJ8" s="1265"/>
      <c r="CK8" s="1265" t="s">
        <v>309</v>
      </c>
      <c r="CM8" s="1265" t="s">
        <v>0</v>
      </c>
      <c r="CN8" s="1265" t="s">
        <v>715</v>
      </c>
      <c r="CO8" s="1265" t="s">
        <v>716</v>
      </c>
      <c r="CP8" s="1265"/>
      <c r="CQ8" s="1265"/>
      <c r="CR8" s="1265"/>
      <c r="CS8" s="1265"/>
      <c r="CT8" s="1265"/>
      <c r="CU8" s="1265"/>
      <c r="CV8" s="1265"/>
      <c r="CW8" s="1265"/>
      <c r="CX8" s="1265"/>
      <c r="CY8" s="1265"/>
      <c r="CZ8" s="1265"/>
      <c r="DA8" s="1265"/>
      <c r="DB8" s="1265"/>
      <c r="DC8" s="1265" t="s">
        <v>309</v>
      </c>
      <c r="DE8" s="1265" t="s">
        <v>0</v>
      </c>
      <c r="DF8" s="1265" t="s">
        <v>715</v>
      </c>
      <c r="DG8" s="1265" t="s">
        <v>716</v>
      </c>
      <c r="DH8" s="1265"/>
      <c r="DI8" s="1265"/>
      <c r="DJ8" s="1265"/>
      <c r="DK8" s="1265"/>
      <c r="DL8" s="1265"/>
      <c r="DM8" s="1265"/>
      <c r="DN8" s="1265"/>
      <c r="DO8" s="1265"/>
      <c r="DP8" s="1265"/>
      <c r="DQ8" s="1265"/>
      <c r="DR8" s="1265"/>
      <c r="DS8" s="1265"/>
      <c r="DT8" s="1265"/>
      <c r="DU8" s="1265" t="s">
        <v>309</v>
      </c>
      <c r="DW8" s="2470" t="s">
        <v>0</v>
      </c>
      <c r="DX8" s="2472" t="s">
        <v>715</v>
      </c>
      <c r="DY8" s="2474" t="s">
        <v>716</v>
      </c>
      <c r="DZ8" s="2475"/>
      <c r="EA8" s="2475"/>
      <c r="EB8" s="2475"/>
      <c r="EC8" s="2475"/>
      <c r="ED8" s="2475"/>
      <c r="EE8" s="2475"/>
      <c r="EF8" s="2475"/>
      <c r="EG8" s="2475"/>
      <c r="EH8" s="2475"/>
      <c r="EI8" s="2475"/>
      <c r="EJ8" s="2475"/>
      <c r="EK8" s="2475"/>
      <c r="EL8" s="2476"/>
      <c r="EM8" s="1459" t="s">
        <v>309</v>
      </c>
    </row>
    <row r="9" spans="1:143" s="1491" customFormat="1" ht="42" customHeight="1" x14ac:dyDescent="0.2">
      <c r="A9" s="2471"/>
      <c r="B9" s="2468"/>
      <c r="C9" s="1488" t="s">
        <v>778</v>
      </c>
      <c r="D9" s="1488" t="s">
        <v>717</v>
      </c>
      <c r="E9" s="1488" t="s">
        <v>718</v>
      </c>
      <c r="F9" s="1488" t="s">
        <v>136</v>
      </c>
      <c r="G9" s="1488" t="s">
        <v>93</v>
      </c>
      <c r="H9" s="1488" t="s">
        <v>94</v>
      </c>
      <c r="I9" s="1488" t="s">
        <v>719</v>
      </c>
      <c r="J9" s="1488" t="s">
        <v>720</v>
      </c>
      <c r="K9" s="1488" t="s">
        <v>95</v>
      </c>
      <c r="L9" s="1488" t="s">
        <v>721</v>
      </c>
      <c r="M9" s="1488" t="s">
        <v>722</v>
      </c>
      <c r="N9" s="1488" t="s">
        <v>723</v>
      </c>
      <c r="O9" s="1488" t="s">
        <v>208</v>
      </c>
      <c r="P9" s="1488" t="s">
        <v>97</v>
      </c>
      <c r="Q9" s="1460"/>
      <c r="S9" s="2480"/>
      <c r="T9" s="2480"/>
      <c r="U9" s="1560" t="s">
        <v>724</v>
      </c>
      <c r="V9" s="1560" t="s">
        <v>717</v>
      </c>
      <c r="W9" s="1560" t="s">
        <v>718</v>
      </c>
      <c r="X9" s="1560" t="s">
        <v>136</v>
      </c>
      <c r="Y9" s="1560" t="s">
        <v>93</v>
      </c>
      <c r="Z9" s="1560" t="s">
        <v>94</v>
      </c>
      <c r="AA9" s="1560" t="s">
        <v>719</v>
      </c>
      <c r="AB9" s="1560" t="s">
        <v>720</v>
      </c>
      <c r="AC9" s="1560" t="s">
        <v>95</v>
      </c>
      <c r="AD9" s="1560" t="s">
        <v>725</v>
      </c>
      <c r="AE9" s="1560" t="s">
        <v>722</v>
      </c>
      <c r="AF9" s="1560" t="s">
        <v>726</v>
      </c>
      <c r="AG9" s="1560" t="s">
        <v>208</v>
      </c>
      <c r="AH9" s="1560" t="s">
        <v>97</v>
      </c>
      <c r="AI9" s="2480"/>
      <c r="AK9" s="2473"/>
      <c r="AL9" s="2473"/>
      <c r="AM9" s="1489" t="s">
        <v>724</v>
      </c>
      <c r="AN9" s="1489" t="s">
        <v>717</v>
      </c>
      <c r="AO9" s="1489" t="s">
        <v>718</v>
      </c>
      <c r="AP9" s="1489" t="s">
        <v>136</v>
      </c>
      <c r="AQ9" s="1489" t="s">
        <v>93</v>
      </c>
      <c r="AR9" s="1489" t="s">
        <v>94</v>
      </c>
      <c r="AS9" s="1489" t="s">
        <v>719</v>
      </c>
      <c r="AT9" s="1489" t="s">
        <v>720</v>
      </c>
      <c r="AU9" s="1489" t="s">
        <v>95</v>
      </c>
      <c r="AV9" s="1489" t="s">
        <v>725</v>
      </c>
      <c r="AW9" s="1489" t="s">
        <v>722</v>
      </c>
      <c r="AX9" s="1489" t="s">
        <v>726</v>
      </c>
      <c r="AY9" s="1489" t="s">
        <v>208</v>
      </c>
      <c r="AZ9" s="1489" t="s">
        <v>97</v>
      </c>
      <c r="BA9" s="2473"/>
      <c r="BC9" s="1489"/>
      <c r="BD9" s="1489"/>
      <c r="BE9" s="1489" t="s">
        <v>724</v>
      </c>
      <c r="BF9" s="1489" t="s">
        <v>717</v>
      </c>
      <c r="BG9" s="1489" t="s">
        <v>718</v>
      </c>
      <c r="BH9" s="1489" t="s">
        <v>136</v>
      </c>
      <c r="BI9" s="1489" t="s">
        <v>93</v>
      </c>
      <c r="BJ9" s="1489" t="s">
        <v>94</v>
      </c>
      <c r="BK9" s="1489" t="s">
        <v>719</v>
      </c>
      <c r="BL9" s="1489" t="s">
        <v>720</v>
      </c>
      <c r="BM9" s="1489" t="s">
        <v>95</v>
      </c>
      <c r="BN9" s="1489" t="s">
        <v>721</v>
      </c>
      <c r="BO9" s="1489" t="s">
        <v>722</v>
      </c>
      <c r="BP9" s="1489" t="s">
        <v>723</v>
      </c>
      <c r="BQ9" s="1489" t="s">
        <v>208</v>
      </c>
      <c r="BR9" s="1489" t="s">
        <v>97</v>
      </c>
      <c r="BS9" s="1489"/>
      <c r="BU9" s="1489"/>
      <c r="BV9" s="1489"/>
      <c r="BW9" s="1489" t="s">
        <v>724</v>
      </c>
      <c r="BX9" s="1489" t="s">
        <v>717</v>
      </c>
      <c r="BY9" s="1489" t="s">
        <v>727</v>
      </c>
      <c r="BZ9" s="1489" t="s">
        <v>136</v>
      </c>
      <c r="CA9" s="1489" t="s">
        <v>93</v>
      </c>
      <c r="CB9" s="1489" t="s">
        <v>94</v>
      </c>
      <c r="CC9" s="1489" t="s">
        <v>719</v>
      </c>
      <c r="CD9" s="1489" t="s">
        <v>720</v>
      </c>
      <c r="CE9" s="1489" t="s">
        <v>95</v>
      </c>
      <c r="CF9" s="1489" t="s">
        <v>721</v>
      </c>
      <c r="CG9" s="1489" t="s">
        <v>722</v>
      </c>
      <c r="CH9" s="1489" t="s">
        <v>723</v>
      </c>
      <c r="CI9" s="1489" t="s">
        <v>208</v>
      </c>
      <c r="CJ9" s="1489" t="s">
        <v>97</v>
      </c>
      <c r="CK9" s="1489"/>
      <c r="CM9" s="1489"/>
      <c r="CN9" s="1489"/>
      <c r="CO9" s="1489" t="s">
        <v>724</v>
      </c>
      <c r="CP9" s="1489" t="s">
        <v>717</v>
      </c>
      <c r="CQ9" s="1489" t="s">
        <v>718</v>
      </c>
      <c r="CR9" s="1489" t="s">
        <v>136</v>
      </c>
      <c r="CS9" s="1489" t="s">
        <v>93</v>
      </c>
      <c r="CT9" s="1489" t="s">
        <v>94</v>
      </c>
      <c r="CU9" s="1489" t="s">
        <v>719</v>
      </c>
      <c r="CV9" s="1489" t="s">
        <v>720</v>
      </c>
      <c r="CW9" s="1489" t="s">
        <v>95</v>
      </c>
      <c r="CX9" s="1489" t="s">
        <v>721</v>
      </c>
      <c r="CY9" s="1489" t="s">
        <v>722</v>
      </c>
      <c r="CZ9" s="1489" t="s">
        <v>723</v>
      </c>
      <c r="DA9" s="1489" t="s">
        <v>208</v>
      </c>
      <c r="DB9" s="1489" t="s">
        <v>97</v>
      </c>
      <c r="DC9" s="1489"/>
      <c r="DE9" s="1489"/>
      <c r="DF9" s="1489"/>
      <c r="DG9" s="1489" t="s">
        <v>724</v>
      </c>
      <c r="DH9" s="1489" t="s">
        <v>717</v>
      </c>
      <c r="DI9" s="1489" t="s">
        <v>718</v>
      </c>
      <c r="DJ9" s="1489" t="s">
        <v>136</v>
      </c>
      <c r="DK9" s="1489" t="s">
        <v>93</v>
      </c>
      <c r="DL9" s="1489" t="s">
        <v>94</v>
      </c>
      <c r="DM9" s="1489" t="s">
        <v>719</v>
      </c>
      <c r="DN9" s="1489" t="s">
        <v>720</v>
      </c>
      <c r="DO9" s="1489" t="s">
        <v>95</v>
      </c>
      <c r="DP9" s="1489" t="s">
        <v>721</v>
      </c>
      <c r="DQ9" s="1489" t="s">
        <v>722</v>
      </c>
      <c r="DR9" s="1489" t="s">
        <v>723</v>
      </c>
      <c r="DS9" s="1489" t="s">
        <v>208</v>
      </c>
      <c r="DT9" s="1489" t="s">
        <v>97</v>
      </c>
      <c r="DU9" s="1489"/>
      <c r="DW9" s="2471"/>
      <c r="DX9" s="2468"/>
      <c r="DY9" s="1488" t="s">
        <v>778</v>
      </c>
      <c r="DZ9" s="1488" t="s">
        <v>717</v>
      </c>
      <c r="EA9" s="1488" t="s">
        <v>718</v>
      </c>
      <c r="EB9" s="1488" t="s">
        <v>136</v>
      </c>
      <c r="EC9" s="1488" t="s">
        <v>93</v>
      </c>
      <c r="ED9" s="1488" t="s">
        <v>94</v>
      </c>
      <c r="EE9" s="1488" t="s">
        <v>719</v>
      </c>
      <c r="EF9" s="1488" t="s">
        <v>720</v>
      </c>
      <c r="EG9" s="1488" t="s">
        <v>95</v>
      </c>
      <c r="EH9" s="1488" t="s">
        <v>721</v>
      </c>
      <c r="EI9" s="1488" t="s">
        <v>722</v>
      </c>
      <c r="EJ9" s="1488" t="s">
        <v>723</v>
      </c>
      <c r="EK9" s="1488" t="s">
        <v>208</v>
      </c>
      <c r="EL9" s="1488" t="s">
        <v>97</v>
      </c>
      <c r="EM9" s="1460"/>
    </row>
    <row r="10" spans="1:143" s="1364" customFormat="1" ht="15.75" thickBot="1" x14ac:dyDescent="0.25">
      <c r="A10" s="1461">
        <v>1</v>
      </c>
      <c r="B10" s="1462">
        <v>2</v>
      </c>
      <c r="C10" s="1462">
        <v>3</v>
      </c>
      <c r="D10" s="1462">
        <v>4</v>
      </c>
      <c r="E10" s="1462">
        <v>5</v>
      </c>
      <c r="F10" s="1462">
        <v>6</v>
      </c>
      <c r="G10" s="1462">
        <v>7</v>
      </c>
      <c r="H10" s="1462">
        <v>8</v>
      </c>
      <c r="I10" s="1462">
        <v>9</v>
      </c>
      <c r="J10" s="1462">
        <v>10</v>
      </c>
      <c r="K10" s="1462">
        <v>11</v>
      </c>
      <c r="L10" s="1462">
        <v>12</v>
      </c>
      <c r="M10" s="1462">
        <v>13</v>
      </c>
      <c r="N10" s="1462">
        <v>14</v>
      </c>
      <c r="O10" s="1462">
        <v>15</v>
      </c>
      <c r="P10" s="1462">
        <v>16</v>
      </c>
      <c r="Q10" s="1463">
        <v>17</v>
      </c>
      <c r="S10" s="1565">
        <v>1</v>
      </c>
      <c r="T10" s="1565">
        <v>2</v>
      </c>
      <c r="U10" s="1565">
        <v>3</v>
      </c>
      <c r="V10" s="1565">
        <v>4</v>
      </c>
      <c r="W10" s="1565">
        <v>5</v>
      </c>
      <c r="X10" s="1565">
        <v>6</v>
      </c>
      <c r="Y10" s="1565">
        <v>7</v>
      </c>
      <c r="Z10" s="1565">
        <v>8</v>
      </c>
      <c r="AA10" s="1565">
        <v>9</v>
      </c>
      <c r="AB10" s="1565">
        <v>10</v>
      </c>
      <c r="AC10" s="1565">
        <v>11</v>
      </c>
      <c r="AD10" s="1565">
        <v>12</v>
      </c>
      <c r="AE10" s="1565">
        <v>13</v>
      </c>
      <c r="AF10" s="1565">
        <v>14</v>
      </c>
      <c r="AG10" s="1565">
        <v>15</v>
      </c>
      <c r="AH10" s="1565">
        <v>16</v>
      </c>
      <c r="AI10" s="1565">
        <v>17</v>
      </c>
      <c r="AK10" s="1265">
        <v>1</v>
      </c>
      <c r="AL10" s="1265">
        <v>2</v>
      </c>
      <c r="AM10" s="1265">
        <v>3</v>
      </c>
      <c r="AN10" s="1265">
        <v>4</v>
      </c>
      <c r="AO10" s="1265">
        <v>5</v>
      </c>
      <c r="AP10" s="1265">
        <v>6</v>
      </c>
      <c r="AQ10" s="1265">
        <v>7</v>
      </c>
      <c r="AR10" s="1265">
        <v>8</v>
      </c>
      <c r="AS10" s="1265">
        <v>9</v>
      </c>
      <c r="AT10" s="1265">
        <v>10</v>
      </c>
      <c r="AU10" s="1265">
        <v>11</v>
      </c>
      <c r="AV10" s="1265">
        <v>12</v>
      </c>
      <c r="AW10" s="1265">
        <v>13</v>
      </c>
      <c r="AX10" s="1265">
        <v>14</v>
      </c>
      <c r="AY10" s="1265">
        <v>15</v>
      </c>
      <c r="AZ10" s="1265">
        <v>16</v>
      </c>
      <c r="BA10" s="1265">
        <v>17</v>
      </c>
      <c r="BC10" s="1265">
        <v>1</v>
      </c>
      <c r="BD10" s="1265">
        <v>2</v>
      </c>
      <c r="BE10" s="1265">
        <v>3</v>
      </c>
      <c r="BF10" s="1265">
        <v>6</v>
      </c>
      <c r="BG10" s="1265">
        <v>5</v>
      </c>
      <c r="BH10" s="1265">
        <v>4</v>
      </c>
      <c r="BI10" s="1265">
        <v>7</v>
      </c>
      <c r="BJ10" s="1265">
        <v>8</v>
      </c>
      <c r="BK10" s="1265">
        <v>9</v>
      </c>
      <c r="BL10" s="1265">
        <v>10</v>
      </c>
      <c r="BM10" s="1265">
        <v>11</v>
      </c>
      <c r="BN10" s="1265">
        <v>12</v>
      </c>
      <c r="BO10" s="1265">
        <v>13</v>
      </c>
      <c r="BP10" s="1265">
        <v>14</v>
      </c>
      <c r="BQ10" s="1265">
        <v>15</v>
      </c>
      <c r="BR10" s="1265">
        <v>16</v>
      </c>
      <c r="BS10" s="1265">
        <v>17</v>
      </c>
      <c r="BU10" s="1265">
        <v>1</v>
      </c>
      <c r="BV10" s="1265">
        <v>2</v>
      </c>
      <c r="BW10" s="1265">
        <v>3</v>
      </c>
      <c r="BX10" s="1265">
        <v>4</v>
      </c>
      <c r="BY10" s="1265">
        <v>6</v>
      </c>
      <c r="BZ10" s="1265">
        <v>5</v>
      </c>
      <c r="CA10" s="1265">
        <v>7</v>
      </c>
      <c r="CB10" s="1265">
        <v>8</v>
      </c>
      <c r="CC10" s="1265">
        <v>9</v>
      </c>
      <c r="CD10" s="1265">
        <v>10</v>
      </c>
      <c r="CE10" s="1265">
        <v>11</v>
      </c>
      <c r="CF10" s="1265">
        <v>12</v>
      </c>
      <c r="CG10" s="1265">
        <v>13</v>
      </c>
      <c r="CH10" s="1265">
        <v>14</v>
      </c>
      <c r="CI10" s="1265">
        <v>15</v>
      </c>
      <c r="CJ10" s="1265">
        <v>16</v>
      </c>
      <c r="CK10" s="1265">
        <v>14</v>
      </c>
      <c r="CM10" s="1265">
        <v>1</v>
      </c>
      <c r="CN10" s="1265">
        <v>2</v>
      </c>
      <c r="CO10" s="1265">
        <v>3</v>
      </c>
      <c r="CP10" s="1265">
        <v>4</v>
      </c>
      <c r="CQ10" s="1265">
        <v>5</v>
      </c>
      <c r="CR10" s="1265">
        <v>6</v>
      </c>
      <c r="CS10" s="1265">
        <v>7</v>
      </c>
      <c r="CT10" s="1265">
        <v>8</v>
      </c>
      <c r="CU10" s="1265">
        <v>9</v>
      </c>
      <c r="CV10" s="1265">
        <v>10</v>
      </c>
      <c r="CW10" s="1265">
        <v>11</v>
      </c>
      <c r="CX10" s="1265">
        <v>12</v>
      </c>
      <c r="CY10" s="1265">
        <v>13</v>
      </c>
      <c r="CZ10" s="1265">
        <v>14</v>
      </c>
      <c r="DA10" s="1265">
        <v>15</v>
      </c>
      <c r="DB10" s="1265">
        <v>16</v>
      </c>
      <c r="DC10" s="1265">
        <v>14</v>
      </c>
      <c r="DE10" s="1265">
        <v>1</v>
      </c>
      <c r="DF10" s="1265">
        <v>2</v>
      </c>
      <c r="DG10" s="1265">
        <v>3</v>
      </c>
      <c r="DH10" s="1265">
        <v>4</v>
      </c>
      <c r="DI10" s="1265">
        <v>5</v>
      </c>
      <c r="DJ10" s="1265">
        <v>6</v>
      </c>
      <c r="DK10" s="1265">
        <v>7</v>
      </c>
      <c r="DL10" s="1265">
        <v>8</v>
      </c>
      <c r="DM10" s="1265">
        <v>9</v>
      </c>
      <c r="DN10" s="1265">
        <v>10</v>
      </c>
      <c r="DO10" s="1265">
        <v>11</v>
      </c>
      <c r="DP10" s="1265">
        <v>12</v>
      </c>
      <c r="DQ10" s="1265">
        <v>13</v>
      </c>
      <c r="DR10" s="1265">
        <v>14</v>
      </c>
      <c r="DS10" s="1265">
        <v>15</v>
      </c>
      <c r="DT10" s="1265">
        <v>16</v>
      </c>
      <c r="DU10" s="1265">
        <v>14</v>
      </c>
      <c r="DW10" s="1461">
        <v>1</v>
      </c>
      <c r="DX10" s="1462">
        <v>2</v>
      </c>
      <c r="DY10" s="1462">
        <v>3</v>
      </c>
      <c r="DZ10" s="1462">
        <v>4</v>
      </c>
      <c r="EA10" s="1462">
        <v>5</v>
      </c>
      <c r="EB10" s="1462">
        <v>6</v>
      </c>
      <c r="EC10" s="1462">
        <v>7</v>
      </c>
      <c r="ED10" s="1462">
        <v>8</v>
      </c>
      <c r="EE10" s="1462">
        <v>9</v>
      </c>
      <c r="EF10" s="1462">
        <v>10</v>
      </c>
      <c r="EG10" s="1462">
        <v>11</v>
      </c>
      <c r="EH10" s="1462">
        <v>12</v>
      </c>
      <c r="EI10" s="1462">
        <v>13</v>
      </c>
      <c r="EJ10" s="1462">
        <v>14</v>
      </c>
      <c r="EK10" s="1462">
        <v>15</v>
      </c>
      <c r="EL10" s="1462">
        <v>16</v>
      </c>
      <c r="EM10" s="1463">
        <v>17</v>
      </c>
    </row>
    <row r="11" spans="1:143" ht="15" x14ac:dyDescent="0.25">
      <c r="A11" s="1442">
        <v>1</v>
      </c>
      <c r="B11" s="1443">
        <v>0</v>
      </c>
      <c r="C11" s="193"/>
      <c r="D11" s="193"/>
      <c r="E11" s="193"/>
      <c r="F11" s="193"/>
      <c r="G11" s="1466"/>
      <c r="H11" s="193"/>
      <c r="I11" s="193"/>
      <c r="J11" s="193"/>
      <c r="K11" s="193"/>
      <c r="L11" s="193"/>
      <c r="M11" s="193"/>
      <c r="N11" s="193"/>
      <c r="O11" s="193"/>
      <c r="P11" s="193"/>
      <c r="Q11" s="194"/>
      <c r="S11" s="1564">
        <v>1</v>
      </c>
      <c r="T11" s="1564">
        <v>0</v>
      </c>
      <c r="U11" s="1561">
        <v>0</v>
      </c>
      <c r="V11" s="1561">
        <v>0</v>
      </c>
      <c r="W11" s="1561">
        <v>0</v>
      </c>
      <c r="X11" s="1561">
        <v>2</v>
      </c>
      <c r="Y11" s="1561">
        <v>4</v>
      </c>
      <c r="Z11" s="1561">
        <v>5</v>
      </c>
      <c r="AA11" s="1561">
        <v>1</v>
      </c>
      <c r="AB11" s="1561">
        <v>2</v>
      </c>
      <c r="AC11" s="1561">
        <v>0</v>
      </c>
      <c r="AD11" s="1561">
        <v>0</v>
      </c>
      <c r="AE11" s="1561">
        <v>0</v>
      </c>
      <c r="AF11" s="1561">
        <v>0</v>
      </c>
      <c r="AG11" s="1561">
        <v>0</v>
      </c>
      <c r="AH11" s="1561">
        <v>0</v>
      </c>
      <c r="AI11" s="1561"/>
      <c r="AK11" s="1265">
        <v>1</v>
      </c>
      <c r="AL11" s="1265">
        <v>0</v>
      </c>
      <c r="AM11" s="187">
        <v>0</v>
      </c>
      <c r="AN11" s="187">
        <v>0</v>
      </c>
      <c r="AO11" s="187">
        <v>0</v>
      </c>
      <c r="AP11" s="1369">
        <v>2</v>
      </c>
      <c r="AQ11" s="1369">
        <v>4</v>
      </c>
      <c r="AR11" s="1369">
        <v>5</v>
      </c>
      <c r="AS11" s="1369">
        <v>1</v>
      </c>
      <c r="AT11" s="1369">
        <v>2</v>
      </c>
      <c r="AU11" s="1369">
        <v>0</v>
      </c>
      <c r="AV11" s="1369">
        <v>0</v>
      </c>
      <c r="AW11" s="1369">
        <v>0</v>
      </c>
      <c r="AX11" s="1369">
        <v>0</v>
      </c>
      <c r="AY11" s="187">
        <v>0</v>
      </c>
      <c r="AZ11" s="187">
        <v>0</v>
      </c>
      <c r="BA11" s="1369">
        <v>0</v>
      </c>
      <c r="BC11" s="1260">
        <v>1</v>
      </c>
      <c r="BD11" s="1260">
        <v>0</v>
      </c>
      <c r="BE11" s="180">
        <f>SUM(AM11,AM42,AM73,AM103,AM135,AM167,AM199,AM231,AM263,AM298,AM330,AM361)</f>
        <v>0</v>
      </c>
      <c r="BF11" s="180">
        <v>5</v>
      </c>
      <c r="BG11" s="180">
        <f t="shared" ref="BG11:BH13" si="0">SUM(AN11,AN42,AN73,AN103,AN135,AN167,AN199,AN231,AN263,AN298,AN330,AN361)</f>
        <v>0</v>
      </c>
      <c r="BH11" s="180">
        <f t="shared" si="0"/>
        <v>0</v>
      </c>
      <c r="BI11" s="180">
        <v>4</v>
      </c>
      <c r="BJ11" s="180">
        <v>5</v>
      </c>
      <c r="BK11" s="180">
        <v>1</v>
      </c>
      <c r="BL11" s="180">
        <v>2</v>
      </c>
      <c r="BM11" s="180">
        <f t="shared" ref="BM11:BM20" si="1">SUM(AU11,AU42,AU73,AU103,AU135,AU167,AU199,AU231,AU263,AU298,AU330,AU361)</f>
        <v>0</v>
      </c>
      <c r="BN11" s="180">
        <f t="shared" ref="BN11:BN20" si="2">SUM(AV11,AV42,AV73,AV103,AV135,AV167,AV199,AV231,AV263,AV298,AV330,AV361)</f>
        <v>0</v>
      </c>
      <c r="BO11" s="180">
        <f t="shared" ref="BO11:BO20" si="3">SUM(AW11,AW42,AW73,AW103,AW135,AW167,AW199,AW231,AW263,AW298,AW330,AW361)</f>
        <v>0</v>
      </c>
      <c r="BP11" s="180">
        <f t="shared" ref="BP11:BP20" si="4">SUM(AX11,AX42,AX73,AX103,AX135,AX167,AX199,AX231,AX263,AX298,AX330,AX361)</f>
        <v>0</v>
      </c>
      <c r="BQ11" s="180">
        <f t="shared" ref="BQ11:BQ20" si="5">SUM(AY11,AY42,AY73,AY103,AY135,AY167,AY199,AY231,AY263,AY298,AY330,AY361)</f>
        <v>0</v>
      </c>
      <c r="BR11" s="180">
        <f t="shared" ref="BR11:BR20" si="6">SUM(AZ11,AZ42,AZ73,AZ103,AZ135,AZ167,AZ199,AZ231,AZ263,AZ298,AZ330,AZ361)</f>
        <v>0</v>
      </c>
      <c r="BS11" s="180"/>
      <c r="BU11" s="1260">
        <v>1</v>
      </c>
      <c r="BV11" s="1260">
        <v>0</v>
      </c>
      <c r="BW11" s="180">
        <v>0</v>
      </c>
      <c r="BX11" s="180">
        <v>0</v>
      </c>
      <c r="BY11" s="180">
        <v>0</v>
      </c>
      <c r="BZ11" s="180">
        <v>0</v>
      </c>
      <c r="CA11" s="180">
        <v>0</v>
      </c>
      <c r="CB11" s="180">
        <v>0</v>
      </c>
      <c r="CC11" s="180">
        <v>0</v>
      </c>
      <c r="CD11" s="180">
        <v>0</v>
      </c>
      <c r="CE11" s="180">
        <v>0</v>
      </c>
      <c r="CF11" s="180">
        <v>0</v>
      </c>
      <c r="CG11" s="180">
        <v>0</v>
      </c>
      <c r="CH11" s="180">
        <v>0</v>
      </c>
      <c r="CI11" s="180">
        <v>0</v>
      </c>
      <c r="CJ11" s="180">
        <v>0</v>
      </c>
      <c r="CK11" s="180">
        <v>0</v>
      </c>
      <c r="CM11" s="1260">
        <v>1</v>
      </c>
      <c r="CN11" s="1260">
        <v>0</v>
      </c>
      <c r="CO11" s="180">
        <v>0</v>
      </c>
      <c r="CP11" s="180">
        <v>0</v>
      </c>
      <c r="CQ11" s="180">
        <v>0</v>
      </c>
      <c r="CR11" s="180">
        <v>0</v>
      </c>
      <c r="CS11" s="180">
        <v>0</v>
      </c>
      <c r="CT11" s="180">
        <v>0</v>
      </c>
      <c r="CU11" s="180">
        <v>0</v>
      </c>
      <c r="CV11" s="180">
        <v>0</v>
      </c>
      <c r="CW11" s="180">
        <v>0</v>
      </c>
      <c r="CX11" s="180">
        <v>0</v>
      </c>
      <c r="CY11" s="180">
        <v>0</v>
      </c>
      <c r="CZ11" s="180">
        <v>0</v>
      </c>
      <c r="DA11" s="180">
        <v>0</v>
      </c>
      <c r="DB11" s="180">
        <v>0</v>
      </c>
      <c r="DC11" s="180">
        <v>0</v>
      </c>
      <c r="DE11" s="1260">
        <v>1</v>
      </c>
      <c r="DF11" s="1260">
        <v>0</v>
      </c>
      <c r="DG11" s="180">
        <v>0</v>
      </c>
      <c r="DH11" s="180">
        <v>0</v>
      </c>
      <c r="DI11" s="180">
        <v>0</v>
      </c>
      <c r="DJ11" s="180">
        <v>0</v>
      </c>
      <c r="DK11" s="180">
        <v>0</v>
      </c>
      <c r="DL11" s="180">
        <v>0</v>
      </c>
      <c r="DM11" s="180">
        <v>0</v>
      </c>
      <c r="DN11" s="180">
        <v>0</v>
      </c>
      <c r="DO11" s="180">
        <v>0</v>
      </c>
      <c r="DP11" s="180">
        <v>0</v>
      </c>
      <c r="DQ11" s="180">
        <v>0</v>
      </c>
      <c r="DR11" s="180">
        <v>0</v>
      </c>
      <c r="DS11" s="180">
        <v>0</v>
      </c>
      <c r="DT11" s="180">
        <v>0</v>
      </c>
      <c r="DU11" s="180">
        <v>0</v>
      </c>
      <c r="DW11" s="1442">
        <v>1</v>
      </c>
      <c r="DX11" s="1443">
        <v>0</v>
      </c>
      <c r="DY11" s="1464">
        <f t="shared" ref="DY11:DY20" si="7">+C11+C45+C78</f>
        <v>0</v>
      </c>
      <c r="DZ11" s="1464">
        <f t="shared" ref="DZ11:DZ20" si="8">+D11+D45+D78</f>
        <v>0</v>
      </c>
      <c r="EA11" s="1464">
        <f t="shared" ref="EA11:EA20" si="9">+E11+E45+E78</f>
        <v>0</v>
      </c>
      <c r="EB11" s="1464">
        <f t="shared" ref="EB11:EB20" si="10">+F11+F45+F78</f>
        <v>0</v>
      </c>
      <c r="EC11" s="1464">
        <f t="shared" ref="EC11:EC20" si="11">+G11+G45+G78</f>
        <v>0</v>
      </c>
      <c r="ED11" s="1464">
        <f t="shared" ref="ED11:ED20" si="12">+H11+H45+H78</f>
        <v>0</v>
      </c>
      <c r="EE11" s="1464">
        <f t="shared" ref="EE11:EE20" si="13">+I11+I45+I78</f>
        <v>0</v>
      </c>
      <c r="EF11" s="1464">
        <f t="shared" ref="EF11:EF20" si="14">+J11+J45+J78</f>
        <v>0</v>
      </c>
      <c r="EG11" s="1464">
        <f t="shared" ref="EG11:EG20" si="15">+K11+K45+K78</f>
        <v>0</v>
      </c>
      <c r="EH11" s="1464">
        <f t="shared" ref="EH11:EH20" si="16">+L11+L45+L78</f>
        <v>0</v>
      </c>
      <c r="EI11" s="1464">
        <f t="shared" ref="EI11:EI20" si="17">+M11+M45+M78</f>
        <v>0</v>
      </c>
      <c r="EJ11" s="1464">
        <f t="shared" ref="EJ11:EJ20" si="18">+N11+N45+N78</f>
        <v>0</v>
      </c>
      <c r="EK11" s="1464">
        <f t="shared" ref="EK11:EK20" si="19">+O11+O45+O78</f>
        <v>0</v>
      </c>
      <c r="EL11" s="1464">
        <f t="shared" ref="EL11:EL20" si="20">+P11+P45+P78</f>
        <v>0</v>
      </c>
      <c r="EM11" s="194"/>
    </row>
    <row r="12" spans="1:143" ht="15" x14ac:dyDescent="0.25">
      <c r="A12" s="1441">
        <v>2</v>
      </c>
      <c r="B12" s="1444">
        <v>1</v>
      </c>
      <c r="C12" s="180"/>
      <c r="D12" s="728"/>
      <c r="E12" s="1266"/>
      <c r="F12" s="728"/>
      <c r="G12" s="1267"/>
      <c r="H12" s="728"/>
      <c r="I12" s="728"/>
      <c r="J12" s="728"/>
      <c r="K12" s="180"/>
      <c r="L12" s="180"/>
      <c r="M12" s="180"/>
      <c r="N12" s="180"/>
      <c r="O12" s="728"/>
      <c r="P12" s="180"/>
      <c r="Q12" s="196"/>
      <c r="S12" s="1564">
        <v>2</v>
      </c>
      <c r="T12" s="1564">
        <v>1</v>
      </c>
      <c r="U12" s="1561">
        <v>0</v>
      </c>
      <c r="V12" s="1561">
        <v>0</v>
      </c>
      <c r="W12" s="1561">
        <v>0</v>
      </c>
      <c r="X12" s="1561">
        <v>0</v>
      </c>
      <c r="Y12" s="1561">
        <v>0</v>
      </c>
      <c r="Z12" s="1561">
        <v>0</v>
      </c>
      <c r="AA12" s="1561">
        <v>0</v>
      </c>
      <c r="AB12" s="1561">
        <v>0</v>
      </c>
      <c r="AC12" s="1561">
        <v>0</v>
      </c>
      <c r="AD12" s="1561">
        <v>0</v>
      </c>
      <c r="AE12" s="1561">
        <v>0</v>
      </c>
      <c r="AF12" s="1561">
        <v>0</v>
      </c>
      <c r="AG12" s="1561">
        <v>0</v>
      </c>
      <c r="AH12" s="1561">
        <v>0</v>
      </c>
      <c r="AI12" s="1561"/>
      <c r="AK12" s="1265">
        <v>2</v>
      </c>
      <c r="AL12" s="1265">
        <v>1</v>
      </c>
      <c r="AM12" s="187">
        <v>0</v>
      </c>
      <c r="AN12" s="187">
        <v>0</v>
      </c>
      <c r="AO12" s="187">
        <v>0</v>
      </c>
      <c r="AP12" s="187">
        <v>0</v>
      </c>
      <c r="AQ12" s="187">
        <v>0</v>
      </c>
      <c r="AR12" s="187">
        <v>0</v>
      </c>
      <c r="AS12" s="187">
        <v>0</v>
      </c>
      <c r="AT12" s="187">
        <v>0</v>
      </c>
      <c r="AU12" s="1369">
        <v>0</v>
      </c>
      <c r="AV12" s="1369">
        <v>0</v>
      </c>
      <c r="AW12" s="1369">
        <v>0</v>
      </c>
      <c r="AX12" s="1369">
        <v>0</v>
      </c>
      <c r="AY12" s="187">
        <v>0</v>
      </c>
      <c r="AZ12" s="187">
        <v>0</v>
      </c>
      <c r="BA12" s="1369">
        <v>0</v>
      </c>
      <c r="BC12" s="1260">
        <v>2</v>
      </c>
      <c r="BD12" s="1260">
        <v>1</v>
      </c>
      <c r="BE12" s="180">
        <f>SUM(AM12,AM43,AM74,AM104,AM136,AM168,AM200,AM232,AM264,AM299,AM331,AM362)</f>
        <v>0</v>
      </c>
      <c r="BF12" s="180">
        <f>SUM(AP12,AP43,AP74,AP104,AP136,AP168,AP200,AP232,AP264,AP299,AP331,AP362)</f>
        <v>0</v>
      </c>
      <c r="BG12" s="180">
        <f t="shared" si="0"/>
        <v>0</v>
      </c>
      <c r="BH12" s="180">
        <f t="shared" si="0"/>
        <v>0</v>
      </c>
      <c r="BI12" s="180">
        <f>SUM(AQ12,AQ43,AQ74,AQ104,AQ136,AQ168,AQ200,AQ232,AQ264,AQ299,AQ331,AQ362)</f>
        <v>0</v>
      </c>
      <c r="BJ12" s="180">
        <f>SUM(AR12,AR43,AR74,AR104,AR136,AR168,AR200,AR232,AR264,AR299,AR331,AR362)</f>
        <v>0</v>
      </c>
      <c r="BK12" s="180">
        <f>SUM(AS12,AS43,AS74,AS104,AS136,AS168,AS200,AS232,AS264,AS299,AS331,AS362)</f>
        <v>0</v>
      </c>
      <c r="BL12" s="180">
        <f>SUM(AT12,AT43,AT74,AT104,AT136,AT168,AT200,AT232,AT264,AT299,AT331,AT362)</f>
        <v>0</v>
      </c>
      <c r="BM12" s="180">
        <f t="shared" si="1"/>
        <v>0</v>
      </c>
      <c r="BN12" s="180">
        <f t="shared" si="2"/>
        <v>0</v>
      </c>
      <c r="BO12" s="180">
        <f t="shared" si="3"/>
        <v>0</v>
      </c>
      <c r="BP12" s="180">
        <f t="shared" si="4"/>
        <v>0</v>
      </c>
      <c r="BQ12" s="180">
        <f t="shared" si="5"/>
        <v>0</v>
      </c>
      <c r="BR12" s="180">
        <f t="shared" si="6"/>
        <v>0</v>
      </c>
      <c r="BS12" s="180"/>
      <c r="BU12" s="1260">
        <v>2</v>
      </c>
      <c r="BV12" s="1260">
        <v>1</v>
      </c>
      <c r="BW12" s="180">
        <v>0</v>
      </c>
      <c r="BX12" s="180">
        <v>0</v>
      </c>
      <c r="BY12" s="180">
        <v>0</v>
      </c>
      <c r="BZ12" s="180">
        <v>0</v>
      </c>
      <c r="CA12" s="180">
        <v>0</v>
      </c>
      <c r="CB12" s="180">
        <v>0</v>
      </c>
      <c r="CC12" s="180">
        <v>0</v>
      </c>
      <c r="CD12" s="180">
        <v>0</v>
      </c>
      <c r="CE12" s="180">
        <v>0</v>
      </c>
      <c r="CF12" s="180">
        <v>0</v>
      </c>
      <c r="CG12" s="180">
        <v>0</v>
      </c>
      <c r="CH12" s="180">
        <v>0</v>
      </c>
      <c r="CI12" s="180">
        <v>0</v>
      </c>
      <c r="CJ12" s="180">
        <v>0</v>
      </c>
      <c r="CK12" s="180">
        <v>0</v>
      </c>
      <c r="CM12" s="1260">
        <v>2</v>
      </c>
      <c r="CN12" s="1260">
        <v>1</v>
      </c>
      <c r="CO12" s="180">
        <v>0</v>
      </c>
      <c r="CP12" s="180">
        <v>0</v>
      </c>
      <c r="CQ12" s="180">
        <v>0</v>
      </c>
      <c r="CR12" s="180">
        <v>0</v>
      </c>
      <c r="CS12" s="180">
        <v>0</v>
      </c>
      <c r="CT12" s="180">
        <v>0</v>
      </c>
      <c r="CU12" s="180">
        <v>0</v>
      </c>
      <c r="CV12" s="180">
        <v>0</v>
      </c>
      <c r="CW12" s="180">
        <v>0</v>
      </c>
      <c r="CX12" s="180">
        <v>0</v>
      </c>
      <c r="CY12" s="180">
        <v>0</v>
      </c>
      <c r="CZ12" s="180">
        <v>0</v>
      </c>
      <c r="DA12" s="180">
        <v>0</v>
      </c>
      <c r="DB12" s="180">
        <v>0</v>
      </c>
      <c r="DC12" s="180">
        <v>0</v>
      </c>
      <c r="DE12" s="1260">
        <v>2</v>
      </c>
      <c r="DF12" s="1260">
        <v>1</v>
      </c>
      <c r="DG12" s="180">
        <v>0</v>
      </c>
      <c r="DH12" s="180">
        <v>0</v>
      </c>
      <c r="DI12" s="180">
        <v>0</v>
      </c>
      <c r="DJ12" s="180">
        <v>0</v>
      </c>
      <c r="DK12" s="180">
        <v>0</v>
      </c>
      <c r="DL12" s="180">
        <v>0</v>
      </c>
      <c r="DM12" s="180">
        <v>0</v>
      </c>
      <c r="DN12" s="180">
        <v>0</v>
      </c>
      <c r="DO12" s="180">
        <v>0</v>
      </c>
      <c r="DP12" s="180">
        <v>0</v>
      </c>
      <c r="DQ12" s="180">
        <v>0</v>
      </c>
      <c r="DR12" s="180">
        <v>0</v>
      </c>
      <c r="DS12" s="180">
        <v>0</v>
      </c>
      <c r="DT12" s="180">
        <v>0</v>
      </c>
      <c r="DU12" s="180">
        <v>0</v>
      </c>
      <c r="DW12" s="1441">
        <v>2</v>
      </c>
      <c r="DX12" s="1444">
        <v>1</v>
      </c>
      <c r="DY12" s="187">
        <f t="shared" si="7"/>
        <v>0</v>
      </c>
      <c r="DZ12" s="187">
        <f t="shared" si="8"/>
        <v>0</v>
      </c>
      <c r="EA12" s="187">
        <f t="shared" si="9"/>
        <v>0</v>
      </c>
      <c r="EB12" s="187">
        <f t="shared" si="10"/>
        <v>0</v>
      </c>
      <c r="EC12" s="187">
        <f t="shared" si="11"/>
        <v>0</v>
      </c>
      <c r="ED12" s="187">
        <f t="shared" si="12"/>
        <v>0</v>
      </c>
      <c r="EE12" s="187">
        <f t="shared" si="13"/>
        <v>0</v>
      </c>
      <c r="EF12" s="187">
        <f t="shared" si="14"/>
        <v>0</v>
      </c>
      <c r="EG12" s="187">
        <f t="shared" si="15"/>
        <v>0</v>
      </c>
      <c r="EH12" s="187">
        <f t="shared" si="16"/>
        <v>0</v>
      </c>
      <c r="EI12" s="187">
        <f t="shared" si="17"/>
        <v>0</v>
      </c>
      <c r="EJ12" s="187">
        <f t="shared" si="18"/>
        <v>0</v>
      </c>
      <c r="EK12" s="187">
        <f t="shared" si="19"/>
        <v>0</v>
      </c>
      <c r="EL12" s="187">
        <f t="shared" si="20"/>
        <v>0</v>
      </c>
      <c r="EM12" s="196"/>
    </row>
    <row r="13" spans="1:143" ht="15" x14ac:dyDescent="0.25">
      <c r="A13" s="1441">
        <v>3</v>
      </c>
      <c r="B13" s="1444">
        <v>2</v>
      </c>
      <c r="C13" s="180"/>
      <c r="D13" s="728"/>
      <c r="E13" s="728"/>
      <c r="F13" s="728"/>
      <c r="G13" s="1267"/>
      <c r="H13" s="728"/>
      <c r="I13" s="728"/>
      <c r="J13" s="728"/>
      <c r="K13" s="180"/>
      <c r="L13" s="180"/>
      <c r="M13" s="180"/>
      <c r="N13" s="180"/>
      <c r="O13" s="728"/>
      <c r="P13" s="180"/>
      <c r="Q13" s="196"/>
      <c r="S13" s="1564">
        <v>3</v>
      </c>
      <c r="T13" s="1564">
        <v>2</v>
      </c>
      <c r="U13" s="1561">
        <v>8</v>
      </c>
      <c r="V13" s="1561">
        <v>15</v>
      </c>
      <c r="W13" s="1561">
        <v>9</v>
      </c>
      <c r="X13" s="1561">
        <v>26</v>
      </c>
      <c r="Y13" s="1561">
        <v>97</v>
      </c>
      <c r="Z13" s="1561">
        <v>16</v>
      </c>
      <c r="AA13" s="1561">
        <v>96</v>
      </c>
      <c r="AB13" s="1561">
        <v>25</v>
      </c>
      <c r="AC13" s="1561">
        <v>0</v>
      </c>
      <c r="AD13" s="1561">
        <v>0</v>
      </c>
      <c r="AE13" s="1561">
        <v>0</v>
      </c>
      <c r="AF13" s="1561">
        <v>0</v>
      </c>
      <c r="AG13" s="1561">
        <v>7</v>
      </c>
      <c r="AH13" s="1561">
        <v>0</v>
      </c>
      <c r="AI13" s="1561"/>
      <c r="AK13" s="1265">
        <v>3</v>
      </c>
      <c r="AL13" s="1265">
        <v>2</v>
      </c>
      <c r="AM13" s="1369">
        <v>7</v>
      </c>
      <c r="AN13" s="1369">
        <v>15</v>
      </c>
      <c r="AO13" s="1369">
        <v>9</v>
      </c>
      <c r="AP13" s="1369">
        <v>26</v>
      </c>
      <c r="AQ13" s="1369">
        <v>97</v>
      </c>
      <c r="AR13" s="1369">
        <v>16</v>
      </c>
      <c r="AS13" s="1369">
        <v>96</v>
      </c>
      <c r="AT13" s="1369">
        <v>25</v>
      </c>
      <c r="AU13" s="1369">
        <v>0</v>
      </c>
      <c r="AV13" s="1369">
        <v>0</v>
      </c>
      <c r="AW13" s="1369">
        <v>0</v>
      </c>
      <c r="AX13" s="1369">
        <v>0</v>
      </c>
      <c r="AY13" s="1369">
        <v>7</v>
      </c>
      <c r="AZ13" s="187">
        <v>0</v>
      </c>
      <c r="BA13" s="1369">
        <v>0</v>
      </c>
      <c r="BC13" s="1260">
        <v>3</v>
      </c>
      <c r="BD13" s="1260">
        <v>2</v>
      </c>
      <c r="BE13" s="180">
        <f>SUM(AM13,AM44,AM75,AM105,AM137,AM169,AM201,AM233,AM265,AM300,AM332,AM363)</f>
        <v>7</v>
      </c>
      <c r="BF13" s="180">
        <f>SUM(AP13,AP44,AP75,AP105,AP137,AP169,AP201,AP233,AP265,AP300,AP332,AP363)</f>
        <v>26</v>
      </c>
      <c r="BG13" s="180">
        <f t="shared" si="0"/>
        <v>15</v>
      </c>
      <c r="BH13" s="180">
        <f t="shared" si="0"/>
        <v>9</v>
      </c>
      <c r="BI13" s="180">
        <f>SUM(AQ13,AQ44,AQ75,AQ105,AQ137,AQ169,AQ201,AQ233,AQ265,AQ300,AQ332,AQ363)</f>
        <v>97</v>
      </c>
      <c r="BJ13" s="180">
        <f>SUM(AR13,AR44,AR75,AR105,AR137,AR169,AR201,AR233,AR265,AR300,AR332,AR363)</f>
        <v>16</v>
      </c>
      <c r="BK13" s="180">
        <v>3</v>
      </c>
      <c r="BL13" s="180">
        <f>SUM(AT13,AT44,AT75,AT105,AT137,AT169,AT201,AT233,AT265,AT300,AT332,AT363)</f>
        <v>25</v>
      </c>
      <c r="BM13" s="180">
        <f t="shared" si="1"/>
        <v>0</v>
      </c>
      <c r="BN13" s="180">
        <f t="shared" si="2"/>
        <v>0</v>
      </c>
      <c r="BO13" s="180">
        <f t="shared" si="3"/>
        <v>0</v>
      </c>
      <c r="BP13" s="180">
        <f t="shared" si="4"/>
        <v>0</v>
      </c>
      <c r="BQ13" s="180">
        <f t="shared" si="5"/>
        <v>7</v>
      </c>
      <c r="BR13" s="180">
        <f t="shared" si="6"/>
        <v>0</v>
      </c>
      <c r="BS13" s="180"/>
      <c r="BU13" s="1260">
        <v>3</v>
      </c>
      <c r="BV13" s="1260">
        <v>2</v>
      </c>
      <c r="BW13" s="180">
        <v>7</v>
      </c>
      <c r="BX13" s="180">
        <v>18</v>
      </c>
      <c r="BY13" s="180">
        <v>9</v>
      </c>
      <c r="BZ13" s="180">
        <v>26</v>
      </c>
      <c r="CA13" s="180">
        <v>97</v>
      </c>
      <c r="CB13" s="180">
        <v>16</v>
      </c>
      <c r="CC13" s="180">
        <v>7</v>
      </c>
      <c r="CD13" s="180">
        <v>25</v>
      </c>
      <c r="CE13" s="180">
        <v>0</v>
      </c>
      <c r="CF13" s="180">
        <v>0</v>
      </c>
      <c r="CG13" s="180">
        <v>0</v>
      </c>
      <c r="CH13" s="180">
        <v>0</v>
      </c>
      <c r="CI13" s="180">
        <v>6</v>
      </c>
      <c r="CJ13" s="180">
        <v>0</v>
      </c>
      <c r="CK13" s="180">
        <v>0</v>
      </c>
      <c r="CM13" s="1260">
        <v>3</v>
      </c>
      <c r="CN13" s="1260">
        <v>2</v>
      </c>
      <c r="CO13" s="180">
        <v>0</v>
      </c>
      <c r="CP13" s="180">
        <v>0</v>
      </c>
      <c r="CQ13" s="180">
        <v>0</v>
      </c>
      <c r="CR13" s="180">
        <v>0</v>
      </c>
      <c r="CS13" s="180">
        <v>0</v>
      </c>
      <c r="CT13" s="180">
        <v>0</v>
      </c>
      <c r="CU13" s="180">
        <v>3</v>
      </c>
      <c r="CV13" s="180">
        <v>0</v>
      </c>
      <c r="CW13" s="180">
        <v>0</v>
      </c>
      <c r="CX13" s="180">
        <v>0</v>
      </c>
      <c r="CY13" s="180">
        <v>0</v>
      </c>
      <c r="CZ13" s="180">
        <v>0</v>
      </c>
      <c r="DA13" s="180">
        <v>1</v>
      </c>
      <c r="DB13" s="180">
        <v>0</v>
      </c>
      <c r="DC13" s="180">
        <v>0</v>
      </c>
      <c r="DE13" s="1260">
        <v>3</v>
      </c>
      <c r="DF13" s="1260">
        <v>2</v>
      </c>
      <c r="DG13" s="180">
        <v>0</v>
      </c>
      <c r="DH13" s="180">
        <v>0</v>
      </c>
      <c r="DI13" s="180">
        <v>0</v>
      </c>
      <c r="DJ13" s="180">
        <v>0</v>
      </c>
      <c r="DK13" s="180">
        <v>0</v>
      </c>
      <c r="DL13" s="180">
        <v>0</v>
      </c>
      <c r="DM13" s="180">
        <v>83</v>
      </c>
      <c r="DN13" s="180">
        <v>0</v>
      </c>
      <c r="DO13" s="180">
        <v>0</v>
      </c>
      <c r="DP13" s="180">
        <v>0</v>
      </c>
      <c r="DQ13" s="180">
        <v>0</v>
      </c>
      <c r="DR13" s="180">
        <v>0</v>
      </c>
      <c r="DS13" s="180">
        <v>0</v>
      </c>
      <c r="DT13" s="180">
        <v>0</v>
      </c>
      <c r="DU13" s="180">
        <v>0</v>
      </c>
      <c r="DW13" s="1441">
        <v>3</v>
      </c>
      <c r="DX13" s="1444">
        <v>2</v>
      </c>
      <c r="DY13" s="187">
        <f t="shared" si="7"/>
        <v>1</v>
      </c>
      <c r="DZ13" s="187">
        <f t="shared" si="8"/>
        <v>0</v>
      </c>
      <c r="EA13" s="187">
        <f t="shared" si="9"/>
        <v>0</v>
      </c>
      <c r="EB13" s="187">
        <f t="shared" si="10"/>
        <v>0</v>
      </c>
      <c r="EC13" s="187">
        <f t="shared" si="11"/>
        <v>0</v>
      </c>
      <c r="ED13" s="187">
        <f t="shared" si="12"/>
        <v>0</v>
      </c>
      <c r="EE13" s="187">
        <f t="shared" si="13"/>
        <v>0</v>
      </c>
      <c r="EF13" s="187">
        <f t="shared" si="14"/>
        <v>0</v>
      </c>
      <c r="EG13" s="187">
        <f t="shared" si="15"/>
        <v>0</v>
      </c>
      <c r="EH13" s="187">
        <f t="shared" si="16"/>
        <v>0</v>
      </c>
      <c r="EI13" s="187">
        <f t="shared" si="17"/>
        <v>0</v>
      </c>
      <c r="EJ13" s="187">
        <f t="shared" si="18"/>
        <v>0</v>
      </c>
      <c r="EK13" s="187">
        <f t="shared" si="19"/>
        <v>0</v>
      </c>
      <c r="EL13" s="187">
        <f t="shared" si="20"/>
        <v>0</v>
      </c>
      <c r="EM13" s="196"/>
    </row>
    <row r="14" spans="1:143" ht="15" x14ac:dyDescent="0.25">
      <c r="A14" s="1441">
        <v>4</v>
      </c>
      <c r="B14" s="1444">
        <v>3</v>
      </c>
      <c r="C14" s="180"/>
      <c r="D14" s="728">
        <v>6</v>
      </c>
      <c r="E14" s="728"/>
      <c r="F14" s="728">
        <v>1</v>
      </c>
      <c r="G14" s="1268">
        <v>1</v>
      </c>
      <c r="H14" s="728">
        <v>1</v>
      </c>
      <c r="I14" s="728"/>
      <c r="J14" s="728"/>
      <c r="K14" s="180"/>
      <c r="L14" s="180"/>
      <c r="M14" s="180"/>
      <c r="N14" s="180"/>
      <c r="O14" s="728">
        <v>3</v>
      </c>
      <c r="P14" s="180"/>
      <c r="Q14" s="196"/>
      <c r="S14" s="1564">
        <v>4</v>
      </c>
      <c r="T14" s="1564">
        <v>3</v>
      </c>
      <c r="U14" s="1561">
        <v>91</v>
      </c>
      <c r="V14" s="1561">
        <v>466</v>
      </c>
      <c r="W14" s="1561">
        <v>87</v>
      </c>
      <c r="X14" s="1561">
        <v>283</v>
      </c>
      <c r="Y14" s="1561">
        <v>1393</v>
      </c>
      <c r="Z14" s="1561">
        <v>260</v>
      </c>
      <c r="AA14" s="1561">
        <v>110</v>
      </c>
      <c r="AB14" s="1561">
        <v>319</v>
      </c>
      <c r="AC14" s="1561">
        <v>0</v>
      </c>
      <c r="AD14" s="1561">
        <v>0</v>
      </c>
      <c r="AE14" s="1561">
        <v>0</v>
      </c>
      <c r="AF14" s="1561">
        <v>0</v>
      </c>
      <c r="AG14" s="1561">
        <v>75</v>
      </c>
      <c r="AH14" s="1561">
        <v>0</v>
      </c>
      <c r="AI14" s="1561"/>
      <c r="AK14" s="1265">
        <v>4</v>
      </c>
      <c r="AL14" s="1265">
        <v>3</v>
      </c>
      <c r="AM14" s="1369">
        <v>91</v>
      </c>
      <c r="AN14" s="1369">
        <v>452</v>
      </c>
      <c r="AO14" s="1369">
        <v>87</v>
      </c>
      <c r="AP14" s="1369">
        <v>282</v>
      </c>
      <c r="AQ14" s="1369">
        <v>1381</v>
      </c>
      <c r="AR14" s="1369">
        <v>258</v>
      </c>
      <c r="AS14" s="1369">
        <v>109</v>
      </c>
      <c r="AT14" s="1369">
        <v>314</v>
      </c>
      <c r="AU14" s="1369">
        <v>0</v>
      </c>
      <c r="AV14" s="1369">
        <v>0</v>
      </c>
      <c r="AW14" s="1369">
        <v>0</v>
      </c>
      <c r="AX14" s="1369">
        <v>0</v>
      </c>
      <c r="AY14" s="1369">
        <v>69</v>
      </c>
      <c r="AZ14" s="187">
        <v>0</v>
      </c>
      <c r="BA14" s="1369">
        <v>0</v>
      </c>
      <c r="BC14" s="1260">
        <v>4</v>
      </c>
      <c r="BD14" s="1260">
        <v>3</v>
      </c>
      <c r="BE14" s="180">
        <v>11</v>
      </c>
      <c r="BF14" s="180">
        <v>95</v>
      </c>
      <c r="BG14" s="180">
        <v>15</v>
      </c>
      <c r="BH14" s="180">
        <v>31</v>
      </c>
      <c r="BI14" s="180">
        <v>134</v>
      </c>
      <c r="BJ14" s="180">
        <v>22</v>
      </c>
      <c r="BK14" s="180">
        <v>4</v>
      </c>
      <c r="BL14" s="180">
        <v>32</v>
      </c>
      <c r="BM14" s="180">
        <f t="shared" si="1"/>
        <v>0</v>
      </c>
      <c r="BN14" s="180">
        <f t="shared" si="2"/>
        <v>0</v>
      </c>
      <c r="BO14" s="180">
        <f t="shared" si="3"/>
        <v>0</v>
      </c>
      <c r="BP14" s="180">
        <f t="shared" si="4"/>
        <v>0</v>
      </c>
      <c r="BQ14" s="180">
        <f t="shared" si="5"/>
        <v>69</v>
      </c>
      <c r="BR14" s="180">
        <f t="shared" si="6"/>
        <v>0</v>
      </c>
      <c r="BS14" s="180"/>
      <c r="BU14" s="1260">
        <v>4</v>
      </c>
      <c r="BV14" s="1260">
        <v>3</v>
      </c>
      <c r="BW14" s="180">
        <v>0</v>
      </c>
      <c r="BX14" s="180">
        <v>60</v>
      </c>
      <c r="BY14" s="180">
        <v>4</v>
      </c>
      <c r="BZ14" s="180">
        <v>6</v>
      </c>
      <c r="CA14" s="180">
        <v>9</v>
      </c>
      <c r="CB14" s="180">
        <v>1</v>
      </c>
      <c r="CC14" s="180">
        <v>1</v>
      </c>
      <c r="CD14" s="180">
        <v>4</v>
      </c>
      <c r="CE14" s="180">
        <v>0</v>
      </c>
      <c r="CF14" s="180">
        <v>0</v>
      </c>
      <c r="CG14" s="180">
        <v>0</v>
      </c>
      <c r="CH14" s="180">
        <v>0</v>
      </c>
      <c r="CI14" s="180">
        <v>19</v>
      </c>
      <c r="CJ14" s="180">
        <v>0</v>
      </c>
      <c r="CK14" s="180">
        <v>0</v>
      </c>
      <c r="CM14" s="1260">
        <v>4</v>
      </c>
      <c r="CN14" s="1260">
        <v>3</v>
      </c>
      <c r="CO14" s="180">
        <v>4</v>
      </c>
      <c r="CP14" s="180">
        <v>18</v>
      </c>
      <c r="CQ14" s="180">
        <v>8</v>
      </c>
      <c r="CR14" s="180">
        <v>20</v>
      </c>
      <c r="CS14" s="180">
        <v>113</v>
      </c>
      <c r="CT14" s="180">
        <v>21</v>
      </c>
      <c r="CU14" s="180">
        <v>4</v>
      </c>
      <c r="CV14" s="180">
        <v>27</v>
      </c>
      <c r="CW14" s="180">
        <v>0</v>
      </c>
      <c r="CX14" s="180">
        <v>0</v>
      </c>
      <c r="CY14" s="180">
        <v>0</v>
      </c>
      <c r="CZ14" s="180">
        <v>0</v>
      </c>
      <c r="DA14" s="180">
        <v>12</v>
      </c>
      <c r="DB14" s="180">
        <v>0</v>
      </c>
      <c r="DC14" s="180">
        <v>0</v>
      </c>
      <c r="DE14" s="1260">
        <v>4</v>
      </c>
      <c r="DF14" s="1260">
        <v>3</v>
      </c>
      <c r="DG14" s="180">
        <v>73</v>
      </c>
      <c r="DH14" s="180">
        <v>255</v>
      </c>
      <c r="DI14" s="180">
        <v>58</v>
      </c>
      <c r="DJ14" s="180">
        <v>212</v>
      </c>
      <c r="DK14" s="180">
        <v>1053</v>
      </c>
      <c r="DL14" s="180">
        <v>210</v>
      </c>
      <c r="DM14" s="180">
        <v>95</v>
      </c>
      <c r="DN14" s="180">
        <v>245</v>
      </c>
      <c r="DO14" s="180">
        <v>0</v>
      </c>
      <c r="DP14" s="180">
        <v>0</v>
      </c>
      <c r="DQ14" s="180">
        <v>0</v>
      </c>
      <c r="DR14" s="180">
        <v>0</v>
      </c>
      <c r="DS14" s="180">
        <v>0</v>
      </c>
      <c r="DT14" s="180">
        <v>0</v>
      </c>
      <c r="DU14" s="180">
        <v>0</v>
      </c>
      <c r="DW14" s="1441">
        <v>4</v>
      </c>
      <c r="DX14" s="1444">
        <v>3</v>
      </c>
      <c r="DY14" s="187">
        <f t="shared" si="7"/>
        <v>0</v>
      </c>
      <c r="DZ14" s="187">
        <f t="shared" si="8"/>
        <v>12</v>
      </c>
      <c r="EA14" s="187">
        <f t="shared" si="9"/>
        <v>0</v>
      </c>
      <c r="EB14" s="187">
        <f t="shared" si="10"/>
        <v>1</v>
      </c>
      <c r="EC14" s="187">
        <f t="shared" si="11"/>
        <v>10</v>
      </c>
      <c r="ED14" s="187">
        <f t="shared" si="12"/>
        <v>2</v>
      </c>
      <c r="EE14" s="187">
        <f t="shared" si="13"/>
        <v>0</v>
      </c>
      <c r="EF14" s="187">
        <f t="shared" si="14"/>
        <v>1</v>
      </c>
      <c r="EG14" s="187">
        <f t="shared" si="15"/>
        <v>0</v>
      </c>
      <c r="EH14" s="187">
        <f t="shared" si="16"/>
        <v>0</v>
      </c>
      <c r="EI14" s="187">
        <f t="shared" si="17"/>
        <v>0</v>
      </c>
      <c r="EJ14" s="187">
        <f t="shared" si="18"/>
        <v>0</v>
      </c>
      <c r="EK14" s="187">
        <f t="shared" si="19"/>
        <v>4</v>
      </c>
      <c r="EL14" s="187">
        <f t="shared" si="20"/>
        <v>0</v>
      </c>
      <c r="EM14" s="196"/>
    </row>
    <row r="15" spans="1:143" ht="15" x14ac:dyDescent="0.25">
      <c r="A15" s="1441">
        <v>5</v>
      </c>
      <c r="B15" s="1444">
        <v>4</v>
      </c>
      <c r="C15" s="180"/>
      <c r="D15" s="728"/>
      <c r="E15" s="728">
        <v>1</v>
      </c>
      <c r="F15" s="728"/>
      <c r="G15" s="1267">
        <v>1</v>
      </c>
      <c r="H15" s="728"/>
      <c r="I15" s="728"/>
      <c r="J15" s="728">
        <v>1</v>
      </c>
      <c r="K15" s="180"/>
      <c r="L15" s="180"/>
      <c r="M15" s="180"/>
      <c r="N15" s="180"/>
      <c r="O15" s="728"/>
      <c r="P15" s="180"/>
      <c r="Q15" s="196"/>
      <c r="S15" s="1564">
        <v>5</v>
      </c>
      <c r="T15" s="1564">
        <v>4</v>
      </c>
      <c r="U15" s="1561">
        <v>0</v>
      </c>
      <c r="V15" s="1561">
        <v>3</v>
      </c>
      <c r="W15" s="1561">
        <v>23</v>
      </c>
      <c r="X15" s="1561">
        <v>0</v>
      </c>
      <c r="Y15" s="1561">
        <v>55</v>
      </c>
      <c r="Z15" s="1561">
        <v>32</v>
      </c>
      <c r="AA15" s="1561">
        <v>3</v>
      </c>
      <c r="AB15" s="1561">
        <v>36</v>
      </c>
      <c r="AC15" s="1561">
        <v>0</v>
      </c>
      <c r="AD15" s="1561">
        <v>0</v>
      </c>
      <c r="AE15" s="1561">
        <v>0</v>
      </c>
      <c r="AF15" s="1561">
        <v>0</v>
      </c>
      <c r="AG15" s="1561">
        <v>4</v>
      </c>
      <c r="AH15" s="1561">
        <v>0</v>
      </c>
      <c r="AI15" s="1561"/>
      <c r="AK15" s="1265">
        <v>5</v>
      </c>
      <c r="AL15" s="1265">
        <v>4</v>
      </c>
      <c r="AM15" s="187">
        <v>0</v>
      </c>
      <c r="AN15" s="1369">
        <v>3</v>
      </c>
      <c r="AO15" s="1369">
        <v>22</v>
      </c>
      <c r="AP15" s="187">
        <v>0</v>
      </c>
      <c r="AQ15" s="1369">
        <v>54</v>
      </c>
      <c r="AR15" s="1369">
        <v>32</v>
      </c>
      <c r="AS15" s="1369">
        <v>3</v>
      </c>
      <c r="AT15" s="1369">
        <v>33</v>
      </c>
      <c r="AU15" s="1369">
        <v>0</v>
      </c>
      <c r="AV15" s="1369">
        <v>0</v>
      </c>
      <c r="AW15" s="1369">
        <v>0</v>
      </c>
      <c r="AX15" s="1369">
        <v>0</v>
      </c>
      <c r="AY15" s="1369">
        <v>4</v>
      </c>
      <c r="AZ15" s="187">
        <v>0</v>
      </c>
      <c r="BA15" s="1369">
        <v>0</v>
      </c>
      <c r="BC15" s="1260">
        <v>5</v>
      </c>
      <c r="BD15" s="1260">
        <v>4</v>
      </c>
      <c r="BE15" s="180">
        <f>SUM(AM15,AM46,AM77,AM107,AM139,AM171,AM203,AM235,AM267,AM302,AM334,AM365)</f>
        <v>0</v>
      </c>
      <c r="BF15" s="180">
        <f>SUM(AP15,AP46,AP77,AP107,AP139,AP171,AP203,AP235,AP267,AP302,AP334,AP365)</f>
        <v>0</v>
      </c>
      <c r="BG15" s="180">
        <f>SUM(AN15,AN46,AN77,AN107,AN139,AN171,AN203,AN235,AN267,AN302,AN334,AN365)</f>
        <v>3</v>
      </c>
      <c r="BH15" s="180">
        <v>0</v>
      </c>
      <c r="BI15" s="180">
        <v>3</v>
      </c>
      <c r="BJ15" s="180">
        <v>1</v>
      </c>
      <c r="BK15" s="180">
        <f>SUM(AS15,AS46,AS77,AS107,AS139,AS171,AS203,AS235,AS267,AS302,AS334,AS365)</f>
        <v>3</v>
      </c>
      <c r="BL15" s="180">
        <f>SUM(AT15,AT46,AT77,AT107,AT139,AT171,AT203,AT235,AT267,AT302,AT334,AT365)</f>
        <v>33</v>
      </c>
      <c r="BM15" s="180">
        <f t="shared" si="1"/>
        <v>0</v>
      </c>
      <c r="BN15" s="180">
        <f t="shared" si="2"/>
        <v>0</v>
      </c>
      <c r="BO15" s="180">
        <f t="shared" si="3"/>
        <v>0</v>
      </c>
      <c r="BP15" s="180">
        <f t="shared" si="4"/>
        <v>0</v>
      </c>
      <c r="BQ15" s="180">
        <f t="shared" si="5"/>
        <v>4</v>
      </c>
      <c r="BR15" s="180">
        <f t="shared" si="6"/>
        <v>0</v>
      </c>
      <c r="BS15" s="180"/>
      <c r="BU15" s="1260">
        <v>5</v>
      </c>
      <c r="BV15" s="1260">
        <v>4</v>
      </c>
      <c r="BW15" s="180">
        <v>0</v>
      </c>
      <c r="BX15" s="180">
        <v>3</v>
      </c>
      <c r="BY15" s="180">
        <v>0</v>
      </c>
      <c r="BZ15" s="180">
        <v>0</v>
      </c>
      <c r="CA15" s="180">
        <v>45</v>
      </c>
      <c r="CB15" s="180">
        <v>10</v>
      </c>
      <c r="CC15" s="180">
        <v>3</v>
      </c>
      <c r="CD15" s="180">
        <v>13</v>
      </c>
      <c r="CE15" s="180">
        <v>0</v>
      </c>
      <c r="CF15" s="180">
        <v>0</v>
      </c>
      <c r="CG15" s="180">
        <v>0</v>
      </c>
      <c r="CH15" s="180">
        <v>0</v>
      </c>
      <c r="CI15" s="180">
        <v>0</v>
      </c>
      <c r="CJ15" s="180">
        <v>0</v>
      </c>
      <c r="CK15" s="180">
        <v>0</v>
      </c>
      <c r="CM15" s="1260">
        <v>5</v>
      </c>
      <c r="CN15" s="1260">
        <v>4</v>
      </c>
      <c r="CO15" s="180">
        <v>0</v>
      </c>
      <c r="CP15" s="180">
        <v>0</v>
      </c>
      <c r="CQ15" s="180">
        <v>0</v>
      </c>
      <c r="CR15" s="180">
        <v>0</v>
      </c>
      <c r="CS15" s="180">
        <v>1</v>
      </c>
      <c r="CT15" s="180">
        <v>1</v>
      </c>
      <c r="CU15" s="180">
        <v>0</v>
      </c>
      <c r="CV15" s="180">
        <v>0</v>
      </c>
      <c r="CW15" s="180">
        <v>0</v>
      </c>
      <c r="CX15" s="180">
        <v>0</v>
      </c>
      <c r="CY15" s="180">
        <v>0</v>
      </c>
      <c r="CZ15" s="180">
        <v>0</v>
      </c>
      <c r="DA15" s="180">
        <v>0</v>
      </c>
      <c r="DB15" s="180">
        <v>0</v>
      </c>
      <c r="DC15" s="180">
        <v>0</v>
      </c>
      <c r="DE15" s="1260">
        <v>5</v>
      </c>
      <c r="DF15" s="1260">
        <v>4</v>
      </c>
      <c r="DG15" s="180">
        <v>0</v>
      </c>
      <c r="DH15" s="180">
        <v>0</v>
      </c>
      <c r="DI15" s="180">
        <v>0</v>
      </c>
      <c r="DJ15" s="180">
        <v>0</v>
      </c>
      <c r="DK15" s="180">
        <v>5</v>
      </c>
      <c r="DL15" s="180">
        <v>20</v>
      </c>
      <c r="DM15" s="180">
        <v>0</v>
      </c>
      <c r="DN15" s="180">
        <v>0</v>
      </c>
      <c r="DO15" s="180">
        <v>0</v>
      </c>
      <c r="DP15" s="180">
        <v>0</v>
      </c>
      <c r="DQ15" s="180">
        <v>0</v>
      </c>
      <c r="DR15" s="180">
        <v>0</v>
      </c>
      <c r="DS15" s="180">
        <v>0</v>
      </c>
      <c r="DT15" s="180">
        <v>0</v>
      </c>
      <c r="DU15" s="180">
        <v>0</v>
      </c>
      <c r="DW15" s="1441">
        <v>5</v>
      </c>
      <c r="DX15" s="1444">
        <v>4</v>
      </c>
      <c r="DY15" s="187">
        <f t="shared" si="7"/>
        <v>0</v>
      </c>
      <c r="DZ15" s="187">
        <f t="shared" si="8"/>
        <v>0</v>
      </c>
      <c r="EA15" s="187">
        <f t="shared" si="9"/>
        <v>1</v>
      </c>
      <c r="EB15" s="187">
        <f t="shared" si="10"/>
        <v>0</v>
      </c>
      <c r="EC15" s="187">
        <f t="shared" si="11"/>
        <v>1</v>
      </c>
      <c r="ED15" s="187">
        <f t="shared" si="12"/>
        <v>0</v>
      </c>
      <c r="EE15" s="187">
        <f t="shared" si="13"/>
        <v>0</v>
      </c>
      <c r="EF15" s="187">
        <f t="shared" si="14"/>
        <v>3</v>
      </c>
      <c r="EG15" s="187">
        <f t="shared" si="15"/>
        <v>0</v>
      </c>
      <c r="EH15" s="187">
        <f t="shared" si="16"/>
        <v>0</v>
      </c>
      <c r="EI15" s="187">
        <f t="shared" si="17"/>
        <v>0</v>
      </c>
      <c r="EJ15" s="187">
        <f t="shared" si="18"/>
        <v>0</v>
      </c>
      <c r="EK15" s="187">
        <f t="shared" si="19"/>
        <v>0</v>
      </c>
      <c r="EL15" s="187">
        <f t="shared" si="20"/>
        <v>0</v>
      </c>
      <c r="EM15" s="196"/>
    </row>
    <row r="16" spans="1:143" ht="15" x14ac:dyDescent="0.25">
      <c r="A16" s="1441">
        <v>6</v>
      </c>
      <c r="B16" s="1444">
        <v>5</v>
      </c>
      <c r="C16" s="180"/>
      <c r="D16" s="728"/>
      <c r="E16" s="728"/>
      <c r="F16" s="728">
        <v>2</v>
      </c>
      <c r="G16" s="1267">
        <v>6</v>
      </c>
      <c r="H16" s="728">
        <v>1</v>
      </c>
      <c r="I16" s="728"/>
      <c r="J16" s="728">
        <v>3</v>
      </c>
      <c r="K16" s="180"/>
      <c r="L16" s="180"/>
      <c r="M16" s="180"/>
      <c r="N16" s="180"/>
      <c r="O16" s="728"/>
      <c r="P16" s="180"/>
      <c r="Q16" s="196"/>
      <c r="S16" s="1564">
        <v>6</v>
      </c>
      <c r="T16" s="1564">
        <v>5</v>
      </c>
      <c r="U16" s="1561">
        <v>1</v>
      </c>
      <c r="V16" s="1561">
        <v>178</v>
      </c>
      <c r="W16" s="1561">
        <v>3</v>
      </c>
      <c r="X16" s="1561">
        <v>77</v>
      </c>
      <c r="Y16" s="1561">
        <v>285</v>
      </c>
      <c r="Z16" s="1561">
        <v>125</v>
      </c>
      <c r="AA16" s="1561">
        <v>20</v>
      </c>
      <c r="AB16" s="1561">
        <v>142</v>
      </c>
      <c r="AC16" s="1561">
        <v>0</v>
      </c>
      <c r="AD16" s="1561">
        <v>0</v>
      </c>
      <c r="AE16" s="1561">
        <v>0</v>
      </c>
      <c r="AF16" s="1561">
        <v>0</v>
      </c>
      <c r="AG16" s="1561">
        <v>50</v>
      </c>
      <c r="AH16" s="1561">
        <v>0</v>
      </c>
      <c r="AI16" s="1561"/>
      <c r="AK16" s="1265">
        <v>6</v>
      </c>
      <c r="AL16" s="1265">
        <v>5</v>
      </c>
      <c r="AM16" s="1369">
        <v>1</v>
      </c>
      <c r="AN16" s="1369">
        <v>178</v>
      </c>
      <c r="AO16" s="1369">
        <v>1</v>
      </c>
      <c r="AP16" s="1369">
        <v>69</v>
      </c>
      <c r="AQ16" s="1369">
        <v>266</v>
      </c>
      <c r="AR16" s="1369">
        <v>117</v>
      </c>
      <c r="AS16" s="1369">
        <v>18</v>
      </c>
      <c r="AT16" s="1369">
        <v>137</v>
      </c>
      <c r="AU16" s="1369">
        <v>0</v>
      </c>
      <c r="AV16" s="1369">
        <v>0</v>
      </c>
      <c r="AW16" s="1369">
        <v>0</v>
      </c>
      <c r="AX16" s="1369">
        <v>0</v>
      </c>
      <c r="AY16" s="1369">
        <v>39</v>
      </c>
      <c r="AZ16" s="187">
        <v>0</v>
      </c>
      <c r="BA16" s="1369">
        <v>0</v>
      </c>
      <c r="BC16" s="1260">
        <v>6</v>
      </c>
      <c r="BD16" s="1260">
        <v>5</v>
      </c>
      <c r="BE16" s="180">
        <f>SUM(AM16,AM47,AM78,AM108,AM140,AM172,AM204,AM236,AM268,AM303,AM335,AM366)</f>
        <v>1</v>
      </c>
      <c r="BF16" s="180">
        <v>4</v>
      </c>
      <c r="BG16" s="180">
        <v>0</v>
      </c>
      <c r="BH16" s="180">
        <v>3</v>
      </c>
      <c r="BI16" s="180">
        <v>68</v>
      </c>
      <c r="BJ16" s="180">
        <v>8</v>
      </c>
      <c r="BK16" s="180">
        <v>0</v>
      </c>
      <c r="BL16" s="180">
        <v>15</v>
      </c>
      <c r="BM16" s="180">
        <f t="shared" si="1"/>
        <v>0</v>
      </c>
      <c r="BN16" s="180">
        <f t="shared" si="2"/>
        <v>0</v>
      </c>
      <c r="BO16" s="180">
        <f t="shared" si="3"/>
        <v>0</v>
      </c>
      <c r="BP16" s="180">
        <f t="shared" si="4"/>
        <v>0</v>
      </c>
      <c r="BQ16" s="180">
        <f t="shared" si="5"/>
        <v>39</v>
      </c>
      <c r="BR16" s="180">
        <f t="shared" si="6"/>
        <v>0</v>
      </c>
      <c r="BS16" s="180"/>
      <c r="BU16" s="1260">
        <v>6</v>
      </c>
      <c r="BV16" s="1260">
        <v>5</v>
      </c>
      <c r="BW16" s="180">
        <v>1</v>
      </c>
      <c r="BX16" s="180">
        <v>8</v>
      </c>
      <c r="BY16" s="180">
        <v>0</v>
      </c>
      <c r="BZ16" s="180">
        <v>50</v>
      </c>
      <c r="CA16" s="180">
        <v>76</v>
      </c>
      <c r="CB16" s="180">
        <v>11</v>
      </c>
      <c r="CC16" s="180">
        <v>17</v>
      </c>
      <c r="CD16" s="180">
        <v>12</v>
      </c>
      <c r="CE16" s="180">
        <v>0</v>
      </c>
      <c r="CF16" s="180">
        <v>0</v>
      </c>
      <c r="CG16" s="180">
        <v>0</v>
      </c>
      <c r="CH16" s="180">
        <v>0</v>
      </c>
      <c r="CI16" s="180">
        <v>12</v>
      </c>
      <c r="CJ16" s="180">
        <v>0</v>
      </c>
      <c r="CK16" s="180">
        <v>0</v>
      </c>
      <c r="CM16" s="1260">
        <v>6</v>
      </c>
      <c r="CN16" s="1260">
        <v>5</v>
      </c>
      <c r="CO16" s="180">
        <v>0</v>
      </c>
      <c r="CP16" s="180">
        <v>2</v>
      </c>
      <c r="CQ16" s="180">
        <v>0</v>
      </c>
      <c r="CR16" s="180">
        <v>0</v>
      </c>
      <c r="CS16" s="180">
        <v>35</v>
      </c>
      <c r="CT16" s="180">
        <v>4</v>
      </c>
      <c r="CU16" s="180">
        <v>0</v>
      </c>
      <c r="CV16" s="180">
        <v>6</v>
      </c>
      <c r="CW16" s="180">
        <v>0</v>
      </c>
      <c r="CX16" s="180">
        <v>0</v>
      </c>
      <c r="CY16" s="180">
        <v>0</v>
      </c>
      <c r="CZ16" s="180">
        <v>0</v>
      </c>
      <c r="DA16" s="180">
        <v>9</v>
      </c>
      <c r="DB16" s="180">
        <v>0</v>
      </c>
      <c r="DC16" s="180">
        <v>0</v>
      </c>
      <c r="DE16" s="1260">
        <v>6</v>
      </c>
      <c r="DF16" s="1260">
        <v>5</v>
      </c>
      <c r="DG16" s="180">
        <v>0</v>
      </c>
      <c r="DH16" s="180">
        <v>153</v>
      </c>
      <c r="DI16" s="180">
        <v>0</v>
      </c>
      <c r="DJ16" s="180">
        <v>0</v>
      </c>
      <c r="DK16" s="180">
        <v>40</v>
      </c>
      <c r="DL16" s="180">
        <v>84</v>
      </c>
      <c r="DM16" s="180">
        <v>0</v>
      </c>
      <c r="DN16" s="180">
        <v>88</v>
      </c>
      <c r="DO16" s="180">
        <v>0</v>
      </c>
      <c r="DP16" s="180">
        <v>0</v>
      </c>
      <c r="DQ16" s="180">
        <v>0</v>
      </c>
      <c r="DR16" s="180">
        <v>0</v>
      </c>
      <c r="DS16" s="180">
        <v>0</v>
      </c>
      <c r="DT16" s="180">
        <v>0</v>
      </c>
      <c r="DU16" s="180">
        <v>0</v>
      </c>
      <c r="DW16" s="1441">
        <v>6</v>
      </c>
      <c r="DX16" s="1444">
        <v>5</v>
      </c>
      <c r="DY16" s="187">
        <f t="shared" si="7"/>
        <v>0</v>
      </c>
      <c r="DZ16" s="187">
        <f t="shared" si="8"/>
        <v>0</v>
      </c>
      <c r="EA16" s="187">
        <f t="shared" si="9"/>
        <v>2</v>
      </c>
      <c r="EB16" s="187">
        <f t="shared" si="10"/>
        <v>3</v>
      </c>
      <c r="EC16" s="187">
        <f t="shared" si="11"/>
        <v>16</v>
      </c>
      <c r="ED16" s="187">
        <f t="shared" si="12"/>
        <v>5</v>
      </c>
      <c r="EE16" s="187">
        <f t="shared" si="13"/>
        <v>2</v>
      </c>
      <c r="EF16" s="187">
        <f t="shared" si="14"/>
        <v>4</v>
      </c>
      <c r="EG16" s="187">
        <f t="shared" si="15"/>
        <v>0</v>
      </c>
      <c r="EH16" s="187">
        <f t="shared" si="16"/>
        <v>0</v>
      </c>
      <c r="EI16" s="187">
        <f t="shared" si="17"/>
        <v>0</v>
      </c>
      <c r="EJ16" s="187">
        <f t="shared" si="18"/>
        <v>0</v>
      </c>
      <c r="EK16" s="187">
        <f t="shared" si="19"/>
        <v>4</v>
      </c>
      <c r="EL16" s="187">
        <f t="shared" si="20"/>
        <v>0</v>
      </c>
      <c r="EM16" s="196"/>
    </row>
    <row r="17" spans="1:143" ht="15" x14ac:dyDescent="0.25">
      <c r="A17" s="1441">
        <v>7</v>
      </c>
      <c r="B17" s="1444">
        <v>6</v>
      </c>
      <c r="C17" s="180"/>
      <c r="D17" s="728"/>
      <c r="E17" s="728"/>
      <c r="F17" s="728"/>
      <c r="G17" s="1267"/>
      <c r="H17" s="728">
        <v>3</v>
      </c>
      <c r="I17" s="728">
        <v>2</v>
      </c>
      <c r="J17" s="728">
        <v>2</v>
      </c>
      <c r="K17" s="180"/>
      <c r="L17" s="180"/>
      <c r="M17" s="180"/>
      <c r="N17" s="180"/>
      <c r="O17" s="728"/>
      <c r="P17" s="180"/>
      <c r="Q17" s="196"/>
      <c r="S17" s="1564">
        <v>7</v>
      </c>
      <c r="T17" s="1564">
        <v>6</v>
      </c>
      <c r="U17" s="1561">
        <v>73</v>
      </c>
      <c r="V17" s="1561">
        <v>27</v>
      </c>
      <c r="W17" s="1561">
        <v>31</v>
      </c>
      <c r="X17" s="1561">
        <v>256</v>
      </c>
      <c r="Y17" s="1561">
        <v>312</v>
      </c>
      <c r="Z17" s="1561">
        <v>127</v>
      </c>
      <c r="AA17" s="1561">
        <v>88</v>
      </c>
      <c r="AB17" s="1561">
        <v>136</v>
      </c>
      <c r="AC17" s="1561">
        <v>0</v>
      </c>
      <c r="AD17" s="1561">
        <v>0</v>
      </c>
      <c r="AE17" s="1561">
        <v>0</v>
      </c>
      <c r="AF17" s="1561">
        <v>0</v>
      </c>
      <c r="AG17" s="1561">
        <v>23</v>
      </c>
      <c r="AH17" s="1561">
        <v>0</v>
      </c>
      <c r="AI17" s="1561"/>
      <c r="AK17" s="1265">
        <v>7</v>
      </c>
      <c r="AL17" s="1265">
        <v>6</v>
      </c>
      <c r="AM17" s="1369">
        <v>73</v>
      </c>
      <c r="AN17" s="1369">
        <v>23</v>
      </c>
      <c r="AO17" s="1369">
        <v>30</v>
      </c>
      <c r="AP17" s="1369">
        <v>250</v>
      </c>
      <c r="AQ17" s="1369">
        <v>274</v>
      </c>
      <c r="AR17" s="1369">
        <v>122</v>
      </c>
      <c r="AS17" s="1369">
        <v>85</v>
      </c>
      <c r="AT17" s="1369">
        <v>133</v>
      </c>
      <c r="AU17" s="1369">
        <v>0</v>
      </c>
      <c r="AV17" s="1369">
        <v>0</v>
      </c>
      <c r="AW17" s="1369">
        <v>0</v>
      </c>
      <c r="AX17" s="1369">
        <v>0</v>
      </c>
      <c r="AY17" s="1369">
        <v>23</v>
      </c>
      <c r="AZ17" s="187">
        <v>0</v>
      </c>
      <c r="BA17" s="1369">
        <v>0</v>
      </c>
      <c r="BC17" s="1260">
        <v>7</v>
      </c>
      <c r="BD17" s="1260">
        <v>6</v>
      </c>
      <c r="BE17" s="180">
        <v>2</v>
      </c>
      <c r="BF17" s="180">
        <v>19</v>
      </c>
      <c r="BG17" s="180">
        <v>3</v>
      </c>
      <c r="BH17" s="180">
        <v>45</v>
      </c>
      <c r="BI17" s="180">
        <v>74</v>
      </c>
      <c r="BJ17" s="180">
        <v>23</v>
      </c>
      <c r="BK17" s="180">
        <v>18</v>
      </c>
      <c r="BL17" s="180">
        <v>14</v>
      </c>
      <c r="BM17" s="180">
        <f t="shared" si="1"/>
        <v>0</v>
      </c>
      <c r="BN17" s="180">
        <f t="shared" si="2"/>
        <v>0</v>
      </c>
      <c r="BO17" s="180">
        <f t="shared" si="3"/>
        <v>0</v>
      </c>
      <c r="BP17" s="180">
        <f t="shared" si="4"/>
        <v>0</v>
      </c>
      <c r="BQ17" s="180">
        <f t="shared" si="5"/>
        <v>23</v>
      </c>
      <c r="BR17" s="180">
        <f t="shared" si="6"/>
        <v>0</v>
      </c>
      <c r="BS17" s="180"/>
      <c r="BU17" s="1260">
        <v>7</v>
      </c>
      <c r="BV17" s="1260">
        <v>6</v>
      </c>
      <c r="BW17" s="180">
        <v>0</v>
      </c>
      <c r="BX17" s="180">
        <v>3</v>
      </c>
      <c r="BY17" s="180">
        <v>0</v>
      </c>
      <c r="BZ17" s="180">
        <v>8</v>
      </c>
      <c r="CA17" s="180">
        <v>55</v>
      </c>
      <c r="CB17" s="180">
        <v>2</v>
      </c>
      <c r="CC17" s="180">
        <v>2</v>
      </c>
      <c r="CD17" s="180">
        <v>5</v>
      </c>
      <c r="CE17" s="180">
        <v>0</v>
      </c>
      <c r="CF17" s="180">
        <v>0</v>
      </c>
      <c r="CG17" s="180">
        <v>0</v>
      </c>
      <c r="CH17" s="180">
        <v>0</v>
      </c>
      <c r="CI17" s="180">
        <v>8</v>
      </c>
      <c r="CJ17" s="180">
        <v>0</v>
      </c>
      <c r="CK17" s="180">
        <v>0</v>
      </c>
      <c r="CM17" s="1260">
        <v>7</v>
      </c>
      <c r="CN17" s="1260">
        <v>6</v>
      </c>
      <c r="CO17" s="180">
        <v>3</v>
      </c>
      <c r="CP17" s="180">
        <v>0</v>
      </c>
      <c r="CQ17" s="180">
        <v>3</v>
      </c>
      <c r="CR17" s="180">
        <v>31</v>
      </c>
      <c r="CS17" s="180">
        <v>40</v>
      </c>
      <c r="CT17" s="180">
        <v>25</v>
      </c>
      <c r="CU17" s="180">
        <v>17</v>
      </c>
      <c r="CV17" s="180">
        <v>8</v>
      </c>
      <c r="CW17" s="180">
        <v>0</v>
      </c>
      <c r="CX17" s="180">
        <v>0</v>
      </c>
      <c r="CY17" s="180">
        <v>0</v>
      </c>
      <c r="CZ17" s="180">
        <v>0</v>
      </c>
      <c r="DA17" s="180">
        <v>3</v>
      </c>
      <c r="DB17" s="180">
        <v>0</v>
      </c>
      <c r="DC17" s="180">
        <v>0</v>
      </c>
      <c r="DE17" s="1260">
        <v>7</v>
      </c>
      <c r="DF17" s="1260">
        <v>6</v>
      </c>
      <c r="DG17" s="180">
        <v>66</v>
      </c>
      <c r="DH17" s="180">
        <v>0</v>
      </c>
      <c r="DI17" s="180">
        <v>18</v>
      </c>
      <c r="DJ17" s="180">
        <v>135</v>
      </c>
      <c r="DK17" s="180">
        <v>50</v>
      </c>
      <c r="DL17" s="180">
        <v>45</v>
      </c>
      <c r="DM17" s="180">
        <v>34</v>
      </c>
      <c r="DN17" s="180">
        <v>87</v>
      </c>
      <c r="DO17" s="180">
        <v>0</v>
      </c>
      <c r="DP17" s="180">
        <v>0</v>
      </c>
      <c r="DQ17" s="180">
        <v>0</v>
      </c>
      <c r="DR17" s="180">
        <v>0</v>
      </c>
      <c r="DS17" s="180">
        <v>0</v>
      </c>
      <c r="DT17" s="180">
        <v>0</v>
      </c>
      <c r="DU17" s="180">
        <v>0</v>
      </c>
      <c r="DW17" s="1441">
        <v>7</v>
      </c>
      <c r="DX17" s="1444">
        <v>6</v>
      </c>
      <c r="DY17" s="187">
        <f t="shared" si="7"/>
        <v>0</v>
      </c>
      <c r="DZ17" s="187">
        <f t="shared" si="8"/>
        <v>4</v>
      </c>
      <c r="EA17" s="187">
        <f t="shared" si="9"/>
        <v>1</v>
      </c>
      <c r="EB17" s="187">
        <f t="shared" si="10"/>
        <v>6</v>
      </c>
      <c r="EC17" s="187">
        <f t="shared" si="11"/>
        <v>0</v>
      </c>
      <c r="ED17" s="187">
        <f t="shared" si="12"/>
        <v>4</v>
      </c>
      <c r="EE17" s="187">
        <f t="shared" si="13"/>
        <v>3</v>
      </c>
      <c r="EF17" s="187">
        <f t="shared" si="14"/>
        <v>3</v>
      </c>
      <c r="EG17" s="187">
        <f t="shared" si="15"/>
        <v>0</v>
      </c>
      <c r="EH17" s="187">
        <f t="shared" si="16"/>
        <v>0</v>
      </c>
      <c r="EI17" s="187">
        <f t="shared" si="17"/>
        <v>0</v>
      </c>
      <c r="EJ17" s="187">
        <f t="shared" si="18"/>
        <v>0</v>
      </c>
      <c r="EK17" s="187">
        <f t="shared" si="19"/>
        <v>0</v>
      </c>
      <c r="EL17" s="187">
        <f t="shared" si="20"/>
        <v>0</v>
      </c>
      <c r="EM17" s="196"/>
    </row>
    <row r="18" spans="1:143" ht="15" x14ac:dyDescent="0.25">
      <c r="A18" s="1441">
        <v>8</v>
      </c>
      <c r="B18" s="1444">
        <v>7</v>
      </c>
      <c r="C18" s="180"/>
      <c r="D18" s="728"/>
      <c r="E18" s="728"/>
      <c r="F18" s="728"/>
      <c r="G18" s="1267"/>
      <c r="H18" s="728"/>
      <c r="I18" s="728"/>
      <c r="J18" s="728"/>
      <c r="K18" s="180"/>
      <c r="L18" s="180"/>
      <c r="M18" s="180"/>
      <c r="N18" s="180"/>
      <c r="O18" s="728"/>
      <c r="P18" s="180"/>
      <c r="Q18" s="196"/>
      <c r="S18" s="1564">
        <v>8</v>
      </c>
      <c r="T18" s="1564">
        <v>7</v>
      </c>
      <c r="U18" s="1561">
        <v>0</v>
      </c>
      <c r="V18" s="1561">
        <v>253</v>
      </c>
      <c r="W18" s="1561">
        <v>10</v>
      </c>
      <c r="X18" s="1561">
        <v>49</v>
      </c>
      <c r="Y18" s="1561">
        <v>1020</v>
      </c>
      <c r="Z18" s="1561">
        <v>29</v>
      </c>
      <c r="AA18" s="1561">
        <v>20</v>
      </c>
      <c r="AB18" s="1561">
        <v>120</v>
      </c>
      <c r="AC18" s="1561">
        <v>0</v>
      </c>
      <c r="AD18" s="1561">
        <v>0</v>
      </c>
      <c r="AE18" s="1561">
        <v>0</v>
      </c>
      <c r="AF18" s="1561">
        <v>0</v>
      </c>
      <c r="AG18" s="1561">
        <v>18</v>
      </c>
      <c r="AH18" s="1561">
        <v>0</v>
      </c>
      <c r="AI18" s="1561"/>
      <c r="AK18" s="1265">
        <v>8</v>
      </c>
      <c r="AL18" s="1265">
        <v>7</v>
      </c>
      <c r="AM18" s="187">
        <v>0</v>
      </c>
      <c r="AN18" s="1369">
        <v>253</v>
      </c>
      <c r="AO18" s="1369">
        <v>10</v>
      </c>
      <c r="AP18" s="1369">
        <v>49</v>
      </c>
      <c r="AQ18" s="1369">
        <v>1011</v>
      </c>
      <c r="AR18" s="1369">
        <v>29</v>
      </c>
      <c r="AS18" s="1369">
        <v>20</v>
      </c>
      <c r="AT18" s="1369">
        <v>120</v>
      </c>
      <c r="AU18" s="1369">
        <v>0</v>
      </c>
      <c r="AV18" s="1369">
        <v>0</v>
      </c>
      <c r="AW18" s="1369">
        <v>0</v>
      </c>
      <c r="AX18" s="1369">
        <v>0</v>
      </c>
      <c r="AY18" s="1369">
        <v>18</v>
      </c>
      <c r="AZ18" s="187">
        <v>0</v>
      </c>
      <c r="BA18" s="1369">
        <v>0</v>
      </c>
      <c r="BC18" s="1260">
        <v>8</v>
      </c>
      <c r="BD18" s="1260">
        <v>7</v>
      </c>
      <c r="BE18" s="180">
        <f>SUM(AM18,AM49,AM80,AM110,AM142,AM174,AM206,AM238,AM270,AM305,AM337,AM368)</f>
        <v>0</v>
      </c>
      <c r="BF18" s="180">
        <v>5</v>
      </c>
      <c r="BG18" s="180">
        <v>1</v>
      </c>
      <c r="BH18" s="180">
        <v>7</v>
      </c>
      <c r="BI18" s="180">
        <v>143</v>
      </c>
      <c r="BJ18" s="180">
        <v>2</v>
      </c>
      <c r="BK18" s="180">
        <v>2</v>
      </c>
      <c r="BL18" s="180">
        <v>20</v>
      </c>
      <c r="BM18" s="180">
        <f t="shared" si="1"/>
        <v>0</v>
      </c>
      <c r="BN18" s="180">
        <f t="shared" si="2"/>
        <v>0</v>
      </c>
      <c r="BO18" s="180">
        <f t="shared" si="3"/>
        <v>0</v>
      </c>
      <c r="BP18" s="180">
        <f t="shared" si="4"/>
        <v>0</v>
      </c>
      <c r="BQ18" s="180">
        <f t="shared" si="5"/>
        <v>18</v>
      </c>
      <c r="BR18" s="180">
        <f t="shared" si="6"/>
        <v>0</v>
      </c>
      <c r="BS18" s="180"/>
      <c r="BU18" s="1260">
        <v>8</v>
      </c>
      <c r="BV18" s="1260">
        <v>7</v>
      </c>
      <c r="BW18" s="180">
        <v>0</v>
      </c>
      <c r="BX18" s="180">
        <v>1</v>
      </c>
      <c r="BY18" s="180">
        <v>0</v>
      </c>
      <c r="BZ18" s="180">
        <v>0</v>
      </c>
      <c r="CA18" s="180">
        <v>90</v>
      </c>
      <c r="CB18" s="180">
        <v>14</v>
      </c>
      <c r="CC18" s="180">
        <v>6</v>
      </c>
      <c r="CD18" s="180">
        <v>14</v>
      </c>
      <c r="CE18" s="180">
        <v>0</v>
      </c>
      <c r="CF18" s="180">
        <v>0</v>
      </c>
      <c r="CG18" s="180">
        <v>0</v>
      </c>
      <c r="CH18" s="180">
        <v>0</v>
      </c>
      <c r="CI18" s="180">
        <v>6</v>
      </c>
      <c r="CJ18" s="180">
        <v>0</v>
      </c>
      <c r="CK18" s="180">
        <v>0</v>
      </c>
      <c r="CM18" s="1260">
        <v>8</v>
      </c>
      <c r="CN18" s="1260">
        <v>7</v>
      </c>
      <c r="CO18" s="180">
        <v>0</v>
      </c>
      <c r="CP18" s="180">
        <v>13</v>
      </c>
      <c r="CQ18" s="180">
        <v>1</v>
      </c>
      <c r="CR18" s="180">
        <v>2</v>
      </c>
      <c r="CS18" s="180">
        <v>133</v>
      </c>
      <c r="CT18" s="180">
        <v>1</v>
      </c>
      <c r="CU18" s="180">
        <v>1</v>
      </c>
      <c r="CV18" s="180">
        <v>17</v>
      </c>
      <c r="CW18" s="180">
        <v>0</v>
      </c>
      <c r="CX18" s="180">
        <v>0</v>
      </c>
      <c r="CY18" s="180">
        <v>0</v>
      </c>
      <c r="CZ18" s="180">
        <v>0</v>
      </c>
      <c r="DA18" s="180">
        <v>4</v>
      </c>
      <c r="DB18" s="180">
        <v>0</v>
      </c>
      <c r="DC18" s="180">
        <v>0</v>
      </c>
      <c r="DE18" s="1260">
        <v>8</v>
      </c>
      <c r="DF18" s="1260">
        <v>7</v>
      </c>
      <c r="DG18" s="180">
        <v>0</v>
      </c>
      <c r="DH18" s="180">
        <v>232</v>
      </c>
      <c r="DI18" s="180">
        <v>7</v>
      </c>
      <c r="DJ18" s="180">
        <v>40</v>
      </c>
      <c r="DK18" s="180">
        <v>615</v>
      </c>
      <c r="DL18" s="180">
        <v>10</v>
      </c>
      <c r="DM18" s="180">
        <v>10</v>
      </c>
      <c r="DN18" s="180">
        <v>64</v>
      </c>
      <c r="DO18" s="180">
        <v>0</v>
      </c>
      <c r="DP18" s="180">
        <v>0</v>
      </c>
      <c r="DQ18" s="180">
        <v>0</v>
      </c>
      <c r="DR18" s="180">
        <v>0</v>
      </c>
      <c r="DS18" s="180">
        <v>0</v>
      </c>
      <c r="DT18" s="180">
        <v>0</v>
      </c>
      <c r="DU18" s="180">
        <v>0</v>
      </c>
      <c r="DW18" s="1441">
        <v>8</v>
      </c>
      <c r="DX18" s="1444">
        <v>7</v>
      </c>
      <c r="DY18" s="187">
        <f t="shared" si="7"/>
        <v>0</v>
      </c>
      <c r="DZ18" s="187">
        <f t="shared" si="8"/>
        <v>0</v>
      </c>
      <c r="EA18" s="187">
        <f t="shared" si="9"/>
        <v>0</v>
      </c>
      <c r="EB18" s="187">
        <f t="shared" si="10"/>
        <v>0</v>
      </c>
      <c r="EC18" s="187">
        <f t="shared" si="11"/>
        <v>9</v>
      </c>
      <c r="ED18" s="187">
        <f t="shared" si="12"/>
        <v>0</v>
      </c>
      <c r="EE18" s="187">
        <f t="shared" si="13"/>
        <v>0</v>
      </c>
      <c r="EF18" s="187">
        <f t="shared" si="14"/>
        <v>0</v>
      </c>
      <c r="EG18" s="187">
        <f t="shared" si="15"/>
        <v>0</v>
      </c>
      <c r="EH18" s="187">
        <f t="shared" si="16"/>
        <v>0</v>
      </c>
      <c r="EI18" s="187">
        <f t="shared" si="17"/>
        <v>0</v>
      </c>
      <c r="EJ18" s="187">
        <f t="shared" si="18"/>
        <v>0</v>
      </c>
      <c r="EK18" s="187">
        <f t="shared" si="19"/>
        <v>0</v>
      </c>
      <c r="EL18" s="187">
        <f t="shared" si="20"/>
        <v>0</v>
      </c>
      <c r="EM18" s="196"/>
    </row>
    <row r="19" spans="1:143" ht="15" x14ac:dyDescent="0.25">
      <c r="A19" s="1441">
        <v>9</v>
      </c>
      <c r="B19" s="1444">
        <v>8</v>
      </c>
      <c r="C19" s="180"/>
      <c r="D19" s="728"/>
      <c r="E19" s="728"/>
      <c r="F19" s="728">
        <v>5</v>
      </c>
      <c r="G19" s="1267">
        <v>4</v>
      </c>
      <c r="H19" s="728">
        <v>1</v>
      </c>
      <c r="I19" s="728"/>
      <c r="J19" s="728">
        <v>1</v>
      </c>
      <c r="K19" s="180"/>
      <c r="L19" s="180"/>
      <c r="M19" s="180"/>
      <c r="N19" s="180"/>
      <c r="O19" s="728"/>
      <c r="P19" s="180"/>
      <c r="Q19" s="196"/>
      <c r="S19" s="1564">
        <v>9</v>
      </c>
      <c r="T19" s="1564">
        <v>8</v>
      </c>
      <c r="U19" s="1561">
        <v>0</v>
      </c>
      <c r="V19" s="1561">
        <v>151</v>
      </c>
      <c r="W19" s="1561">
        <v>27</v>
      </c>
      <c r="X19" s="1561">
        <v>126</v>
      </c>
      <c r="Y19" s="1561">
        <v>166</v>
      </c>
      <c r="Z19" s="1561">
        <v>112</v>
      </c>
      <c r="AA19" s="1561">
        <v>63</v>
      </c>
      <c r="AB19" s="1561">
        <v>213</v>
      </c>
      <c r="AC19" s="1561">
        <v>0</v>
      </c>
      <c r="AD19" s="1561">
        <v>0</v>
      </c>
      <c r="AE19" s="1561">
        <v>0</v>
      </c>
      <c r="AF19" s="1561">
        <v>0</v>
      </c>
      <c r="AG19" s="1561">
        <v>18</v>
      </c>
      <c r="AH19" s="1561">
        <v>0</v>
      </c>
      <c r="AI19" s="1561"/>
      <c r="AK19" s="1265">
        <v>9</v>
      </c>
      <c r="AL19" s="1265">
        <v>8</v>
      </c>
      <c r="AM19" s="187">
        <v>0</v>
      </c>
      <c r="AN19" s="1369">
        <v>151</v>
      </c>
      <c r="AO19" s="1369">
        <v>27</v>
      </c>
      <c r="AP19" s="1369">
        <v>116</v>
      </c>
      <c r="AQ19" s="1369">
        <v>162</v>
      </c>
      <c r="AR19" s="1369">
        <v>109</v>
      </c>
      <c r="AS19" s="1369">
        <v>62</v>
      </c>
      <c r="AT19" s="1369">
        <v>211</v>
      </c>
      <c r="AU19" s="1369">
        <v>0</v>
      </c>
      <c r="AV19" s="1369">
        <v>0</v>
      </c>
      <c r="AW19" s="1369">
        <v>0</v>
      </c>
      <c r="AX19" s="1369">
        <v>0</v>
      </c>
      <c r="AY19" s="1369">
        <v>17</v>
      </c>
      <c r="AZ19" s="187">
        <v>0</v>
      </c>
      <c r="BA19" s="1369">
        <v>0</v>
      </c>
      <c r="BC19" s="1260">
        <v>9</v>
      </c>
      <c r="BD19" s="1260">
        <v>8</v>
      </c>
      <c r="BE19" s="180">
        <f>SUM(AM19,AM50,AM81,AM111,AM143,AM175,AM207,AM239,AM271,AM306,AM338,AM369)</f>
        <v>0</v>
      </c>
      <c r="BF19" s="180">
        <v>55</v>
      </c>
      <c r="BG19" s="180">
        <v>2</v>
      </c>
      <c r="BH19" s="180">
        <v>16</v>
      </c>
      <c r="BI19" s="180">
        <v>66</v>
      </c>
      <c r="BJ19" s="180">
        <v>22</v>
      </c>
      <c r="BK19" s="180">
        <v>19</v>
      </c>
      <c r="BL19" s="180">
        <v>28</v>
      </c>
      <c r="BM19" s="180">
        <f t="shared" si="1"/>
        <v>0</v>
      </c>
      <c r="BN19" s="180">
        <f t="shared" si="2"/>
        <v>0</v>
      </c>
      <c r="BO19" s="180">
        <f t="shared" si="3"/>
        <v>0</v>
      </c>
      <c r="BP19" s="180">
        <f t="shared" si="4"/>
        <v>0</v>
      </c>
      <c r="BQ19" s="180">
        <f t="shared" si="5"/>
        <v>17</v>
      </c>
      <c r="BR19" s="180">
        <f t="shared" si="6"/>
        <v>0</v>
      </c>
      <c r="BS19" s="180"/>
      <c r="BU19" s="1260">
        <v>9</v>
      </c>
      <c r="BV19" s="1260">
        <v>8</v>
      </c>
      <c r="BW19" s="180">
        <v>0</v>
      </c>
      <c r="BX19" s="180">
        <v>0</v>
      </c>
      <c r="BY19" s="180">
        <v>0</v>
      </c>
      <c r="BZ19" s="180">
        <v>5</v>
      </c>
      <c r="CA19" s="180">
        <v>10</v>
      </c>
      <c r="CB19" s="180">
        <v>9</v>
      </c>
      <c r="CC19" s="180">
        <v>3</v>
      </c>
      <c r="CD19" s="180">
        <v>56</v>
      </c>
      <c r="CE19" s="180">
        <v>0</v>
      </c>
      <c r="CF19" s="180">
        <v>0</v>
      </c>
      <c r="CG19" s="180">
        <v>0</v>
      </c>
      <c r="CH19" s="180">
        <v>0</v>
      </c>
      <c r="CI19" s="180">
        <v>5</v>
      </c>
      <c r="CJ19" s="180">
        <v>0</v>
      </c>
      <c r="CK19" s="180">
        <v>0</v>
      </c>
      <c r="CM19" s="1260">
        <v>9</v>
      </c>
      <c r="CN19" s="1260">
        <v>8</v>
      </c>
      <c r="CO19" s="180">
        <v>0</v>
      </c>
      <c r="CP19" s="180">
        <v>3</v>
      </c>
      <c r="CQ19" s="180">
        <v>2</v>
      </c>
      <c r="CR19" s="180">
        <v>7</v>
      </c>
      <c r="CS19" s="180">
        <v>20</v>
      </c>
      <c r="CT19" s="180">
        <v>20</v>
      </c>
      <c r="CU19" s="180">
        <v>13</v>
      </c>
      <c r="CV19" s="180">
        <v>18</v>
      </c>
      <c r="CW19" s="180">
        <v>0</v>
      </c>
      <c r="CX19" s="180">
        <v>0</v>
      </c>
      <c r="CY19" s="180">
        <v>0</v>
      </c>
      <c r="CZ19" s="180">
        <v>0</v>
      </c>
      <c r="DA19" s="180">
        <v>2</v>
      </c>
      <c r="DB19" s="180">
        <v>0</v>
      </c>
      <c r="DC19" s="180">
        <v>0</v>
      </c>
      <c r="DE19" s="1260">
        <v>9</v>
      </c>
      <c r="DF19" s="1260">
        <v>8</v>
      </c>
      <c r="DG19" s="180">
        <v>0</v>
      </c>
      <c r="DH19" s="180">
        <v>90</v>
      </c>
      <c r="DI19" s="180">
        <v>17</v>
      </c>
      <c r="DJ19" s="180">
        <v>72</v>
      </c>
      <c r="DK19" s="180">
        <v>50</v>
      </c>
      <c r="DL19" s="180">
        <v>40</v>
      </c>
      <c r="DM19" s="180">
        <v>13</v>
      </c>
      <c r="DN19" s="180">
        <v>95</v>
      </c>
      <c r="DO19" s="180">
        <v>0</v>
      </c>
      <c r="DP19" s="180">
        <v>0</v>
      </c>
      <c r="DQ19" s="180">
        <v>0</v>
      </c>
      <c r="DR19" s="180">
        <v>0</v>
      </c>
      <c r="DS19" s="180">
        <v>0</v>
      </c>
      <c r="DT19" s="180">
        <v>0</v>
      </c>
      <c r="DU19" s="180">
        <v>0</v>
      </c>
      <c r="DW19" s="1441">
        <v>9</v>
      </c>
      <c r="DX19" s="1444">
        <v>8</v>
      </c>
      <c r="DY19" s="187">
        <f t="shared" si="7"/>
        <v>0</v>
      </c>
      <c r="DZ19" s="187">
        <f t="shared" si="8"/>
        <v>0</v>
      </c>
      <c r="EA19" s="187">
        <f t="shared" si="9"/>
        <v>0</v>
      </c>
      <c r="EB19" s="187">
        <f t="shared" si="10"/>
        <v>9</v>
      </c>
      <c r="EC19" s="187">
        <f t="shared" si="11"/>
        <v>4</v>
      </c>
      <c r="ED19" s="187">
        <f t="shared" si="12"/>
        <v>3</v>
      </c>
      <c r="EE19" s="187">
        <f t="shared" si="13"/>
        <v>1</v>
      </c>
      <c r="EF19" s="187">
        <f t="shared" si="14"/>
        <v>1</v>
      </c>
      <c r="EG19" s="187">
        <f t="shared" si="15"/>
        <v>0</v>
      </c>
      <c r="EH19" s="187">
        <f t="shared" si="16"/>
        <v>0</v>
      </c>
      <c r="EI19" s="187">
        <f t="shared" si="17"/>
        <v>0</v>
      </c>
      <c r="EJ19" s="187">
        <f t="shared" si="18"/>
        <v>0</v>
      </c>
      <c r="EK19" s="187">
        <f t="shared" si="19"/>
        <v>1</v>
      </c>
      <c r="EL19" s="187">
        <f t="shared" si="20"/>
        <v>0</v>
      </c>
      <c r="EM19" s="196"/>
    </row>
    <row r="20" spans="1:143" ht="15.75" thickBot="1" x14ac:dyDescent="0.3">
      <c r="A20" s="1445">
        <v>10</v>
      </c>
      <c r="B20" s="1465">
        <v>9</v>
      </c>
      <c r="C20" s="203"/>
      <c r="D20" s="1467"/>
      <c r="E20" s="1467"/>
      <c r="F20" s="1467">
        <v>5</v>
      </c>
      <c r="G20" s="1468"/>
      <c r="H20" s="1467">
        <v>2</v>
      </c>
      <c r="I20" s="1467"/>
      <c r="J20" s="1467">
        <v>1</v>
      </c>
      <c r="K20" s="203"/>
      <c r="L20" s="203"/>
      <c r="M20" s="203"/>
      <c r="N20" s="203"/>
      <c r="O20" s="1467">
        <v>1</v>
      </c>
      <c r="P20" s="203"/>
      <c r="Q20" s="204"/>
      <c r="S20" s="1564">
        <v>10</v>
      </c>
      <c r="T20" s="1564">
        <v>9</v>
      </c>
      <c r="U20" s="1561">
        <v>0</v>
      </c>
      <c r="V20" s="1561">
        <v>8</v>
      </c>
      <c r="W20" s="1561">
        <v>2</v>
      </c>
      <c r="X20" s="1561">
        <v>26</v>
      </c>
      <c r="Y20" s="1561">
        <v>23</v>
      </c>
      <c r="Z20" s="1561">
        <v>48</v>
      </c>
      <c r="AA20" s="1561">
        <v>15</v>
      </c>
      <c r="AB20" s="1561">
        <v>52</v>
      </c>
      <c r="AC20" s="1561">
        <v>0</v>
      </c>
      <c r="AD20" s="1561">
        <v>0</v>
      </c>
      <c r="AE20" s="1561">
        <v>0</v>
      </c>
      <c r="AF20" s="1561">
        <v>0</v>
      </c>
      <c r="AG20" s="1561">
        <v>9</v>
      </c>
      <c r="AH20" s="1561">
        <v>0</v>
      </c>
      <c r="AI20" s="1561"/>
      <c r="AK20" s="1265">
        <v>10</v>
      </c>
      <c r="AL20" s="1265">
        <v>9</v>
      </c>
      <c r="AM20" s="187">
        <v>0</v>
      </c>
      <c r="AN20" s="1369">
        <v>8</v>
      </c>
      <c r="AO20" s="1369">
        <v>2</v>
      </c>
      <c r="AP20" s="1369">
        <v>16</v>
      </c>
      <c r="AQ20" s="1369">
        <v>23</v>
      </c>
      <c r="AR20" s="1369">
        <v>46</v>
      </c>
      <c r="AS20" s="1369">
        <v>15</v>
      </c>
      <c r="AT20" s="1369">
        <v>50</v>
      </c>
      <c r="AU20" s="1369">
        <v>0</v>
      </c>
      <c r="AV20" s="1369">
        <v>0</v>
      </c>
      <c r="AW20" s="1369">
        <v>0</v>
      </c>
      <c r="AX20" s="1369">
        <v>0</v>
      </c>
      <c r="AY20" s="1369">
        <v>8</v>
      </c>
      <c r="AZ20" s="187">
        <v>0</v>
      </c>
      <c r="BA20" s="1369">
        <v>0</v>
      </c>
      <c r="BC20" s="1260">
        <v>10</v>
      </c>
      <c r="BD20" s="1260">
        <v>9</v>
      </c>
      <c r="BE20" s="180">
        <f>SUM(AM20,AM51,AM82,AM112,AM144,AM176,AM208,AM240,AM272,AM307,AM339,AM370)</f>
        <v>0</v>
      </c>
      <c r="BF20" s="180">
        <v>6</v>
      </c>
      <c r="BG20" s="180">
        <f>SUM(AN20,AN51,AN82,AN112,AN144,AN176,AN208,AN240,AN272,AN307,AN339,AN370)</f>
        <v>8</v>
      </c>
      <c r="BH20" s="180">
        <f>SUM(AO20,AO51,AO82,AO112,AO144,AO176,AO208,AO240,AO272,AO307,AO339,AO370)</f>
        <v>2</v>
      </c>
      <c r="BI20" s="180">
        <v>9</v>
      </c>
      <c r="BJ20" s="180">
        <v>9</v>
      </c>
      <c r="BK20" s="180">
        <v>8</v>
      </c>
      <c r="BL20" s="180">
        <v>13</v>
      </c>
      <c r="BM20" s="180">
        <f t="shared" si="1"/>
        <v>0</v>
      </c>
      <c r="BN20" s="180">
        <f t="shared" si="2"/>
        <v>0</v>
      </c>
      <c r="BO20" s="180">
        <f t="shared" si="3"/>
        <v>0</v>
      </c>
      <c r="BP20" s="180">
        <f t="shared" si="4"/>
        <v>0</v>
      </c>
      <c r="BQ20" s="180">
        <f t="shared" si="5"/>
        <v>8</v>
      </c>
      <c r="BR20" s="180">
        <f t="shared" si="6"/>
        <v>0</v>
      </c>
      <c r="BS20" s="180"/>
      <c r="BU20" s="1260">
        <v>10</v>
      </c>
      <c r="BV20" s="1260">
        <v>9</v>
      </c>
      <c r="BW20" s="180">
        <v>0</v>
      </c>
      <c r="BX20" s="180">
        <v>0</v>
      </c>
      <c r="BY20" s="180">
        <v>0</v>
      </c>
      <c r="BZ20" s="180">
        <v>0</v>
      </c>
      <c r="CA20" s="180">
        <v>1</v>
      </c>
      <c r="CB20" s="180">
        <v>4</v>
      </c>
      <c r="CC20" s="180">
        <v>1</v>
      </c>
      <c r="CD20" s="180">
        <v>2</v>
      </c>
      <c r="CE20" s="180">
        <v>0</v>
      </c>
      <c r="CF20" s="180">
        <v>0</v>
      </c>
      <c r="CG20" s="180">
        <v>0</v>
      </c>
      <c r="CH20" s="180">
        <v>0</v>
      </c>
      <c r="CI20" s="180">
        <v>3</v>
      </c>
      <c r="CJ20" s="180">
        <v>0</v>
      </c>
      <c r="CK20" s="180">
        <v>0</v>
      </c>
      <c r="CM20" s="1260">
        <v>10</v>
      </c>
      <c r="CN20" s="1260">
        <v>9</v>
      </c>
      <c r="CO20" s="180">
        <v>0</v>
      </c>
      <c r="CP20" s="180">
        <v>0</v>
      </c>
      <c r="CQ20" s="180">
        <v>0</v>
      </c>
      <c r="CR20" s="180">
        <v>0</v>
      </c>
      <c r="CS20" s="180">
        <v>2</v>
      </c>
      <c r="CT20" s="180">
        <v>7</v>
      </c>
      <c r="CU20" s="180">
        <v>3</v>
      </c>
      <c r="CV20" s="180">
        <v>7</v>
      </c>
      <c r="CW20" s="180">
        <v>0</v>
      </c>
      <c r="CX20" s="180">
        <v>0</v>
      </c>
      <c r="CY20" s="180">
        <v>0</v>
      </c>
      <c r="CZ20" s="180">
        <v>0</v>
      </c>
      <c r="DA20" s="180">
        <v>1</v>
      </c>
      <c r="DB20" s="180">
        <v>0</v>
      </c>
      <c r="DC20" s="180">
        <v>0</v>
      </c>
      <c r="DE20" s="1260">
        <v>10</v>
      </c>
      <c r="DF20" s="1260">
        <v>9</v>
      </c>
      <c r="DG20" s="180">
        <v>0</v>
      </c>
      <c r="DH20" s="180">
        <v>0</v>
      </c>
      <c r="DI20" s="180">
        <v>0</v>
      </c>
      <c r="DJ20" s="180">
        <v>0</v>
      </c>
      <c r="DK20" s="180">
        <v>6</v>
      </c>
      <c r="DL20" s="180">
        <v>14</v>
      </c>
      <c r="DM20" s="180">
        <v>3</v>
      </c>
      <c r="DN20" s="180">
        <v>20</v>
      </c>
      <c r="DO20" s="180">
        <v>0</v>
      </c>
      <c r="DP20" s="180">
        <v>0</v>
      </c>
      <c r="DQ20" s="180">
        <v>0</v>
      </c>
      <c r="DR20" s="180">
        <v>0</v>
      </c>
      <c r="DS20" s="180">
        <v>0</v>
      </c>
      <c r="DT20" s="180">
        <v>0</v>
      </c>
      <c r="DU20" s="180">
        <v>0</v>
      </c>
      <c r="DW20" s="1445">
        <v>10</v>
      </c>
      <c r="DX20" s="1465">
        <v>9</v>
      </c>
      <c r="DY20" s="202">
        <f t="shared" si="7"/>
        <v>0</v>
      </c>
      <c r="DZ20" s="202">
        <f t="shared" si="8"/>
        <v>0</v>
      </c>
      <c r="EA20" s="202">
        <f t="shared" si="9"/>
        <v>0</v>
      </c>
      <c r="EB20" s="202">
        <f t="shared" si="10"/>
        <v>6</v>
      </c>
      <c r="EC20" s="202">
        <f t="shared" si="11"/>
        <v>0</v>
      </c>
      <c r="ED20" s="202">
        <f t="shared" si="12"/>
        <v>2</v>
      </c>
      <c r="EE20" s="202">
        <f t="shared" si="13"/>
        <v>0</v>
      </c>
      <c r="EF20" s="202">
        <f t="shared" si="14"/>
        <v>2</v>
      </c>
      <c r="EG20" s="202">
        <f t="shared" si="15"/>
        <v>0</v>
      </c>
      <c r="EH20" s="202">
        <f t="shared" si="16"/>
        <v>0</v>
      </c>
      <c r="EI20" s="202">
        <f t="shared" si="17"/>
        <v>0</v>
      </c>
      <c r="EJ20" s="202">
        <f t="shared" si="18"/>
        <v>0</v>
      </c>
      <c r="EK20" s="202">
        <f t="shared" si="19"/>
        <v>1</v>
      </c>
      <c r="EL20" s="202">
        <f t="shared" si="20"/>
        <v>0</v>
      </c>
      <c r="EM20" s="204"/>
    </row>
    <row r="21" spans="1:143" ht="15.75" thickBot="1" x14ac:dyDescent="0.3">
      <c r="A21" s="2489" t="s">
        <v>276</v>
      </c>
      <c r="B21" s="2490"/>
      <c r="C21" s="1469"/>
      <c r="D21" s="1469">
        <f t="shared" ref="D21:J21" si="21">SUM(D11:D20)</f>
        <v>6</v>
      </c>
      <c r="E21" s="1469">
        <f t="shared" si="21"/>
        <v>1</v>
      </c>
      <c r="F21" s="1469">
        <f t="shared" si="21"/>
        <v>13</v>
      </c>
      <c r="G21" s="1470">
        <f t="shared" si="21"/>
        <v>12</v>
      </c>
      <c r="H21" s="1469">
        <f t="shared" si="21"/>
        <v>8</v>
      </c>
      <c r="I21" s="1469">
        <f t="shared" si="21"/>
        <v>2</v>
      </c>
      <c r="J21" s="1469">
        <f t="shared" si="21"/>
        <v>8</v>
      </c>
      <c r="K21" s="1469"/>
      <c r="L21" s="1469"/>
      <c r="M21" s="1469"/>
      <c r="N21" s="1469"/>
      <c r="O21" s="1469">
        <f>SUM(O11:O20)</f>
        <v>4</v>
      </c>
      <c r="P21" s="1469"/>
      <c r="Q21" s="1458"/>
      <c r="S21" s="2504" t="s">
        <v>276</v>
      </c>
      <c r="T21" s="2505"/>
      <c r="U21" s="1561">
        <v>173</v>
      </c>
      <c r="V21" s="1561">
        <v>1101</v>
      </c>
      <c r="W21" s="1561">
        <v>192</v>
      </c>
      <c r="X21" s="1561">
        <v>845</v>
      </c>
      <c r="Y21" s="1561">
        <v>3355</v>
      </c>
      <c r="Z21" s="1561">
        <v>754</v>
      </c>
      <c r="AA21" s="1561">
        <v>416</v>
      </c>
      <c r="AB21" s="1561">
        <v>1045</v>
      </c>
      <c r="AC21" s="1561">
        <v>0</v>
      </c>
      <c r="AD21" s="1561">
        <v>0</v>
      </c>
      <c r="AE21" s="1561">
        <v>0</v>
      </c>
      <c r="AF21" s="1561">
        <v>0</v>
      </c>
      <c r="AG21" s="1561">
        <v>204</v>
      </c>
      <c r="AH21" s="1561"/>
      <c r="AI21" s="1561"/>
      <c r="AK21" s="2494" t="s">
        <v>276</v>
      </c>
      <c r="AL21" s="2495"/>
      <c r="AM21" s="1369">
        <v>172</v>
      </c>
      <c r="AN21" s="1369">
        <f>SUM(AN11:AN20)</f>
        <v>1083</v>
      </c>
      <c r="AO21" s="1369">
        <f t="shared" ref="AO21:AR21" si="22">SUM(AO11:AO20)</f>
        <v>188</v>
      </c>
      <c r="AP21" s="1369">
        <f t="shared" si="22"/>
        <v>810</v>
      </c>
      <c r="AQ21" s="1369">
        <f t="shared" si="22"/>
        <v>3272</v>
      </c>
      <c r="AR21" s="1369">
        <f t="shared" si="22"/>
        <v>734</v>
      </c>
      <c r="AS21" s="1369">
        <v>409</v>
      </c>
      <c r="AT21" s="1369">
        <f t="shared" ref="AT21" si="23">SUM(AT11:AT20)</f>
        <v>1025</v>
      </c>
      <c r="AU21" s="1369">
        <v>0</v>
      </c>
      <c r="AV21" s="1369">
        <v>0</v>
      </c>
      <c r="AW21" s="1369">
        <v>0</v>
      </c>
      <c r="AX21" s="1369">
        <v>0</v>
      </c>
      <c r="AY21" s="1369">
        <f t="shared" ref="AY21" si="24">SUM(AY11:AY20)</f>
        <v>185</v>
      </c>
      <c r="AZ21" s="187">
        <v>0</v>
      </c>
      <c r="BA21" s="1369">
        <v>0</v>
      </c>
      <c r="BC21" s="1260" t="s">
        <v>276</v>
      </c>
      <c r="BD21" s="1260"/>
      <c r="BE21" s="180">
        <f>SUM(BE11:BE20)</f>
        <v>21</v>
      </c>
      <c r="BF21" s="180">
        <f>SUM(BF11:BF20)</f>
        <v>215</v>
      </c>
      <c r="BG21" s="180">
        <f>SUM(BG11:BG20)</f>
        <v>47</v>
      </c>
      <c r="BH21" s="180">
        <f>SUM(BH11:BH20)</f>
        <v>113</v>
      </c>
      <c r="BI21" s="180">
        <f>SUM(BI11:BI20)</f>
        <v>598</v>
      </c>
      <c r="BJ21" s="180">
        <f t="shared" ref="BJ21:BR21" si="25">SUM(BJ11:BJ20)</f>
        <v>108</v>
      </c>
      <c r="BK21" s="180">
        <f t="shared" si="25"/>
        <v>58</v>
      </c>
      <c r="BL21" s="180">
        <f t="shared" si="25"/>
        <v>182</v>
      </c>
      <c r="BM21" s="180">
        <f t="shared" si="25"/>
        <v>0</v>
      </c>
      <c r="BN21" s="180">
        <f t="shared" si="25"/>
        <v>0</v>
      </c>
      <c r="BO21" s="180">
        <f t="shared" si="25"/>
        <v>0</v>
      </c>
      <c r="BP21" s="180">
        <f t="shared" si="25"/>
        <v>0</v>
      </c>
      <c r="BQ21" s="180">
        <f t="shared" si="25"/>
        <v>185</v>
      </c>
      <c r="BR21" s="180">
        <f t="shared" si="25"/>
        <v>0</v>
      </c>
      <c r="BS21" s="180"/>
      <c r="BU21" s="1260" t="s">
        <v>276</v>
      </c>
      <c r="BV21" s="1260"/>
      <c r="BW21" s="180">
        <f t="shared" ref="BW21:CK21" si="26">SUM(BW11:BW20)</f>
        <v>8</v>
      </c>
      <c r="BX21" s="180">
        <f t="shared" si="26"/>
        <v>93</v>
      </c>
      <c r="BY21" s="180">
        <f t="shared" si="26"/>
        <v>13</v>
      </c>
      <c r="BZ21" s="180">
        <f t="shared" si="26"/>
        <v>95</v>
      </c>
      <c r="CA21" s="180">
        <f t="shared" si="26"/>
        <v>383</v>
      </c>
      <c r="CB21" s="180">
        <f t="shared" si="26"/>
        <v>67</v>
      </c>
      <c r="CC21" s="180">
        <f t="shared" si="26"/>
        <v>40</v>
      </c>
      <c r="CD21" s="180">
        <f t="shared" si="26"/>
        <v>131</v>
      </c>
      <c r="CE21" s="180">
        <f t="shared" si="26"/>
        <v>0</v>
      </c>
      <c r="CF21" s="180">
        <f t="shared" si="26"/>
        <v>0</v>
      </c>
      <c r="CG21" s="180">
        <f t="shared" si="26"/>
        <v>0</v>
      </c>
      <c r="CH21" s="180">
        <f t="shared" si="26"/>
        <v>0</v>
      </c>
      <c r="CI21" s="180">
        <f t="shared" si="26"/>
        <v>59</v>
      </c>
      <c r="CJ21" s="180">
        <f t="shared" si="26"/>
        <v>0</v>
      </c>
      <c r="CK21" s="180">
        <f t="shared" si="26"/>
        <v>0</v>
      </c>
      <c r="CM21" s="1260" t="s">
        <v>276</v>
      </c>
      <c r="CN21" s="1260"/>
      <c r="CO21" s="180">
        <v>7</v>
      </c>
      <c r="CP21" s="180">
        <v>36</v>
      </c>
      <c r="CQ21" s="180">
        <v>14</v>
      </c>
      <c r="CR21" s="180">
        <v>60</v>
      </c>
      <c r="CS21" s="180">
        <v>344</v>
      </c>
      <c r="CT21" s="180">
        <v>79</v>
      </c>
      <c r="CU21" s="180">
        <v>41</v>
      </c>
      <c r="CV21" s="180">
        <v>83</v>
      </c>
      <c r="CW21" s="180">
        <v>0</v>
      </c>
      <c r="CX21" s="180">
        <v>0</v>
      </c>
      <c r="CY21" s="180">
        <v>0</v>
      </c>
      <c r="CZ21" s="180">
        <v>0</v>
      </c>
      <c r="DA21" s="180">
        <v>32</v>
      </c>
      <c r="DB21" s="180">
        <v>0</v>
      </c>
      <c r="DC21" s="180">
        <f>SUM(DC11:DC20)</f>
        <v>0</v>
      </c>
      <c r="DE21" s="180" t="s">
        <v>276</v>
      </c>
      <c r="DF21" s="180"/>
      <c r="DG21" s="180">
        <f>SUM(DG11:DG20)</f>
        <v>139</v>
      </c>
      <c r="DH21" s="180">
        <f t="shared" ref="DH21:DT21" si="27">SUM(DH11:DH20)</f>
        <v>730</v>
      </c>
      <c r="DI21" s="180">
        <f t="shared" si="27"/>
        <v>100</v>
      </c>
      <c r="DJ21" s="180">
        <f t="shared" si="27"/>
        <v>459</v>
      </c>
      <c r="DK21" s="180">
        <f t="shared" si="27"/>
        <v>1819</v>
      </c>
      <c r="DL21" s="180">
        <f t="shared" si="27"/>
        <v>423</v>
      </c>
      <c r="DM21" s="180">
        <f t="shared" si="27"/>
        <v>238</v>
      </c>
      <c r="DN21" s="180">
        <f t="shared" si="27"/>
        <v>599</v>
      </c>
      <c r="DO21" s="180">
        <f t="shared" si="27"/>
        <v>0</v>
      </c>
      <c r="DP21" s="180">
        <f t="shared" si="27"/>
        <v>0</v>
      </c>
      <c r="DQ21" s="180">
        <f t="shared" si="27"/>
        <v>0</v>
      </c>
      <c r="DR21" s="180">
        <f t="shared" si="27"/>
        <v>0</v>
      </c>
      <c r="DS21" s="180">
        <f t="shared" si="27"/>
        <v>0</v>
      </c>
      <c r="DT21" s="180">
        <f t="shared" si="27"/>
        <v>0</v>
      </c>
      <c r="DU21" s="180">
        <f>SUM(DU11:DU20)</f>
        <v>0</v>
      </c>
      <c r="DW21" s="2489" t="s">
        <v>276</v>
      </c>
      <c r="DX21" s="2490"/>
      <c r="DY21" s="1457">
        <f>SUM(DY11:DY20)</f>
        <v>1</v>
      </c>
      <c r="DZ21" s="1457">
        <f t="shared" ref="DZ21:EL21" si="28">SUM(DZ11:DZ20)</f>
        <v>16</v>
      </c>
      <c r="EA21" s="1457">
        <f t="shared" si="28"/>
        <v>4</v>
      </c>
      <c r="EB21" s="1457">
        <f t="shared" si="28"/>
        <v>25</v>
      </c>
      <c r="EC21" s="1457">
        <f t="shared" si="28"/>
        <v>40</v>
      </c>
      <c r="ED21" s="1457">
        <f t="shared" si="28"/>
        <v>16</v>
      </c>
      <c r="EE21" s="1457">
        <f t="shared" si="28"/>
        <v>6</v>
      </c>
      <c r="EF21" s="1457">
        <f t="shared" si="28"/>
        <v>14</v>
      </c>
      <c r="EG21" s="1457">
        <f t="shared" si="28"/>
        <v>0</v>
      </c>
      <c r="EH21" s="1457">
        <f t="shared" si="28"/>
        <v>0</v>
      </c>
      <c r="EI21" s="1457">
        <f t="shared" si="28"/>
        <v>0</v>
      </c>
      <c r="EJ21" s="1457">
        <f t="shared" si="28"/>
        <v>0</v>
      </c>
      <c r="EK21" s="1457">
        <f t="shared" si="28"/>
        <v>10</v>
      </c>
      <c r="EL21" s="1457">
        <f t="shared" si="28"/>
        <v>0</v>
      </c>
      <c r="EM21" s="1458"/>
    </row>
    <row r="22" spans="1:143" ht="15" x14ac:dyDescent="0.25">
      <c r="S22" s="1558"/>
      <c r="T22" s="1558"/>
      <c r="U22" s="1563">
        <v>7881</v>
      </c>
      <c r="V22" s="1558"/>
      <c r="W22" s="1558"/>
      <c r="X22" s="1558"/>
      <c r="Y22" s="1558"/>
      <c r="Z22" s="1558"/>
      <c r="AA22" s="1558"/>
      <c r="AB22" s="1558"/>
      <c r="AC22" s="1558"/>
      <c r="AD22" s="1558"/>
      <c r="AE22" s="1558"/>
      <c r="AF22" s="1558"/>
      <c r="AG22" s="1558"/>
      <c r="AH22" s="1558"/>
      <c r="AI22" s="1558"/>
      <c r="AM22" s="838">
        <f>SUM(AM21:AT21)</f>
        <v>7693</v>
      </c>
      <c r="BE22" s="95">
        <f>SUM(BE21:BP21)</f>
        <v>1342</v>
      </c>
      <c r="BG22" s="95">
        <f>+BE22+BW22+CO22+DG22</f>
        <v>7343</v>
      </c>
      <c r="BW22" s="95">
        <f>SUM(BW21:CE21)</f>
        <v>830</v>
      </c>
      <c r="CO22" s="95">
        <f>SUM(CO21:CV21)</f>
        <v>664</v>
      </c>
      <c r="DG22" s="95">
        <f>SUM(DG21:DN21)</f>
        <v>4507</v>
      </c>
      <c r="DW22" s="1439"/>
      <c r="DX22" s="1439"/>
    </row>
    <row r="23" spans="1:143" ht="15" x14ac:dyDescent="0.25">
      <c r="A23" s="1454" t="s">
        <v>598</v>
      </c>
      <c r="S23" s="1558" t="s">
        <v>598</v>
      </c>
      <c r="T23" s="1558"/>
      <c r="U23" s="1558" t="s">
        <v>302</v>
      </c>
      <c r="V23" s="1558"/>
      <c r="W23" s="1558"/>
      <c r="X23" s="1558"/>
      <c r="Y23" s="1558"/>
      <c r="Z23" s="1558"/>
      <c r="AA23" s="1558"/>
      <c r="AB23" s="1558"/>
      <c r="AC23" s="1558"/>
      <c r="AD23" s="1558"/>
      <c r="AE23" s="1558"/>
      <c r="AF23" s="1558"/>
      <c r="AG23" s="1558"/>
      <c r="AH23" s="1558"/>
      <c r="AI23" s="1558"/>
      <c r="AK23" s="95" t="s">
        <v>598</v>
      </c>
      <c r="BC23" s="95" t="s">
        <v>598</v>
      </c>
      <c r="BU23" s="95" t="s">
        <v>598</v>
      </c>
      <c r="CM23" s="95" t="s">
        <v>598</v>
      </c>
      <c r="DE23" s="95" t="s">
        <v>598</v>
      </c>
      <c r="DW23" s="1454" t="s">
        <v>598</v>
      </c>
      <c r="DX23" s="1439"/>
    </row>
    <row r="24" spans="1:143" ht="15" x14ac:dyDescent="0.25">
      <c r="A24" s="1364">
        <v>1</v>
      </c>
      <c r="B24" s="1456" t="s">
        <v>789</v>
      </c>
      <c r="H24" s="1438">
        <v>8</v>
      </c>
      <c r="I24" s="1455" t="s">
        <v>782</v>
      </c>
      <c r="S24" s="1558">
        <v>1</v>
      </c>
      <c r="T24" s="1558" t="s">
        <v>728</v>
      </c>
      <c r="U24" s="1558"/>
      <c r="V24" s="1558"/>
      <c r="W24" s="1558"/>
      <c r="X24" s="1558"/>
      <c r="Y24" s="1558"/>
      <c r="Z24" s="1562">
        <v>8</v>
      </c>
      <c r="AA24" s="1558" t="s">
        <v>730</v>
      </c>
      <c r="AB24" s="1558"/>
      <c r="AC24" s="1558"/>
      <c r="AD24" s="1558"/>
      <c r="AE24" s="1558"/>
      <c r="AF24" s="1558"/>
      <c r="AG24" s="2497" t="s">
        <v>370</v>
      </c>
      <c r="AH24" s="2497"/>
      <c r="AI24" s="2497"/>
      <c r="AK24" s="95">
        <v>1</v>
      </c>
      <c r="AL24" s="95" t="s">
        <v>728</v>
      </c>
      <c r="AR24" s="1350">
        <v>8</v>
      </c>
      <c r="AS24" s="95" t="s">
        <v>730</v>
      </c>
      <c r="AY24" s="2392" t="s">
        <v>370</v>
      </c>
      <c r="AZ24" s="2392"/>
      <c r="BA24" s="2392"/>
      <c r="BC24" s="95">
        <v>1</v>
      </c>
      <c r="BD24" s="95" t="s">
        <v>728</v>
      </c>
      <c r="BJ24" s="95">
        <v>8</v>
      </c>
      <c r="BK24" s="95" t="s">
        <v>729</v>
      </c>
      <c r="BU24" s="95">
        <v>1</v>
      </c>
      <c r="BV24" s="95" t="s">
        <v>728</v>
      </c>
      <c r="CB24" s="95">
        <v>8</v>
      </c>
      <c r="CC24" s="95" t="s">
        <v>729</v>
      </c>
      <c r="CM24" s="95">
        <v>1</v>
      </c>
      <c r="CN24" s="95" t="s">
        <v>728</v>
      </c>
      <c r="CT24" s="95">
        <v>8</v>
      </c>
      <c r="CU24" s="95" t="s">
        <v>729</v>
      </c>
      <c r="DE24" s="95">
        <v>1</v>
      </c>
      <c r="DF24" s="95" t="s">
        <v>728</v>
      </c>
      <c r="DL24" s="95">
        <v>8</v>
      </c>
      <c r="DM24" s="95" t="s">
        <v>729</v>
      </c>
      <c r="DW24" s="1439">
        <v>1</v>
      </c>
      <c r="DX24" s="1456" t="s">
        <v>789</v>
      </c>
      <c r="ED24" s="1438">
        <v>8</v>
      </c>
      <c r="EE24" s="1455" t="s">
        <v>782</v>
      </c>
    </row>
    <row r="25" spans="1:143" ht="15" x14ac:dyDescent="0.25">
      <c r="A25" s="1364">
        <v>2</v>
      </c>
      <c r="B25" s="1456" t="s">
        <v>788</v>
      </c>
      <c r="H25" s="1438">
        <v>9</v>
      </c>
      <c r="I25" s="1455" t="s">
        <v>781</v>
      </c>
      <c r="S25" s="1558">
        <v>2</v>
      </c>
      <c r="T25" s="1558" t="s">
        <v>731</v>
      </c>
      <c r="U25" s="1558"/>
      <c r="V25" s="1558"/>
      <c r="W25" s="1558"/>
      <c r="X25" s="1558"/>
      <c r="Y25" s="1558"/>
      <c r="Z25" s="1562">
        <v>9</v>
      </c>
      <c r="AA25" s="1558" t="s">
        <v>733</v>
      </c>
      <c r="AB25" s="1558"/>
      <c r="AC25" s="1558"/>
      <c r="AD25" s="1558"/>
      <c r="AE25" s="1558"/>
      <c r="AF25" s="1558"/>
      <c r="AG25" s="1558"/>
      <c r="AH25" s="1558"/>
      <c r="AI25" s="1558"/>
      <c r="AK25" s="95">
        <v>2</v>
      </c>
      <c r="AL25" s="95" t="s">
        <v>731</v>
      </c>
      <c r="AR25" s="1350">
        <v>9</v>
      </c>
      <c r="AS25" s="95" t="s">
        <v>733</v>
      </c>
      <c r="BC25" s="95">
        <v>2</v>
      </c>
      <c r="BD25" s="95" t="s">
        <v>731</v>
      </c>
      <c r="BJ25" s="95">
        <v>9</v>
      </c>
      <c r="BK25" s="95" t="s">
        <v>732</v>
      </c>
      <c r="BU25" s="95">
        <v>2</v>
      </c>
      <c r="BV25" s="95" t="s">
        <v>731</v>
      </c>
      <c r="CB25" s="95">
        <v>9</v>
      </c>
      <c r="CC25" s="95" t="s">
        <v>732</v>
      </c>
      <c r="CM25" s="95">
        <v>2</v>
      </c>
      <c r="CN25" s="95" t="s">
        <v>731</v>
      </c>
      <c r="CT25" s="95">
        <v>9</v>
      </c>
      <c r="CU25" s="95" t="s">
        <v>732</v>
      </c>
      <c r="DE25" s="95">
        <v>2</v>
      </c>
      <c r="DF25" s="95" t="s">
        <v>731</v>
      </c>
      <c r="DL25" s="95">
        <v>9</v>
      </c>
      <c r="DM25" s="95" t="s">
        <v>732</v>
      </c>
      <c r="DW25" s="1439">
        <v>2</v>
      </c>
      <c r="DX25" s="1456" t="s">
        <v>788</v>
      </c>
      <c r="ED25" s="1438">
        <v>9</v>
      </c>
      <c r="EE25" s="1455" t="s">
        <v>781</v>
      </c>
    </row>
    <row r="26" spans="1:143" ht="15" x14ac:dyDescent="0.25">
      <c r="A26" s="1364">
        <v>3</v>
      </c>
      <c r="B26" s="1456" t="s">
        <v>787</v>
      </c>
      <c r="H26" s="1438">
        <v>0</v>
      </c>
      <c r="I26" s="1455" t="s">
        <v>780</v>
      </c>
      <c r="S26" s="1558">
        <v>3</v>
      </c>
      <c r="T26" s="1558" t="s">
        <v>734</v>
      </c>
      <c r="U26" s="1558"/>
      <c r="V26" s="1558"/>
      <c r="W26" s="1558"/>
      <c r="X26" s="1558"/>
      <c r="Y26" s="1558"/>
      <c r="Z26" s="1562">
        <v>0</v>
      </c>
      <c r="AA26" s="1558" t="s">
        <v>736</v>
      </c>
      <c r="AB26" s="1558"/>
      <c r="AC26" s="1558"/>
      <c r="AD26" s="1558"/>
      <c r="AE26" s="1558"/>
      <c r="AF26" s="1558"/>
      <c r="AG26" s="1558"/>
      <c r="AH26" s="1558"/>
      <c r="AI26" s="1558"/>
      <c r="AK26" s="95">
        <v>3</v>
      </c>
      <c r="AL26" s="95" t="s">
        <v>734</v>
      </c>
      <c r="AR26" s="1350">
        <v>0</v>
      </c>
      <c r="AS26" s="95" t="s">
        <v>736</v>
      </c>
      <c r="BC26" s="95">
        <v>3</v>
      </c>
      <c r="BD26" s="95" t="s">
        <v>734</v>
      </c>
      <c r="BJ26" s="95">
        <v>0</v>
      </c>
      <c r="BK26" s="95" t="s">
        <v>735</v>
      </c>
      <c r="BU26" s="95">
        <v>3</v>
      </c>
      <c r="BV26" s="95" t="s">
        <v>734</v>
      </c>
      <c r="CB26" s="95">
        <v>0</v>
      </c>
      <c r="CC26" s="95" t="s">
        <v>735</v>
      </c>
      <c r="CM26" s="95">
        <v>3</v>
      </c>
      <c r="CN26" s="95" t="s">
        <v>734</v>
      </c>
      <c r="CT26" s="95">
        <v>0</v>
      </c>
      <c r="CU26" s="95" t="s">
        <v>735</v>
      </c>
      <c r="DE26" s="95">
        <v>3</v>
      </c>
      <c r="DF26" s="95" t="s">
        <v>734</v>
      </c>
      <c r="DL26" s="95">
        <v>0</v>
      </c>
      <c r="DM26" s="95" t="s">
        <v>735</v>
      </c>
      <c r="DW26" s="1439">
        <v>3</v>
      </c>
      <c r="DX26" s="1456" t="s">
        <v>787</v>
      </c>
      <c r="ED26" s="1438">
        <v>0</v>
      </c>
      <c r="EE26" s="1455" t="s">
        <v>780</v>
      </c>
    </row>
    <row r="27" spans="1:143" ht="15" x14ac:dyDescent="0.25">
      <c r="A27" s="1364">
        <v>4</v>
      </c>
      <c r="B27" s="1456" t="s">
        <v>786</v>
      </c>
      <c r="H27" s="1438" t="s">
        <v>738</v>
      </c>
      <c r="I27" s="1455" t="s">
        <v>779</v>
      </c>
      <c r="S27" s="1558">
        <v>4</v>
      </c>
      <c r="T27" s="1558" t="s">
        <v>737</v>
      </c>
      <c r="U27" s="1558"/>
      <c r="V27" s="1558"/>
      <c r="W27" s="1558"/>
      <c r="X27" s="1558"/>
      <c r="Y27" s="1558"/>
      <c r="Z27" s="1558" t="s">
        <v>738</v>
      </c>
      <c r="AA27" s="1558" t="s">
        <v>739</v>
      </c>
      <c r="AB27" s="1558"/>
      <c r="AC27" s="1558"/>
      <c r="AD27" s="1558"/>
      <c r="AE27" s="1558"/>
      <c r="AF27" s="1558"/>
      <c r="AG27" s="1558"/>
      <c r="AH27" s="1558"/>
      <c r="AI27" s="1558"/>
      <c r="AK27" s="95">
        <v>4</v>
      </c>
      <c r="AL27" s="95" t="s">
        <v>737</v>
      </c>
      <c r="AR27" s="95" t="s">
        <v>738</v>
      </c>
      <c r="AS27" s="95" t="s">
        <v>739</v>
      </c>
      <c r="BC27" s="95">
        <v>4</v>
      </c>
      <c r="BD27" s="95" t="s">
        <v>737</v>
      </c>
      <c r="BJ27" s="95" t="s">
        <v>738</v>
      </c>
      <c r="BK27" s="95" t="s">
        <v>739</v>
      </c>
      <c r="BU27" s="95">
        <v>4</v>
      </c>
      <c r="BV27" s="95" t="s">
        <v>737</v>
      </c>
      <c r="CB27" s="95" t="s">
        <v>738</v>
      </c>
      <c r="CC27" s="95" t="s">
        <v>739</v>
      </c>
      <c r="CM27" s="95">
        <v>4</v>
      </c>
      <c r="CN27" s="95" t="s">
        <v>737</v>
      </c>
      <c r="CT27" s="95" t="s">
        <v>738</v>
      </c>
      <c r="CU27" s="95" t="s">
        <v>739</v>
      </c>
      <c r="DE27" s="95">
        <v>4</v>
      </c>
      <c r="DF27" s="95" t="s">
        <v>737</v>
      </c>
      <c r="DL27" s="95" t="s">
        <v>738</v>
      </c>
      <c r="DM27" s="95" t="s">
        <v>739</v>
      </c>
      <c r="DW27" s="1439">
        <v>4</v>
      </c>
      <c r="DX27" s="1456" t="s">
        <v>786</v>
      </c>
      <c r="ED27" s="1438" t="s">
        <v>738</v>
      </c>
      <c r="EE27" s="1455" t="s">
        <v>779</v>
      </c>
    </row>
    <row r="28" spans="1:143" ht="15" x14ac:dyDescent="0.25">
      <c r="A28" s="1364">
        <v>5</v>
      </c>
      <c r="B28" s="1456" t="s">
        <v>785</v>
      </c>
      <c r="H28" s="1438" t="s">
        <v>741</v>
      </c>
      <c r="I28" s="95" t="s">
        <v>742</v>
      </c>
      <c r="S28" s="1558">
        <v>5</v>
      </c>
      <c r="T28" s="1558" t="s">
        <v>740</v>
      </c>
      <c r="U28" s="1558"/>
      <c r="V28" s="1558"/>
      <c r="W28" s="1558"/>
      <c r="X28" s="1558"/>
      <c r="Y28" s="1558"/>
      <c r="Z28" s="1558" t="s">
        <v>741</v>
      </c>
      <c r="AA28" s="1558" t="s">
        <v>742</v>
      </c>
      <c r="AB28" s="1558"/>
      <c r="AC28" s="1558"/>
      <c r="AD28" s="1558"/>
      <c r="AE28" s="1558"/>
      <c r="AF28" s="1558"/>
      <c r="AG28" s="2498" t="s">
        <v>371</v>
      </c>
      <c r="AH28" s="2498"/>
      <c r="AI28" s="2498"/>
      <c r="AK28" s="95">
        <v>5</v>
      </c>
      <c r="AL28" s="95" t="s">
        <v>740</v>
      </c>
      <c r="AR28" s="95" t="s">
        <v>741</v>
      </c>
      <c r="AS28" s="95" t="s">
        <v>742</v>
      </c>
      <c r="AY28" s="2496" t="s">
        <v>371</v>
      </c>
      <c r="AZ28" s="2496"/>
      <c r="BA28" s="2496"/>
      <c r="BC28" s="95">
        <v>5</v>
      </c>
      <c r="BD28" s="95" t="s">
        <v>740</v>
      </c>
      <c r="BJ28" s="95" t="s">
        <v>741</v>
      </c>
      <c r="BK28" s="95" t="s">
        <v>742</v>
      </c>
      <c r="BU28" s="95">
        <v>5</v>
      </c>
      <c r="BV28" s="95" t="s">
        <v>740</v>
      </c>
      <c r="CB28" s="95" t="s">
        <v>741</v>
      </c>
      <c r="CC28" s="95" t="s">
        <v>742</v>
      </c>
      <c r="CM28" s="95">
        <v>5</v>
      </c>
      <c r="CN28" s="95" t="s">
        <v>740</v>
      </c>
      <c r="CT28" s="95" t="s">
        <v>741</v>
      </c>
      <c r="CU28" s="95" t="s">
        <v>742</v>
      </c>
      <c r="DE28" s="95">
        <v>5</v>
      </c>
      <c r="DF28" s="95" t="s">
        <v>740</v>
      </c>
      <c r="DL28" s="95" t="s">
        <v>741</v>
      </c>
      <c r="DM28" s="95" t="s">
        <v>742</v>
      </c>
      <c r="DW28" s="1439">
        <v>5</v>
      </c>
      <c r="DX28" s="1456" t="s">
        <v>785</v>
      </c>
      <c r="ED28" s="1438" t="s">
        <v>741</v>
      </c>
      <c r="EE28" s="95" t="s">
        <v>742</v>
      </c>
    </row>
    <row r="29" spans="1:143" ht="15" x14ac:dyDescent="0.25">
      <c r="A29" s="1364">
        <v>6</v>
      </c>
      <c r="B29" s="1456" t="s">
        <v>784</v>
      </c>
      <c r="H29" s="1438" t="s">
        <v>744</v>
      </c>
      <c r="I29" s="95" t="s">
        <v>745</v>
      </c>
      <c r="S29" s="1558">
        <v>6</v>
      </c>
      <c r="T29" s="1558" t="s">
        <v>743</v>
      </c>
      <c r="U29" s="1558"/>
      <c r="V29" s="1558"/>
      <c r="W29" s="1558"/>
      <c r="X29" s="1558"/>
      <c r="Y29" s="1558"/>
      <c r="Z29" s="1558" t="s">
        <v>744</v>
      </c>
      <c r="AA29" s="1558" t="s">
        <v>745</v>
      </c>
      <c r="AB29" s="1558"/>
      <c r="AC29" s="1558"/>
      <c r="AD29" s="1558"/>
      <c r="AE29" s="1558"/>
      <c r="AF29" s="1558"/>
      <c r="AG29" s="2497" t="s">
        <v>372</v>
      </c>
      <c r="AH29" s="2497"/>
      <c r="AI29" s="2497"/>
      <c r="AK29" s="95">
        <v>6</v>
      </c>
      <c r="AL29" s="95" t="s">
        <v>743</v>
      </c>
      <c r="AR29" s="95" t="s">
        <v>744</v>
      </c>
      <c r="AS29" s="95" t="s">
        <v>745</v>
      </c>
      <c r="AY29" s="2392" t="s">
        <v>372</v>
      </c>
      <c r="AZ29" s="2392"/>
      <c r="BA29" s="2392"/>
      <c r="BC29" s="95">
        <v>6</v>
      </c>
      <c r="BD29" s="95" t="s">
        <v>743</v>
      </c>
      <c r="BJ29" s="95" t="s">
        <v>744</v>
      </c>
      <c r="BK29" s="95" t="s">
        <v>745</v>
      </c>
      <c r="BU29" s="95">
        <v>6</v>
      </c>
      <c r="BV29" s="95" t="s">
        <v>743</v>
      </c>
      <c r="CB29" s="95" t="s">
        <v>744</v>
      </c>
      <c r="CC29" s="95" t="s">
        <v>745</v>
      </c>
      <c r="CM29" s="95">
        <v>6</v>
      </c>
      <c r="CN29" s="95" t="s">
        <v>743</v>
      </c>
      <c r="CT29" s="95" t="s">
        <v>744</v>
      </c>
      <c r="CU29" s="95" t="s">
        <v>745</v>
      </c>
      <c r="DE29" s="95">
        <v>6</v>
      </c>
      <c r="DF29" s="95" t="s">
        <v>743</v>
      </c>
      <c r="DL29" s="95" t="s">
        <v>744</v>
      </c>
      <c r="DM29" s="95" t="s">
        <v>745</v>
      </c>
      <c r="DW29" s="1439">
        <v>6</v>
      </c>
      <c r="DX29" s="1456" t="s">
        <v>784</v>
      </c>
      <c r="ED29" s="1438" t="s">
        <v>744</v>
      </c>
      <c r="EE29" s="95" t="s">
        <v>745</v>
      </c>
    </row>
    <row r="30" spans="1:143" ht="15" x14ac:dyDescent="0.25">
      <c r="A30" s="1364">
        <v>7</v>
      </c>
      <c r="B30" s="1456" t="s">
        <v>783</v>
      </c>
      <c r="H30" s="1438" t="s">
        <v>747</v>
      </c>
      <c r="I30" s="95" t="s">
        <v>748</v>
      </c>
      <c r="S30" s="1558">
        <v>7</v>
      </c>
      <c r="T30" s="1558" t="s">
        <v>746</v>
      </c>
      <c r="U30" s="1558"/>
      <c r="V30" s="1558"/>
      <c r="W30" s="1558"/>
      <c r="X30" s="1558"/>
      <c r="Y30" s="1558"/>
      <c r="Z30" s="1558" t="s">
        <v>747</v>
      </c>
      <c r="AA30" s="1558" t="s">
        <v>748</v>
      </c>
      <c r="AB30" s="1558"/>
      <c r="AC30" s="1558"/>
      <c r="AD30" s="1558"/>
      <c r="AE30" s="1558"/>
      <c r="AF30" s="1558"/>
      <c r="AG30" s="2497" t="s">
        <v>749</v>
      </c>
      <c r="AH30" s="2497"/>
      <c r="AI30" s="2497"/>
      <c r="AK30" s="95">
        <v>7</v>
      </c>
      <c r="AL30" s="95" t="s">
        <v>746</v>
      </c>
      <c r="AR30" s="95" t="s">
        <v>747</v>
      </c>
      <c r="AS30" s="95" t="s">
        <v>748</v>
      </c>
      <c r="AY30" s="2392" t="s">
        <v>749</v>
      </c>
      <c r="AZ30" s="2392"/>
      <c r="BA30" s="2392"/>
      <c r="BC30" s="95">
        <v>7</v>
      </c>
      <c r="BD30" s="95" t="s">
        <v>746</v>
      </c>
      <c r="BJ30" s="95" t="s">
        <v>747</v>
      </c>
      <c r="BK30" s="95" t="s">
        <v>748</v>
      </c>
      <c r="BU30" s="95">
        <v>7</v>
      </c>
      <c r="BV30" s="95" t="s">
        <v>746</v>
      </c>
      <c r="CB30" s="95" t="s">
        <v>747</v>
      </c>
      <c r="CC30" s="95" t="s">
        <v>748</v>
      </c>
      <c r="CM30" s="95">
        <v>7</v>
      </c>
      <c r="CN30" s="95" t="s">
        <v>746</v>
      </c>
      <c r="CT30" s="95" t="s">
        <v>747</v>
      </c>
      <c r="CU30" s="95" t="s">
        <v>748</v>
      </c>
      <c r="DE30" s="95">
        <v>7</v>
      </c>
      <c r="DF30" s="95" t="s">
        <v>746</v>
      </c>
      <c r="DL30" s="95" t="s">
        <v>747</v>
      </c>
      <c r="DM30" s="95" t="s">
        <v>748</v>
      </c>
      <c r="DW30" s="1439">
        <v>7</v>
      </c>
      <c r="DX30" s="1456" t="s">
        <v>783</v>
      </c>
      <c r="ED30" s="1438" t="s">
        <v>747</v>
      </c>
      <c r="EE30" s="95" t="s">
        <v>748</v>
      </c>
    </row>
    <row r="31" spans="1:143" ht="15" x14ac:dyDescent="0.25">
      <c r="A31" s="95"/>
      <c r="B31" s="95"/>
      <c r="S31" s="1558"/>
      <c r="T31" s="1558"/>
      <c r="U31" s="1558"/>
      <c r="V31" s="1558"/>
      <c r="W31" s="1558"/>
      <c r="X31" s="1558"/>
      <c r="Y31" s="1558"/>
      <c r="Z31" s="1558"/>
      <c r="AA31" s="1558"/>
      <c r="AB31" s="1558"/>
      <c r="AC31" s="1558"/>
      <c r="AD31" s="1558"/>
      <c r="AE31" s="1558"/>
      <c r="AF31" s="1558"/>
      <c r="AG31" s="1558"/>
      <c r="AH31" s="1558"/>
      <c r="AI31" s="1558"/>
    </row>
    <row r="32" spans="1:143" x14ac:dyDescent="0.2">
      <c r="DW32" s="1439"/>
      <c r="DX32" s="1439"/>
    </row>
    <row r="33" spans="1:143" ht="15" x14ac:dyDescent="0.25">
      <c r="S33" s="1558" t="s">
        <v>806</v>
      </c>
      <c r="T33" s="1558"/>
      <c r="U33" s="1558"/>
      <c r="V33" s="1558"/>
      <c r="W33" s="1558"/>
      <c r="X33" s="1558"/>
      <c r="Y33" s="1558"/>
      <c r="Z33" s="1558"/>
      <c r="AA33" s="1558"/>
      <c r="AB33" s="1558"/>
      <c r="AC33" s="1558"/>
      <c r="AD33" s="1558"/>
      <c r="AE33" s="1558"/>
      <c r="AF33" s="1558"/>
      <c r="AG33" s="1558"/>
      <c r="AH33" s="1558"/>
      <c r="AI33" s="1558"/>
      <c r="AK33" s="95" t="s">
        <v>750</v>
      </c>
      <c r="DW33" s="1439"/>
      <c r="DX33" s="1439"/>
    </row>
    <row r="34" spans="1:143" x14ac:dyDescent="0.2">
      <c r="DW34" s="1439"/>
      <c r="DX34" s="1439"/>
    </row>
    <row r="35" spans="1:143" ht="15.75" x14ac:dyDescent="0.25">
      <c r="A35" s="2463" t="s">
        <v>696</v>
      </c>
      <c r="B35" s="2463"/>
      <c r="C35" s="2463"/>
      <c r="D35" s="2463"/>
      <c r="E35" s="2463"/>
      <c r="F35" s="2463"/>
      <c r="G35" s="2463"/>
      <c r="H35" s="2463"/>
      <c r="I35" s="2463"/>
      <c r="J35" s="2463"/>
      <c r="K35" s="2463"/>
      <c r="L35" s="2463"/>
      <c r="M35" s="2463"/>
      <c r="N35" s="2463"/>
      <c r="O35" s="2463"/>
      <c r="P35" s="2463"/>
      <c r="Q35" s="2463"/>
      <c r="S35" s="2499" t="s">
        <v>697</v>
      </c>
      <c r="T35" s="2499"/>
      <c r="U35" s="2499"/>
      <c r="V35" s="2499"/>
      <c r="W35" s="2499"/>
      <c r="X35" s="2499"/>
      <c r="Y35" s="2499"/>
      <c r="Z35" s="2499"/>
      <c r="AA35" s="2499"/>
      <c r="AB35" s="2499"/>
      <c r="AC35" s="2499"/>
      <c r="AD35" s="2499"/>
      <c r="AE35" s="2499"/>
      <c r="AF35" s="2499"/>
      <c r="AG35" s="2499"/>
      <c r="AH35" s="2499"/>
      <c r="AI35" s="2499"/>
      <c r="DW35" s="2463" t="s">
        <v>696</v>
      </c>
      <c r="DX35" s="2463"/>
      <c r="DY35" s="2463"/>
      <c r="DZ35" s="2463"/>
      <c r="EA35" s="2463"/>
      <c r="EB35" s="2463"/>
      <c r="EC35" s="2463"/>
      <c r="ED35" s="2463"/>
      <c r="EE35" s="2463"/>
      <c r="EF35" s="2463"/>
      <c r="EG35" s="2463"/>
      <c r="EH35" s="2463"/>
      <c r="EI35" s="2463"/>
      <c r="EJ35" s="2463"/>
      <c r="EK35" s="2463"/>
      <c r="EL35" s="2463"/>
      <c r="EM35" s="2463"/>
    </row>
    <row r="36" spans="1:143" ht="15.75" x14ac:dyDescent="0.25">
      <c r="A36" s="1439"/>
      <c r="B36" s="1439"/>
      <c r="S36" s="2500" t="s">
        <v>813</v>
      </c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DW36" s="1439"/>
      <c r="DX36" s="1439"/>
    </row>
    <row r="37" spans="1:143" ht="15" x14ac:dyDescent="0.25">
      <c r="A37" s="1439" t="s">
        <v>273</v>
      </c>
      <c r="B37" s="1439"/>
      <c r="C37" s="95" t="s">
        <v>751</v>
      </c>
      <c r="S37" s="1715"/>
      <c r="T37" s="1715"/>
      <c r="U37" s="1715"/>
      <c r="V37" s="1715"/>
      <c r="W37" s="1715"/>
      <c r="X37" s="1715"/>
      <c r="Y37" s="1715"/>
      <c r="Z37" s="1715"/>
      <c r="AA37" s="1715"/>
      <c r="AB37" s="1715"/>
      <c r="AC37" s="1715"/>
      <c r="AD37" s="1715"/>
      <c r="AE37" s="1715"/>
      <c r="AF37" s="1715"/>
      <c r="AG37" s="1715"/>
      <c r="AH37" s="1715"/>
      <c r="AI37" s="1715"/>
      <c r="DW37" s="1439" t="s">
        <v>273</v>
      </c>
      <c r="DX37" s="1439"/>
      <c r="DY37" s="95" t="s">
        <v>751</v>
      </c>
    </row>
    <row r="38" spans="1:143" ht="15" x14ac:dyDescent="0.25">
      <c r="A38" s="1439" t="s">
        <v>25</v>
      </c>
      <c r="B38" s="1439"/>
      <c r="C38" s="95" t="s">
        <v>306</v>
      </c>
      <c r="S38" s="1714" t="s">
        <v>25</v>
      </c>
      <c r="T38" s="1714" t="s">
        <v>706</v>
      </c>
      <c r="U38" s="1714"/>
      <c r="V38" s="1714"/>
      <c r="W38" s="1714"/>
      <c r="X38" s="1714"/>
      <c r="Y38" s="1714"/>
      <c r="Z38" s="1714"/>
      <c r="AA38" s="1714"/>
      <c r="AB38" s="1714"/>
      <c r="AC38" s="1714"/>
      <c r="AD38" s="1714"/>
      <c r="AE38" s="1714"/>
      <c r="AF38" s="1714"/>
      <c r="AG38" s="1714"/>
      <c r="AH38" s="1714"/>
      <c r="AI38" s="1714"/>
      <c r="DW38" s="1439" t="s">
        <v>25</v>
      </c>
      <c r="DX38" s="1439"/>
      <c r="DY38" s="95" t="s">
        <v>306</v>
      </c>
    </row>
    <row r="39" spans="1:143" ht="15" x14ac:dyDescent="0.25">
      <c r="A39" s="1439" t="s">
        <v>272</v>
      </c>
      <c r="B39" s="1439"/>
      <c r="C39" s="95" t="s">
        <v>712</v>
      </c>
      <c r="S39" s="1714" t="s">
        <v>272</v>
      </c>
      <c r="T39" s="1714" t="s">
        <v>712</v>
      </c>
      <c r="U39" s="1714"/>
      <c r="V39" s="1714"/>
      <c r="W39" s="1714"/>
      <c r="X39" s="1714"/>
      <c r="Y39" s="1714"/>
      <c r="Z39" s="1714"/>
      <c r="AA39" s="1714"/>
      <c r="AB39" s="1714"/>
      <c r="AC39" s="1714"/>
      <c r="AD39" s="1714"/>
      <c r="AE39" s="1714"/>
      <c r="AF39" s="1714"/>
      <c r="AG39" s="1714"/>
      <c r="AH39" s="1714"/>
      <c r="AI39" s="1714"/>
      <c r="DW39" s="1439" t="s">
        <v>272</v>
      </c>
      <c r="DX39" s="1439"/>
      <c r="DY39" s="95" t="s">
        <v>712</v>
      </c>
    </row>
    <row r="40" spans="1:143" ht="15" x14ac:dyDescent="0.25">
      <c r="A40" s="1439" t="s">
        <v>26</v>
      </c>
      <c r="B40" s="1439"/>
      <c r="C40" s="95" t="s">
        <v>713</v>
      </c>
      <c r="S40" s="1714" t="s">
        <v>26</v>
      </c>
      <c r="T40" s="1714" t="s">
        <v>713</v>
      </c>
      <c r="U40" s="1714"/>
      <c r="V40" s="1714"/>
      <c r="W40" s="1714"/>
      <c r="X40" s="1714"/>
      <c r="Y40" s="1714"/>
      <c r="Z40" s="1714"/>
      <c r="AA40" s="1714"/>
      <c r="AB40" s="1714"/>
      <c r="AC40" s="1714"/>
      <c r="AD40" s="1714"/>
      <c r="AE40" s="1714"/>
      <c r="AF40" s="1714"/>
      <c r="AG40" s="1714"/>
      <c r="AH40" s="1714"/>
      <c r="AI40" s="1714"/>
      <c r="DW40" s="1439" t="s">
        <v>26</v>
      </c>
      <c r="DX40" s="1439"/>
      <c r="DY40" s="95" t="s">
        <v>713</v>
      </c>
    </row>
    <row r="41" spans="1:143" ht="13.5" thickBot="1" x14ac:dyDescent="0.25">
      <c r="DW41" s="1439"/>
      <c r="DX41" s="1439"/>
    </row>
    <row r="42" spans="1:143" ht="12.75" customHeight="1" x14ac:dyDescent="0.2">
      <c r="A42" s="2470" t="s">
        <v>0</v>
      </c>
      <c r="B42" s="2472" t="s">
        <v>715</v>
      </c>
      <c r="C42" s="2474" t="s">
        <v>716</v>
      </c>
      <c r="D42" s="2475"/>
      <c r="E42" s="2475"/>
      <c r="F42" s="2475"/>
      <c r="G42" s="2475"/>
      <c r="H42" s="2475"/>
      <c r="I42" s="2475"/>
      <c r="J42" s="2475"/>
      <c r="K42" s="2475"/>
      <c r="L42" s="2475"/>
      <c r="M42" s="2475"/>
      <c r="N42" s="2475"/>
      <c r="O42" s="2475"/>
      <c r="P42" s="2476"/>
      <c r="Q42" s="1459" t="s">
        <v>309</v>
      </c>
      <c r="S42" s="2501" t="s">
        <v>0</v>
      </c>
      <c r="T42" s="2501" t="s">
        <v>715</v>
      </c>
      <c r="U42" s="2501" t="s">
        <v>716</v>
      </c>
      <c r="V42" s="2501"/>
      <c r="W42" s="2501"/>
      <c r="X42" s="2501"/>
      <c r="Y42" s="2501"/>
      <c r="Z42" s="2501"/>
      <c r="AA42" s="2501"/>
      <c r="AB42" s="2501"/>
      <c r="AC42" s="2501"/>
      <c r="AD42" s="2501"/>
      <c r="AE42" s="2501"/>
      <c r="AF42" s="2501"/>
      <c r="AG42" s="2501"/>
      <c r="AH42" s="2501"/>
      <c r="AI42" s="2501" t="s">
        <v>309</v>
      </c>
      <c r="DW42" s="2467" t="s">
        <v>0</v>
      </c>
      <c r="DX42" s="2467" t="s">
        <v>715</v>
      </c>
      <c r="DY42" s="2506" t="s">
        <v>716</v>
      </c>
      <c r="DZ42" s="2507"/>
      <c r="EA42" s="2507"/>
      <c r="EB42" s="2507"/>
      <c r="EC42" s="2507"/>
      <c r="ED42" s="2507"/>
      <c r="EE42" s="2507"/>
      <c r="EF42" s="2507"/>
      <c r="EG42" s="2507"/>
      <c r="EH42" s="2507"/>
      <c r="EI42" s="2507"/>
      <c r="EJ42" s="2507"/>
      <c r="EK42" s="2507"/>
      <c r="EL42" s="2508"/>
      <c r="EM42" s="1440" t="s">
        <v>309</v>
      </c>
    </row>
    <row r="43" spans="1:143" ht="89.25" x14ac:dyDescent="0.2">
      <c r="A43" s="2471"/>
      <c r="B43" s="2468"/>
      <c r="C43" s="1440" t="s">
        <v>778</v>
      </c>
      <c r="D43" s="1440" t="s">
        <v>717</v>
      </c>
      <c r="E43" s="1440" t="s">
        <v>718</v>
      </c>
      <c r="F43" s="1440" t="s">
        <v>136</v>
      </c>
      <c r="G43" s="1440" t="s">
        <v>93</v>
      </c>
      <c r="H43" s="1440" t="s">
        <v>94</v>
      </c>
      <c r="I43" s="1440" t="s">
        <v>719</v>
      </c>
      <c r="J43" s="1440" t="s">
        <v>720</v>
      </c>
      <c r="K43" s="1440" t="s">
        <v>95</v>
      </c>
      <c r="L43" s="1440" t="s">
        <v>721</v>
      </c>
      <c r="M43" s="1440" t="s">
        <v>722</v>
      </c>
      <c r="N43" s="1440" t="s">
        <v>723</v>
      </c>
      <c r="O43" s="1440" t="s">
        <v>208</v>
      </c>
      <c r="P43" s="1440" t="s">
        <v>97</v>
      </c>
      <c r="Q43" s="1460"/>
      <c r="S43" s="2501"/>
      <c r="T43" s="2501"/>
      <c r="U43" s="1720" t="s">
        <v>724</v>
      </c>
      <c r="V43" s="1720" t="s">
        <v>717</v>
      </c>
      <c r="W43" s="1720" t="s">
        <v>718</v>
      </c>
      <c r="X43" s="1720" t="s">
        <v>136</v>
      </c>
      <c r="Y43" s="1720" t="s">
        <v>93</v>
      </c>
      <c r="Z43" s="1720" t="s">
        <v>94</v>
      </c>
      <c r="AA43" s="1720" t="s">
        <v>719</v>
      </c>
      <c r="AB43" s="1720" t="s">
        <v>720</v>
      </c>
      <c r="AC43" s="1720" t="s">
        <v>95</v>
      </c>
      <c r="AD43" s="1720" t="s">
        <v>725</v>
      </c>
      <c r="AE43" s="1720" t="s">
        <v>722</v>
      </c>
      <c r="AF43" s="1720" t="s">
        <v>726</v>
      </c>
      <c r="AG43" s="1720" t="s">
        <v>208</v>
      </c>
      <c r="AH43" s="1720" t="s">
        <v>97</v>
      </c>
      <c r="AI43" s="2501"/>
      <c r="DW43" s="2468"/>
      <c r="DX43" s="2468"/>
      <c r="DY43" s="1440" t="s">
        <v>778</v>
      </c>
      <c r="DZ43" s="1440" t="s">
        <v>717</v>
      </c>
      <c r="EA43" s="1440" t="s">
        <v>718</v>
      </c>
      <c r="EB43" s="1440" t="s">
        <v>136</v>
      </c>
      <c r="EC43" s="1440" t="s">
        <v>93</v>
      </c>
      <c r="ED43" s="1440" t="s">
        <v>94</v>
      </c>
      <c r="EE43" s="1440" t="s">
        <v>719</v>
      </c>
      <c r="EF43" s="1440" t="s">
        <v>720</v>
      </c>
      <c r="EG43" s="1440" t="s">
        <v>95</v>
      </c>
      <c r="EH43" s="1440" t="s">
        <v>721</v>
      </c>
      <c r="EI43" s="1440" t="s">
        <v>722</v>
      </c>
      <c r="EJ43" s="1440" t="s">
        <v>723</v>
      </c>
      <c r="EK43" s="1440" t="s">
        <v>208</v>
      </c>
      <c r="EL43" s="1440" t="s">
        <v>97</v>
      </c>
      <c r="EM43" s="1440"/>
    </row>
    <row r="44" spans="1:143" ht="15.75" thickBot="1" x14ac:dyDescent="0.25">
      <c r="A44" s="1461">
        <v>1</v>
      </c>
      <c r="B44" s="1462">
        <v>2</v>
      </c>
      <c r="C44" s="1462">
        <v>3</v>
      </c>
      <c r="D44" s="1462">
        <v>4</v>
      </c>
      <c r="E44" s="1462">
        <v>5</v>
      </c>
      <c r="F44" s="1462">
        <v>6</v>
      </c>
      <c r="G44" s="1462">
        <v>7</v>
      </c>
      <c r="H44" s="1462">
        <v>8</v>
      </c>
      <c r="I44" s="1462">
        <v>9</v>
      </c>
      <c r="J44" s="1462">
        <v>10</v>
      </c>
      <c r="K44" s="1462">
        <v>11</v>
      </c>
      <c r="L44" s="1462">
        <v>12</v>
      </c>
      <c r="M44" s="1462">
        <v>13</v>
      </c>
      <c r="N44" s="1462">
        <v>14</v>
      </c>
      <c r="O44" s="1462">
        <v>15</v>
      </c>
      <c r="P44" s="1462">
        <v>16</v>
      </c>
      <c r="Q44" s="1463">
        <v>17</v>
      </c>
      <c r="S44" s="1721">
        <v>1</v>
      </c>
      <c r="T44" s="1721">
        <v>2</v>
      </c>
      <c r="U44" s="1721">
        <v>3</v>
      </c>
      <c r="V44" s="1721">
        <v>4</v>
      </c>
      <c r="W44" s="1721">
        <v>5</v>
      </c>
      <c r="X44" s="1721">
        <v>6</v>
      </c>
      <c r="Y44" s="1721">
        <v>7</v>
      </c>
      <c r="Z44" s="1721">
        <v>8</v>
      </c>
      <c r="AA44" s="1721">
        <v>9</v>
      </c>
      <c r="AB44" s="1721">
        <v>10</v>
      </c>
      <c r="AC44" s="1721">
        <v>11</v>
      </c>
      <c r="AD44" s="1721">
        <v>12</v>
      </c>
      <c r="AE44" s="1721">
        <v>13</v>
      </c>
      <c r="AF44" s="1721">
        <v>14</v>
      </c>
      <c r="AG44" s="1721">
        <v>15</v>
      </c>
      <c r="AH44" s="1721">
        <v>16</v>
      </c>
      <c r="AI44" s="1721">
        <v>17</v>
      </c>
      <c r="DW44" s="1263">
        <v>1</v>
      </c>
      <c r="DX44" s="1263">
        <v>2</v>
      </c>
      <c r="DY44" s="1263">
        <v>3</v>
      </c>
      <c r="DZ44" s="1264">
        <v>4</v>
      </c>
      <c r="EA44" s="1264">
        <v>5</v>
      </c>
      <c r="EB44" s="1264">
        <v>6</v>
      </c>
      <c r="EC44" s="1264">
        <v>7</v>
      </c>
      <c r="ED44" s="1264">
        <v>8</v>
      </c>
      <c r="EE44" s="1264">
        <v>9</v>
      </c>
      <c r="EF44" s="1264">
        <v>10</v>
      </c>
      <c r="EG44" s="1264">
        <v>11</v>
      </c>
      <c r="EH44" s="1264">
        <v>12</v>
      </c>
      <c r="EI44" s="1264">
        <v>13</v>
      </c>
      <c r="EJ44" s="1264">
        <v>14</v>
      </c>
      <c r="EK44" s="1264">
        <v>15</v>
      </c>
      <c r="EL44" s="1264">
        <v>16</v>
      </c>
      <c r="EM44" s="1264">
        <v>17</v>
      </c>
    </row>
    <row r="45" spans="1:143" ht="15" x14ac:dyDescent="0.25">
      <c r="A45" s="1442">
        <v>1</v>
      </c>
      <c r="B45" s="1443">
        <v>0</v>
      </c>
      <c r="C45" s="193"/>
      <c r="D45" s="193"/>
      <c r="E45" s="193"/>
      <c r="F45" s="193"/>
      <c r="G45" s="1466"/>
      <c r="H45" s="193"/>
      <c r="I45" s="193"/>
      <c r="J45" s="193"/>
      <c r="K45" s="193"/>
      <c r="L45" s="193"/>
      <c r="M45" s="193"/>
      <c r="N45" s="193"/>
      <c r="O45" s="193"/>
      <c r="P45" s="193"/>
      <c r="Q45" s="194"/>
      <c r="S45" s="1719">
        <v>1</v>
      </c>
      <c r="T45" s="1719">
        <v>0</v>
      </c>
      <c r="U45" s="1716">
        <v>0</v>
      </c>
      <c r="V45" s="1716">
        <v>0</v>
      </c>
      <c r="W45" s="1716">
        <v>0</v>
      </c>
      <c r="X45" s="1716">
        <v>2</v>
      </c>
      <c r="Y45" s="1716">
        <v>4</v>
      </c>
      <c r="Z45" s="1716">
        <v>5</v>
      </c>
      <c r="AA45" s="1716">
        <v>1</v>
      </c>
      <c r="AB45" s="1716">
        <v>2</v>
      </c>
      <c r="AC45" s="1716">
        <v>0</v>
      </c>
      <c r="AD45" s="1716">
        <v>0</v>
      </c>
      <c r="AE45" s="1716">
        <v>0</v>
      </c>
      <c r="AF45" s="1716">
        <v>0</v>
      </c>
      <c r="AG45" s="1716">
        <v>0</v>
      </c>
      <c r="AH45" s="1716">
        <v>0</v>
      </c>
      <c r="AI45" s="1716"/>
      <c r="DW45" s="1444">
        <v>1</v>
      </c>
      <c r="DX45" s="1444">
        <v>0</v>
      </c>
      <c r="DY45" s="180"/>
      <c r="DZ45" s="180"/>
      <c r="EA45" s="180"/>
      <c r="EB45" s="180"/>
      <c r="EC45" s="1354"/>
      <c r="ED45" s="180"/>
      <c r="EE45" s="180"/>
      <c r="EF45" s="180"/>
      <c r="EG45" s="180"/>
      <c r="EH45" s="180"/>
      <c r="EI45" s="180"/>
      <c r="EJ45" s="180"/>
      <c r="EK45" s="180"/>
      <c r="EL45" s="180"/>
      <c r="EM45" s="180"/>
    </row>
    <row r="46" spans="1:143" ht="15" x14ac:dyDescent="0.25">
      <c r="A46" s="1441">
        <v>2</v>
      </c>
      <c r="B46" s="1444">
        <v>1</v>
      </c>
      <c r="C46" s="180"/>
      <c r="D46" s="728"/>
      <c r="E46" s="1266"/>
      <c r="F46" s="728"/>
      <c r="G46" s="1267"/>
      <c r="H46" s="728"/>
      <c r="I46" s="728"/>
      <c r="J46" s="728"/>
      <c r="K46" s="180"/>
      <c r="L46" s="180"/>
      <c r="M46" s="180"/>
      <c r="N46" s="180"/>
      <c r="O46" s="728"/>
      <c r="P46" s="180"/>
      <c r="Q46" s="196"/>
      <c r="S46" s="1719">
        <v>2</v>
      </c>
      <c r="T46" s="1719">
        <v>1</v>
      </c>
      <c r="U46" s="1716">
        <v>0</v>
      </c>
      <c r="V46" s="1716">
        <v>0</v>
      </c>
      <c r="W46" s="1716">
        <v>0</v>
      </c>
      <c r="X46" s="1716">
        <v>0</v>
      </c>
      <c r="Y46" s="1716">
        <v>0</v>
      </c>
      <c r="Z46" s="1716">
        <v>0</v>
      </c>
      <c r="AA46" s="1716">
        <v>0</v>
      </c>
      <c r="AB46" s="1716">
        <v>0</v>
      </c>
      <c r="AC46" s="1716">
        <v>0</v>
      </c>
      <c r="AD46" s="1716">
        <v>0</v>
      </c>
      <c r="AE46" s="1716">
        <v>0</v>
      </c>
      <c r="AF46" s="1716">
        <v>0</v>
      </c>
      <c r="AG46" s="1716">
        <v>0</v>
      </c>
      <c r="AH46" s="1716">
        <v>0</v>
      </c>
      <c r="AI46" s="1716"/>
      <c r="DW46" s="1444">
        <v>2</v>
      </c>
      <c r="DX46" s="1444">
        <v>1</v>
      </c>
      <c r="DY46" s="180"/>
      <c r="DZ46" s="728"/>
      <c r="EA46" s="1266"/>
      <c r="EB46" s="728"/>
      <c r="EC46" s="1267"/>
      <c r="ED46" s="728"/>
      <c r="EE46" s="728"/>
      <c r="EF46" s="728"/>
      <c r="EG46" s="180"/>
      <c r="EH46" s="180"/>
      <c r="EI46" s="180"/>
      <c r="EJ46" s="180"/>
      <c r="EK46" s="728"/>
      <c r="EL46" s="180"/>
      <c r="EM46" s="180"/>
    </row>
    <row r="47" spans="1:143" ht="15" x14ac:dyDescent="0.25">
      <c r="A47" s="1441">
        <v>3</v>
      </c>
      <c r="B47" s="1444">
        <v>2</v>
      </c>
      <c r="C47" s="180">
        <v>1</v>
      </c>
      <c r="D47" s="728"/>
      <c r="E47" s="728"/>
      <c r="F47" s="728"/>
      <c r="G47" s="1267"/>
      <c r="H47" s="728"/>
      <c r="I47" s="728"/>
      <c r="J47" s="728"/>
      <c r="K47" s="180"/>
      <c r="L47" s="180"/>
      <c r="M47" s="180"/>
      <c r="N47" s="180"/>
      <c r="O47" s="728"/>
      <c r="P47" s="180"/>
      <c r="Q47" s="196"/>
      <c r="S47" s="1719">
        <v>3</v>
      </c>
      <c r="T47" s="1719">
        <v>2</v>
      </c>
      <c r="U47" s="1716">
        <v>8</v>
      </c>
      <c r="V47" s="1716">
        <v>15</v>
      </c>
      <c r="W47" s="1716">
        <v>9</v>
      </c>
      <c r="X47" s="1716">
        <v>26</v>
      </c>
      <c r="Y47" s="1716">
        <v>97</v>
      </c>
      <c r="Z47" s="1716">
        <v>16</v>
      </c>
      <c r="AA47" s="1716">
        <v>96</v>
      </c>
      <c r="AB47" s="1716">
        <v>25</v>
      </c>
      <c r="AC47" s="1716">
        <v>0</v>
      </c>
      <c r="AD47" s="1716">
        <v>0</v>
      </c>
      <c r="AE47" s="1716">
        <v>0</v>
      </c>
      <c r="AF47" s="1716">
        <v>0</v>
      </c>
      <c r="AG47" s="1716">
        <v>7</v>
      </c>
      <c r="AH47" s="1716">
        <v>0</v>
      </c>
      <c r="AI47" s="1716"/>
      <c r="DW47" s="1444">
        <v>3</v>
      </c>
      <c r="DX47" s="1444">
        <v>2</v>
      </c>
      <c r="DY47" s="180">
        <v>1</v>
      </c>
      <c r="DZ47" s="728"/>
      <c r="EA47" s="728"/>
      <c r="EB47" s="728"/>
      <c r="EC47" s="1267"/>
      <c r="ED47" s="728"/>
      <c r="EE47" s="728"/>
      <c r="EF47" s="728"/>
      <c r="EG47" s="180"/>
      <c r="EH47" s="180"/>
      <c r="EI47" s="180"/>
      <c r="EJ47" s="180"/>
      <c r="EK47" s="728"/>
      <c r="EL47" s="180"/>
      <c r="EM47" s="180"/>
    </row>
    <row r="48" spans="1:143" ht="15" x14ac:dyDescent="0.25">
      <c r="A48" s="1441">
        <v>4</v>
      </c>
      <c r="B48" s="1444">
        <v>3</v>
      </c>
      <c r="C48" s="180"/>
      <c r="D48" s="728">
        <v>1</v>
      </c>
      <c r="E48" s="728"/>
      <c r="F48" s="728"/>
      <c r="G48" s="1268">
        <v>3</v>
      </c>
      <c r="H48" s="728">
        <v>1</v>
      </c>
      <c r="I48" s="728"/>
      <c r="J48" s="728">
        <v>1</v>
      </c>
      <c r="K48" s="180"/>
      <c r="L48" s="180"/>
      <c r="M48" s="180"/>
      <c r="N48" s="180"/>
      <c r="O48" s="728"/>
      <c r="P48" s="180"/>
      <c r="Q48" s="196"/>
      <c r="S48" s="1719">
        <v>4</v>
      </c>
      <c r="T48" s="1719">
        <v>3</v>
      </c>
      <c r="U48" s="1716">
        <v>91</v>
      </c>
      <c r="V48" s="1716">
        <v>467</v>
      </c>
      <c r="W48" s="1716">
        <v>90</v>
      </c>
      <c r="X48" s="1716">
        <v>283</v>
      </c>
      <c r="Y48" s="1716">
        <v>1393</v>
      </c>
      <c r="Z48" s="1716">
        <v>263</v>
      </c>
      <c r="AA48" s="1716">
        <v>111</v>
      </c>
      <c r="AB48" s="1716">
        <v>320</v>
      </c>
      <c r="AC48" s="1716">
        <v>0</v>
      </c>
      <c r="AD48" s="1716">
        <v>0</v>
      </c>
      <c r="AE48" s="1716">
        <v>0</v>
      </c>
      <c r="AF48" s="1716">
        <v>0</v>
      </c>
      <c r="AG48" s="1716">
        <v>76</v>
      </c>
      <c r="AH48" s="1716">
        <v>0</v>
      </c>
      <c r="AI48" s="1716"/>
      <c r="DW48" s="1444">
        <v>4</v>
      </c>
      <c r="DX48" s="1444">
        <v>3</v>
      </c>
      <c r="DY48" s="180"/>
      <c r="DZ48" s="728">
        <v>1</v>
      </c>
      <c r="EA48" s="728"/>
      <c r="EB48" s="728"/>
      <c r="EC48" s="1268">
        <v>3</v>
      </c>
      <c r="ED48" s="728">
        <v>1</v>
      </c>
      <c r="EE48" s="728"/>
      <c r="EF48" s="728">
        <v>1</v>
      </c>
      <c r="EG48" s="180"/>
      <c r="EH48" s="180"/>
      <c r="EI48" s="180"/>
      <c r="EJ48" s="180"/>
      <c r="EK48" s="728"/>
      <c r="EL48" s="180"/>
      <c r="EM48" s="180"/>
    </row>
    <row r="49" spans="1:143" ht="15" x14ac:dyDescent="0.25">
      <c r="A49" s="1441">
        <v>5</v>
      </c>
      <c r="B49" s="1444">
        <v>4</v>
      </c>
      <c r="C49" s="180"/>
      <c r="D49" s="728"/>
      <c r="E49" s="728"/>
      <c r="F49" s="728"/>
      <c r="G49" s="1267"/>
      <c r="H49" s="728"/>
      <c r="I49" s="728"/>
      <c r="J49" s="728"/>
      <c r="K49" s="180"/>
      <c r="L49" s="180"/>
      <c r="M49" s="180"/>
      <c r="N49" s="180"/>
      <c r="O49" s="728"/>
      <c r="P49" s="180"/>
      <c r="Q49" s="196"/>
      <c r="S49" s="1719">
        <v>5</v>
      </c>
      <c r="T49" s="1719">
        <v>4</v>
      </c>
      <c r="U49" s="1716">
        <v>0</v>
      </c>
      <c r="V49" s="1716">
        <v>3</v>
      </c>
      <c r="W49" s="1716">
        <v>23</v>
      </c>
      <c r="X49" s="1716">
        <v>0</v>
      </c>
      <c r="Y49" s="1716">
        <v>55</v>
      </c>
      <c r="Z49" s="1716">
        <v>32</v>
      </c>
      <c r="AA49" s="1716">
        <v>3</v>
      </c>
      <c r="AB49" s="1716">
        <v>36</v>
      </c>
      <c r="AC49" s="1716">
        <v>0</v>
      </c>
      <c r="AD49" s="1716">
        <v>0</v>
      </c>
      <c r="AE49" s="1716">
        <v>0</v>
      </c>
      <c r="AF49" s="1716">
        <v>0</v>
      </c>
      <c r="AG49" s="1716">
        <v>4</v>
      </c>
      <c r="AH49" s="1716">
        <v>0</v>
      </c>
      <c r="AI49" s="1716"/>
      <c r="DW49" s="1444">
        <v>5</v>
      </c>
      <c r="DX49" s="1444">
        <v>4</v>
      </c>
      <c r="DY49" s="180"/>
      <c r="DZ49" s="728"/>
      <c r="EA49" s="728"/>
      <c r="EB49" s="728"/>
      <c r="EC49" s="1267"/>
      <c r="ED49" s="728"/>
      <c r="EE49" s="728"/>
      <c r="EF49" s="728"/>
      <c r="EG49" s="180"/>
      <c r="EH49" s="180"/>
      <c r="EI49" s="180"/>
      <c r="EJ49" s="180"/>
      <c r="EK49" s="728"/>
      <c r="EL49" s="180"/>
      <c r="EM49" s="180"/>
    </row>
    <row r="50" spans="1:143" ht="15" x14ac:dyDescent="0.25">
      <c r="A50" s="1441">
        <v>6</v>
      </c>
      <c r="B50" s="1444">
        <v>5</v>
      </c>
      <c r="C50" s="180"/>
      <c r="D50" s="728"/>
      <c r="E50" s="728">
        <v>2</v>
      </c>
      <c r="F50" s="728">
        <v>1</v>
      </c>
      <c r="G50" s="1267">
        <v>9</v>
      </c>
      <c r="H50" s="728">
        <v>4</v>
      </c>
      <c r="I50" s="728">
        <v>2</v>
      </c>
      <c r="J50" s="728">
        <v>1</v>
      </c>
      <c r="K50" s="180"/>
      <c r="L50" s="180"/>
      <c r="M50" s="180"/>
      <c r="N50" s="180"/>
      <c r="O50" s="728">
        <v>1</v>
      </c>
      <c r="P50" s="180"/>
      <c r="Q50" s="196"/>
      <c r="S50" s="1719">
        <v>6</v>
      </c>
      <c r="T50" s="1719">
        <v>5</v>
      </c>
      <c r="U50" s="1716">
        <v>1</v>
      </c>
      <c r="V50" s="1716">
        <v>178</v>
      </c>
      <c r="W50" s="1716">
        <v>3</v>
      </c>
      <c r="X50" s="1716">
        <v>81</v>
      </c>
      <c r="Y50" s="1716">
        <v>287</v>
      </c>
      <c r="Z50" s="1716">
        <v>126</v>
      </c>
      <c r="AA50" s="1716">
        <v>22</v>
      </c>
      <c r="AB50" s="1716">
        <v>143</v>
      </c>
      <c r="AC50" s="1716">
        <v>0</v>
      </c>
      <c r="AD50" s="1716">
        <v>0</v>
      </c>
      <c r="AE50" s="1716">
        <v>0</v>
      </c>
      <c r="AF50" s="1716">
        <v>0</v>
      </c>
      <c r="AG50" s="1716">
        <v>50</v>
      </c>
      <c r="AH50" s="1716">
        <v>0</v>
      </c>
      <c r="AI50" s="1716"/>
      <c r="DW50" s="1444">
        <v>6</v>
      </c>
      <c r="DX50" s="1444">
        <v>5</v>
      </c>
      <c r="DY50" s="180"/>
      <c r="DZ50" s="728"/>
      <c r="EA50" s="728">
        <v>2</v>
      </c>
      <c r="EB50" s="728">
        <v>1</v>
      </c>
      <c r="EC50" s="1267">
        <v>9</v>
      </c>
      <c r="ED50" s="728">
        <v>4</v>
      </c>
      <c r="EE50" s="728">
        <v>2</v>
      </c>
      <c r="EF50" s="728">
        <v>1</v>
      </c>
      <c r="EG50" s="180"/>
      <c r="EH50" s="180"/>
      <c r="EI50" s="180"/>
      <c r="EJ50" s="180"/>
      <c r="EK50" s="728">
        <v>3</v>
      </c>
      <c r="EL50" s="180"/>
      <c r="EM50" s="180"/>
    </row>
    <row r="51" spans="1:143" ht="15" x14ac:dyDescent="0.25">
      <c r="A51" s="1441">
        <v>7</v>
      </c>
      <c r="B51" s="1444">
        <v>6</v>
      </c>
      <c r="C51" s="180"/>
      <c r="D51" s="728">
        <v>4</v>
      </c>
      <c r="E51" s="728"/>
      <c r="F51" s="728"/>
      <c r="G51" s="1267"/>
      <c r="H51" s="728"/>
      <c r="I51" s="728"/>
      <c r="J51" s="728">
        <v>1</v>
      </c>
      <c r="K51" s="180"/>
      <c r="L51" s="180"/>
      <c r="M51" s="180"/>
      <c r="N51" s="180"/>
      <c r="O51" s="728"/>
      <c r="P51" s="180"/>
      <c r="Q51" s="196"/>
      <c r="S51" s="1719">
        <v>7</v>
      </c>
      <c r="T51" s="1719">
        <v>6</v>
      </c>
      <c r="U51" s="1716">
        <v>73</v>
      </c>
      <c r="V51" s="1716">
        <v>27</v>
      </c>
      <c r="W51" s="1716">
        <v>31</v>
      </c>
      <c r="X51" s="1716">
        <v>257</v>
      </c>
      <c r="Y51" s="1716">
        <v>312</v>
      </c>
      <c r="Z51" s="1716">
        <v>127</v>
      </c>
      <c r="AA51" s="1716">
        <v>88</v>
      </c>
      <c r="AB51" s="1716">
        <v>136</v>
      </c>
      <c r="AC51" s="1716">
        <v>0</v>
      </c>
      <c r="AD51" s="1716">
        <v>0</v>
      </c>
      <c r="AE51" s="1716">
        <v>0</v>
      </c>
      <c r="AF51" s="1716">
        <v>0</v>
      </c>
      <c r="AG51" s="1716">
        <v>23</v>
      </c>
      <c r="AH51" s="1716">
        <v>0</v>
      </c>
      <c r="AI51" s="1716"/>
      <c r="DW51" s="1444">
        <v>7</v>
      </c>
      <c r="DX51" s="1444">
        <v>6</v>
      </c>
      <c r="DY51" s="180"/>
      <c r="DZ51" s="728">
        <v>4</v>
      </c>
      <c r="EA51" s="728"/>
      <c r="EB51" s="728"/>
      <c r="EC51" s="1267"/>
      <c r="ED51" s="728"/>
      <c r="EE51" s="728"/>
      <c r="EF51" s="728">
        <v>1</v>
      </c>
      <c r="EG51" s="180"/>
      <c r="EH51" s="180"/>
      <c r="EI51" s="180"/>
      <c r="EJ51" s="180"/>
      <c r="EK51" s="728"/>
      <c r="EL51" s="180"/>
      <c r="EM51" s="180"/>
    </row>
    <row r="52" spans="1:143" ht="15" x14ac:dyDescent="0.25">
      <c r="A52" s="1441">
        <v>8</v>
      </c>
      <c r="B52" s="1444">
        <v>7</v>
      </c>
      <c r="C52" s="180"/>
      <c r="D52" s="728"/>
      <c r="E52" s="728"/>
      <c r="F52" s="728"/>
      <c r="G52" s="1267"/>
      <c r="H52" s="728"/>
      <c r="I52" s="728"/>
      <c r="J52" s="728"/>
      <c r="K52" s="180"/>
      <c r="L52" s="180"/>
      <c r="M52" s="180"/>
      <c r="N52" s="180"/>
      <c r="O52" s="728"/>
      <c r="P52" s="180"/>
      <c r="Q52" s="196"/>
      <c r="S52" s="1719">
        <v>8</v>
      </c>
      <c r="T52" s="1719">
        <v>7</v>
      </c>
      <c r="U52" s="1716">
        <v>0</v>
      </c>
      <c r="V52" s="1716">
        <v>253</v>
      </c>
      <c r="W52" s="1716">
        <v>10</v>
      </c>
      <c r="X52" s="1716">
        <v>49</v>
      </c>
      <c r="Y52" s="1716">
        <v>1020</v>
      </c>
      <c r="Z52" s="1716">
        <v>29</v>
      </c>
      <c r="AA52" s="1716">
        <v>20</v>
      </c>
      <c r="AB52" s="1716">
        <v>120</v>
      </c>
      <c r="AC52" s="1716">
        <v>0</v>
      </c>
      <c r="AD52" s="1716">
        <v>0</v>
      </c>
      <c r="AE52" s="1716">
        <v>0</v>
      </c>
      <c r="AF52" s="1716">
        <v>0</v>
      </c>
      <c r="AG52" s="1716">
        <v>18</v>
      </c>
      <c r="AH52" s="1716">
        <v>0</v>
      </c>
      <c r="AI52" s="1716"/>
      <c r="DW52" s="1444">
        <v>8</v>
      </c>
      <c r="DX52" s="1444">
        <v>7</v>
      </c>
      <c r="DY52" s="180"/>
      <c r="DZ52" s="728"/>
      <c r="EA52" s="728"/>
      <c r="EB52" s="728"/>
      <c r="EC52" s="1267"/>
      <c r="ED52" s="728"/>
      <c r="EE52" s="728"/>
      <c r="EF52" s="728"/>
      <c r="EG52" s="180"/>
      <c r="EH52" s="180"/>
      <c r="EI52" s="180"/>
      <c r="EJ52" s="180"/>
      <c r="EK52" s="728"/>
      <c r="EL52" s="180"/>
      <c r="EM52" s="180"/>
    </row>
    <row r="53" spans="1:143" ht="15" x14ac:dyDescent="0.25">
      <c r="A53" s="1441">
        <v>9</v>
      </c>
      <c r="B53" s="1444">
        <v>8</v>
      </c>
      <c r="C53" s="180"/>
      <c r="D53" s="728"/>
      <c r="E53" s="728"/>
      <c r="F53" s="728"/>
      <c r="G53" s="1267"/>
      <c r="H53" s="728">
        <v>1</v>
      </c>
      <c r="I53" s="728"/>
      <c r="J53" s="728"/>
      <c r="K53" s="180"/>
      <c r="L53" s="180"/>
      <c r="M53" s="180"/>
      <c r="N53" s="180"/>
      <c r="O53" s="728"/>
      <c r="P53" s="180"/>
      <c r="Q53" s="196"/>
      <c r="S53" s="1719">
        <v>9</v>
      </c>
      <c r="T53" s="1719">
        <v>8</v>
      </c>
      <c r="U53" s="1716">
        <v>0</v>
      </c>
      <c r="V53" s="1716">
        <v>151</v>
      </c>
      <c r="W53" s="1716">
        <v>27</v>
      </c>
      <c r="X53" s="1716">
        <v>126</v>
      </c>
      <c r="Y53" s="1716">
        <v>166</v>
      </c>
      <c r="Z53" s="1716">
        <v>112</v>
      </c>
      <c r="AA53" s="1716">
        <v>63</v>
      </c>
      <c r="AB53" s="1716">
        <v>213</v>
      </c>
      <c r="AC53" s="1716">
        <v>0</v>
      </c>
      <c r="AD53" s="1716">
        <v>0</v>
      </c>
      <c r="AE53" s="1716">
        <v>0</v>
      </c>
      <c r="AF53" s="1716">
        <v>0</v>
      </c>
      <c r="AG53" s="1716">
        <v>18</v>
      </c>
      <c r="AH53" s="1716">
        <v>0</v>
      </c>
      <c r="AI53" s="1716"/>
      <c r="DW53" s="1444">
        <v>9</v>
      </c>
      <c r="DX53" s="1444">
        <v>8</v>
      </c>
      <c r="DY53" s="180"/>
      <c r="DZ53" s="728"/>
      <c r="EA53" s="728"/>
      <c r="EB53" s="728"/>
      <c r="EC53" s="1267"/>
      <c r="ED53" s="728">
        <v>1</v>
      </c>
      <c r="EE53" s="728"/>
      <c r="EF53" s="728"/>
      <c r="EG53" s="180"/>
      <c r="EH53" s="180"/>
      <c r="EI53" s="180"/>
      <c r="EJ53" s="180"/>
      <c r="EK53" s="728"/>
      <c r="EL53" s="180"/>
      <c r="EM53" s="180"/>
    </row>
    <row r="54" spans="1:143" ht="15.75" thickBot="1" x14ac:dyDescent="0.3">
      <c r="A54" s="1445">
        <v>10</v>
      </c>
      <c r="B54" s="1465">
        <v>9</v>
      </c>
      <c r="C54" s="203"/>
      <c r="D54" s="1467"/>
      <c r="E54" s="1467"/>
      <c r="F54" s="1467"/>
      <c r="G54" s="1468"/>
      <c r="H54" s="1467"/>
      <c r="I54" s="1467"/>
      <c r="J54" s="1467"/>
      <c r="K54" s="203"/>
      <c r="L54" s="203"/>
      <c r="M54" s="203"/>
      <c r="N54" s="203"/>
      <c r="O54" s="1467"/>
      <c r="P54" s="203"/>
      <c r="Q54" s="204"/>
      <c r="S54" s="1719">
        <v>10</v>
      </c>
      <c r="T54" s="1719">
        <v>9</v>
      </c>
      <c r="U54" s="1716">
        <v>0</v>
      </c>
      <c r="V54" s="1716">
        <v>8</v>
      </c>
      <c r="W54" s="1716">
        <v>3</v>
      </c>
      <c r="X54" s="1716">
        <v>31</v>
      </c>
      <c r="Y54" s="1716">
        <v>25</v>
      </c>
      <c r="Z54" s="1716">
        <v>50</v>
      </c>
      <c r="AA54" s="1716">
        <v>16</v>
      </c>
      <c r="AB54" s="1716">
        <v>54</v>
      </c>
      <c r="AC54" s="1716">
        <v>0</v>
      </c>
      <c r="AD54" s="1716">
        <v>0</v>
      </c>
      <c r="AE54" s="1716">
        <v>0</v>
      </c>
      <c r="AF54" s="1716">
        <v>0</v>
      </c>
      <c r="AG54" s="1716">
        <v>9</v>
      </c>
      <c r="AH54" s="1716">
        <v>0</v>
      </c>
      <c r="AI54" s="1716"/>
      <c r="DW54" s="1444">
        <v>10</v>
      </c>
      <c r="DX54" s="1444">
        <v>9</v>
      </c>
      <c r="DY54" s="180"/>
      <c r="DZ54" s="728"/>
      <c r="EA54" s="728"/>
      <c r="EB54" s="728"/>
      <c r="EC54" s="1267"/>
      <c r="ED54" s="728"/>
      <c r="EE54" s="728"/>
      <c r="EF54" s="728"/>
      <c r="EG54" s="180"/>
      <c r="EH54" s="180"/>
      <c r="EI54" s="180"/>
      <c r="EJ54" s="180"/>
      <c r="EK54" s="728"/>
      <c r="EL54" s="180"/>
      <c r="EM54" s="180"/>
    </row>
    <row r="55" spans="1:143" ht="15.75" thickBot="1" x14ac:dyDescent="0.3">
      <c r="A55" s="2489" t="s">
        <v>276</v>
      </c>
      <c r="B55" s="2490"/>
      <c r="C55" s="1469">
        <f>SUM(C45:C54)</f>
        <v>1</v>
      </c>
      <c r="D55" s="1469">
        <f t="shared" ref="D55:J55" si="29">SUM(D45:D54)</f>
        <v>5</v>
      </c>
      <c r="E55" s="1469">
        <f t="shared" si="29"/>
        <v>2</v>
      </c>
      <c r="F55" s="1469">
        <f t="shared" si="29"/>
        <v>1</v>
      </c>
      <c r="G55" s="1470">
        <f t="shared" si="29"/>
        <v>12</v>
      </c>
      <c r="H55" s="1469">
        <f t="shared" si="29"/>
        <v>6</v>
      </c>
      <c r="I55" s="1469">
        <f t="shared" si="29"/>
        <v>2</v>
      </c>
      <c r="J55" s="1469">
        <f t="shared" si="29"/>
        <v>3</v>
      </c>
      <c r="K55" s="1469"/>
      <c r="L55" s="1469"/>
      <c r="M55" s="1469"/>
      <c r="N55" s="1469"/>
      <c r="O55" s="1469">
        <v>1</v>
      </c>
      <c r="P55" s="1469"/>
      <c r="Q55" s="1458"/>
      <c r="S55" s="2502" t="s">
        <v>276</v>
      </c>
      <c r="T55" s="2503"/>
      <c r="U55" s="1716">
        <v>173</v>
      </c>
      <c r="V55" s="1716">
        <v>1102</v>
      </c>
      <c r="W55" s="1716">
        <v>196</v>
      </c>
      <c r="X55" s="1716">
        <v>855</v>
      </c>
      <c r="Y55" s="1716">
        <v>3359</v>
      </c>
      <c r="Z55" s="1716">
        <v>760</v>
      </c>
      <c r="AA55" s="1716">
        <v>420</v>
      </c>
      <c r="AB55" s="1716">
        <v>1049</v>
      </c>
      <c r="AC55" s="1716">
        <v>0</v>
      </c>
      <c r="AD55" s="1716">
        <v>0</v>
      </c>
      <c r="AE55" s="1716">
        <v>0</v>
      </c>
      <c r="AF55" s="1716">
        <v>0</v>
      </c>
      <c r="AG55" s="1716">
        <v>205</v>
      </c>
      <c r="AH55" s="1716"/>
      <c r="AI55" s="1716"/>
      <c r="DW55" s="2509" t="s">
        <v>276</v>
      </c>
      <c r="DX55" s="2510"/>
      <c r="DY55" s="1452">
        <f>SUM(DY45:DY54)</f>
        <v>1</v>
      </c>
      <c r="DZ55" s="1452">
        <f t="shared" ref="DZ55:EF55" si="30">SUM(DZ45:DZ54)</f>
        <v>5</v>
      </c>
      <c r="EA55" s="1452">
        <f t="shared" si="30"/>
        <v>2</v>
      </c>
      <c r="EB55" s="1452">
        <f t="shared" si="30"/>
        <v>1</v>
      </c>
      <c r="EC55" s="1453">
        <f t="shared" si="30"/>
        <v>12</v>
      </c>
      <c r="ED55" s="1452">
        <f t="shared" si="30"/>
        <v>6</v>
      </c>
      <c r="EE55" s="1452">
        <f t="shared" si="30"/>
        <v>2</v>
      </c>
      <c r="EF55" s="1452">
        <f t="shared" si="30"/>
        <v>3</v>
      </c>
      <c r="EG55" s="1452"/>
      <c r="EH55" s="1452"/>
      <c r="EI55" s="1452"/>
      <c r="EJ55" s="1452"/>
      <c r="EK55" s="1452">
        <f>SUM(EK45:EK54)</f>
        <v>3</v>
      </c>
      <c r="EL55" s="1452"/>
      <c r="EM55" s="1452"/>
    </row>
    <row r="56" spans="1:143" ht="15" x14ac:dyDescent="0.25">
      <c r="S56" s="1714"/>
      <c r="T56" s="1714"/>
      <c r="U56" s="1718">
        <v>7914</v>
      </c>
      <c r="V56" s="1714"/>
      <c r="W56" s="1714"/>
      <c r="X56" s="1714"/>
      <c r="Y56" s="1714"/>
      <c r="Z56" s="1714"/>
      <c r="AA56" s="1714"/>
      <c r="AB56" s="1714"/>
      <c r="AC56" s="1714"/>
      <c r="AD56" s="1714"/>
      <c r="AE56" s="1714"/>
      <c r="AF56" s="1714"/>
      <c r="AG56" s="1714"/>
      <c r="AH56" s="1714"/>
      <c r="AI56" s="1714"/>
      <c r="DW56" s="1439"/>
      <c r="DX56" s="1439"/>
    </row>
    <row r="57" spans="1:143" ht="15" x14ac:dyDescent="0.25">
      <c r="A57" s="1454" t="s">
        <v>598</v>
      </c>
      <c r="B57" s="1439"/>
      <c r="S57" s="1714" t="s">
        <v>598</v>
      </c>
      <c r="T57" s="1714"/>
      <c r="U57" s="1714" t="s">
        <v>302</v>
      </c>
      <c r="V57" s="1714"/>
      <c r="W57" s="1714"/>
      <c r="X57" s="1714"/>
      <c r="Y57" s="1714"/>
      <c r="Z57" s="1714"/>
      <c r="AA57" s="1714"/>
      <c r="AB57" s="1714"/>
      <c r="AC57" s="1714"/>
      <c r="AD57" s="1714"/>
      <c r="AE57" s="1714"/>
      <c r="AF57" s="1714"/>
      <c r="AG57" s="1714"/>
      <c r="AH57" s="1714"/>
      <c r="AI57" s="1714"/>
      <c r="DW57" s="1454" t="s">
        <v>598</v>
      </c>
      <c r="DX57" s="1439"/>
    </row>
    <row r="58" spans="1:143" ht="15" x14ac:dyDescent="0.25">
      <c r="A58" s="1439">
        <v>1</v>
      </c>
      <c r="B58" s="1456" t="s">
        <v>789</v>
      </c>
      <c r="H58" s="1438">
        <v>8</v>
      </c>
      <c r="I58" s="1455" t="s">
        <v>782</v>
      </c>
      <c r="S58" s="1714">
        <v>1</v>
      </c>
      <c r="T58" s="1714" t="s">
        <v>728</v>
      </c>
      <c r="U58" s="1714"/>
      <c r="V58" s="1714"/>
      <c r="W58" s="1714"/>
      <c r="X58" s="1714"/>
      <c r="Y58" s="1714"/>
      <c r="Z58" s="1717">
        <v>8</v>
      </c>
      <c r="AA58" s="1714" t="s">
        <v>730</v>
      </c>
      <c r="AB58" s="1714"/>
      <c r="AC58" s="1714"/>
      <c r="AD58" s="1714"/>
      <c r="AE58" s="1714"/>
      <c r="AF58" s="1714"/>
      <c r="AG58" s="2493" t="s">
        <v>370</v>
      </c>
      <c r="AH58" s="2493"/>
      <c r="AI58" s="2493"/>
      <c r="DW58" s="1439">
        <v>1</v>
      </c>
      <c r="DX58" s="1456" t="s">
        <v>789</v>
      </c>
      <c r="ED58" s="1438">
        <v>8</v>
      </c>
      <c r="EE58" s="1455" t="s">
        <v>782</v>
      </c>
    </row>
    <row r="59" spans="1:143" ht="15" x14ac:dyDescent="0.25">
      <c r="A59" s="1439">
        <v>2</v>
      </c>
      <c r="B59" s="1456" t="s">
        <v>788</v>
      </c>
      <c r="H59" s="1438">
        <v>9</v>
      </c>
      <c r="I59" s="1455" t="s">
        <v>781</v>
      </c>
      <c r="S59" s="1714">
        <v>2</v>
      </c>
      <c r="T59" s="1714" t="s">
        <v>731</v>
      </c>
      <c r="U59" s="1714"/>
      <c r="V59" s="1714"/>
      <c r="W59" s="1714"/>
      <c r="X59" s="1714"/>
      <c r="Y59" s="1714"/>
      <c r="Z59" s="1717">
        <v>9</v>
      </c>
      <c r="AA59" s="1714" t="s">
        <v>733</v>
      </c>
      <c r="AB59" s="1714"/>
      <c r="AC59" s="1714"/>
      <c r="AD59" s="1714"/>
      <c r="AE59" s="1714"/>
      <c r="AF59" s="1714"/>
      <c r="AG59" s="1714"/>
      <c r="AH59" s="1714"/>
      <c r="AI59" s="1714"/>
      <c r="DW59" s="1439">
        <v>2</v>
      </c>
      <c r="DX59" s="1456" t="s">
        <v>788</v>
      </c>
      <c r="ED59" s="1438">
        <v>9</v>
      </c>
      <c r="EE59" s="1455" t="s">
        <v>781</v>
      </c>
    </row>
    <row r="60" spans="1:143" ht="15" x14ac:dyDescent="0.25">
      <c r="A60" s="1439">
        <v>3</v>
      </c>
      <c r="B60" s="1456" t="s">
        <v>787</v>
      </c>
      <c r="H60" s="1438">
        <v>0</v>
      </c>
      <c r="I60" s="1455" t="s">
        <v>780</v>
      </c>
      <c r="S60" s="1714">
        <v>3</v>
      </c>
      <c r="T60" s="1714" t="s">
        <v>734</v>
      </c>
      <c r="U60" s="1714"/>
      <c r="V60" s="1714"/>
      <c r="W60" s="1714"/>
      <c r="X60" s="1714"/>
      <c r="Y60" s="1714"/>
      <c r="Z60" s="1717">
        <v>0</v>
      </c>
      <c r="AA60" s="1714" t="s">
        <v>736</v>
      </c>
      <c r="AB60" s="1714"/>
      <c r="AC60" s="1714"/>
      <c r="AD60" s="1714"/>
      <c r="AE60" s="1714"/>
      <c r="AF60" s="1714"/>
      <c r="AG60" s="1714"/>
      <c r="AH60" s="1714"/>
      <c r="AI60" s="1714"/>
      <c r="DW60" s="1439">
        <v>3</v>
      </c>
      <c r="DX60" s="1456" t="s">
        <v>787</v>
      </c>
      <c r="ED60" s="1438">
        <v>0</v>
      </c>
      <c r="EE60" s="1455" t="s">
        <v>780</v>
      </c>
    </row>
    <row r="61" spans="1:143" ht="15" x14ac:dyDescent="0.25">
      <c r="A61" s="1439">
        <v>4</v>
      </c>
      <c r="B61" s="1456" t="s">
        <v>786</v>
      </c>
      <c r="H61" s="1438" t="s">
        <v>738</v>
      </c>
      <c r="I61" s="1455" t="s">
        <v>779</v>
      </c>
      <c r="S61" s="1714">
        <v>4</v>
      </c>
      <c r="T61" s="1714" t="s">
        <v>737</v>
      </c>
      <c r="U61" s="1714"/>
      <c r="V61" s="1714"/>
      <c r="W61" s="1714"/>
      <c r="X61" s="1714"/>
      <c r="Y61" s="1714"/>
      <c r="Z61" s="1714" t="s">
        <v>738</v>
      </c>
      <c r="AA61" s="1714" t="s">
        <v>739</v>
      </c>
      <c r="AB61" s="1714"/>
      <c r="AC61" s="1714"/>
      <c r="AD61" s="1714"/>
      <c r="AE61" s="1714"/>
      <c r="AF61" s="1714"/>
      <c r="AG61" s="1714"/>
      <c r="AH61" s="1714"/>
      <c r="AI61" s="1714"/>
      <c r="DW61" s="1439">
        <v>4</v>
      </c>
      <c r="DX61" s="1456" t="s">
        <v>786</v>
      </c>
      <c r="ED61" s="1438" t="s">
        <v>738</v>
      </c>
      <c r="EE61" s="1455" t="s">
        <v>779</v>
      </c>
    </row>
    <row r="62" spans="1:143" ht="15" x14ac:dyDescent="0.25">
      <c r="A62" s="1439">
        <v>5</v>
      </c>
      <c r="B62" s="1456" t="s">
        <v>785</v>
      </c>
      <c r="H62" s="1438" t="s">
        <v>741</v>
      </c>
      <c r="I62" s="95" t="s">
        <v>742</v>
      </c>
      <c r="S62" s="1714">
        <v>5</v>
      </c>
      <c r="T62" s="1714" t="s">
        <v>740</v>
      </c>
      <c r="U62" s="1714"/>
      <c r="V62" s="1714"/>
      <c r="W62" s="1714"/>
      <c r="X62" s="1714"/>
      <c r="Y62" s="1714"/>
      <c r="Z62" s="1714" t="s">
        <v>741</v>
      </c>
      <c r="AA62" s="1714" t="s">
        <v>742</v>
      </c>
      <c r="AB62" s="1714"/>
      <c r="AC62" s="1714"/>
      <c r="AD62" s="1714"/>
      <c r="AE62" s="1714"/>
      <c r="AF62" s="1714"/>
      <c r="AG62" s="2512" t="s">
        <v>371</v>
      </c>
      <c r="AH62" s="2512"/>
      <c r="AI62" s="2512"/>
      <c r="DW62" s="1439">
        <v>5</v>
      </c>
      <c r="DX62" s="1456" t="s">
        <v>785</v>
      </c>
      <c r="ED62" s="1438" t="s">
        <v>741</v>
      </c>
      <c r="EE62" s="95" t="s">
        <v>742</v>
      </c>
    </row>
    <row r="63" spans="1:143" ht="15" x14ac:dyDescent="0.25">
      <c r="A63" s="1439">
        <v>6</v>
      </c>
      <c r="B63" s="1456" t="s">
        <v>784</v>
      </c>
      <c r="H63" s="1438" t="s">
        <v>744</v>
      </c>
      <c r="I63" s="95" t="s">
        <v>745</v>
      </c>
      <c r="S63" s="1714">
        <v>6</v>
      </c>
      <c r="T63" s="1714" t="s">
        <v>743</v>
      </c>
      <c r="U63" s="1714"/>
      <c r="V63" s="1714"/>
      <c r="W63" s="1714"/>
      <c r="X63" s="1714"/>
      <c r="Y63" s="1714"/>
      <c r="Z63" s="1714" t="s">
        <v>744</v>
      </c>
      <c r="AA63" s="1714" t="s">
        <v>745</v>
      </c>
      <c r="AB63" s="1714"/>
      <c r="AC63" s="1714"/>
      <c r="AD63" s="1714"/>
      <c r="AE63" s="1714"/>
      <c r="AF63" s="1714"/>
      <c r="AG63" s="2493" t="s">
        <v>372</v>
      </c>
      <c r="AH63" s="2493"/>
      <c r="AI63" s="2493"/>
      <c r="DW63" s="1439">
        <v>6</v>
      </c>
      <c r="DX63" s="1456" t="s">
        <v>784</v>
      </c>
      <c r="ED63" s="1438" t="s">
        <v>744</v>
      </c>
      <c r="EE63" s="95" t="s">
        <v>745</v>
      </c>
    </row>
    <row r="64" spans="1:143" ht="15" x14ac:dyDescent="0.25">
      <c r="A64" s="1439">
        <v>7</v>
      </c>
      <c r="B64" s="1456" t="s">
        <v>783</v>
      </c>
      <c r="H64" s="1438" t="s">
        <v>747</v>
      </c>
      <c r="I64" s="95" t="s">
        <v>748</v>
      </c>
      <c r="S64" s="1714">
        <v>7</v>
      </c>
      <c r="T64" s="1714" t="s">
        <v>746</v>
      </c>
      <c r="U64" s="1714"/>
      <c r="V64" s="1714"/>
      <c r="W64" s="1714"/>
      <c r="X64" s="1714"/>
      <c r="Y64" s="1714"/>
      <c r="Z64" s="1714" t="s">
        <v>747</v>
      </c>
      <c r="AA64" s="1714" t="s">
        <v>748</v>
      </c>
      <c r="AB64" s="1714"/>
      <c r="AC64" s="1714"/>
      <c r="AD64" s="1714"/>
      <c r="AE64" s="1714"/>
      <c r="AF64" s="1714"/>
      <c r="AG64" s="2493" t="s">
        <v>749</v>
      </c>
      <c r="AH64" s="2493"/>
      <c r="AI64" s="2493"/>
      <c r="DW64" s="1439">
        <v>7</v>
      </c>
      <c r="DX64" s="1456" t="s">
        <v>783</v>
      </c>
      <c r="ED64" s="1438" t="s">
        <v>747</v>
      </c>
      <c r="EE64" s="95" t="s">
        <v>748</v>
      </c>
    </row>
    <row r="65" spans="1:35" ht="15" x14ac:dyDescent="0.25">
      <c r="A65" s="95"/>
      <c r="B65" s="95"/>
      <c r="S65" s="1714"/>
      <c r="T65" s="1714"/>
      <c r="U65" s="1714"/>
      <c r="V65" s="1714"/>
      <c r="W65" s="1714"/>
      <c r="X65" s="1714"/>
      <c r="Y65" s="1714"/>
      <c r="Z65" s="1714"/>
      <c r="AA65" s="1714"/>
      <c r="AB65" s="1714"/>
      <c r="AC65" s="1714"/>
      <c r="AD65" s="1714"/>
      <c r="AE65" s="1714"/>
      <c r="AF65" s="1714"/>
      <c r="AG65" s="1714"/>
      <c r="AH65" s="1714"/>
      <c r="AI65" s="1714"/>
    </row>
    <row r="66" spans="1:35" ht="15" x14ac:dyDescent="0.25">
      <c r="S66" s="1713" t="s">
        <v>814</v>
      </c>
      <c r="T66" s="1714"/>
      <c r="U66" s="1714"/>
      <c r="V66" s="1714"/>
      <c r="W66" s="1714"/>
      <c r="X66" s="1714"/>
      <c r="Y66" s="1714"/>
      <c r="Z66" s="1714"/>
      <c r="AA66" s="1714"/>
      <c r="AB66" s="1714"/>
      <c r="AC66" s="1714"/>
      <c r="AD66" s="1714"/>
      <c r="AE66" s="1714"/>
      <c r="AF66" s="1714"/>
      <c r="AG66" s="1714"/>
      <c r="AH66" s="1714"/>
      <c r="AI66" s="1714"/>
    </row>
    <row r="68" spans="1:35" x14ac:dyDescent="0.2">
      <c r="A68" s="2463" t="s">
        <v>696</v>
      </c>
      <c r="B68" s="2463"/>
      <c r="C68" s="2463"/>
      <c r="D68" s="2463"/>
      <c r="E68" s="2463"/>
      <c r="F68" s="2463"/>
      <c r="G68" s="2463"/>
      <c r="H68" s="2463"/>
      <c r="I68" s="2463"/>
      <c r="J68" s="2463"/>
      <c r="K68" s="2463"/>
      <c r="L68" s="2463"/>
      <c r="M68" s="2463"/>
      <c r="N68" s="2463"/>
      <c r="O68" s="2463"/>
      <c r="P68" s="2463"/>
      <c r="Q68" s="2463"/>
    </row>
    <row r="69" spans="1:35" x14ac:dyDescent="0.2">
      <c r="A69" s="1439"/>
      <c r="B69" s="1439"/>
    </row>
    <row r="70" spans="1:35" x14ac:dyDescent="0.2">
      <c r="A70" s="1439" t="s">
        <v>273</v>
      </c>
      <c r="B70" s="1439"/>
      <c r="C70" s="112" t="s">
        <v>772</v>
      </c>
    </row>
    <row r="71" spans="1:35" x14ac:dyDescent="0.2">
      <c r="A71" s="1439" t="s">
        <v>25</v>
      </c>
      <c r="B71" s="1439"/>
      <c r="C71" s="95" t="s">
        <v>306</v>
      </c>
    </row>
    <row r="72" spans="1:35" x14ac:dyDescent="0.2">
      <c r="A72" s="1439" t="s">
        <v>272</v>
      </c>
      <c r="B72" s="1439"/>
      <c r="C72" s="95" t="s">
        <v>712</v>
      </c>
    </row>
    <row r="73" spans="1:35" x14ac:dyDescent="0.2">
      <c r="A73" s="1439" t="s">
        <v>26</v>
      </c>
      <c r="B73" s="1439"/>
      <c r="C73" s="95" t="s">
        <v>713</v>
      </c>
    </row>
    <row r="74" spans="1:35" ht="13.5" thickBot="1" x14ac:dyDescent="0.25">
      <c r="A74" s="1439"/>
      <c r="B74" s="1439"/>
    </row>
    <row r="75" spans="1:35" ht="12.75" customHeight="1" x14ac:dyDescent="0.2">
      <c r="A75" s="2470" t="s">
        <v>0</v>
      </c>
      <c r="B75" s="2472" t="s">
        <v>715</v>
      </c>
      <c r="C75" s="2474" t="s">
        <v>716</v>
      </c>
      <c r="D75" s="2475"/>
      <c r="E75" s="2475"/>
      <c r="F75" s="2475"/>
      <c r="G75" s="2475"/>
      <c r="H75" s="2475"/>
      <c r="I75" s="2475"/>
      <c r="J75" s="2475"/>
      <c r="K75" s="2475"/>
      <c r="L75" s="2475"/>
      <c r="M75" s="2475"/>
      <c r="N75" s="2475"/>
      <c r="O75" s="2475"/>
      <c r="P75" s="2476"/>
      <c r="Q75" s="1459" t="s">
        <v>309</v>
      </c>
    </row>
    <row r="76" spans="1:35" ht="63.75" x14ac:dyDescent="0.2">
      <c r="A76" s="2471"/>
      <c r="B76" s="2468"/>
      <c r="C76" s="1440" t="s">
        <v>778</v>
      </c>
      <c r="D76" s="1440" t="s">
        <v>717</v>
      </c>
      <c r="E76" s="1440" t="s">
        <v>718</v>
      </c>
      <c r="F76" s="1440" t="s">
        <v>136</v>
      </c>
      <c r="G76" s="1440" t="s">
        <v>93</v>
      </c>
      <c r="H76" s="1440" t="s">
        <v>94</v>
      </c>
      <c r="I76" s="1440" t="s">
        <v>719</v>
      </c>
      <c r="J76" s="1440" t="s">
        <v>720</v>
      </c>
      <c r="K76" s="1440" t="s">
        <v>95</v>
      </c>
      <c r="L76" s="1440" t="s">
        <v>721</v>
      </c>
      <c r="M76" s="1440" t="s">
        <v>722</v>
      </c>
      <c r="N76" s="1440" t="s">
        <v>723</v>
      </c>
      <c r="O76" s="1440" t="s">
        <v>208</v>
      </c>
      <c r="P76" s="1440" t="s">
        <v>97</v>
      </c>
      <c r="Q76" s="1460"/>
    </row>
    <row r="77" spans="1:35" ht="13.5" thickBot="1" x14ac:dyDescent="0.25">
      <c r="A77" s="1461">
        <v>1</v>
      </c>
      <c r="B77" s="1462">
        <v>2</v>
      </c>
      <c r="C77" s="1462">
        <v>3</v>
      </c>
      <c r="D77" s="1462">
        <v>4</v>
      </c>
      <c r="E77" s="1462">
        <v>5</v>
      </c>
      <c r="F77" s="1462">
        <v>6</v>
      </c>
      <c r="G77" s="1462">
        <v>7</v>
      </c>
      <c r="H77" s="1462">
        <v>8</v>
      </c>
      <c r="I77" s="1462">
        <v>9</v>
      </c>
      <c r="J77" s="1462">
        <v>10</v>
      </c>
      <c r="K77" s="1462">
        <v>11</v>
      </c>
      <c r="L77" s="1462">
        <v>12</v>
      </c>
      <c r="M77" s="1462">
        <v>13</v>
      </c>
      <c r="N77" s="1462">
        <v>14</v>
      </c>
      <c r="O77" s="1462">
        <v>15</v>
      </c>
      <c r="P77" s="1462">
        <v>16</v>
      </c>
      <c r="Q77" s="1463">
        <v>17</v>
      </c>
    </row>
    <row r="78" spans="1:35" x14ac:dyDescent="0.2">
      <c r="A78" s="1442">
        <v>1</v>
      </c>
      <c r="B78" s="1443">
        <v>0</v>
      </c>
      <c r="C78" s="193"/>
      <c r="D78" s="193"/>
      <c r="E78" s="193"/>
      <c r="F78" s="193"/>
      <c r="G78" s="1466"/>
      <c r="H78" s="193"/>
      <c r="I78" s="193"/>
      <c r="J78" s="193"/>
      <c r="K78" s="193"/>
      <c r="L78" s="193"/>
      <c r="M78" s="193"/>
      <c r="N78" s="193"/>
      <c r="O78" s="193"/>
      <c r="P78" s="193"/>
      <c r="Q78" s="194"/>
    </row>
    <row r="79" spans="1:35" x14ac:dyDescent="0.2">
      <c r="A79" s="1441">
        <v>2</v>
      </c>
      <c r="B79" s="1444">
        <v>1</v>
      </c>
      <c r="C79" s="180"/>
      <c r="D79" s="728"/>
      <c r="E79" s="1266"/>
      <c r="F79" s="728"/>
      <c r="G79" s="1267"/>
      <c r="H79" s="728"/>
      <c r="I79" s="728"/>
      <c r="J79" s="728"/>
      <c r="K79" s="180"/>
      <c r="L79" s="180"/>
      <c r="M79" s="180"/>
      <c r="N79" s="180"/>
      <c r="O79" s="728"/>
      <c r="P79" s="180"/>
      <c r="Q79" s="196"/>
    </row>
    <row r="80" spans="1:35" x14ac:dyDescent="0.2">
      <c r="A80" s="1441">
        <v>3</v>
      </c>
      <c r="B80" s="1444">
        <v>2</v>
      </c>
      <c r="C80" s="180"/>
      <c r="D80" s="728"/>
      <c r="E80" s="728"/>
      <c r="F80" s="728"/>
      <c r="G80" s="1267"/>
      <c r="H80" s="728"/>
      <c r="I80" s="728"/>
      <c r="J80" s="728"/>
      <c r="K80" s="180"/>
      <c r="L80" s="180"/>
      <c r="M80" s="180"/>
      <c r="N80" s="180"/>
      <c r="O80" s="728"/>
      <c r="P80" s="180"/>
      <c r="Q80" s="196"/>
    </row>
    <row r="81" spans="1:17" x14ac:dyDescent="0.2">
      <c r="A81" s="1441">
        <v>4</v>
      </c>
      <c r="B81" s="1444">
        <v>3</v>
      </c>
      <c r="C81" s="180"/>
      <c r="D81" s="728">
        <v>5</v>
      </c>
      <c r="E81" s="728"/>
      <c r="F81" s="728"/>
      <c r="G81" s="1268">
        <v>6</v>
      </c>
      <c r="H81" s="728"/>
      <c r="I81" s="728"/>
      <c r="J81" s="728"/>
      <c r="K81" s="180"/>
      <c r="L81" s="180"/>
      <c r="M81" s="180"/>
      <c r="N81" s="180"/>
      <c r="O81" s="728">
        <v>1</v>
      </c>
      <c r="P81" s="180"/>
      <c r="Q81" s="196"/>
    </row>
    <row r="82" spans="1:17" x14ac:dyDescent="0.2">
      <c r="A82" s="1441">
        <v>5</v>
      </c>
      <c r="B82" s="1444">
        <v>4</v>
      </c>
      <c r="C82" s="180"/>
      <c r="D82" s="728"/>
      <c r="E82" s="728"/>
      <c r="F82" s="728"/>
      <c r="G82" s="1267"/>
      <c r="H82" s="728"/>
      <c r="I82" s="728"/>
      <c r="J82" s="728">
        <v>2</v>
      </c>
      <c r="K82" s="180"/>
      <c r="L82" s="180"/>
      <c r="M82" s="180"/>
      <c r="N82" s="180"/>
      <c r="O82" s="728"/>
      <c r="P82" s="180"/>
      <c r="Q82" s="196"/>
    </row>
    <row r="83" spans="1:17" x14ac:dyDescent="0.2">
      <c r="A83" s="1441">
        <v>6</v>
      </c>
      <c r="B83" s="1444">
        <v>5</v>
      </c>
      <c r="C83" s="180"/>
      <c r="D83" s="728"/>
      <c r="E83" s="728"/>
      <c r="F83" s="728"/>
      <c r="G83" s="1267">
        <v>1</v>
      </c>
      <c r="H83" s="728"/>
      <c r="I83" s="728"/>
      <c r="J83" s="728"/>
      <c r="K83" s="180"/>
      <c r="L83" s="180"/>
      <c r="M83" s="180"/>
      <c r="N83" s="180"/>
      <c r="O83" s="728">
        <v>3</v>
      </c>
      <c r="P83" s="180"/>
      <c r="Q83" s="196"/>
    </row>
    <row r="84" spans="1:17" x14ac:dyDescent="0.2">
      <c r="A84" s="1441">
        <v>7</v>
      </c>
      <c r="B84" s="1444">
        <v>6</v>
      </c>
      <c r="C84" s="180"/>
      <c r="D84" s="728"/>
      <c r="E84" s="728">
        <v>1</v>
      </c>
      <c r="F84" s="728">
        <v>6</v>
      </c>
      <c r="G84" s="1267"/>
      <c r="H84" s="728">
        <v>1</v>
      </c>
      <c r="I84" s="728">
        <v>1</v>
      </c>
      <c r="J84" s="728"/>
      <c r="K84" s="180"/>
      <c r="L84" s="180"/>
      <c r="M84" s="180"/>
      <c r="N84" s="180"/>
      <c r="O84" s="728"/>
      <c r="P84" s="180"/>
      <c r="Q84" s="196"/>
    </row>
    <row r="85" spans="1:17" x14ac:dyDescent="0.2">
      <c r="A85" s="1441">
        <v>8</v>
      </c>
      <c r="B85" s="1444">
        <v>7</v>
      </c>
      <c r="C85" s="180"/>
      <c r="D85" s="728"/>
      <c r="E85" s="728"/>
      <c r="F85" s="728"/>
      <c r="G85" s="1267">
        <v>9</v>
      </c>
      <c r="H85" s="728"/>
      <c r="I85" s="728"/>
      <c r="J85" s="728"/>
      <c r="K85" s="180"/>
      <c r="L85" s="180"/>
      <c r="M85" s="180"/>
      <c r="N85" s="180"/>
      <c r="O85" s="728"/>
      <c r="P85" s="180"/>
      <c r="Q85" s="196"/>
    </row>
    <row r="86" spans="1:17" x14ac:dyDescent="0.2">
      <c r="A86" s="1441">
        <v>9</v>
      </c>
      <c r="B86" s="1444">
        <v>8</v>
      </c>
      <c r="C86" s="180"/>
      <c r="D86" s="728"/>
      <c r="E86" s="728"/>
      <c r="F86" s="728">
        <v>4</v>
      </c>
      <c r="G86" s="1267"/>
      <c r="H86" s="728">
        <v>1</v>
      </c>
      <c r="I86" s="728">
        <v>1</v>
      </c>
      <c r="J86" s="728"/>
      <c r="K86" s="180"/>
      <c r="L86" s="180"/>
      <c r="M86" s="180"/>
      <c r="N86" s="180"/>
      <c r="O86" s="728">
        <v>1</v>
      </c>
      <c r="P86" s="180"/>
      <c r="Q86" s="196"/>
    </row>
    <row r="87" spans="1:17" ht="13.5" thickBot="1" x14ac:dyDescent="0.25">
      <c r="A87" s="1445">
        <v>10</v>
      </c>
      <c r="B87" s="1465">
        <v>9</v>
      </c>
      <c r="C87" s="203"/>
      <c r="D87" s="1467"/>
      <c r="E87" s="1467"/>
      <c r="F87" s="1467">
        <v>1</v>
      </c>
      <c r="G87" s="1468"/>
      <c r="H87" s="1467"/>
      <c r="I87" s="1467"/>
      <c r="J87" s="1467">
        <v>1</v>
      </c>
      <c r="K87" s="203"/>
      <c r="L87" s="203"/>
      <c r="M87" s="203"/>
      <c r="N87" s="203"/>
      <c r="O87" s="1467"/>
      <c r="P87" s="203"/>
      <c r="Q87" s="204"/>
    </row>
    <row r="88" spans="1:17" ht="13.5" thickBot="1" x14ac:dyDescent="0.25">
      <c r="A88" s="2489" t="s">
        <v>276</v>
      </c>
      <c r="B88" s="2490"/>
      <c r="C88" s="1469">
        <f>SUM(C78:C87)</f>
        <v>0</v>
      </c>
      <c r="D88" s="1469">
        <f t="shared" ref="D88:J88" si="31">SUM(D78:D87)</f>
        <v>5</v>
      </c>
      <c r="E88" s="1469">
        <f t="shared" si="31"/>
        <v>1</v>
      </c>
      <c r="F88" s="1469">
        <f t="shared" si="31"/>
        <v>11</v>
      </c>
      <c r="G88" s="1470">
        <f t="shared" si="31"/>
        <v>16</v>
      </c>
      <c r="H88" s="1469">
        <f t="shared" si="31"/>
        <v>2</v>
      </c>
      <c r="I88" s="1469">
        <f t="shared" si="31"/>
        <v>2</v>
      </c>
      <c r="J88" s="1469">
        <f t="shared" si="31"/>
        <v>3</v>
      </c>
      <c r="K88" s="1469"/>
      <c r="L88" s="1469"/>
      <c r="M88" s="1469"/>
      <c r="N88" s="1469"/>
      <c r="O88" s="1469">
        <f>SUM(O78:O87)</f>
        <v>5</v>
      </c>
      <c r="P88" s="1469"/>
      <c r="Q88" s="1458"/>
    </row>
    <row r="89" spans="1:17" x14ac:dyDescent="0.2">
      <c r="C89" s="108">
        <f>SUM(C88:J88)</f>
        <v>40</v>
      </c>
    </row>
    <row r="90" spans="1:17" x14ac:dyDescent="0.2">
      <c r="A90" s="1454" t="s">
        <v>598</v>
      </c>
      <c r="B90" s="1439"/>
    </row>
    <row r="91" spans="1:17" x14ac:dyDescent="0.2">
      <c r="A91" s="1439">
        <v>1</v>
      </c>
      <c r="B91" s="1456" t="s">
        <v>789</v>
      </c>
      <c r="H91" s="1438">
        <v>8</v>
      </c>
      <c r="I91" s="1455" t="s">
        <v>782</v>
      </c>
    </row>
    <row r="92" spans="1:17" x14ac:dyDescent="0.2">
      <c r="A92" s="1439">
        <v>2</v>
      </c>
      <c r="B92" s="1456" t="s">
        <v>788</v>
      </c>
      <c r="H92" s="1438">
        <v>9</v>
      </c>
      <c r="I92" s="1455" t="s">
        <v>781</v>
      </c>
    </row>
    <row r="93" spans="1:17" x14ac:dyDescent="0.2">
      <c r="A93" s="1439">
        <v>3</v>
      </c>
      <c r="B93" s="1456" t="s">
        <v>787</v>
      </c>
      <c r="H93" s="1438">
        <v>0</v>
      </c>
      <c r="I93" s="1455" t="s">
        <v>780</v>
      </c>
    </row>
    <row r="94" spans="1:17" x14ac:dyDescent="0.2">
      <c r="A94" s="1439">
        <v>4</v>
      </c>
      <c r="B94" s="1456" t="s">
        <v>786</v>
      </c>
      <c r="H94" s="1438" t="s">
        <v>738</v>
      </c>
      <c r="I94" s="1455" t="s">
        <v>779</v>
      </c>
    </row>
    <row r="95" spans="1:17" x14ac:dyDescent="0.2">
      <c r="A95" s="1439">
        <v>5</v>
      </c>
      <c r="B95" s="1456" t="s">
        <v>785</v>
      </c>
      <c r="H95" s="1438" t="s">
        <v>741</v>
      </c>
      <c r="I95" s="95" t="s">
        <v>742</v>
      </c>
    </row>
    <row r="96" spans="1:17" x14ac:dyDescent="0.2">
      <c r="A96" s="1439">
        <v>6</v>
      </c>
      <c r="B96" s="1456" t="s">
        <v>784</v>
      </c>
      <c r="H96" s="1438" t="s">
        <v>744</v>
      </c>
      <c r="I96" s="95" t="s">
        <v>745</v>
      </c>
    </row>
    <row r="97" spans="1:17" x14ac:dyDescent="0.2">
      <c r="A97" s="1439">
        <v>7</v>
      </c>
      <c r="B97" s="1456" t="s">
        <v>783</v>
      </c>
      <c r="H97" s="1438" t="s">
        <v>747</v>
      </c>
      <c r="I97" s="95" t="s">
        <v>748</v>
      </c>
    </row>
    <row r="98" spans="1:17" x14ac:dyDescent="0.2">
      <c r="A98" s="95"/>
      <c r="B98" s="95"/>
    </row>
    <row r="99" spans="1:17" x14ac:dyDescent="0.2">
      <c r="A99" s="1592"/>
      <c r="B99" s="1592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</row>
    <row r="100" spans="1:17" ht="15" x14ac:dyDescent="0.2">
      <c r="A100" s="2481" t="s">
        <v>696</v>
      </c>
      <c r="B100" s="2481"/>
      <c r="C100" s="2481"/>
      <c r="D100" s="2481"/>
      <c r="E100" s="2481"/>
      <c r="F100" s="2481"/>
      <c r="G100" s="2481"/>
      <c r="H100" s="2481"/>
      <c r="I100" s="2481"/>
      <c r="J100" s="2481"/>
      <c r="K100" s="2481"/>
      <c r="L100" s="2481"/>
      <c r="M100" s="2481"/>
      <c r="N100" s="2481"/>
      <c r="O100" s="2481"/>
      <c r="P100" s="2481"/>
      <c r="Q100" s="2481"/>
    </row>
    <row r="101" spans="1:17" ht="15" x14ac:dyDescent="0.25">
      <c r="D101" s="1550"/>
      <c r="E101" s="1550"/>
      <c r="F101" s="1550"/>
      <c r="G101" s="1550"/>
      <c r="H101" s="1550"/>
      <c r="I101" s="1550"/>
      <c r="J101" s="1550"/>
      <c r="K101" s="1550"/>
      <c r="L101" s="1550"/>
      <c r="M101" s="1550"/>
      <c r="N101" s="1550"/>
      <c r="O101" s="1550"/>
      <c r="P101" s="1550"/>
      <c r="Q101" s="1550"/>
    </row>
    <row r="102" spans="1:17" ht="15" x14ac:dyDescent="0.25">
      <c r="A102" s="1553" t="s">
        <v>273</v>
      </c>
      <c r="B102" s="1552"/>
      <c r="C102" s="1550" t="s">
        <v>801</v>
      </c>
      <c r="D102" s="1550"/>
      <c r="E102" s="1550"/>
      <c r="F102" s="1550"/>
      <c r="G102" s="1550"/>
      <c r="H102" s="1550"/>
      <c r="I102" s="1550"/>
      <c r="J102" s="1550"/>
      <c r="K102" s="1550"/>
      <c r="L102" s="1550"/>
      <c r="M102" s="1550"/>
      <c r="N102" s="1550"/>
      <c r="O102" s="1550"/>
      <c r="P102" s="1550"/>
      <c r="Q102" s="1550"/>
    </row>
    <row r="103" spans="1:17" ht="15" x14ac:dyDescent="0.25">
      <c r="A103" s="1553" t="s">
        <v>25</v>
      </c>
      <c r="B103" s="1552"/>
      <c r="C103" s="1550" t="s">
        <v>706</v>
      </c>
      <c r="D103" s="1550"/>
      <c r="E103" s="1550"/>
      <c r="F103" s="1550"/>
      <c r="G103" s="1550"/>
      <c r="H103" s="1550"/>
      <c r="I103" s="1550"/>
      <c r="J103" s="1550"/>
      <c r="K103" s="1550"/>
      <c r="L103" s="1550"/>
      <c r="M103" s="1550"/>
      <c r="N103" s="1550"/>
      <c r="O103" s="1550"/>
      <c r="P103" s="1550"/>
      <c r="Q103" s="1550"/>
    </row>
    <row r="104" spans="1:17" ht="15" x14ac:dyDescent="0.25">
      <c r="A104" s="1553" t="s">
        <v>711</v>
      </c>
      <c r="B104" s="1552"/>
      <c r="C104" s="1550" t="s">
        <v>712</v>
      </c>
      <c r="D104" s="1550"/>
      <c r="E104" s="1550"/>
      <c r="F104" s="1550"/>
      <c r="G104" s="1550"/>
      <c r="H104" s="1550"/>
      <c r="I104" s="1550"/>
      <c r="J104" s="1550"/>
      <c r="K104" s="1550"/>
      <c r="L104" s="1550"/>
      <c r="M104" s="1550"/>
      <c r="N104" s="1550"/>
      <c r="O104" s="1550"/>
      <c r="P104" s="1550"/>
      <c r="Q104" s="1550"/>
    </row>
    <row r="105" spans="1:17" ht="15" x14ac:dyDescent="0.25">
      <c r="A105" s="1553" t="s">
        <v>26</v>
      </c>
      <c r="B105" s="1552"/>
      <c r="C105" s="1550" t="s">
        <v>713</v>
      </c>
      <c r="D105" s="1550"/>
      <c r="E105" s="1550"/>
      <c r="F105" s="1550"/>
      <c r="G105" s="1550"/>
      <c r="H105" s="1550"/>
      <c r="I105" s="1550"/>
      <c r="J105" s="1550"/>
      <c r="K105" s="1550"/>
      <c r="L105" s="1550"/>
      <c r="M105" s="1550"/>
      <c r="N105" s="1550"/>
      <c r="O105" s="1550"/>
      <c r="P105" s="1550"/>
      <c r="Q105" s="1550"/>
    </row>
    <row r="106" spans="1:17" ht="15" x14ac:dyDescent="0.25">
      <c r="A106" s="1552"/>
      <c r="B106" s="1552"/>
      <c r="C106" s="1550"/>
      <c r="D106" s="1550"/>
      <c r="E106" s="1550"/>
      <c r="F106" s="1550"/>
      <c r="G106" s="1550"/>
      <c r="H106" s="1550"/>
      <c r="I106" s="1550"/>
      <c r="J106" s="1550"/>
      <c r="K106" s="1550"/>
      <c r="L106" s="1550"/>
      <c r="M106" s="1550"/>
      <c r="N106" s="1550"/>
      <c r="O106" s="1550"/>
      <c r="P106" s="1550"/>
      <c r="Q106" s="1550"/>
    </row>
    <row r="107" spans="1:17" s="1490" customFormat="1" ht="15" x14ac:dyDescent="0.2">
      <c r="A107" s="2482" t="s">
        <v>0</v>
      </c>
      <c r="B107" s="2484" t="s">
        <v>715</v>
      </c>
      <c r="C107" s="2486" t="s">
        <v>716</v>
      </c>
      <c r="D107" s="2487"/>
      <c r="E107" s="2487"/>
      <c r="F107" s="2487"/>
      <c r="G107" s="2487"/>
      <c r="H107" s="2487"/>
      <c r="I107" s="2487"/>
      <c r="J107" s="2487"/>
      <c r="K107" s="2487"/>
      <c r="L107" s="2487"/>
      <c r="M107" s="2487"/>
      <c r="N107" s="2487"/>
      <c r="O107" s="2487"/>
      <c r="P107" s="2488"/>
      <c r="Q107" s="1554" t="s">
        <v>309</v>
      </c>
    </row>
    <row r="108" spans="1:17" s="1490" customFormat="1" ht="75" x14ac:dyDescent="0.2">
      <c r="A108" s="2483"/>
      <c r="B108" s="2485"/>
      <c r="C108" s="1551" t="s">
        <v>802</v>
      </c>
      <c r="D108" s="1551" t="s">
        <v>717</v>
      </c>
      <c r="E108" s="1551" t="s">
        <v>718</v>
      </c>
      <c r="F108" s="1551" t="s">
        <v>136</v>
      </c>
      <c r="G108" s="1551" t="s">
        <v>93</v>
      </c>
      <c r="H108" s="1551" t="s">
        <v>94</v>
      </c>
      <c r="I108" s="1551" t="s">
        <v>719</v>
      </c>
      <c r="J108" s="1551" t="s">
        <v>720</v>
      </c>
      <c r="K108" s="1551" t="s">
        <v>95</v>
      </c>
      <c r="L108" s="1551" t="s">
        <v>721</v>
      </c>
      <c r="M108" s="1551" t="s">
        <v>722</v>
      </c>
      <c r="N108" s="1551" t="s">
        <v>723</v>
      </c>
      <c r="O108" s="1551" t="s">
        <v>208</v>
      </c>
      <c r="P108" s="1551" t="s">
        <v>97</v>
      </c>
      <c r="Q108" s="1551"/>
    </row>
    <row r="109" spans="1:17" ht="15" x14ac:dyDescent="0.2">
      <c r="A109" s="1555">
        <v>1</v>
      </c>
      <c r="B109" s="1555">
        <v>2</v>
      </c>
      <c r="C109" s="1555">
        <v>3</v>
      </c>
      <c r="D109" s="1556">
        <v>4</v>
      </c>
      <c r="E109" s="1556">
        <v>5</v>
      </c>
      <c r="F109" s="1556">
        <v>6</v>
      </c>
      <c r="G109" s="1556">
        <v>7</v>
      </c>
      <c r="H109" s="1556">
        <v>8</v>
      </c>
      <c r="I109" s="1556">
        <v>9</v>
      </c>
      <c r="J109" s="1556">
        <v>10</v>
      </c>
      <c r="K109" s="1556">
        <v>11</v>
      </c>
      <c r="L109" s="1556">
        <v>12</v>
      </c>
      <c r="M109" s="1556">
        <v>13</v>
      </c>
      <c r="N109" s="1556">
        <v>14</v>
      </c>
      <c r="O109" s="1556">
        <v>15</v>
      </c>
      <c r="P109" s="1556">
        <v>16</v>
      </c>
      <c r="Q109" s="1556">
        <v>17</v>
      </c>
    </row>
    <row r="110" spans="1:17" s="89" customFormat="1" ht="15" x14ac:dyDescent="0.25">
      <c r="A110" s="1557">
        <v>1</v>
      </c>
      <c r="B110" s="1557">
        <v>0</v>
      </c>
      <c r="C110" s="1598"/>
      <c r="D110" s="1598"/>
      <c r="E110" s="1598"/>
      <c r="F110" s="1598"/>
      <c r="G110" s="1597"/>
      <c r="H110" s="1598"/>
      <c r="I110" s="1598"/>
      <c r="J110" s="1598"/>
      <c r="K110" s="1598"/>
      <c r="L110" s="1598"/>
      <c r="M110" s="1598"/>
      <c r="N110" s="1598"/>
      <c r="O110" s="1598"/>
      <c r="P110" s="1598"/>
      <c r="Q110" s="1598"/>
    </row>
    <row r="111" spans="1:17" s="89" customFormat="1" ht="15" x14ac:dyDescent="0.25">
      <c r="A111" s="1557">
        <v>2</v>
      </c>
      <c r="B111" s="1557">
        <v>1</v>
      </c>
      <c r="C111" s="1598"/>
      <c r="D111" s="1596"/>
      <c r="E111" s="1595"/>
      <c r="F111" s="1596"/>
      <c r="G111" s="1594"/>
      <c r="H111" s="1596"/>
      <c r="I111" s="1596"/>
      <c r="J111" s="1596"/>
      <c r="K111" s="1598"/>
      <c r="L111" s="1598"/>
      <c r="M111" s="1598"/>
      <c r="N111" s="1598"/>
      <c r="O111" s="1596"/>
      <c r="P111" s="1598"/>
      <c r="Q111" s="1598"/>
    </row>
    <row r="112" spans="1:17" s="89" customFormat="1" ht="15" x14ac:dyDescent="0.25">
      <c r="A112" s="1557">
        <v>3</v>
      </c>
      <c r="B112" s="1557">
        <v>2</v>
      </c>
      <c r="C112" s="1598"/>
      <c r="D112" s="1596"/>
      <c r="E112" s="1596"/>
      <c r="F112" s="1596"/>
      <c r="G112" s="1594"/>
      <c r="H112" s="1596"/>
      <c r="I112" s="1596"/>
      <c r="J112" s="1596"/>
      <c r="K112" s="1598"/>
      <c r="L112" s="1598"/>
      <c r="M112" s="1598"/>
      <c r="N112" s="1598"/>
      <c r="O112" s="1596"/>
      <c r="P112" s="1598"/>
      <c r="Q112" s="1598"/>
    </row>
    <row r="113" spans="1:17" s="89" customFormat="1" ht="15" x14ac:dyDescent="0.25">
      <c r="A113" s="1557">
        <v>4</v>
      </c>
      <c r="B113" s="1557">
        <v>3</v>
      </c>
      <c r="C113" s="1598"/>
      <c r="D113" s="1596">
        <v>2</v>
      </c>
      <c r="E113" s="1596"/>
      <c r="F113" s="1596"/>
      <c r="G113" s="1593">
        <v>2</v>
      </c>
      <c r="H113" s="1596"/>
      <c r="I113" s="1596">
        <v>1</v>
      </c>
      <c r="J113" s="1596">
        <v>4</v>
      </c>
      <c r="K113" s="1598"/>
      <c r="L113" s="1598"/>
      <c r="M113" s="1598"/>
      <c r="N113" s="1598"/>
      <c r="O113" s="1596">
        <v>1</v>
      </c>
      <c r="P113" s="1598"/>
      <c r="Q113" s="1598"/>
    </row>
    <row r="114" spans="1:17" s="89" customFormat="1" ht="15" x14ac:dyDescent="0.25">
      <c r="A114" s="1557">
        <v>5</v>
      </c>
      <c r="B114" s="1557">
        <v>4</v>
      </c>
      <c r="C114" s="1598"/>
      <c r="D114" s="1596"/>
      <c r="E114" s="1596"/>
      <c r="F114" s="1596"/>
      <c r="G114" s="1594"/>
      <c r="H114" s="1596"/>
      <c r="I114" s="1596"/>
      <c r="J114" s="1596"/>
      <c r="K114" s="1598"/>
      <c r="L114" s="1598"/>
      <c r="M114" s="1598"/>
      <c r="N114" s="1598"/>
      <c r="O114" s="1596"/>
      <c r="P114" s="1598"/>
      <c r="Q114" s="1598"/>
    </row>
    <row r="115" spans="1:17" s="89" customFormat="1" ht="15" x14ac:dyDescent="0.25">
      <c r="A115" s="1557">
        <v>6</v>
      </c>
      <c r="B115" s="1557">
        <v>5</v>
      </c>
      <c r="C115" s="1598"/>
      <c r="D115" s="1596"/>
      <c r="E115" s="1596"/>
      <c r="F115" s="1596">
        <v>5</v>
      </c>
      <c r="G115" s="1594">
        <v>3</v>
      </c>
      <c r="H115" s="1596">
        <v>3</v>
      </c>
      <c r="I115" s="1596"/>
      <c r="J115" s="1596">
        <v>1</v>
      </c>
      <c r="K115" s="1598"/>
      <c r="L115" s="1598"/>
      <c r="M115" s="1598"/>
      <c r="N115" s="1598"/>
      <c r="O115" s="1596">
        <v>2</v>
      </c>
      <c r="P115" s="1598"/>
      <c r="Q115" s="1598"/>
    </row>
    <row r="116" spans="1:17" s="89" customFormat="1" ht="15" x14ac:dyDescent="0.25">
      <c r="A116" s="1557">
        <v>7</v>
      </c>
      <c r="B116" s="1557">
        <v>6</v>
      </c>
      <c r="C116" s="1598"/>
      <c r="D116" s="1596"/>
      <c r="E116" s="1596"/>
      <c r="F116" s="1596"/>
      <c r="G116" s="1594">
        <v>38</v>
      </c>
      <c r="H116" s="1596">
        <v>1</v>
      </c>
      <c r="I116" s="1596"/>
      <c r="J116" s="1596"/>
      <c r="K116" s="1598"/>
      <c r="L116" s="1598"/>
      <c r="M116" s="1598"/>
      <c r="N116" s="1598"/>
      <c r="O116" s="1596"/>
      <c r="P116" s="1598"/>
      <c r="Q116" s="1598"/>
    </row>
    <row r="117" spans="1:17" s="89" customFormat="1" ht="15" x14ac:dyDescent="0.25">
      <c r="A117" s="1557">
        <v>8</v>
      </c>
      <c r="B117" s="1557">
        <v>7</v>
      </c>
      <c r="C117" s="1598"/>
      <c r="D117" s="1596"/>
      <c r="E117" s="1596"/>
      <c r="F117" s="1596"/>
      <c r="G117" s="1594"/>
      <c r="H117" s="1596"/>
      <c r="I117" s="1596"/>
      <c r="J117" s="1596"/>
      <c r="K117" s="1598"/>
      <c r="L117" s="1598"/>
      <c r="M117" s="1598"/>
      <c r="N117" s="1598"/>
      <c r="O117" s="1596"/>
      <c r="P117" s="1598"/>
      <c r="Q117" s="1598"/>
    </row>
    <row r="118" spans="1:17" s="89" customFormat="1" ht="15" x14ac:dyDescent="0.25">
      <c r="A118" s="1557">
        <v>9</v>
      </c>
      <c r="B118" s="1557">
        <v>8</v>
      </c>
      <c r="C118" s="1598"/>
      <c r="D118" s="1596"/>
      <c r="E118" s="1596"/>
      <c r="F118" s="1596">
        <v>1</v>
      </c>
      <c r="G118" s="1594"/>
      <c r="H118" s="1596"/>
      <c r="I118" s="1596"/>
      <c r="J118" s="1596">
        <v>1</v>
      </c>
      <c r="K118" s="1598"/>
      <c r="L118" s="1598"/>
      <c r="M118" s="1598"/>
      <c r="N118" s="1598"/>
      <c r="O118" s="1596"/>
      <c r="P118" s="1598"/>
      <c r="Q118" s="1598"/>
    </row>
    <row r="119" spans="1:17" s="89" customFormat="1" ht="15" x14ac:dyDescent="0.25">
      <c r="A119" s="1557">
        <v>10</v>
      </c>
      <c r="B119" s="1557">
        <v>9</v>
      </c>
      <c r="C119" s="1598"/>
      <c r="D119" s="1596"/>
      <c r="E119" s="1596"/>
      <c r="F119" s="1596">
        <v>4</v>
      </c>
      <c r="G119" s="1594"/>
      <c r="H119" s="1596"/>
      <c r="I119" s="1596"/>
      <c r="J119" s="1596"/>
      <c r="K119" s="1598"/>
      <c r="L119" s="1598"/>
      <c r="M119" s="1598"/>
      <c r="N119" s="1598"/>
      <c r="O119" s="1596"/>
      <c r="P119" s="1598"/>
      <c r="Q119" s="1598"/>
    </row>
    <row r="120" spans="1:17" s="89" customFormat="1" ht="15" x14ac:dyDescent="0.25">
      <c r="A120" s="2491" t="s">
        <v>276</v>
      </c>
      <c r="B120" s="2492"/>
      <c r="C120" s="1598">
        <v>0</v>
      </c>
      <c r="D120" s="1598">
        <v>2</v>
      </c>
      <c r="E120" s="1598">
        <v>0</v>
      </c>
      <c r="F120" s="1598">
        <v>10</v>
      </c>
      <c r="G120" s="1598">
        <v>43</v>
      </c>
      <c r="H120" s="1598">
        <v>4</v>
      </c>
      <c r="I120" s="1598">
        <v>1</v>
      </c>
      <c r="J120" s="1598">
        <v>6</v>
      </c>
      <c r="K120" s="1598"/>
      <c r="L120" s="1598"/>
      <c r="M120" s="1598"/>
      <c r="N120" s="1598"/>
      <c r="O120" s="1598">
        <v>3</v>
      </c>
      <c r="P120" s="1598"/>
      <c r="Q120" s="1598"/>
    </row>
    <row r="121" spans="1:17" ht="15" x14ac:dyDescent="0.25">
      <c r="A121" s="1552"/>
      <c r="B121" s="1552"/>
      <c r="C121" s="1608">
        <f>SUM(C120:J120)</f>
        <v>66</v>
      </c>
      <c r="D121" s="1550"/>
      <c r="E121" s="1550"/>
      <c r="F121" s="1550"/>
      <c r="G121" s="1550"/>
      <c r="H121" s="1550"/>
      <c r="I121" s="1550"/>
      <c r="J121" s="1550"/>
      <c r="K121" s="1550"/>
      <c r="L121" s="1550"/>
      <c r="M121" s="1550"/>
      <c r="N121" s="1550"/>
      <c r="O121" s="1550"/>
      <c r="P121" s="1550"/>
      <c r="Q121" s="1550"/>
    </row>
    <row r="122" spans="1:17" ht="15" x14ac:dyDescent="0.25">
      <c r="A122" s="1454" t="s">
        <v>598</v>
      </c>
      <c r="B122" s="1490"/>
      <c r="L122" s="1550"/>
      <c r="M122" s="1550"/>
      <c r="N122" s="1550"/>
      <c r="O122" s="1550"/>
      <c r="P122" s="1550"/>
      <c r="Q122" s="1550"/>
    </row>
    <row r="123" spans="1:17" ht="15" x14ac:dyDescent="0.25">
      <c r="A123" s="1490">
        <v>1</v>
      </c>
      <c r="B123" s="1456" t="s">
        <v>789</v>
      </c>
      <c r="H123" s="1487">
        <v>8</v>
      </c>
      <c r="I123" s="1455" t="s">
        <v>782</v>
      </c>
      <c r="L123" s="1550"/>
      <c r="M123" s="1550"/>
      <c r="N123" s="1550"/>
      <c r="O123" s="1550"/>
      <c r="P123" s="1550"/>
      <c r="Q123" s="1550"/>
    </row>
    <row r="124" spans="1:17" ht="15" x14ac:dyDescent="0.25">
      <c r="A124" s="1490">
        <v>2</v>
      </c>
      <c r="B124" s="1456" t="s">
        <v>788</v>
      </c>
      <c r="H124" s="1487">
        <v>9</v>
      </c>
      <c r="I124" s="1455" t="s">
        <v>781</v>
      </c>
      <c r="L124" s="1550"/>
      <c r="M124" s="1550"/>
      <c r="N124" s="1550"/>
      <c r="O124" s="1550"/>
      <c r="P124" s="1550"/>
      <c r="Q124" s="1550"/>
    </row>
    <row r="125" spans="1:17" ht="15" x14ac:dyDescent="0.25">
      <c r="A125" s="1490">
        <v>3</v>
      </c>
      <c r="B125" s="1456" t="s">
        <v>787</v>
      </c>
      <c r="H125" s="1487">
        <v>0</v>
      </c>
      <c r="I125" s="1455" t="s">
        <v>780</v>
      </c>
      <c r="L125" s="1550"/>
      <c r="M125" s="1550"/>
      <c r="N125" s="1550"/>
      <c r="O125" s="1550"/>
      <c r="P125" s="1550"/>
      <c r="Q125" s="1550"/>
    </row>
    <row r="126" spans="1:17" x14ac:dyDescent="0.2">
      <c r="A126" s="1490">
        <v>4</v>
      </c>
      <c r="B126" s="1456" t="s">
        <v>786</v>
      </c>
      <c r="H126" s="1487" t="s">
        <v>738</v>
      </c>
      <c r="I126" s="1455" t="s">
        <v>779</v>
      </c>
    </row>
    <row r="127" spans="1:17" x14ac:dyDescent="0.2">
      <c r="A127" s="1490">
        <v>5</v>
      </c>
      <c r="B127" s="1456" t="s">
        <v>785</v>
      </c>
      <c r="H127" s="1487" t="s">
        <v>741</v>
      </c>
      <c r="I127" s="95" t="s">
        <v>742</v>
      </c>
    </row>
    <row r="128" spans="1:17" x14ac:dyDescent="0.2">
      <c r="A128" s="1490">
        <v>6</v>
      </c>
      <c r="B128" s="1456" t="s">
        <v>784</v>
      </c>
      <c r="H128" s="1487" t="s">
        <v>744</v>
      </c>
      <c r="I128" s="95" t="s">
        <v>745</v>
      </c>
    </row>
    <row r="129" spans="1:17" x14ac:dyDescent="0.2">
      <c r="A129" s="1490">
        <v>7</v>
      </c>
      <c r="B129" s="1456" t="s">
        <v>783</v>
      </c>
      <c r="H129" s="1487" t="s">
        <v>747</v>
      </c>
      <c r="I129" s="95" t="s">
        <v>748</v>
      </c>
    </row>
    <row r="132" spans="1:17" ht="15" x14ac:dyDescent="0.2">
      <c r="A132" s="2481" t="s">
        <v>696</v>
      </c>
      <c r="B132" s="2481"/>
      <c r="C132" s="2481"/>
      <c r="D132" s="2481"/>
      <c r="E132" s="2481"/>
      <c r="F132" s="2481"/>
      <c r="G132" s="2481"/>
      <c r="H132" s="2481"/>
      <c r="I132" s="2481"/>
      <c r="J132" s="2481"/>
      <c r="K132" s="2481"/>
      <c r="L132" s="2481"/>
      <c r="M132" s="2481"/>
      <c r="N132" s="2481"/>
      <c r="O132" s="2481"/>
      <c r="P132" s="2481"/>
      <c r="Q132" s="2481"/>
    </row>
    <row r="133" spans="1:17" ht="15" x14ac:dyDescent="0.25">
      <c r="A133" s="1681"/>
      <c r="B133" s="1681"/>
      <c r="D133" s="1550"/>
      <c r="E133" s="1550"/>
      <c r="F133" s="1550"/>
      <c r="G133" s="1550"/>
      <c r="H133" s="1550"/>
      <c r="I133" s="1550"/>
      <c r="J133" s="1550"/>
      <c r="K133" s="1550"/>
      <c r="L133" s="1550"/>
      <c r="M133" s="1550"/>
      <c r="N133" s="1550"/>
      <c r="O133" s="1550"/>
      <c r="P133" s="1550"/>
      <c r="Q133" s="1550"/>
    </row>
    <row r="134" spans="1:17" ht="15" x14ac:dyDescent="0.25">
      <c r="A134" s="1553" t="s">
        <v>273</v>
      </c>
      <c r="B134" s="1552"/>
      <c r="C134" s="1703" t="s">
        <v>812</v>
      </c>
      <c r="D134" s="1550"/>
      <c r="E134" s="1550"/>
      <c r="F134" s="1550"/>
      <c r="G134" s="1550"/>
      <c r="H134" s="1550"/>
      <c r="I134" s="1550"/>
      <c r="J134" s="1550"/>
      <c r="K134" s="1550"/>
      <c r="L134" s="1550"/>
      <c r="M134" s="1550"/>
      <c r="N134" s="1550"/>
      <c r="O134" s="1550"/>
      <c r="P134" s="1550"/>
      <c r="Q134" s="1550"/>
    </row>
    <row r="135" spans="1:17" ht="15" x14ac:dyDescent="0.25">
      <c r="A135" s="1553" t="s">
        <v>25</v>
      </c>
      <c r="B135" s="1552"/>
      <c r="C135" s="1550" t="s">
        <v>706</v>
      </c>
      <c r="D135" s="1550"/>
      <c r="E135" s="1550"/>
      <c r="F135" s="1550"/>
      <c r="G135" s="1550"/>
      <c r="H135" s="1550"/>
      <c r="I135" s="1550"/>
      <c r="J135" s="1550"/>
      <c r="K135" s="1550"/>
      <c r="L135" s="1550"/>
      <c r="M135" s="1550"/>
      <c r="N135" s="1550"/>
      <c r="O135" s="1550"/>
      <c r="P135" s="1550"/>
      <c r="Q135" s="1550"/>
    </row>
    <row r="136" spans="1:17" ht="15" x14ac:dyDescent="0.25">
      <c r="A136" s="1553" t="s">
        <v>711</v>
      </c>
      <c r="B136" s="1552"/>
      <c r="C136" s="1550" t="s">
        <v>712</v>
      </c>
      <c r="D136" s="1550"/>
      <c r="E136" s="1550"/>
      <c r="F136" s="1550"/>
      <c r="G136" s="1550"/>
      <c r="H136" s="1550"/>
      <c r="I136" s="1550"/>
      <c r="J136" s="1550"/>
      <c r="K136" s="1550"/>
      <c r="L136" s="1550"/>
      <c r="M136" s="1550"/>
      <c r="N136" s="1550"/>
      <c r="O136" s="1550"/>
      <c r="P136" s="1550"/>
      <c r="Q136" s="1550"/>
    </row>
    <row r="137" spans="1:17" ht="15" x14ac:dyDescent="0.25">
      <c r="A137" s="1553" t="s">
        <v>26</v>
      </c>
      <c r="B137" s="1552"/>
      <c r="C137" s="1550" t="s">
        <v>713</v>
      </c>
      <c r="D137" s="1550"/>
      <c r="E137" s="1550"/>
      <c r="F137" s="1550"/>
      <c r="G137" s="1550"/>
      <c r="H137" s="1550"/>
      <c r="I137" s="1550"/>
      <c r="J137" s="1550"/>
      <c r="K137" s="1550"/>
      <c r="L137" s="1550"/>
      <c r="M137" s="1550"/>
      <c r="N137" s="1550"/>
      <c r="O137" s="1550"/>
      <c r="P137" s="1550"/>
      <c r="Q137" s="1550"/>
    </row>
    <row r="138" spans="1:17" ht="15" x14ac:dyDescent="0.25">
      <c r="A138" s="1552"/>
      <c r="B138" s="1552"/>
      <c r="C138" s="1550"/>
      <c r="D138" s="1550"/>
      <c r="E138" s="1550"/>
      <c r="F138" s="1550"/>
      <c r="G138" s="1550"/>
      <c r="H138" s="1550"/>
      <c r="I138" s="1550"/>
      <c r="J138" s="1550"/>
      <c r="K138" s="1550"/>
      <c r="L138" s="1550"/>
      <c r="M138" s="1550"/>
      <c r="N138" s="1550"/>
      <c r="O138" s="1550"/>
      <c r="P138" s="1550"/>
      <c r="Q138" s="1550"/>
    </row>
    <row r="139" spans="1:17" ht="15" x14ac:dyDescent="0.2">
      <c r="A139" s="2482" t="s">
        <v>0</v>
      </c>
      <c r="B139" s="2484" t="s">
        <v>715</v>
      </c>
      <c r="C139" s="2486" t="s">
        <v>716</v>
      </c>
      <c r="D139" s="2487"/>
      <c r="E139" s="2487"/>
      <c r="F139" s="2487"/>
      <c r="G139" s="2487"/>
      <c r="H139" s="2487"/>
      <c r="I139" s="2487"/>
      <c r="J139" s="2487"/>
      <c r="K139" s="2487"/>
      <c r="L139" s="2487"/>
      <c r="M139" s="2487"/>
      <c r="N139" s="2487"/>
      <c r="O139" s="2487"/>
      <c r="P139" s="2488"/>
      <c r="Q139" s="1554" t="s">
        <v>309</v>
      </c>
    </row>
    <row r="140" spans="1:17" ht="75" x14ac:dyDescent="0.2">
      <c r="A140" s="2483"/>
      <c r="B140" s="2485"/>
      <c r="C140" s="1551" t="s">
        <v>802</v>
      </c>
      <c r="D140" s="1551" t="s">
        <v>717</v>
      </c>
      <c r="E140" s="1551" t="s">
        <v>718</v>
      </c>
      <c r="F140" s="1551" t="s">
        <v>136</v>
      </c>
      <c r="G140" s="1551" t="s">
        <v>93</v>
      </c>
      <c r="H140" s="1551" t="s">
        <v>94</v>
      </c>
      <c r="I140" s="1551" t="s">
        <v>719</v>
      </c>
      <c r="J140" s="1551" t="s">
        <v>720</v>
      </c>
      <c r="K140" s="1551" t="s">
        <v>95</v>
      </c>
      <c r="L140" s="1551" t="s">
        <v>721</v>
      </c>
      <c r="M140" s="1551" t="s">
        <v>722</v>
      </c>
      <c r="N140" s="1551" t="s">
        <v>723</v>
      </c>
      <c r="O140" s="1551" t="s">
        <v>208</v>
      </c>
      <c r="P140" s="1551" t="s">
        <v>97</v>
      </c>
      <c r="Q140" s="1551"/>
    </row>
    <row r="141" spans="1:17" ht="15" x14ac:dyDescent="0.2">
      <c r="A141" s="1555">
        <v>1</v>
      </c>
      <c r="B141" s="1555">
        <v>2</v>
      </c>
      <c r="C141" s="1555">
        <v>3</v>
      </c>
      <c r="D141" s="1556">
        <v>4</v>
      </c>
      <c r="E141" s="1556">
        <v>5</v>
      </c>
      <c r="F141" s="1556">
        <v>6</v>
      </c>
      <c r="G141" s="1556">
        <v>7</v>
      </c>
      <c r="H141" s="1556">
        <v>8</v>
      </c>
      <c r="I141" s="1556">
        <v>9</v>
      </c>
      <c r="J141" s="1556">
        <v>10</v>
      </c>
      <c r="K141" s="1556">
        <v>11</v>
      </c>
      <c r="L141" s="1556">
        <v>12</v>
      </c>
      <c r="M141" s="1556">
        <v>13</v>
      </c>
      <c r="N141" s="1556">
        <v>14</v>
      </c>
      <c r="O141" s="1556">
        <v>15</v>
      </c>
      <c r="P141" s="1556">
        <v>16</v>
      </c>
      <c r="Q141" s="1556">
        <v>17</v>
      </c>
    </row>
    <row r="142" spans="1:17" ht="15" x14ac:dyDescent="0.25">
      <c r="A142" s="1557">
        <v>1</v>
      </c>
      <c r="B142" s="1557">
        <v>0</v>
      </c>
      <c r="C142" s="1705"/>
      <c r="D142" s="1705"/>
      <c r="E142" s="1705"/>
      <c r="F142" s="1705"/>
      <c r="G142" s="1704"/>
      <c r="H142" s="1705"/>
      <c r="I142" s="1705"/>
      <c r="J142" s="1705"/>
      <c r="K142" s="1705"/>
      <c r="L142" s="1705"/>
      <c r="M142" s="1705"/>
      <c r="N142" s="1705"/>
      <c r="O142" s="1705"/>
      <c r="P142" s="1705"/>
      <c r="Q142" s="1705"/>
    </row>
    <row r="143" spans="1:17" ht="15" x14ac:dyDescent="0.25">
      <c r="A143" s="1557">
        <v>2</v>
      </c>
      <c r="B143" s="1557">
        <v>1</v>
      </c>
      <c r="C143" s="1705"/>
      <c r="D143" s="1706"/>
      <c r="E143" s="1707"/>
      <c r="F143" s="1706"/>
      <c r="G143" s="1708"/>
      <c r="H143" s="1706"/>
      <c r="I143" s="1706"/>
      <c r="J143" s="1706"/>
      <c r="K143" s="1705"/>
      <c r="L143" s="1705"/>
      <c r="M143" s="1705"/>
      <c r="N143" s="1705"/>
      <c r="O143" s="1706"/>
      <c r="P143" s="1705"/>
      <c r="Q143" s="1705"/>
    </row>
    <row r="144" spans="1:17" ht="15" x14ac:dyDescent="0.25">
      <c r="A144" s="1557">
        <v>3</v>
      </c>
      <c r="B144" s="1557">
        <v>2</v>
      </c>
      <c r="C144" s="1705"/>
      <c r="D144" s="1706"/>
      <c r="E144" s="1706"/>
      <c r="F144" s="1706"/>
      <c r="G144" s="1708"/>
      <c r="H144" s="1706"/>
      <c r="I144" s="1706"/>
      <c r="J144" s="1706"/>
      <c r="K144" s="1705"/>
      <c r="L144" s="1705"/>
      <c r="M144" s="1705"/>
      <c r="N144" s="1705"/>
      <c r="O144" s="1706"/>
      <c r="P144" s="1705"/>
      <c r="Q144" s="1705"/>
    </row>
    <row r="145" spans="1:17" ht="15" x14ac:dyDescent="0.25">
      <c r="A145" s="1557">
        <v>4</v>
      </c>
      <c r="B145" s="1557">
        <v>3</v>
      </c>
      <c r="C145" s="1705"/>
      <c r="D145" s="1706">
        <v>1</v>
      </c>
      <c r="E145" s="1706">
        <v>3</v>
      </c>
      <c r="F145" s="1706"/>
      <c r="G145" s="1709"/>
      <c r="H145" s="1706">
        <v>3</v>
      </c>
      <c r="I145" s="1706">
        <v>1</v>
      </c>
      <c r="J145" s="1706">
        <v>1</v>
      </c>
      <c r="K145" s="1705"/>
      <c r="L145" s="1705"/>
      <c r="M145" s="1705"/>
      <c r="N145" s="1705"/>
      <c r="O145" s="1706">
        <v>1</v>
      </c>
      <c r="P145" s="1705"/>
      <c r="Q145" s="1705"/>
    </row>
    <row r="146" spans="1:17" ht="15" x14ac:dyDescent="0.25">
      <c r="A146" s="1557">
        <v>5</v>
      </c>
      <c r="B146" s="1557">
        <v>4</v>
      </c>
      <c r="C146" s="1705"/>
      <c r="D146" s="1706"/>
      <c r="E146" s="1706"/>
      <c r="F146" s="1706"/>
      <c r="G146" s="1708"/>
      <c r="H146" s="1706"/>
      <c r="I146" s="1706"/>
      <c r="J146" s="1706"/>
      <c r="K146" s="1705"/>
      <c r="L146" s="1705"/>
      <c r="M146" s="1705"/>
      <c r="N146" s="1705"/>
      <c r="O146" s="1706"/>
      <c r="P146" s="1705"/>
      <c r="Q146" s="1705"/>
    </row>
    <row r="147" spans="1:17" ht="15" x14ac:dyDescent="0.25">
      <c r="A147" s="1557">
        <v>6</v>
      </c>
      <c r="B147" s="1557">
        <v>5</v>
      </c>
      <c r="C147" s="1705"/>
      <c r="D147" s="1706"/>
      <c r="E147" s="1706"/>
      <c r="F147" s="1706">
        <v>4</v>
      </c>
      <c r="G147" s="1708">
        <v>2</v>
      </c>
      <c r="H147" s="1706">
        <v>1</v>
      </c>
      <c r="I147" s="1706">
        <v>2</v>
      </c>
      <c r="J147" s="1706">
        <v>1</v>
      </c>
      <c r="K147" s="1705"/>
      <c r="L147" s="1705"/>
      <c r="M147" s="1705"/>
      <c r="N147" s="1705"/>
      <c r="O147" s="1706"/>
      <c r="P147" s="1705"/>
      <c r="Q147" s="1705"/>
    </row>
    <row r="148" spans="1:17" ht="15" x14ac:dyDescent="0.25">
      <c r="A148" s="1557">
        <v>7</v>
      </c>
      <c r="B148" s="1557">
        <v>6</v>
      </c>
      <c r="C148" s="1705"/>
      <c r="D148" s="1706"/>
      <c r="E148" s="1706"/>
      <c r="F148" s="1706">
        <v>1</v>
      </c>
      <c r="G148" s="1708"/>
      <c r="H148" s="1706"/>
      <c r="I148" s="1706"/>
      <c r="J148" s="1706"/>
      <c r="K148" s="1705"/>
      <c r="L148" s="1705"/>
      <c r="M148" s="1705"/>
      <c r="N148" s="1705"/>
      <c r="O148" s="1706"/>
      <c r="P148" s="1705"/>
      <c r="Q148" s="1705"/>
    </row>
    <row r="149" spans="1:17" ht="15" x14ac:dyDescent="0.25">
      <c r="A149" s="1557">
        <v>8</v>
      </c>
      <c r="B149" s="1557">
        <v>7</v>
      </c>
      <c r="C149" s="1705"/>
      <c r="D149" s="1706"/>
      <c r="E149" s="1706"/>
      <c r="F149" s="1706"/>
      <c r="G149" s="1708"/>
      <c r="H149" s="1706"/>
      <c r="I149" s="1706"/>
      <c r="J149" s="1706"/>
      <c r="K149" s="1705"/>
      <c r="L149" s="1705"/>
      <c r="M149" s="1705"/>
      <c r="N149" s="1705"/>
      <c r="O149" s="1706"/>
      <c r="P149" s="1705"/>
      <c r="Q149" s="1705"/>
    </row>
    <row r="150" spans="1:17" ht="15" x14ac:dyDescent="0.25">
      <c r="A150" s="1557">
        <v>9</v>
      </c>
      <c r="B150" s="1557">
        <v>8</v>
      </c>
      <c r="C150" s="1705"/>
      <c r="D150" s="1706"/>
      <c r="E150" s="1706"/>
      <c r="F150" s="1706"/>
      <c r="G150" s="1708"/>
      <c r="H150" s="1706"/>
      <c r="I150" s="1706"/>
      <c r="J150" s="1706"/>
      <c r="K150" s="1705"/>
      <c r="L150" s="1705"/>
      <c r="M150" s="1705"/>
      <c r="N150" s="1705"/>
      <c r="O150" s="1706"/>
      <c r="P150" s="1705"/>
      <c r="Q150" s="1705"/>
    </row>
    <row r="151" spans="1:17" ht="15" x14ac:dyDescent="0.25">
      <c r="A151" s="1557">
        <v>10</v>
      </c>
      <c r="B151" s="1557">
        <v>9</v>
      </c>
      <c r="C151" s="1705"/>
      <c r="D151" s="1706"/>
      <c r="E151" s="1706">
        <v>1</v>
      </c>
      <c r="F151" s="1706">
        <v>5</v>
      </c>
      <c r="G151" s="1708">
        <v>2</v>
      </c>
      <c r="H151" s="1706">
        <v>2</v>
      </c>
      <c r="I151" s="1706">
        <v>1</v>
      </c>
      <c r="J151" s="1706">
        <v>2</v>
      </c>
      <c r="K151" s="1705"/>
      <c r="L151" s="1705"/>
      <c r="M151" s="1705"/>
      <c r="N151" s="1705"/>
      <c r="O151" s="1706"/>
      <c r="P151" s="1705"/>
      <c r="Q151" s="1705"/>
    </row>
    <row r="152" spans="1:17" ht="15" x14ac:dyDescent="0.25">
      <c r="A152" s="2491" t="s">
        <v>276</v>
      </c>
      <c r="B152" s="2492"/>
      <c r="C152" s="1598">
        <f>SUM(C142:C151)</f>
        <v>0</v>
      </c>
      <c r="D152" s="1598">
        <f t="shared" ref="D152:J152" si="32">SUM(D142:D151)</f>
        <v>1</v>
      </c>
      <c r="E152" s="1598">
        <f t="shared" si="32"/>
        <v>4</v>
      </c>
      <c r="F152" s="1598">
        <f t="shared" si="32"/>
        <v>10</v>
      </c>
      <c r="G152" s="1598">
        <f t="shared" si="32"/>
        <v>4</v>
      </c>
      <c r="H152" s="1598">
        <f t="shared" si="32"/>
        <v>6</v>
      </c>
      <c r="I152" s="1598">
        <f t="shared" si="32"/>
        <v>4</v>
      </c>
      <c r="J152" s="1598">
        <f t="shared" si="32"/>
        <v>4</v>
      </c>
      <c r="K152" s="1598"/>
      <c r="L152" s="1598"/>
      <c r="M152" s="1598"/>
      <c r="N152" s="1598"/>
      <c r="O152" s="1598">
        <f>SUM(O145:O151)</f>
        <v>1</v>
      </c>
      <c r="P152" s="1598"/>
      <c r="Q152" s="1598"/>
    </row>
    <row r="153" spans="1:17" ht="15" x14ac:dyDescent="0.25">
      <c r="A153" s="1552"/>
      <c r="B153" s="1552"/>
      <c r="C153" s="1608">
        <f>SUM(C152:J152)</f>
        <v>33</v>
      </c>
      <c r="D153" s="1550"/>
      <c r="E153" s="1550"/>
      <c r="F153" s="1550"/>
      <c r="G153" s="1550"/>
      <c r="H153" s="1550"/>
      <c r="I153" s="1550"/>
      <c r="J153" s="1550"/>
      <c r="K153" s="1550"/>
      <c r="L153" s="1550"/>
      <c r="M153" s="1550"/>
      <c r="N153" s="1550"/>
      <c r="O153" s="1550"/>
      <c r="P153" s="1550"/>
      <c r="Q153" s="1550"/>
    </row>
    <row r="154" spans="1:17" ht="15" x14ac:dyDescent="0.25">
      <c r="A154" s="1454" t="s">
        <v>598</v>
      </c>
      <c r="B154" s="1681"/>
      <c r="L154" s="1550"/>
      <c r="M154" s="1550"/>
      <c r="N154" s="1550"/>
      <c r="O154" s="1550"/>
      <c r="P154" s="1550"/>
      <c r="Q154" s="1550"/>
    </row>
    <row r="155" spans="1:17" ht="15" x14ac:dyDescent="0.25">
      <c r="A155" s="1681">
        <v>1</v>
      </c>
      <c r="B155" s="1456" t="s">
        <v>789</v>
      </c>
      <c r="H155" s="1679">
        <v>8</v>
      </c>
      <c r="I155" s="1455" t="s">
        <v>782</v>
      </c>
      <c r="L155" s="1550"/>
      <c r="M155" s="1550"/>
      <c r="N155" s="1550"/>
      <c r="O155" s="1550"/>
      <c r="P155" s="1550"/>
      <c r="Q155" s="1550"/>
    </row>
    <row r="156" spans="1:17" ht="15" x14ac:dyDescent="0.25">
      <c r="A156" s="1681">
        <v>2</v>
      </c>
      <c r="B156" s="1456" t="s">
        <v>788</v>
      </c>
      <c r="H156" s="1679">
        <v>9</v>
      </c>
      <c r="I156" s="1455" t="s">
        <v>781</v>
      </c>
      <c r="L156" s="1550"/>
      <c r="M156" s="1550"/>
      <c r="N156" s="1550"/>
      <c r="O156" s="1550"/>
      <c r="P156" s="1550"/>
      <c r="Q156" s="1550"/>
    </row>
    <row r="157" spans="1:17" ht="15" x14ac:dyDescent="0.25">
      <c r="A157" s="1681">
        <v>3</v>
      </c>
      <c r="B157" s="1456" t="s">
        <v>787</v>
      </c>
      <c r="H157" s="1679">
        <v>0</v>
      </c>
      <c r="I157" s="1455" t="s">
        <v>780</v>
      </c>
      <c r="L157" s="1550"/>
      <c r="M157" s="1550"/>
      <c r="N157" s="1550"/>
      <c r="O157" s="1550"/>
      <c r="P157" s="1550"/>
      <c r="Q157" s="1550"/>
    </row>
    <row r="158" spans="1:17" x14ac:dyDescent="0.2">
      <c r="A158" s="1681">
        <v>4</v>
      </c>
      <c r="B158" s="1456" t="s">
        <v>786</v>
      </c>
      <c r="H158" s="1679" t="s">
        <v>738</v>
      </c>
      <c r="I158" s="1455" t="s">
        <v>779</v>
      </c>
    </row>
    <row r="159" spans="1:17" x14ac:dyDescent="0.2">
      <c r="A159" s="1681">
        <v>5</v>
      </c>
      <c r="B159" s="1456" t="s">
        <v>785</v>
      </c>
      <c r="H159" s="1679" t="s">
        <v>741</v>
      </c>
      <c r="I159" s="95" t="s">
        <v>742</v>
      </c>
    </row>
    <row r="160" spans="1:17" x14ac:dyDescent="0.2">
      <c r="A160" s="1681">
        <v>6</v>
      </c>
      <c r="B160" s="1456" t="s">
        <v>784</v>
      </c>
      <c r="H160" s="1679" t="s">
        <v>744</v>
      </c>
      <c r="I160" s="95" t="s">
        <v>745</v>
      </c>
    </row>
    <row r="161" spans="1:35" x14ac:dyDescent="0.2">
      <c r="A161" s="1681">
        <v>7</v>
      </c>
      <c r="B161" s="1456" t="s">
        <v>783</v>
      </c>
      <c r="H161" s="1679" t="s">
        <v>747</v>
      </c>
      <c r="I161" s="95" t="s">
        <v>748</v>
      </c>
    </row>
    <row r="164" spans="1:35" ht="15.75" x14ac:dyDescent="0.25">
      <c r="A164" s="2481" t="s">
        <v>696</v>
      </c>
      <c r="B164" s="2481"/>
      <c r="C164" s="2481"/>
      <c r="D164" s="2481"/>
      <c r="E164" s="2481"/>
      <c r="F164" s="2481"/>
      <c r="G164" s="2481"/>
      <c r="H164" s="2481"/>
      <c r="I164" s="2481"/>
      <c r="J164" s="2481"/>
      <c r="K164" s="2481"/>
      <c r="L164" s="2481"/>
      <c r="M164" s="2481"/>
      <c r="N164" s="2481"/>
      <c r="O164" s="2481"/>
      <c r="P164" s="2481"/>
      <c r="Q164" s="2481"/>
      <c r="S164" s="2460" t="s">
        <v>697</v>
      </c>
      <c r="T164" s="2460"/>
      <c r="U164" s="2460"/>
      <c r="V164" s="2460"/>
      <c r="W164" s="2460"/>
      <c r="X164" s="2460"/>
      <c r="Y164" s="2460"/>
      <c r="Z164" s="2460"/>
      <c r="AA164" s="2460"/>
      <c r="AB164" s="2460"/>
      <c r="AC164" s="2460"/>
      <c r="AD164" s="2460"/>
      <c r="AE164" s="2460"/>
      <c r="AF164" s="2460"/>
      <c r="AG164" s="2460"/>
      <c r="AH164" s="2460"/>
      <c r="AI164" s="2460"/>
    </row>
    <row r="165" spans="1:35" ht="15.75" x14ac:dyDescent="0.25">
      <c r="A165" s="1775"/>
      <c r="B165" s="1775"/>
      <c r="D165" s="1550"/>
      <c r="E165" s="1550"/>
      <c r="F165" s="1550"/>
      <c r="G165" s="1550"/>
      <c r="H165" s="1550"/>
      <c r="I165" s="1550"/>
      <c r="J165" s="1550"/>
      <c r="K165" s="1550"/>
      <c r="L165" s="1550"/>
      <c r="M165" s="1550"/>
      <c r="N165" s="1550"/>
      <c r="O165" s="1550"/>
      <c r="P165" s="1550"/>
      <c r="Q165" s="1550"/>
      <c r="S165" s="2461" t="s">
        <v>820</v>
      </c>
      <c r="T165" s="2461"/>
      <c r="U165" s="2461"/>
      <c r="V165" s="2461"/>
      <c r="W165" s="2461"/>
      <c r="X165" s="2461"/>
      <c r="Y165" s="2461"/>
      <c r="Z165" s="2461"/>
      <c r="AA165" s="2461"/>
      <c r="AB165" s="2461"/>
      <c r="AC165" s="2461"/>
      <c r="AD165" s="2461"/>
      <c r="AE165" s="2461"/>
      <c r="AF165" s="2461"/>
      <c r="AG165" s="2461"/>
      <c r="AH165" s="2461"/>
      <c r="AI165" s="2461"/>
    </row>
    <row r="166" spans="1:35" ht="15" x14ac:dyDescent="0.25">
      <c r="A166" s="1553" t="s">
        <v>273</v>
      </c>
      <c r="B166" s="1552"/>
      <c r="C166" s="1882" t="s">
        <v>817</v>
      </c>
      <c r="D166" s="1550"/>
      <c r="E166" s="1550"/>
      <c r="F166" s="1550"/>
      <c r="G166" s="1550"/>
      <c r="H166" s="1550"/>
      <c r="I166" s="1550"/>
      <c r="J166" s="1550"/>
      <c r="K166" s="1550"/>
      <c r="L166" s="1550"/>
      <c r="M166" s="1550"/>
      <c r="N166" s="1550"/>
      <c r="O166" s="1550"/>
      <c r="P166" s="1550"/>
      <c r="Q166" s="1550"/>
      <c r="S166" s="1798"/>
      <c r="T166" s="1798"/>
      <c r="U166" s="1798"/>
      <c r="V166" s="1798"/>
      <c r="W166" s="1798"/>
      <c r="X166" s="1798"/>
      <c r="Y166" s="1798"/>
      <c r="Z166" s="1798"/>
      <c r="AA166" s="1798"/>
      <c r="AB166" s="1798"/>
      <c r="AC166" s="1798"/>
      <c r="AD166" s="1798"/>
      <c r="AE166" s="1798"/>
      <c r="AF166" s="1798"/>
      <c r="AG166" s="1798"/>
      <c r="AH166" s="1798"/>
      <c r="AI166" s="1798"/>
    </row>
    <row r="167" spans="1:35" ht="15" x14ac:dyDescent="0.25">
      <c r="A167" s="1553" t="s">
        <v>25</v>
      </c>
      <c r="B167" s="1552"/>
      <c r="C167" s="1550" t="s">
        <v>706</v>
      </c>
      <c r="D167" s="1550"/>
      <c r="E167" s="1550"/>
      <c r="F167" s="1550"/>
      <c r="G167" s="1550"/>
      <c r="H167" s="1550"/>
      <c r="I167" s="1550"/>
      <c r="J167" s="1550"/>
      <c r="K167" s="1550"/>
      <c r="L167" s="1550"/>
      <c r="M167" s="1550"/>
      <c r="N167" s="1550"/>
      <c r="O167" s="1550"/>
      <c r="P167" s="1550"/>
      <c r="Q167" s="1550"/>
      <c r="S167" s="1797" t="s">
        <v>25</v>
      </c>
      <c r="T167" s="1797" t="s">
        <v>706</v>
      </c>
      <c r="U167" s="1797"/>
      <c r="V167" s="1797"/>
      <c r="W167" s="1797"/>
      <c r="X167" s="1797"/>
      <c r="Y167" s="1797"/>
      <c r="Z167" s="1797"/>
      <c r="AA167" s="1797"/>
      <c r="AB167" s="1797"/>
      <c r="AC167" s="1797"/>
      <c r="AD167" s="1797"/>
      <c r="AE167" s="1797"/>
      <c r="AF167" s="1797"/>
      <c r="AG167" s="1797"/>
      <c r="AH167" s="1797"/>
      <c r="AI167" s="1797"/>
    </row>
    <row r="168" spans="1:35" ht="15" x14ac:dyDescent="0.25">
      <c r="A168" s="1553" t="s">
        <v>711</v>
      </c>
      <c r="B168" s="1552"/>
      <c r="C168" s="1550" t="s">
        <v>712</v>
      </c>
      <c r="D168" s="1550"/>
      <c r="E168" s="1550"/>
      <c r="F168" s="1550"/>
      <c r="G168" s="1550"/>
      <c r="H168" s="1550"/>
      <c r="I168" s="1550"/>
      <c r="J168" s="1550"/>
      <c r="K168" s="1550"/>
      <c r="L168" s="1550"/>
      <c r="M168" s="1550"/>
      <c r="N168" s="1550"/>
      <c r="O168" s="1550"/>
      <c r="P168" s="1550"/>
      <c r="Q168" s="1550"/>
      <c r="S168" s="1797" t="s">
        <v>272</v>
      </c>
      <c r="T168" s="1797" t="s">
        <v>712</v>
      </c>
      <c r="U168" s="1797"/>
      <c r="V168" s="1797"/>
      <c r="W168" s="1797"/>
      <c r="X168" s="1797"/>
      <c r="Y168" s="1797"/>
      <c r="Z168" s="1797"/>
      <c r="AA168" s="1797"/>
      <c r="AB168" s="1797"/>
      <c r="AC168" s="1797"/>
      <c r="AD168" s="1797"/>
      <c r="AE168" s="1797"/>
      <c r="AF168" s="1797"/>
      <c r="AG168" s="1797"/>
      <c r="AH168" s="1797"/>
      <c r="AI168" s="1797"/>
    </row>
    <row r="169" spans="1:35" ht="15" x14ac:dyDescent="0.25">
      <c r="A169" s="1553" t="s">
        <v>26</v>
      </c>
      <c r="B169" s="1552"/>
      <c r="C169" s="1550" t="s">
        <v>713</v>
      </c>
      <c r="D169" s="1550"/>
      <c r="E169" s="1550"/>
      <c r="F169" s="1550"/>
      <c r="G169" s="1550"/>
      <c r="H169" s="1550"/>
      <c r="I169" s="1550"/>
      <c r="J169" s="1550"/>
      <c r="K169" s="1550"/>
      <c r="L169" s="1550"/>
      <c r="M169" s="1550"/>
      <c r="N169" s="1550"/>
      <c r="O169" s="1550"/>
      <c r="P169" s="1550"/>
      <c r="Q169" s="1550"/>
      <c r="S169" s="1797" t="s">
        <v>26</v>
      </c>
      <c r="T169" s="1797" t="s">
        <v>713</v>
      </c>
      <c r="U169" s="1797"/>
      <c r="V169" s="1797"/>
      <c r="W169" s="1797"/>
      <c r="X169" s="1797"/>
      <c r="Y169" s="1797"/>
      <c r="Z169" s="1797"/>
      <c r="AA169" s="1797"/>
      <c r="AB169" s="1797"/>
      <c r="AC169" s="1797"/>
      <c r="AD169" s="1797"/>
      <c r="AE169" s="1797"/>
      <c r="AF169" s="1797"/>
      <c r="AG169" s="1797"/>
      <c r="AH169" s="1797"/>
      <c r="AI169" s="1797"/>
    </row>
    <row r="170" spans="1:35" ht="15" x14ac:dyDescent="0.25">
      <c r="A170" s="1552"/>
      <c r="B170" s="1552"/>
      <c r="C170" s="1550"/>
      <c r="D170" s="1550"/>
      <c r="E170" s="1550"/>
      <c r="F170" s="1550"/>
      <c r="G170" s="1550"/>
      <c r="H170" s="1550"/>
      <c r="I170" s="1550"/>
      <c r="J170" s="1550"/>
      <c r="K170" s="1550"/>
      <c r="L170" s="1550"/>
      <c r="M170" s="1550"/>
      <c r="N170" s="1550"/>
      <c r="O170" s="1550"/>
      <c r="P170" s="1550"/>
      <c r="Q170" s="1550"/>
    </row>
    <row r="171" spans="1:35" ht="15" customHeight="1" x14ac:dyDescent="0.2">
      <c r="A171" s="2482" t="s">
        <v>0</v>
      </c>
      <c r="B171" s="2484" t="s">
        <v>715</v>
      </c>
      <c r="C171" s="2486" t="s">
        <v>716</v>
      </c>
      <c r="D171" s="2487"/>
      <c r="E171" s="2487"/>
      <c r="F171" s="2487"/>
      <c r="G171" s="2487"/>
      <c r="H171" s="2487"/>
      <c r="I171" s="2487"/>
      <c r="J171" s="2487"/>
      <c r="K171" s="2487"/>
      <c r="L171" s="2487"/>
      <c r="M171" s="2487"/>
      <c r="N171" s="2487"/>
      <c r="O171" s="2487"/>
      <c r="P171" s="2488"/>
      <c r="Q171" s="1554" t="s">
        <v>309</v>
      </c>
      <c r="S171" s="2462" t="s">
        <v>0</v>
      </c>
      <c r="T171" s="2462" t="s">
        <v>715</v>
      </c>
      <c r="U171" s="2462" t="s">
        <v>716</v>
      </c>
      <c r="V171" s="2462"/>
      <c r="W171" s="2462"/>
      <c r="X171" s="2462"/>
      <c r="Y171" s="2462"/>
      <c r="Z171" s="2462"/>
      <c r="AA171" s="2462"/>
      <c r="AB171" s="2462"/>
      <c r="AC171" s="2462"/>
      <c r="AD171" s="2462"/>
      <c r="AE171" s="2462"/>
      <c r="AF171" s="2462"/>
      <c r="AG171" s="2462"/>
      <c r="AH171" s="2462"/>
      <c r="AI171" s="2462" t="s">
        <v>309</v>
      </c>
    </row>
    <row r="172" spans="1:35" ht="75" x14ac:dyDescent="0.2">
      <c r="A172" s="2483"/>
      <c r="B172" s="2485"/>
      <c r="C172" s="1551" t="s">
        <v>802</v>
      </c>
      <c r="D172" s="1551" t="s">
        <v>717</v>
      </c>
      <c r="E172" s="1551" t="s">
        <v>718</v>
      </c>
      <c r="F172" s="1551" t="s">
        <v>136</v>
      </c>
      <c r="G172" s="1551" t="s">
        <v>93</v>
      </c>
      <c r="H172" s="1551" t="s">
        <v>94</v>
      </c>
      <c r="I172" s="1551" t="s">
        <v>719</v>
      </c>
      <c r="J172" s="1551" t="s">
        <v>720</v>
      </c>
      <c r="K172" s="1551" t="s">
        <v>95</v>
      </c>
      <c r="L172" s="1551" t="s">
        <v>721</v>
      </c>
      <c r="M172" s="1551" t="s">
        <v>722</v>
      </c>
      <c r="N172" s="1551" t="s">
        <v>723</v>
      </c>
      <c r="O172" s="1551" t="s">
        <v>208</v>
      </c>
      <c r="P172" s="1551" t="s">
        <v>97</v>
      </c>
      <c r="Q172" s="1551"/>
      <c r="S172" s="2462"/>
      <c r="T172" s="2462"/>
      <c r="U172" s="1803" t="s">
        <v>724</v>
      </c>
      <c r="V172" s="1803" t="s">
        <v>717</v>
      </c>
      <c r="W172" s="1803" t="s">
        <v>718</v>
      </c>
      <c r="X172" s="1803" t="s">
        <v>136</v>
      </c>
      <c r="Y172" s="1803" t="s">
        <v>93</v>
      </c>
      <c r="Z172" s="1803" t="s">
        <v>94</v>
      </c>
      <c r="AA172" s="1803" t="s">
        <v>719</v>
      </c>
      <c r="AB172" s="1803" t="s">
        <v>720</v>
      </c>
      <c r="AC172" s="1803" t="s">
        <v>95</v>
      </c>
      <c r="AD172" s="1803" t="s">
        <v>725</v>
      </c>
      <c r="AE172" s="1803" t="s">
        <v>722</v>
      </c>
      <c r="AF172" s="1803" t="s">
        <v>726</v>
      </c>
      <c r="AG172" s="1803" t="s">
        <v>208</v>
      </c>
      <c r="AH172" s="1803" t="s">
        <v>97</v>
      </c>
      <c r="AI172" s="2462"/>
    </row>
    <row r="173" spans="1:35" ht="15" x14ac:dyDescent="0.2">
      <c r="A173" s="1555">
        <v>1</v>
      </c>
      <c r="B173" s="1555">
        <v>2</v>
      </c>
      <c r="C173" s="1555">
        <v>3</v>
      </c>
      <c r="D173" s="1556">
        <v>4</v>
      </c>
      <c r="E173" s="1556">
        <v>5</v>
      </c>
      <c r="F173" s="1556">
        <v>6</v>
      </c>
      <c r="G173" s="1556">
        <v>7</v>
      </c>
      <c r="H173" s="1556">
        <v>8</v>
      </c>
      <c r="I173" s="1556">
        <v>9</v>
      </c>
      <c r="J173" s="1556">
        <v>10</v>
      </c>
      <c r="K173" s="1556">
        <v>11</v>
      </c>
      <c r="L173" s="1556">
        <v>12</v>
      </c>
      <c r="M173" s="1556">
        <v>13</v>
      </c>
      <c r="N173" s="1556">
        <v>14</v>
      </c>
      <c r="O173" s="1556">
        <v>15</v>
      </c>
      <c r="P173" s="1556">
        <v>16</v>
      </c>
      <c r="Q173" s="1556">
        <v>17</v>
      </c>
      <c r="S173" s="1804">
        <v>1</v>
      </c>
      <c r="T173" s="1804">
        <v>2</v>
      </c>
      <c r="U173" s="1804">
        <v>3</v>
      </c>
      <c r="V173" s="1804">
        <v>4</v>
      </c>
      <c r="W173" s="1804">
        <v>5</v>
      </c>
      <c r="X173" s="1804">
        <v>6</v>
      </c>
      <c r="Y173" s="1804">
        <v>7</v>
      </c>
      <c r="Z173" s="1804">
        <v>8</v>
      </c>
      <c r="AA173" s="1804">
        <v>9</v>
      </c>
      <c r="AB173" s="1804">
        <v>10</v>
      </c>
      <c r="AC173" s="1804">
        <v>11</v>
      </c>
      <c r="AD173" s="1804">
        <v>12</v>
      </c>
      <c r="AE173" s="1804">
        <v>13</v>
      </c>
      <c r="AF173" s="1804">
        <v>14</v>
      </c>
      <c r="AG173" s="1804">
        <v>15</v>
      </c>
      <c r="AH173" s="1804">
        <v>16</v>
      </c>
      <c r="AI173" s="1804">
        <v>17</v>
      </c>
    </row>
    <row r="174" spans="1:35" ht="15" x14ac:dyDescent="0.25">
      <c r="A174" s="1784">
        <v>1</v>
      </c>
      <c r="B174" s="1789">
        <v>0</v>
      </c>
      <c r="C174" s="1787">
        <v>0</v>
      </c>
      <c r="D174" s="1787">
        <v>0</v>
      </c>
      <c r="E174" s="1787">
        <v>0</v>
      </c>
      <c r="F174" s="1787">
        <v>0</v>
      </c>
      <c r="G174" s="1796">
        <v>0</v>
      </c>
      <c r="H174" s="1787">
        <v>0</v>
      </c>
      <c r="I174" s="1787">
        <v>0</v>
      </c>
      <c r="J174" s="1787">
        <v>0</v>
      </c>
      <c r="K174" s="1782"/>
      <c r="L174" s="1782"/>
      <c r="M174" s="1782"/>
      <c r="N174" s="1782"/>
      <c r="O174" s="1782"/>
      <c r="P174" s="1782"/>
      <c r="Q174" s="1782"/>
      <c r="S174" s="1802">
        <v>1</v>
      </c>
      <c r="T174" s="1802">
        <v>0</v>
      </c>
      <c r="U174" s="1799">
        <v>0</v>
      </c>
      <c r="V174" s="1799">
        <v>0</v>
      </c>
      <c r="W174" s="1799">
        <v>0</v>
      </c>
      <c r="X174" s="1799">
        <v>2</v>
      </c>
      <c r="Y174" s="1799">
        <v>4</v>
      </c>
      <c r="Z174" s="1799">
        <v>5</v>
      </c>
      <c r="AA174" s="1799">
        <v>1</v>
      </c>
      <c r="AB174" s="1799">
        <v>2</v>
      </c>
      <c r="AC174" s="1799">
        <v>0</v>
      </c>
      <c r="AD174" s="1799">
        <v>0</v>
      </c>
      <c r="AE174" s="1799">
        <v>0</v>
      </c>
      <c r="AF174" s="1799">
        <v>0</v>
      </c>
      <c r="AG174" s="1799">
        <v>0</v>
      </c>
      <c r="AH174" s="1799">
        <v>0</v>
      </c>
      <c r="AI174" s="1799"/>
    </row>
    <row r="175" spans="1:35" ht="15" x14ac:dyDescent="0.25">
      <c r="A175" s="1788">
        <v>2</v>
      </c>
      <c r="B175" s="1788">
        <v>1</v>
      </c>
      <c r="C175" s="1795">
        <v>0</v>
      </c>
      <c r="D175" s="1791">
        <v>0</v>
      </c>
      <c r="E175" s="1792">
        <v>0</v>
      </c>
      <c r="F175" s="1791">
        <v>0</v>
      </c>
      <c r="G175" s="1793">
        <v>0</v>
      </c>
      <c r="H175" s="1791">
        <v>0</v>
      </c>
      <c r="I175" s="1791">
        <v>0</v>
      </c>
      <c r="J175" s="1791">
        <v>0</v>
      </c>
      <c r="K175" s="1790"/>
      <c r="L175" s="1790"/>
      <c r="M175" s="1790"/>
      <c r="N175" s="1790"/>
      <c r="O175" s="1791"/>
      <c r="P175" s="1790"/>
      <c r="Q175" s="1790"/>
      <c r="S175" s="1802">
        <v>2</v>
      </c>
      <c r="T175" s="1802">
        <v>1</v>
      </c>
      <c r="U175" s="1799">
        <v>0</v>
      </c>
      <c r="V175" s="1799">
        <v>0</v>
      </c>
      <c r="W175" s="1799">
        <v>0</v>
      </c>
      <c r="X175" s="1799">
        <v>0</v>
      </c>
      <c r="Y175" s="1799">
        <v>0</v>
      </c>
      <c r="Z175" s="1799">
        <v>0</v>
      </c>
      <c r="AA175" s="1799">
        <v>0</v>
      </c>
      <c r="AB175" s="1799">
        <v>0</v>
      </c>
      <c r="AC175" s="1799">
        <v>0</v>
      </c>
      <c r="AD175" s="1799">
        <v>0</v>
      </c>
      <c r="AE175" s="1799">
        <v>0</v>
      </c>
      <c r="AF175" s="1799">
        <v>0</v>
      </c>
      <c r="AG175" s="1799">
        <v>0</v>
      </c>
      <c r="AH175" s="1799">
        <v>0</v>
      </c>
      <c r="AI175" s="1799"/>
    </row>
    <row r="176" spans="1:35" ht="15" x14ac:dyDescent="0.25">
      <c r="A176" s="1784">
        <v>3</v>
      </c>
      <c r="B176" s="1789">
        <v>2</v>
      </c>
      <c r="C176" s="1787">
        <v>0</v>
      </c>
      <c r="D176" s="1785">
        <v>0</v>
      </c>
      <c r="E176" s="1785">
        <v>0</v>
      </c>
      <c r="F176" s="1785">
        <v>0</v>
      </c>
      <c r="G176" s="1786">
        <v>0</v>
      </c>
      <c r="H176" s="1785">
        <v>0</v>
      </c>
      <c r="I176" s="1785">
        <v>0</v>
      </c>
      <c r="J176" s="1785">
        <v>0</v>
      </c>
      <c r="K176" s="1782"/>
      <c r="L176" s="1782"/>
      <c r="M176" s="1782"/>
      <c r="N176" s="1782"/>
      <c r="O176" s="1785"/>
      <c r="P176" s="1782"/>
      <c r="Q176" s="1782"/>
      <c r="S176" s="1802">
        <v>3</v>
      </c>
      <c r="T176" s="1802">
        <v>2</v>
      </c>
      <c r="U176" s="1799">
        <v>8</v>
      </c>
      <c r="V176" s="1799">
        <v>15</v>
      </c>
      <c r="W176" s="1799">
        <v>9</v>
      </c>
      <c r="X176" s="1799">
        <v>26</v>
      </c>
      <c r="Y176" s="1799">
        <v>97</v>
      </c>
      <c r="Z176" s="1799">
        <v>16</v>
      </c>
      <c r="AA176" s="1799">
        <v>96</v>
      </c>
      <c r="AB176" s="1799">
        <v>25</v>
      </c>
      <c r="AC176" s="1799">
        <v>0</v>
      </c>
      <c r="AD176" s="1799">
        <v>0</v>
      </c>
      <c r="AE176" s="1799">
        <v>0</v>
      </c>
      <c r="AF176" s="1799">
        <v>0</v>
      </c>
      <c r="AG176" s="1799">
        <v>7</v>
      </c>
      <c r="AH176" s="1799">
        <v>0</v>
      </c>
      <c r="AI176" s="1799"/>
    </row>
    <row r="177" spans="1:35" ht="15" x14ac:dyDescent="0.25">
      <c r="A177" s="1788">
        <v>4</v>
      </c>
      <c r="B177" s="1788">
        <v>3</v>
      </c>
      <c r="C177" s="1790">
        <v>4</v>
      </c>
      <c r="D177" s="1791">
        <v>6</v>
      </c>
      <c r="E177" s="1791">
        <v>0</v>
      </c>
      <c r="F177" s="1791">
        <v>0</v>
      </c>
      <c r="G177" s="1794">
        <v>3</v>
      </c>
      <c r="H177" s="1791">
        <v>0</v>
      </c>
      <c r="I177" s="1791">
        <v>0</v>
      </c>
      <c r="J177" s="1791">
        <v>0</v>
      </c>
      <c r="K177" s="1790"/>
      <c r="L177" s="1790"/>
      <c r="M177" s="1790"/>
      <c r="N177" s="1790"/>
      <c r="O177" s="1791">
        <v>2</v>
      </c>
      <c r="P177" s="1790"/>
      <c r="Q177" s="1790"/>
      <c r="S177" s="1802">
        <v>4</v>
      </c>
      <c r="T177" s="1802">
        <v>3</v>
      </c>
      <c r="U177" s="1799">
        <v>95</v>
      </c>
      <c r="V177" s="1799">
        <v>473</v>
      </c>
      <c r="W177" s="1799">
        <v>90</v>
      </c>
      <c r="X177" s="1799">
        <v>283</v>
      </c>
      <c r="Y177" s="1799">
        <v>1396</v>
      </c>
      <c r="Z177" s="1799">
        <v>263</v>
      </c>
      <c r="AA177" s="1799">
        <v>111</v>
      </c>
      <c r="AB177" s="1799">
        <v>320</v>
      </c>
      <c r="AC177" s="1799">
        <v>0</v>
      </c>
      <c r="AD177" s="1799">
        <v>0</v>
      </c>
      <c r="AE177" s="1799">
        <v>0</v>
      </c>
      <c r="AF177" s="1799">
        <v>0</v>
      </c>
      <c r="AG177" s="1799">
        <v>76</v>
      </c>
      <c r="AH177" s="1799">
        <v>0</v>
      </c>
      <c r="AI177" s="1799"/>
    </row>
    <row r="178" spans="1:35" ht="15" x14ac:dyDescent="0.25">
      <c r="A178" s="1784">
        <v>5</v>
      </c>
      <c r="B178" s="1789">
        <v>4</v>
      </c>
      <c r="C178" s="1787">
        <v>0</v>
      </c>
      <c r="D178" s="1785">
        <v>0</v>
      </c>
      <c r="E178" s="1785">
        <v>0</v>
      </c>
      <c r="F178" s="1785">
        <v>0</v>
      </c>
      <c r="G178" s="1786">
        <v>0</v>
      </c>
      <c r="H178" s="1785">
        <v>0</v>
      </c>
      <c r="I178" s="1785">
        <v>0</v>
      </c>
      <c r="J178" s="1785">
        <v>0</v>
      </c>
      <c r="K178" s="1782"/>
      <c r="L178" s="1782"/>
      <c r="M178" s="1782"/>
      <c r="N178" s="1782"/>
      <c r="O178" s="1785"/>
      <c r="P178" s="1782"/>
      <c r="Q178" s="1782"/>
      <c r="S178" s="1802">
        <v>5</v>
      </c>
      <c r="T178" s="1802">
        <v>4</v>
      </c>
      <c r="U178" s="1799">
        <v>0</v>
      </c>
      <c r="V178" s="1799">
        <v>3</v>
      </c>
      <c r="W178" s="1799">
        <v>23</v>
      </c>
      <c r="X178" s="1799">
        <v>0</v>
      </c>
      <c r="Y178" s="1799">
        <v>55</v>
      </c>
      <c r="Z178" s="1799">
        <v>32</v>
      </c>
      <c r="AA178" s="1799">
        <v>3</v>
      </c>
      <c r="AB178" s="1799">
        <v>36</v>
      </c>
      <c r="AC178" s="1799">
        <v>0</v>
      </c>
      <c r="AD178" s="1799">
        <v>0</v>
      </c>
      <c r="AE178" s="1799">
        <v>0</v>
      </c>
      <c r="AF178" s="1799">
        <v>0</v>
      </c>
      <c r="AG178" s="1799">
        <v>4</v>
      </c>
      <c r="AH178" s="1799">
        <v>0</v>
      </c>
      <c r="AI178" s="1799"/>
    </row>
    <row r="179" spans="1:35" ht="15" x14ac:dyDescent="0.25">
      <c r="A179" s="1788">
        <v>6</v>
      </c>
      <c r="B179" s="1788">
        <v>5</v>
      </c>
      <c r="C179" s="1795">
        <v>0</v>
      </c>
      <c r="D179" s="1791">
        <v>1</v>
      </c>
      <c r="E179" s="1791">
        <v>0</v>
      </c>
      <c r="F179" s="1791">
        <v>9</v>
      </c>
      <c r="G179" s="1793">
        <v>6</v>
      </c>
      <c r="H179" s="1791">
        <v>1</v>
      </c>
      <c r="I179" s="1791">
        <v>1</v>
      </c>
      <c r="J179" s="1791">
        <v>4</v>
      </c>
      <c r="K179" s="1790"/>
      <c r="L179" s="1790"/>
      <c r="M179" s="1790"/>
      <c r="N179" s="1790"/>
      <c r="O179" s="1791">
        <v>5</v>
      </c>
      <c r="P179" s="1790"/>
      <c r="Q179" s="1790"/>
      <c r="S179" s="1802">
        <v>6</v>
      </c>
      <c r="T179" s="1802">
        <v>5</v>
      </c>
      <c r="U179" s="1799">
        <v>1</v>
      </c>
      <c r="V179" s="1799">
        <v>179</v>
      </c>
      <c r="W179" s="1799">
        <v>3</v>
      </c>
      <c r="X179" s="1799">
        <v>90</v>
      </c>
      <c r="Y179" s="1799">
        <v>293</v>
      </c>
      <c r="Z179" s="1799">
        <v>127</v>
      </c>
      <c r="AA179" s="1799">
        <v>23</v>
      </c>
      <c r="AB179" s="1799">
        <v>147</v>
      </c>
      <c r="AC179" s="1799">
        <v>0</v>
      </c>
      <c r="AD179" s="1799">
        <v>0</v>
      </c>
      <c r="AE179" s="1799">
        <v>0</v>
      </c>
      <c r="AF179" s="1799">
        <v>0</v>
      </c>
      <c r="AG179" s="1799">
        <v>50</v>
      </c>
      <c r="AH179" s="1799">
        <v>0</v>
      </c>
      <c r="AI179" s="1799"/>
    </row>
    <row r="180" spans="1:35" ht="15" x14ac:dyDescent="0.25">
      <c r="A180" s="1784">
        <v>7</v>
      </c>
      <c r="B180" s="1789">
        <v>6</v>
      </c>
      <c r="C180" s="1787">
        <v>0</v>
      </c>
      <c r="D180" s="1785">
        <v>0</v>
      </c>
      <c r="E180" s="1785">
        <v>0</v>
      </c>
      <c r="F180" s="1785">
        <v>4</v>
      </c>
      <c r="G180" s="1786">
        <v>2</v>
      </c>
      <c r="H180" s="1785">
        <v>5</v>
      </c>
      <c r="I180" s="1785">
        <v>2</v>
      </c>
      <c r="J180" s="1785">
        <v>2</v>
      </c>
      <c r="K180" s="1782"/>
      <c r="L180" s="1782"/>
      <c r="M180" s="1782"/>
      <c r="N180" s="1782"/>
      <c r="O180" s="1785"/>
      <c r="P180" s="1782"/>
      <c r="Q180" s="1782"/>
      <c r="S180" s="1802">
        <v>7</v>
      </c>
      <c r="T180" s="1802">
        <v>6</v>
      </c>
      <c r="U180" s="1799">
        <v>73</v>
      </c>
      <c r="V180" s="1799">
        <v>27</v>
      </c>
      <c r="W180" s="1799">
        <v>31</v>
      </c>
      <c r="X180" s="1799">
        <v>261</v>
      </c>
      <c r="Y180" s="1799">
        <v>314</v>
      </c>
      <c r="Z180" s="1799">
        <v>132</v>
      </c>
      <c r="AA180" s="1799">
        <v>90</v>
      </c>
      <c r="AB180" s="1799">
        <v>138</v>
      </c>
      <c r="AC180" s="1799">
        <v>0</v>
      </c>
      <c r="AD180" s="1799">
        <v>0</v>
      </c>
      <c r="AE180" s="1799">
        <v>0</v>
      </c>
      <c r="AF180" s="1799">
        <v>0</v>
      </c>
      <c r="AG180" s="1799">
        <v>23</v>
      </c>
      <c r="AH180" s="1799">
        <v>0</v>
      </c>
      <c r="AI180" s="1799"/>
    </row>
    <row r="181" spans="1:35" ht="15" x14ac:dyDescent="0.25">
      <c r="A181" s="1788">
        <v>8</v>
      </c>
      <c r="B181" s="1788">
        <v>7</v>
      </c>
      <c r="C181" s="1795">
        <v>0</v>
      </c>
      <c r="D181" s="1791">
        <v>0</v>
      </c>
      <c r="E181" s="1791">
        <v>0</v>
      </c>
      <c r="F181" s="1791">
        <v>0</v>
      </c>
      <c r="G181" s="1793">
        <v>14</v>
      </c>
      <c r="H181" s="1791">
        <v>0</v>
      </c>
      <c r="I181" s="1791">
        <v>0</v>
      </c>
      <c r="J181" s="1791">
        <v>5</v>
      </c>
      <c r="K181" s="1790"/>
      <c r="L181" s="1790"/>
      <c r="M181" s="1790"/>
      <c r="N181" s="1790"/>
      <c r="O181" s="1791"/>
      <c r="P181" s="1790"/>
      <c r="Q181" s="1790"/>
      <c r="S181" s="1802">
        <v>8</v>
      </c>
      <c r="T181" s="1802">
        <v>7</v>
      </c>
      <c r="U181" s="1799">
        <v>0</v>
      </c>
      <c r="V181" s="1799">
        <v>253</v>
      </c>
      <c r="W181" s="1799">
        <v>10</v>
      </c>
      <c r="X181" s="1799">
        <v>49</v>
      </c>
      <c r="Y181" s="1799">
        <v>1034</v>
      </c>
      <c r="Z181" s="1799">
        <v>29</v>
      </c>
      <c r="AA181" s="1799">
        <v>20</v>
      </c>
      <c r="AB181" s="1799">
        <v>125</v>
      </c>
      <c r="AC181" s="1799">
        <v>0</v>
      </c>
      <c r="AD181" s="1799">
        <v>0</v>
      </c>
      <c r="AE181" s="1799">
        <v>0</v>
      </c>
      <c r="AF181" s="1799">
        <v>0</v>
      </c>
      <c r="AG181" s="1799">
        <v>18</v>
      </c>
      <c r="AH181" s="1799">
        <v>0</v>
      </c>
      <c r="AI181" s="1799"/>
    </row>
    <row r="182" spans="1:35" ht="15" x14ac:dyDescent="0.25">
      <c r="A182" s="1784">
        <v>9</v>
      </c>
      <c r="B182" s="1789">
        <v>8</v>
      </c>
      <c r="C182" s="1787">
        <v>0</v>
      </c>
      <c r="D182" s="1785">
        <v>0</v>
      </c>
      <c r="E182" s="1785">
        <v>0</v>
      </c>
      <c r="F182" s="1785">
        <v>0</v>
      </c>
      <c r="G182" s="1786">
        <v>0</v>
      </c>
      <c r="H182" s="1785">
        <v>0</v>
      </c>
      <c r="I182" s="1785">
        <v>0</v>
      </c>
      <c r="J182" s="1785">
        <v>0</v>
      </c>
      <c r="K182" s="1782"/>
      <c r="L182" s="1782"/>
      <c r="M182" s="1782"/>
      <c r="N182" s="1782"/>
      <c r="O182" s="1785"/>
      <c r="P182" s="1782"/>
      <c r="Q182" s="1782"/>
      <c r="S182" s="1802">
        <v>9</v>
      </c>
      <c r="T182" s="1802">
        <v>8</v>
      </c>
      <c r="U182" s="1799">
        <v>0</v>
      </c>
      <c r="V182" s="1799">
        <v>151</v>
      </c>
      <c r="W182" s="1799">
        <v>27</v>
      </c>
      <c r="X182" s="1799">
        <v>126</v>
      </c>
      <c r="Y182" s="1799">
        <v>166</v>
      </c>
      <c r="Z182" s="1799">
        <v>112</v>
      </c>
      <c r="AA182" s="1799">
        <v>63</v>
      </c>
      <c r="AB182" s="1799">
        <v>213</v>
      </c>
      <c r="AC182" s="1799">
        <v>0</v>
      </c>
      <c r="AD182" s="1799">
        <v>0</v>
      </c>
      <c r="AE182" s="1799">
        <v>0</v>
      </c>
      <c r="AF182" s="1799">
        <v>0</v>
      </c>
      <c r="AG182" s="1799">
        <v>18</v>
      </c>
      <c r="AH182" s="1799">
        <v>0</v>
      </c>
      <c r="AI182" s="1799"/>
    </row>
    <row r="183" spans="1:35" ht="15" x14ac:dyDescent="0.25">
      <c r="A183" s="1788">
        <v>10</v>
      </c>
      <c r="B183" s="1788">
        <v>9</v>
      </c>
      <c r="C183" s="1795">
        <v>0</v>
      </c>
      <c r="D183" s="1791">
        <v>0</v>
      </c>
      <c r="E183" s="1791">
        <v>0</v>
      </c>
      <c r="F183" s="1791">
        <v>0</v>
      </c>
      <c r="G183" s="1793">
        <v>0</v>
      </c>
      <c r="H183" s="1791">
        <v>0</v>
      </c>
      <c r="I183" s="1791">
        <v>0</v>
      </c>
      <c r="J183" s="1791">
        <v>0</v>
      </c>
      <c r="K183" s="1790"/>
      <c r="L183" s="1790"/>
      <c r="M183" s="1790"/>
      <c r="N183" s="1790"/>
      <c r="O183" s="1791"/>
      <c r="P183" s="1790"/>
      <c r="Q183" s="1790"/>
      <c r="S183" s="1802">
        <v>10</v>
      </c>
      <c r="T183" s="1802">
        <v>9</v>
      </c>
      <c r="U183" s="1799">
        <v>0</v>
      </c>
      <c r="V183" s="1799">
        <v>8</v>
      </c>
      <c r="W183" s="1799">
        <v>3</v>
      </c>
      <c r="X183" s="1799">
        <v>31</v>
      </c>
      <c r="Y183" s="1799">
        <v>25</v>
      </c>
      <c r="Z183" s="1799">
        <v>50</v>
      </c>
      <c r="AA183" s="1799">
        <v>16</v>
      </c>
      <c r="AB183" s="1799">
        <v>54</v>
      </c>
      <c r="AC183" s="1799">
        <v>0</v>
      </c>
      <c r="AD183" s="1799">
        <v>0</v>
      </c>
      <c r="AE183" s="1799">
        <v>0</v>
      </c>
      <c r="AF183" s="1799">
        <v>0</v>
      </c>
      <c r="AG183" s="1799">
        <v>9</v>
      </c>
      <c r="AH183" s="1799">
        <v>0</v>
      </c>
      <c r="AI183" s="1799"/>
    </row>
    <row r="184" spans="1:35" ht="15" x14ac:dyDescent="0.25">
      <c r="A184" s="1784" t="s">
        <v>276</v>
      </c>
      <c r="B184" s="1784"/>
      <c r="C184" s="1782">
        <v>4</v>
      </c>
      <c r="D184" s="1782">
        <v>7</v>
      </c>
      <c r="E184" s="1782">
        <v>0</v>
      </c>
      <c r="F184" s="1782">
        <v>13</v>
      </c>
      <c r="G184" s="1787">
        <v>25</v>
      </c>
      <c r="H184" s="1782">
        <v>6</v>
      </c>
      <c r="I184" s="1782">
        <v>3</v>
      </c>
      <c r="J184" s="1782">
        <v>11</v>
      </c>
      <c r="K184" s="1782"/>
      <c r="L184" s="1782"/>
      <c r="M184" s="1782"/>
      <c r="N184" s="1782"/>
      <c r="O184" s="1782">
        <v>8</v>
      </c>
      <c r="P184" s="1782"/>
      <c r="Q184" s="1782"/>
      <c r="S184" s="2456" t="s">
        <v>276</v>
      </c>
      <c r="T184" s="2457"/>
      <c r="U184" s="1799">
        <v>177</v>
      </c>
      <c r="V184" s="1799">
        <v>1109</v>
      </c>
      <c r="W184" s="1799">
        <v>196</v>
      </c>
      <c r="X184" s="1799">
        <v>868</v>
      </c>
      <c r="Y184" s="1799">
        <v>3384</v>
      </c>
      <c r="Z184" s="1799">
        <v>766</v>
      </c>
      <c r="AA184" s="1799">
        <v>423</v>
      </c>
      <c r="AB184" s="1799">
        <v>1060</v>
      </c>
      <c r="AC184" s="1799">
        <v>0</v>
      </c>
      <c r="AD184" s="1799">
        <v>0</v>
      </c>
      <c r="AE184" s="1799">
        <v>0</v>
      </c>
      <c r="AF184" s="1799">
        <v>0</v>
      </c>
      <c r="AG184" s="1799">
        <v>205</v>
      </c>
      <c r="AH184" s="1799"/>
      <c r="AI184" s="1799"/>
    </row>
    <row r="185" spans="1:35" ht="15" x14ac:dyDescent="0.25">
      <c r="A185" s="1783"/>
      <c r="B185" s="1783"/>
      <c r="C185" s="1781">
        <f>SUM(C184:J184)</f>
        <v>69</v>
      </c>
      <c r="D185" s="1781"/>
      <c r="E185" s="1781"/>
      <c r="F185" s="1781"/>
      <c r="G185" s="1781"/>
      <c r="H185" s="1781"/>
      <c r="I185" s="1781"/>
      <c r="J185" s="1781"/>
      <c r="K185" s="1781"/>
      <c r="L185" s="1781"/>
      <c r="M185" s="1781"/>
      <c r="N185" s="1781"/>
      <c r="O185" s="1781"/>
      <c r="P185" s="1781"/>
      <c r="Q185" s="1781"/>
      <c r="S185" s="1797"/>
      <c r="T185" s="1797"/>
      <c r="U185" s="1801">
        <v>7983</v>
      </c>
      <c r="V185" s="1797"/>
      <c r="W185" s="1797"/>
      <c r="X185" s="1797"/>
      <c r="Y185" s="1797"/>
      <c r="Z185" s="1797"/>
      <c r="AA185" s="1797"/>
      <c r="AB185" s="1797"/>
      <c r="AC185" s="1797"/>
      <c r="AD185" s="1797"/>
      <c r="AE185" s="1797"/>
      <c r="AF185" s="1797"/>
      <c r="AG185" s="1797"/>
      <c r="AH185" s="1797"/>
      <c r="AI185" s="1797"/>
    </row>
    <row r="186" spans="1:35" ht="15" x14ac:dyDescent="0.25">
      <c r="A186" s="1783" t="s">
        <v>598</v>
      </c>
      <c r="B186" s="1783"/>
      <c r="C186" s="1781"/>
      <c r="D186" s="1781"/>
      <c r="E186" s="1781"/>
      <c r="F186" s="1781"/>
      <c r="G186" s="1781"/>
      <c r="H186" s="1781"/>
      <c r="I186" s="1781"/>
      <c r="S186" s="1797" t="s">
        <v>598</v>
      </c>
      <c r="T186" s="1797"/>
      <c r="U186" s="1797" t="s">
        <v>302</v>
      </c>
      <c r="V186" s="1797"/>
      <c r="W186" s="1797"/>
      <c r="X186" s="1797"/>
      <c r="Y186" s="1797"/>
      <c r="Z186" s="1797"/>
      <c r="AA186" s="1797"/>
      <c r="AB186" s="1797"/>
      <c r="AC186" s="1797"/>
      <c r="AD186" s="1797"/>
      <c r="AE186" s="1797"/>
      <c r="AF186" s="1797"/>
      <c r="AG186" s="1797"/>
      <c r="AH186" s="1797"/>
      <c r="AI186" s="1797"/>
    </row>
    <row r="187" spans="1:35" ht="15" x14ac:dyDescent="0.25">
      <c r="A187" s="1783">
        <v>1</v>
      </c>
      <c r="B187" s="1783" t="s">
        <v>728</v>
      </c>
      <c r="C187" s="1781"/>
      <c r="D187" s="1781"/>
      <c r="E187" s="1781"/>
      <c r="F187" s="1781"/>
      <c r="G187" s="1781"/>
      <c r="H187" s="1781">
        <v>8</v>
      </c>
      <c r="I187" s="1781" t="s">
        <v>729</v>
      </c>
      <c r="S187" s="1797">
        <v>1</v>
      </c>
      <c r="T187" s="1797" t="s">
        <v>728</v>
      </c>
      <c r="U187" s="1797"/>
      <c r="V187" s="1797"/>
      <c r="W187" s="1797"/>
      <c r="X187" s="1797"/>
      <c r="Y187" s="1797"/>
      <c r="Z187" s="1800">
        <v>8</v>
      </c>
      <c r="AA187" s="1797" t="s">
        <v>730</v>
      </c>
      <c r="AB187" s="1797"/>
      <c r="AC187" s="1797"/>
      <c r="AD187" s="1797"/>
      <c r="AE187" s="1797"/>
      <c r="AF187" s="1797"/>
      <c r="AG187" s="2458" t="s">
        <v>370</v>
      </c>
      <c r="AH187" s="2458"/>
      <c r="AI187" s="2458"/>
    </row>
    <row r="188" spans="1:35" ht="15" x14ac:dyDescent="0.25">
      <c r="A188" s="1783">
        <v>2</v>
      </c>
      <c r="B188" s="1783" t="s">
        <v>731</v>
      </c>
      <c r="C188" s="1781"/>
      <c r="D188" s="1781"/>
      <c r="E188" s="1781"/>
      <c r="F188" s="1781"/>
      <c r="G188" s="1781"/>
      <c r="H188" s="1781">
        <v>9</v>
      </c>
      <c r="I188" s="1781" t="s">
        <v>732</v>
      </c>
      <c r="S188" s="1797">
        <v>2</v>
      </c>
      <c r="T188" s="1797" t="s">
        <v>731</v>
      </c>
      <c r="U188" s="1797"/>
      <c r="V188" s="1797"/>
      <c r="W188" s="1797"/>
      <c r="X188" s="1797"/>
      <c r="Y188" s="1797"/>
      <c r="Z188" s="1800">
        <v>9</v>
      </c>
      <c r="AA188" s="1797" t="s">
        <v>733</v>
      </c>
      <c r="AB188" s="1797"/>
      <c r="AC188" s="1797"/>
      <c r="AD188" s="1797"/>
      <c r="AE188" s="1797"/>
      <c r="AF188" s="1797"/>
      <c r="AG188" s="1797"/>
      <c r="AH188" s="1797"/>
      <c r="AI188" s="1797"/>
    </row>
    <row r="189" spans="1:35" ht="15" x14ac:dyDescent="0.25">
      <c r="A189" s="1783">
        <v>3</v>
      </c>
      <c r="B189" s="1783" t="s">
        <v>734</v>
      </c>
      <c r="C189" s="1781"/>
      <c r="D189" s="1781"/>
      <c r="E189" s="1781"/>
      <c r="F189" s="1781"/>
      <c r="G189" s="1781"/>
      <c r="H189" s="1781">
        <v>0</v>
      </c>
      <c r="I189" s="1781" t="s">
        <v>735</v>
      </c>
      <c r="S189" s="1797">
        <v>3</v>
      </c>
      <c r="T189" s="1797" t="s">
        <v>734</v>
      </c>
      <c r="U189" s="1797"/>
      <c r="V189" s="1797"/>
      <c r="W189" s="1797"/>
      <c r="X189" s="1797"/>
      <c r="Y189" s="1797"/>
      <c r="Z189" s="1800">
        <v>0</v>
      </c>
      <c r="AA189" s="1797" t="s">
        <v>736</v>
      </c>
      <c r="AB189" s="1797"/>
      <c r="AC189" s="1797"/>
      <c r="AD189" s="1797"/>
      <c r="AE189" s="1797"/>
      <c r="AF189" s="1797"/>
      <c r="AG189" s="1797"/>
      <c r="AH189" s="1797"/>
      <c r="AI189" s="1797"/>
    </row>
    <row r="190" spans="1:35" ht="15" x14ac:dyDescent="0.25">
      <c r="A190" s="1783">
        <v>4</v>
      </c>
      <c r="B190" s="1783" t="s">
        <v>737</v>
      </c>
      <c r="C190" s="1781"/>
      <c r="D190" s="1781"/>
      <c r="E190" s="1781"/>
      <c r="F190" s="1781"/>
      <c r="G190" s="1781"/>
      <c r="H190" s="1781" t="s">
        <v>738</v>
      </c>
      <c r="I190" s="1781" t="s">
        <v>739</v>
      </c>
      <c r="S190" s="1797">
        <v>4</v>
      </c>
      <c r="T190" s="1797" t="s">
        <v>737</v>
      </c>
      <c r="U190" s="1797"/>
      <c r="V190" s="1797"/>
      <c r="W190" s="1797"/>
      <c r="X190" s="1797"/>
      <c r="Y190" s="1797"/>
      <c r="Z190" s="1797" t="s">
        <v>738</v>
      </c>
      <c r="AA190" s="1797" t="s">
        <v>739</v>
      </c>
      <c r="AB190" s="1797"/>
      <c r="AC190" s="1797"/>
      <c r="AD190" s="1797"/>
      <c r="AE190" s="1797"/>
      <c r="AF190" s="1797"/>
      <c r="AG190" s="1797"/>
      <c r="AH190" s="1797"/>
      <c r="AI190" s="1797"/>
    </row>
    <row r="191" spans="1:35" ht="15" x14ac:dyDescent="0.25">
      <c r="A191" s="1783">
        <v>5</v>
      </c>
      <c r="B191" s="1783" t="s">
        <v>740</v>
      </c>
      <c r="C191" s="1781"/>
      <c r="D191" s="1781"/>
      <c r="E191" s="1781"/>
      <c r="F191" s="1781"/>
      <c r="G191" s="1781"/>
      <c r="H191" s="1781" t="s">
        <v>741</v>
      </c>
      <c r="I191" s="1781" t="s">
        <v>742</v>
      </c>
      <c r="S191" s="1797">
        <v>5</v>
      </c>
      <c r="T191" s="1797" t="s">
        <v>740</v>
      </c>
      <c r="U191" s="1797"/>
      <c r="V191" s="1797"/>
      <c r="W191" s="1797"/>
      <c r="X191" s="1797"/>
      <c r="Y191" s="1797"/>
      <c r="Z191" s="1797" t="s">
        <v>741</v>
      </c>
      <c r="AA191" s="1797" t="s">
        <v>742</v>
      </c>
      <c r="AB191" s="1797"/>
      <c r="AC191" s="1797"/>
      <c r="AD191" s="1797"/>
      <c r="AE191" s="1797"/>
      <c r="AF191" s="1797"/>
      <c r="AG191" s="2459" t="s">
        <v>371</v>
      </c>
      <c r="AH191" s="2459"/>
      <c r="AI191" s="2459"/>
    </row>
    <row r="192" spans="1:35" ht="15" x14ac:dyDescent="0.25">
      <c r="A192" s="1783">
        <v>6</v>
      </c>
      <c r="B192" s="1783" t="s">
        <v>743</v>
      </c>
      <c r="C192" s="1781"/>
      <c r="D192" s="1781"/>
      <c r="E192" s="1781"/>
      <c r="F192" s="1781"/>
      <c r="G192" s="1781"/>
      <c r="H192" s="1781" t="s">
        <v>744</v>
      </c>
      <c r="I192" s="1781" t="s">
        <v>745</v>
      </c>
      <c r="S192" s="1797">
        <v>6</v>
      </c>
      <c r="T192" s="1797" t="s">
        <v>743</v>
      </c>
      <c r="U192" s="1797"/>
      <c r="V192" s="1797"/>
      <c r="W192" s="1797"/>
      <c r="X192" s="1797"/>
      <c r="Y192" s="1797"/>
      <c r="Z192" s="1797" t="s">
        <v>744</v>
      </c>
      <c r="AA192" s="1797" t="s">
        <v>745</v>
      </c>
      <c r="AB192" s="1797"/>
      <c r="AC192" s="1797"/>
      <c r="AD192" s="1797"/>
      <c r="AE192" s="1797"/>
      <c r="AF192" s="1797"/>
      <c r="AG192" s="2458" t="s">
        <v>372</v>
      </c>
      <c r="AH192" s="2458"/>
      <c r="AI192" s="2458"/>
    </row>
    <row r="193" spans="1:35" ht="15" x14ac:dyDescent="0.25">
      <c r="A193" s="1783">
        <v>7</v>
      </c>
      <c r="B193" s="1783" t="s">
        <v>746</v>
      </c>
      <c r="C193" s="1781"/>
      <c r="D193" s="1781"/>
      <c r="E193" s="1781"/>
      <c r="F193" s="1781"/>
      <c r="G193" s="1781"/>
      <c r="H193" s="1781" t="s">
        <v>747</v>
      </c>
      <c r="I193" s="1781" t="s">
        <v>748</v>
      </c>
      <c r="S193" s="1797">
        <v>7</v>
      </c>
      <c r="T193" s="1797" t="s">
        <v>746</v>
      </c>
      <c r="U193" s="1797"/>
      <c r="V193" s="1797"/>
      <c r="W193" s="1797"/>
      <c r="X193" s="1797"/>
      <c r="Y193" s="1797"/>
      <c r="Z193" s="1797" t="s">
        <v>747</v>
      </c>
      <c r="AA193" s="1797" t="s">
        <v>748</v>
      </c>
      <c r="AB193" s="1797"/>
      <c r="AC193" s="1797"/>
      <c r="AD193" s="1797"/>
      <c r="AE193" s="1797"/>
      <c r="AF193" s="1797"/>
      <c r="AG193" s="2458" t="s">
        <v>749</v>
      </c>
      <c r="AH193" s="2458"/>
      <c r="AI193" s="2458"/>
    </row>
    <row r="194" spans="1:35" ht="15" x14ac:dyDescent="0.25">
      <c r="S194" s="1797"/>
      <c r="T194" s="1797"/>
      <c r="U194" s="1797"/>
      <c r="V194" s="1797"/>
      <c r="W194" s="1797"/>
      <c r="X194" s="1797"/>
      <c r="Y194" s="1797"/>
      <c r="Z194" s="1797"/>
      <c r="AA194" s="1797"/>
      <c r="AB194" s="1797"/>
      <c r="AC194" s="1797"/>
      <c r="AD194" s="1797"/>
      <c r="AE194" s="1797"/>
      <c r="AF194" s="1797"/>
      <c r="AG194" s="1797"/>
      <c r="AH194" s="1797"/>
      <c r="AI194" s="1797"/>
    </row>
    <row r="196" spans="1:35" ht="15" x14ac:dyDescent="0.25">
      <c r="S196" s="1885" t="s">
        <v>828</v>
      </c>
      <c r="T196" s="1797"/>
      <c r="U196" s="1797"/>
      <c r="V196" s="1797"/>
      <c r="W196" s="1797"/>
      <c r="X196" s="1797"/>
      <c r="Y196" s="1797"/>
      <c r="Z196" s="1797"/>
      <c r="AA196" s="1797"/>
      <c r="AB196" s="1797"/>
      <c r="AC196" s="1797"/>
      <c r="AD196" s="1797"/>
      <c r="AE196" s="1797"/>
      <c r="AF196" s="1797"/>
      <c r="AG196" s="1797"/>
      <c r="AH196" s="1797"/>
      <c r="AI196" s="1797"/>
    </row>
    <row r="202" spans="1:35" ht="15.75" x14ac:dyDescent="0.25">
      <c r="A202" s="2481" t="s">
        <v>696</v>
      </c>
      <c r="B202" s="2481"/>
      <c r="C202" s="2481"/>
      <c r="D202" s="2481"/>
      <c r="E202" s="2481"/>
      <c r="F202" s="2481"/>
      <c r="G202" s="2481"/>
      <c r="H202" s="2481"/>
      <c r="I202" s="2481"/>
      <c r="J202" s="2481"/>
      <c r="K202" s="2481"/>
      <c r="L202" s="2481"/>
      <c r="M202" s="2481"/>
      <c r="N202" s="2481"/>
      <c r="O202" s="2481"/>
      <c r="P202" s="2481"/>
      <c r="Q202" s="2481"/>
      <c r="S202" s="2460" t="s">
        <v>697</v>
      </c>
      <c r="T202" s="2460"/>
      <c r="U202" s="2460"/>
      <c r="V202" s="2460"/>
      <c r="W202" s="2460"/>
      <c r="X202" s="2460"/>
      <c r="Y202" s="2460"/>
      <c r="Z202" s="2460"/>
      <c r="AA202" s="2460"/>
      <c r="AB202" s="2460"/>
      <c r="AC202" s="2460"/>
      <c r="AD202" s="2460"/>
      <c r="AE202" s="2460"/>
      <c r="AF202" s="2460"/>
      <c r="AG202" s="2460"/>
      <c r="AH202" s="2460"/>
      <c r="AI202" s="2460"/>
    </row>
    <row r="203" spans="1:35" ht="15.75" x14ac:dyDescent="0.25">
      <c r="A203" s="1887"/>
      <c r="B203" s="1887"/>
      <c r="D203" s="1550"/>
      <c r="E203" s="1550"/>
      <c r="F203" s="1550"/>
      <c r="G203" s="1550"/>
      <c r="H203" s="1550"/>
      <c r="I203" s="1550"/>
      <c r="J203" s="1550"/>
      <c r="K203" s="1550"/>
      <c r="L203" s="1550"/>
      <c r="M203" s="1550"/>
      <c r="N203" s="1550"/>
      <c r="O203" s="1550"/>
      <c r="P203" s="1550"/>
      <c r="Q203" s="1550"/>
      <c r="S203" s="2461" t="s">
        <v>832</v>
      </c>
      <c r="T203" s="2461"/>
      <c r="U203" s="2461"/>
      <c r="V203" s="2461"/>
      <c r="W203" s="2461"/>
      <c r="X203" s="2461"/>
      <c r="Y203" s="2461"/>
      <c r="Z203" s="2461"/>
      <c r="AA203" s="2461"/>
      <c r="AB203" s="2461"/>
      <c r="AC203" s="2461"/>
      <c r="AD203" s="2461"/>
      <c r="AE203" s="2461"/>
      <c r="AF203" s="2461"/>
      <c r="AG203" s="2461"/>
      <c r="AH203" s="2461"/>
      <c r="AI203" s="2461"/>
    </row>
    <row r="204" spans="1:35" ht="15" x14ac:dyDescent="0.25">
      <c r="A204" s="1553" t="s">
        <v>273</v>
      </c>
      <c r="B204" s="1552"/>
      <c r="C204" s="1902" t="s">
        <v>830</v>
      </c>
      <c r="D204" s="1550"/>
      <c r="E204" s="1550"/>
      <c r="F204" s="1550"/>
      <c r="G204" s="1550"/>
      <c r="H204" s="1550"/>
      <c r="I204" s="1550"/>
      <c r="J204" s="1550"/>
      <c r="K204" s="1550"/>
      <c r="L204" s="1550"/>
      <c r="M204" s="1550"/>
      <c r="N204" s="1550"/>
      <c r="O204" s="1550"/>
      <c r="P204" s="1550"/>
      <c r="Q204" s="1550"/>
      <c r="S204" s="1904"/>
      <c r="T204" s="1904"/>
      <c r="U204" s="1904"/>
      <c r="V204" s="1904"/>
      <c r="W204" s="1904"/>
      <c r="X204" s="1904"/>
      <c r="Y204" s="1904"/>
      <c r="Z204" s="1904"/>
      <c r="AA204" s="1904"/>
      <c r="AB204" s="1904"/>
      <c r="AC204" s="1904"/>
      <c r="AD204" s="1904"/>
      <c r="AE204" s="1904"/>
      <c r="AF204" s="1904"/>
      <c r="AG204" s="1904"/>
      <c r="AH204" s="1904"/>
      <c r="AI204" s="1904"/>
    </row>
    <row r="205" spans="1:35" ht="15" x14ac:dyDescent="0.25">
      <c r="A205" s="1553" t="s">
        <v>25</v>
      </c>
      <c r="B205" s="1552"/>
      <c r="C205" s="1550" t="s">
        <v>706</v>
      </c>
      <c r="D205" s="1550"/>
      <c r="E205" s="1550"/>
      <c r="F205" s="1550"/>
      <c r="G205" s="1550"/>
      <c r="H205" s="1550"/>
      <c r="I205" s="1550"/>
      <c r="J205" s="1550"/>
      <c r="K205" s="1550"/>
      <c r="L205" s="1550"/>
      <c r="M205" s="1550"/>
      <c r="N205" s="1550"/>
      <c r="O205" s="1550"/>
      <c r="P205" s="1550"/>
      <c r="Q205" s="1550"/>
      <c r="S205" s="1797" t="s">
        <v>25</v>
      </c>
      <c r="T205" s="1797" t="s">
        <v>706</v>
      </c>
      <c r="U205" s="1797"/>
      <c r="V205" s="1797"/>
      <c r="W205" s="1797"/>
      <c r="X205" s="1797"/>
      <c r="Y205" s="1797"/>
      <c r="Z205" s="1797"/>
      <c r="AA205" s="1797"/>
      <c r="AB205" s="1797"/>
      <c r="AC205" s="1797"/>
      <c r="AD205" s="1797"/>
      <c r="AE205" s="1797"/>
      <c r="AF205" s="1797"/>
      <c r="AG205" s="1797"/>
      <c r="AH205" s="1797"/>
      <c r="AI205" s="1797"/>
    </row>
    <row r="206" spans="1:35" ht="15" x14ac:dyDescent="0.25">
      <c r="A206" s="1553" t="s">
        <v>711</v>
      </c>
      <c r="B206" s="1552"/>
      <c r="C206" s="1550" t="s">
        <v>712</v>
      </c>
      <c r="D206" s="1550"/>
      <c r="E206" s="1550"/>
      <c r="F206" s="1550"/>
      <c r="G206" s="1550"/>
      <c r="H206" s="1550"/>
      <c r="I206" s="1550"/>
      <c r="J206" s="1550"/>
      <c r="K206" s="1550"/>
      <c r="L206" s="1550"/>
      <c r="M206" s="1550"/>
      <c r="N206" s="1550"/>
      <c r="O206" s="1550"/>
      <c r="P206" s="1550"/>
      <c r="Q206" s="1550"/>
      <c r="S206" s="1797" t="s">
        <v>272</v>
      </c>
      <c r="T206" s="1797" t="s">
        <v>712</v>
      </c>
      <c r="U206" s="1797"/>
      <c r="V206" s="1797"/>
      <c r="W206" s="1797"/>
      <c r="X206" s="1797"/>
      <c r="Y206" s="1797"/>
      <c r="Z206" s="1797"/>
      <c r="AA206" s="1797"/>
      <c r="AB206" s="1797"/>
      <c r="AC206" s="1797"/>
      <c r="AD206" s="1797"/>
      <c r="AE206" s="1797"/>
      <c r="AF206" s="1797"/>
      <c r="AG206" s="1797"/>
      <c r="AH206" s="1797"/>
      <c r="AI206" s="1797"/>
    </row>
    <row r="207" spans="1:35" ht="15" x14ac:dyDescent="0.25">
      <c r="A207" s="1553" t="s">
        <v>26</v>
      </c>
      <c r="B207" s="1552"/>
      <c r="C207" s="1550" t="s">
        <v>713</v>
      </c>
      <c r="D207" s="1550"/>
      <c r="E207" s="1550"/>
      <c r="F207" s="1550"/>
      <c r="G207" s="1550"/>
      <c r="H207" s="1550"/>
      <c r="I207" s="1550"/>
      <c r="J207" s="1550"/>
      <c r="K207" s="1550"/>
      <c r="L207" s="1550"/>
      <c r="M207" s="1550"/>
      <c r="N207" s="1550"/>
      <c r="O207" s="1550"/>
      <c r="P207" s="1550"/>
      <c r="Q207" s="1550"/>
      <c r="S207" s="1797" t="s">
        <v>26</v>
      </c>
      <c r="T207" s="1797" t="s">
        <v>713</v>
      </c>
      <c r="U207" s="1797"/>
      <c r="V207" s="1797"/>
      <c r="W207" s="1797"/>
      <c r="X207" s="1797"/>
      <c r="Y207" s="1797"/>
      <c r="Z207" s="1797"/>
      <c r="AA207" s="1797"/>
      <c r="AB207" s="1797"/>
      <c r="AC207" s="1797"/>
      <c r="AD207" s="1797"/>
      <c r="AE207" s="1797"/>
      <c r="AF207" s="1797"/>
      <c r="AG207" s="1797"/>
      <c r="AH207" s="1797"/>
      <c r="AI207" s="1797"/>
    </row>
    <row r="208" spans="1:35" ht="15" x14ac:dyDescent="0.25">
      <c r="A208" s="1552"/>
      <c r="B208" s="1552"/>
      <c r="C208" s="1550"/>
      <c r="D208" s="1550"/>
      <c r="E208" s="1550"/>
      <c r="F208" s="1550"/>
      <c r="G208" s="1550"/>
      <c r="H208" s="1550"/>
      <c r="I208" s="1550"/>
      <c r="J208" s="1550"/>
      <c r="K208" s="1550"/>
      <c r="L208" s="1550"/>
      <c r="M208" s="1550"/>
      <c r="N208" s="1550"/>
      <c r="O208" s="1550"/>
      <c r="P208" s="1550"/>
      <c r="Q208" s="1550"/>
    </row>
    <row r="209" spans="1:35" ht="15" x14ac:dyDescent="0.2">
      <c r="A209" s="2482" t="s">
        <v>0</v>
      </c>
      <c r="B209" s="2484" t="s">
        <v>715</v>
      </c>
      <c r="C209" s="2486" t="s">
        <v>716</v>
      </c>
      <c r="D209" s="2487"/>
      <c r="E209" s="2487"/>
      <c r="F209" s="2487"/>
      <c r="G209" s="2487"/>
      <c r="H209" s="2487"/>
      <c r="I209" s="2487"/>
      <c r="J209" s="2487"/>
      <c r="K209" s="2487"/>
      <c r="L209" s="2487"/>
      <c r="M209" s="2487"/>
      <c r="N209" s="2487"/>
      <c r="O209" s="2487"/>
      <c r="P209" s="2488"/>
      <c r="Q209" s="1554" t="s">
        <v>309</v>
      </c>
      <c r="S209" s="2462" t="s">
        <v>0</v>
      </c>
      <c r="T209" s="2462" t="s">
        <v>715</v>
      </c>
      <c r="U209" s="2462" t="s">
        <v>716</v>
      </c>
      <c r="V209" s="2462"/>
      <c r="W209" s="2462"/>
      <c r="X209" s="2462"/>
      <c r="Y209" s="2462"/>
      <c r="Z209" s="2462"/>
      <c r="AA209" s="2462"/>
      <c r="AB209" s="2462"/>
      <c r="AC209" s="2462"/>
      <c r="AD209" s="2462"/>
      <c r="AE209" s="2462"/>
      <c r="AF209" s="2462"/>
      <c r="AG209" s="2462"/>
      <c r="AH209" s="2462"/>
      <c r="AI209" s="2462" t="s">
        <v>309</v>
      </c>
    </row>
    <row r="210" spans="1:35" ht="75" x14ac:dyDescent="0.2">
      <c r="A210" s="2483"/>
      <c r="B210" s="2485"/>
      <c r="C210" s="1551" t="s">
        <v>802</v>
      </c>
      <c r="D210" s="1551" t="s">
        <v>717</v>
      </c>
      <c r="E210" s="1551" t="s">
        <v>718</v>
      </c>
      <c r="F210" s="1551" t="s">
        <v>136</v>
      </c>
      <c r="G210" s="1551" t="s">
        <v>93</v>
      </c>
      <c r="H210" s="1551" t="s">
        <v>94</v>
      </c>
      <c r="I210" s="1551" t="s">
        <v>719</v>
      </c>
      <c r="J210" s="1551" t="s">
        <v>720</v>
      </c>
      <c r="K210" s="1551" t="s">
        <v>95</v>
      </c>
      <c r="L210" s="1551" t="s">
        <v>721</v>
      </c>
      <c r="M210" s="1551" t="s">
        <v>722</v>
      </c>
      <c r="N210" s="1551" t="s">
        <v>723</v>
      </c>
      <c r="O210" s="1551" t="s">
        <v>208</v>
      </c>
      <c r="P210" s="1551" t="s">
        <v>97</v>
      </c>
      <c r="Q210" s="1551"/>
      <c r="S210" s="2462"/>
      <c r="T210" s="2462"/>
      <c r="U210" s="1803" t="s">
        <v>724</v>
      </c>
      <c r="V210" s="1803" t="s">
        <v>717</v>
      </c>
      <c r="W210" s="1803" t="s">
        <v>718</v>
      </c>
      <c r="X210" s="1803" t="s">
        <v>136</v>
      </c>
      <c r="Y210" s="1803" t="s">
        <v>93</v>
      </c>
      <c r="Z210" s="1803" t="s">
        <v>94</v>
      </c>
      <c r="AA210" s="1803" t="s">
        <v>719</v>
      </c>
      <c r="AB210" s="1803" t="s">
        <v>720</v>
      </c>
      <c r="AC210" s="1803" t="s">
        <v>95</v>
      </c>
      <c r="AD210" s="1803" t="s">
        <v>725</v>
      </c>
      <c r="AE210" s="1803" t="s">
        <v>722</v>
      </c>
      <c r="AF210" s="1803" t="s">
        <v>726</v>
      </c>
      <c r="AG210" s="1803" t="s">
        <v>208</v>
      </c>
      <c r="AH210" s="1803" t="s">
        <v>97</v>
      </c>
      <c r="AI210" s="2462"/>
    </row>
    <row r="211" spans="1:35" ht="15" x14ac:dyDescent="0.2">
      <c r="A211" s="1555">
        <v>1</v>
      </c>
      <c r="B211" s="1555">
        <v>2</v>
      </c>
      <c r="C211" s="1555">
        <v>3</v>
      </c>
      <c r="D211" s="1556">
        <v>4</v>
      </c>
      <c r="E211" s="1556">
        <v>5</v>
      </c>
      <c r="F211" s="1556">
        <v>6</v>
      </c>
      <c r="G211" s="1556">
        <v>7</v>
      </c>
      <c r="H211" s="1556">
        <v>8</v>
      </c>
      <c r="I211" s="1556">
        <v>9</v>
      </c>
      <c r="J211" s="1556">
        <v>10</v>
      </c>
      <c r="K211" s="1556">
        <v>11</v>
      </c>
      <c r="L211" s="1556">
        <v>12</v>
      </c>
      <c r="M211" s="1556">
        <v>13</v>
      </c>
      <c r="N211" s="1556">
        <v>14</v>
      </c>
      <c r="O211" s="1556">
        <v>15</v>
      </c>
      <c r="P211" s="1556">
        <v>16</v>
      </c>
      <c r="Q211" s="1556">
        <v>17</v>
      </c>
      <c r="S211" s="1804">
        <v>1</v>
      </c>
      <c r="T211" s="1804">
        <v>2</v>
      </c>
      <c r="U211" s="1804">
        <v>3</v>
      </c>
      <c r="V211" s="1804">
        <v>4</v>
      </c>
      <c r="W211" s="1804">
        <v>5</v>
      </c>
      <c r="X211" s="1804">
        <v>6</v>
      </c>
      <c r="Y211" s="1804">
        <v>7</v>
      </c>
      <c r="Z211" s="1804">
        <v>8</v>
      </c>
      <c r="AA211" s="1804">
        <v>9</v>
      </c>
      <c r="AB211" s="1804">
        <v>10</v>
      </c>
      <c r="AC211" s="1804">
        <v>11</v>
      </c>
      <c r="AD211" s="1804">
        <v>12</v>
      </c>
      <c r="AE211" s="1804">
        <v>13</v>
      </c>
      <c r="AF211" s="1804">
        <v>14</v>
      </c>
      <c r="AG211" s="1804">
        <v>15</v>
      </c>
      <c r="AH211" s="1804">
        <v>16</v>
      </c>
      <c r="AI211" s="1804">
        <v>17</v>
      </c>
    </row>
    <row r="212" spans="1:35" ht="15" x14ac:dyDescent="0.25">
      <c r="A212" s="1784">
        <v>1</v>
      </c>
      <c r="B212" s="1789">
        <v>0</v>
      </c>
      <c r="C212" s="1911"/>
      <c r="D212" s="1911"/>
      <c r="E212" s="1911"/>
      <c r="F212" s="1911"/>
      <c r="G212" s="1911"/>
      <c r="H212" s="1911"/>
      <c r="I212" s="1911"/>
      <c r="J212" s="1911"/>
      <c r="K212" s="1908"/>
      <c r="L212" s="1908"/>
      <c r="M212" s="1908"/>
      <c r="N212" s="1908"/>
      <c r="O212" s="1908"/>
      <c r="P212" s="1782"/>
      <c r="Q212" s="1782"/>
      <c r="S212" s="1802">
        <v>1</v>
      </c>
      <c r="T212" s="1802">
        <v>0</v>
      </c>
      <c r="U212" s="1799">
        <f>U174+C212</f>
        <v>0</v>
      </c>
      <c r="V212" s="1799">
        <f t="shared" ref="V212:AG221" si="33">V174+D212</f>
        <v>0</v>
      </c>
      <c r="W212" s="1799">
        <f t="shared" si="33"/>
        <v>0</v>
      </c>
      <c r="X212" s="1799">
        <f t="shared" si="33"/>
        <v>2</v>
      </c>
      <c r="Y212" s="1799">
        <f t="shared" si="33"/>
        <v>4</v>
      </c>
      <c r="Z212" s="1799">
        <f t="shared" si="33"/>
        <v>5</v>
      </c>
      <c r="AA212" s="1799">
        <v>1</v>
      </c>
      <c r="AB212" s="1799">
        <v>2</v>
      </c>
      <c r="AC212" s="1799">
        <f t="shared" si="33"/>
        <v>0</v>
      </c>
      <c r="AD212" s="1799">
        <f t="shared" si="33"/>
        <v>0</v>
      </c>
      <c r="AE212" s="1799">
        <f t="shared" si="33"/>
        <v>0</v>
      </c>
      <c r="AF212" s="1799">
        <f t="shared" si="33"/>
        <v>0</v>
      </c>
      <c r="AG212" s="1799">
        <f t="shared" si="33"/>
        <v>0</v>
      </c>
      <c r="AH212" s="1799">
        <v>0</v>
      </c>
      <c r="AI212" s="1799"/>
    </row>
    <row r="213" spans="1:35" ht="15" x14ac:dyDescent="0.25">
      <c r="A213" s="1788">
        <v>2</v>
      </c>
      <c r="B213" s="1788">
        <v>1</v>
      </c>
      <c r="C213" s="1915"/>
      <c r="D213" s="1913"/>
      <c r="E213" s="1912"/>
      <c r="F213" s="1913"/>
      <c r="G213" s="1913"/>
      <c r="H213" s="1913"/>
      <c r="I213" s="1913"/>
      <c r="J213" s="1913"/>
      <c r="K213" s="1916"/>
      <c r="L213" s="1916"/>
      <c r="M213" s="1916"/>
      <c r="N213" s="1916"/>
      <c r="O213" s="1913"/>
      <c r="P213" s="1790"/>
      <c r="Q213" s="1790"/>
      <c r="S213" s="1802">
        <v>2</v>
      </c>
      <c r="T213" s="1802">
        <v>1</v>
      </c>
      <c r="U213" s="1799">
        <f t="shared" ref="U213:U221" si="34">U175+C213</f>
        <v>0</v>
      </c>
      <c r="V213" s="1799">
        <f t="shared" si="33"/>
        <v>0</v>
      </c>
      <c r="W213" s="1799">
        <f t="shared" si="33"/>
        <v>0</v>
      </c>
      <c r="X213" s="1799">
        <f t="shared" si="33"/>
        <v>0</v>
      </c>
      <c r="Y213" s="1799">
        <f t="shared" si="33"/>
        <v>0</v>
      </c>
      <c r="Z213" s="1799">
        <f t="shared" si="33"/>
        <v>0</v>
      </c>
      <c r="AA213" s="1799">
        <v>0</v>
      </c>
      <c r="AB213" s="1799">
        <v>0</v>
      </c>
      <c r="AC213" s="1799">
        <f t="shared" si="33"/>
        <v>0</v>
      </c>
      <c r="AD213" s="1799">
        <f t="shared" si="33"/>
        <v>0</v>
      </c>
      <c r="AE213" s="1799">
        <f t="shared" si="33"/>
        <v>0</v>
      </c>
      <c r="AF213" s="1799">
        <f t="shared" si="33"/>
        <v>0</v>
      </c>
      <c r="AG213" s="1799">
        <f t="shared" si="33"/>
        <v>0</v>
      </c>
      <c r="AH213" s="1799">
        <v>0</v>
      </c>
      <c r="AI213" s="1799"/>
    </row>
    <row r="214" spans="1:35" ht="15" x14ac:dyDescent="0.25">
      <c r="A214" s="1784">
        <v>3</v>
      </c>
      <c r="B214" s="1789">
        <v>2</v>
      </c>
      <c r="C214" s="1911"/>
      <c r="D214" s="1914"/>
      <c r="E214" s="1914"/>
      <c r="F214" s="1914"/>
      <c r="G214" s="1914"/>
      <c r="H214" s="1914"/>
      <c r="I214" s="1914"/>
      <c r="J214" s="1914"/>
      <c r="K214" s="1908"/>
      <c r="L214" s="1908"/>
      <c r="M214" s="1908"/>
      <c r="N214" s="1908"/>
      <c r="O214" s="1914"/>
      <c r="P214" s="1782"/>
      <c r="Q214" s="1782"/>
      <c r="S214" s="1802">
        <v>3</v>
      </c>
      <c r="T214" s="1802">
        <v>2</v>
      </c>
      <c r="U214" s="1799">
        <f t="shared" si="34"/>
        <v>8</v>
      </c>
      <c r="V214" s="1799">
        <f t="shared" si="33"/>
        <v>15</v>
      </c>
      <c r="W214" s="1799">
        <f t="shared" si="33"/>
        <v>9</v>
      </c>
      <c r="X214" s="1799">
        <f t="shared" si="33"/>
        <v>26</v>
      </c>
      <c r="Y214" s="1799">
        <f t="shared" si="33"/>
        <v>97</v>
      </c>
      <c r="Z214" s="1799">
        <f t="shared" si="33"/>
        <v>16</v>
      </c>
      <c r="AA214" s="1799">
        <v>96</v>
      </c>
      <c r="AB214" s="1799">
        <v>25</v>
      </c>
      <c r="AC214" s="1799">
        <f t="shared" si="33"/>
        <v>0</v>
      </c>
      <c r="AD214" s="1799">
        <f t="shared" si="33"/>
        <v>0</v>
      </c>
      <c r="AE214" s="1799">
        <f t="shared" si="33"/>
        <v>0</v>
      </c>
      <c r="AF214" s="1799">
        <f t="shared" si="33"/>
        <v>0</v>
      </c>
      <c r="AG214" s="1799">
        <v>7</v>
      </c>
      <c r="AH214" s="1799">
        <v>0</v>
      </c>
      <c r="AI214" s="1799"/>
    </row>
    <row r="215" spans="1:35" ht="15" x14ac:dyDescent="0.25">
      <c r="A215" s="1788">
        <v>4</v>
      </c>
      <c r="B215" s="1788">
        <v>3</v>
      </c>
      <c r="C215" s="1916"/>
      <c r="D215" s="1913"/>
      <c r="E215" s="1913">
        <v>1</v>
      </c>
      <c r="F215" s="1913">
        <v>2</v>
      </c>
      <c r="G215" s="1913">
        <v>20</v>
      </c>
      <c r="H215" s="1913"/>
      <c r="I215" s="1913">
        <v>1</v>
      </c>
      <c r="J215" s="1913"/>
      <c r="K215" s="1916"/>
      <c r="L215" s="1916"/>
      <c r="M215" s="1916"/>
      <c r="N215" s="1916"/>
      <c r="O215" s="1913">
        <v>1</v>
      </c>
      <c r="P215" s="1790"/>
      <c r="Q215" s="1790"/>
      <c r="S215" s="1802">
        <v>4</v>
      </c>
      <c r="T215" s="1802">
        <v>3</v>
      </c>
      <c r="U215" s="1799">
        <f t="shared" si="34"/>
        <v>95</v>
      </c>
      <c r="V215" s="1799">
        <f t="shared" si="33"/>
        <v>473</v>
      </c>
      <c r="W215" s="1799">
        <f t="shared" si="33"/>
        <v>91</v>
      </c>
      <c r="X215" s="1799">
        <f t="shared" si="33"/>
        <v>285</v>
      </c>
      <c r="Y215" s="1799">
        <f t="shared" si="33"/>
        <v>1416</v>
      </c>
      <c r="Z215" s="1799">
        <f t="shared" si="33"/>
        <v>263</v>
      </c>
      <c r="AA215" s="1799">
        <v>112</v>
      </c>
      <c r="AB215" s="1799">
        <v>320</v>
      </c>
      <c r="AC215" s="1799">
        <f t="shared" si="33"/>
        <v>0</v>
      </c>
      <c r="AD215" s="1799">
        <f t="shared" si="33"/>
        <v>0</v>
      </c>
      <c r="AE215" s="1799">
        <f t="shared" si="33"/>
        <v>0</v>
      </c>
      <c r="AF215" s="1799">
        <f t="shared" si="33"/>
        <v>0</v>
      </c>
      <c r="AG215" s="1799">
        <v>78</v>
      </c>
      <c r="AH215" s="1799">
        <v>0</v>
      </c>
      <c r="AI215" s="1799"/>
    </row>
    <row r="216" spans="1:35" ht="15" x14ac:dyDescent="0.25">
      <c r="A216" s="1784">
        <v>5</v>
      </c>
      <c r="B216" s="1789">
        <v>4</v>
      </c>
      <c r="C216" s="1911"/>
      <c r="D216" s="1914"/>
      <c r="E216" s="1914"/>
      <c r="F216" s="1914"/>
      <c r="G216" s="1914"/>
      <c r="H216" s="1914"/>
      <c r="I216" s="1914"/>
      <c r="J216" s="1914"/>
      <c r="K216" s="1908"/>
      <c r="L216" s="1908"/>
      <c r="M216" s="1908"/>
      <c r="N216" s="1908"/>
      <c r="O216" s="1914"/>
      <c r="P216" s="1782"/>
      <c r="Q216" s="1782"/>
      <c r="S216" s="1802">
        <v>5</v>
      </c>
      <c r="T216" s="1802">
        <v>4</v>
      </c>
      <c r="U216" s="1799">
        <f t="shared" si="34"/>
        <v>0</v>
      </c>
      <c r="V216" s="1799">
        <f t="shared" si="33"/>
        <v>3</v>
      </c>
      <c r="W216" s="1799">
        <f t="shared" si="33"/>
        <v>23</v>
      </c>
      <c r="X216" s="1799">
        <f t="shared" si="33"/>
        <v>0</v>
      </c>
      <c r="Y216" s="1799">
        <f t="shared" si="33"/>
        <v>55</v>
      </c>
      <c r="Z216" s="1799">
        <f t="shared" si="33"/>
        <v>32</v>
      </c>
      <c r="AA216" s="1799">
        <v>3</v>
      </c>
      <c r="AB216" s="1799">
        <v>36</v>
      </c>
      <c r="AC216" s="1799">
        <f t="shared" si="33"/>
        <v>0</v>
      </c>
      <c r="AD216" s="1799">
        <f t="shared" si="33"/>
        <v>0</v>
      </c>
      <c r="AE216" s="1799">
        <f t="shared" si="33"/>
        <v>0</v>
      </c>
      <c r="AF216" s="1799">
        <f t="shared" si="33"/>
        <v>0</v>
      </c>
      <c r="AG216" s="1799">
        <v>4</v>
      </c>
      <c r="AH216" s="1799">
        <v>0</v>
      </c>
      <c r="AI216" s="1799"/>
    </row>
    <row r="217" spans="1:35" ht="15" x14ac:dyDescent="0.25">
      <c r="A217" s="1788">
        <v>6</v>
      </c>
      <c r="B217" s="1788">
        <v>5</v>
      </c>
      <c r="C217" s="1915"/>
      <c r="D217" s="1913">
        <v>1</v>
      </c>
      <c r="E217" s="1913"/>
      <c r="F217" s="1913">
        <v>1</v>
      </c>
      <c r="G217" s="1913">
        <v>5</v>
      </c>
      <c r="H217" s="1913"/>
      <c r="I217" s="1913"/>
      <c r="J217" s="1913">
        <v>2</v>
      </c>
      <c r="K217" s="1916"/>
      <c r="L217" s="1916"/>
      <c r="M217" s="1916"/>
      <c r="N217" s="1916"/>
      <c r="O217" s="1913">
        <v>1</v>
      </c>
      <c r="P217" s="1790"/>
      <c r="Q217" s="1790"/>
      <c r="S217" s="1802">
        <v>6</v>
      </c>
      <c r="T217" s="1802">
        <v>5</v>
      </c>
      <c r="U217" s="1799">
        <f t="shared" si="34"/>
        <v>1</v>
      </c>
      <c r="V217" s="1799">
        <f t="shared" si="33"/>
        <v>180</v>
      </c>
      <c r="W217" s="1799">
        <f t="shared" si="33"/>
        <v>3</v>
      </c>
      <c r="X217" s="1799">
        <f t="shared" si="33"/>
        <v>91</v>
      </c>
      <c r="Y217" s="1799">
        <f t="shared" si="33"/>
        <v>298</v>
      </c>
      <c r="Z217" s="1799">
        <f t="shared" si="33"/>
        <v>127</v>
      </c>
      <c r="AA217" s="1799">
        <v>23</v>
      </c>
      <c r="AB217" s="1799">
        <v>149</v>
      </c>
      <c r="AC217" s="1799">
        <f t="shared" si="33"/>
        <v>0</v>
      </c>
      <c r="AD217" s="1799">
        <f t="shared" si="33"/>
        <v>0</v>
      </c>
      <c r="AE217" s="1799">
        <f t="shared" si="33"/>
        <v>0</v>
      </c>
      <c r="AF217" s="1799">
        <f t="shared" si="33"/>
        <v>0</v>
      </c>
      <c r="AG217" s="1799">
        <v>51</v>
      </c>
      <c r="AH217" s="1799">
        <v>0</v>
      </c>
      <c r="AI217" s="1799"/>
    </row>
    <row r="218" spans="1:35" ht="15" x14ac:dyDescent="0.25">
      <c r="A218" s="1784">
        <v>7</v>
      </c>
      <c r="B218" s="1789">
        <v>6</v>
      </c>
      <c r="C218" s="1911"/>
      <c r="D218" s="1914">
        <v>4</v>
      </c>
      <c r="E218" s="1914"/>
      <c r="F218" s="1914">
        <v>1</v>
      </c>
      <c r="G218" s="1914">
        <v>4</v>
      </c>
      <c r="H218" s="1914"/>
      <c r="I218" s="1914"/>
      <c r="J218" s="1914"/>
      <c r="K218" s="1908"/>
      <c r="L218" s="1908"/>
      <c r="M218" s="1908"/>
      <c r="N218" s="1908"/>
      <c r="O218" s="1914"/>
      <c r="P218" s="1782"/>
      <c r="Q218" s="1782"/>
      <c r="S218" s="1802">
        <v>7</v>
      </c>
      <c r="T218" s="1802">
        <v>6</v>
      </c>
      <c r="U218" s="1799">
        <f t="shared" si="34"/>
        <v>73</v>
      </c>
      <c r="V218" s="1799">
        <f t="shared" si="33"/>
        <v>31</v>
      </c>
      <c r="W218" s="1799">
        <f t="shared" si="33"/>
        <v>31</v>
      </c>
      <c r="X218" s="1799">
        <f t="shared" si="33"/>
        <v>262</v>
      </c>
      <c r="Y218" s="1799">
        <f t="shared" si="33"/>
        <v>318</v>
      </c>
      <c r="Z218" s="1799">
        <f t="shared" si="33"/>
        <v>132</v>
      </c>
      <c r="AA218" s="1799">
        <v>90</v>
      </c>
      <c r="AB218" s="1799">
        <v>138</v>
      </c>
      <c r="AC218" s="1799">
        <f t="shared" si="33"/>
        <v>0</v>
      </c>
      <c r="AD218" s="1799">
        <f t="shared" si="33"/>
        <v>0</v>
      </c>
      <c r="AE218" s="1799">
        <f t="shared" si="33"/>
        <v>0</v>
      </c>
      <c r="AF218" s="1799">
        <f t="shared" si="33"/>
        <v>0</v>
      </c>
      <c r="AG218" s="1799">
        <v>23</v>
      </c>
      <c r="AH218" s="1799">
        <v>0</v>
      </c>
      <c r="AI218" s="1799"/>
    </row>
    <row r="219" spans="1:35" ht="15" x14ac:dyDescent="0.25">
      <c r="A219" s="1788">
        <v>8</v>
      </c>
      <c r="B219" s="1788">
        <v>7</v>
      </c>
      <c r="C219" s="1915"/>
      <c r="D219" s="1913"/>
      <c r="E219" s="1913">
        <v>1</v>
      </c>
      <c r="F219" s="1913"/>
      <c r="G219" s="1913">
        <v>83</v>
      </c>
      <c r="H219" s="1913">
        <v>1</v>
      </c>
      <c r="I219" s="1913">
        <v>1</v>
      </c>
      <c r="J219" s="1913"/>
      <c r="K219" s="1916"/>
      <c r="L219" s="1916"/>
      <c r="M219" s="1916"/>
      <c r="N219" s="1916"/>
      <c r="O219" s="1913"/>
      <c r="P219" s="1790"/>
      <c r="Q219" s="1790"/>
      <c r="S219" s="1802">
        <v>8</v>
      </c>
      <c r="T219" s="1802">
        <v>7</v>
      </c>
      <c r="U219" s="1799">
        <f t="shared" si="34"/>
        <v>0</v>
      </c>
      <c r="V219" s="1799">
        <f t="shared" si="33"/>
        <v>253</v>
      </c>
      <c r="W219" s="1799">
        <f t="shared" si="33"/>
        <v>11</v>
      </c>
      <c r="X219" s="1799">
        <f t="shared" si="33"/>
        <v>49</v>
      </c>
      <c r="Y219" s="1799">
        <f t="shared" si="33"/>
        <v>1117</v>
      </c>
      <c r="Z219" s="1799">
        <f t="shared" si="33"/>
        <v>30</v>
      </c>
      <c r="AA219" s="1799">
        <v>21</v>
      </c>
      <c r="AB219" s="1799">
        <v>125</v>
      </c>
      <c r="AC219" s="1799">
        <f t="shared" si="33"/>
        <v>0</v>
      </c>
      <c r="AD219" s="1799">
        <f t="shared" si="33"/>
        <v>0</v>
      </c>
      <c r="AE219" s="1799">
        <f t="shared" si="33"/>
        <v>0</v>
      </c>
      <c r="AF219" s="1799">
        <f t="shared" si="33"/>
        <v>0</v>
      </c>
      <c r="AG219" s="1799">
        <v>18</v>
      </c>
      <c r="AH219" s="1799">
        <v>0</v>
      </c>
      <c r="AI219" s="1799"/>
    </row>
    <row r="220" spans="1:35" ht="15" x14ac:dyDescent="0.25">
      <c r="A220" s="1784">
        <v>9</v>
      </c>
      <c r="B220" s="1789">
        <v>8</v>
      </c>
      <c r="C220" s="1911"/>
      <c r="D220" s="1914"/>
      <c r="E220" s="1914"/>
      <c r="F220" s="1914">
        <v>2</v>
      </c>
      <c r="G220" s="1914"/>
      <c r="H220" s="1914"/>
      <c r="I220" s="1914"/>
      <c r="J220" s="1914"/>
      <c r="K220" s="1908"/>
      <c r="L220" s="1908"/>
      <c r="M220" s="1908"/>
      <c r="N220" s="1908"/>
      <c r="O220" s="1914"/>
      <c r="P220" s="1782"/>
      <c r="Q220" s="1782"/>
      <c r="S220" s="1802">
        <v>9</v>
      </c>
      <c r="T220" s="1802">
        <v>8</v>
      </c>
      <c r="U220" s="1799">
        <f t="shared" si="34"/>
        <v>0</v>
      </c>
      <c r="V220" s="1799">
        <f t="shared" si="33"/>
        <v>151</v>
      </c>
      <c r="W220" s="1799">
        <f t="shared" si="33"/>
        <v>27</v>
      </c>
      <c r="X220" s="1799">
        <f t="shared" si="33"/>
        <v>128</v>
      </c>
      <c r="Y220" s="1799">
        <f t="shared" si="33"/>
        <v>166</v>
      </c>
      <c r="Z220" s="1799">
        <f t="shared" si="33"/>
        <v>112</v>
      </c>
      <c r="AA220" s="1799">
        <v>63</v>
      </c>
      <c r="AB220" s="1799">
        <v>213</v>
      </c>
      <c r="AC220" s="1799">
        <f t="shared" si="33"/>
        <v>0</v>
      </c>
      <c r="AD220" s="1799">
        <f t="shared" si="33"/>
        <v>0</v>
      </c>
      <c r="AE220" s="1799">
        <f t="shared" si="33"/>
        <v>0</v>
      </c>
      <c r="AF220" s="1799">
        <f t="shared" si="33"/>
        <v>0</v>
      </c>
      <c r="AG220" s="1799">
        <v>18</v>
      </c>
      <c r="AH220" s="1799">
        <v>0</v>
      </c>
      <c r="AI220" s="1799"/>
    </row>
    <row r="221" spans="1:35" ht="15" x14ac:dyDescent="0.25">
      <c r="A221" s="1788">
        <v>10</v>
      </c>
      <c r="B221" s="1788">
        <v>9</v>
      </c>
      <c r="C221" s="1915"/>
      <c r="D221" s="1913"/>
      <c r="E221" s="1913"/>
      <c r="F221" s="1913">
        <v>3</v>
      </c>
      <c r="G221" s="1913"/>
      <c r="H221" s="1913">
        <v>3</v>
      </c>
      <c r="I221" s="1913">
        <v>2</v>
      </c>
      <c r="J221" s="1913">
        <v>2</v>
      </c>
      <c r="K221" s="1916"/>
      <c r="L221" s="1916"/>
      <c r="M221" s="1916"/>
      <c r="N221" s="1916"/>
      <c r="O221" s="1913"/>
      <c r="P221" s="1790"/>
      <c r="Q221" s="1790"/>
      <c r="S221" s="1802">
        <v>10</v>
      </c>
      <c r="T221" s="1802">
        <v>9</v>
      </c>
      <c r="U221" s="1799">
        <f t="shared" si="34"/>
        <v>0</v>
      </c>
      <c r="V221" s="1799">
        <f t="shared" si="33"/>
        <v>8</v>
      </c>
      <c r="W221" s="1799">
        <f t="shared" si="33"/>
        <v>3</v>
      </c>
      <c r="X221" s="1799">
        <f t="shared" si="33"/>
        <v>34</v>
      </c>
      <c r="Y221" s="1799">
        <f t="shared" si="33"/>
        <v>25</v>
      </c>
      <c r="Z221" s="1799">
        <f t="shared" si="33"/>
        <v>53</v>
      </c>
      <c r="AA221" s="1799">
        <v>18</v>
      </c>
      <c r="AB221" s="1799">
        <v>56</v>
      </c>
      <c r="AC221" s="1799">
        <f t="shared" si="33"/>
        <v>0</v>
      </c>
      <c r="AD221" s="1799">
        <f t="shared" si="33"/>
        <v>0</v>
      </c>
      <c r="AE221" s="1799">
        <f t="shared" si="33"/>
        <v>0</v>
      </c>
      <c r="AF221" s="1799">
        <f t="shared" si="33"/>
        <v>0</v>
      </c>
      <c r="AG221" s="1799">
        <v>9</v>
      </c>
      <c r="AH221" s="1799">
        <v>0</v>
      </c>
      <c r="AI221" s="1799"/>
    </row>
    <row r="222" spans="1:35" ht="15" x14ac:dyDescent="0.25">
      <c r="A222" s="1784" t="s">
        <v>276</v>
      </c>
      <c r="B222" s="1784"/>
      <c r="C222" s="1908"/>
      <c r="D222" s="1908">
        <v>5</v>
      </c>
      <c r="E222" s="1908">
        <v>2</v>
      </c>
      <c r="F222" s="1908">
        <v>9</v>
      </c>
      <c r="G222" s="1911">
        <v>112</v>
      </c>
      <c r="H222" s="1908">
        <v>4</v>
      </c>
      <c r="I222" s="1908">
        <v>4</v>
      </c>
      <c r="J222" s="1908">
        <v>4</v>
      </c>
      <c r="K222" s="1908"/>
      <c r="L222" s="1908"/>
      <c r="M222" s="1908"/>
      <c r="N222" s="1908"/>
      <c r="O222" s="1908">
        <v>2</v>
      </c>
      <c r="P222" s="1782"/>
      <c r="Q222" s="1782"/>
      <c r="S222" s="2456" t="s">
        <v>276</v>
      </c>
      <c r="T222" s="2457"/>
      <c r="U222" s="1799">
        <f t="shared" ref="U222:AF222" si="35">SUM(U212:U221)</f>
        <v>177</v>
      </c>
      <c r="V222" s="1799">
        <f t="shared" si="35"/>
        <v>1114</v>
      </c>
      <c r="W222" s="1799">
        <f t="shared" si="35"/>
        <v>198</v>
      </c>
      <c r="X222" s="1799">
        <f t="shared" si="35"/>
        <v>877</v>
      </c>
      <c r="Y222" s="1799">
        <f t="shared" si="35"/>
        <v>3496</v>
      </c>
      <c r="Z222" s="1799">
        <f t="shared" si="35"/>
        <v>770</v>
      </c>
      <c r="AA222" s="1799">
        <f t="shared" si="35"/>
        <v>427</v>
      </c>
      <c r="AB222" s="1799">
        <v>1064</v>
      </c>
      <c r="AC222" s="1799">
        <f t="shared" si="35"/>
        <v>0</v>
      </c>
      <c r="AD222" s="1799">
        <f t="shared" si="35"/>
        <v>0</v>
      </c>
      <c r="AE222" s="1799">
        <f t="shared" si="35"/>
        <v>0</v>
      </c>
      <c r="AF222" s="1799">
        <f t="shared" si="35"/>
        <v>0</v>
      </c>
      <c r="AG222" s="1799">
        <v>208</v>
      </c>
      <c r="AH222" s="1799"/>
      <c r="AI222" s="1799"/>
    </row>
    <row r="223" spans="1:35" ht="15" x14ac:dyDescent="0.25">
      <c r="A223" s="1783"/>
      <c r="B223" s="1783"/>
      <c r="C223" s="1781">
        <f>SUM(C222:K222)</f>
        <v>140</v>
      </c>
      <c r="D223" s="1781"/>
      <c r="E223" s="1781"/>
      <c r="F223" s="1781"/>
      <c r="G223" s="1781"/>
      <c r="H223" s="1781"/>
      <c r="I223" s="1781"/>
      <c r="J223" s="1781"/>
      <c r="K223" s="1781"/>
      <c r="L223" s="1781"/>
      <c r="M223" s="1781"/>
      <c r="N223" s="1781"/>
      <c r="O223" s="1781"/>
      <c r="P223" s="1781"/>
      <c r="Q223" s="1781"/>
      <c r="S223" s="1797"/>
      <c r="T223" s="1797"/>
      <c r="U223" s="1801">
        <v>7983</v>
      </c>
      <c r="V223" s="1797"/>
      <c r="W223" s="1797"/>
      <c r="X223" s="1797"/>
      <c r="Y223" s="1797"/>
      <c r="Z223" s="1797"/>
      <c r="AA223" s="1797"/>
      <c r="AB223" s="1797"/>
      <c r="AC223" s="1797"/>
      <c r="AD223" s="1797"/>
      <c r="AE223" s="1797"/>
      <c r="AF223" s="1797"/>
      <c r="AG223" s="1797"/>
      <c r="AH223" s="1797"/>
      <c r="AI223" s="1797"/>
    </row>
    <row r="224" spans="1:35" ht="15" x14ac:dyDescent="0.25">
      <c r="A224" s="1783" t="s">
        <v>598</v>
      </c>
      <c r="B224" s="1783"/>
      <c r="C224" s="1781"/>
      <c r="D224" s="1781"/>
      <c r="E224" s="1781"/>
      <c r="F224" s="1781"/>
      <c r="G224" s="1781"/>
      <c r="H224" s="1781"/>
      <c r="I224" s="1781"/>
      <c r="S224" s="1797" t="s">
        <v>598</v>
      </c>
      <c r="T224" s="1797"/>
      <c r="U224" s="1797" t="s">
        <v>302</v>
      </c>
      <c r="V224" s="1797"/>
      <c r="W224" s="1797"/>
      <c r="X224" s="1797"/>
      <c r="Y224" s="1797"/>
      <c r="Z224" s="1797"/>
      <c r="AA224" s="1797"/>
      <c r="AB224" s="1797"/>
      <c r="AC224" s="1797"/>
      <c r="AD224" s="1797"/>
      <c r="AE224" s="1797"/>
      <c r="AF224" s="1797"/>
      <c r="AG224" s="1797"/>
      <c r="AH224" s="1797"/>
      <c r="AI224" s="1797"/>
    </row>
    <row r="225" spans="1:35" ht="15" x14ac:dyDescent="0.25">
      <c r="A225" s="1783">
        <v>1</v>
      </c>
      <c r="B225" s="1783" t="s">
        <v>728</v>
      </c>
      <c r="C225" s="1781"/>
      <c r="D225" s="1781"/>
      <c r="E225" s="1781"/>
      <c r="F225" s="1781"/>
      <c r="G225" s="1781"/>
      <c r="H225" s="1781">
        <v>8</v>
      </c>
      <c r="I225" s="1781" t="s">
        <v>729</v>
      </c>
      <c r="S225" s="1797">
        <v>1</v>
      </c>
      <c r="T225" s="1797" t="s">
        <v>728</v>
      </c>
      <c r="U225" s="1797"/>
      <c r="V225" s="1797"/>
      <c r="W225" s="1797"/>
      <c r="X225" s="1797"/>
      <c r="Y225" s="1797"/>
      <c r="Z225" s="1800">
        <v>8</v>
      </c>
      <c r="AA225" s="1797" t="s">
        <v>730</v>
      </c>
      <c r="AB225" s="1797"/>
      <c r="AC225" s="1797"/>
      <c r="AD225" s="1797"/>
      <c r="AE225" s="1797"/>
      <c r="AF225" s="1797"/>
      <c r="AG225" s="2458" t="s">
        <v>370</v>
      </c>
      <c r="AH225" s="2458"/>
      <c r="AI225" s="2458"/>
    </row>
    <row r="226" spans="1:35" ht="15" x14ac:dyDescent="0.25">
      <c r="A226" s="1783">
        <v>2</v>
      </c>
      <c r="B226" s="1783" t="s">
        <v>731</v>
      </c>
      <c r="C226" s="1781"/>
      <c r="D226" s="1781"/>
      <c r="E226" s="1781"/>
      <c r="F226" s="1781"/>
      <c r="G226" s="1781"/>
      <c r="H226" s="1781">
        <v>9</v>
      </c>
      <c r="I226" s="1781" t="s">
        <v>732</v>
      </c>
      <c r="S226" s="1797">
        <v>2</v>
      </c>
      <c r="T226" s="1797" t="s">
        <v>731</v>
      </c>
      <c r="U226" s="1797"/>
      <c r="V226" s="1797"/>
      <c r="W226" s="1797"/>
      <c r="X226" s="1797"/>
      <c r="Y226" s="1797"/>
      <c r="Z226" s="1800">
        <v>9</v>
      </c>
      <c r="AA226" s="1797" t="s">
        <v>733</v>
      </c>
      <c r="AB226" s="1797"/>
      <c r="AC226" s="1797"/>
      <c r="AD226" s="1797"/>
      <c r="AE226" s="1797"/>
      <c r="AF226" s="1797"/>
      <c r="AG226" s="1797"/>
      <c r="AH226" s="1797"/>
      <c r="AI226" s="1797"/>
    </row>
    <row r="227" spans="1:35" ht="15" x14ac:dyDescent="0.25">
      <c r="A227" s="1783">
        <v>3</v>
      </c>
      <c r="B227" s="1783" t="s">
        <v>734</v>
      </c>
      <c r="C227" s="1781"/>
      <c r="D227" s="1781"/>
      <c r="E227" s="1781"/>
      <c r="F227" s="1781"/>
      <c r="G227" s="1781"/>
      <c r="H227" s="1781">
        <v>0</v>
      </c>
      <c r="I227" s="1781" t="s">
        <v>735</v>
      </c>
      <c r="S227" s="1797">
        <v>3</v>
      </c>
      <c r="T227" s="1797" t="s">
        <v>734</v>
      </c>
      <c r="U227" s="1797"/>
      <c r="V227" s="1797"/>
      <c r="W227" s="1797"/>
      <c r="X227" s="1797"/>
      <c r="Y227" s="1797"/>
      <c r="Z227" s="1800">
        <v>0</v>
      </c>
      <c r="AA227" s="1797" t="s">
        <v>736</v>
      </c>
      <c r="AB227" s="1797"/>
      <c r="AC227" s="1797"/>
      <c r="AD227" s="1797"/>
      <c r="AE227" s="1797"/>
      <c r="AF227" s="1797"/>
      <c r="AG227" s="1797"/>
      <c r="AH227" s="1797"/>
      <c r="AI227" s="1797"/>
    </row>
    <row r="228" spans="1:35" ht="15" x14ac:dyDescent="0.25">
      <c r="A228" s="1783">
        <v>4</v>
      </c>
      <c r="B228" s="1783" t="s">
        <v>737</v>
      </c>
      <c r="C228" s="1781"/>
      <c r="D228" s="1781"/>
      <c r="E228" s="1781"/>
      <c r="F228" s="1781"/>
      <c r="G228" s="1781"/>
      <c r="H228" s="1781" t="s">
        <v>738</v>
      </c>
      <c r="I228" s="1781" t="s">
        <v>739</v>
      </c>
      <c r="S228" s="1797">
        <v>4</v>
      </c>
      <c r="T228" s="1797" t="s">
        <v>737</v>
      </c>
      <c r="U228" s="1797"/>
      <c r="V228" s="1797"/>
      <c r="W228" s="1797"/>
      <c r="X228" s="1797"/>
      <c r="Y228" s="1797"/>
      <c r="Z228" s="1797" t="s">
        <v>738</v>
      </c>
      <c r="AA228" s="1797" t="s">
        <v>739</v>
      </c>
      <c r="AB228" s="1797"/>
      <c r="AC228" s="1797"/>
      <c r="AD228" s="1797"/>
      <c r="AE228" s="1797"/>
      <c r="AF228" s="1797"/>
      <c r="AG228" s="1797"/>
      <c r="AH228" s="1797"/>
      <c r="AI228" s="1797"/>
    </row>
    <row r="229" spans="1:35" ht="15" x14ac:dyDescent="0.25">
      <c r="A229" s="1783">
        <v>5</v>
      </c>
      <c r="B229" s="1783" t="s">
        <v>740</v>
      </c>
      <c r="C229" s="1781"/>
      <c r="D229" s="1781"/>
      <c r="E229" s="1781"/>
      <c r="F229" s="1781"/>
      <c r="G229" s="1781"/>
      <c r="H229" s="1781" t="s">
        <v>741</v>
      </c>
      <c r="I229" s="1781" t="s">
        <v>742</v>
      </c>
      <c r="S229" s="1797">
        <v>5</v>
      </c>
      <c r="T229" s="1797" t="s">
        <v>740</v>
      </c>
      <c r="U229" s="1797"/>
      <c r="V229" s="1797"/>
      <c r="W229" s="1797"/>
      <c r="X229" s="1797"/>
      <c r="Y229" s="1797"/>
      <c r="Z229" s="1797" t="s">
        <v>741</v>
      </c>
      <c r="AA229" s="1797" t="s">
        <v>742</v>
      </c>
      <c r="AB229" s="1797"/>
      <c r="AC229" s="1797"/>
      <c r="AD229" s="1797"/>
      <c r="AE229" s="1797"/>
      <c r="AF229" s="1797"/>
      <c r="AG229" s="2459" t="s">
        <v>371</v>
      </c>
      <c r="AH229" s="2459"/>
      <c r="AI229" s="2459"/>
    </row>
    <row r="230" spans="1:35" ht="15" x14ac:dyDescent="0.25">
      <c r="A230" s="1783">
        <v>6</v>
      </c>
      <c r="B230" s="1783" t="s">
        <v>743</v>
      </c>
      <c r="C230" s="1781"/>
      <c r="D230" s="1781"/>
      <c r="E230" s="1781"/>
      <c r="F230" s="1781"/>
      <c r="G230" s="1781"/>
      <c r="H230" s="1781" t="s">
        <v>744</v>
      </c>
      <c r="I230" s="1781" t="s">
        <v>745</v>
      </c>
      <c r="S230" s="1797">
        <v>6</v>
      </c>
      <c r="T230" s="1797" t="s">
        <v>743</v>
      </c>
      <c r="U230" s="1797"/>
      <c r="V230" s="1797"/>
      <c r="W230" s="1797"/>
      <c r="X230" s="1797"/>
      <c r="Y230" s="1797"/>
      <c r="Z230" s="1797" t="s">
        <v>744</v>
      </c>
      <c r="AA230" s="1797" t="s">
        <v>745</v>
      </c>
      <c r="AB230" s="1797"/>
      <c r="AC230" s="1797"/>
      <c r="AD230" s="1797"/>
      <c r="AE230" s="1797"/>
      <c r="AF230" s="1797"/>
      <c r="AG230" s="2458" t="s">
        <v>372</v>
      </c>
      <c r="AH230" s="2458"/>
      <c r="AI230" s="2458"/>
    </row>
    <row r="231" spans="1:35" ht="15" x14ac:dyDescent="0.25">
      <c r="A231" s="1783">
        <v>7</v>
      </c>
      <c r="B231" s="1783" t="s">
        <v>746</v>
      </c>
      <c r="C231" s="1781"/>
      <c r="D231" s="1781"/>
      <c r="E231" s="1781"/>
      <c r="F231" s="1781"/>
      <c r="G231" s="1781"/>
      <c r="H231" s="1781" t="s">
        <v>747</v>
      </c>
      <c r="I231" s="1781" t="s">
        <v>748</v>
      </c>
      <c r="S231" s="1797">
        <v>7</v>
      </c>
      <c r="T231" s="1797" t="s">
        <v>746</v>
      </c>
      <c r="U231" s="1797"/>
      <c r="V231" s="1797"/>
      <c r="W231" s="1797"/>
      <c r="X231" s="1797"/>
      <c r="Y231" s="1797"/>
      <c r="Z231" s="1797" t="s">
        <v>747</v>
      </c>
      <c r="AA231" s="1797" t="s">
        <v>748</v>
      </c>
      <c r="AB231" s="1797"/>
      <c r="AC231" s="1797"/>
      <c r="AD231" s="1797"/>
      <c r="AE231" s="1797"/>
      <c r="AF231" s="1797"/>
      <c r="AG231" s="2458" t="s">
        <v>749</v>
      </c>
      <c r="AH231" s="2458"/>
      <c r="AI231" s="2458"/>
    </row>
    <row r="232" spans="1:35" ht="15" x14ac:dyDescent="0.25">
      <c r="S232" s="1797"/>
      <c r="T232" s="1797"/>
      <c r="U232" s="1797"/>
      <c r="V232" s="1797"/>
      <c r="W232" s="1797"/>
      <c r="X232" s="1797"/>
      <c r="Y232" s="1797"/>
      <c r="Z232" s="1797"/>
      <c r="AA232" s="1797"/>
      <c r="AB232" s="1797"/>
      <c r="AC232" s="1797"/>
      <c r="AD232" s="1797"/>
      <c r="AE232" s="1797"/>
      <c r="AF232" s="1797"/>
      <c r="AG232" s="1797"/>
      <c r="AH232" s="1797"/>
      <c r="AI232" s="1797"/>
    </row>
    <row r="234" spans="1:35" ht="15" x14ac:dyDescent="0.25">
      <c r="S234" s="1939" t="s">
        <v>834</v>
      </c>
      <c r="T234" s="1797"/>
      <c r="U234" s="1797"/>
      <c r="V234" s="1797"/>
      <c r="W234" s="1797"/>
      <c r="X234" s="1797"/>
      <c r="Y234" s="1797"/>
      <c r="Z234" s="1797"/>
      <c r="AA234" s="1797"/>
      <c r="AB234" s="1797"/>
      <c r="AC234" s="1797"/>
      <c r="AD234" s="1797"/>
      <c r="AE234" s="1797"/>
      <c r="AF234" s="1797"/>
      <c r="AG234" s="1797"/>
      <c r="AH234" s="1797"/>
      <c r="AI234" s="1797"/>
    </row>
    <row r="240" spans="1:35" x14ac:dyDescent="0.2">
      <c r="A240" s="2015"/>
      <c r="B240" s="2015"/>
    </row>
    <row r="241" spans="1:35" ht="15.75" x14ac:dyDescent="0.25">
      <c r="A241" s="2481" t="s">
        <v>696</v>
      </c>
      <c r="B241" s="2481"/>
      <c r="C241" s="2481"/>
      <c r="D241" s="2481"/>
      <c r="E241" s="2481"/>
      <c r="F241" s="2481"/>
      <c r="G241" s="2481"/>
      <c r="H241" s="2481"/>
      <c r="I241" s="2481"/>
      <c r="J241" s="2481"/>
      <c r="K241" s="2481"/>
      <c r="L241" s="2481"/>
      <c r="M241" s="2481"/>
      <c r="N241" s="2481"/>
      <c r="O241" s="2481"/>
      <c r="P241" s="2481"/>
      <c r="Q241" s="2481"/>
      <c r="S241" s="2460" t="s">
        <v>697</v>
      </c>
      <c r="T241" s="2460"/>
      <c r="U241" s="2460"/>
      <c r="V241" s="2460"/>
      <c r="W241" s="2460"/>
      <c r="X241" s="2460"/>
      <c r="Y241" s="2460"/>
      <c r="Z241" s="2460"/>
      <c r="AA241" s="2460"/>
      <c r="AB241" s="2460"/>
      <c r="AC241" s="2460"/>
      <c r="AD241" s="2460"/>
      <c r="AE241" s="2460"/>
      <c r="AF241" s="2460"/>
      <c r="AG241" s="2460"/>
      <c r="AH241" s="2460"/>
      <c r="AI241" s="2460"/>
    </row>
    <row r="242" spans="1:35" ht="15.75" x14ac:dyDescent="0.25">
      <c r="A242" s="2015"/>
      <c r="B242" s="2015"/>
      <c r="D242" s="1550"/>
      <c r="E242" s="1550"/>
      <c r="F242" s="1550"/>
      <c r="G242" s="1550"/>
      <c r="H242" s="1550"/>
      <c r="I242" s="1550"/>
      <c r="J242" s="1550"/>
      <c r="K242" s="1550"/>
      <c r="L242" s="1550"/>
      <c r="M242" s="1550"/>
      <c r="N242" s="1550"/>
      <c r="O242" s="1550"/>
      <c r="P242" s="1550"/>
      <c r="Q242" s="1550"/>
      <c r="S242" s="2461" t="s">
        <v>848</v>
      </c>
      <c r="T242" s="2461"/>
      <c r="U242" s="2461"/>
      <c r="V242" s="2461"/>
      <c r="W242" s="2461"/>
      <c r="X242" s="2461"/>
      <c r="Y242" s="2461"/>
      <c r="Z242" s="2461"/>
      <c r="AA242" s="2461"/>
      <c r="AB242" s="2461"/>
      <c r="AC242" s="2461"/>
      <c r="AD242" s="2461"/>
      <c r="AE242" s="2461"/>
      <c r="AF242" s="2461"/>
      <c r="AG242" s="2461"/>
      <c r="AH242" s="2461"/>
      <c r="AI242" s="2461"/>
    </row>
    <row r="243" spans="1:35" ht="15" x14ac:dyDescent="0.25">
      <c r="A243" s="1553" t="s">
        <v>273</v>
      </c>
      <c r="B243" s="1552"/>
      <c r="C243" s="2028" t="s">
        <v>289</v>
      </c>
      <c r="D243" s="1550"/>
      <c r="E243" s="1550"/>
      <c r="F243" s="1550"/>
      <c r="G243" s="1550"/>
      <c r="H243" s="1550"/>
      <c r="I243" s="1550"/>
      <c r="J243" s="1550"/>
      <c r="K243" s="1550"/>
      <c r="L243" s="1550"/>
      <c r="M243" s="1550"/>
      <c r="N243" s="1550"/>
      <c r="O243" s="1550"/>
      <c r="P243" s="1550"/>
      <c r="Q243" s="1550"/>
      <c r="S243" s="2014"/>
      <c r="T243" s="2014"/>
      <c r="U243" s="2014"/>
      <c r="V243" s="2014"/>
      <c r="W243" s="2014"/>
      <c r="X243" s="2014"/>
      <c r="Y243" s="2014"/>
      <c r="Z243" s="2014"/>
      <c r="AA243" s="2014"/>
      <c r="AB243" s="2014"/>
      <c r="AC243" s="2014"/>
      <c r="AD243" s="2014"/>
      <c r="AE243" s="2014"/>
      <c r="AF243" s="2014"/>
      <c r="AG243" s="2014"/>
      <c r="AH243" s="2014"/>
      <c r="AI243" s="2014"/>
    </row>
    <row r="244" spans="1:35" ht="15" x14ac:dyDescent="0.25">
      <c r="A244" s="1553" t="s">
        <v>25</v>
      </c>
      <c r="B244" s="1552"/>
      <c r="C244" s="1550" t="s">
        <v>706</v>
      </c>
      <c r="D244" s="1550"/>
      <c r="E244" s="1550"/>
      <c r="F244" s="1550"/>
      <c r="G244" s="1550"/>
      <c r="H244" s="1550"/>
      <c r="I244" s="1550"/>
      <c r="J244" s="1550"/>
      <c r="K244" s="1550"/>
      <c r="L244" s="1550"/>
      <c r="M244" s="1550"/>
      <c r="N244" s="1550"/>
      <c r="O244" s="1550"/>
      <c r="P244" s="1550"/>
      <c r="Q244" s="1550"/>
      <c r="S244" s="1797" t="s">
        <v>25</v>
      </c>
      <c r="T244" s="1797" t="s">
        <v>706</v>
      </c>
      <c r="U244" s="1797"/>
      <c r="V244" s="1797"/>
      <c r="W244" s="1797"/>
      <c r="X244" s="1797"/>
      <c r="Y244" s="1797"/>
      <c r="Z244" s="1797"/>
      <c r="AA244" s="1797"/>
      <c r="AB244" s="1797"/>
      <c r="AC244" s="1797"/>
      <c r="AD244" s="1797"/>
      <c r="AE244" s="1797"/>
      <c r="AF244" s="1797"/>
      <c r="AG244" s="1797"/>
      <c r="AH244" s="1797"/>
      <c r="AI244" s="1797"/>
    </row>
    <row r="245" spans="1:35" ht="15" x14ac:dyDescent="0.25">
      <c r="A245" s="1553" t="s">
        <v>711</v>
      </c>
      <c r="B245" s="1552"/>
      <c r="C245" s="1550" t="s">
        <v>712</v>
      </c>
      <c r="D245" s="1550"/>
      <c r="E245" s="1550"/>
      <c r="F245" s="1550"/>
      <c r="G245" s="1550"/>
      <c r="H245" s="1550"/>
      <c r="I245" s="1550"/>
      <c r="J245" s="1550"/>
      <c r="K245" s="1550"/>
      <c r="L245" s="1550"/>
      <c r="M245" s="1550"/>
      <c r="N245" s="1550"/>
      <c r="O245" s="1550"/>
      <c r="P245" s="1550"/>
      <c r="Q245" s="1550"/>
      <c r="S245" s="1797" t="s">
        <v>272</v>
      </c>
      <c r="T245" s="1797" t="s">
        <v>712</v>
      </c>
      <c r="U245" s="1797"/>
      <c r="V245" s="1797"/>
      <c r="W245" s="1797"/>
      <c r="X245" s="1797"/>
      <c r="Y245" s="1797"/>
      <c r="Z245" s="1797"/>
      <c r="AA245" s="1797"/>
      <c r="AB245" s="1797"/>
      <c r="AC245" s="1797"/>
      <c r="AD245" s="1797"/>
      <c r="AE245" s="1797"/>
      <c r="AF245" s="1797"/>
      <c r="AG245" s="1797"/>
      <c r="AH245" s="1797"/>
      <c r="AI245" s="1797"/>
    </row>
    <row r="246" spans="1:35" ht="15" x14ac:dyDescent="0.25">
      <c r="A246" s="1553" t="s">
        <v>26</v>
      </c>
      <c r="B246" s="1552"/>
      <c r="C246" s="1550" t="s">
        <v>713</v>
      </c>
      <c r="D246" s="1550"/>
      <c r="E246" s="1550"/>
      <c r="F246" s="1550"/>
      <c r="G246" s="1550"/>
      <c r="H246" s="1550"/>
      <c r="I246" s="1550"/>
      <c r="J246" s="1550"/>
      <c r="K246" s="1550"/>
      <c r="L246" s="1550"/>
      <c r="M246" s="1550"/>
      <c r="N246" s="1550"/>
      <c r="O246" s="1550"/>
      <c r="P246" s="1550"/>
      <c r="Q246" s="1550"/>
      <c r="S246" s="1797" t="s">
        <v>26</v>
      </c>
      <c r="T246" s="1797" t="s">
        <v>713</v>
      </c>
      <c r="U246" s="1797"/>
      <c r="V246" s="1797"/>
      <c r="W246" s="1797"/>
      <c r="X246" s="1797"/>
      <c r="Y246" s="1797"/>
      <c r="Z246" s="1797"/>
      <c r="AA246" s="1797"/>
      <c r="AB246" s="1797"/>
      <c r="AC246" s="1797"/>
      <c r="AD246" s="1797"/>
      <c r="AE246" s="1797"/>
      <c r="AF246" s="1797"/>
      <c r="AG246" s="1797"/>
      <c r="AH246" s="1797"/>
      <c r="AI246" s="1797"/>
    </row>
    <row r="247" spans="1:35" ht="15" x14ac:dyDescent="0.25">
      <c r="A247" s="1552"/>
      <c r="B247" s="1552"/>
      <c r="C247" s="1550"/>
      <c r="D247" s="1550"/>
      <c r="E247" s="1550"/>
      <c r="F247" s="1550"/>
      <c r="G247" s="1550"/>
      <c r="H247" s="1550"/>
      <c r="I247" s="1550"/>
      <c r="J247" s="1550"/>
      <c r="K247" s="1550"/>
      <c r="L247" s="1550"/>
      <c r="M247" s="1550"/>
      <c r="N247" s="1550"/>
      <c r="O247" s="1550"/>
      <c r="P247" s="1550"/>
      <c r="Q247" s="1550"/>
    </row>
    <row r="248" spans="1:35" ht="15" x14ac:dyDescent="0.2">
      <c r="A248" s="2482" t="s">
        <v>0</v>
      </c>
      <c r="B248" s="2484" t="s">
        <v>715</v>
      </c>
      <c r="C248" s="2486" t="s">
        <v>716</v>
      </c>
      <c r="D248" s="2487"/>
      <c r="E248" s="2487"/>
      <c r="F248" s="2487"/>
      <c r="G248" s="2487"/>
      <c r="H248" s="2487"/>
      <c r="I248" s="2487"/>
      <c r="J248" s="2487"/>
      <c r="K248" s="2487"/>
      <c r="L248" s="2487"/>
      <c r="M248" s="2487"/>
      <c r="N248" s="2487"/>
      <c r="O248" s="2487"/>
      <c r="P248" s="2488"/>
      <c r="Q248" s="1554" t="s">
        <v>309</v>
      </c>
      <c r="S248" s="2462" t="s">
        <v>0</v>
      </c>
      <c r="T248" s="2462" t="s">
        <v>715</v>
      </c>
      <c r="U248" s="2462" t="s">
        <v>716</v>
      </c>
      <c r="V248" s="2462"/>
      <c r="W248" s="2462"/>
      <c r="X248" s="2462"/>
      <c r="Y248" s="2462"/>
      <c r="Z248" s="2462"/>
      <c r="AA248" s="2462"/>
      <c r="AB248" s="2462"/>
      <c r="AC248" s="2462"/>
      <c r="AD248" s="2462"/>
      <c r="AE248" s="2462"/>
      <c r="AF248" s="2462"/>
      <c r="AG248" s="2462"/>
      <c r="AH248" s="2462"/>
      <c r="AI248" s="2462" t="s">
        <v>309</v>
      </c>
    </row>
    <row r="249" spans="1:35" ht="75" x14ac:dyDescent="0.2">
      <c r="A249" s="2483"/>
      <c r="B249" s="2485"/>
      <c r="C249" s="1551" t="s">
        <v>802</v>
      </c>
      <c r="D249" s="1551" t="s">
        <v>717</v>
      </c>
      <c r="E249" s="1551" t="s">
        <v>718</v>
      </c>
      <c r="F249" s="1551" t="s">
        <v>136</v>
      </c>
      <c r="G249" s="1551" t="s">
        <v>93</v>
      </c>
      <c r="H249" s="1551" t="s">
        <v>94</v>
      </c>
      <c r="I249" s="1551" t="s">
        <v>719</v>
      </c>
      <c r="J249" s="1551" t="s">
        <v>720</v>
      </c>
      <c r="K249" s="1551" t="s">
        <v>95</v>
      </c>
      <c r="L249" s="1551" t="s">
        <v>721</v>
      </c>
      <c r="M249" s="1551" t="s">
        <v>722</v>
      </c>
      <c r="N249" s="1551" t="s">
        <v>723</v>
      </c>
      <c r="O249" s="1551" t="s">
        <v>208</v>
      </c>
      <c r="P249" s="1551" t="s">
        <v>97</v>
      </c>
      <c r="Q249" s="1551"/>
      <c r="S249" s="2462"/>
      <c r="T249" s="2462"/>
      <c r="U249" s="1803" t="s">
        <v>724</v>
      </c>
      <c r="V249" s="1803" t="s">
        <v>717</v>
      </c>
      <c r="W249" s="1803" t="s">
        <v>718</v>
      </c>
      <c r="X249" s="1803" t="s">
        <v>136</v>
      </c>
      <c r="Y249" s="1803" t="s">
        <v>93</v>
      </c>
      <c r="Z249" s="1803" t="s">
        <v>94</v>
      </c>
      <c r="AA249" s="1803" t="s">
        <v>719</v>
      </c>
      <c r="AB249" s="1803" t="s">
        <v>720</v>
      </c>
      <c r="AC249" s="1803" t="s">
        <v>95</v>
      </c>
      <c r="AD249" s="1803" t="s">
        <v>725</v>
      </c>
      <c r="AE249" s="1803" t="s">
        <v>722</v>
      </c>
      <c r="AF249" s="1803" t="s">
        <v>726</v>
      </c>
      <c r="AG249" s="1803" t="s">
        <v>208</v>
      </c>
      <c r="AH249" s="1803" t="s">
        <v>97</v>
      </c>
      <c r="AI249" s="2462"/>
    </row>
    <row r="250" spans="1:35" ht="15" x14ac:dyDescent="0.2">
      <c r="A250" s="1555">
        <v>1</v>
      </c>
      <c r="B250" s="1555">
        <v>2</v>
      </c>
      <c r="C250" s="1555">
        <v>3</v>
      </c>
      <c r="D250" s="1556">
        <v>4</v>
      </c>
      <c r="E250" s="1556">
        <v>5</v>
      </c>
      <c r="F250" s="1556">
        <v>6</v>
      </c>
      <c r="G250" s="1556">
        <v>7</v>
      </c>
      <c r="H250" s="1556">
        <v>8</v>
      </c>
      <c r="I250" s="1556">
        <v>9</v>
      </c>
      <c r="J250" s="1556">
        <v>10</v>
      </c>
      <c r="K250" s="1556">
        <v>11</v>
      </c>
      <c r="L250" s="1556">
        <v>12</v>
      </c>
      <c r="M250" s="1556">
        <v>13</v>
      </c>
      <c r="N250" s="1556">
        <v>14</v>
      </c>
      <c r="O250" s="1556">
        <v>15</v>
      </c>
      <c r="P250" s="1556">
        <v>16</v>
      </c>
      <c r="Q250" s="1556">
        <v>17</v>
      </c>
      <c r="S250" s="1804">
        <v>1</v>
      </c>
      <c r="T250" s="1804">
        <v>2</v>
      </c>
      <c r="U250" s="1804">
        <v>3</v>
      </c>
      <c r="V250" s="1804">
        <v>4</v>
      </c>
      <c r="W250" s="1804">
        <v>5</v>
      </c>
      <c r="X250" s="1804">
        <v>6</v>
      </c>
      <c r="Y250" s="1804">
        <v>7</v>
      </c>
      <c r="Z250" s="1804">
        <v>8</v>
      </c>
      <c r="AA250" s="1804">
        <v>9</v>
      </c>
      <c r="AB250" s="1804">
        <v>10</v>
      </c>
      <c r="AC250" s="1804">
        <v>11</v>
      </c>
      <c r="AD250" s="1804">
        <v>12</v>
      </c>
      <c r="AE250" s="1804">
        <v>13</v>
      </c>
      <c r="AF250" s="1804">
        <v>14</v>
      </c>
      <c r="AG250" s="1804">
        <v>15</v>
      </c>
      <c r="AH250" s="1804">
        <v>16</v>
      </c>
      <c r="AI250" s="1804">
        <v>17</v>
      </c>
    </row>
    <row r="251" spans="1:35" ht="15" x14ac:dyDescent="0.25">
      <c r="A251" s="1784">
        <v>1</v>
      </c>
      <c r="B251" s="1789">
        <v>0</v>
      </c>
      <c r="C251" s="2029"/>
      <c r="D251" s="2029"/>
      <c r="E251" s="2029"/>
      <c r="F251" s="2029"/>
      <c r="G251" s="2030"/>
      <c r="H251" s="2029"/>
      <c r="I251" s="2029"/>
      <c r="J251" s="2029"/>
      <c r="K251" s="180"/>
      <c r="L251" s="180"/>
      <c r="M251" s="180"/>
      <c r="N251" s="180"/>
      <c r="O251" s="180"/>
      <c r="P251" s="1782"/>
      <c r="Q251" s="1782"/>
      <c r="S251" s="1802">
        <v>1</v>
      </c>
      <c r="T251" s="1802">
        <v>0</v>
      </c>
      <c r="U251" s="1799">
        <f>U212+C251</f>
        <v>0</v>
      </c>
      <c r="V251" s="1799">
        <f t="shared" ref="V251:AI260" si="36">V212+D251</f>
        <v>0</v>
      </c>
      <c r="W251" s="1799">
        <f t="shared" si="36"/>
        <v>0</v>
      </c>
      <c r="X251" s="1799">
        <f t="shared" si="36"/>
        <v>2</v>
      </c>
      <c r="Y251" s="1799">
        <f t="shared" si="36"/>
        <v>4</v>
      </c>
      <c r="Z251" s="1799">
        <f t="shared" si="36"/>
        <v>5</v>
      </c>
      <c r="AA251" s="1799">
        <f t="shared" si="36"/>
        <v>1</v>
      </c>
      <c r="AB251" s="1799">
        <f t="shared" si="36"/>
        <v>2</v>
      </c>
      <c r="AC251" s="1799">
        <f t="shared" si="36"/>
        <v>0</v>
      </c>
      <c r="AD251" s="1799">
        <f t="shared" si="36"/>
        <v>0</v>
      </c>
      <c r="AE251" s="1799">
        <f t="shared" si="36"/>
        <v>0</v>
      </c>
      <c r="AF251" s="1799">
        <f t="shared" si="36"/>
        <v>0</v>
      </c>
      <c r="AG251" s="1799">
        <f t="shared" si="36"/>
        <v>0</v>
      </c>
      <c r="AH251" s="1799">
        <f t="shared" si="36"/>
        <v>0</v>
      </c>
      <c r="AI251" s="1799">
        <f t="shared" si="36"/>
        <v>0</v>
      </c>
    </row>
    <row r="252" spans="1:35" ht="15" x14ac:dyDescent="0.25">
      <c r="A252" s="1788">
        <v>2</v>
      </c>
      <c r="B252" s="1788">
        <v>1</v>
      </c>
      <c r="C252" s="2031"/>
      <c r="D252" s="1791"/>
      <c r="E252" s="1792"/>
      <c r="F252" s="1791"/>
      <c r="G252" s="1793"/>
      <c r="H252" s="1791"/>
      <c r="I252" s="1791"/>
      <c r="J252" s="1791"/>
      <c r="K252" s="2032"/>
      <c r="L252" s="2032"/>
      <c r="M252" s="2032"/>
      <c r="N252" s="2032"/>
      <c r="O252" s="1791"/>
      <c r="P252" s="1790"/>
      <c r="Q252" s="1790"/>
      <c r="S252" s="1802">
        <v>2</v>
      </c>
      <c r="T252" s="1802">
        <v>1</v>
      </c>
      <c r="U252" s="1799">
        <f t="shared" ref="U252:U260" si="37">U213+C252</f>
        <v>0</v>
      </c>
      <c r="V252" s="1799">
        <f t="shared" si="36"/>
        <v>0</v>
      </c>
      <c r="W252" s="1799">
        <f t="shared" si="36"/>
        <v>0</v>
      </c>
      <c r="X252" s="1799">
        <f t="shared" si="36"/>
        <v>0</v>
      </c>
      <c r="Y252" s="1799">
        <f t="shared" si="36"/>
        <v>0</v>
      </c>
      <c r="Z252" s="1799">
        <f t="shared" si="36"/>
        <v>0</v>
      </c>
      <c r="AA252" s="1799">
        <f t="shared" si="36"/>
        <v>0</v>
      </c>
      <c r="AB252" s="1799">
        <f t="shared" si="36"/>
        <v>0</v>
      </c>
      <c r="AC252" s="1799">
        <f t="shared" si="36"/>
        <v>0</v>
      </c>
      <c r="AD252" s="1799">
        <f t="shared" si="36"/>
        <v>0</v>
      </c>
      <c r="AE252" s="1799">
        <f t="shared" si="36"/>
        <v>0</v>
      </c>
      <c r="AF252" s="1799">
        <f t="shared" si="36"/>
        <v>0</v>
      </c>
      <c r="AG252" s="1799">
        <f t="shared" si="36"/>
        <v>0</v>
      </c>
      <c r="AH252" s="1799">
        <f t="shared" si="36"/>
        <v>0</v>
      </c>
      <c r="AI252" s="1799">
        <f t="shared" si="36"/>
        <v>0</v>
      </c>
    </row>
    <row r="253" spans="1:35" ht="15" x14ac:dyDescent="0.25">
      <c r="A253" s="1784">
        <v>3</v>
      </c>
      <c r="B253" s="1789">
        <v>2</v>
      </c>
      <c r="C253" s="2029"/>
      <c r="D253" s="1837"/>
      <c r="E253" s="1837"/>
      <c r="F253" s="1837"/>
      <c r="G253" s="1786"/>
      <c r="H253" s="1837"/>
      <c r="I253" s="1837"/>
      <c r="J253" s="1837"/>
      <c r="K253" s="180"/>
      <c r="L253" s="180"/>
      <c r="M253" s="180"/>
      <c r="N253" s="180"/>
      <c r="O253" s="1837"/>
      <c r="P253" s="1782"/>
      <c r="Q253" s="1782"/>
      <c r="S253" s="1802">
        <v>3</v>
      </c>
      <c r="T253" s="1802">
        <v>2</v>
      </c>
      <c r="U253" s="1799">
        <f t="shared" si="37"/>
        <v>8</v>
      </c>
      <c r="V253" s="1799">
        <f t="shared" si="36"/>
        <v>15</v>
      </c>
      <c r="W253" s="1799">
        <f t="shared" si="36"/>
        <v>9</v>
      </c>
      <c r="X253" s="1799">
        <f t="shared" si="36"/>
        <v>26</v>
      </c>
      <c r="Y253" s="1799">
        <f t="shared" si="36"/>
        <v>97</v>
      </c>
      <c r="Z253" s="1799">
        <f t="shared" si="36"/>
        <v>16</v>
      </c>
      <c r="AA253" s="1799">
        <f t="shared" si="36"/>
        <v>96</v>
      </c>
      <c r="AB253" s="1799">
        <f t="shared" si="36"/>
        <v>25</v>
      </c>
      <c r="AC253" s="1799">
        <f t="shared" si="36"/>
        <v>0</v>
      </c>
      <c r="AD253" s="1799">
        <f t="shared" si="36"/>
        <v>0</v>
      </c>
      <c r="AE253" s="1799">
        <f t="shared" si="36"/>
        <v>0</v>
      </c>
      <c r="AF253" s="1799">
        <f t="shared" si="36"/>
        <v>0</v>
      </c>
      <c r="AG253" s="1799">
        <f t="shared" si="36"/>
        <v>7</v>
      </c>
      <c r="AH253" s="1799">
        <f t="shared" si="36"/>
        <v>0</v>
      </c>
      <c r="AI253" s="1799">
        <f t="shared" si="36"/>
        <v>0</v>
      </c>
    </row>
    <row r="254" spans="1:35" ht="15" x14ac:dyDescent="0.25">
      <c r="A254" s="1788">
        <v>4</v>
      </c>
      <c r="B254" s="1788">
        <v>3</v>
      </c>
      <c r="C254" s="2032"/>
      <c r="D254" s="1791"/>
      <c r="E254" s="1791"/>
      <c r="F254" s="1791"/>
      <c r="G254" s="1794">
        <v>1</v>
      </c>
      <c r="H254" s="1791"/>
      <c r="I254" s="1791">
        <v>1</v>
      </c>
      <c r="J254" s="1791"/>
      <c r="K254" s="2032"/>
      <c r="L254" s="2032"/>
      <c r="M254" s="2032"/>
      <c r="N254" s="2032"/>
      <c r="O254" s="1791"/>
      <c r="P254" s="1790"/>
      <c r="Q254" s="1790"/>
      <c r="S254" s="1802">
        <v>4</v>
      </c>
      <c r="T254" s="1802">
        <v>3</v>
      </c>
      <c r="U254" s="1799">
        <f t="shared" si="37"/>
        <v>95</v>
      </c>
      <c r="V254" s="1799">
        <f t="shared" si="36"/>
        <v>473</v>
      </c>
      <c r="W254" s="1799">
        <f t="shared" si="36"/>
        <v>91</v>
      </c>
      <c r="X254" s="1799">
        <f t="shared" si="36"/>
        <v>285</v>
      </c>
      <c r="Y254" s="1799">
        <f t="shared" si="36"/>
        <v>1417</v>
      </c>
      <c r="Z254" s="1799">
        <f t="shared" si="36"/>
        <v>263</v>
      </c>
      <c r="AA254" s="1799">
        <f t="shared" si="36"/>
        <v>113</v>
      </c>
      <c r="AB254" s="1799">
        <f t="shared" si="36"/>
        <v>320</v>
      </c>
      <c r="AC254" s="1799">
        <f t="shared" si="36"/>
        <v>0</v>
      </c>
      <c r="AD254" s="1799">
        <f t="shared" si="36"/>
        <v>0</v>
      </c>
      <c r="AE254" s="1799">
        <f t="shared" si="36"/>
        <v>0</v>
      </c>
      <c r="AF254" s="1799">
        <f t="shared" si="36"/>
        <v>0</v>
      </c>
      <c r="AG254" s="1799">
        <f t="shared" si="36"/>
        <v>78</v>
      </c>
      <c r="AH254" s="1799">
        <f t="shared" si="36"/>
        <v>0</v>
      </c>
      <c r="AI254" s="1799">
        <f t="shared" si="36"/>
        <v>0</v>
      </c>
    </row>
    <row r="255" spans="1:35" ht="15" x14ac:dyDescent="0.25">
      <c r="A255" s="1784">
        <v>5</v>
      </c>
      <c r="B255" s="1789">
        <v>4</v>
      </c>
      <c r="C255" s="2029"/>
      <c r="D255" s="1837"/>
      <c r="E255" s="1837"/>
      <c r="F255" s="1837"/>
      <c r="G255" s="1786"/>
      <c r="H255" s="1837"/>
      <c r="I255" s="1837"/>
      <c r="J255" s="1837"/>
      <c r="K255" s="180"/>
      <c r="L255" s="180"/>
      <c r="M255" s="180"/>
      <c r="N255" s="180"/>
      <c r="O255" s="1837"/>
      <c r="P255" s="1782"/>
      <c r="Q255" s="1782"/>
      <c r="S255" s="1802">
        <v>5</v>
      </c>
      <c r="T255" s="1802">
        <v>4</v>
      </c>
      <c r="U255" s="1799">
        <f t="shared" si="37"/>
        <v>0</v>
      </c>
      <c r="V255" s="1799">
        <f t="shared" si="36"/>
        <v>3</v>
      </c>
      <c r="W255" s="1799">
        <f t="shared" si="36"/>
        <v>23</v>
      </c>
      <c r="X255" s="1799">
        <f t="shared" si="36"/>
        <v>0</v>
      </c>
      <c r="Y255" s="1799">
        <f t="shared" si="36"/>
        <v>55</v>
      </c>
      <c r="Z255" s="1799">
        <f t="shared" si="36"/>
        <v>32</v>
      </c>
      <c r="AA255" s="1799">
        <f t="shared" si="36"/>
        <v>3</v>
      </c>
      <c r="AB255" s="1799">
        <f t="shared" si="36"/>
        <v>36</v>
      </c>
      <c r="AC255" s="1799">
        <f t="shared" si="36"/>
        <v>0</v>
      </c>
      <c r="AD255" s="1799">
        <f t="shared" si="36"/>
        <v>0</v>
      </c>
      <c r="AE255" s="1799">
        <f t="shared" si="36"/>
        <v>0</v>
      </c>
      <c r="AF255" s="1799">
        <f t="shared" si="36"/>
        <v>0</v>
      </c>
      <c r="AG255" s="1799">
        <f t="shared" si="36"/>
        <v>4</v>
      </c>
      <c r="AH255" s="1799">
        <f t="shared" si="36"/>
        <v>0</v>
      </c>
      <c r="AI255" s="1799">
        <f t="shared" si="36"/>
        <v>0</v>
      </c>
    </row>
    <row r="256" spans="1:35" ht="15" x14ac:dyDescent="0.25">
      <c r="A256" s="1788">
        <v>6</v>
      </c>
      <c r="B256" s="1788">
        <v>5</v>
      </c>
      <c r="C256" s="2031"/>
      <c r="D256" s="1791"/>
      <c r="E256" s="1791"/>
      <c r="F256" s="1791">
        <v>3</v>
      </c>
      <c r="G256" s="1793">
        <v>3</v>
      </c>
      <c r="H256" s="1791">
        <v>2</v>
      </c>
      <c r="I256" s="1791"/>
      <c r="J256" s="1791">
        <v>5</v>
      </c>
      <c r="K256" s="2032"/>
      <c r="L256" s="2032"/>
      <c r="M256" s="2032"/>
      <c r="N256" s="2032"/>
      <c r="O256" s="1791"/>
      <c r="P256" s="1790"/>
      <c r="Q256" s="1790"/>
      <c r="S256" s="1802">
        <v>6</v>
      </c>
      <c r="T256" s="1802">
        <v>5</v>
      </c>
      <c r="U256" s="1799">
        <f t="shared" si="37"/>
        <v>1</v>
      </c>
      <c r="V256" s="1799">
        <f t="shared" si="36"/>
        <v>180</v>
      </c>
      <c r="W256" s="1799">
        <f t="shared" si="36"/>
        <v>3</v>
      </c>
      <c r="X256" s="1799">
        <f t="shared" si="36"/>
        <v>94</v>
      </c>
      <c r="Y256" s="1799">
        <f t="shared" si="36"/>
        <v>301</v>
      </c>
      <c r="Z256" s="1799">
        <f t="shared" si="36"/>
        <v>129</v>
      </c>
      <c r="AA256" s="1799">
        <f t="shared" si="36"/>
        <v>23</v>
      </c>
      <c r="AB256" s="1799">
        <f t="shared" si="36"/>
        <v>154</v>
      </c>
      <c r="AC256" s="1799">
        <f t="shared" si="36"/>
        <v>0</v>
      </c>
      <c r="AD256" s="1799">
        <f t="shared" si="36"/>
        <v>0</v>
      </c>
      <c r="AE256" s="1799">
        <f t="shared" si="36"/>
        <v>0</v>
      </c>
      <c r="AF256" s="1799">
        <f t="shared" si="36"/>
        <v>0</v>
      </c>
      <c r="AG256" s="1799">
        <f t="shared" si="36"/>
        <v>51</v>
      </c>
      <c r="AH256" s="1799">
        <f t="shared" si="36"/>
        <v>0</v>
      </c>
      <c r="AI256" s="1799">
        <f t="shared" si="36"/>
        <v>0</v>
      </c>
    </row>
    <row r="257" spans="1:35" ht="15" x14ac:dyDescent="0.25">
      <c r="A257" s="1784">
        <v>7</v>
      </c>
      <c r="B257" s="1789">
        <v>6</v>
      </c>
      <c r="C257" s="2029"/>
      <c r="D257" s="1837">
        <v>1</v>
      </c>
      <c r="E257" s="1837"/>
      <c r="F257" s="1837"/>
      <c r="G257" s="1786">
        <v>15</v>
      </c>
      <c r="H257" s="1837">
        <v>1</v>
      </c>
      <c r="I257" s="1837">
        <v>1</v>
      </c>
      <c r="J257" s="1837">
        <v>2</v>
      </c>
      <c r="K257" s="180"/>
      <c r="L257" s="180"/>
      <c r="M257" s="180"/>
      <c r="N257" s="180"/>
      <c r="O257" s="1837"/>
      <c r="P257" s="1782"/>
      <c r="Q257" s="1782"/>
      <c r="S257" s="1802">
        <v>7</v>
      </c>
      <c r="T257" s="1802">
        <v>6</v>
      </c>
      <c r="U257" s="1799">
        <f t="shared" si="37"/>
        <v>73</v>
      </c>
      <c r="V257" s="1799">
        <f t="shared" si="36"/>
        <v>32</v>
      </c>
      <c r="W257" s="1799">
        <f t="shared" si="36"/>
        <v>31</v>
      </c>
      <c r="X257" s="1799">
        <f t="shared" si="36"/>
        <v>262</v>
      </c>
      <c r="Y257" s="1799">
        <f t="shared" si="36"/>
        <v>333</v>
      </c>
      <c r="Z257" s="1799">
        <f t="shared" si="36"/>
        <v>133</v>
      </c>
      <c r="AA257" s="1799">
        <f t="shared" si="36"/>
        <v>91</v>
      </c>
      <c r="AB257" s="1799">
        <f t="shared" si="36"/>
        <v>140</v>
      </c>
      <c r="AC257" s="1799">
        <f t="shared" si="36"/>
        <v>0</v>
      </c>
      <c r="AD257" s="1799">
        <f t="shared" si="36"/>
        <v>0</v>
      </c>
      <c r="AE257" s="1799">
        <f t="shared" si="36"/>
        <v>0</v>
      </c>
      <c r="AF257" s="1799">
        <f t="shared" si="36"/>
        <v>0</v>
      </c>
      <c r="AG257" s="1799">
        <f t="shared" si="36"/>
        <v>23</v>
      </c>
      <c r="AH257" s="1799">
        <f t="shared" si="36"/>
        <v>0</v>
      </c>
      <c r="AI257" s="1799">
        <f t="shared" si="36"/>
        <v>0</v>
      </c>
    </row>
    <row r="258" spans="1:35" ht="15" x14ac:dyDescent="0.25">
      <c r="A258" s="1788">
        <v>8</v>
      </c>
      <c r="B258" s="1788">
        <v>7</v>
      </c>
      <c r="C258" s="2031"/>
      <c r="D258" s="1791"/>
      <c r="E258" s="1791"/>
      <c r="F258" s="1791"/>
      <c r="G258" s="1793"/>
      <c r="H258" s="1791"/>
      <c r="I258" s="1791"/>
      <c r="J258" s="1791"/>
      <c r="K258" s="2032"/>
      <c r="L258" s="2032"/>
      <c r="M258" s="2032"/>
      <c r="N258" s="2032"/>
      <c r="O258" s="1791"/>
      <c r="P258" s="1790"/>
      <c r="Q258" s="1790"/>
      <c r="S258" s="1802">
        <v>8</v>
      </c>
      <c r="T258" s="1802">
        <v>7</v>
      </c>
      <c r="U258" s="1799">
        <f t="shared" si="37"/>
        <v>0</v>
      </c>
      <c r="V258" s="1799">
        <f t="shared" si="36"/>
        <v>253</v>
      </c>
      <c r="W258" s="1799">
        <f t="shared" si="36"/>
        <v>11</v>
      </c>
      <c r="X258" s="1799">
        <f t="shared" si="36"/>
        <v>49</v>
      </c>
      <c r="Y258" s="1799">
        <f t="shared" si="36"/>
        <v>1117</v>
      </c>
      <c r="Z258" s="1799">
        <f t="shared" si="36"/>
        <v>30</v>
      </c>
      <c r="AA258" s="1799">
        <f t="shared" si="36"/>
        <v>21</v>
      </c>
      <c r="AB258" s="1799">
        <f t="shared" si="36"/>
        <v>125</v>
      </c>
      <c r="AC258" s="1799">
        <f t="shared" si="36"/>
        <v>0</v>
      </c>
      <c r="AD258" s="1799">
        <f t="shared" si="36"/>
        <v>0</v>
      </c>
      <c r="AE258" s="1799">
        <f t="shared" si="36"/>
        <v>0</v>
      </c>
      <c r="AF258" s="1799">
        <f t="shared" si="36"/>
        <v>0</v>
      </c>
      <c r="AG258" s="1799">
        <f t="shared" si="36"/>
        <v>18</v>
      </c>
      <c r="AH258" s="1799">
        <f t="shared" si="36"/>
        <v>0</v>
      </c>
      <c r="AI258" s="1799">
        <f t="shared" si="36"/>
        <v>0</v>
      </c>
    </row>
    <row r="259" spans="1:35" ht="15" x14ac:dyDescent="0.25">
      <c r="A259" s="1784">
        <v>9</v>
      </c>
      <c r="B259" s="1789">
        <v>8</v>
      </c>
      <c r="C259" s="2029"/>
      <c r="D259" s="1837"/>
      <c r="E259" s="1837"/>
      <c r="F259" s="1837"/>
      <c r="G259" s="1786">
        <v>10</v>
      </c>
      <c r="H259" s="1837"/>
      <c r="I259" s="1837"/>
      <c r="J259" s="1837"/>
      <c r="K259" s="180"/>
      <c r="L259" s="180"/>
      <c r="M259" s="180"/>
      <c r="N259" s="180"/>
      <c r="O259" s="1837"/>
      <c r="P259" s="1782"/>
      <c r="Q259" s="1782"/>
      <c r="S259" s="1802">
        <v>9</v>
      </c>
      <c r="T259" s="1802">
        <v>8</v>
      </c>
      <c r="U259" s="1799">
        <f t="shared" si="37"/>
        <v>0</v>
      </c>
      <c r="V259" s="1799">
        <f t="shared" si="36"/>
        <v>151</v>
      </c>
      <c r="W259" s="1799">
        <f t="shared" si="36"/>
        <v>27</v>
      </c>
      <c r="X259" s="1799">
        <f t="shared" si="36"/>
        <v>128</v>
      </c>
      <c r="Y259" s="1799">
        <f t="shared" si="36"/>
        <v>176</v>
      </c>
      <c r="Z259" s="1799">
        <f t="shared" si="36"/>
        <v>112</v>
      </c>
      <c r="AA259" s="1799">
        <f t="shared" si="36"/>
        <v>63</v>
      </c>
      <c r="AB259" s="1799">
        <f t="shared" si="36"/>
        <v>213</v>
      </c>
      <c r="AC259" s="1799">
        <f t="shared" si="36"/>
        <v>0</v>
      </c>
      <c r="AD259" s="1799">
        <f t="shared" si="36"/>
        <v>0</v>
      </c>
      <c r="AE259" s="1799">
        <f t="shared" si="36"/>
        <v>0</v>
      </c>
      <c r="AF259" s="1799">
        <f t="shared" si="36"/>
        <v>0</v>
      </c>
      <c r="AG259" s="1799">
        <f t="shared" si="36"/>
        <v>18</v>
      </c>
      <c r="AH259" s="1799">
        <f t="shared" si="36"/>
        <v>0</v>
      </c>
      <c r="AI259" s="1799">
        <f t="shared" si="36"/>
        <v>0</v>
      </c>
    </row>
    <row r="260" spans="1:35" ht="15" x14ac:dyDescent="0.25">
      <c r="A260" s="1788">
        <v>10</v>
      </c>
      <c r="B260" s="1788">
        <v>9</v>
      </c>
      <c r="C260" s="2031"/>
      <c r="D260" s="1791"/>
      <c r="E260" s="1791"/>
      <c r="F260" s="1791">
        <v>1</v>
      </c>
      <c r="G260" s="1793"/>
      <c r="H260" s="1791"/>
      <c r="I260" s="1791"/>
      <c r="J260" s="1791"/>
      <c r="K260" s="2032"/>
      <c r="L260" s="2032"/>
      <c r="M260" s="2032"/>
      <c r="N260" s="2032"/>
      <c r="O260" s="1791"/>
      <c r="P260" s="1790"/>
      <c r="Q260" s="1790"/>
      <c r="S260" s="1802">
        <v>10</v>
      </c>
      <c r="T260" s="1802">
        <v>9</v>
      </c>
      <c r="U260" s="1799">
        <f t="shared" si="37"/>
        <v>0</v>
      </c>
      <c r="V260" s="1799">
        <f t="shared" si="36"/>
        <v>8</v>
      </c>
      <c r="W260" s="1799">
        <f t="shared" si="36"/>
        <v>3</v>
      </c>
      <c r="X260" s="1799">
        <f t="shared" si="36"/>
        <v>35</v>
      </c>
      <c r="Y260" s="1799">
        <f t="shared" si="36"/>
        <v>25</v>
      </c>
      <c r="Z260" s="1799">
        <f t="shared" si="36"/>
        <v>53</v>
      </c>
      <c r="AA260" s="1799">
        <f t="shared" si="36"/>
        <v>18</v>
      </c>
      <c r="AB260" s="1799">
        <f t="shared" si="36"/>
        <v>56</v>
      </c>
      <c r="AC260" s="1799">
        <f t="shared" si="36"/>
        <v>0</v>
      </c>
      <c r="AD260" s="1799">
        <f t="shared" si="36"/>
        <v>0</v>
      </c>
      <c r="AE260" s="1799">
        <f t="shared" si="36"/>
        <v>0</v>
      </c>
      <c r="AF260" s="1799">
        <f t="shared" si="36"/>
        <v>0</v>
      </c>
      <c r="AG260" s="1799">
        <f t="shared" si="36"/>
        <v>9</v>
      </c>
      <c r="AH260" s="1799">
        <f t="shared" si="36"/>
        <v>0</v>
      </c>
      <c r="AI260" s="1799">
        <f t="shared" si="36"/>
        <v>0</v>
      </c>
    </row>
    <row r="261" spans="1:35" ht="15" x14ac:dyDescent="0.25">
      <c r="A261" s="1784" t="s">
        <v>276</v>
      </c>
      <c r="B261" s="1784"/>
      <c r="C261" s="180">
        <v>0</v>
      </c>
      <c r="D261" s="180">
        <v>1</v>
      </c>
      <c r="E261" s="180">
        <v>0</v>
      </c>
      <c r="F261" s="180">
        <v>4</v>
      </c>
      <c r="G261" s="2033">
        <v>29</v>
      </c>
      <c r="H261" s="180">
        <v>3</v>
      </c>
      <c r="I261" s="180">
        <v>2</v>
      </c>
      <c r="J261" s="180">
        <v>7</v>
      </c>
      <c r="K261" s="180">
        <v>0</v>
      </c>
      <c r="L261" s="180"/>
      <c r="M261" s="180"/>
      <c r="N261" s="180"/>
      <c r="O261" s="180">
        <v>0</v>
      </c>
      <c r="P261" s="1782"/>
      <c r="Q261" s="1782"/>
      <c r="S261" s="2456" t="s">
        <v>276</v>
      </c>
      <c r="T261" s="2457"/>
      <c r="U261" s="1799">
        <f>SUM(U251:U260)</f>
        <v>177</v>
      </c>
      <c r="V261" s="1799">
        <f t="shared" ref="V261:AI261" si="38">SUM(V251:V260)</f>
        <v>1115</v>
      </c>
      <c r="W261" s="1799">
        <f t="shared" si="38"/>
        <v>198</v>
      </c>
      <c r="X261" s="1799">
        <f t="shared" si="38"/>
        <v>881</v>
      </c>
      <c r="Y261" s="1799">
        <f t="shared" si="38"/>
        <v>3525</v>
      </c>
      <c r="Z261" s="1799">
        <f t="shared" si="38"/>
        <v>773</v>
      </c>
      <c r="AA261" s="1799">
        <f t="shared" si="38"/>
        <v>429</v>
      </c>
      <c r="AB261" s="1799">
        <f t="shared" si="38"/>
        <v>1071</v>
      </c>
      <c r="AC261" s="1799">
        <f t="shared" si="38"/>
        <v>0</v>
      </c>
      <c r="AD261" s="1799">
        <f t="shared" si="38"/>
        <v>0</v>
      </c>
      <c r="AE261" s="1799">
        <f t="shared" si="38"/>
        <v>0</v>
      </c>
      <c r="AF261" s="1799">
        <f t="shared" si="38"/>
        <v>0</v>
      </c>
      <c r="AG261" s="1799">
        <f t="shared" si="38"/>
        <v>208</v>
      </c>
      <c r="AH261" s="1799">
        <f t="shared" si="38"/>
        <v>0</v>
      </c>
      <c r="AI261" s="1799">
        <f t="shared" si="38"/>
        <v>0</v>
      </c>
    </row>
    <row r="262" spans="1:35" ht="15" x14ac:dyDescent="0.25">
      <c r="A262" s="1783"/>
      <c r="B262" s="1783"/>
      <c r="C262" s="1781"/>
      <c r="D262" s="1781"/>
      <c r="E262" s="1781"/>
      <c r="F262" s="1781"/>
      <c r="G262" s="1781"/>
      <c r="H262" s="1781"/>
      <c r="I262" s="1781"/>
      <c r="J262" s="1781"/>
      <c r="K262" s="1781"/>
      <c r="L262" s="1781"/>
      <c r="M262" s="1781"/>
      <c r="N262" s="1781"/>
      <c r="O262" s="1781"/>
      <c r="P262" s="1781"/>
      <c r="Q262" s="1781"/>
      <c r="S262" s="1797"/>
      <c r="T262" s="1797"/>
      <c r="U262" s="1801">
        <v>7983</v>
      </c>
      <c r="V262" s="1797"/>
      <c r="W262" s="1797"/>
      <c r="X262" s="1797"/>
      <c r="Y262" s="1797"/>
      <c r="Z262" s="1797"/>
      <c r="AA262" s="1797"/>
      <c r="AB262" s="1797"/>
      <c r="AC262" s="1797"/>
      <c r="AD262" s="1797"/>
      <c r="AE262" s="1797"/>
      <c r="AF262" s="1797"/>
      <c r="AG262" s="1797"/>
      <c r="AH262" s="1797"/>
      <c r="AI262" s="1797"/>
    </row>
    <row r="263" spans="1:35" ht="15" x14ac:dyDescent="0.25">
      <c r="A263" s="1783" t="s">
        <v>598</v>
      </c>
      <c r="B263" s="1783"/>
      <c r="C263" s="1781"/>
      <c r="D263" s="1781"/>
      <c r="E263" s="1781"/>
      <c r="F263" s="1781"/>
      <c r="G263" s="1781"/>
      <c r="H263" s="1781"/>
      <c r="I263" s="1781"/>
      <c r="S263" s="1797" t="s">
        <v>598</v>
      </c>
      <c r="T263" s="1797"/>
      <c r="U263" s="1797" t="s">
        <v>302</v>
      </c>
      <c r="V263" s="1797"/>
      <c r="W263" s="1797"/>
      <c r="X263" s="1797"/>
      <c r="Y263" s="1797"/>
      <c r="Z263" s="1797"/>
      <c r="AA263" s="1797"/>
      <c r="AB263" s="1797"/>
      <c r="AC263" s="1797"/>
      <c r="AD263" s="1797"/>
      <c r="AE263" s="1797"/>
      <c r="AF263" s="1797"/>
      <c r="AG263" s="1797"/>
      <c r="AH263" s="1797"/>
      <c r="AI263" s="1797"/>
    </row>
    <row r="264" spans="1:35" ht="15" x14ac:dyDescent="0.25">
      <c r="A264" s="1783">
        <v>1</v>
      </c>
      <c r="B264" s="1783" t="s">
        <v>728</v>
      </c>
      <c r="C264" s="1781"/>
      <c r="D264" s="1781"/>
      <c r="E264" s="1781"/>
      <c r="F264" s="1781"/>
      <c r="G264" s="1781"/>
      <c r="H264" s="1781">
        <v>8</v>
      </c>
      <c r="I264" s="1781" t="s">
        <v>729</v>
      </c>
      <c r="S264" s="1797">
        <v>1</v>
      </c>
      <c r="T264" s="1797" t="s">
        <v>728</v>
      </c>
      <c r="U264" s="1797"/>
      <c r="V264" s="1797"/>
      <c r="W264" s="1797"/>
      <c r="X264" s="1797"/>
      <c r="Y264" s="1797"/>
      <c r="Z264" s="1800">
        <v>8</v>
      </c>
      <c r="AA264" s="1797" t="s">
        <v>730</v>
      </c>
      <c r="AB264" s="1797"/>
      <c r="AC264" s="1797"/>
      <c r="AD264" s="1797"/>
      <c r="AE264" s="1797"/>
      <c r="AF264" s="1797"/>
      <c r="AG264" s="2458" t="s">
        <v>370</v>
      </c>
      <c r="AH264" s="2458"/>
      <c r="AI264" s="2458"/>
    </row>
    <row r="265" spans="1:35" ht="15" x14ac:dyDescent="0.25">
      <c r="A265" s="1783">
        <v>2</v>
      </c>
      <c r="B265" s="1783" t="s">
        <v>731</v>
      </c>
      <c r="C265" s="1781"/>
      <c r="D265" s="1781"/>
      <c r="E265" s="1781"/>
      <c r="F265" s="1781"/>
      <c r="G265" s="1781"/>
      <c r="H265" s="1781">
        <v>9</v>
      </c>
      <c r="I265" s="1781" t="s">
        <v>732</v>
      </c>
      <c r="S265" s="1797">
        <v>2</v>
      </c>
      <c r="T265" s="1797" t="s">
        <v>731</v>
      </c>
      <c r="U265" s="1797"/>
      <c r="V265" s="1797"/>
      <c r="W265" s="1797"/>
      <c r="X265" s="1797"/>
      <c r="Y265" s="1797"/>
      <c r="Z265" s="1800">
        <v>9</v>
      </c>
      <c r="AA265" s="1797" t="s">
        <v>733</v>
      </c>
      <c r="AB265" s="1797"/>
      <c r="AC265" s="1797"/>
      <c r="AD265" s="1797"/>
      <c r="AE265" s="1797"/>
      <c r="AF265" s="1797"/>
      <c r="AG265" s="1797"/>
      <c r="AH265" s="1797"/>
      <c r="AI265" s="1797"/>
    </row>
    <row r="266" spans="1:35" ht="15" x14ac:dyDescent="0.25">
      <c r="A266" s="1783">
        <v>3</v>
      </c>
      <c r="B266" s="1783" t="s">
        <v>734</v>
      </c>
      <c r="C266" s="1781"/>
      <c r="D266" s="1781"/>
      <c r="E266" s="1781"/>
      <c r="F266" s="1781"/>
      <c r="G266" s="1781"/>
      <c r="H266" s="1781">
        <v>0</v>
      </c>
      <c r="I266" s="1781" t="s">
        <v>735</v>
      </c>
      <c r="S266" s="1797">
        <v>3</v>
      </c>
      <c r="T266" s="1797" t="s">
        <v>734</v>
      </c>
      <c r="U266" s="1797"/>
      <c r="V266" s="1797"/>
      <c r="W266" s="1797"/>
      <c r="X266" s="1797"/>
      <c r="Y266" s="1797"/>
      <c r="Z266" s="1800">
        <v>0</v>
      </c>
      <c r="AA266" s="1797" t="s">
        <v>736</v>
      </c>
      <c r="AB266" s="1797"/>
      <c r="AC266" s="1797"/>
      <c r="AD266" s="1797"/>
      <c r="AE266" s="1797"/>
      <c r="AF266" s="1797"/>
      <c r="AG266" s="1797"/>
      <c r="AH266" s="1797"/>
      <c r="AI266" s="1797"/>
    </row>
    <row r="267" spans="1:35" ht="15" x14ac:dyDescent="0.25">
      <c r="A267" s="1783">
        <v>4</v>
      </c>
      <c r="B267" s="1783" t="s">
        <v>737</v>
      </c>
      <c r="C267" s="1781"/>
      <c r="D267" s="1781"/>
      <c r="E267" s="1781"/>
      <c r="F267" s="1781"/>
      <c r="G267" s="1781"/>
      <c r="H267" s="1781" t="s">
        <v>738</v>
      </c>
      <c r="I267" s="1781" t="s">
        <v>739</v>
      </c>
      <c r="S267" s="1797">
        <v>4</v>
      </c>
      <c r="T267" s="1797" t="s">
        <v>737</v>
      </c>
      <c r="U267" s="1797"/>
      <c r="V267" s="1797"/>
      <c r="W267" s="1797"/>
      <c r="X267" s="1797"/>
      <c r="Y267" s="1797"/>
      <c r="Z267" s="1797" t="s">
        <v>738</v>
      </c>
      <c r="AA267" s="1797" t="s">
        <v>739</v>
      </c>
      <c r="AB267" s="1797"/>
      <c r="AC267" s="1797"/>
      <c r="AD267" s="1797"/>
      <c r="AE267" s="1797"/>
      <c r="AF267" s="1797"/>
      <c r="AG267" s="1797"/>
      <c r="AH267" s="1797"/>
      <c r="AI267" s="1797"/>
    </row>
    <row r="268" spans="1:35" ht="15" x14ac:dyDescent="0.25">
      <c r="A268" s="1783">
        <v>5</v>
      </c>
      <c r="B268" s="1783" t="s">
        <v>740</v>
      </c>
      <c r="C268" s="1781"/>
      <c r="D268" s="1781"/>
      <c r="E268" s="1781"/>
      <c r="F268" s="1781"/>
      <c r="G268" s="1781"/>
      <c r="H268" s="1781" t="s">
        <v>741</v>
      </c>
      <c r="I268" s="1781" t="s">
        <v>742</v>
      </c>
      <c r="S268" s="1797">
        <v>5</v>
      </c>
      <c r="T268" s="1797" t="s">
        <v>740</v>
      </c>
      <c r="U268" s="1797"/>
      <c r="V268" s="1797"/>
      <c r="W268" s="1797"/>
      <c r="X268" s="1797"/>
      <c r="Y268" s="1797"/>
      <c r="Z268" s="1797" t="s">
        <v>741</v>
      </c>
      <c r="AA268" s="1797" t="s">
        <v>742</v>
      </c>
      <c r="AB268" s="1797"/>
      <c r="AC268" s="1797"/>
      <c r="AD268" s="1797"/>
      <c r="AE268" s="1797"/>
      <c r="AF268" s="1797"/>
      <c r="AG268" s="2459" t="s">
        <v>371</v>
      </c>
      <c r="AH268" s="2459"/>
      <c r="AI268" s="2459"/>
    </row>
    <row r="269" spans="1:35" ht="15" x14ac:dyDescent="0.25">
      <c r="A269" s="1783">
        <v>6</v>
      </c>
      <c r="B269" s="1783" t="s">
        <v>743</v>
      </c>
      <c r="C269" s="1781"/>
      <c r="D269" s="1781"/>
      <c r="E269" s="1781"/>
      <c r="F269" s="1781"/>
      <c r="G269" s="1781"/>
      <c r="H269" s="1781" t="s">
        <v>744</v>
      </c>
      <c r="I269" s="1781" t="s">
        <v>745</v>
      </c>
      <c r="S269" s="1797">
        <v>6</v>
      </c>
      <c r="T269" s="1797" t="s">
        <v>743</v>
      </c>
      <c r="U269" s="1797"/>
      <c r="V269" s="1797"/>
      <c r="W269" s="1797"/>
      <c r="X269" s="1797"/>
      <c r="Y269" s="1797"/>
      <c r="Z269" s="1797" t="s">
        <v>744</v>
      </c>
      <c r="AA269" s="1797" t="s">
        <v>745</v>
      </c>
      <c r="AB269" s="1797"/>
      <c r="AC269" s="1797"/>
      <c r="AD269" s="1797"/>
      <c r="AE269" s="1797"/>
      <c r="AF269" s="1797"/>
      <c r="AG269" s="2458" t="s">
        <v>372</v>
      </c>
      <c r="AH269" s="2458"/>
      <c r="AI269" s="2458"/>
    </row>
    <row r="270" spans="1:35" ht="15" x14ac:dyDescent="0.25">
      <c r="A270" s="1783">
        <v>7</v>
      </c>
      <c r="B270" s="1783" t="s">
        <v>746</v>
      </c>
      <c r="C270" s="1781"/>
      <c r="D270" s="1781"/>
      <c r="E270" s="1781"/>
      <c r="F270" s="1781"/>
      <c r="G270" s="1781"/>
      <c r="H270" s="1781" t="s">
        <v>747</v>
      </c>
      <c r="I270" s="1781" t="s">
        <v>748</v>
      </c>
      <c r="S270" s="1797">
        <v>7</v>
      </c>
      <c r="T270" s="1797" t="s">
        <v>746</v>
      </c>
      <c r="U270" s="1797"/>
      <c r="V270" s="1797"/>
      <c r="W270" s="1797"/>
      <c r="X270" s="1797"/>
      <c r="Y270" s="1797"/>
      <c r="Z270" s="1797" t="s">
        <v>747</v>
      </c>
      <c r="AA270" s="1797" t="s">
        <v>748</v>
      </c>
      <c r="AB270" s="1797"/>
      <c r="AC270" s="1797"/>
      <c r="AD270" s="1797"/>
      <c r="AE270" s="1797"/>
      <c r="AF270" s="1797"/>
      <c r="AG270" s="2458" t="s">
        <v>749</v>
      </c>
      <c r="AH270" s="2458"/>
      <c r="AI270" s="2458"/>
    </row>
    <row r="271" spans="1:35" ht="15" x14ac:dyDescent="0.25">
      <c r="A271" s="2015"/>
      <c r="B271" s="2015"/>
      <c r="S271" s="1797"/>
      <c r="T271" s="1797"/>
      <c r="U271" s="1797"/>
      <c r="V271" s="1797"/>
      <c r="W271" s="1797"/>
      <c r="X271" s="1797"/>
      <c r="Y271" s="1797"/>
      <c r="Z271" s="1797"/>
      <c r="AA271" s="1797"/>
      <c r="AB271" s="1797"/>
      <c r="AC271" s="1797"/>
      <c r="AD271" s="1797"/>
      <c r="AE271" s="1797"/>
      <c r="AF271" s="1797"/>
      <c r="AG271" s="1797"/>
      <c r="AH271" s="1797"/>
      <c r="AI271" s="1797"/>
    </row>
    <row r="272" spans="1:35" ht="15" x14ac:dyDescent="0.25">
      <c r="A272" s="2015"/>
      <c r="B272" s="2015"/>
      <c r="S272" s="2037" t="s">
        <v>851</v>
      </c>
    </row>
    <row r="283" spans="1:35" ht="15.75" x14ac:dyDescent="0.25">
      <c r="A283" s="2086" t="s">
        <v>696</v>
      </c>
      <c r="B283" s="2086"/>
      <c r="S283" s="2460" t="s">
        <v>697</v>
      </c>
      <c r="T283" s="2460"/>
      <c r="U283" s="2460"/>
      <c r="V283" s="2460"/>
      <c r="W283" s="2460"/>
      <c r="X283" s="2460"/>
      <c r="Y283" s="2460"/>
      <c r="Z283" s="2460"/>
      <c r="AA283" s="2460"/>
      <c r="AB283" s="2460"/>
      <c r="AC283" s="2460"/>
      <c r="AD283" s="2460"/>
      <c r="AE283" s="2460"/>
      <c r="AF283" s="2460"/>
      <c r="AG283" s="2460"/>
      <c r="AH283" s="2460"/>
      <c r="AI283" s="2460"/>
    </row>
    <row r="284" spans="1:35" ht="15.75" x14ac:dyDescent="0.25">
      <c r="A284" s="2086" t="s">
        <v>273</v>
      </c>
      <c r="B284" s="2086"/>
      <c r="C284" s="95" t="s">
        <v>857</v>
      </c>
      <c r="S284" s="2461" t="s">
        <v>858</v>
      </c>
      <c r="T284" s="2461"/>
      <c r="U284" s="2461"/>
      <c r="V284" s="2461"/>
      <c r="W284" s="2461"/>
      <c r="X284" s="2461"/>
      <c r="Y284" s="2461"/>
      <c r="Z284" s="2461"/>
      <c r="AA284" s="2461"/>
      <c r="AB284" s="2461"/>
      <c r="AC284" s="2461"/>
      <c r="AD284" s="2461"/>
      <c r="AE284" s="2461"/>
      <c r="AF284" s="2461"/>
      <c r="AG284" s="2461"/>
      <c r="AH284" s="2461"/>
      <c r="AI284" s="2461"/>
    </row>
    <row r="285" spans="1:35" ht="15" x14ac:dyDescent="0.25">
      <c r="A285" s="2086"/>
      <c r="B285" s="2086"/>
      <c r="S285" s="2091"/>
      <c r="T285" s="2091"/>
      <c r="U285" s="2091"/>
      <c r="V285" s="2091"/>
      <c r="W285" s="2091"/>
      <c r="X285" s="2091"/>
      <c r="Y285" s="2091"/>
      <c r="Z285" s="2091"/>
      <c r="AA285" s="2091"/>
      <c r="AB285" s="2091"/>
      <c r="AC285" s="2091"/>
      <c r="AD285" s="2091"/>
      <c r="AE285" s="2091"/>
      <c r="AF285" s="2091"/>
      <c r="AG285" s="2091"/>
      <c r="AH285" s="2091"/>
      <c r="AI285" s="2091"/>
    </row>
    <row r="286" spans="1:35" ht="15" x14ac:dyDescent="0.25">
      <c r="A286" s="2086" t="s">
        <v>25</v>
      </c>
      <c r="B286" s="2086"/>
      <c r="C286" s="95">
        <v>2014</v>
      </c>
      <c r="S286" s="1797" t="s">
        <v>25</v>
      </c>
      <c r="T286" s="1797" t="s">
        <v>706</v>
      </c>
      <c r="U286" s="1797"/>
      <c r="V286" s="1797"/>
      <c r="W286" s="1797"/>
      <c r="X286" s="1797"/>
      <c r="Y286" s="1797"/>
      <c r="Z286" s="1797"/>
      <c r="AA286" s="1797"/>
      <c r="AB286" s="1797"/>
      <c r="AC286" s="1797"/>
      <c r="AD286" s="1797"/>
      <c r="AE286" s="1797"/>
      <c r="AF286" s="1797"/>
      <c r="AG286" s="1797"/>
      <c r="AH286" s="1797"/>
      <c r="AI286" s="1797"/>
    </row>
    <row r="287" spans="1:35" ht="15" x14ac:dyDescent="0.25">
      <c r="A287" s="2086" t="s">
        <v>711</v>
      </c>
      <c r="B287" s="2086"/>
      <c r="C287" s="95" t="s">
        <v>712</v>
      </c>
      <c r="S287" s="1797" t="s">
        <v>272</v>
      </c>
      <c r="T287" s="1797" t="s">
        <v>712</v>
      </c>
      <c r="U287" s="1797"/>
      <c r="V287" s="1797"/>
      <c r="W287" s="1797"/>
      <c r="X287" s="1797"/>
      <c r="Y287" s="1797"/>
      <c r="Z287" s="1797"/>
      <c r="AA287" s="1797"/>
      <c r="AB287" s="1797"/>
      <c r="AC287" s="1797"/>
      <c r="AD287" s="1797"/>
      <c r="AE287" s="1797"/>
      <c r="AF287" s="1797"/>
      <c r="AG287" s="1797"/>
      <c r="AH287" s="1797"/>
      <c r="AI287" s="1797"/>
    </row>
    <row r="288" spans="1:35" ht="15" x14ac:dyDescent="0.25">
      <c r="A288" s="2086" t="s">
        <v>26</v>
      </c>
      <c r="B288" s="2086"/>
      <c r="C288" s="95" t="s">
        <v>713</v>
      </c>
      <c r="S288" s="1797" t="s">
        <v>26</v>
      </c>
      <c r="T288" s="1797" t="s">
        <v>713</v>
      </c>
      <c r="U288" s="1797"/>
      <c r="V288" s="1797"/>
      <c r="W288" s="1797"/>
      <c r="X288" s="1797"/>
      <c r="Y288" s="1797"/>
      <c r="Z288" s="1797"/>
      <c r="AA288" s="1797"/>
      <c r="AB288" s="1797"/>
      <c r="AC288" s="1797"/>
      <c r="AD288" s="1797"/>
      <c r="AE288" s="1797"/>
      <c r="AF288" s="1797"/>
      <c r="AG288" s="1797"/>
      <c r="AH288" s="1797"/>
      <c r="AI288" s="1797"/>
    </row>
    <row r="289" spans="1:35" x14ac:dyDescent="0.2">
      <c r="A289" s="2086"/>
      <c r="B289" s="2086"/>
    </row>
    <row r="290" spans="1:35" ht="15" x14ac:dyDescent="0.2">
      <c r="A290" s="2465" t="s">
        <v>0</v>
      </c>
      <c r="B290" s="2467" t="s">
        <v>715</v>
      </c>
      <c r="C290" s="180" t="s">
        <v>716</v>
      </c>
      <c r="D290" s="180"/>
      <c r="E290" s="180"/>
      <c r="F290" s="180"/>
      <c r="G290" s="180"/>
      <c r="H290" s="180"/>
      <c r="I290" s="180"/>
      <c r="J290" s="180"/>
      <c r="K290" s="180"/>
      <c r="L290" s="180"/>
      <c r="M290" s="180"/>
      <c r="N290" s="180"/>
      <c r="O290" s="180"/>
      <c r="P290" s="180"/>
      <c r="Q290" s="180" t="s">
        <v>309</v>
      </c>
      <c r="S290" s="2462" t="s">
        <v>0</v>
      </c>
      <c r="T290" s="2462" t="s">
        <v>715</v>
      </c>
      <c r="U290" s="2462" t="s">
        <v>716</v>
      </c>
      <c r="V290" s="2462"/>
      <c r="W290" s="2462"/>
      <c r="X290" s="2462"/>
      <c r="Y290" s="2462"/>
      <c r="Z290" s="2462"/>
      <c r="AA290" s="2462"/>
      <c r="AB290" s="2462"/>
      <c r="AC290" s="2462"/>
      <c r="AD290" s="2462"/>
      <c r="AE290" s="2462"/>
      <c r="AF290" s="2462"/>
      <c r="AG290" s="2462"/>
      <c r="AH290" s="2462"/>
      <c r="AI290" s="2462" t="s">
        <v>309</v>
      </c>
    </row>
    <row r="291" spans="1:35" ht="63.75" x14ac:dyDescent="0.2">
      <c r="A291" s="2466"/>
      <c r="B291" s="2468"/>
      <c r="C291" s="1261" t="s">
        <v>802</v>
      </c>
      <c r="D291" s="1261" t="s">
        <v>717</v>
      </c>
      <c r="E291" s="1261" t="s">
        <v>718</v>
      </c>
      <c r="F291" s="1261" t="s">
        <v>136</v>
      </c>
      <c r="G291" s="1261" t="s">
        <v>93</v>
      </c>
      <c r="H291" s="1261" t="s">
        <v>94</v>
      </c>
      <c r="I291" s="1261" t="s">
        <v>719</v>
      </c>
      <c r="J291" s="1261" t="s">
        <v>720</v>
      </c>
      <c r="K291" s="1261" t="s">
        <v>95</v>
      </c>
      <c r="L291" s="1261" t="s">
        <v>721</v>
      </c>
      <c r="M291" s="1261" t="s">
        <v>722</v>
      </c>
      <c r="N291" s="1261" t="s">
        <v>723</v>
      </c>
      <c r="O291" s="1261" t="s">
        <v>208</v>
      </c>
      <c r="P291" s="1261" t="s">
        <v>97</v>
      </c>
      <c r="Q291" s="1261"/>
      <c r="S291" s="2462"/>
      <c r="T291" s="2462"/>
      <c r="U291" s="1803" t="s">
        <v>724</v>
      </c>
      <c r="V291" s="1803" t="s">
        <v>717</v>
      </c>
      <c r="W291" s="1803" t="s">
        <v>718</v>
      </c>
      <c r="X291" s="1803" t="s">
        <v>136</v>
      </c>
      <c r="Y291" s="1803" t="s">
        <v>93</v>
      </c>
      <c r="Z291" s="1803" t="s">
        <v>94</v>
      </c>
      <c r="AA291" s="1803" t="s">
        <v>719</v>
      </c>
      <c r="AB291" s="1803" t="s">
        <v>720</v>
      </c>
      <c r="AC291" s="1803" t="s">
        <v>95</v>
      </c>
      <c r="AD291" s="1803" t="s">
        <v>725</v>
      </c>
      <c r="AE291" s="1803" t="s">
        <v>722</v>
      </c>
      <c r="AF291" s="1803" t="s">
        <v>726</v>
      </c>
      <c r="AG291" s="1803" t="s">
        <v>208</v>
      </c>
      <c r="AH291" s="1803" t="s">
        <v>97</v>
      </c>
      <c r="AI291" s="2462"/>
    </row>
    <row r="292" spans="1:35" ht="15" x14ac:dyDescent="0.2">
      <c r="A292" s="1263">
        <v>1</v>
      </c>
      <c r="B292" s="1263">
        <v>2</v>
      </c>
      <c r="C292" s="1263">
        <v>3</v>
      </c>
      <c r="D292" s="1264">
        <v>4</v>
      </c>
      <c r="E292" s="1264">
        <v>5</v>
      </c>
      <c r="F292" s="1264">
        <v>6</v>
      </c>
      <c r="G292" s="1264">
        <v>7</v>
      </c>
      <c r="H292" s="1264">
        <v>8</v>
      </c>
      <c r="I292" s="1264">
        <v>9</v>
      </c>
      <c r="J292" s="1264">
        <v>10</v>
      </c>
      <c r="K292" s="1264">
        <v>11</v>
      </c>
      <c r="L292" s="1264">
        <v>12</v>
      </c>
      <c r="M292" s="1264">
        <v>13</v>
      </c>
      <c r="N292" s="1264">
        <v>14</v>
      </c>
      <c r="O292" s="1264">
        <v>15</v>
      </c>
      <c r="P292" s="1264">
        <v>16</v>
      </c>
      <c r="Q292" s="1264">
        <v>17</v>
      </c>
      <c r="S292" s="1804">
        <v>1</v>
      </c>
      <c r="T292" s="1804">
        <v>2</v>
      </c>
      <c r="U292" s="1804">
        <v>3</v>
      </c>
      <c r="V292" s="1804">
        <v>4</v>
      </c>
      <c r="W292" s="1804">
        <v>5</v>
      </c>
      <c r="X292" s="1804">
        <v>6</v>
      </c>
      <c r="Y292" s="1804">
        <v>7</v>
      </c>
      <c r="Z292" s="1804">
        <v>8</v>
      </c>
      <c r="AA292" s="1804">
        <v>9</v>
      </c>
      <c r="AB292" s="1804">
        <v>10</v>
      </c>
      <c r="AC292" s="1804">
        <v>11</v>
      </c>
      <c r="AD292" s="1804">
        <v>12</v>
      </c>
      <c r="AE292" s="1804">
        <v>13</v>
      </c>
      <c r="AF292" s="1804">
        <v>14</v>
      </c>
      <c r="AG292" s="1804">
        <v>15</v>
      </c>
      <c r="AH292" s="1804">
        <v>16</v>
      </c>
      <c r="AI292" s="1804">
        <v>17</v>
      </c>
    </row>
    <row r="293" spans="1:35" ht="15" x14ac:dyDescent="0.25">
      <c r="A293" s="2087">
        <v>1</v>
      </c>
      <c r="B293" s="2088">
        <v>0</v>
      </c>
      <c r="C293" s="2029"/>
      <c r="D293" s="2029"/>
      <c r="E293" s="2029"/>
      <c r="F293" s="2029"/>
      <c r="G293" s="2030"/>
      <c r="H293" s="2029"/>
      <c r="I293" s="2029"/>
      <c r="J293" s="2029"/>
      <c r="K293" s="180"/>
      <c r="L293" s="180"/>
      <c r="M293" s="180"/>
      <c r="N293" s="180"/>
      <c r="O293" s="180"/>
      <c r="P293" s="180"/>
      <c r="Q293" s="180"/>
      <c r="R293" s="64"/>
      <c r="S293" s="1802">
        <v>1</v>
      </c>
      <c r="T293" s="1802">
        <v>0</v>
      </c>
      <c r="U293" s="1799">
        <f>U251+C293</f>
        <v>0</v>
      </c>
      <c r="V293" s="1799">
        <f t="shared" ref="V293:AG302" si="39">V251+D293</f>
        <v>0</v>
      </c>
      <c r="W293" s="1799">
        <f t="shared" si="39"/>
        <v>0</v>
      </c>
      <c r="X293" s="1799">
        <f t="shared" si="39"/>
        <v>2</v>
      </c>
      <c r="Y293" s="1799">
        <f t="shared" si="39"/>
        <v>4</v>
      </c>
      <c r="Z293" s="1799">
        <f t="shared" si="39"/>
        <v>5</v>
      </c>
      <c r="AA293" s="1799">
        <f t="shared" si="39"/>
        <v>1</v>
      </c>
      <c r="AB293" s="1799">
        <f t="shared" si="39"/>
        <v>2</v>
      </c>
      <c r="AC293" s="1799">
        <f t="shared" si="39"/>
        <v>0</v>
      </c>
      <c r="AD293" s="1799">
        <f t="shared" si="39"/>
        <v>0</v>
      </c>
      <c r="AE293" s="1799">
        <f t="shared" si="39"/>
        <v>0</v>
      </c>
      <c r="AF293" s="1799">
        <f t="shared" si="39"/>
        <v>0</v>
      </c>
      <c r="AG293" s="1799">
        <f t="shared" si="39"/>
        <v>0</v>
      </c>
      <c r="AH293" s="1799">
        <f t="shared" ref="AH293:AH302" si="40">AH254+P293</f>
        <v>0</v>
      </c>
      <c r="AI293" s="1799">
        <f t="shared" ref="AI293:AI302" si="41">AI254+Q293</f>
        <v>0</v>
      </c>
    </row>
    <row r="294" spans="1:35" ht="15" x14ac:dyDescent="0.25">
      <c r="A294" s="1916">
        <v>2</v>
      </c>
      <c r="B294" s="1916">
        <v>1</v>
      </c>
      <c r="C294" s="2031"/>
      <c r="D294" s="1791"/>
      <c r="E294" s="1792"/>
      <c r="F294" s="1791"/>
      <c r="G294" s="1793"/>
      <c r="H294" s="1791"/>
      <c r="I294" s="1791"/>
      <c r="J294" s="1791"/>
      <c r="K294" s="2032"/>
      <c r="L294" s="2032"/>
      <c r="M294" s="2032"/>
      <c r="N294" s="2032"/>
      <c r="O294" s="1791"/>
      <c r="P294" s="2032"/>
      <c r="Q294" s="2032"/>
      <c r="R294" s="64"/>
      <c r="S294" s="1802">
        <v>2</v>
      </c>
      <c r="T294" s="1802">
        <v>1</v>
      </c>
      <c r="U294" s="1799">
        <f t="shared" ref="U294:U302" si="42">U252+C294</f>
        <v>0</v>
      </c>
      <c r="V294" s="1799">
        <f t="shared" si="39"/>
        <v>0</v>
      </c>
      <c r="W294" s="1799">
        <f t="shared" si="39"/>
        <v>0</v>
      </c>
      <c r="X294" s="1799">
        <f t="shared" si="39"/>
        <v>0</v>
      </c>
      <c r="Y294" s="1799">
        <f t="shared" si="39"/>
        <v>0</v>
      </c>
      <c r="Z294" s="1799">
        <f t="shared" si="39"/>
        <v>0</v>
      </c>
      <c r="AA294" s="1799">
        <f t="shared" si="39"/>
        <v>0</v>
      </c>
      <c r="AB294" s="1799">
        <f t="shared" si="39"/>
        <v>0</v>
      </c>
      <c r="AC294" s="1799">
        <f t="shared" si="39"/>
        <v>0</v>
      </c>
      <c r="AD294" s="1799">
        <f t="shared" si="39"/>
        <v>0</v>
      </c>
      <c r="AE294" s="1799">
        <f t="shared" si="39"/>
        <v>0</v>
      </c>
      <c r="AF294" s="1799">
        <f t="shared" si="39"/>
        <v>0</v>
      </c>
      <c r="AG294" s="1799">
        <f t="shared" si="39"/>
        <v>0</v>
      </c>
      <c r="AH294" s="1799">
        <f t="shared" si="40"/>
        <v>0</v>
      </c>
      <c r="AI294" s="1799">
        <f t="shared" si="41"/>
        <v>0</v>
      </c>
    </row>
    <row r="295" spans="1:35" ht="15" x14ac:dyDescent="0.25">
      <c r="A295" s="2087">
        <v>3</v>
      </c>
      <c r="B295" s="2088">
        <v>2</v>
      </c>
      <c r="C295" s="2029"/>
      <c r="D295" s="1837"/>
      <c r="E295" s="1837"/>
      <c r="F295" s="1837"/>
      <c r="G295" s="1786"/>
      <c r="H295" s="1837"/>
      <c r="I295" s="1837"/>
      <c r="J295" s="1837"/>
      <c r="K295" s="180"/>
      <c r="L295" s="180"/>
      <c r="M295" s="180"/>
      <c r="N295" s="180"/>
      <c r="O295" s="1837"/>
      <c r="P295" s="180"/>
      <c r="Q295" s="180"/>
      <c r="R295" s="64"/>
      <c r="S295" s="1802">
        <v>3</v>
      </c>
      <c r="T295" s="1802">
        <v>2</v>
      </c>
      <c r="U295" s="1799">
        <f t="shared" si="42"/>
        <v>8</v>
      </c>
      <c r="V295" s="1799">
        <f t="shared" si="39"/>
        <v>15</v>
      </c>
      <c r="W295" s="1799">
        <f t="shared" si="39"/>
        <v>9</v>
      </c>
      <c r="X295" s="1799">
        <f t="shared" si="39"/>
        <v>26</v>
      </c>
      <c r="Y295" s="1799">
        <f t="shared" si="39"/>
        <v>97</v>
      </c>
      <c r="Z295" s="1799">
        <f t="shared" si="39"/>
        <v>16</v>
      </c>
      <c r="AA295" s="1799">
        <f t="shared" si="39"/>
        <v>96</v>
      </c>
      <c r="AB295" s="1799">
        <f t="shared" si="39"/>
        <v>25</v>
      </c>
      <c r="AC295" s="1799">
        <f t="shared" si="39"/>
        <v>0</v>
      </c>
      <c r="AD295" s="1799">
        <f t="shared" si="39"/>
        <v>0</v>
      </c>
      <c r="AE295" s="1799">
        <f t="shared" si="39"/>
        <v>0</v>
      </c>
      <c r="AF295" s="1799">
        <f t="shared" si="39"/>
        <v>0</v>
      </c>
      <c r="AG295" s="1799">
        <f t="shared" si="39"/>
        <v>7</v>
      </c>
      <c r="AH295" s="1799">
        <f t="shared" si="40"/>
        <v>0</v>
      </c>
      <c r="AI295" s="1799">
        <f t="shared" si="41"/>
        <v>0</v>
      </c>
    </row>
    <row r="296" spans="1:35" ht="15" x14ac:dyDescent="0.25">
      <c r="A296" s="1916">
        <v>4</v>
      </c>
      <c r="B296" s="1916">
        <v>3</v>
      </c>
      <c r="C296" s="2032"/>
      <c r="D296" s="1791">
        <v>3</v>
      </c>
      <c r="E296" s="1791">
        <v>1</v>
      </c>
      <c r="F296" s="1791">
        <v>1</v>
      </c>
      <c r="G296" s="1794">
        <v>11</v>
      </c>
      <c r="H296" s="1791">
        <v>3</v>
      </c>
      <c r="I296" s="1791"/>
      <c r="J296" s="1791">
        <v>1</v>
      </c>
      <c r="K296" s="2032"/>
      <c r="L296" s="2032"/>
      <c r="M296" s="2032"/>
      <c r="N296" s="2032"/>
      <c r="O296" s="1791">
        <v>1</v>
      </c>
      <c r="P296" s="2032"/>
      <c r="Q296" s="2032"/>
      <c r="R296" s="64"/>
      <c r="S296" s="1802">
        <v>4</v>
      </c>
      <c r="T296" s="1802">
        <v>3</v>
      </c>
      <c r="U296" s="1799">
        <f t="shared" si="42"/>
        <v>95</v>
      </c>
      <c r="V296" s="1799">
        <f t="shared" si="39"/>
        <v>476</v>
      </c>
      <c r="W296" s="1799">
        <f t="shared" si="39"/>
        <v>92</v>
      </c>
      <c r="X296" s="1799">
        <f t="shared" si="39"/>
        <v>286</v>
      </c>
      <c r="Y296" s="1799">
        <f t="shared" si="39"/>
        <v>1428</v>
      </c>
      <c r="Z296" s="1799">
        <f t="shared" si="39"/>
        <v>266</v>
      </c>
      <c r="AA296" s="1799">
        <f t="shared" si="39"/>
        <v>113</v>
      </c>
      <c r="AB296" s="1799">
        <f t="shared" si="39"/>
        <v>321</v>
      </c>
      <c r="AC296" s="1799">
        <f t="shared" si="39"/>
        <v>0</v>
      </c>
      <c r="AD296" s="1799">
        <f t="shared" si="39"/>
        <v>0</v>
      </c>
      <c r="AE296" s="1799">
        <f t="shared" si="39"/>
        <v>0</v>
      </c>
      <c r="AF296" s="1799">
        <f t="shared" si="39"/>
        <v>0</v>
      </c>
      <c r="AG296" s="1799">
        <f t="shared" si="39"/>
        <v>79</v>
      </c>
      <c r="AH296" s="1799">
        <f t="shared" si="40"/>
        <v>0</v>
      </c>
      <c r="AI296" s="1799">
        <f t="shared" si="41"/>
        <v>0</v>
      </c>
    </row>
    <row r="297" spans="1:35" ht="15" x14ac:dyDescent="0.25">
      <c r="A297" s="2087">
        <v>5</v>
      </c>
      <c r="B297" s="2088">
        <v>4</v>
      </c>
      <c r="C297" s="2029"/>
      <c r="D297" s="1837"/>
      <c r="E297" s="1837"/>
      <c r="F297" s="1837"/>
      <c r="G297" s="1786"/>
      <c r="H297" s="1837"/>
      <c r="I297" s="1837"/>
      <c r="J297" s="1837"/>
      <c r="K297" s="180"/>
      <c r="L297" s="180"/>
      <c r="M297" s="180"/>
      <c r="N297" s="180"/>
      <c r="O297" s="1837"/>
      <c r="P297" s="180"/>
      <c r="Q297" s="180"/>
      <c r="R297" s="64"/>
      <c r="S297" s="1802">
        <v>5</v>
      </c>
      <c r="T297" s="1802">
        <v>4</v>
      </c>
      <c r="U297" s="1799">
        <f t="shared" si="42"/>
        <v>0</v>
      </c>
      <c r="V297" s="1799">
        <f t="shared" si="39"/>
        <v>3</v>
      </c>
      <c r="W297" s="1799">
        <f t="shared" si="39"/>
        <v>23</v>
      </c>
      <c r="X297" s="1799">
        <f t="shared" si="39"/>
        <v>0</v>
      </c>
      <c r="Y297" s="1799">
        <f t="shared" si="39"/>
        <v>55</v>
      </c>
      <c r="Z297" s="1799">
        <f t="shared" si="39"/>
        <v>32</v>
      </c>
      <c r="AA297" s="1799">
        <f t="shared" si="39"/>
        <v>3</v>
      </c>
      <c r="AB297" s="1799">
        <f t="shared" si="39"/>
        <v>36</v>
      </c>
      <c r="AC297" s="1799">
        <f t="shared" si="39"/>
        <v>0</v>
      </c>
      <c r="AD297" s="1799">
        <f t="shared" si="39"/>
        <v>0</v>
      </c>
      <c r="AE297" s="1799">
        <f t="shared" si="39"/>
        <v>0</v>
      </c>
      <c r="AF297" s="1799">
        <f t="shared" si="39"/>
        <v>0</v>
      </c>
      <c r="AG297" s="1799">
        <f t="shared" si="39"/>
        <v>4</v>
      </c>
      <c r="AH297" s="1799">
        <f t="shared" si="40"/>
        <v>0</v>
      </c>
      <c r="AI297" s="1799">
        <f t="shared" si="41"/>
        <v>0</v>
      </c>
    </row>
    <row r="298" spans="1:35" ht="15" x14ac:dyDescent="0.25">
      <c r="A298" s="1916">
        <v>6</v>
      </c>
      <c r="B298" s="1916">
        <v>5</v>
      </c>
      <c r="C298" s="2031"/>
      <c r="D298" s="1791">
        <v>1</v>
      </c>
      <c r="E298" s="1791">
        <v>1</v>
      </c>
      <c r="F298" s="1791">
        <v>3</v>
      </c>
      <c r="G298" s="1793">
        <v>4</v>
      </c>
      <c r="H298" s="1791">
        <v>4</v>
      </c>
      <c r="I298" s="1791"/>
      <c r="J298" s="1791">
        <v>6</v>
      </c>
      <c r="K298" s="2032"/>
      <c r="L298" s="2032"/>
      <c r="M298" s="2032"/>
      <c r="N298" s="2032"/>
      <c r="O298" s="1791">
        <v>4</v>
      </c>
      <c r="P298" s="2032"/>
      <c r="Q298" s="2032"/>
      <c r="R298" s="64"/>
      <c r="S298" s="1802">
        <v>6</v>
      </c>
      <c r="T298" s="1802">
        <v>5</v>
      </c>
      <c r="U298" s="1799">
        <f t="shared" si="42"/>
        <v>1</v>
      </c>
      <c r="V298" s="1799">
        <f t="shared" si="39"/>
        <v>181</v>
      </c>
      <c r="W298" s="1799">
        <f t="shared" si="39"/>
        <v>4</v>
      </c>
      <c r="X298" s="1799">
        <f t="shared" si="39"/>
        <v>97</v>
      </c>
      <c r="Y298" s="1799">
        <f t="shared" si="39"/>
        <v>305</v>
      </c>
      <c r="Z298" s="1799">
        <f t="shared" si="39"/>
        <v>133</v>
      </c>
      <c r="AA298" s="1799">
        <f t="shared" si="39"/>
        <v>23</v>
      </c>
      <c r="AB298" s="1799">
        <f t="shared" si="39"/>
        <v>160</v>
      </c>
      <c r="AC298" s="1799">
        <f t="shared" si="39"/>
        <v>0</v>
      </c>
      <c r="AD298" s="1799">
        <f t="shared" si="39"/>
        <v>0</v>
      </c>
      <c r="AE298" s="1799">
        <f t="shared" si="39"/>
        <v>0</v>
      </c>
      <c r="AF298" s="1799">
        <f t="shared" si="39"/>
        <v>0</v>
      </c>
      <c r="AG298" s="1799">
        <f t="shared" si="39"/>
        <v>55</v>
      </c>
      <c r="AH298" s="1799">
        <f t="shared" si="40"/>
        <v>0</v>
      </c>
      <c r="AI298" s="1799">
        <f t="shared" si="41"/>
        <v>0</v>
      </c>
    </row>
    <row r="299" spans="1:35" ht="15" x14ac:dyDescent="0.25">
      <c r="A299" s="2087">
        <v>7</v>
      </c>
      <c r="B299" s="2088">
        <v>6</v>
      </c>
      <c r="C299" s="2029"/>
      <c r="D299" s="1837">
        <v>2</v>
      </c>
      <c r="E299" s="1837">
        <v>2</v>
      </c>
      <c r="F299" s="1837"/>
      <c r="G299" s="1786">
        <v>15</v>
      </c>
      <c r="H299" s="1837">
        <v>1</v>
      </c>
      <c r="I299" s="1837">
        <v>1</v>
      </c>
      <c r="J299" s="1837">
        <v>2</v>
      </c>
      <c r="K299" s="180"/>
      <c r="L299" s="180"/>
      <c r="M299" s="180"/>
      <c r="N299" s="180"/>
      <c r="O299" s="1837"/>
      <c r="P299" s="180"/>
      <c r="Q299" s="180"/>
      <c r="R299" s="64"/>
      <c r="S299" s="1802">
        <v>7</v>
      </c>
      <c r="T299" s="1802">
        <v>6</v>
      </c>
      <c r="U299" s="1799">
        <f t="shared" si="42"/>
        <v>73</v>
      </c>
      <c r="V299" s="1799">
        <f t="shared" si="39"/>
        <v>34</v>
      </c>
      <c r="W299" s="1799">
        <f t="shared" si="39"/>
        <v>33</v>
      </c>
      <c r="X299" s="1799">
        <f t="shared" si="39"/>
        <v>262</v>
      </c>
      <c r="Y299" s="1799">
        <f t="shared" si="39"/>
        <v>348</v>
      </c>
      <c r="Z299" s="1799">
        <f t="shared" si="39"/>
        <v>134</v>
      </c>
      <c r="AA299" s="1799">
        <f t="shared" si="39"/>
        <v>92</v>
      </c>
      <c r="AB299" s="1799">
        <f t="shared" si="39"/>
        <v>142</v>
      </c>
      <c r="AC299" s="1799">
        <f t="shared" si="39"/>
        <v>0</v>
      </c>
      <c r="AD299" s="1799">
        <f t="shared" si="39"/>
        <v>0</v>
      </c>
      <c r="AE299" s="1799">
        <f t="shared" si="39"/>
        <v>0</v>
      </c>
      <c r="AF299" s="1799">
        <f t="shared" si="39"/>
        <v>0</v>
      </c>
      <c r="AG299" s="1799">
        <f t="shared" si="39"/>
        <v>23</v>
      </c>
      <c r="AH299" s="1799">
        <f t="shared" si="40"/>
        <v>0</v>
      </c>
      <c r="AI299" s="1799">
        <f t="shared" si="41"/>
        <v>0</v>
      </c>
    </row>
    <row r="300" spans="1:35" ht="15" x14ac:dyDescent="0.25">
      <c r="A300" s="1916">
        <v>8</v>
      </c>
      <c r="B300" s="1916">
        <v>7</v>
      </c>
      <c r="C300" s="2031"/>
      <c r="D300" s="1791"/>
      <c r="E300" s="1791"/>
      <c r="F300" s="1791"/>
      <c r="G300" s="1793"/>
      <c r="H300" s="1791"/>
      <c r="I300" s="1791"/>
      <c r="J300" s="1791"/>
      <c r="K300" s="2032"/>
      <c r="L300" s="2032"/>
      <c r="M300" s="2032"/>
      <c r="N300" s="2032"/>
      <c r="O300" s="1791"/>
      <c r="P300" s="2032"/>
      <c r="Q300" s="2032"/>
      <c r="R300" s="64"/>
      <c r="S300" s="1802">
        <v>8</v>
      </c>
      <c r="T300" s="1802">
        <v>7</v>
      </c>
      <c r="U300" s="1799">
        <f t="shared" si="42"/>
        <v>0</v>
      </c>
      <c r="V300" s="1799">
        <f t="shared" si="39"/>
        <v>253</v>
      </c>
      <c r="W300" s="1799">
        <f t="shared" si="39"/>
        <v>11</v>
      </c>
      <c r="X300" s="1799">
        <f t="shared" si="39"/>
        <v>49</v>
      </c>
      <c r="Y300" s="1799">
        <f t="shared" si="39"/>
        <v>1117</v>
      </c>
      <c r="Z300" s="1799">
        <f t="shared" si="39"/>
        <v>30</v>
      </c>
      <c r="AA300" s="1799">
        <f t="shared" si="39"/>
        <v>21</v>
      </c>
      <c r="AB300" s="1799">
        <f t="shared" si="39"/>
        <v>125</v>
      </c>
      <c r="AC300" s="1799">
        <f t="shared" si="39"/>
        <v>0</v>
      </c>
      <c r="AD300" s="1799">
        <f t="shared" si="39"/>
        <v>0</v>
      </c>
      <c r="AE300" s="1799">
        <f t="shared" si="39"/>
        <v>0</v>
      </c>
      <c r="AF300" s="1799">
        <f t="shared" si="39"/>
        <v>0</v>
      </c>
      <c r="AG300" s="1799">
        <f t="shared" si="39"/>
        <v>18</v>
      </c>
      <c r="AH300" s="1799">
        <f t="shared" si="40"/>
        <v>0</v>
      </c>
      <c r="AI300" s="1799">
        <f t="shared" si="41"/>
        <v>0</v>
      </c>
    </row>
    <row r="301" spans="1:35" ht="15" x14ac:dyDescent="0.25">
      <c r="A301" s="2087">
        <v>9</v>
      </c>
      <c r="B301" s="2088">
        <v>8</v>
      </c>
      <c r="C301" s="2029"/>
      <c r="D301" s="1837"/>
      <c r="E301" s="1837"/>
      <c r="F301" s="1837">
        <v>1</v>
      </c>
      <c r="G301" s="1786">
        <v>14</v>
      </c>
      <c r="H301" s="1837"/>
      <c r="I301" s="1837"/>
      <c r="J301" s="1837"/>
      <c r="K301" s="180"/>
      <c r="L301" s="180"/>
      <c r="M301" s="180"/>
      <c r="N301" s="180"/>
      <c r="O301" s="1837"/>
      <c r="P301" s="180"/>
      <c r="Q301" s="180"/>
      <c r="R301" s="64"/>
      <c r="S301" s="1802">
        <v>9</v>
      </c>
      <c r="T301" s="1802">
        <v>8</v>
      </c>
      <c r="U301" s="1799">
        <f t="shared" si="42"/>
        <v>0</v>
      </c>
      <c r="V301" s="1799">
        <f t="shared" si="39"/>
        <v>151</v>
      </c>
      <c r="W301" s="1799">
        <f t="shared" si="39"/>
        <v>27</v>
      </c>
      <c r="X301" s="1799">
        <f t="shared" si="39"/>
        <v>129</v>
      </c>
      <c r="Y301" s="1799">
        <f t="shared" si="39"/>
        <v>190</v>
      </c>
      <c r="Z301" s="1799">
        <f t="shared" si="39"/>
        <v>112</v>
      </c>
      <c r="AA301" s="1799">
        <f t="shared" si="39"/>
        <v>63</v>
      </c>
      <c r="AB301" s="1799">
        <f t="shared" si="39"/>
        <v>213</v>
      </c>
      <c r="AC301" s="1799">
        <f t="shared" si="39"/>
        <v>0</v>
      </c>
      <c r="AD301" s="1799">
        <f t="shared" si="39"/>
        <v>0</v>
      </c>
      <c r="AE301" s="1799">
        <f t="shared" si="39"/>
        <v>0</v>
      </c>
      <c r="AF301" s="1799">
        <f t="shared" si="39"/>
        <v>0</v>
      </c>
      <c r="AG301" s="1799">
        <f t="shared" si="39"/>
        <v>18</v>
      </c>
      <c r="AH301" s="1799">
        <f t="shared" si="40"/>
        <v>0</v>
      </c>
      <c r="AI301" s="1799">
        <f t="shared" si="41"/>
        <v>0</v>
      </c>
    </row>
    <row r="302" spans="1:35" ht="15" x14ac:dyDescent="0.25">
      <c r="A302" s="1916">
        <v>10</v>
      </c>
      <c r="B302" s="1916">
        <v>9</v>
      </c>
      <c r="C302" s="2031"/>
      <c r="D302" s="1791"/>
      <c r="E302" s="1791"/>
      <c r="F302" s="1791">
        <v>1</v>
      </c>
      <c r="G302" s="1793"/>
      <c r="H302" s="1791">
        <v>1</v>
      </c>
      <c r="I302" s="1791"/>
      <c r="J302" s="1791"/>
      <c r="K302" s="2032"/>
      <c r="L302" s="2032"/>
      <c r="M302" s="2032"/>
      <c r="N302" s="2032"/>
      <c r="O302" s="1791"/>
      <c r="P302" s="2032"/>
      <c r="Q302" s="2032"/>
      <c r="R302" s="64"/>
      <c r="S302" s="1802">
        <v>10</v>
      </c>
      <c r="T302" s="1802">
        <v>9</v>
      </c>
      <c r="U302" s="1799">
        <f t="shared" si="42"/>
        <v>0</v>
      </c>
      <c r="V302" s="1799">
        <f t="shared" si="39"/>
        <v>8</v>
      </c>
      <c r="W302" s="1799">
        <f t="shared" si="39"/>
        <v>3</v>
      </c>
      <c r="X302" s="1799">
        <f t="shared" si="39"/>
        <v>36</v>
      </c>
      <c r="Y302" s="1799">
        <f t="shared" si="39"/>
        <v>25</v>
      </c>
      <c r="Z302" s="1799">
        <f t="shared" si="39"/>
        <v>54</v>
      </c>
      <c r="AA302" s="1799">
        <f t="shared" si="39"/>
        <v>18</v>
      </c>
      <c r="AB302" s="1799">
        <f t="shared" si="39"/>
        <v>56</v>
      </c>
      <c r="AC302" s="1799">
        <f t="shared" si="39"/>
        <v>0</v>
      </c>
      <c r="AD302" s="1799">
        <f t="shared" si="39"/>
        <v>0</v>
      </c>
      <c r="AE302" s="1799">
        <f t="shared" si="39"/>
        <v>0</v>
      </c>
      <c r="AF302" s="1799">
        <f t="shared" si="39"/>
        <v>0</v>
      </c>
      <c r="AG302" s="1799">
        <f t="shared" si="39"/>
        <v>9</v>
      </c>
      <c r="AH302" s="1799">
        <f t="shared" si="40"/>
        <v>0</v>
      </c>
      <c r="AI302" s="1799">
        <f t="shared" si="41"/>
        <v>0</v>
      </c>
    </row>
    <row r="303" spans="1:35" ht="15" x14ac:dyDescent="0.25">
      <c r="A303" s="2087" t="s">
        <v>276</v>
      </c>
      <c r="B303" s="2087"/>
      <c r="C303" s="180">
        <v>0</v>
      </c>
      <c r="D303" s="180">
        <v>6</v>
      </c>
      <c r="E303" s="180">
        <v>4</v>
      </c>
      <c r="F303" s="180">
        <v>6</v>
      </c>
      <c r="G303" s="2033">
        <f>SUM(G293:G302)</f>
        <v>44</v>
      </c>
      <c r="H303" s="180">
        <v>9</v>
      </c>
      <c r="I303" s="180">
        <v>1</v>
      </c>
      <c r="J303" s="180">
        <v>9</v>
      </c>
      <c r="K303" s="180">
        <v>0</v>
      </c>
      <c r="L303" s="180"/>
      <c r="M303" s="180"/>
      <c r="N303" s="180"/>
      <c r="O303" s="180">
        <v>5</v>
      </c>
      <c r="P303" s="180"/>
      <c r="Q303" s="180"/>
      <c r="R303" s="64"/>
      <c r="S303" s="2456" t="s">
        <v>276</v>
      </c>
      <c r="T303" s="2457"/>
      <c r="U303" s="1799">
        <f>SUM(U293:U302)</f>
        <v>177</v>
      </c>
      <c r="V303" s="1799">
        <f t="shared" ref="V303:AI303" si="43">SUM(V293:V302)</f>
        <v>1121</v>
      </c>
      <c r="W303" s="1799">
        <f t="shared" si="43"/>
        <v>202</v>
      </c>
      <c r="X303" s="1799">
        <f t="shared" si="43"/>
        <v>887</v>
      </c>
      <c r="Y303" s="1799">
        <f t="shared" si="43"/>
        <v>3569</v>
      </c>
      <c r="Z303" s="1799">
        <f t="shared" si="43"/>
        <v>782</v>
      </c>
      <c r="AA303" s="1799">
        <f t="shared" si="43"/>
        <v>430</v>
      </c>
      <c r="AB303" s="1799">
        <f t="shared" si="43"/>
        <v>1080</v>
      </c>
      <c r="AC303" s="1799">
        <f t="shared" si="43"/>
        <v>0</v>
      </c>
      <c r="AD303" s="1799">
        <f t="shared" si="43"/>
        <v>0</v>
      </c>
      <c r="AE303" s="1799">
        <f t="shared" si="43"/>
        <v>0</v>
      </c>
      <c r="AF303" s="1799">
        <f t="shared" si="43"/>
        <v>0</v>
      </c>
      <c r="AG303" s="1799">
        <f t="shared" si="43"/>
        <v>213</v>
      </c>
      <c r="AH303" s="1799">
        <f t="shared" si="43"/>
        <v>0</v>
      </c>
      <c r="AI303" s="1799">
        <f t="shared" si="43"/>
        <v>0</v>
      </c>
    </row>
    <row r="304" spans="1:35" ht="15" x14ac:dyDescent="0.25">
      <c r="A304" s="2086"/>
      <c r="B304" s="2086"/>
      <c r="R304" s="64"/>
      <c r="S304" s="1797"/>
      <c r="T304" s="1797"/>
      <c r="U304" s="1801">
        <v>7983</v>
      </c>
      <c r="V304" s="1797"/>
      <c r="W304" s="1797"/>
      <c r="X304" s="1797"/>
      <c r="Y304" s="1797"/>
      <c r="Z304" s="1797"/>
      <c r="AA304" s="1797"/>
      <c r="AB304" s="1797"/>
      <c r="AC304" s="1797"/>
      <c r="AD304" s="1797"/>
      <c r="AE304" s="1797"/>
      <c r="AF304" s="1797"/>
      <c r="AG304" s="1797"/>
      <c r="AH304" s="1797"/>
      <c r="AI304" s="1797"/>
    </row>
    <row r="305" spans="1:35" ht="15" x14ac:dyDescent="0.25">
      <c r="A305" s="2086" t="s">
        <v>598</v>
      </c>
      <c r="B305" s="2086"/>
      <c r="R305" s="64"/>
      <c r="S305" s="1797" t="s">
        <v>598</v>
      </c>
      <c r="T305" s="1797"/>
      <c r="U305" s="1797" t="s">
        <v>302</v>
      </c>
      <c r="V305" s="1797"/>
      <c r="W305" s="1797"/>
      <c r="X305" s="1797"/>
      <c r="Y305" s="1797"/>
      <c r="Z305" s="1797"/>
      <c r="AA305" s="1797"/>
      <c r="AB305" s="1797"/>
      <c r="AC305" s="1797"/>
      <c r="AD305" s="1797"/>
      <c r="AE305" s="1797"/>
      <c r="AF305" s="1797"/>
      <c r="AG305" s="1797"/>
      <c r="AH305" s="1797"/>
      <c r="AI305" s="1797"/>
    </row>
    <row r="306" spans="1:35" ht="15" x14ac:dyDescent="0.25">
      <c r="A306" s="2086">
        <v>1</v>
      </c>
      <c r="B306" s="2086" t="s">
        <v>728</v>
      </c>
      <c r="H306" s="95">
        <v>8</v>
      </c>
      <c r="I306" s="95" t="s">
        <v>729</v>
      </c>
      <c r="R306" s="64"/>
      <c r="S306" s="1797">
        <v>1</v>
      </c>
      <c r="T306" s="1797" t="s">
        <v>728</v>
      </c>
      <c r="U306" s="1797"/>
      <c r="V306" s="1797"/>
      <c r="W306" s="1797"/>
      <c r="X306" s="1797"/>
      <c r="Y306" s="1797"/>
      <c r="Z306" s="1800">
        <v>8</v>
      </c>
      <c r="AA306" s="1797" t="s">
        <v>730</v>
      </c>
      <c r="AB306" s="1797"/>
      <c r="AC306" s="1797"/>
      <c r="AD306" s="1797"/>
      <c r="AE306" s="1797"/>
      <c r="AF306" s="1797"/>
      <c r="AG306" s="2458"/>
      <c r="AH306" s="2458"/>
      <c r="AI306" s="2458"/>
    </row>
    <row r="307" spans="1:35" ht="15" x14ac:dyDescent="0.25">
      <c r="A307" s="2086">
        <v>2</v>
      </c>
      <c r="B307" s="2086" t="s">
        <v>731</v>
      </c>
      <c r="H307" s="95">
        <v>9</v>
      </c>
      <c r="I307" s="95" t="s">
        <v>732</v>
      </c>
      <c r="R307" s="64"/>
      <c r="S307" s="1797">
        <v>2</v>
      </c>
      <c r="T307" s="1797" t="s">
        <v>731</v>
      </c>
      <c r="U307" s="1797"/>
      <c r="V307" s="1797"/>
      <c r="W307" s="1797"/>
      <c r="X307" s="1797"/>
      <c r="Y307" s="1797"/>
      <c r="Z307" s="1800">
        <v>9</v>
      </c>
      <c r="AA307" s="1797" t="s">
        <v>733</v>
      </c>
      <c r="AB307" s="1797"/>
      <c r="AC307" s="1797"/>
      <c r="AD307" s="1797"/>
      <c r="AE307" s="1797"/>
      <c r="AF307" s="1797"/>
      <c r="AG307" s="1797"/>
      <c r="AH307" s="1797"/>
      <c r="AI307" s="1797"/>
    </row>
    <row r="308" spans="1:35" ht="15" x14ac:dyDescent="0.25">
      <c r="A308" s="2086">
        <v>3</v>
      </c>
      <c r="B308" s="2086" t="s">
        <v>734</v>
      </c>
      <c r="H308" s="95">
        <v>0</v>
      </c>
      <c r="I308" s="95" t="s">
        <v>735</v>
      </c>
      <c r="R308" s="64"/>
      <c r="S308" s="1797">
        <v>3</v>
      </c>
      <c r="T308" s="1797" t="s">
        <v>734</v>
      </c>
      <c r="U308" s="1797"/>
      <c r="V308" s="1797"/>
      <c r="W308" s="1797"/>
      <c r="X308" s="1797"/>
      <c r="Y308" s="1797"/>
      <c r="Z308" s="1800">
        <v>0</v>
      </c>
      <c r="AA308" s="1797" t="s">
        <v>736</v>
      </c>
      <c r="AB308" s="1797"/>
      <c r="AC308" s="1797"/>
      <c r="AD308" s="1797"/>
      <c r="AE308" s="1797"/>
      <c r="AF308" s="1797"/>
      <c r="AG308" s="1797"/>
      <c r="AH308" s="1797"/>
      <c r="AI308" s="1797"/>
    </row>
    <row r="309" spans="1:35" ht="15" x14ac:dyDescent="0.25">
      <c r="A309" s="2086">
        <v>4</v>
      </c>
      <c r="B309" s="2086" t="s">
        <v>737</v>
      </c>
      <c r="H309" s="95" t="s">
        <v>738</v>
      </c>
      <c r="I309" s="95" t="s">
        <v>739</v>
      </c>
      <c r="R309" s="64"/>
      <c r="S309" s="1797">
        <v>4</v>
      </c>
      <c r="T309" s="1797" t="s">
        <v>737</v>
      </c>
      <c r="U309" s="1797"/>
      <c r="V309" s="1797"/>
      <c r="W309" s="1797"/>
      <c r="X309" s="1797"/>
      <c r="Y309" s="1797"/>
      <c r="Z309" s="1797" t="s">
        <v>738</v>
      </c>
      <c r="AA309" s="1797" t="s">
        <v>739</v>
      </c>
      <c r="AB309" s="1797"/>
      <c r="AC309" s="1797"/>
      <c r="AD309" s="1797"/>
      <c r="AE309" s="1797"/>
      <c r="AF309" s="1797"/>
      <c r="AG309" s="1797"/>
      <c r="AH309" s="1797"/>
      <c r="AI309" s="1797"/>
    </row>
    <row r="310" spans="1:35" ht="15" x14ac:dyDescent="0.25">
      <c r="A310" s="2086">
        <v>5</v>
      </c>
      <c r="B310" s="2086" t="s">
        <v>740</v>
      </c>
      <c r="H310" s="95" t="s">
        <v>741</v>
      </c>
      <c r="I310" s="95" t="s">
        <v>742</v>
      </c>
      <c r="R310" s="64"/>
      <c r="S310" s="1797">
        <v>5</v>
      </c>
      <c r="T310" s="1797" t="s">
        <v>740</v>
      </c>
      <c r="U310" s="1797"/>
      <c r="V310" s="1797"/>
      <c r="W310" s="1797"/>
      <c r="X310" s="1797"/>
      <c r="Y310" s="1797"/>
      <c r="Z310" s="1797" t="s">
        <v>741</v>
      </c>
      <c r="AA310" s="1797" t="s">
        <v>742</v>
      </c>
      <c r="AB310" s="1797"/>
      <c r="AC310" s="1797"/>
      <c r="AD310" s="1797"/>
      <c r="AE310" s="1797"/>
      <c r="AF310" s="1797"/>
      <c r="AG310" s="2459"/>
      <c r="AH310" s="2459"/>
      <c r="AI310" s="2459"/>
    </row>
    <row r="311" spans="1:35" ht="15" x14ac:dyDescent="0.25">
      <c r="A311" s="2086">
        <v>6</v>
      </c>
      <c r="B311" s="2086" t="s">
        <v>743</v>
      </c>
      <c r="H311" s="95" t="s">
        <v>744</v>
      </c>
      <c r="I311" s="95" t="s">
        <v>745</v>
      </c>
      <c r="R311" s="64"/>
      <c r="S311" s="1797">
        <v>6</v>
      </c>
      <c r="T311" s="1797" t="s">
        <v>743</v>
      </c>
      <c r="U311" s="1797"/>
      <c r="V311" s="1797"/>
      <c r="W311" s="1797"/>
      <c r="X311" s="1797"/>
      <c r="Y311" s="1797"/>
      <c r="Z311" s="1797" t="s">
        <v>744</v>
      </c>
      <c r="AA311" s="1797" t="s">
        <v>745</v>
      </c>
      <c r="AB311" s="1797"/>
      <c r="AC311" s="1797"/>
      <c r="AD311" s="1797"/>
      <c r="AE311" s="1797"/>
      <c r="AF311" s="1797"/>
      <c r="AG311" s="2458"/>
      <c r="AH311" s="2458"/>
      <c r="AI311" s="2458"/>
    </row>
    <row r="312" spans="1:35" ht="15" x14ac:dyDescent="0.25">
      <c r="A312" s="2086">
        <v>7</v>
      </c>
      <c r="B312" s="2086" t="s">
        <v>746</v>
      </c>
      <c r="H312" s="95" t="s">
        <v>747</v>
      </c>
      <c r="I312" s="95" t="s">
        <v>748</v>
      </c>
      <c r="S312" s="1797">
        <v>7</v>
      </c>
      <c r="T312" s="1797" t="s">
        <v>746</v>
      </c>
      <c r="U312" s="1797"/>
      <c r="V312" s="1797"/>
      <c r="W312" s="1797"/>
      <c r="X312" s="1797"/>
      <c r="Y312" s="1797"/>
      <c r="Z312" s="1797" t="s">
        <v>747</v>
      </c>
      <c r="AA312" s="1797" t="s">
        <v>748</v>
      </c>
      <c r="AB312" s="1797"/>
      <c r="AC312" s="1797"/>
      <c r="AD312" s="1797"/>
      <c r="AE312" s="1797"/>
      <c r="AF312" s="1797"/>
      <c r="AG312" s="2458"/>
      <c r="AH312" s="2458"/>
      <c r="AI312" s="2458"/>
    </row>
    <row r="313" spans="1:35" ht="15" x14ac:dyDescent="0.25">
      <c r="A313" s="2086"/>
      <c r="B313" s="2086"/>
      <c r="S313" s="1797"/>
      <c r="T313" s="1797"/>
      <c r="U313" s="1797"/>
      <c r="V313" s="1797"/>
      <c r="W313" s="1797"/>
      <c r="X313" s="1797"/>
      <c r="Y313" s="1797"/>
      <c r="Z313" s="1797"/>
      <c r="AA313" s="1797"/>
      <c r="AB313" s="1797"/>
      <c r="AC313" s="1797"/>
      <c r="AD313" s="1797"/>
      <c r="AE313" s="1797"/>
      <c r="AF313" s="1797"/>
      <c r="AG313" s="1797"/>
      <c r="AH313" s="1797"/>
      <c r="AI313" s="1797"/>
    </row>
    <row r="314" spans="1:35" ht="15" x14ac:dyDescent="0.25">
      <c r="S314" s="2095" t="s">
        <v>859</v>
      </c>
    </row>
    <row r="323" spans="1:35" ht="15.75" x14ac:dyDescent="0.25">
      <c r="A323" s="2212" t="s">
        <v>696</v>
      </c>
      <c r="B323" s="2212"/>
      <c r="S323" s="2460" t="s">
        <v>697</v>
      </c>
      <c r="T323" s="2460"/>
      <c r="U323" s="2460"/>
      <c r="V323" s="2460"/>
      <c r="W323" s="2460"/>
      <c r="X323" s="2460"/>
      <c r="Y323" s="2460"/>
      <c r="Z323" s="2460"/>
      <c r="AA323" s="2460"/>
      <c r="AB323" s="2460"/>
      <c r="AC323" s="2460"/>
      <c r="AD323" s="2460"/>
      <c r="AE323" s="2460"/>
      <c r="AF323" s="2460"/>
      <c r="AG323" s="2460"/>
      <c r="AH323" s="2460"/>
      <c r="AI323" s="2460"/>
    </row>
    <row r="324" spans="1:35" ht="15.75" x14ac:dyDescent="0.25">
      <c r="A324" s="2212" t="s">
        <v>273</v>
      </c>
      <c r="B324" s="2212"/>
      <c r="C324" s="95" t="s">
        <v>893</v>
      </c>
      <c r="S324" s="2461" t="s">
        <v>895</v>
      </c>
      <c r="T324" s="2461"/>
      <c r="U324" s="2461"/>
      <c r="V324" s="2461"/>
      <c r="W324" s="2461"/>
      <c r="X324" s="2461"/>
      <c r="Y324" s="2461"/>
      <c r="Z324" s="2461"/>
      <c r="AA324" s="2461"/>
      <c r="AB324" s="2461"/>
      <c r="AC324" s="2461"/>
      <c r="AD324" s="2461"/>
      <c r="AE324" s="2461"/>
      <c r="AF324" s="2461"/>
      <c r="AG324" s="2461"/>
      <c r="AH324" s="2461"/>
      <c r="AI324" s="2461"/>
    </row>
    <row r="325" spans="1:35" ht="15" x14ac:dyDescent="0.25">
      <c r="A325" s="2212"/>
      <c r="B325" s="2212"/>
      <c r="S325" s="2210"/>
      <c r="T325" s="2210"/>
      <c r="U325" s="2210"/>
      <c r="V325" s="2210"/>
      <c r="W325" s="2210"/>
      <c r="X325" s="2210"/>
      <c r="Y325" s="2210"/>
      <c r="Z325" s="2210"/>
      <c r="AA325" s="2210"/>
      <c r="AB325" s="2210"/>
      <c r="AC325" s="2210"/>
      <c r="AD325" s="2210"/>
      <c r="AE325" s="2210"/>
      <c r="AF325" s="2210"/>
      <c r="AG325" s="2210"/>
      <c r="AH325" s="2210"/>
      <c r="AI325" s="2210"/>
    </row>
    <row r="326" spans="1:35" ht="15" x14ac:dyDescent="0.25">
      <c r="A326" s="2212" t="s">
        <v>25</v>
      </c>
      <c r="B326" s="2212"/>
      <c r="C326" s="95">
        <v>2014</v>
      </c>
      <c r="S326" s="1797" t="s">
        <v>25</v>
      </c>
      <c r="T326" s="1797" t="s">
        <v>706</v>
      </c>
      <c r="U326" s="1797"/>
      <c r="V326" s="1797"/>
      <c r="W326" s="1797"/>
      <c r="X326" s="1797"/>
      <c r="Y326" s="1797"/>
      <c r="Z326" s="1797"/>
      <c r="AA326" s="1797"/>
      <c r="AB326" s="1797"/>
      <c r="AC326" s="1797"/>
      <c r="AD326" s="1797"/>
      <c r="AE326" s="1797"/>
      <c r="AF326" s="1797"/>
      <c r="AG326" s="1797"/>
      <c r="AH326" s="1797"/>
      <c r="AI326" s="1797"/>
    </row>
    <row r="327" spans="1:35" ht="15" x14ac:dyDescent="0.25">
      <c r="A327" s="2212" t="s">
        <v>711</v>
      </c>
      <c r="B327" s="2212"/>
      <c r="C327" s="95" t="s">
        <v>712</v>
      </c>
      <c r="S327" s="1797" t="s">
        <v>272</v>
      </c>
      <c r="T327" s="1797" t="s">
        <v>712</v>
      </c>
      <c r="U327" s="1797"/>
      <c r="V327" s="1797"/>
      <c r="W327" s="1797"/>
      <c r="X327" s="1797"/>
      <c r="Y327" s="1797"/>
      <c r="Z327" s="1797"/>
      <c r="AA327" s="1797"/>
      <c r="AB327" s="1797"/>
      <c r="AC327" s="1797"/>
      <c r="AD327" s="1797"/>
      <c r="AE327" s="1797"/>
      <c r="AF327" s="1797"/>
      <c r="AG327" s="1797"/>
      <c r="AH327" s="1797"/>
      <c r="AI327" s="1797"/>
    </row>
    <row r="328" spans="1:35" ht="15" x14ac:dyDescent="0.25">
      <c r="A328" s="2212" t="s">
        <v>26</v>
      </c>
      <c r="B328" s="2212"/>
      <c r="C328" s="95" t="s">
        <v>713</v>
      </c>
      <c r="S328" s="1797" t="s">
        <v>26</v>
      </c>
      <c r="T328" s="1797" t="s">
        <v>713</v>
      </c>
      <c r="U328" s="1797"/>
      <c r="V328" s="1797"/>
      <c r="W328" s="1797"/>
      <c r="X328" s="1797"/>
      <c r="Y328" s="1797"/>
      <c r="Z328" s="1797"/>
      <c r="AA328" s="1797"/>
      <c r="AB328" s="1797"/>
      <c r="AC328" s="1797"/>
      <c r="AD328" s="1797"/>
      <c r="AE328" s="1797"/>
      <c r="AF328" s="1797"/>
      <c r="AG328" s="1797"/>
      <c r="AH328" s="1797"/>
      <c r="AI328" s="1797"/>
    </row>
    <row r="329" spans="1:35" ht="12.75" customHeight="1" x14ac:dyDescent="0.2">
      <c r="A329" s="2212"/>
      <c r="B329" s="2212"/>
    </row>
    <row r="330" spans="1:35" ht="25.5" x14ac:dyDescent="0.2">
      <c r="A330" s="2214" t="s">
        <v>0</v>
      </c>
      <c r="B330" s="2216" t="s">
        <v>715</v>
      </c>
      <c r="C330" s="180" t="s">
        <v>716</v>
      </c>
      <c r="D330" s="180"/>
      <c r="E330" s="180"/>
      <c r="F330" s="180"/>
      <c r="G330" s="180"/>
      <c r="H330" s="180"/>
      <c r="I330" s="180"/>
      <c r="J330" s="180"/>
      <c r="K330" s="180"/>
      <c r="L330" s="180"/>
      <c r="M330" s="180"/>
      <c r="N330" s="180"/>
      <c r="O330" s="180"/>
      <c r="P330" s="180"/>
      <c r="Q330" s="180" t="s">
        <v>309</v>
      </c>
      <c r="S330" s="2462" t="s">
        <v>0</v>
      </c>
      <c r="T330" s="2462" t="s">
        <v>715</v>
      </c>
      <c r="U330" s="2462" t="s">
        <v>716</v>
      </c>
      <c r="V330" s="2462"/>
      <c r="W330" s="2462"/>
      <c r="X330" s="2462"/>
      <c r="Y330" s="2462"/>
      <c r="Z330" s="2462"/>
      <c r="AA330" s="2462"/>
      <c r="AB330" s="2462"/>
      <c r="AC330" s="2462"/>
      <c r="AD330" s="2462"/>
      <c r="AE330" s="2462"/>
      <c r="AF330" s="2462"/>
      <c r="AG330" s="2462"/>
      <c r="AH330" s="2462"/>
      <c r="AI330" s="2462" t="s">
        <v>309</v>
      </c>
    </row>
    <row r="331" spans="1:35" ht="63.75" x14ac:dyDescent="0.2">
      <c r="A331" s="2215"/>
      <c r="B331" s="2211"/>
      <c r="C331" s="1261" t="s">
        <v>802</v>
      </c>
      <c r="D331" s="1261" t="s">
        <v>717</v>
      </c>
      <c r="E331" s="1261" t="s">
        <v>718</v>
      </c>
      <c r="F331" s="1261" t="s">
        <v>136</v>
      </c>
      <c r="G331" s="1261" t="s">
        <v>93</v>
      </c>
      <c r="H331" s="1261" t="s">
        <v>94</v>
      </c>
      <c r="I331" s="1261" t="s">
        <v>719</v>
      </c>
      <c r="J331" s="1261" t="s">
        <v>720</v>
      </c>
      <c r="K331" s="1261" t="s">
        <v>95</v>
      </c>
      <c r="L331" s="1261" t="s">
        <v>721</v>
      </c>
      <c r="M331" s="1261" t="s">
        <v>722</v>
      </c>
      <c r="N331" s="1261" t="s">
        <v>723</v>
      </c>
      <c r="O331" s="1261" t="s">
        <v>208</v>
      </c>
      <c r="P331" s="1261" t="s">
        <v>97</v>
      </c>
      <c r="Q331" s="1261"/>
      <c r="S331" s="2462"/>
      <c r="T331" s="2462"/>
      <c r="U331" s="1803" t="s">
        <v>724</v>
      </c>
      <c r="V331" s="1803" t="s">
        <v>717</v>
      </c>
      <c r="W331" s="1803" t="s">
        <v>718</v>
      </c>
      <c r="X331" s="1803" t="s">
        <v>136</v>
      </c>
      <c r="Y331" s="1803" t="s">
        <v>93</v>
      </c>
      <c r="Z331" s="1803" t="s">
        <v>94</v>
      </c>
      <c r="AA331" s="1803" t="s">
        <v>719</v>
      </c>
      <c r="AB331" s="1803" t="s">
        <v>720</v>
      </c>
      <c r="AC331" s="1803" t="s">
        <v>95</v>
      </c>
      <c r="AD331" s="1803" t="s">
        <v>725</v>
      </c>
      <c r="AE331" s="1803" t="s">
        <v>722</v>
      </c>
      <c r="AF331" s="1803" t="s">
        <v>726</v>
      </c>
      <c r="AG331" s="1803" t="s">
        <v>208</v>
      </c>
      <c r="AH331" s="1803" t="s">
        <v>97</v>
      </c>
      <c r="AI331" s="2462"/>
    </row>
    <row r="332" spans="1:35" ht="15" x14ac:dyDescent="0.2">
      <c r="A332" s="1263">
        <v>1</v>
      </c>
      <c r="B332" s="1263">
        <v>2</v>
      </c>
      <c r="C332" s="1263">
        <v>3</v>
      </c>
      <c r="D332" s="1264">
        <v>4</v>
      </c>
      <c r="E332" s="1264">
        <v>5</v>
      </c>
      <c r="F332" s="1264">
        <v>6</v>
      </c>
      <c r="G332" s="1264">
        <v>7</v>
      </c>
      <c r="H332" s="1264">
        <v>8</v>
      </c>
      <c r="I332" s="1264">
        <v>9</v>
      </c>
      <c r="J332" s="1264">
        <v>10</v>
      </c>
      <c r="K332" s="1264">
        <v>11</v>
      </c>
      <c r="L332" s="1264">
        <v>12</v>
      </c>
      <c r="M332" s="1264">
        <v>13</v>
      </c>
      <c r="N332" s="1264">
        <v>14</v>
      </c>
      <c r="O332" s="1264">
        <v>15</v>
      </c>
      <c r="P332" s="1264">
        <v>16</v>
      </c>
      <c r="Q332" s="1264">
        <v>17</v>
      </c>
      <c r="S332" s="1804">
        <v>1</v>
      </c>
      <c r="T332" s="1804">
        <v>2</v>
      </c>
      <c r="U332" s="1804">
        <v>3</v>
      </c>
      <c r="V332" s="1804">
        <v>4</v>
      </c>
      <c r="W332" s="1804">
        <v>5</v>
      </c>
      <c r="X332" s="1804">
        <v>6</v>
      </c>
      <c r="Y332" s="1804">
        <v>7</v>
      </c>
      <c r="Z332" s="1804">
        <v>8</v>
      </c>
      <c r="AA332" s="1804">
        <v>9</v>
      </c>
      <c r="AB332" s="1804">
        <v>10</v>
      </c>
      <c r="AC332" s="1804">
        <v>11</v>
      </c>
      <c r="AD332" s="1804">
        <v>12</v>
      </c>
      <c r="AE332" s="1804">
        <v>13</v>
      </c>
      <c r="AF332" s="1804">
        <v>14</v>
      </c>
      <c r="AG332" s="1804">
        <v>15</v>
      </c>
      <c r="AH332" s="1804">
        <v>16</v>
      </c>
      <c r="AI332" s="1804">
        <v>17</v>
      </c>
    </row>
    <row r="333" spans="1:35" ht="15" x14ac:dyDescent="0.25">
      <c r="A333" s="2219">
        <v>1</v>
      </c>
      <c r="B333" s="2220">
        <v>0</v>
      </c>
      <c r="C333" s="2029"/>
      <c r="D333" s="2029"/>
      <c r="E333" s="2029"/>
      <c r="F333" s="2029"/>
      <c r="G333" s="2030"/>
      <c r="H333" s="2029"/>
      <c r="I333" s="2029"/>
      <c r="J333" s="2029"/>
      <c r="K333" s="180"/>
      <c r="L333" s="180"/>
      <c r="M333" s="180"/>
      <c r="N333" s="180"/>
      <c r="O333" s="2234"/>
      <c r="P333" s="180"/>
      <c r="Q333" s="180"/>
      <c r="S333" s="1802">
        <v>1</v>
      </c>
      <c r="T333" s="1802">
        <v>0</v>
      </c>
      <c r="U333" s="1799">
        <f>C333+U293</f>
        <v>0</v>
      </c>
      <c r="V333" s="1799">
        <f t="shared" ref="V333:AI342" si="44">D333+V293</f>
        <v>0</v>
      </c>
      <c r="W333" s="1799">
        <f t="shared" si="44"/>
        <v>0</v>
      </c>
      <c r="X333" s="1799">
        <f t="shared" si="44"/>
        <v>2</v>
      </c>
      <c r="Y333" s="1799">
        <f t="shared" si="44"/>
        <v>4</v>
      </c>
      <c r="Z333" s="1799">
        <f t="shared" si="44"/>
        <v>5</v>
      </c>
      <c r="AA333" s="1799">
        <f t="shared" si="44"/>
        <v>1</v>
      </c>
      <c r="AB333" s="1799">
        <f t="shared" si="44"/>
        <v>2</v>
      </c>
      <c r="AC333" s="1799">
        <f t="shared" si="44"/>
        <v>0</v>
      </c>
      <c r="AD333" s="1799">
        <f t="shared" si="44"/>
        <v>0</v>
      </c>
      <c r="AE333" s="1799">
        <f t="shared" si="44"/>
        <v>0</v>
      </c>
      <c r="AF333" s="1799">
        <f t="shared" si="44"/>
        <v>0</v>
      </c>
      <c r="AG333" s="1799">
        <f t="shared" si="44"/>
        <v>0</v>
      </c>
      <c r="AH333" s="1799">
        <f t="shared" si="44"/>
        <v>0</v>
      </c>
      <c r="AI333" s="1799">
        <f t="shared" si="44"/>
        <v>0</v>
      </c>
    </row>
    <row r="334" spans="1:35" ht="15" x14ac:dyDescent="0.25">
      <c r="A334" s="1916">
        <v>2</v>
      </c>
      <c r="B334" s="1916">
        <v>1</v>
      </c>
      <c r="C334" s="2031"/>
      <c r="D334" s="1791"/>
      <c r="E334" s="1792"/>
      <c r="F334" s="1791"/>
      <c r="G334" s="1793"/>
      <c r="H334" s="1791"/>
      <c r="I334" s="1791"/>
      <c r="J334" s="1791"/>
      <c r="K334" s="2032"/>
      <c r="L334" s="2032"/>
      <c r="M334" s="2032"/>
      <c r="N334" s="2032"/>
      <c r="O334" s="2232"/>
      <c r="P334" s="2032"/>
      <c r="Q334" s="2032"/>
      <c r="S334" s="1802">
        <v>2</v>
      </c>
      <c r="T334" s="1802">
        <v>1</v>
      </c>
      <c r="U334" s="1799">
        <f t="shared" ref="U334:U342" si="45">C334+U294</f>
        <v>0</v>
      </c>
      <c r="V334" s="1799">
        <f t="shared" si="44"/>
        <v>0</v>
      </c>
      <c r="W334" s="1799">
        <f t="shared" si="44"/>
        <v>0</v>
      </c>
      <c r="X334" s="1799">
        <f t="shared" si="44"/>
        <v>0</v>
      </c>
      <c r="Y334" s="1799">
        <f t="shared" si="44"/>
        <v>0</v>
      </c>
      <c r="Z334" s="1799">
        <f t="shared" si="44"/>
        <v>0</v>
      </c>
      <c r="AA334" s="1799">
        <f t="shared" si="44"/>
        <v>0</v>
      </c>
      <c r="AB334" s="1799">
        <f t="shared" si="44"/>
        <v>0</v>
      </c>
      <c r="AC334" s="1799">
        <f t="shared" si="44"/>
        <v>0</v>
      </c>
      <c r="AD334" s="1799">
        <f t="shared" si="44"/>
        <v>0</v>
      </c>
      <c r="AE334" s="1799">
        <f t="shared" si="44"/>
        <v>0</v>
      </c>
      <c r="AF334" s="1799">
        <f t="shared" si="44"/>
        <v>0</v>
      </c>
      <c r="AG334" s="1799">
        <f t="shared" si="44"/>
        <v>0</v>
      </c>
      <c r="AH334" s="1799">
        <f t="shared" si="44"/>
        <v>0</v>
      </c>
      <c r="AI334" s="1799">
        <f t="shared" si="44"/>
        <v>0</v>
      </c>
    </row>
    <row r="335" spans="1:35" ht="15" x14ac:dyDescent="0.25">
      <c r="A335" s="2219">
        <v>3</v>
      </c>
      <c r="B335" s="2220">
        <v>2</v>
      </c>
      <c r="C335" s="2029"/>
      <c r="D335" s="1837"/>
      <c r="E335" s="1837"/>
      <c r="F335" s="1837"/>
      <c r="G335" s="1786"/>
      <c r="H335" s="1837"/>
      <c r="I335" s="1837"/>
      <c r="J335" s="1837"/>
      <c r="K335" s="180"/>
      <c r="L335" s="180"/>
      <c r="M335" s="180"/>
      <c r="N335" s="180"/>
      <c r="O335" s="2233"/>
      <c r="P335" s="180"/>
      <c r="Q335" s="180"/>
      <c r="S335" s="1802">
        <v>3</v>
      </c>
      <c r="T335" s="1802">
        <v>2</v>
      </c>
      <c r="U335" s="1799">
        <f t="shared" si="45"/>
        <v>8</v>
      </c>
      <c r="V335" s="1799">
        <f t="shared" si="44"/>
        <v>15</v>
      </c>
      <c r="W335" s="1799">
        <f t="shared" si="44"/>
        <v>9</v>
      </c>
      <c r="X335" s="1799">
        <f t="shared" si="44"/>
        <v>26</v>
      </c>
      <c r="Y335" s="1799">
        <f t="shared" si="44"/>
        <v>97</v>
      </c>
      <c r="Z335" s="1799">
        <f t="shared" si="44"/>
        <v>16</v>
      </c>
      <c r="AA335" s="1799">
        <f t="shared" si="44"/>
        <v>96</v>
      </c>
      <c r="AB335" s="1799">
        <f t="shared" si="44"/>
        <v>25</v>
      </c>
      <c r="AC335" s="1799">
        <f t="shared" si="44"/>
        <v>0</v>
      </c>
      <c r="AD335" s="1799">
        <f t="shared" si="44"/>
        <v>0</v>
      </c>
      <c r="AE335" s="1799">
        <f t="shared" si="44"/>
        <v>0</v>
      </c>
      <c r="AF335" s="1799">
        <f t="shared" si="44"/>
        <v>0</v>
      </c>
      <c r="AG335" s="1799">
        <f t="shared" si="44"/>
        <v>7</v>
      </c>
      <c r="AH335" s="1799">
        <f t="shared" si="44"/>
        <v>0</v>
      </c>
      <c r="AI335" s="1799">
        <f t="shared" si="44"/>
        <v>0</v>
      </c>
    </row>
    <row r="336" spans="1:35" ht="15" x14ac:dyDescent="0.25">
      <c r="A336" s="1916">
        <v>4</v>
      </c>
      <c r="B336" s="1916">
        <v>3</v>
      </c>
      <c r="C336" s="2032"/>
      <c r="D336" s="1791">
        <v>1</v>
      </c>
      <c r="E336" s="1791"/>
      <c r="F336" s="1791">
        <v>3</v>
      </c>
      <c r="G336" s="1794">
        <v>24</v>
      </c>
      <c r="H336" s="1791">
        <v>2</v>
      </c>
      <c r="I336" s="1791"/>
      <c r="J336" s="1791">
        <v>2</v>
      </c>
      <c r="K336" s="2032"/>
      <c r="L336" s="2032"/>
      <c r="M336" s="2032"/>
      <c r="N336" s="2032"/>
      <c r="O336" s="2232"/>
      <c r="P336" s="2032"/>
      <c r="Q336" s="2032"/>
      <c r="S336" s="1802">
        <v>4</v>
      </c>
      <c r="T336" s="1802">
        <v>3</v>
      </c>
      <c r="U336" s="1799">
        <f t="shared" si="45"/>
        <v>95</v>
      </c>
      <c r="V336" s="1799">
        <f t="shared" si="44"/>
        <v>477</v>
      </c>
      <c r="W336" s="1799">
        <f t="shared" si="44"/>
        <v>92</v>
      </c>
      <c r="X336" s="1799">
        <f t="shared" si="44"/>
        <v>289</v>
      </c>
      <c r="Y336" s="1799">
        <f t="shared" si="44"/>
        <v>1452</v>
      </c>
      <c r="Z336" s="1799">
        <f t="shared" si="44"/>
        <v>268</v>
      </c>
      <c r="AA336" s="1799">
        <f t="shared" si="44"/>
        <v>113</v>
      </c>
      <c r="AB336" s="1799">
        <f t="shared" si="44"/>
        <v>323</v>
      </c>
      <c r="AC336" s="1799">
        <f t="shared" si="44"/>
        <v>0</v>
      </c>
      <c r="AD336" s="1799">
        <f t="shared" si="44"/>
        <v>0</v>
      </c>
      <c r="AE336" s="1799">
        <f t="shared" si="44"/>
        <v>0</v>
      </c>
      <c r="AF336" s="1799">
        <f t="shared" si="44"/>
        <v>0</v>
      </c>
      <c r="AG336" s="1799">
        <f t="shared" si="44"/>
        <v>79</v>
      </c>
      <c r="AH336" s="1799">
        <f t="shared" si="44"/>
        <v>0</v>
      </c>
      <c r="AI336" s="1799">
        <f t="shared" si="44"/>
        <v>0</v>
      </c>
    </row>
    <row r="337" spans="1:35" ht="15" x14ac:dyDescent="0.25">
      <c r="A337" s="2219">
        <v>5</v>
      </c>
      <c r="B337" s="2220">
        <v>4</v>
      </c>
      <c r="C337" s="2029"/>
      <c r="D337" s="1837"/>
      <c r="E337" s="1837"/>
      <c r="F337" s="1837"/>
      <c r="G337" s="1786"/>
      <c r="H337" s="1837"/>
      <c r="I337" s="1837"/>
      <c r="J337" s="1837">
        <v>2</v>
      </c>
      <c r="K337" s="180"/>
      <c r="L337" s="180"/>
      <c r="M337" s="180"/>
      <c r="N337" s="180"/>
      <c r="O337" s="2233"/>
      <c r="P337" s="180"/>
      <c r="Q337" s="180"/>
      <c r="S337" s="1802">
        <v>5</v>
      </c>
      <c r="T337" s="1802">
        <v>4</v>
      </c>
      <c r="U337" s="1799">
        <f t="shared" si="45"/>
        <v>0</v>
      </c>
      <c r="V337" s="1799">
        <f t="shared" si="44"/>
        <v>3</v>
      </c>
      <c r="W337" s="1799">
        <f t="shared" si="44"/>
        <v>23</v>
      </c>
      <c r="X337" s="1799">
        <f t="shared" si="44"/>
        <v>0</v>
      </c>
      <c r="Y337" s="1799">
        <f t="shared" si="44"/>
        <v>55</v>
      </c>
      <c r="Z337" s="1799">
        <f t="shared" si="44"/>
        <v>32</v>
      </c>
      <c r="AA337" s="1799">
        <f t="shared" si="44"/>
        <v>3</v>
      </c>
      <c r="AB337" s="1799">
        <f t="shared" si="44"/>
        <v>38</v>
      </c>
      <c r="AC337" s="1799">
        <f t="shared" si="44"/>
        <v>0</v>
      </c>
      <c r="AD337" s="1799">
        <f t="shared" si="44"/>
        <v>0</v>
      </c>
      <c r="AE337" s="1799">
        <f t="shared" si="44"/>
        <v>0</v>
      </c>
      <c r="AF337" s="1799">
        <f t="shared" si="44"/>
        <v>0</v>
      </c>
      <c r="AG337" s="1799">
        <f t="shared" si="44"/>
        <v>4</v>
      </c>
      <c r="AH337" s="1799">
        <f t="shared" si="44"/>
        <v>0</v>
      </c>
      <c r="AI337" s="1799">
        <f t="shared" si="44"/>
        <v>0</v>
      </c>
    </row>
    <row r="338" spans="1:35" ht="15" x14ac:dyDescent="0.25">
      <c r="A338" s="1916">
        <v>6</v>
      </c>
      <c r="B338" s="1916">
        <v>5</v>
      </c>
      <c r="C338" s="2031"/>
      <c r="D338" s="1791"/>
      <c r="E338" s="1791">
        <v>2</v>
      </c>
      <c r="F338" s="1791">
        <v>4</v>
      </c>
      <c r="G338" s="1793">
        <v>9</v>
      </c>
      <c r="H338" s="1791">
        <v>4</v>
      </c>
      <c r="I338" s="1791">
        <v>3</v>
      </c>
      <c r="J338" s="1791">
        <v>3</v>
      </c>
      <c r="K338" s="2032"/>
      <c r="L338" s="2032"/>
      <c r="M338" s="2032"/>
      <c r="N338" s="2032"/>
      <c r="O338" s="2232"/>
      <c r="P338" s="2032"/>
      <c r="Q338" s="2032"/>
      <c r="S338" s="1802">
        <v>6</v>
      </c>
      <c r="T338" s="1802">
        <v>5</v>
      </c>
      <c r="U338" s="1799">
        <f t="shared" si="45"/>
        <v>1</v>
      </c>
      <c r="V338" s="1799">
        <f t="shared" si="44"/>
        <v>181</v>
      </c>
      <c r="W338" s="1799">
        <f t="shared" si="44"/>
        <v>6</v>
      </c>
      <c r="X338" s="1799">
        <f t="shared" si="44"/>
        <v>101</v>
      </c>
      <c r="Y338" s="1799">
        <f t="shared" si="44"/>
        <v>314</v>
      </c>
      <c r="Z338" s="1799">
        <f t="shared" si="44"/>
        <v>137</v>
      </c>
      <c r="AA338" s="1799">
        <f t="shared" si="44"/>
        <v>26</v>
      </c>
      <c r="AB338" s="1799">
        <f t="shared" si="44"/>
        <v>163</v>
      </c>
      <c r="AC338" s="1799">
        <f t="shared" si="44"/>
        <v>0</v>
      </c>
      <c r="AD338" s="1799">
        <f t="shared" si="44"/>
        <v>0</v>
      </c>
      <c r="AE338" s="1799">
        <f t="shared" si="44"/>
        <v>0</v>
      </c>
      <c r="AF338" s="1799">
        <f t="shared" si="44"/>
        <v>0</v>
      </c>
      <c r="AG338" s="1799">
        <f t="shared" si="44"/>
        <v>55</v>
      </c>
      <c r="AH338" s="1799">
        <f t="shared" si="44"/>
        <v>0</v>
      </c>
      <c r="AI338" s="1799">
        <f t="shared" si="44"/>
        <v>0</v>
      </c>
    </row>
    <row r="339" spans="1:35" ht="15" x14ac:dyDescent="0.25">
      <c r="A339" s="2219">
        <v>7</v>
      </c>
      <c r="B339" s="2220">
        <v>6</v>
      </c>
      <c r="C339" s="2029"/>
      <c r="D339" s="1837"/>
      <c r="E339" s="1837"/>
      <c r="F339" s="1837">
        <v>2</v>
      </c>
      <c r="G339" s="1786"/>
      <c r="H339" s="1837">
        <v>3</v>
      </c>
      <c r="I339" s="1837">
        <v>1</v>
      </c>
      <c r="J339" s="1837">
        <v>2</v>
      </c>
      <c r="K339" s="180"/>
      <c r="L339" s="180"/>
      <c r="M339" s="180"/>
      <c r="N339" s="180"/>
      <c r="O339" s="2233"/>
      <c r="P339" s="180"/>
      <c r="Q339" s="180"/>
      <c r="S339" s="1802">
        <v>7</v>
      </c>
      <c r="T339" s="1802">
        <v>6</v>
      </c>
      <c r="U339" s="1799">
        <f t="shared" si="45"/>
        <v>73</v>
      </c>
      <c r="V339" s="1799">
        <f t="shared" si="44"/>
        <v>34</v>
      </c>
      <c r="W339" s="1799">
        <f t="shared" si="44"/>
        <v>33</v>
      </c>
      <c r="X339" s="1799">
        <f t="shared" si="44"/>
        <v>264</v>
      </c>
      <c r="Y339" s="1799">
        <f t="shared" si="44"/>
        <v>348</v>
      </c>
      <c r="Z339" s="1799">
        <f t="shared" si="44"/>
        <v>137</v>
      </c>
      <c r="AA339" s="1799">
        <f t="shared" si="44"/>
        <v>93</v>
      </c>
      <c r="AB339" s="1799">
        <f t="shared" si="44"/>
        <v>144</v>
      </c>
      <c r="AC339" s="1799">
        <f t="shared" si="44"/>
        <v>0</v>
      </c>
      <c r="AD339" s="1799">
        <f t="shared" si="44"/>
        <v>0</v>
      </c>
      <c r="AE339" s="1799">
        <f t="shared" si="44"/>
        <v>0</v>
      </c>
      <c r="AF339" s="1799">
        <f t="shared" si="44"/>
        <v>0</v>
      </c>
      <c r="AG339" s="1799">
        <f t="shared" si="44"/>
        <v>23</v>
      </c>
      <c r="AH339" s="1799">
        <f t="shared" si="44"/>
        <v>0</v>
      </c>
      <c r="AI339" s="1799">
        <f t="shared" si="44"/>
        <v>0</v>
      </c>
    </row>
    <row r="340" spans="1:35" ht="15" x14ac:dyDescent="0.25">
      <c r="A340" s="1916">
        <v>8</v>
      </c>
      <c r="B340" s="1916">
        <v>7</v>
      </c>
      <c r="C340" s="2031"/>
      <c r="D340" s="1791"/>
      <c r="E340" s="1791"/>
      <c r="F340" s="1791"/>
      <c r="G340" s="1793">
        <v>67</v>
      </c>
      <c r="H340" s="1791"/>
      <c r="I340" s="1791"/>
      <c r="J340" s="1791"/>
      <c r="K340" s="2032"/>
      <c r="L340" s="2032"/>
      <c r="M340" s="2032"/>
      <c r="N340" s="2032"/>
      <c r="O340" s="2232"/>
      <c r="P340" s="2032"/>
      <c r="Q340" s="2032"/>
      <c r="S340" s="1802">
        <v>8</v>
      </c>
      <c r="T340" s="1802">
        <v>7</v>
      </c>
      <c r="U340" s="1799">
        <f t="shared" si="45"/>
        <v>0</v>
      </c>
      <c r="V340" s="1799">
        <f t="shared" si="44"/>
        <v>253</v>
      </c>
      <c r="W340" s="1799">
        <f t="shared" si="44"/>
        <v>11</v>
      </c>
      <c r="X340" s="1799">
        <f t="shared" si="44"/>
        <v>49</v>
      </c>
      <c r="Y340" s="1799">
        <f t="shared" si="44"/>
        <v>1184</v>
      </c>
      <c r="Z340" s="1799">
        <f t="shared" si="44"/>
        <v>30</v>
      </c>
      <c r="AA340" s="1799">
        <f t="shared" si="44"/>
        <v>21</v>
      </c>
      <c r="AB340" s="1799">
        <f t="shared" si="44"/>
        <v>125</v>
      </c>
      <c r="AC340" s="1799">
        <f t="shared" si="44"/>
        <v>0</v>
      </c>
      <c r="AD340" s="1799">
        <f t="shared" si="44"/>
        <v>0</v>
      </c>
      <c r="AE340" s="1799">
        <f t="shared" si="44"/>
        <v>0</v>
      </c>
      <c r="AF340" s="1799">
        <f t="shared" si="44"/>
        <v>0</v>
      </c>
      <c r="AG340" s="1799">
        <f t="shared" si="44"/>
        <v>18</v>
      </c>
      <c r="AH340" s="1799">
        <f t="shared" si="44"/>
        <v>0</v>
      </c>
      <c r="AI340" s="1799">
        <f t="shared" si="44"/>
        <v>0</v>
      </c>
    </row>
    <row r="341" spans="1:35" ht="15" x14ac:dyDescent="0.25">
      <c r="A341" s="2219">
        <v>9</v>
      </c>
      <c r="B341" s="2220">
        <v>8</v>
      </c>
      <c r="C341" s="2029"/>
      <c r="D341" s="1837"/>
      <c r="E341" s="1837"/>
      <c r="F341" s="1837">
        <v>2</v>
      </c>
      <c r="G341" s="1786"/>
      <c r="H341" s="1837"/>
      <c r="I341" s="1837"/>
      <c r="J341" s="1837">
        <v>1</v>
      </c>
      <c r="K341" s="180"/>
      <c r="L341" s="180"/>
      <c r="M341" s="180"/>
      <c r="N341" s="180"/>
      <c r="O341" s="2233"/>
      <c r="P341" s="180"/>
      <c r="Q341" s="180"/>
      <c r="S341" s="1802">
        <v>9</v>
      </c>
      <c r="T341" s="1802">
        <v>8</v>
      </c>
      <c r="U341" s="1799">
        <f t="shared" si="45"/>
        <v>0</v>
      </c>
      <c r="V341" s="1799">
        <f t="shared" si="44"/>
        <v>151</v>
      </c>
      <c r="W341" s="1799">
        <f t="shared" si="44"/>
        <v>27</v>
      </c>
      <c r="X341" s="1799">
        <f t="shared" si="44"/>
        <v>131</v>
      </c>
      <c r="Y341" s="1799">
        <f t="shared" si="44"/>
        <v>190</v>
      </c>
      <c r="Z341" s="1799">
        <f t="shared" si="44"/>
        <v>112</v>
      </c>
      <c r="AA341" s="1799">
        <f t="shared" si="44"/>
        <v>63</v>
      </c>
      <c r="AB341" s="1799">
        <f t="shared" si="44"/>
        <v>214</v>
      </c>
      <c r="AC341" s="1799">
        <f t="shared" si="44"/>
        <v>0</v>
      </c>
      <c r="AD341" s="1799">
        <f t="shared" si="44"/>
        <v>0</v>
      </c>
      <c r="AE341" s="1799">
        <f t="shared" si="44"/>
        <v>0</v>
      </c>
      <c r="AF341" s="1799">
        <f t="shared" si="44"/>
        <v>0</v>
      </c>
      <c r="AG341" s="1799">
        <f t="shared" si="44"/>
        <v>18</v>
      </c>
      <c r="AH341" s="1799">
        <f t="shared" si="44"/>
        <v>0</v>
      </c>
      <c r="AI341" s="1799">
        <f t="shared" si="44"/>
        <v>0</v>
      </c>
    </row>
    <row r="342" spans="1:35" ht="15" x14ac:dyDescent="0.25">
      <c r="A342" s="1916">
        <v>10</v>
      </c>
      <c r="B342" s="1916">
        <v>9</v>
      </c>
      <c r="C342" s="2031"/>
      <c r="D342" s="1791"/>
      <c r="E342" s="1791"/>
      <c r="F342" s="1791">
        <v>1</v>
      </c>
      <c r="G342" s="1793"/>
      <c r="H342" s="1791">
        <v>2</v>
      </c>
      <c r="I342" s="1791">
        <v>1</v>
      </c>
      <c r="J342" s="1791">
        <v>2</v>
      </c>
      <c r="K342" s="2032"/>
      <c r="L342" s="2032"/>
      <c r="M342" s="2032"/>
      <c r="N342" s="2032"/>
      <c r="O342" s="2232"/>
      <c r="P342" s="2032"/>
      <c r="Q342" s="2032"/>
      <c r="S342" s="1802">
        <v>10</v>
      </c>
      <c r="T342" s="1802">
        <v>9</v>
      </c>
      <c r="U342" s="1799">
        <f t="shared" si="45"/>
        <v>0</v>
      </c>
      <c r="V342" s="1799">
        <f t="shared" si="44"/>
        <v>8</v>
      </c>
      <c r="W342" s="1799">
        <f t="shared" si="44"/>
        <v>3</v>
      </c>
      <c r="X342" s="1799">
        <f t="shared" si="44"/>
        <v>37</v>
      </c>
      <c r="Y342" s="1799">
        <f t="shared" si="44"/>
        <v>25</v>
      </c>
      <c r="Z342" s="1799">
        <f t="shared" si="44"/>
        <v>56</v>
      </c>
      <c r="AA342" s="1799">
        <f t="shared" si="44"/>
        <v>19</v>
      </c>
      <c r="AB342" s="1799">
        <f t="shared" si="44"/>
        <v>58</v>
      </c>
      <c r="AC342" s="1799">
        <f t="shared" si="44"/>
        <v>0</v>
      </c>
      <c r="AD342" s="1799">
        <f t="shared" si="44"/>
        <v>0</v>
      </c>
      <c r="AE342" s="1799">
        <f t="shared" si="44"/>
        <v>0</v>
      </c>
      <c r="AF342" s="1799">
        <f t="shared" si="44"/>
        <v>0</v>
      </c>
      <c r="AG342" s="1799">
        <f t="shared" si="44"/>
        <v>9</v>
      </c>
      <c r="AH342" s="1799">
        <f t="shared" si="44"/>
        <v>0</v>
      </c>
      <c r="AI342" s="1799">
        <f t="shared" si="44"/>
        <v>0</v>
      </c>
    </row>
    <row r="343" spans="1:35" ht="15" x14ac:dyDescent="0.25">
      <c r="A343" s="2219" t="s">
        <v>276</v>
      </c>
      <c r="B343" s="2220"/>
      <c r="C343" s="180">
        <v>0</v>
      </c>
      <c r="D343" s="2029">
        <f>SUM(D334:D342)</f>
        <v>1</v>
      </c>
      <c r="E343" s="2029">
        <f t="shared" ref="E343:J343" si="46">SUM(E334:E342)</f>
        <v>2</v>
      </c>
      <c r="F343" s="2029">
        <f t="shared" si="46"/>
        <v>12</v>
      </c>
      <c r="G343" s="2029">
        <f t="shared" si="46"/>
        <v>100</v>
      </c>
      <c r="H343" s="2029">
        <f t="shared" si="46"/>
        <v>11</v>
      </c>
      <c r="I343" s="2029">
        <f t="shared" si="46"/>
        <v>5</v>
      </c>
      <c r="J343" s="2029">
        <f t="shared" si="46"/>
        <v>12</v>
      </c>
      <c r="K343" s="180"/>
      <c r="L343" s="180"/>
      <c r="M343" s="180"/>
      <c r="N343" s="180"/>
      <c r="O343" s="180">
        <v>0</v>
      </c>
      <c r="P343" s="180"/>
      <c r="Q343" s="180"/>
      <c r="S343" s="2456" t="s">
        <v>276</v>
      </c>
      <c r="T343" s="2457"/>
      <c r="U343" s="1799">
        <f>SUM(U333:U342)</f>
        <v>177</v>
      </c>
      <c r="V343" s="1799">
        <f t="shared" ref="V343:AI343" si="47">SUM(V333:V342)</f>
        <v>1122</v>
      </c>
      <c r="W343" s="1799">
        <f t="shared" si="47"/>
        <v>204</v>
      </c>
      <c r="X343" s="1799">
        <f t="shared" si="47"/>
        <v>899</v>
      </c>
      <c r="Y343" s="1799">
        <f t="shared" si="47"/>
        <v>3669</v>
      </c>
      <c r="Z343" s="1799">
        <f t="shared" si="47"/>
        <v>793</v>
      </c>
      <c r="AA343" s="1799">
        <f t="shared" si="47"/>
        <v>435</v>
      </c>
      <c r="AB343" s="1799">
        <f t="shared" si="47"/>
        <v>1092</v>
      </c>
      <c r="AC343" s="1799">
        <f t="shared" si="47"/>
        <v>0</v>
      </c>
      <c r="AD343" s="1799">
        <f t="shared" si="47"/>
        <v>0</v>
      </c>
      <c r="AE343" s="1799">
        <f t="shared" si="47"/>
        <v>0</v>
      </c>
      <c r="AF343" s="1799">
        <f t="shared" si="47"/>
        <v>0</v>
      </c>
      <c r="AG343" s="1799">
        <f t="shared" si="47"/>
        <v>213</v>
      </c>
      <c r="AH343" s="1799">
        <f t="shared" si="47"/>
        <v>0</v>
      </c>
      <c r="AI343" s="1799">
        <f t="shared" si="47"/>
        <v>0</v>
      </c>
    </row>
    <row r="344" spans="1:35" s="1365" customFormat="1" ht="15" x14ac:dyDescent="0.25">
      <c r="A344" s="2212"/>
      <c r="B344" s="223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S344" s="1797"/>
      <c r="T344" s="1797"/>
      <c r="U344" s="1801">
        <v>7983</v>
      </c>
      <c r="V344" s="1797"/>
      <c r="W344" s="1797"/>
      <c r="X344" s="1797"/>
      <c r="Y344" s="1797"/>
      <c r="Z344" s="1797"/>
      <c r="AA344" s="1797"/>
      <c r="AB344" s="1797"/>
      <c r="AC344" s="1797"/>
      <c r="AD344" s="1797"/>
      <c r="AE344" s="1797"/>
      <c r="AF344" s="1797"/>
      <c r="AG344" s="1797"/>
      <c r="AH344" s="1797"/>
      <c r="AI344" s="1797"/>
    </row>
    <row r="345" spans="1:35" s="1362" customFormat="1" ht="15" x14ac:dyDescent="0.25">
      <c r="A345" s="2212" t="s">
        <v>598</v>
      </c>
      <c r="B345" s="2212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S345" s="1797" t="s">
        <v>598</v>
      </c>
      <c r="T345" s="1797"/>
      <c r="U345" s="1797" t="s">
        <v>302</v>
      </c>
      <c r="V345" s="1797"/>
      <c r="W345" s="1797"/>
      <c r="X345" s="1797"/>
      <c r="Y345" s="1797"/>
      <c r="Z345" s="1797"/>
      <c r="AA345" s="1797"/>
      <c r="AB345" s="1797"/>
      <c r="AC345" s="1797"/>
      <c r="AD345" s="1797"/>
      <c r="AE345" s="1797"/>
      <c r="AF345" s="1797"/>
      <c r="AG345" s="1797"/>
      <c r="AH345" s="1797"/>
      <c r="AI345" s="1797"/>
    </row>
    <row r="346" spans="1:35" ht="15" x14ac:dyDescent="0.25">
      <c r="A346" s="2212">
        <v>1</v>
      </c>
      <c r="B346" s="2212" t="s">
        <v>728</v>
      </c>
      <c r="H346" s="95">
        <v>8</v>
      </c>
      <c r="I346" s="95" t="s">
        <v>729</v>
      </c>
      <c r="S346" s="1797">
        <v>1</v>
      </c>
      <c r="T346" s="1797" t="s">
        <v>728</v>
      </c>
      <c r="U346" s="1797"/>
      <c r="V346" s="1797"/>
      <c r="W346" s="1797"/>
      <c r="X346" s="1797"/>
      <c r="Y346" s="1797"/>
      <c r="Z346" s="1800">
        <v>8</v>
      </c>
      <c r="AA346" s="1797" t="s">
        <v>730</v>
      </c>
      <c r="AB346" s="1797"/>
      <c r="AC346" s="1797"/>
      <c r="AD346" s="1797"/>
      <c r="AE346" s="1797"/>
      <c r="AF346" s="1797"/>
      <c r="AG346" s="2458"/>
      <c r="AH346" s="2458"/>
      <c r="AI346" s="2458"/>
    </row>
    <row r="347" spans="1:35" ht="15" x14ac:dyDescent="0.25">
      <c r="A347" s="2212">
        <v>2</v>
      </c>
      <c r="B347" s="2212" t="s">
        <v>731</v>
      </c>
      <c r="H347" s="95">
        <v>9</v>
      </c>
      <c r="I347" s="95" t="s">
        <v>732</v>
      </c>
      <c r="S347" s="1797">
        <v>2</v>
      </c>
      <c r="T347" s="1797" t="s">
        <v>731</v>
      </c>
      <c r="U347" s="1797"/>
      <c r="V347" s="1797"/>
      <c r="W347" s="1797"/>
      <c r="X347" s="1797"/>
      <c r="Y347" s="1797"/>
      <c r="Z347" s="1800">
        <v>9</v>
      </c>
      <c r="AA347" s="1797" t="s">
        <v>733</v>
      </c>
      <c r="AB347" s="1797"/>
      <c r="AC347" s="1797"/>
      <c r="AD347" s="1797"/>
      <c r="AE347" s="1797"/>
      <c r="AF347" s="1797"/>
      <c r="AG347" s="1797"/>
      <c r="AH347" s="1797"/>
      <c r="AI347" s="1797"/>
    </row>
    <row r="348" spans="1:35" ht="15" x14ac:dyDescent="0.25">
      <c r="A348" s="2212">
        <v>3</v>
      </c>
      <c r="B348" s="2212" t="s">
        <v>734</v>
      </c>
      <c r="H348" s="95">
        <v>0</v>
      </c>
      <c r="I348" s="95" t="s">
        <v>735</v>
      </c>
      <c r="S348" s="1797">
        <v>3</v>
      </c>
      <c r="T348" s="1797" t="s">
        <v>734</v>
      </c>
      <c r="U348" s="1797"/>
      <c r="V348" s="1797"/>
      <c r="W348" s="1797"/>
      <c r="X348" s="1797"/>
      <c r="Y348" s="1797"/>
      <c r="Z348" s="1800">
        <v>0</v>
      </c>
      <c r="AA348" s="1797" t="s">
        <v>736</v>
      </c>
      <c r="AB348" s="1797"/>
      <c r="AC348" s="1797"/>
      <c r="AD348" s="1797"/>
      <c r="AE348" s="1797"/>
      <c r="AF348" s="1797"/>
      <c r="AG348" s="1797"/>
      <c r="AH348" s="1797"/>
      <c r="AI348" s="1797"/>
    </row>
    <row r="349" spans="1:35" ht="15" x14ac:dyDescent="0.25">
      <c r="A349" s="2212">
        <v>4</v>
      </c>
      <c r="B349" s="2212" t="s">
        <v>737</v>
      </c>
      <c r="H349" s="95" t="s">
        <v>738</v>
      </c>
      <c r="I349" s="95" t="s">
        <v>739</v>
      </c>
      <c r="S349" s="1797">
        <v>4</v>
      </c>
      <c r="T349" s="1797" t="s">
        <v>737</v>
      </c>
      <c r="U349" s="1797"/>
      <c r="V349" s="1797"/>
      <c r="W349" s="1797"/>
      <c r="X349" s="1797"/>
      <c r="Y349" s="1797"/>
      <c r="Z349" s="1797" t="s">
        <v>738</v>
      </c>
      <c r="AA349" s="1797" t="s">
        <v>739</v>
      </c>
      <c r="AB349" s="1797"/>
      <c r="AC349" s="1797"/>
      <c r="AD349" s="1797"/>
      <c r="AE349" s="1797"/>
      <c r="AF349" s="1797"/>
      <c r="AG349" s="1797"/>
      <c r="AH349" s="1797"/>
      <c r="AI349" s="1797"/>
    </row>
    <row r="350" spans="1:35" ht="15" x14ac:dyDescent="0.25">
      <c r="A350" s="2212">
        <v>5</v>
      </c>
      <c r="B350" s="2212" t="s">
        <v>740</v>
      </c>
      <c r="H350" s="95" t="s">
        <v>741</v>
      </c>
      <c r="I350" s="95" t="s">
        <v>742</v>
      </c>
      <c r="S350" s="1797">
        <v>5</v>
      </c>
      <c r="T350" s="1797" t="s">
        <v>740</v>
      </c>
      <c r="U350" s="1797"/>
      <c r="V350" s="1797"/>
      <c r="W350" s="1797"/>
      <c r="X350" s="1797"/>
      <c r="Y350" s="1797"/>
      <c r="Z350" s="1797" t="s">
        <v>741</v>
      </c>
      <c r="AA350" s="1797" t="s">
        <v>742</v>
      </c>
      <c r="AB350" s="1797"/>
      <c r="AC350" s="1797"/>
      <c r="AD350" s="1797"/>
      <c r="AE350" s="1797"/>
      <c r="AF350" s="1797"/>
      <c r="AG350" s="2459"/>
      <c r="AH350" s="2459"/>
      <c r="AI350" s="2459"/>
    </row>
    <row r="351" spans="1:35" ht="15" x14ac:dyDescent="0.25">
      <c r="A351" s="2212">
        <v>6</v>
      </c>
      <c r="B351" s="2212" t="s">
        <v>743</v>
      </c>
      <c r="H351" s="95" t="s">
        <v>744</v>
      </c>
      <c r="I351" s="95" t="s">
        <v>745</v>
      </c>
      <c r="S351" s="1797">
        <v>6</v>
      </c>
      <c r="T351" s="1797" t="s">
        <v>743</v>
      </c>
      <c r="U351" s="1797"/>
      <c r="V351" s="1797"/>
      <c r="W351" s="1797"/>
      <c r="X351" s="1797"/>
      <c r="Y351" s="1797"/>
      <c r="Z351" s="1797" t="s">
        <v>744</v>
      </c>
      <c r="AA351" s="1797" t="s">
        <v>745</v>
      </c>
      <c r="AB351" s="1797"/>
      <c r="AC351" s="1797"/>
      <c r="AD351" s="1797"/>
      <c r="AE351" s="1797"/>
      <c r="AF351" s="1797"/>
      <c r="AG351" s="2458"/>
      <c r="AH351" s="2458"/>
      <c r="AI351" s="2458"/>
    </row>
    <row r="352" spans="1:35" ht="15" x14ac:dyDescent="0.25">
      <c r="A352" s="2212">
        <v>7</v>
      </c>
      <c r="B352" s="2212" t="s">
        <v>746</v>
      </c>
      <c r="H352" s="95" t="s">
        <v>747</v>
      </c>
      <c r="I352" s="95" t="s">
        <v>748</v>
      </c>
      <c r="S352" s="1797">
        <v>7</v>
      </c>
      <c r="T352" s="1797" t="s">
        <v>746</v>
      </c>
      <c r="U352" s="1797"/>
      <c r="V352" s="1797"/>
      <c r="W352" s="1797"/>
      <c r="X352" s="1797"/>
      <c r="Y352" s="1797"/>
      <c r="Z352" s="1797" t="s">
        <v>747</v>
      </c>
      <c r="AA352" s="1797" t="s">
        <v>748</v>
      </c>
      <c r="AB352" s="1797"/>
      <c r="AC352" s="1797"/>
      <c r="AD352" s="1797"/>
      <c r="AE352" s="1797"/>
      <c r="AF352" s="1797"/>
      <c r="AG352" s="2458"/>
      <c r="AH352" s="2458"/>
      <c r="AI352" s="2458"/>
    </row>
    <row r="353" spans="1:35" ht="15" x14ac:dyDescent="0.25">
      <c r="A353" s="2212"/>
      <c r="B353" s="2212"/>
      <c r="S353" s="1797"/>
      <c r="T353" s="1797"/>
      <c r="U353" s="1797"/>
      <c r="V353" s="1797"/>
      <c r="W353" s="1797"/>
      <c r="X353" s="1797"/>
      <c r="Y353" s="1797"/>
      <c r="Z353" s="1797"/>
      <c r="AA353" s="1797"/>
      <c r="AB353" s="1797"/>
      <c r="AC353" s="1797"/>
      <c r="AD353" s="1797"/>
      <c r="AE353" s="1797"/>
      <c r="AF353" s="1797"/>
      <c r="AG353" s="1797"/>
      <c r="AH353" s="1797"/>
      <c r="AI353" s="1797"/>
    </row>
    <row r="354" spans="1:35" ht="15" x14ac:dyDescent="0.25">
      <c r="A354" s="2463"/>
      <c r="B354" s="2464"/>
      <c r="C354" s="2392"/>
      <c r="D354" s="2392"/>
      <c r="E354" s="2392"/>
      <c r="F354" s="2392"/>
      <c r="G354" s="2392"/>
      <c r="H354" s="2392"/>
      <c r="I354" s="2392"/>
      <c r="J354" s="2392"/>
      <c r="K354" s="2392"/>
      <c r="L354" s="2392"/>
      <c r="M354" s="2392"/>
      <c r="N354" s="2392"/>
      <c r="O354" s="2392"/>
      <c r="P354" s="2392"/>
      <c r="S354" s="2243" t="s">
        <v>899</v>
      </c>
    </row>
    <row r="355" spans="1:35" x14ac:dyDescent="0.2">
      <c r="A355" s="2463"/>
      <c r="B355" s="2464"/>
      <c r="C355" s="2213"/>
      <c r="D355" s="2213"/>
      <c r="E355" s="2213"/>
      <c r="F355" s="2213"/>
      <c r="G355" s="2213"/>
      <c r="H355" s="2213"/>
      <c r="I355" s="2213"/>
      <c r="J355" s="2213"/>
      <c r="K355" s="2213"/>
      <c r="L355" s="2213"/>
      <c r="M355" s="2213"/>
      <c r="N355" s="2213"/>
      <c r="O355" s="2213"/>
      <c r="P355" s="2213"/>
      <c r="Q355" s="2213"/>
    </row>
    <row r="356" spans="1:35" x14ac:dyDescent="0.2">
      <c r="A356" s="2212"/>
      <c r="B356" s="2212"/>
      <c r="C356" s="2209"/>
      <c r="D356" s="2209"/>
      <c r="E356" s="2209"/>
      <c r="F356" s="2209"/>
      <c r="G356" s="2209"/>
      <c r="H356" s="2209"/>
      <c r="I356" s="2209"/>
      <c r="J356" s="2209"/>
      <c r="K356" s="2209"/>
      <c r="L356" s="2209"/>
      <c r="M356" s="2209"/>
      <c r="N356" s="2209"/>
      <c r="O356" s="2209"/>
      <c r="P356" s="2209"/>
      <c r="Q356" s="2209"/>
    </row>
    <row r="357" spans="1:35" ht="15" x14ac:dyDescent="0.25">
      <c r="A357" s="2212"/>
      <c r="B357" s="2212"/>
      <c r="C357" s="2236"/>
      <c r="D357" s="2236"/>
      <c r="E357" s="2236"/>
      <c r="F357" s="2236"/>
      <c r="G357" s="2236"/>
      <c r="H357" s="2236"/>
      <c r="I357" s="2236"/>
      <c r="J357" s="2236"/>
      <c r="K357" s="2236"/>
      <c r="L357" s="2236"/>
      <c r="M357" s="2236"/>
      <c r="N357" s="2236"/>
      <c r="O357" s="2236"/>
      <c r="P357" s="2236"/>
      <c r="Q357" s="2236"/>
    </row>
    <row r="358" spans="1:35" ht="15" x14ac:dyDescent="0.25">
      <c r="A358" s="2212"/>
      <c r="B358" s="2212"/>
      <c r="C358" s="2236"/>
      <c r="D358" s="2236"/>
      <c r="E358" s="2236"/>
      <c r="F358" s="2236"/>
      <c r="G358" s="2236"/>
      <c r="H358" s="2236"/>
      <c r="I358" s="2236"/>
      <c r="J358" s="2236"/>
      <c r="K358" s="2236"/>
      <c r="L358" s="2236"/>
      <c r="M358" s="2236"/>
      <c r="N358" s="2236"/>
      <c r="O358" s="2236"/>
      <c r="P358" s="2236"/>
      <c r="Q358" s="2236"/>
    </row>
    <row r="359" spans="1:35" ht="15" x14ac:dyDescent="0.25">
      <c r="A359" s="2212"/>
      <c r="B359" s="2212"/>
      <c r="C359" s="2236"/>
      <c r="D359" s="2236"/>
      <c r="E359" s="2236"/>
      <c r="F359" s="2236"/>
      <c r="G359" s="2236"/>
      <c r="H359" s="2236"/>
      <c r="I359" s="2236"/>
      <c r="J359" s="2236"/>
      <c r="K359" s="2236"/>
      <c r="L359" s="2236"/>
      <c r="M359" s="2236"/>
      <c r="N359" s="2236"/>
      <c r="O359" s="2236"/>
      <c r="P359" s="2236"/>
      <c r="Q359" s="2236"/>
    </row>
    <row r="360" spans="1:35" ht="15" x14ac:dyDescent="0.25">
      <c r="A360" s="2212"/>
      <c r="B360" s="2212"/>
      <c r="C360" s="2236"/>
      <c r="D360" s="2236"/>
      <c r="E360" s="2236"/>
      <c r="F360" s="2236"/>
      <c r="G360" s="2236"/>
      <c r="H360" s="2236"/>
      <c r="I360" s="2236"/>
      <c r="J360" s="2236"/>
      <c r="K360" s="2236"/>
      <c r="L360" s="2236"/>
      <c r="M360" s="2236"/>
      <c r="N360" s="2236"/>
      <c r="O360" s="2236"/>
      <c r="P360" s="2236"/>
      <c r="Q360" s="2236"/>
    </row>
    <row r="361" spans="1:35" ht="15" x14ac:dyDescent="0.25">
      <c r="A361" s="2212"/>
      <c r="B361" s="2212"/>
      <c r="C361" s="2236"/>
      <c r="D361" s="2236"/>
      <c r="E361" s="2236"/>
      <c r="F361" s="2236"/>
      <c r="G361" s="2236"/>
      <c r="H361" s="2236"/>
      <c r="I361" s="2236"/>
      <c r="J361" s="2236"/>
      <c r="K361" s="2236"/>
      <c r="L361" s="2236"/>
      <c r="M361" s="2236"/>
      <c r="N361" s="2236"/>
      <c r="O361" s="2236"/>
      <c r="P361" s="2236"/>
      <c r="Q361" s="2236"/>
    </row>
    <row r="362" spans="1:35" ht="15.75" x14ac:dyDescent="0.25">
      <c r="A362" s="2212" t="s">
        <v>696</v>
      </c>
      <c r="B362" s="2212"/>
      <c r="S362" s="2460" t="s">
        <v>697</v>
      </c>
      <c r="T362" s="2460"/>
      <c r="U362" s="2460"/>
      <c r="V362" s="2460"/>
      <c r="W362" s="2460"/>
      <c r="X362" s="2460"/>
      <c r="Y362" s="2460"/>
      <c r="Z362" s="2460"/>
      <c r="AA362" s="2460"/>
      <c r="AB362" s="2460"/>
      <c r="AC362" s="2460"/>
      <c r="AD362" s="2460"/>
      <c r="AE362" s="2460"/>
      <c r="AF362" s="2460"/>
      <c r="AG362" s="2460"/>
      <c r="AH362" s="2460"/>
      <c r="AI362" s="2460"/>
    </row>
    <row r="363" spans="1:35" ht="15.75" x14ac:dyDescent="0.25">
      <c r="A363" s="2212" t="s">
        <v>273</v>
      </c>
      <c r="B363" s="2212"/>
      <c r="C363" s="95" t="s">
        <v>894</v>
      </c>
      <c r="S363" s="2461" t="s">
        <v>896</v>
      </c>
      <c r="T363" s="2461"/>
      <c r="U363" s="2461"/>
      <c r="V363" s="2461"/>
      <c r="W363" s="2461"/>
      <c r="X363" s="2461"/>
      <c r="Y363" s="2461"/>
      <c r="Z363" s="2461"/>
      <c r="AA363" s="2461"/>
      <c r="AB363" s="2461"/>
      <c r="AC363" s="2461"/>
      <c r="AD363" s="2461"/>
      <c r="AE363" s="2461"/>
      <c r="AF363" s="2461"/>
      <c r="AG363" s="2461"/>
      <c r="AH363" s="2461"/>
      <c r="AI363" s="2461"/>
    </row>
    <row r="364" spans="1:35" ht="15" x14ac:dyDescent="0.25">
      <c r="A364" s="2212"/>
      <c r="B364" s="2212"/>
      <c r="S364" s="2210"/>
      <c r="T364" s="2210"/>
      <c r="U364" s="2210"/>
      <c r="V364" s="2210"/>
      <c r="W364" s="2210"/>
      <c r="X364" s="2210"/>
      <c r="Y364" s="2210"/>
      <c r="Z364" s="2210"/>
      <c r="AA364" s="2210"/>
      <c r="AB364" s="2210"/>
      <c r="AC364" s="2210"/>
      <c r="AD364" s="2210"/>
      <c r="AE364" s="2210"/>
      <c r="AF364" s="2210"/>
      <c r="AG364" s="2210"/>
      <c r="AH364" s="2210"/>
      <c r="AI364" s="2210"/>
    </row>
    <row r="365" spans="1:35" ht="15" x14ac:dyDescent="0.25">
      <c r="A365" s="2212" t="s">
        <v>25</v>
      </c>
      <c r="B365" s="2212"/>
      <c r="C365" s="95">
        <v>2014</v>
      </c>
      <c r="S365" s="1797" t="s">
        <v>25</v>
      </c>
      <c r="T365" s="1797" t="s">
        <v>706</v>
      </c>
      <c r="U365" s="1797"/>
      <c r="V365" s="1797"/>
      <c r="W365" s="1797"/>
      <c r="X365" s="1797"/>
      <c r="Y365" s="1797"/>
      <c r="Z365" s="1797"/>
      <c r="AA365" s="1797"/>
      <c r="AB365" s="1797"/>
      <c r="AC365" s="1797"/>
      <c r="AD365" s="1797"/>
      <c r="AE365" s="1797"/>
      <c r="AF365" s="1797"/>
      <c r="AG365" s="1797"/>
      <c r="AH365" s="1797"/>
      <c r="AI365" s="1797"/>
    </row>
    <row r="366" spans="1:35" ht="15" x14ac:dyDescent="0.25">
      <c r="A366" s="2212" t="s">
        <v>711</v>
      </c>
      <c r="B366" s="2212"/>
      <c r="C366" s="95" t="s">
        <v>712</v>
      </c>
      <c r="S366" s="1797" t="s">
        <v>272</v>
      </c>
      <c r="T366" s="1797" t="s">
        <v>712</v>
      </c>
      <c r="U366" s="1797"/>
      <c r="V366" s="1797"/>
      <c r="W366" s="1797"/>
      <c r="X366" s="1797"/>
      <c r="Y366" s="1797"/>
      <c r="Z366" s="1797"/>
      <c r="AA366" s="1797"/>
      <c r="AB366" s="1797"/>
      <c r="AC366" s="1797"/>
      <c r="AD366" s="1797"/>
      <c r="AE366" s="1797"/>
      <c r="AF366" s="1797"/>
      <c r="AG366" s="1797"/>
      <c r="AH366" s="1797"/>
      <c r="AI366" s="1797"/>
    </row>
    <row r="367" spans="1:35" ht="15" x14ac:dyDescent="0.25">
      <c r="A367" s="2212" t="s">
        <v>26</v>
      </c>
      <c r="B367" s="2212"/>
      <c r="C367" s="95" t="s">
        <v>713</v>
      </c>
      <c r="S367" s="1797" t="s">
        <v>26</v>
      </c>
      <c r="T367" s="1797" t="s">
        <v>713</v>
      </c>
      <c r="U367" s="1797"/>
      <c r="V367" s="1797"/>
      <c r="W367" s="1797"/>
      <c r="X367" s="1797"/>
      <c r="Y367" s="1797"/>
      <c r="Z367" s="1797"/>
      <c r="AA367" s="1797"/>
      <c r="AB367" s="1797"/>
      <c r="AC367" s="1797"/>
      <c r="AD367" s="1797"/>
      <c r="AE367" s="1797"/>
      <c r="AF367" s="1797"/>
      <c r="AG367" s="1797"/>
      <c r="AH367" s="1797"/>
      <c r="AI367" s="1797"/>
    </row>
    <row r="368" spans="1:35" x14ac:dyDescent="0.2">
      <c r="A368" s="2212"/>
      <c r="B368" s="2212"/>
    </row>
    <row r="369" spans="1:35" ht="15" x14ac:dyDescent="0.2">
      <c r="A369" s="2465" t="s">
        <v>0</v>
      </c>
      <c r="B369" s="2467" t="s">
        <v>715</v>
      </c>
      <c r="C369" s="180" t="s">
        <v>716</v>
      </c>
      <c r="D369" s="180"/>
      <c r="E369" s="180"/>
      <c r="F369" s="180"/>
      <c r="G369" s="180"/>
      <c r="H369" s="180"/>
      <c r="I369" s="180"/>
      <c r="J369" s="180"/>
      <c r="K369" s="180"/>
      <c r="L369" s="180"/>
      <c r="M369" s="180"/>
      <c r="N369" s="180"/>
      <c r="O369" s="180"/>
      <c r="P369" s="180"/>
      <c r="Q369" s="180" t="s">
        <v>309</v>
      </c>
      <c r="S369" s="2462" t="s">
        <v>0</v>
      </c>
      <c r="T369" s="2462" t="s">
        <v>715</v>
      </c>
      <c r="U369" s="2462" t="s">
        <v>716</v>
      </c>
      <c r="V369" s="2462"/>
      <c r="W369" s="2462"/>
      <c r="X369" s="2462"/>
      <c r="Y369" s="2462"/>
      <c r="Z369" s="2462"/>
      <c r="AA369" s="2462"/>
      <c r="AB369" s="2462"/>
      <c r="AC369" s="2462"/>
      <c r="AD369" s="2462"/>
      <c r="AE369" s="2462"/>
      <c r="AF369" s="2462"/>
      <c r="AG369" s="2462"/>
      <c r="AH369" s="2462"/>
      <c r="AI369" s="2462" t="s">
        <v>309</v>
      </c>
    </row>
    <row r="370" spans="1:35" ht="63.75" x14ac:dyDescent="0.2">
      <c r="A370" s="2466"/>
      <c r="B370" s="2468"/>
      <c r="C370" s="1261" t="s">
        <v>802</v>
      </c>
      <c r="D370" s="1261" t="s">
        <v>717</v>
      </c>
      <c r="E370" s="1261" t="s">
        <v>718</v>
      </c>
      <c r="F370" s="1261" t="s">
        <v>136</v>
      </c>
      <c r="G370" s="1261" t="s">
        <v>93</v>
      </c>
      <c r="H370" s="1261" t="s">
        <v>94</v>
      </c>
      <c r="I370" s="1261" t="s">
        <v>719</v>
      </c>
      <c r="J370" s="1261" t="s">
        <v>720</v>
      </c>
      <c r="K370" s="1261" t="s">
        <v>95</v>
      </c>
      <c r="L370" s="1261" t="s">
        <v>721</v>
      </c>
      <c r="M370" s="1261" t="s">
        <v>722</v>
      </c>
      <c r="N370" s="1261" t="s">
        <v>723</v>
      </c>
      <c r="O370" s="1261" t="s">
        <v>208</v>
      </c>
      <c r="P370" s="1261" t="s">
        <v>97</v>
      </c>
      <c r="Q370" s="1261"/>
      <c r="S370" s="2462"/>
      <c r="T370" s="2462"/>
      <c r="U370" s="1803" t="s">
        <v>724</v>
      </c>
      <c r="V370" s="1803" t="s">
        <v>717</v>
      </c>
      <c r="W370" s="1803" t="s">
        <v>718</v>
      </c>
      <c r="X370" s="1803" t="s">
        <v>136</v>
      </c>
      <c r="Y370" s="1803" t="s">
        <v>93</v>
      </c>
      <c r="Z370" s="1803" t="s">
        <v>94</v>
      </c>
      <c r="AA370" s="1803" t="s">
        <v>719</v>
      </c>
      <c r="AB370" s="1803" t="s">
        <v>720</v>
      </c>
      <c r="AC370" s="1803" t="s">
        <v>95</v>
      </c>
      <c r="AD370" s="1803" t="s">
        <v>725</v>
      </c>
      <c r="AE370" s="1803" t="s">
        <v>722</v>
      </c>
      <c r="AF370" s="1803" t="s">
        <v>726</v>
      </c>
      <c r="AG370" s="1803" t="s">
        <v>208</v>
      </c>
      <c r="AH370" s="1803" t="s">
        <v>97</v>
      </c>
      <c r="AI370" s="2462"/>
    </row>
    <row r="371" spans="1:35" ht="15" x14ac:dyDescent="0.2">
      <c r="A371" s="1263">
        <v>1</v>
      </c>
      <c r="B371" s="1263">
        <v>2</v>
      </c>
      <c r="C371" s="1263">
        <v>3</v>
      </c>
      <c r="D371" s="1264">
        <v>4</v>
      </c>
      <c r="E371" s="1264">
        <v>5</v>
      </c>
      <c r="F371" s="1264">
        <v>6</v>
      </c>
      <c r="G371" s="1264">
        <v>7</v>
      </c>
      <c r="H371" s="1264">
        <v>8</v>
      </c>
      <c r="I371" s="1264">
        <v>9</v>
      </c>
      <c r="J371" s="1264">
        <v>10</v>
      </c>
      <c r="K371" s="1264">
        <v>11</v>
      </c>
      <c r="L371" s="1264">
        <v>12</v>
      </c>
      <c r="M371" s="1264">
        <v>13</v>
      </c>
      <c r="N371" s="1264">
        <v>14</v>
      </c>
      <c r="O371" s="1264">
        <v>15</v>
      </c>
      <c r="P371" s="1264">
        <v>16</v>
      </c>
      <c r="Q371" s="1264">
        <v>17</v>
      </c>
      <c r="S371" s="1804">
        <v>1</v>
      </c>
      <c r="T371" s="1804">
        <v>2</v>
      </c>
      <c r="U371" s="1804">
        <v>3</v>
      </c>
      <c r="V371" s="1804">
        <v>4</v>
      </c>
      <c r="W371" s="1804">
        <v>5</v>
      </c>
      <c r="X371" s="1804">
        <v>6</v>
      </c>
      <c r="Y371" s="1804">
        <v>7</v>
      </c>
      <c r="Z371" s="1804">
        <v>8</v>
      </c>
      <c r="AA371" s="1804">
        <v>9</v>
      </c>
      <c r="AB371" s="1804">
        <v>10</v>
      </c>
      <c r="AC371" s="1804">
        <v>11</v>
      </c>
      <c r="AD371" s="1804">
        <v>12</v>
      </c>
      <c r="AE371" s="1804">
        <v>13</v>
      </c>
      <c r="AF371" s="1804">
        <v>14</v>
      </c>
      <c r="AG371" s="1804">
        <v>15</v>
      </c>
      <c r="AH371" s="1804">
        <v>16</v>
      </c>
      <c r="AI371" s="1804">
        <v>17</v>
      </c>
    </row>
    <row r="372" spans="1:35" ht="15" x14ac:dyDescent="0.25">
      <c r="A372" s="2219">
        <v>1</v>
      </c>
      <c r="B372" s="2220">
        <v>0</v>
      </c>
      <c r="C372" s="2029"/>
      <c r="D372" s="2029"/>
      <c r="E372" s="2029"/>
      <c r="F372" s="2029"/>
      <c r="G372" s="2030"/>
      <c r="H372" s="2029"/>
      <c r="I372" s="2029"/>
      <c r="J372" s="2029"/>
      <c r="K372" s="180"/>
      <c r="L372" s="180"/>
      <c r="M372" s="180"/>
      <c r="N372" s="180"/>
      <c r="O372" s="2232"/>
      <c r="P372" s="180"/>
      <c r="Q372" s="180"/>
      <c r="S372" s="1802">
        <v>1</v>
      </c>
      <c r="T372" s="1802">
        <v>0</v>
      </c>
      <c r="U372" s="1799">
        <f>U333+C372</f>
        <v>0</v>
      </c>
      <c r="V372" s="1799">
        <f t="shared" ref="V372:AI381" si="48">V333+D372</f>
        <v>0</v>
      </c>
      <c r="W372" s="1799">
        <f t="shared" si="48"/>
        <v>0</v>
      </c>
      <c r="X372" s="1799">
        <f t="shared" si="48"/>
        <v>2</v>
      </c>
      <c r="Y372" s="1799">
        <f t="shared" si="48"/>
        <v>4</v>
      </c>
      <c r="Z372" s="1799">
        <f t="shared" si="48"/>
        <v>5</v>
      </c>
      <c r="AA372" s="1799">
        <f t="shared" si="48"/>
        <v>1</v>
      </c>
      <c r="AB372" s="1799">
        <f t="shared" si="48"/>
        <v>2</v>
      </c>
      <c r="AC372" s="1799">
        <f t="shared" si="48"/>
        <v>0</v>
      </c>
      <c r="AD372" s="1799">
        <f t="shared" si="48"/>
        <v>0</v>
      </c>
      <c r="AE372" s="1799">
        <f t="shared" si="48"/>
        <v>0</v>
      </c>
      <c r="AF372" s="1799">
        <f t="shared" si="48"/>
        <v>0</v>
      </c>
      <c r="AG372" s="1799">
        <f t="shared" si="48"/>
        <v>0</v>
      </c>
      <c r="AH372" s="1799">
        <f t="shared" si="48"/>
        <v>0</v>
      </c>
      <c r="AI372" s="1799">
        <f t="shared" si="48"/>
        <v>0</v>
      </c>
    </row>
    <row r="373" spans="1:35" ht="15" x14ac:dyDescent="0.25">
      <c r="A373" s="1916">
        <v>2</v>
      </c>
      <c r="B373" s="1916">
        <v>1</v>
      </c>
      <c r="C373" s="2031"/>
      <c r="D373" s="1791"/>
      <c r="E373" s="1792"/>
      <c r="F373" s="1791"/>
      <c r="G373" s="1793"/>
      <c r="H373" s="1791"/>
      <c r="I373" s="1791"/>
      <c r="J373" s="1791"/>
      <c r="K373" s="2032"/>
      <c r="L373" s="2032"/>
      <c r="M373" s="2032"/>
      <c r="N373" s="2032"/>
      <c r="O373" s="2232"/>
      <c r="P373" s="2032"/>
      <c r="Q373" s="2032"/>
      <c r="S373" s="1802">
        <v>2</v>
      </c>
      <c r="T373" s="1802">
        <v>1</v>
      </c>
      <c r="U373" s="1799">
        <f t="shared" ref="U373:U381" si="49">U334+C373</f>
        <v>0</v>
      </c>
      <c r="V373" s="1799">
        <f t="shared" si="48"/>
        <v>0</v>
      </c>
      <c r="W373" s="1799">
        <f t="shared" si="48"/>
        <v>0</v>
      </c>
      <c r="X373" s="1799">
        <f t="shared" si="48"/>
        <v>0</v>
      </c>
      <c r="Y373" s="1799">
        <f t="shared" si="48"/>
        <v>0</v>
      </c>
      <c r="Z373" s="1799">
        <f t="shared" si="48"/>
        <v>0</v>
      </c>
      <c r="AA373" s="1799">
        <f t="shared" si="48"/>
        <v>0</v>
      </c>
      <c r="AB373" s="1799">
        <f t="shared" si="48"/>
        <v>0</v>
      </c>
      <c r="AC373" s="1799">
        <f t="shared" si="48"/>
        <v>0</v>
      </c>
      <c r="AD373" s="1799">
        <f t="shared" si="48"/>
        <v>0</v>
      </c>
      <c r="AE373" s="1799">
        <f t="shared" si="48"/>
        <v>0</v>
      </c>
      <c r="AF373" s="1799">
        <f t="shared" si="48"/>
        <v>0</v>
      </c>
      <c r="AG373" s="1799">
        <f t="shared" si="48"/>
        <v>0</v>
      </c>
      <c r="AH373" s="1799">
        <f t="shared" si="48"/>
        <v>0</v>
      </c>
      <c r="AI373" s="1799">
        <f t="shared" si="48"/>
        <v>0</v>
      </c>
    </row>
    <row r="374" spans="1:35" ht="15" x14ac:dyDescent="0.25">
      <c r="A374" s="2219">
        <v>3</v>
      </c>
      <c r="B374" s="2220">
        <v>2</v>
      </c>
      <c r="C374" s="2029"/>
      <c r="D374" s="1837"/>
      <c r="E374" s="1837"/>
      <c r="F374" s="1837"/>
      <c r="G374" s="1786"/>
      <c r="H374" s="1837"/>
      <c r="I374" s="1837"/>
      <c r="J374" s="1837"/>
      <c r="K374" s="180"/>
      <c r="L374" s="180"/>
      <c r="M374" s="180"/>
      <c r="N374" s="180"/>
      <c r="O374" s="2233"/>
      <c r="P374" s="180"/>
      <c r="Q374" s="180"/>
      <c r="S374" s="1802">
        <v>3</v>
      </c>
      <c r="T374" s="1802">
        <v>2</v>
      </c>
      <c r="U374" s="1799">
        <f t="shared" si="49"/>
        <v>8</v>
      </c>
      <c r="V374" s="1799">
        <f t="shared" si="48"/>
        <v>15</v>
      </c>
      <c r="W374" s="1799">
        <f t="shared" si="48"/>
        <v>9</v>
      </c>
      <c r="X374" s="1799">
        <f t="shared" si="48"/>
        <v>26</v>
      </c>
      <c r="Y374" s="1799">
        <f t="shared" si="48"/>
        <v>97</v>
      </c>
      <c r="Z374" s="1799">
        <f t="shared" si="48"/>
        <v>16</v>
      </c>
      <c r="AA374" s="1799">
        <f t="shared" si="48"/>
        <v>96</v>
      </c>
      <c r="AB374" s="1799">
        <f t="shared" si="48"/>
        <v>25</v>
      </c>
      <c r="AC374" s="1799">
        <f t="shared" si="48"/>
        <v>0</v>
      </c>
      <c r="AD374" s="1799">
        <f t="shared" si="48"/>
        <v>0</v>
      </c>
      <c r="AE374" s="1799">
        <f t="shared" si="48"/>
        <v>0</v>
      </c>
      <c r="AF374" s="1799">
        <f t="shared" si="48"/>
        <v>0</v>
      </c>
      <c r="AG374" s="1799">
        <f t="shared" si="48"/>
        <v>7</v>
      </c>
      <c r="AH374" s="1799">
        <f t="shared" si="48"/>
        <v>0</v>
      </c>
      <c r="AI374" s="1799">
        <f t="shared" si="48"/>
        <v>0</v>
      </c>
    </row>
    <row r="375" spans="1:35" ht="15" x14ac:dyDescent="0.25">
      <c r="A375" s="1916">
        <v>4</v>
      </c>
      <c r="B375" s="1916">
        <v>3</v>
      </c>
      <c r="C375" s="2032"/>
      <c r="D375" s="1791">
        <v>3</v>
      </c>
      <c r="E375" s="1791">
        <v>1</v>
      </c>
      <c r="F375" s="1791">
        <v>2</v>
      </c>
      <c r="G375" s="1794">
        <v>8</v>
      </c>
      <c r="H375" s="1791">
        <v>4</v>
      </c>
      <c r="I375" s="1791"/>
      <c r="J375" s="1791">
        <v>1</v>
      </c>
      <c r="K375" s="2032"/>
      <c r="L375" s="2032"/>
      <c r="M375" s="2032"/>
      <c r="N375" s="2032"/>
      <c r="O375" s="2232">
        <v>2</v>
      </c>
      <c r="P375" s="2032"/>
      <c r="Q375" s="2032"/>
      <c r="S375" s="1802">
        <v>4</v>
      </c>
      <c r="T375" s="1802">
        <v>3</v>
      </c>
      <c r="U375" s="1799">
        <f t="shared" si="49"/>
        <v>95</v>
      </c>
      <c r="V375" s="1799">
        <f t="shared" si="48"/>
        <v>480</v>
      </c>
      <c r="W375" s="1799">
        <f t="shared" si="48"/>
        <v>93</v>
      </c>
      <c r="X375" s="1799">
        <f t="shared" si="48"/>
        <v>291</v>
      </c>
      <c r="Y375" s="1799">
        <f t="shared" si="48"/>
        <v>1460</v>
      </c>
      <c r="Z375" s="1799">
        <f t="shared" si="48"/>
        <v>272</v>
      </c>
      <c r="AA375" s="1799">
        <f t="shared" si="48"/>
        <v>113</v>
      </c>
      <c r="AB375" s="1799">
        <f t="shared" si="48"/>
        <v>324</v>
      </c>
      <c r="AC375" s="1799">
        <f t="shared" si="48"/>
        <v>0</v>
      </c>
      <c r="AD375" s="1799">
        <f t="shared" si="48"/>
        <v>0</v>
      </c>
      <c r="AE375" s="1799">
        <f t="shared" si="48"/>
        <v>0</v>
      </c>
      <c r="AF375" s="1799">
        <f t="shared" si="48"/>
        <v>0</v>
      </c>
      <c r="AG375" s="1799">
        <f t="shared" si="48"/>
        <v>81</v>
      </c>
      <c r="AH375" s="1799">
        <f t="shared" si="48"/>
        <v>0</v>
      </c>
      <c r="AI375" s="1799">
        <f t="shared" si="48"/>
        <v>0</v>
      </c>
    </row>
    <row r="376" spans="1:35" ht="15" x14ac:dyDescent="0.25">
      <c r="A376" s="2219">
        <v>5</v>
      </c>
      <c r="B376" s="2220">
        <v>4</v>
      </c>
      <c r="C376" s="2029"/>
      <c r="D376" s="1837"/>
      <c r="E376" s="1837">
        <v>3</v>
      </c>
      <c r="F376" s="1837"/>
      <c r="G376" s="1786">
        <v>1</v>
      </c>
      <c r="H376" s="1837"/>
      <c r="I376" s="1837">
        <v>1</v>
      </c>
      <c r="J376" s="1837"/>
      <c r="K376" s="180"/>
      <c r="L376" s="180"/>
      <c r="M376" s="180"/>
      <c r="N376" s="180"/>
      <c r="O376" s="2233">
        <v>2</v>
      </c>
      <c r="P376" s="180"/>
      <c r="Q376" s="180"/>
      <c r="S376" s="1802">
        <v>5</v>
      </c>
      <c r="T376" s="1802">
        <v>4</v>
      </c>
      <c r="U376" s="1799">
        <f t="shared" si="49"/>
        <v>0</v>
      </c>
      <c r="V376" s="1799">
        <f t="shared" si="48"/>
        <v>3</v>
      </c>
      <c r="W376" s="1799">
        <f t="shared" si="48"/>
        <v>26</v>
      </c>
      <c r="X376" s="1799">
        <f t="shared" si="48"/>
        <v>0</v>
      </c>
      <c r="Y376" s="1799">
        <f t="shared" si="48"/>
        <v>56</v>
      </c>
      <c r="Z376" s="1799">
        <f t="shared" si="48"/>
        <v>32</v>
      </c>
      <c r="AA376" s="1799">
        <f t="shared" si="48"/>
        <v>4</v>
      </c>
      <c r="AB376" s="1799">
        <f t="shared" si="48"/>
        <v>38</v>
      </c>
      <c r="AC376" s="1799">
        <f t="shared" si="48"/>
        <v>0</v>
      </c>
      <c r="AD376" s="1799">
        <f t="shared" si="48"/>
        <v>0</v>
      </c>
      <c r="AE376" s="1799">
        <f t="shared" si="48"/>
        <v>0</v>
      </c>
      <c r="AF376" s="1799">
        <f t="shared" si="48"/>
        <v>0</v>
      </c>
      <c r="AG376" s="1799">
        <f t="shared" si="48"/>
        <v>6</v>
      </c>
      <c r="AH376" s="1799">
        <f t="shared" si="48"/>
        <v>0</v>
      </c>
      <c r="AI376" s="1799">
        <f t="shared" si="48"/>
        <v>0</v>
      </c>
    </row>
    <row r="377" spans="1:35" ht="15" x14ac:dyDescent="0.25">
      <c r="A377" s="1916">
        <v>6</v>
      </c>
      <c r="B377" s="1916">
        <v>5</v>
      </c>
      <c r="C377" s="2031"/>
      <c r="D377" s="1791">
        <v>1</v>
      </c>
      <c r="E377" s="1791"/>
      <c r="F377" s="1791">
        <v>8</v>
      </c>
      <c r="G377" s="1793">
        <v>2</v>
      </c>
      <c r="H377" s="1791">
        <v>5</v>
      </c>
      <c r="I377" s="1791"/>
      <c r="J377" s="1791">
        <v>4</v>
      </c>
      <c r="K377" s="2032"/>
      <c r="L377" s="2032"/>
      <c r="M377" s="2032"/>
      <c r="N377" s="2032"/>
      <c r="O377" s="2232"/>
      <c r="P377" s="2032"/>
      <c r="Q377" s="2032"/>
      <c r="S377" s="1802">
        <v>6</v>
      </c>
      <c r="T377" s="1802">
        <v>5</v>
      </c>
      <c r="U377" s="1799">
        <f t="shared" si="49"/>
        <v>1</v>
      </c>
      <c r="V377" s="1799">
        <f t="shared" si="48"/>
        <v>182</v>
      </c>
      <c r="W377" s="1799">
        <f t="shared" si="48"/>
        <v>6</v>
      </c>
      <c r="X377" s="1799">
        <f t="shared" si="48"/>
        <v>109</v>
      </c>
      <c r="Y377" s="1799">
        <f t="shared" si="48"/>
        <v>316</v>
      </c>
      <c r="Z377" s="1799">
        <f t="shared" si="48"/>
        <v>142</v>
      </c>
      <c r="AA377" s="1799">
        <f t="shared" si="48"/>
        <v>26</v>
      </c>
      <c r="AB377" s="1799">
        <f t="shared" si="48"/>
        <v>167</v>
      </c>
      <c r="AC377" s="1799">
        <f t="shared" si="48"/>
        <v>0</v>
      </c>
      <c r="AD377" s="1799">
        <f t="shared" si="48"/>
        <v>0</v>
      </c>
      <c r="AE377" s="1799">
        <f t="shared" si="48"/>
        <v>0</v>
      </c>
      <c r="AF377" s="1799">
        <f t="shared" si="48"/>
        <v>0</v>
      </c>
      <c r="AG377" s="1799">
        <f t="shared" si="48"/>
        <v>55</v>
      </c>
      <c r="AH377" s="1799">
        <f t="shared" si="48"/>
        <v>0</v>
      </c>
      <c r="AI377" s="1799">
        <f t="shared" si="48"/>
        <v>0</v>
      </c>
    </row>
    <row r="378" spans="1:35" ht="15" x14ac:dyDescent="0.25">
      <c r="A378" s="2219">
        <v>7</v>
      </c>
      <c r="B378" s="2220">
        <v>6</v>
      </c>
      <c r="C378" s="2029"/>
      <c r="D378" s="1837">
        <v>3</v>
      </c>
      <c r="E378" s="1837"/>
      <c r="F378" s="1837">
        <v>1</v>
      </c>
      <c r="G378" s="1786">
        <v>6</v>
      </c>
      <c r="H378" s="1837">
        <v>2</v>
      </c>
      <c r="I378" s="1837">
        <v>2</v>
      </c>
      <c r="J378" s="1837">
        <v>2</v>
      </c>
      <c r="K378" s="180"/>
      <c r="L378" s="180"/>
      <c r="M378" s="180"/>
      <c r="N378" s="180"/>
      <c r="O378" s="2233">
        <v>2</v>
      </c>
      <c r="P378" s="180"/>
      <c r="Q378" s="180"/>
      <c r="S378" s="1802">
        <v>7</v>
      </c>
      <c r="T378" s="1802">
        <v>6</v>
      </c>
      <c r="U378" s="1799">
        <f t="shared" si="49"/>
        <v>73</v>
      </c>
      <c r="V378" s="1799">
        <f t="shared" si="48"/>
        <v>37</v>
      </c>
      <c r="W378" s="1799">
        <f t="shared" si="48"/>
        <v>33</v>
      </c>
      <c r="X378" s="1799">
        <f t="shared" si="48"/>
        <v>265</v>
      </c>
      <c r="Y378" s="1799">
        <f t="shared" si="48"/>
        <v>354</v>
      </c>
      <c r="Z378" s="1799">
        <f t="shared" si="48"/>
        <v>139</v>
      </c>
      <c r="AA378" s="1799">
        <f t="shared" si="48"/>
        <v>95</v>
      </c>
      <c r="AB378" s="1799">
        <f t="shared" si="48"/>
        <v>146</v>
      </c>
      <c r="AC378" s="1799">
        <f t="shared" si="48"/>
        <v>0</v>
      </c>
      <c r="AD378" s="1799">
        <f t="shared" si="48"/>
        <v>0</v>
      </c>
      <c r="AE378" s="1799">
        <f t="shared" si="48"/>
        <v>0</v>
      </c>
      <c r="AF378" s="1799">
        <f t="shared" si="48"/>
        <v>0</v>
      </c>
      <c r="AG378" s="1799">
        <f t="shared" si="48"/>
        <v>25</v>
      </c>
      <c r="AH378" s="1799">
        <f t="shared" si="48"/>
        <v>0</v>
      </c>
      <c r="AI378" s="1799">
        <f t="shared" si="48"/>
        <v>0</v>
      </c>
    </row>
    <row r="379" spans="1:35" ht="15" x14ac:dyDescent="0.25">
      <c r="A379" s="1916">
        <v>8</v>
      </c>
      <c r="B379" s="1916">
        <v>7</v>
      </c>
      <c r="C379" s="2031"/>
      <c r="D379" s="1791"/>
      <c r="E379" s="1791"/>
      <c r="F379" s="1791">
        <v>1</v>
      </c>
      <c r="G379" s="1793"/>
      <c r="H379" s="1791"/>
      <c r="I379" s="1791"/>
      <c r="J379" s="1791"/>
      <c r="K379" s="2032"/>
      <c r="L379" s="2032"/>
      <c r="M379" s="2032"/>
      <c r="N379" s="2032"/>
      <c r="O379" s="2232"/>
      <c r="P379" s="2032"/>
      <c r="Q379" s="2032"/>
      <c r="S379" s="1802">
        <v>8</v>
      </c>
      <c r="T379" s="1802">
        <v>7</v>
      </c>
      <c r="U379" s="1799">
        <f t="shared" si="49"/>
        <v>0</v>
      </c>
      <c r="V379" s="1799">
        <f t="shared" si="48"/>
        <v>253</v>
      </c>
      <c r="W379" s="1799">
        <f t="shared" si="48"/>
        <v>11</v>
      </c>
      <c r="X379" s="1799">
        <f t="shared" si="48"/>
        <v>50</v>
      </c>
      <c r="Y379" s="1799">
        <f t="shared" si="48"/>
        <v>1184</v>
      </c>
      <c r="Z379" s="1799">
        <f t="shared" si="48"/>
        <v>30</v>
      </c>
      <c r="AA379" s="1799">
        <f t="shared" si="48"/>
        <v>21</v>
      </c>
      <c r="AB379" s="1799">
        <f t="shared" si="48"/>
        <v>125</v>
      </c>
      <c r="AC379" s="1799">
        <f t="shared" si="48"/>
        <v>0</v>
      </c>
      <c r="AD379" s="1799">
        <f t="shared" si="48"/>
        <v>0</v>
      </c>
      <c r="AE379" s="1799">
        <f t="shared" si="48"/>
        <v>0</v>
      </c>
      <c r="AF379" s="1799">
        <f t="shared" si="48"/>
        <v>0</v>
      </c>
      <c r="AG379" s="1799">
        <f t="shared" si="48"/>
        <v>18</v>
      </c>
      <c r="AH379" s="1799">
        <f t="shared" si="48"/>
        <v>0</v>
      </c>
      <c r="AI379" s="1799">
        <f t="shared" si="48"/>
        <v>0</v>
      </c>
    </row>
    <row r="380" spans="1:35" ht="15" x14ac:dyDescent="0.25">
      <c r="A380" s="2219">
        <v>9</v>
      </c>
      <c r="B380" s="2220">
        <v>8</v>
      </c>
      <c r="C380" s="2029"/>
      <c r="D380" s="1837"/>
      <c r="E380" s="1837"/>
      <c r="F380" s="1837">
        <v>2</v>
      </c>
      <c r="G380" s="1786">
        <v>8</v>
      </c>
      <c r="H380" s="1837">
        <v>2</v>
      </c>
      <c r="I380" s="1837"/>
      <c r="J380" s="1837">
        <v>1</v>
      </c>
      <c r="K380" s="180"/>
      <c r="L380" s="180"/>
      <c r="M380" s="180"/>
      <c r="N380" s="180"/>
      <c r="O380" s="2233">
        <v>1</v>
      </c>
      <c r="P380" s="180"/>
      <c r="Q380" s="180"/>
      <c r="S380" s="1802">
        <v>9</v>
      </c>
      <c r="T380" s="1802">
        <v>8</v>
      </c>
      <c r="U380" s="1799">
        <f t="shared" si="49"/>
        <v>0</v>
      </c>
      <c r="V380" s="1799">
        <f t="shared" si="48"/>
        <v>151</v>
      </c>
      <c r="W380" s="1799">
        <f t="shared" si="48"/>
        <v>27</v>
      </c>
      <c r="X380" s="1799">
        <f t="shared" si="48"/>
        <v>133</v>
      </c>
      <c r="Y380" s="1799">
        <f t="shared" si="48"/>
        <v>198</v>
      </c>
      <c r="Z380" s="1799">
        <f t="shared" si="48"/>
        <v>114</v>
      </c>
      <c r="AA380" s="1799">
        <f t="shared" si="48"/>
        <v>63</v>
      </c>
      <c r="AB380" s="1799">
        <f t="shared" si="48"/>
        <v>215</v>
      </c>
      <c r="AC380" s="1799">
        <f t="shared" si="48"/>
        <v>0</v>
      </c>
      <c r="AD380" s="1799">
        <f t="shared" si="48"/>
        <v>0</v>
      </c>
      <c r="AE380" s="1799">
        <f t="shared" si="48"/>
        <v>0</v>
      </c>
      <c r="AF380" s="1799">
        <f t="shared" si="48"/>
        <v>0</v>
      </c>
      <c r="AG380" s="1799">
        <f t="shared" si="48"/>
        <v>19</v>
      </c>
      <c r="AH380" s="1799">
        <f t="shared" si="48"/>
        <v>0</v>
      </c>
      <c r="AI380" s="1799">
        <f t="shared" si="48"/>
        <v>0</v>
      </c>
    </row>
    <row r="381" spans="1:35" ht="15" x14ac:dyDescent="0.25">
      <c r="A381" s="1916">
        <v>10</v>
      </c>
      <c r="B381" s="1916">
        <v>9</v>
      </c>
      <c r="C381" s="2031"/>
      <c r="D381" s="1791">
        <v>1</v>
      </c>
      <c r="E381" s="1791"/>
      <c r="F381" s="1791"/>
      <c r="G381" s="1793">
        <v>4</v>
      </c>
      <c r="H381" s="1791">
        <v>1</v>
      </c>
      <c r="I381" s="1791"/>
      <c r="J381" s="1791"/>
      <c r="K381" s="2032"/>
      <c r="L381" s="2032"/>
      <c r="M381" s="2032"/>
      <c r="N381" s="2032"/>
      <c r="O381" s="2232"/>
      <c r="P381" s="2032"/>
      <c r="Q381" s="2032"/>
      <c r="S381" s="1802">
        <v>10</v>
      </c>
      <c r="T381" s="1802">
        <v>9</v>
      </c>
      <c r="U381" s="1799">
        <f t="shared" si="49"/>
        <v>0</v>
      </c>
      <c r="V381" s="1799">
        <f t="shared" si="48"/>
        <v>9</v>
      </c>
      <c r="W381" s="1799">
        <f t="shared" si="48"/>
        <v>3</v>
      </c>
      <c r="X381" s="1799">
        <f t="shared" si="48"/>
        <v>37</v>
      </c>
      <c r="Y381" s="1799">
        <f t="shared" si="48"/>
        <v>29</v>
      </c>
      <c r="Z381" s="1799">
        <f t="shared" si="48"/>
        <v>57</v>
      </c>
      <c r="AA381" s="1799">
        <f t="shared" si="48"/>
        <v>19</v>
      </c>
      <c r="AB381" s="1799">
        <f t="shared" si="48"/>
        <v>58</v>
      </c>
      <c r="AC381" s="1799">
        <f t="shared" si="48"/>
        <v>0</v>
      </c>
      <c r="AD381" s="1799">
        <f t="shared" si="48"/>
        <v>0</v>
      </c>
      <c r="AE381" s="1799">
        <f t="shared" si="48"/>
        <v>0</v>
      </c>
      <c r="AF381" s="1799">
        <f t="shared" si="48"/>
        <v>0</v>
      </c>
      <c r="AG381" s="1799">
        <f t="shared" si="48"/>
        <v>9</v>
      </c>
      <c r="AH381" s="1799">
        <f t="shared" si="48"/>
        <v>0</v>
      </c>
      <c r="AI381" s="1799">
        <f t="shared" si="48"/>
        <v>0</v>
      </c>
    </row>
    <row r="382" spans="1:35" ht="15" x14ac:dyDescent="0.25">
      <c r="A382" s="2219" t="s">
        <v>276</v>
      </c>
      <c r="B382" s="2219"/>
      <c r="C382" s="2029">
        <f>SUM(C372:C381)</f>
        <v>0</v>
      </c>
      <c r="D382" s="2029">
        <f t="shared" ref="D382:O382" si="50">SUM(D372:D381)</f>
        <v>8</v>
      </c>
      <c r="E382" s="2029">
        <f t="shared" si="50"/>
        <v>4</v>
      </c>
      <c r="F382" s="2029">
        <f t="shared" si="50"/>
        <v>14</v>
      </c>
      <c r="G382" s="2029">
        <f t="shared" si="50"/>
        <v>29</v>
      </c>
      <c r="H382" s="2029">
        <f t="shared" si="50"/>
        <v>14</v>
      </c>
      <c r="I382" s="2029">
        <f t="shared" si="50"/>
        <v>3</v>
      </c>
      <c r="J382" s="2029">
        <f t="shared" si="50"/>
        <v>8</v>
      </c>
      <c r="K382" s="2029">
        <f t="shared" si="50"/>
        <v>0</v>
      </c>
      <c r="L382" s="2029">
        <f t="shared" si="50"/>
        <v>0</v>
      </c>
      <c r="M382" s="2029">
        <f t="shared" si="50"/>
        <v>0</v>
      </c>
      <c r="N382" s="2029">
        <f t="shared" si="50"/>
        <v>0</v>
      </c>
      <c r="O382" s="2029">
        <f t="shared" si="50"/>
        <v>7</v>
      </c>
      <c r="P382" s="180"/>
      <c r="Q382" s="180"/>
      <c r="S382" s="2456" t="s">
        <v>276</v>
      </c>
      <c r="T382" s="2457"/>
      <c r="U382" s="1799">
        <f>SUM(U372:U381)</f>
        <v>177</v>
      </c>
      <c r="V382" s="1799">
        <f t="shared" ref="V382:AI382" si="51">SUM(V372:V381)</f>
        <v>1130</v>
      </c>
      <c r="W382" s="1799">
        <f t="shared" si="51"/>
        <v>208</v>
      </c>
      <c r="X382" s="1799">
        <f t="shared" si="51"/>
        <v>913</v>
      </c>
      <c r="Y382" s="1799">
        <f t="shared" si="51"/>
        <v>3698</v>
      </c>
      <c r="Z382" s="1799">
        <f t="shared" si="51"/>
        <v>807</v>
      </c>
      <c r="AA382" s="1799">
        <f t="shared" si="51"/>
        <v>438</v>
      </c>
      <c r="AB382" s="1799">
        <f t="shared" si="51"/>
        <v>1100</v>
      </c>
      <c r="AC382" s="1799">
        <f t="shared" si="51"/>
        <v>0</v>
      </c>
      <c r="AD382" s="1799">
        <f t="shared" si="51"/>
        <v>0</v>
      </c>
      <c r="AE382" s="1799">
        <f t="shared" si="51"/>
        <v>0</v>
      </c>
      <c r="AF382" s="1799">
        <f t="shared" si="51"/>
        <v>0</v>
      </c>
      <c r="AG382" s="1799">
        <f t="shared" si="51"/>
        <v>220</v>
      </c>
      <c r="AH382" s="1799">
        <f t="shared" si="51"/>
        <v>0</v>
      </c>
      <c r="AI382" s="1799">
        <f t="shared" si="51"/>
        <v>0</v>
      </c>
    </row>
    <row r="383" spans="1:35" ht="15" x14ac:dyDescent="0.25">
      <c r="A383" s="2212"/>
      <c r="B383" s="2212"/>
      <c r="S383" s="1797"/>
      <c r="T383" s="1797"/>
      <c r="U383" s="1801">
        <v>7983</v>
      </c>
      <c r="V383" s="1797"/>
      <c r="W383" s="1797"/>
      <c r="X383" s="1797"/>
      <c r="Y383" s="1797"/>
      <c r="Z383" s="1797"/>
      <c r="AA383" s="1797"/>
      <c r="AB383" s="1797"/>
      <c r="AC383" s="1797"/>
      <c r="AD383" s="1797"/>
      <c r="AE383" s="1797"/>
      <c r="AF383" s="1797"/>
      <c r="AG383" s="1797"/>
      <c r="AH383" s="1797"/>
      <c r="AI383" s="1797"/>
    </row>
    <row r="384" spans="1:35" ht="12.75" customHeight="1" x14ac:dyDescent="0.25">
      <c r="A384" s="2212" t="s">
        <v>598</v>
      </c>
      <c r="B384" s="2212"/>
      <c r="S384" s="1797" t="s">
        <v>598</v>
      </c>
      <c r="T384" s="1797"/>
      <c r="U384" s="1797" t="s">
        <v>302</v>
      </c>
      <c r="V384" s="1797"/>
      <c r="W384" s="1797"/>
      <c r="X384" s="1797"/>
      <c r="Y384" s="1797"/>
      <c r="Z384" s="1797"/>
      <c r="AA384" s="1797"/>
      <c r="AB384" s="1797"/>
      <c r="AC384" s="1797"/>
      <c r="AD384" s="1797"/>
      <c r="AE384" s="1797"/>
      <c r="AF384" s="1797"/>
      <c r="AG384" s="1797"/>
      <c r="AH384" s="1797"/>
      <c r="AI384" s="1797"/>
    </row>
    <row r="385" spans="1:35" ht="15" x14ac:dyDescent="0.25">
      <c r="A385" s="2212">
        <v>1</v>
      </c>
      <c r="B385" s="2212" t="s">
        <v>728</v>
      </c>
      <c r="H385" s="95">
        <v>8</v>
      </c>
      <c r="I385" s="95" t="s">
        <v>729</v>
      </c>
      <c r="S385" s="1797">
        <v>1</v>
      </c>
      <c r="T385" s="1797" t="s">
        <v>728</v>
      </c>
      <c r="U385" s="1797"/>
      <c r="V385" s="1797"/>
      <c r="W385" s="1797"/>
      <c r="X385" s="1797"/>
      <c r="Y385" s="1797"/>
      <c r="Z385" s="1800">
        <v>8</v>
      </c>
      <c r="AA385" s="1797" t="s">
        <v>730</v>
      </c>
      <c r="AB385" s="1797"/>
      <c r="AC385" s="1797"/>
      <c r="AD385" s="1797"/>
      <c r="AE385" s="1797"/>
      <c r="AF385" s="1797"/>
      <c r="AG385" s="2458"/>
      <c r="AH385" s="2458"/>
      <c r="AI385" s="2458"/>
    </row>
    <row r="386" spans="1:35" ht="15" x14ac:dyDescent="0.25">
      <c r="A386" s="2212">
        <v>2</v>
      </c>
      <c r="B386" s="2212" t="s">
        <v>731</v>
      </c>
      <c r="H386" s="95">
        <v>9</v>
      </c>
      <c r="I386" s="95" t="s">
        <v>732</v>
      </c>
      <c r="S386" s="1797">
        <v>2</v>
      </c>
      <c r="T386" s="1797" t="s">
        <v>731</v>
      </c>
      <c r="U386" s="1797"/>
      <c r="V386" s="1797"/>
      <c r="W386" s="1797"/>
      <c r="X386" s="1797"/>
      <c r="Y386" s="1797"/>
      <c r="Z386" s="1800">
        <v>9</v>
      </c>
      <c r="AA386" s="1797" t="s">
        <v>733</v>
      </c>
      <c r="AB386" s="1797"/>
      <c r="AC386" s="1797"/>
      <c r="AD386" s="1797"/>
      <c r="AE386" s="1797"/>
      <c r="AF386" s="1797"/>
      <c r="AG386" s="1797"/>
      <c r="AH386" s="1797"/>
      <c r="AI386" s="1797"/>
    </row>
    <row r="387" spans="1:35" ht="15" x14ac:dyDescent="0.25">
      <c r="A387" s="2212">
        <v>3</v>
      </c>
      <c r="B387" s="2212" t="s">
        <v>734</v>
      </c>
      <c r="H387" s="95">
        <v>0</v>
      </c>
      <c r="I387" s="95" t="s">
        <v>735</v>
      </c>
      <c r="S387" s="1797">
        <v>3</v>
      </c>
      <c r="T387" s="1797" t="s">
        <v>734</v>
      </c>
      <c r="U387" s="1797"/>
      <c r="V387" s="1797"/>
      <c r="W387" s="1797"/>
      <c r="X387" s="1797"/>
      <c r="Y387" s="1797"/>
      <c r="Z387" s="1800">
        <v>0</v>
      </c>
      <c r="AA387" s="1797" t="s">
        <v>736</v>
      </c>
      <c r="AB387" s="1797"/>
      <c r="AC387" s="1797"/>
      <c r="AD387" s="1797"/>
      <c r="AE387" s="1797"/>
      <c r="AF387" s="1797"/>
      <c r="AG387" s="1797"/>
      <c r="AH387" s="1797"/>
      <c r="AI387" s="1797"/>
    </row>
    <row r="388" spans="1:35" ht="15" x14ac:dyDescent="0.25">
      <c r="A388" s="2212">
        <v>4</v>
      </c>
      <c r="B388" s="2212" t="s">
        <v>737</v>
      </c>
      <c r="H388" s="95" t="s">
        <v>738</v>
      </c>
      <c r="I388" s="95" t="s">
        <v>739</v>
      </c>
      <c r="S388" s="1797">
        <v>4</v>
      </c>
      <c r="T388" s="1797" t="s">
        <v>737</v>
      </c>
      <c r="U388" s="1797"/>
      <c r="V388" s="1797"/>
      <c r="W388" s="1797"/>
      <c r="X388" s="1797"/>
      <c r="Y388" s="1797"/>
      <c r="Z388" s="1797" t="s">
        <v>738</v>
      </c>
      <c r="AA388" s="1797" t="s">
        <v>739</v>
      </c>
      <c r="AB388" s="1797"/>
      <c r="AC388" s="1797"/>
      <c r="AD388" s="1797"/>
      <c r="AE388" s="1797"/>
      <c r="AF388" s="1797"/>
      <c r="AG388" s="1797"/>
      <c r="AH388" s="1797"/>
      <c r="AI388" s="1797"/>
    </row>
    <row r="389" spans="1:35" ht="15" x14ac:dyDescent="0.25">
      <c r="A389" s="2212">
        <v>5</v>
      </c>
      <c r="B389" s="2212" t="s">
        <v>740</v>
      </c>
      <c r="H389" s="95" t="s">
        <v>741</v>
      </c>
      <c r="I389" s="95" t="s">
        <v>742</v>
      </c>
      <c r="S389" s="1797">
        <v>5</v>
      </c>
      <c r="T389" s="1797" t="s">
        <v>740</v>
      </c>
      <c r="U389" s="1797"/>
      <c r="V389" s="1797"/>
      <c r="W389" s="1797"/>
      <c r="X389" s="1797"/>
      <c r="Y389" s="1797"/>
      <c r="Z389" s="1797" t="s">
        <v>741</v>
      </c>
      <c r="AA389" s="1797" t="s">
        <v>742</v>
      </c>
      <c r="AB389" s="1797"/>
      <c r="AC389" s="1797"/>
      <c r="AD389" s="1797"/>
      <c r="AE389" s="1797"/>
      <c r="AF389" s="1797"/>
      <c r="AG389" s="2459"/>
      <c r="AH389" s="2459"/>
      <c r="AI389" s="2459"/>
    </row>
    <row r="390" spans="1:35" ht="15" x14ac:dyDescent="0.25">
      <c r="A390" s="2212">
        <v>6</v>
      </c>
      <c r="B390" s="2212" t="s">
        <v>743</v>
      </c>
      <c r="H390" s="95" t="s">
        <v>744</v>
      </c>
      <c r="I390" s="95" t="s">
        <v>745</v>
      </c>
      <c r="S390" s="1797">
        <v>6</v>
      </c>
      <c r="T390" s="1797" t="s">
        <v>743</v>
      </c>
      <c r="U390" s="1797"/>
      <c r="V390" s="1797"/>
      <c r="W390" s="1797"/>
      <c r="X390" s="1797"/>
      <c r="Y390" s="1797"/>
      <c r="Z390" s="1797" t="s">
        <v>744</v>
      </c>
      <c r="AA390" s="1797" t="s">
        <v>745</v>
      </c>
      <c r="AB390" s="1797"/>
      <c r="AC390" s="1797"/>
      <c r="AD390" s="1797"/>
      <c r="AE390" s="1797"/>
      <c r="AF390" s="1797"/>
      <c r="AG390" s="2458"/>
      <c r="AH390" s="2458"/>
      <c r="AI390" s="2458"/>
    </row>
    <row r="391" spans="1:35" ht="15" x14ac:dyDescent="0.25">
      <c r="A391" s="2212">
        <v>7</v>
      </c>
      <c r="B391" s="2212" t="s">
        <v>746</v>
      </c>
      <c r="H391" s="95" t="s">
        <v>747</v>
      </c>
      <c r="I391" s="95" t="s">
        <v>748</v>
      </c>
      <c r="S391" s="1797">
        <v>7</v>
      </c>
      <c r="T391" s="1797" t="s">
        <v>746</v>
      </c>
      <c r="U391" s="1797"/>
      <c r="V391" s="1797"/>
      <c r="W391" s="1797"/>
      <c r="X391" s="1797"/>
      <c r="Y391" s="1797"/>
      <c r="Z391" s="1797" t="s">
        <v>747</v>
      </c>
      <c r="AA391" s="1797" t="s">
        <v>748</v>
      </c>
      <c r="AB391" s="1797"/>
      <c r="AC391" s="1797"/>
      <c r="AD391" s="1797"/>
      <c r="AE391" s="1797"/>
      <c r="AF391" s="1797"/>
      <c r="AG391" s="2458"/>
      <c r="AH391" s="2458"/>
      <c r="AI391" s="2458"/>
    </row>
    <row r="392" spans="1:35" ht="15" x14ac:dyDescent="0.25">
      <c r="A392" s="2212"/>
      <c r="B392" s="2212"/>
      <c r="S392" s="1797"/>
      <c r="T392" s="1797"/>
      <c r="U392" s="1797"/>
      <c r="V392" s="1797"/>
      <c r="W392" s="1797"/>
      <c r="X392" s="1797"/>
      <c r="Y392" s="1797"/>
      <c r="Z392" s="1797"/>
      <c r="AA392" s="1797"/>
      <c r="AB392" s="1797"/>
      <c r="AC392" s="1797"/>
      <c r="AD392" s="1797"/>
      <c r="AE392" s="1797"/>
      <c r="AF392" s="1797"/>
      <c r="AG392" s="1797"/>
      <c r="AH392" s="1797"/>
      <c r="AI392" s="1797"/>
    </row>
    <row r="393" spans="1:35" ht="15" x14ac:dyDescent="0.25">
      <c r="S393" s="2253" t="s">
        <v>903</v>
      </c>
    </row>
  </sheetData>
  <mergeCells count="153">
    <mergeCell ref="S261:T261"/>
    <mergeCell ref="AG264:AI264"/>
    <mergeCell ref="AG268:AI268"/>
    <mergeCell ref="AG269:AI269"/>
    <mergeCell ref="AG270:AI270"/>
    <mergeCell ref="S241:AI241"/>
    <mergeCell ref="S242:AI242"/>
    <mergeCell ref="A248:A249"/>
    <mergeCell ref="B248:B249"/>
    <mergeCell ref="C248:P248"/>
    <mergeCell ref="S248:S249"/>
    <mergeCell ref="T248:T249"/>
    <mergeCell ref="U248:AH248"/>
    <mergeCell ref="AI248:AI249"/>
    <mergeCell ref="S222:T222"/>
    <mergeCell ref="AG225:AI225"/>
    <mergeCell ref="AG229:AI229"/>
    <mergeCell ref="AG230:AI230"/>
    <mergeCell ref="AG231:AI231"/>
    <mergeCell ref="S202:AI202"/>
    <mergeCell ref="S203:AI203"/>
    <mergeCell ref="S209:S210"/>
    <mergeCell ref="T209:T210"/>
    <mergeCell ref="U209:AH209"/>
    <mergeCell ref="AI209:AI210"/>
    <mergeCell ref="AG62:AI62"/>
    <mergeCell ref="A132:Q132"/>
    <mergeCell ref="A139:A140"/>
    <mergeCell ref="B139:B140"/>
    <mergeCell ref="C139:P139"/>
    <mergeCell ref="AG64:AI64"/>
    <mergeCell ref="AG63:AI63"/>
    <mergeCell ref="AG191:AI191"/>
    <mergeCell ref="AG193:AI193"/>
    <mergeCell ref="AG192:AI192"/>
    <mergeCell ref="A164:Q164"/>
    <mergeCell ref="C171:P171"/>
    <mergeCell ref="AG187:AI187"/>
    <mergeCell ref="S184:T184"/>
    <mergeCell ref="S164:AI164"/>
    <mergeCell ref="S165:AI165"/>
    <mergeCell ref="AI171:AI172"/>
    <mergeCell ref="U171:AH171"/>
    <mergeCell ref="T171:T172"/>
    <mergeCell ref="S171:S172"/>
    <mergeCell ref="B171:B172"/>
    <mergeCell ref="A171:A172"/>
    <mergeCell ref="DW35:EM35"/>
    <mergeCell ref="DW42:DW43"/>
    <mergeCell ref="DX42:DX43"/>
    <mergeCell ref="DY42:EL42"/>
    <mergeCell ref="DW55:DX55"/>
    <mergeCell ref="DW1:EM1"/>
    <mergeCell ref="DW8:DW9"/>
    <mergeCell ref="DX8:DX9"/>
    <mergeCell ref="DY8:EL8"/>
    <mergeCell ref="DW21:DX21"/>
    <mergeCell ref="AY29:BA29"/>
    <mergeCell ref="AY30:BA30"/>
    <mergeCell ref="AG58:AI58"/>
    <mergeCell ref="AK21:AL21"/>
    <mergeCell ref="AY24:BA24"/>
    <mergeCell ref="AY28:BA28"/>
    <mergeCell ref="AG30:AI30"/>
    <mergeCell ref="AG29:AI29"/>
    <mergeCell ref="AG28:AI28"/>
    <mergeCell ref="AG24:AI24"/>
    <mergeCell ref="S35:AI35"/>
    <mergeCell ref="S36:AI36"/>
    <mergeCell ref="AI42:AI43"/>
    <mergeCell ref="U42:AH42"/>
    <mergeCell ref="S55:T55"/>
    <mergeCell ref="S21:T21"/>
    <mergeCell ref="T42:T43"/>
    <mergeCell ref="S42:S43"/>
    <mergeCell ref="A202:Q202"/>
    <mergeCell ref="A209:A210"/>
    <mergeCell ref="B209:B210"/>
    <mergeCell ref="C209:P209"/>
    <mergeCell ref="A241:Q241"/>
    <mergeCell ref="A290:A291"/>
    <mergeCell ref="B290:B291"/>
    <mergeCell ref="A21:B21"/>
    <mergeCell ref="A68:Q68"/>
    <mergeCell ref="A120:B120"/>
    <mergeCell ref="A75:A76"/>
    <mergeCell ref="B75:B76"/>
    <mergeCell ref="C75:P75"/>
    <mergeCell ref="A55:B55"/>
    <mergeCell ref="A152:B152"/>
    <mergeCell ref="A100:Q100"/>
    <mergeCell ref="C107:P107"/>
    <mergeCell ref="A88:B88"/>
    <mergeCell ref="A107:A108"/>
    <mergeCell ref="B107:B108"/>
    <mergeCell ref="A42:A43"/>
    <mergeCell ref="B42:B43"/>
    <mergeCell ref="A35:Q35"/>
    <mergeCell ref="C42:P42"/>
    <mergeCell ref="AK1:BA1"/>
    <mergeCell ref="AK2:BA2"/>
    <mergeCell ref="A8:A9"/>
    <mergeCell ref="B8:B9"/>
    <mergeCell ref="AK8:AK9"/>
    <mergeCell ref="AL8:AL9"/>
    <mergeCell ref="AM8:AZ8"/>
    <mergeCell ref="BA8:BA9"/>
    <mergeCell ref="C8:P8"/>
    <mergeCell ref="A1:Q1"/>
    <mergeCell ref="S1:AI1"/>
    <mergeCell ref="S2:AI2"/>
    <mergeCell ref="AI8:AI9"/>
    <mergeCell ref="U8:AH8"/>
    <mergeCell ref="T8:T9"/>
    <mergeCell ref="S8:S9"/>
    <mergeCell ref="AG311:AI311"/>
    <mergeCell ref="AG312:AI312"/>
    <mergeCell ref="S283:AI283"/>
    <mergeCell ref="S284:AI284"/>
    <mergeCell ref="S290:S291"/>
    <mergeCell ref="T290:T291"/>
    <mergeCell ref="U290:AH290"/>
    <mergeCell ref="AI290:AI291"/>
    <mergeCell ref="S303:T303"/>
    <mergeCell ref="AG306:AI306"/>
    <mergeCell ref="AG310:AI310"/>
    <mergeCell ref="A354:A355"/>
    <mergeCell ref="B354:B355"/>
    <mergeCell ref="C354:P354"/>
    <mergeCell ref="A369:A370"/>
    <mergeCell ref="B369:B370"/>
    <mergeCell ref="S362:AI362"/>
    <mergeCell ref="S363:AI363"/>
    <mergeCell ref="S369:S370"/>
    <mergeCell ref="T369:T370"/>
    <mergeCell ref="U369:AH369"/>
    <mergeCell ref="AI369:AI370"/>
    <mergeCell ref="S382:T382"/>
    <mergeCell ref="AG385:AI385"/>
    <mergeCell ref="AG389:AI389"/>
    <mergeCell ref="AG390:AI390"/>
    <mergeCell ref="AG391:AI391"/>
    <mergeCell ref="S323:AI323"/>
    <mergeCell ref="S324:AI324"/>
    <mergeCell ref="S330:S331"/>
    <mergeCell ref="T330:T331"/>
    <mergeCell ref="U330:AH330"/>
    <mergeCell ref="AI330:AI331"/>
    <mergeCell ref="S343:T343"/>
    <mergeCell ref="AG346:AI346"/>
    <mergeCell ref="AG350:AI350"/>
    <mergeCell ref="AG351:AI351"/>
    <mergeCell ref="AG352:AI352"/>
  </mergeCells>
  <phoneticPr fontId="35" type="noConversion"/>
  <printOptions horizontalCentered="1"/>
  <pageMargins left="0.15748031496062992" right="0.15748031496062992" top="0.75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topLeftCell="O341" zoomScale="70" zoomScaleNormal="70" workbookViewId="0">
      <selection activeCell="W377" sqref="W377"/>
    </sheetView>
  </sheetViews>
  <sheetFormatPr defaultRowHeight="12.75" x14ac:dyDescent="0.2"/>
  <cols>
    <col min="1" max="1" width="4.28515625" style="95" customWidth="1"/>
    <col min="2" max="2" width="6.85546875" style="95" customWidth="1"/>
    <col min="3" max="11" width="9.140625" style="95"/>
    <col min="12" max="12" width="11.5703125" style="95" customWidth="1"/>
    <col min="13" max="22" width="9.140625" style="95"/>
    <col min="23" max="23" width="11.140625" style="95" customWidth="1"/>
    <col min="24" max="16384" width="9.140625" style="95"/>
  </cols>
  <sheetData>
    <row r="1" spans="1:35" ht="15.75" x14ac:dyDescent="0.25">
      <c r="A1" s="2463" t="s">
        <v>268</v>
      </c>
      <c r="B1" s="2463"/>
      <c r="C1" s="2463"/>
      <c r="D1" s="2463"/>
      <c r="E1" s="2463"/>
      <c r="F1" s="2463"/>
      <c r="G1" s="2463"/>
      <c r="H1" s="2463"/>
      <c r="I1" s="2463"/>
      <c r="J1" s="2463"/>
      <c r="K1" s="2463"/>
      <c r="L1" s="2463"/>
      <c r="M1" s="2463"/>
      <c r="N1" s="2463"/>
      <c r="O1" s="2463"/>
      <c r="P1" s="2463"/>
      <c r="Q1" s="2463"/>
      <c r="S1" s="2469" t="s">
        <v>752</v>
      </c>
      <c r="T1" s="2469"/>
      <c r="U1" s="2469"/>
      <c r="V1" s="2469"/>
      <c r="W1" s="2469"/>
      <c r="X1" s="2469"/>
      <c r="Y1" s="2469"/>
      <c r="Z1" s="2469"/>
      <c r="AA1" s="2469"/>
      <c r="AB1" s="2469"/>
      <c r="AC1" s="2469"/>
      <c r="AD1" s="2469"/>
      <c r="AE1" s="2469"/>
      <c r="AF1" s="2469"/>
      <c r="AG1" s="2469"/>
      <c r="AH1" s="2469"/>
      <c r="AI1" s="2469"/>
    </row>
    <row r="2" spans="1:35" ht="15.75" x14ac:dyDescent="0.25">
      <c r="S2" s="2469" t="s">
        <v>753</v>
      </c>
      <c r="T2" s="2469"/>
      <c r="U2" s="2469"/>
      <c r="V2" s="2469"/>
      <c r="W2" s="2469"/>
      <c r="X2" s="2469"/>
      <c r="Y2" s="2469"/>
      <c r="Z2" s="2469"/>
      <c r="AA2" s="2469"/>
      <c r="AB2" s="2469"/>
      <c r="AC2" s="2469"/>
      <c r="AD2" s="2469"/>
      <c r="AE2" s="2469"/>
      <c r="AF2" s="2469"/>
      <c r="AG2" s="2469"/>
      <c r="AH2" s="2469"/>
      <c r="AI2" s="2469"/>
    </row>
    <row r="3" spans="1:35" x14ac:dyDescent="0.2">
      <c r="A3" s="1364" t="s">
        <v>273</v>
      </c>
      <c r="B3" s="1364"/>
      <c r="C3" s="95" t="s">
        <v>699</v>
      </c>
      <c r="S3" s="1362"/>
      <c r="T3" s="1362"/>
      <c r="U3" s="1362"/>
      <c r="V3" s="1362"/>
      <c r="W3" s="1362"/>
      <c r="X3" s="1362"/>
      <c r="Y3" s="1362"/>
      <c r="Z3" s="1362"/>
      <c r="AA3" s="1362"/>
      <c r="AB3" s="1362"/>
      <c r="AC3" s="1362"/>
      <c r="AD3" s="1362"/>
      <c r="AE3" s="1362"/>
      <c r="AF3" s="1362"/>
      <c r="AG3" s="1362"/>
      <c r="AH3" s="1362"/>
      <c r="AI3" s="1362"/>
    </row>
    <row r="4" spans="1:35" x14ac:dyDescent="0.2">
      <c r="A4" s="1364" t="s">
        <v>25</v>
      </c>
      <c r="B4" s="1364"/>
      <c r="C4" s="95">
        <v>2014</v>
      </c>
      <c r="S4" s="95" t="s">
        <v>25</v>
      </c>
      <c r="T4" s="95" t="s">
        <v>706</v>
      </c>
    </row>
    <row r="5" spans="1:35" x14ac:dyDescent="0.2">
      <c r="A5" s="1364" t="s">
        <v>711</v>
      </c>
      <c r="B5" s="1364"/>
      <c r="C5" s="95" t="s">
        <v>712</v>
      </c>
      <c r="S5" s="95" t="s">
        <v>272</v>
      </c>
      <c r="T5" s="95" t="s">
        <v>712</v>
      </c>
    </row>
    <row r="6" spans="1:35" x14ac:dyDescent="0.2">
      <c r="A6" s="1364" t="s">
        <v>26</v>
      </c>
      <c r="B6" s="1364"/>
      <c r="C6" s="95" t="s">
        <v>754</v>
      </c>
      <c r="S6" s="95" t="s">
        <v>26</v>
      </c>
      <c r="T6" s="95" t="s">
        <v>754</v>
      </c>
    </row>
    <row r="7" spans="1:35" x14ac:dyDescent="0.2">
      <c r="A7" s="1364"/>
      <c r="B7" s="1364"/>
    </row>
    <row r="8" spans="1:35" x14ac:dyDescent="0.2">
      <c r="A8" s="2465" t="s">
        <v>0</v>
      </c>
      <c r="B8" s="2465" t="s">
        <v>715</v>
      </c>
      <c r="C8" s="180" t="s">
        <v>716</v>
      </c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 t="s">
        <v>309</v>
      </c>
      <c r="S8" s="2527" t="s">
        <v>0</v>
      </c>
      <c r="T8" s="2527" t="s">
        <v>715</v>
      </c>
      <c r="U8" s="2527" t="s">
        <v>716</v>
      </c>
      <c r="V8" s="2527"/>
      <c r="W8" s="2527"/>
      <c r="X8" s="2527"/>
      <c r="Y8" s="2527"/>
      <c r="Z8" s="2527"/>
      <c r="AA8" s="2527"/>
      <c r="AB8" s="2527"/>
      <c r="AC8" s="2527"/>
      <c r="AD8" s="2527"/>
      <c r="AE8" s="2527"/>
      <c r="AF8" s="2527"/>
      <c r="AG8" s="2527"/>
      <c r="AH8" s="2527"/>
      <c r="AI8" s="2527" t="s">
        <v>309</v>
      </c>
    </row>
    <row r="9" spans="1:35" ht="76.5" customHeight="1" x14ac:dyDescent="0.2">
      <c r="A9" s="2466"/>
      <c r="B9" s="2466"/>
      <c r="C9" s="1261" t="s">
        <v>724</v>
      </c>
      <c r="D9" s="1261" t="s">
        <v>717</v>
      </c>
      <c r="E9" s="1261" t="s">
        <v>718</v>
      </c>
      <c r="F9" s="1261" t="s">
        <v>136</v>
      </c>
      <c r="G9" s="1261" t="s">
        <v>93</v>
      </c>
      <c r="H9" s="1261" t="s">
        <v>94</v>
      </c>
      <c r="I9" s="1261" t="s">
        <v>719</v>
      </c>
      <c r="J9" s="1261" t="s">
        <v>720</v>
      </c>
      <c r="K9" s="1261" t="s">
        <v>95</v>
      </c>
      <c r="L9" s="1261" t="s">
        <v>721</v>
      </c>
      <c r="M9" s="1261" t="s">
        <v>722</v>
      </c>
      <c r="N9" s="1261" t="s">
        <v>723</v>
      </c>
      <c r="O9" s="1261" t="s">
        <v>208</v>
      </c>
      <c r="P9" s="1261" t="s">
        <v>97</v>
      </c>
      <c r="Q9" s="1261"/>
      <c r="R9" s="1262"/>
      <c r="S9" s="2527"/>
      <c r="T9" s="2527"/>
      <c r="U9" s="1261" t="s">
        <v>724</v>
      </c>
      <c r="V9" s="1261" t="s">
        <v>717</v>
      </c>
      <c r="W9" s="1261" t="s">
        <v>718</v>
      </c>
      <c r="X9" s="1261" t="s">
        <v>136</v>
      </c>
      <c r="Y9" s="1261" t="s">
        <v>93</v>
      </c>
      <c r="Z9" s="1261" t="s">
        <v>94</v>
      </c>
      <c r="AA9" s="1261" t="s">
        <v>719</v>
      </c>
      <c r="AB9" s="1261" t="s">
        <v>720</v>
      </c>
      <c r="AC9" s="1261" t="s">
        <v>95</v>
      </c>
      <c r="AD9" s="1261" t="s">
        <v>725</v>
      </c>
      <c r="AE9" s="1261" t="s">
        <v>722</v>
      </c>
      <c r="AF9" s="1261" t="s">
        <v>726</v>
      </c>
      <c r="AG9" s="1261" t="s">
        <v>208</v>
      </c>
      <c r="AH9" s="1261" t="s">
        <v>97</v>
      </c>
      <c r="AI9" s="2527"/>
    </row>
    <row r="10" spans="1:35" x14ac:dyDescent="0.2">
      <c r="A10" s="1263">
        <v>1</v>
      </c>
      <c r="B10" s="1263">
        <v>2</v>
      </c>
      <c r="C10" s="1263">
        <v>3</v>
      </c>
      <c r="D10" s="1264">
        <v>4</v>
      </c>
      <c r="E10" s="1264">
        <v>5</v>
      </c>
      <c r="F10" s="1264">
        <v>6</v>
      </c>
      <c r="G10" s="1264">
        <v>7</v>
      </c>
      <c r="H10" s="1264">
        <v>8</v>
      </c>
      <c r="I10" s="1264">
        <v>9</v>
      </c>
      <c r="J10" s="1264">
        <v>10</v>
      </c>
      <c r="K10" s="1264">
        <v>11</v>
      </c>
      <c r="L10" s="1264">
        <v>12</v>
      </c>
      <c r="M10" s="1264">
        <v>13</v>
      </c>
      <c r="N10" s="1264">
        <v>14</v>
      </c>
      <c r="O10" s="1264">
        <v>15</v>
      </c>
      <c r="P10" s="1264">
        <v>16</v>
      </c>
      <c r="Q10" s="1264">
        <v>17</v>
      </c>
      <c r="R10" s="1364"/>
      <c r="S10" s="1263">
        <v>1</v>
      </c>
      <c r="T10" s="1263">
        <v>2</v>
      </c>
      <c r="U10" s="1263">
        <v>3</v>
      </c>
      <c r="V10" s="1263">
        <v>4</v>
      </c>
      <c r="W10" s="1263">
        <v>5</v>
      </c>
      <c r="X10" s="1263">
        <v>6</v>
      </c>
      <c r="Y10" s="1263">
        <v>7</v>
      </c>
      <c r="Z10" s="1263">
        <v>8</v>
      </c>
      <c r="AA10" s="1263">
        <v>9</v>
      </c>
      <c r="AB10" s="1263">
        <v>10</v>
      </c>
      <c r="AC10" s="1263">
        <v>11</v>
      </c>
      <c r="AD10" s="1263">
        <v>12</v>
      </c>
      <c r="AE10" s="1263">
        <v>13</v>
      </c>
      <c r="AF10" s="1263">
        <v>14</v>
      </c>
      <c r="AG10" s="1263">
        <v>15</v>
      </c>
      <c r="AH10" s="1263">
        <v>16</v>
      </c>
      <c r="AI10" s="1263">
        <v>17</v>
      </c>
    </row>
    <row r="11" spans="1:35" x14ac:dyDescent="0.2">
      <c r="A11" s="1366">
        <v>1</v>
      </c>
      <c r="B11" s="1366">
        <v>0</v>
      </c>
      <c r="C11" s="1269">
        <v>0</v>
      </c>
      <c r="D11" s="1269">
        <v>0</v>
      </c>
      <c r="E11" s="1269">
        <f>[2]K7a!BG11</f>
        <v>0</v>
      </c>
      <c r="F11" s="1269">
        <v>0</v>
      </c>
      <c r="G11" s="1269">
        <v>0</v>
      </c>
      <c r="H11" s="1269">
        <v>0</v>
      </c>
      <c r="I11" s="1269">
        <v>0</v>
      </c>
      <c r="J11" s="1269">
        <v>0</v>
      </c>
      <c r="K11" s="1269">
        <v>0</v>
      </c>
      <c r="L11" s="1269">
        <v>0</v>
      </c>
      <c r="M11" s="1269">
        <v>0</v>
      </c>
      <c r="N11" s="1269">
        <v>0</v>
      </c>
      <c r="O11" s="1269">
        <v>0</v>
      </c>
      <c r="P11" s="1269">
        <v>0</v>
      </c>
      <c r="Q11" s="1269">
        <v>0</v>
      </c>
      <c r="S11" s="1366">
        <v>1</v>
      </c>
      <c r="T11" s="1366">
        <v>0</v>
      </c>
      <c r="U11" s="187">
        <v>0</v>
      </c>
      <c r="V11" s="187">
        <v>5</v>
      </c>
      <c r="W11" s="187">
        <v>0</v>
      </c>
      <c r="X11" s="187">
        <v>0</v>
      </c>
      <c r="Y11" s="187">
        <v>4</v>
      </c>
      <c r="Z11" s="187">
        <v>5</v>
      </c>
      <c r="AA11" s="187">
        <f>[2]K7a!DM11+[2]K7a!CU11+[2]K7a!CC11+[2]K7a!BK11</f>
        <v>1</v>
      </c>
      <c r="AB11" s="187">
        <f>[2]K7a!DN11+[2]K7a!CV11+[2]K7a!CD11+[2]K7a!BL11</f>
        <v>2</v>
      </c>
      <c r="AC11" s="187">
        <f>[2]K7a!DO11+[2]K7a!CW11+[2]K7a!CE11+[2]K7a!BM11</f>
        <v>0</v>
      </c>
      <c r="AD11" s="187">
        <f>[2]K7a!DP11+[2]K7a!CX11+[2]K7a!CF11+[2]K7a!BN11</f>
        <v>0</v>
      </c>
      <c r="AE11" s="187">
        <f>[2]K7a!DQ11+[2]K7a!CY11+[2]K7a!CG11+[2]K7a!BO11</f>
        <v>0</v>
      </c>
      <c r="AF11" s="187">
        <f>[2]K7a!DR11+[2]K7a!CZ11+[2]K7a!CH11+[2]K7a!BP11</f>
        <v>0</v>
      </c>
      <c r="AG11" s="187">
        <v>0</v>
      </c>
      <c r="AH11" s="187">
        <f>[2]K7a!DT11+[2]K7a!DB11+[2]K7a!CJ11+[2]K7a!BR11</f>
        <v>0</v>
      </c>
      <c r="AI11" s="187">
        <f>[2]K7a!DU11+[2]K7a!DC11+[2]K7a!CK11+[2]K7a!BS11</f>
        <v>0</v>
      </c>
    </row>
    <row r="12" spans="1:35" x14ac:dyDescent="0.2">
      <c r="A12" s="1366">
        <v>2</v>
      </c>
      <c r="B12" s="1366">
        <v>1</v>
      </c>
      <c r="C12" s="1269">
        <v>0</v>
      </c>
      <c r="D12" s="1269">
        <v>0</v>
      </c>
      <c r="E12" s="1269">
        <f>[2]K7a!BG12</f>
        <v>0</v>
      </c>
      <c r="F12" s="1269">
        <v>0</v>
      </c>
      <c r="G12" s="1269">
        <v>0</v>
      </c>
      <c r="H12" s="1269">
        <v>0</v>
      </c>
      <c r="I12" s="1269">
        <v>0</v>
      </c>
      <c r="J12" s="1269">
        <f>[2]K7a!BL12</f>
        <v>0</v>
      </c>
      <c r="K12" s="1269">
        <v>0</v>
      </c>
      <c r="L12" s="1269">
        <v>0</v>
      </c>
      <c r="M12" s="1269">
        <v>0</v>
      </c>
      <c r="N12" s="1269">
        <v>0</v>
      </c>
      <c r="O12" s="1269">
        <v>0</v>
      </c>
      <c r="P12" s="1269">
        <v>0</v>
      </c>
      <c r="Q12" s="1269">
        <v>0</v>
      </c>
      <c r="S12" s="1366">
        <v>2</v>
      </c>
      <c r="T12" s="1366">
        <v>1</v>
      </c>
      <c r="U12" s="187">
        <v>0</v>
      </c>
      <c r="V12" s="187">
        <v>0</v>
      </c>
      <c r="W12" s="187">
        <v>0</v>
      </c>
      <c r="X12" s="187">
        <v>0</v>
      </c>
      <c r="Y12" s="187">
        <v>0</v>
      </c>
      <c r="Z12" s="187">
        <v>0</v>
      </c>
      <c r="AA12" s="187">
        <v>0</v>
      </c>
      <c r="AB12" s="187">
        <v>0</v>
      </c>
      <c r="AC12" s="187">
        <f>[2]K7a!DO12+[2]K7a!CW12+[2]K7a!CE12+[2]K7a!BM12</f>
        <v>0</v>
      </c>
      <c r="AD12" s="187">
        <f>[2]K7a!DP12+[2]K7a!CX12+[2]K7a!CF12+[2]K7a!BN12</f>
        <v>0</v>
      </c>
      <c r="AE12" s="187">
        <f>[2]K7a!DQ12+[2]K7a!CY12+[2]K7a!CG12+[2]K7a!BO12</f>
        <v>0</v>
      </c>
      <c r="AF12" s="187">
        <f>[2]K7a!DR12+[2]K7a!CZ12+[2]K7a!CH12+[2]K7a!BP12</f>
        <v>0</v>
      </c>
      <c r="AG12" s="187">
        <v>0</v>
      </c>
      <c r="AH12" s="187">
        <f>[2]K7a!DT12+[2]K7a!DB12+[2]K7a!CJ12+[2]K7a!BR12</f>
        <v>0</v>
      </c>
      <c r="AI12" s="187">
        <f>[2]K7a!DU12+[2]K7a!DC12+[2]K7a!CK12+[2]K7a!BS12</f>
        <v>0</v>
      </c>
    </row>
    <row r="13" spans="1:35" x14ac:dyDescent="0.2">
      <c r="A13" s="1366">
        <v>3</v>
      </c>
      <c r="B13" s="1366">
        <v>2</v>
      </c>
      <c r="C13" s="1269">
        <v>0</v>
      </c>
      <c r="D13" s="1269">
        <v>0</v>
      </c>
      <c r="E13" s="1269">
        <v>0</v>
      </c>
      <c r="F13" s="1269">
        <v>0</v>
      </c>
      <c r="G13" s="1269">
        <v>0</v>
      </c>
      <c r="H13" s="1269">
        <v>0</v>
      </c>
      <c r="I13" s="1269">
        <v>0</v>
      </c>
      <c r="J13" s="1269">
        <v>0</v>
      </c>
      <c r="K13" s="1269">
        <v>0</v>
      </c>
      <c r="L13" s="1269">
        <v>0</v>
      </c>
      <c r="M13" s="1269">
        <v>0</v>
      </c>
      <c r="N13" s="1269">
        <v>0</v>
      </c>
      <c r="O13" s="1269">
        <v>0</v>
      </c>
      <c r="P13" s="1269">
        <v>0</v>
      </c>
      <c r="Q13" s="1269">
        <v>0</v>
      </c>
      <c r="S13" s="1366">
        <v>3</v>
      </c>
      <c r="T13" s="1366">
        <v>2</v>
      </c>
      <c r="U13" s="187">
        <v>25</v>
      </c>
      <c r="V13" s="187">
        <v>20</v>
      </c>
      <c r="W13" s="187">
        <v>24</v>
      </c>
      <c r="X13" s="187">
        <v>35</v>
      </c>
      <c r="Y13" s="187">
        <v>194</v>
      </c>
      <c r="Z13" s="187">
        <v>32</v>
      </c>
      <c r="AA13" s="187">
        <v>81</v>
      </c>
      <c r="AB13" s="187">
        <v>17</v>
      </c>
      <c r="AC13" s="187">
        <f>[2]K7a!DO13+[2]K7a!CW13+[2]K7a!CE13+[2]K7a!BM13</f>
        <v>0</v>
      </c>
      <c r="AD13" s="187">
        <f>[2]K7a!DP13+[2]K7a!CX13+[2]K7a!CF13+[2]K7a!BN13</f>
        <v>0</v>
      </c>
      <c r="AE13" s="187">
        <f>[2]K7a!DQ13+[2]K7a!CY13+[2]K7a!CG13+[2]K7a!BO13</f>
        <v>0</v>
      </c>
      <c r="AF13" s="187">
        <f>[2]K7a!DR13+[2]K7a!CZ13+[2]K7a!CH13+[2]K7a!BP13</f>
        <v>0</v>
      </c>
      <c r="AG13" s="187">
        <v>0</v>
      </c>
      <c r="AH13" s="187">
        <f>[2]K7a!DT13+[2]K7a!DB13+[2]K7a!CJ13+[2]K7a!BR13</f>
        <v>0</v>
      </c>
      <c r="AI13" s="187">
        <f>[2]K7a!DU13+[2]K7a!DC13+[2]K7a!CK13+[2]K7a!BS13</f>
        <v>0</v>
      </c>
    </row>
    <row r="14" spans="1:35" x14ac:dyDescent="0.2">
      <c r="A14" s="1366">
        <v>4</v>
      </c>
      <c r="B14" s="1366">
        <v>3</v>
      </c>
      <c r="C14" s="1269">
        <v>0</v>
      </c>
      <c r="D14" s="1269">
        <v>0</v>
      </c>
      <c r="E14" s="1269">
        <v>0</v>
      </c>
      <c r="F14" s="1269">
        <v>3</v>
      </c>
      <c r="G14" s="1269">
        <v>9</v>
      </c>
      <c r="H14" s="1269">
        <v>3</v>
      </c>
      <c r="I14" s="1269">
        <v>0</v>
      </c>
      <c r="J14" s="1269">
        <v>3</v>
      </c>
      <c r="K14" s="1269">
        <v>0</v>
      </c>
      <c r="L14" s="1269">
        <v>0</v>
      </c>
      <c r="M14" s="1269">
        <v>0</v>
      </c>
      <c r="N14" s="1269">
        <v>0</v>
      </c>
      <c r="O14" s="1269">
        <v>0</v>
      </c>
      <c r="P14" s="1269">
        <v>0</v>
      </c>
      <c r="Q14" s="1269">
        <v>0</v>
      </c>
      <c r="S14" s="1366">
        <v>4</v>
      </c>
      <c r="T14" s="1366">
        <v>3</v>
      </c>
      <c r="U14" s="187">
        <v>98</v>
      </c>
      <c r="V14" s="187">
        <v>124</v>
      </c>
      <c r="W14" s="187">
        <v>76</v>
      </c>
      <c r="X14" s="187">
        <v>269</v>
      </c>
      <c r="Y14" s="187">
        <v>1027</v>
      </c>
      <c r="Z14" s="187">
        <v>233</v>
      </c>
      <c r="AA14" s="187">
        <v>87</v>
      </c>
      <c r="AB14" s="187">
        <v>76</v>
      </c>
      <c r="AC14" s="187">
        <f>[2]K7a!DO14+[2]K7a!CW14+[2]K7a!CE14+[2]K7a!BM14</f>
        <v>0</v>
      </c>
      <c r="AD14" s="187">
        <f>[2]K7a!DP14+[2]K7a!CX14+[2]K7a!CF14+[2]K7a!BN14</f>
        <v>0</v>
      </c>
      <c r="AE14" s="187">
        <f>[2]K7a!DQ14+[2]K7a!CY14+[2]K7a!CG14+[2]K7a!BO14</f>
        <v>0</v>
      </c>
      <c r="AF14" s="187">
        <f>[2]K7a!DR14+[2]K7a!CZ14+[2]K7a!CH14+[2]K7a!BP14</f>
        <v>0</v>
      </c>
      <c r="AG14" s="187">
        <v>0</v>
      </c>
      <c r="AH14" s="187">
        <f>[2]K7a!DT14+[2]K7a!DB14+[2]K7a!CJ14+[2]K7a!BR14</f>
        <v>0</v>
      </c>
      <c r="AI14" s="187">
        <f>[2]K7a!DU14+[2]K7a!DC14+[2]K7a!CK14+[2]K7a!BS14</f>
        <v>0</v>
      </c>
    </row>
    <row r="15" spans="1:35" x14ac:dyDescent="0.2">
      <c r="A15" s="1366">
        <v>5</v>
      </c>
      <c r="B15" s="1366">
        <v>4</v>
      </c>
      <c r="C15" s="1269">
        <v>0</v>
      </c>
      <c r="D15" s="1269">
        <v>0</v>
      </c>
      <c r="E15" s="1269">
        <f>[2]K7a!BG15</f>
        <v>3</v>
      </c>
      <c r="F15" s="1269">
        <v>0</v>
      </c>
      <c r="G15" s="1269">
        <v>0</v>
      </c>
      <c r="H15" s="1269">
        <v>0</v>
      </c>
      <c r="I15" s="1269">
        <v>0</v>
      </c>
      <c r="J15" s="1269">
        <v>0</v>
      </c>
      <c r="K15" s="1269">
        <v>0</v>
      </c>
      <c r="L15" s="1269">
        <v>0</v>
      </c>
      <c r="M15" s="1269">
        <v>0</v>
      </c>
      <c r="N15" s="1269">
        <v>0</v>
      </c>
      <c r="O15" s="1269">
        <v>0</v>
      </c>
      <c r="P15" s="1269">
        <v>0</v>
      </c>
      <c r="Q15" s="1269">
        <v>0</v>
      </c>
      <c r="S15" s="1366">
        <v>5</v>
      </c>
      <c r="T15" s="1366">
        <v>4</v>
      </c>
      <c r="U15" s="187">
        <v>0</v>
      </c>
      <c r="V15" s="187">
        <v>3</v>
      </c>
      <c r="W15" s="187">
        <v>4</v>
      </c>
      <c r="X15" s="187">
        <v>0</v>
      </c>
      <c r="Y15" s="187">
        <f>[2]K7a!DK15+[2]K7a!CS15+[2]K7a!CA15+[2]K7a!BI15</f>
        <v>54</v>
      </c>
      <c r="Z15" s="187">
        <v>32</v>
      </c>
      <c r="AA15" s="187">
        <v>3</v>
      </c>
      <c r="AB15" s="187">
        <v>14</v>
      </c>
      <c r="AC15" s="187">
        <f>[2]K7a!DO15+[2]K7a!CW15+[2]K7a!CE15+[2]K7a!BM15</f>
        <v>0</v>
      </c>
      <c r="AD15" s="187">
        <f>[2]K7a!DP15+[2]K7a!CX15+[2]K7a!CF15+[2]K7a!BN15</f>
        <v>0</v>
      </c>
      <c r="AE15" s="187">
        <f>[2]K7a!DQ15+[2]K7a!CY15+[2]K7a!CG15+[2]K7a!BO15</f>
        <v>0</v>
      </c>
      <c r="AF15" s="187">
        <f>[2]K7a!DR15+[2]K7a!CZ15+[2]K7a!CH15+[2]K7a!BP15</f>
        <v>0</v>
      </c>
      <c r="AG15" s="187">
        <v>0</v>
      </c>
      <c r="AH15" s="187">
        <f>[2]K7a!DT15+[2]K7a!DB15+[2]K7a!CJ15+[2]K7a!BR15</f>
        <v>0</v>
      </c>
      <c r="AI15" s="187">
        <f>[2]K7a!DU15+[2]K7a!DC15+[2]K7a!CK15+[2]K7a!BS15</f>
        <v>0</v>
      </c>
    </row>
    <row r="16" spans="1:35" x14ac:dyDescent="0.2">
      <c r="A16" s="1366">
        <v>6</v>
      </c>
      <c r="B16" s="1366">
        <v>5</v>
      </c>
      <c r="C16" s="1269">
        <v>0</v>
      </c>
      <c r="D16" s="1269">
        <v>0</v>
      </c>
      <c r="E16" s="1269">
        <v>0</v>
      </c>
      <c r="F16" s="1269">
        <v>13</v>
      </c>
      <c r="G16" s="1269">
        <v>6</v>
      </c>
      <c r="H16" s="1269">
        <v>2</v>
      </c>
      <c r="I16" s="1269">
        <v>1</v>
      </c>
      <c r="J16" s="1269">
        <v>5</v>
      </c>
      <c r="K16" s="1269">
        <v>0</v>
      </c>
      <c r="L16" s="1269">
        <v>0</v>
      </c>
      <c r="M16" s="1269">
        <v>0</v>
      </c>
      <c r="N16" s="1269">
        <v>0</v>
      </c>
      <c r="O16" s="1269">
        <v>0</v>
      </c>
      <c r="P16" s="1269">
        <v>0</v>
      </c>
      <c r="Q16" s="1269">
        <v>0</v>
      </c>
      <c r="S16" s="1366">
        <v>6</v>
      </c>
      <c r="T16" s="1366">
        <v>5</v>
      </c>
      <c r="U16" s="187">
        <v>2</v>
      </c>
      <c r="V16" s="187">
        <v>58</v>
      </c>
      <c r="W16" s="187">
        <v>0</v>
      </c>
      <c r="X16" s="187">
        <v>63</v>
      </c>
      <c r="Y16" s="187">
        <f>[2]K7a!DK16+[2]K7a!CS16+[2]K7a!CA16+[2]K7a!BI16</f>
        <v>219</v>
      </c>
      <c r="Z16" s="187">
        <v>87</v>
      </c>
      <c r="AA16" s="187">
        <v>13</v>
      </c>
      <c r="AB16" s="187">
        <v>18</v>
      </c>
      <c r="AC16" s="187">
        <f>[2]K7a!DO16+[2]K7a!CW16+[2]K7a!CE16+[2]K7a!BM16</f>
        <v>0</v>
      </c>
      <c r="AD16" s="187">
        <f>[2]K7a!DP16+[2]K7a!CX16+[2]K7a!CF16+[2]K7a!BN16</f>
        <v>0</v>
      </c>
      <c r="AE16" s="187">
        <f>[2]K7a!DQ16+[2]K7a!CY16+[2]K7a!CG16+[2]K7a!BO16</f>
        <v>0</v>
      </c>
      <c r="AF16" s="187">
        <f>[2]K7a!DR16+[2]K7a!CZ16+[2]K7a!CH16+[2]K7a!BP16</f>
        <v>0</v>
      </c>
      <c r="AG16" s="187">
        <v>0</v>
      </c>
      <c r="AH16" s="187">
        <f>[2]K7a!DT16+[2]K7a!DB16+[2]K7a!CJ16+[2]K7a!BR16</f>
        <v>0</v>
      </c>
      <c r="AI16" s="187">
        <f>[2]K7a!DU16+[2]K7a!DC16+[2]K7a!CK16+[2]K7a!BS16</f>
        <v>0</v>
      </c>
    </row>
    <row r="17" spans="1:35" x14ac:dyDescent="0.2">
      <c r="A17" s="1366">
        <v>7</v>
      </c>
      <c r="B17" s="1366">
        <v>6</v>
      </c>
      <c r="C17" s="1269">
        <v>0</v>
      </c>
      <c r="D17" s="1269">
        <v>0</v>
      </c>
      <c r="E17" s="1269">
        <v>0</v>
      </c>
      <c r="F17" s="1269">
        <v>3</v>
      </c>
      <c r="G17" s="1269">
        <v>0</v>
      </c>
      <c r="H17" s="1269">
        <v>0</v>
      </c>
      <c r="I17" s="1269">
        <v>0</v>
      </c>
      <c r="J17" s="1269">
        <v>1</v>
      </c>
      <c r="K17" s="1269">
        <v>0</v>
      </c>
      <c r="L17" s="1269">
        <v>0</v>
      </c>
      <c r="M17" s="1269">
        <v>0</v>
      </c>
      <c r="N17" s="1269">
        <v>0</v>
      </c>
      <c r="O17" s="1269">
        <v>0</v>
      </c>
      <c r="P17" s="1269">
        <v>0</v>
      </c>
      <c r="Q17" s="1269">
        <v>0</v>
      </c>
      <c r="S17" s="1366">
        <v>7</v>
      </c>
      <c r="T17" s="1366">
        <v>6</v>
      </c>
      <c r="U17" s="187">
        <v>29</v>
      </c>
      <c r="V17" s="187">
        <v>13</v>
      </c>
      <c r="W17" s="187">
        <v>24</v>
      </c>
      <c r="X17" s="187">
        <v>219</v>
      </c>
      <c r="Y17" s="187">
        <f>[2]K7a!DK17+[2]K7a!CS17+[2]K7a!CA17+[2]K7a!BI17</f>
        <v>219</v>
      </c>
      <c r="Z17" s="187">
        <v>74</v>
      </c>
      <c r="AA17" s="187">
        <v>35</v>
      </c>
      <c r="AB17" s="187">
        <v>34</v>
      </c>
      <c r="AC17" s="187">
        <f>[2]K7a!DO17+[2]K7a!CW17+[2]K7a!CE17+[2]K7a!BM17</f>
        <v>0</v>
      </c>
      <c r="AD17" s="187">
        <f>[2]K7a!DP17+[2]K7a!CX17+[2]K7a!CF17+[2]K7a!BN17</f>
        <v>0</v>
      </c>
      <c r="AE17" s="187">
        <f>[2]K7a!DQ17+[2]K7a!CY17+[2]K7a!CG17+[2]K7a!BO17</f>
        <v>0</v>
      </c>
      <c r="AF17" s="187">
        <f>[2]K7a!DR17+[2]K7a!CZ17+[2]K7a!CH17+[2]K7a!BP17</f>
        <v>0</v>
      </c>
      <c r="AG17" s="187">
        <v>0</v>
      </c>
      <c r="AH17" s="187">
        <f>[2]K7a!DT17+[2]K7a!DB17+[2]K7a!CJ17+[2]K7a!BR17</f>
        <v>0</v>
      </c>
      <c r="AI17" s="187">
        <f>[2]K7a!DU17+[2]K7a!DC17+[2]K7a!CK17+[2]K7a!BS17</f>
        <v>0</v>
      </c>
    </row>
    <row r="18" spans="1:35" x14ac:dyDescent="0.2">
      <c r="A18" s="1366">
        <v>8</v>
      </c>
      <c r="B18" s="1366">
        <v>7</v>
      </c>
      <c r="C18" s="1269">
        <v>0</v>
      </c>
      <c r="D18" s="1269">
        <v>0</v>
      </c>
      <c r="E18" s="1269">
        <v>0</v>
      </c>
      <c r="F18" s="1269">
        <v>0</v>
      </c>
      <c r="G18" s="1269">
        <v>2</v>
      </c>
      <c r="H18" s="1269">
        <v>1</v>
      </c>
      <c r="I18" s="1269">
        <v>0</v>
      </c>
      <c r="J18" s="1269">
        <v>2</v>
      </c>
      <c r="K18" s="1269">
        <v>0</v>
      </c>
      <c r="L18" s="1269">
        <v>0</v>
      </c>
      <c r="M18" s="1269">
        <v>0</v>
      </c>
      <c r="N18" s="1269">
        <v>0</v>
      </c>
      <c r="O18" s="1269">
        <v>0</v>
      </c>
      <c r="P18" s="1269">
        <v>0</v>
      </c>
      <c r="Q18" s="1269">
        <v>0</v>
      </c>
      <c r="S18" s="1366">
        <v>8</v>
      </c>
      <c r="T18" s="1366">
        <v>7</v>
      </c>
      <c r="U18" s="187">
        <v>0</v>
      </c>
      <c r="V18" s="187">
        <v>76</v>
      </c>
      <c r="W18" s="187">
        <v>9</v>
      </c>
      <c r="X18" s="187">
        <v>49</v>
      </c>
      <c r="Y18" s="187">
        <v>682</v>
      </c>
      <c r="Z18" s="187">
        <v>27</v>
      </c>
      <c r="AA18" s="187">
        <v>17</v>
      </c>
      <c r="AB18" s="187">
        <v>14</v>
      </c>
      <c r="AC18" s="187">
        <f>[2]K7a!DO18+[2]K7a!CW18+[2]K7a!CE18+[2]K7a!BM18</f>
        <v>0</v>
      </c>
      <c r="AD18" s="187">
        <f>[2]K7a!DP18+[2]K7a!CX18+[2]K7a!CF18+[2]K7a!BN18</f>
        <v>0</v>
      </c>
      <c r="AE18" s="187">
        <f>[2]K7a!DQ18+[2]K7a!CY18+[2]K7a!CG18+[2]K7a!BO18</f>
        <v>0</v>
      </c>
      <c r="AF18" s="187">
        <f>[2]K7a!DR18+[2]K7a!CZ18+[2]K7a!CH18+[2]K7a!BP18</f>
        <v>0</v>
      </c>
      <c r="AG18" s="187">
        <v>0</v>
      </c>
      <c r="AH18" s="187">
        <f>[2]K7a!DT18+[2]K7a!DB18+[2]K7a!CJ18+[2]K7a!BR18</f>
        <v>0</v>
      </c>
      <c r="AI18" s="187">
        <f>[2]K7a!DU18+[2]K7a!DC18+[2]K7a!CK18+[2]K7a!BS18</f>
        <v>0</v>
      </c>
    </row>
    <row r="19" spans="1:35" x14ac:dyDescent="0.2">
      <c r="A19" s="1366">
        <v>9</v>
      </c>
      <c r="B19" s="1366">
        <v>8</v>
      </c>
      <c r="C19" s="1269">
        <v>0</v>
      </c>
      <c r="D19" s="1269">
        <v>0</v>
      </c>
      <c r="E19" s="1269">
        <v>0</v>
      </c>
      <c r="F19" s="1269">
        <v>0</v>
      </c>
      <c r="G19" s="1269">
        <v>0</v>
      </c>
      <c r="H19" s="1269">
        <v>0</v>
      </c>
      <c r="I19" s="1269">
        <v>0</v>
      </c>
      <c r="J19" s="1269">
        <v>1</v>
      </c>
      <c r="K19" s="1269">
        <v>0</v>
      </c>
      <c r="L19" s="1269">
        <v>0</v>
      </c>
      <c r="M19" s="1269">
        <v>0</v>
      </c>
      <c r="N19" s="1269">
        <v>0</v>
      </c>
      <c r="O19" s="1269">
        <v>0</v>
      </c>
      <c r="P19" s="1269">
        <v>0</v>
      </c>
      <c r="Q19" s="1269">
        <v>0</v>
      </c>
      <c r="S19" s="1366">
        <v>9</v>
      </c>
      <c r="T19" s="1366">
        <v>8</v>
      </c>
      <c r="U19" s="187">
        <v>0</v>
      </c>
      <c r="V19" s="187">
        <v>54</v>
      </c>
      <c r="W19" s="187">
        <v>8</v>
      </c>
      <c r="X19" s="187">
        <v>100</v>
      </c>
      <c r="Y19" s="187">
        <f>[2]K7a!DK19+[2]K7a!CS19+[2]K7a!CA19+[2]K7a!BI19</f>
        <v>146</v>
      </c>
      <c r="Z19" s="187">
        <v>57</v>
      </c>
      <c r="AA19" s="187">
        <v>35</v>
      </c>
      <c r="AB19" s="187">
        <v>34</v>
      </c>
      <c r="AC19" s="187">
        <f>[2]K7a!DO19+[2]K7a!CW19+[2]K7a!CE19+[2]K7a!BM19</f>
        <v>0</v>
      </c>
      <c r="AD19" s="187">
        <f>[2]K7a!DP19+[2]K7a!CX19+[2]K7a!CF19+[2]K7a!BN19</f>
        <v>0</v>
      </c>
      <c r="AE19" s="187">
        <f>[2]K7a!DQ19+[2]K7a!CY19+[2]K7a!CG19+[2]K7a!BO19</f>
        <v>0</v>
      </c>
      <c r="AF19" s="187">
        <f>[2]K7a!DR19+[2]K7a!CZ19+[2]K7a!CH19+[2]K7a!BP19</f>
        <v>0</v>
      </c>
      <c r="AG19" s="187">
        <v>0</v>
      </c>
      <c r="AH19" s="187">
        <f>[2]K7a!DT19+[2]K7a!DB19+[2]K7a!CJ19+[2]K7a!BR19</f>
        <v>0</v>
      </c>
      <c r="AI19" s="187">
        <f>[2]K7a!DU19+[2]K7a!DC19+[2]K7a!CK19+[2]K7a!BS19</f>
        <v>0</v>
      </c>
    </row>
    <row r="20" spans="1:35" x14ac:dyDescent="0.2">
      <c r="A20" s="1366">
        <v>10</v>
      </c>
      <c r="B20" s="1366">
        <v>9</v>
      </c>
      <c r="C20" s="1269">
        <v>0</v>
      </c>
      <c r="D20" s="1269">
        <v>0</v>
      </c>
      <c r="E20" s="1269">
        <v>0</v>
      </c>
      <c r="F20" s="1269">
        <v>2</v>
      </c>
      <c r="G20" s="1269">
        <v>0</v>
      </c>
      <c r="H20" s="1269">
        <v>0</v>
      </c>
      <c r="I20" s="1269">
        <v>0</v>
      </c>
      <c r="J20" s="1269">
        <v>0</v>
      </c>
      <c r="K20" s="1269">
        <v>0</v>
      </c>
      <c r="L20" s="1269">
        <v>0</v>
      </c>
      <c r="M20" s="1269">
        <v>0</v>
      </c>
      <c r="N20" s="1269">
        <v>0</v>
      </c>
      <c r="O20" s="1269">
        <v>0</v>
      </c>
      <c r="P20" s="1269">
        <v>0</v>
      </c>
      <c r="Q20" s="1269">
        <v>0</v>
      </c>
      <c r="S20" s="1366">
        <v>10</v>
      </c>
      <c r="T20" s="1366">
        <v>9</v>
      </c>
      <c r="U20" s="187">
        <v>0</v>
      </c>
      <c r="V20" s="187">
        <v>6</v>
      </c>
      <c r="W20" s="187">
        <v>8</v>
      </c>
      <c r="X20" s="187">
        <v>2</v>
      </c>
      <c r="Y20" s="187">
        <f>[2]K7a!DK20+[2]K7a!CS20+[2]K7a!CA20+[2]K7a!BI20</f>
        <v>18</v>
      </c>
      <c r="Z20" s="187">
        <v>28</v>
      </c>
      <c r="AA20" s="187">
        <v>8</v>
      </c>
      <c r="AB20" s="187">
        <v>16</v>
      </c>
      <c r="AC20" s="187">
        <f>[2]K7a!DO20+[2]K7a!CW20+[2]K7a!CE20+[2]K7a!BM20</f>
        <v>0</v>
      </c>
      <c r="AD20" s="187">
        <f>[2]K7a!DP20+[2]K7a!CX20+[2]K7a!CF20+[2]K7a!BN20</f>
        <v>0</v>
      </c>
      <c r="AE20" s="187">
        <f>[2]K7a!DQ20+[2]K7a!CY20+[2]K7a!CG20+[2]K7a!BO20</f>
        <v>0</v>
      </c>
      <c r="AF20" s="187">
        <f>[2]K7a!DR20+[2]K7a!CZ20+[2]K7a!CH20+[2]K7a!BP20</f>
        <v>0</v>
      </c>
      <c r="AG20" s="187">
        <v>0</v>
      </c>
      <c r="AH20" s="187">
        <f>[2]K7a!DT20+[2]K7a!DB20+[2]K7a!CJ20+[2]K7a!BR20</f>
        <v>0</v>
      </c>
      <c r="AI20" s="187">
        <f>[2]K7a!DU20+[2]K7a!DC20+[2]K7a!CK20+[2]K7a!BS20</f>
        <v>0</v>
      </c>
    </row>
    <row r="21" spans="1:35" ht="15" x14ac:dyDescent="0.25">
      <c r="A21" s="1366" t="s">
        <v>276</v>
      </c>
      <c r="B21" s="1366"/>
      <c r="C21" s="1269">
        <v>0</v>
      </c>
      <c r="D21" s="1269">
        <v>0</v>
      </c>
      <c r="E21" s="1269">
        <f t="shared" ref="E21:J21" si="0">SUM(E11:E20)</f>
        <v>3</v>
      </c>
      <c r="F21" s="180">
        <f t="shared" si="0"/>
        <v>21</v>
      </c>
      <c r="G21" s="180">
        <f t="shared" si="0"/>
        <v>17</v>
      </c>
      <c r="H21" s="180">
        <f t="shared" si="0"/>
        <v>6</v>
      </c>
      <c r="I21" s="180">
        <f t="shared" si="0"/>
        <v>1</v>
      </c>
      <c r="J21" s="180">
        <f t="shared" si="0"/>
        <v>12</v>
      </c>
      <c r="K21" s="1269">
        <v>0</v>
      </c>
      <c r="L21" s="1269">
        <v>0</v>
      </c>
      <c r="M21" s="1269">
        <v>0</v>
      </c>
      <c r="N21" s="1269">
        <v>0</v>
      </c>
      <c r="O21" s="1269">
        <v>0</v>
      </c>
      <c r="P21" s="1269">
        <v>0</v>
      </c>
      <c r="Q21" s="1269">
        <v>0</v>
      </c>
      <c r="S21" s="2351" t="s">
        <v>276</v>
      </c>
      <c r="T21" s="2353"/>
      <c r="U21" s="1369">
        <f t="shared" ref="U21:AG21" si="1">SUM(U11:U20)</f>
        <v>154</v>
      </c>
      <c r="V21" s="1369">
        <f t="shared" si="1"/>
        <v>359</v>
      </c>
      <c r="W21" s="1369">
        <f t="shared" si="1"/>
        <v>153</v>
      </c>
      <c r="X21" s="1369">
        <f t="shared" si="1"/>
        <v>737</v>
      </c>
      <c r="Y21" s="1369">
        <f t="shared" si="1"/>
        <v>2563</v>
      </c>
      <c r="Z21" s="1369">
        <f t="shared" si="1"/>
        <v>575</v>
      </c>
      <c r="AA21" s="1369">
        <f t="shared" si="1"/>
        <v>280</v>
      </c>
      <c r="AB21" s="1369">
        <f t="shared" si="1"/>
        <v>225</v>
      </c>
      <c r="AC21" s="1369">
        <f t="shared" si="1"/>
        <v>0</v>
      </c>
      <c r="AD21" s="1369">
        <f t="shared" si="1"/>
        <v>0</v>
      </c>
      <c r="AE21" s="1369">
        <f t="shared" si="1"/>
        <v>0</v>
      </c>
      <c r="AF21" s="1369">
        <f t="shared" si="1"/>
        <v>0</v>
      </c>
      <c r="AG21" s="1369">
        <f t="shared" si="1"/>
        <v>0</v>
      </c>
      <c r="AH21" s="187"/>
      <c r="AI21" s="1369"/>
    </row>
    <row r="22" spans="1:35" x14ac:dyDescent="0.2">
      <c r="A22" s="1364"/>
      <c r="B22" s="1364"/>
      <c r="U22" s="544"/>
      <c r="V22" s="544"/>
      <c r="W22" s="544"/>
      <c r="X22" s="544"/>
      <c r="Y22" s="544"/>
      <c r="Z22" s="544"/>
      <c r="AA22" s="544"/>
      <c r="AB22" s="544"/>
      <c r="AC22" s="544"/>
      <c r="AD22" s="544"/>
    </row>
    <row r="23" spans="1:35" x14ac:dyDescent="0.2">
      <c r="A23" s="1364" t="s">
        <v>598</v>
      </c>
      <c r="B23" s="1364"/>
      <c r="S23" s="95" t="s">
        <v>598</v>
      </c>
      <c r="U23" s="95" t="s">
        <v>302</v>
      </c>
    </row>
    <row r="24" spans="1:35" x14ac:dyDescent="0.2">
      <c r="A24" s="1364">
        <v>1</v>
      </c>
      <c r="B24" s="1364" t="s">
        <v>728</v>
      </c>
      <c r="H24" s="95">
        <v>8</v>
      </c>
      <c r="I24" s="95" t="s">
        <v>729</v>
      </c>
      <c r="S24" s="95">
        <v>1</v>
      </c>
      <c r="T24" s="95" t="s">
        <v>728</v>
      </c>
      <c r="Z24" s="1350">
        <v>8</v>
      </c>
      <c r="AA24" s="95" t="s">
        <v>730</v>
      </c>
      <c r="AG24" s="2392" t="s">
        <v>370</v>
      </c>
      <c r="AH24" s="2392"/>
      <c r="AI24" s="2392"/>
    </row>
    <row r="25" spans="1:35" x14ac:dyDescent="0.2">
      <c r="A25" s="1364">
        <v>2</v>
      </c>
      <c r="B25" s="1364" t="s">
        <v>731</v>
      </c>
      <c r="H25" s="95">
        <v>9</v>
      </c>
      <c r="I25" s="95" t="s">
        <v>732</v>
      </c>
      <c r="S25" s="95">
        <v>2</v>
      </c>
      <c r="T25" s="95" t="s">
        <v>731</v>
      </c>
      <c r="Z25" s="1350">
        <v>9</v>
      </c>
      <c r="AA25" s="95" t="s">
        <v>733</v>
      </c>
    </row>
    <row r="26" spans="1:35" x14ac:dyDescent="0.2">
      <c r="A26" s="1364">
        <v>3</v>
      </c>
      <c r="B26" s="1364" t="s">
        <v>734</v>
      </c>
      <c r="H26" s="95">
        <v>0</v>
      </c>
      <c r="I26" s="95" t="s">
        <v>735</v>
      </c>
      <c r="S26" s="95">
        <v>3</v>
      </c>
      <c r="T26" s="95" t="s">
        <v>734</v>
      </c>
      <c r="Z26" s="1350">
        <v>0</v>
      </c>
      <c r="AA26" s="95" t="s">
        <v>736</v>
      </c>
    </row>
    <row r="27" spans="1:35" x14ac:dyDescent="0.2">
      <c r="A27" s="1364">
        <v>4</v>
      </c>
      <c r="B27" s="1364" t="s">
        <v>737</v>
      </c>
      <c r="H27" s="95" t="s">
        <v>738</v>
      </c>
      <c r="I27" s="95" t="s">
        <v>739</v>
      </c>
      <c r="S27" s="95">
        <v>4</v>
      </c>
      <c r="T27" s="95" t="s">
        <v>737</v>
      </c>
      <c r="Z27" s="95" t="s">
        <v>738</v>
      </c>
      <c r="AA27" s="95" t="s">
        <v>739</v>
      </c>
    </row>
    <row r="28" spans="1:35" ht="15" x14ac:dyDescent="0.25">
      <c r="A28" s="1364">
        <v>5</v>
      </c>
      <c r="B28" s="1364" t="s">
        <v>740</v>
      </c>
      <c r="H28" s="95" t="s">
        <v>741</v>
      </c>
      <c r="I28" s="95" t="s">
        <v>742</v>
      </c>
      <c r="S28" s="95">
        <v>5</v>
      </c>
      <c r="T28" s="95" t="s">
        <v>740</v>
      </c>
      <c r="Z28" s="95" t="s">
        <v>741</v>
      </c>
      <c r="AA28" s="95" t="s">
        <v>742</v>
      </c>
      <c r="AG28" s="2496" t="s">
        <v>371</v>
      </c>
      <c r="AH28" s="2496"/>
      <c r="AI28" s="2496"/>
    </row>
    <row r="29" spans="1:35" x14ac:dyDescent="0.2">
      <c r="A29" s="1364">
        <v>6</v>
      </c>
      <c r="B29" s="1364" t="s">
        <v>743</v>
      </c>
      <c r="H29" s="95" t="s">
        <v>744</v>
      </c>
      <c r="I29" s="95" t="s">
        <v>745</v>
      </c>
      <c r="S29" s="95">
        <v>6</v>
      </c>
      <c r="T29" s="95" t="s">
        <v>743</v>
      </c>
      <c r="Z29" s="95" t="s">
        <v>744</v>
      </c>
      <c r="AA29" s="95" t="s">
        <v>745</v>
      </c>
      <c r="AG29" s="2392" t="s">
        <v>372</v>
      </c>
      <c r="AH29" s="2392"/>
      <c r="AI29" s="2392"/>
    </row>
    <row r="30" spans="1:35" x14ac:dyDescent="0.2">
      <c r="A30" s="1364">
        <v>7</v>
      </c>
      <c r="B30" s="1364" t="s">
        <v>746</v>
      </c>
      <c r="H30" s="95" t="s">
        <v>747</v>
      </c>
      <c r="I30" s="95" t="s">
        <v>748</v>
      </c>
      <c r="S30" s="95">
        <v>7</v>
      </c>
      <c r="T30" s="95" t="s">
        <v>746</v>
      </c>
      <c r="Z30" s="95" t="s">
        <v>747</v>
      </c>
      <c r="AA30" s="95" t="s">
        <v>748</v>
      </c>
      <c r="AG30" s="2392" t="s">
        <v>749</v>
      </c>
      <c r="AH30" s="2392"/>
      <c r="AI30" s="2392"/>
    </row>
    <row r="31" spans="1:35" x14ac:dyDescent="0.2">
      <c r="A31" s="1364"/>
      <c r="B31" s="1364"/>
    </row>
    <row r="32" spans="1:35" x14ac:dyDescent="0.2">
      <c r="A32" s="2463" t="s">
        <v>268</v>
      </c>
      <c r="B32" s="2463"/>
      <c r="C32" s="2463"/>
      <c r="D32" s="2463"/>
      <c r="E32" s="2463"/>
      <c r="F32" s="2463"/>
      <c r="G32" s="2463"/>
      <c r="H32" s="2463"/>
      <c r="I32" s="2463"/>
      <c r="J32" s="2463"/>
      <c r="K32" s="2463"/>
      <c r="L32" s="2463"/>
      <c r="M32" s="2463"/>
      <c r="N32" s="2463"/>
      <c r="O32" s="2463"/>
      <c r="P32" s="2463"/>
      <c r="Q32" s="2463"/>
      <c r="S32" s="95" t="s">
        <v>750</v>
      </c>
    </row>
    <row r="34" spans="1:35" ht="15.75" x14ac:dyDescent="0.25">
      <c r="A34" s="1364" t="s">
        <v>273</v>
      </c>
      <c r="B34" s="1364"/>
      <c r="C34" s="95" t="s">
        <v>301</v>
      </c>
      <c r="S34" s="2469" t="s">
        <v>752</v>
      </c>
      <c r="T34" s="2469"/>
      <c r="U34" s="2469"/>
      <c r="V34" s="2469"/>
      <c r="W34" s="2469"/>
      <c r="X34" s="2469"/>
      <c r="Y34" s="2469"/>
      <c r="Z34" s="2469"/>
      <c r="AA34" s="2469"/>
      <c r="AB34" s="2469"/>
      <c r="AC34" s="2469"/>
      <c r="AD34" s="2469"/>
      <c r="AE34" s="2469"/>
      <c r="AF34" s="2469"/>
      <c r="AG34" s="2469"/>
      <c r="AH34" s="2469"/>
      <c r="AI34" s="2469"/>
    </row>
    <row r="35" spans="1:35" ht="15.75" x14ac:dyDescent="0.25">
      <c r="A35" s="1364" t="s">
        <v>25</v>
      </c>
      <c r="B35" s="1364"/>
      <c r="C35" s="95">
        <v>2014</v>
      </c>
      <c r="S35" s="2469" t="s">
        <v>700</v>
      </c>
      <c r="T35" s="2469"/>
      <c r="U35" s="2469"/>
      <c r="V35" s="2469"/>
      <c r="W35" s="2469"/>
      <c r="X35" s="2469"/>
      <c r="Y35" s="2469"/>
      <c r="Z35" s="2469"/>
      <c r="AA35" s="2469"/>
      <c r="AB35" s="2469"/>
      <c r="AC35" s="2469"/>
      <c r="AD35" s="2469"/>
      <c r="AE35" s="2469"/>
      <c r="AF35" s="2469"/>
      <c r="AG35" s="2469"/>
      <c r="AH35" s="2469"/>
      <c r="AI35" s="2469"/>
    </row>
    <row r="36" spans="1:35" x14ac:dyDescent="0.2">
      <c r="A36" s="1364" t="s">
        <v>711</v>
      </c>
      <c r="B36" s="1364"/>
      <c r="C36" s="95" t="s">
        <v>712</v>
      </c>
      <c r="S36" s="1362"/>
      <c r="T36" s="1362"/>
      <c r="U36" s="1362"/>
      <c r="V36" s="1362"/>
      <c r="W36" s="1362"/>
      <c r="X36" s="1362"/>
      <c r="Y36" s="1362"/>
      <c r="Z36" s="1362"/>
      <c r="AA36" s="1362"/>
      <c r="AB36" s="1362"/>
      <c r="AC36" s="1362"/>
      <c r="AD36" s="1362"/>
      <c r="AE36" s="1362"/>
      <c r="AF36" s="1362"/>
      <c r="AG36" s="1362"/>
      <c r="AH36" s="1362"/>
      <c r="AI36" s="1362"/>
    </row>
    <row r="37" spans="1:35" x14ac:dyDescent="0.2">
      <c r="A37" s="1364" t="s">
        <v>26</v>
      </c>
      <c r="B37" s="1364"/>
      <c r="C37" s="95" t="s">
        <v>754</v>
      </c>
      <c r="S37" s="95" t="s">
        <v>25</v>
      </c>
      <c r="T37" s="95" t="s">
        <v>706</v>
      </c>
    </row>
    <row r="38" spans="1:35" x14ac:dyDescent="0.2">
      <c r="A38" s="1364"/>
      <c r="B38" s="1364"/>
      <c r="S38" s="95" t="s">
        <v>272</v>
      </c>
      <c r="T38" s="95" t="s">
        <v>712</v>
      </c>
    </row>
    <row r="39" spans="1:35" x14ac:dyDescent="0.2">
      <c r="A39" s="2465" t="s">
        <v>0</v>
      </c>
      <c r="B39" s="2467" t="s">
        <v>715</v>
      </c>
      <c r="C39" s="180" t="s">
        <v>716</v>
      </c>
      <c r="D39" s="180"/>
      <c r="E39" s="180"/>
      <c r="F39" s="180"/>
      <c r="G39" s="180"/>
      <c r="H39" s="180"/>
      <c r="I39" s="180"/>
      <c r="J39" s="180"/>
      <c r="K39" s="180"/>
      <c r="L39" s="180"/>
      <c r="M39" s="180"/>
      <c r="N39" s="180"/>
      <c r="O39" s="180"/>
      <c r="P39" s="180"/>
      <c r="Q39" s="180" t="s">
        <v>309</v>
      </c>
      <c r="S39" s="95" t="s">
        <v>26</v>
      </c>
      <c r="T39" s="95" t="s">
        <v>754</v>
      </c>
    </row>
    <row r="40" spans="1:35" ht="63.75" x14ac:dyDescent="0.2">
      <c r="A40" s="2466"/>
      <c r="B40" s="2468"/>
      <c r="C40" s="1261" t="s">
        <v>724</v>
      </c>
      <c r="D40" s="1261" t="s">
        <v>717</v>
      </c>
      <c r="E40" s="1261" t="s">
        <v>718</v>
      </c>
      <c r="F40" s="1261" t="s">
        <v>136</v>
      </c>
      <c r="G40" s="1261" t="s">
        <v>93</v>
      </c>
      <c r="H40" s="1261" t="s">
        <v>94</v>
      </c>
      <c r="I40" s="1261" t="s">
        <v>719</v>
      </c>
      <c r="J40" s="1261" t="s">
        <v>720</v>
      </c>
      <c r="K40" s="1261" t="s">
        <v>95</v>
      </c>
      <c r="L40" s="1261" t="s">
        <v>721</v>
      </c>
      <c r="M40" s="1261" t="s">
        <v>722</v>
      </c>
      <c r="N40" s="1261" t="s">
        <v>723</v>
      </c>
      <c r="O40" s="1261" t="s">
        <v>208</v>
      </c>
      <c r="P40" s="1261" t="s">
        <v>97</v>
      </c>
      <c r="Q40" s="1261"/>
    </row>
    <row r="41" spans="1:35" x14ac:dyDescent="0.2">
      <c r="A41" s="1263">
        <v>1</v>
      </c>
      <c r="B41" s="1263">
        <v>2</v>
      </c>
      <c r="C41" s="1263">
        <v>3</v>
      </c>
      <c r="D41" s="1264">
        <v>4</v>
      </c>
      <c r="E41" s="1264">
        <v>5</v>
      </c>
      <c r="F41" s="1264">
        <v>6</v>
      </c>
      <c r="G41" s="1264">
        <v>7</v>
      </c>
      <c r="H41" s="1264">
        <v>8</v>
      </c>
      <c r="I41" s="1264">
        <v>9</v>
      </c>
      <c r="J41" s="1264">
        <v>10</v>
      </c>
      <c r="K41" s="1264">
        <v>11</v>
      </c>
      <c r="L41" s="1264">
        <v>12</v>
      </c>
      <c r="M41" s="1264">
        <v>13</v>
      </c>
      <c r="N41" s="1264">
        <v>14</v>
      </c>
      <c r="O41" s="1264">
        <v>15</v>
      </c>
      <c r="P41" s="1264">
        <v>16</v>
      </c>
      <c r="Q41" s="1264">
        <v>17</v>
      </c>
      <c r="S41" s="2527" t="s">
        <v>0</v>
      </c>
      <c r="T41" s="2527" t="s">
        <v>715</v>
      </c>
      <c r="U41" s="2527" t="s">
        <v>716</v>
      </c>
      <c r="V41" s="2527"/>
      <c r="W41" s="2527"/>
      <c r="X41" s="2527"/>
      <c r="Y41" s="2527"/>
      <c r="Z41" s="2527"/>
      <c r="AA41" s="2527"/>
      <c r="AB41" s="2527"/>
      <c r="AC41" s="2527"/>
      <c r="AD41" s="2527"/>
      <c r="AE41" s="2527"/>
      <c r="AF41" s="2527"/>
      <c r="AG41" s="2527"/>
      <c r="AH41" s="2527"/>
      <c r="AI41" s="2527" t="s">
        <v>309</v>
      </c>
    </row>
    <row r="42" spans="1:35" ht="25.5" x14ac:dyDescent="0.2">
      <c r="A42" s="1366">
        <v>1</v>
      </c>
      <c r="B42" s="1366">
        <v>0</v>
      </c>
      <c r="C42" s="1269"/>
      <c r="D42" s="1269">
        <v>0</v>
      </c>
      <c r="E42" s="1269">
        <v>0</v>
      </c>
      <c r="F42" s="1269">
        <v>0</v>
      </c>
      <c r="G42" s="1269">
        <v>0</v>
      </c>
      <c r="H42" s="1269">
        <v>0</v>
      </c>
      <c r="I42" s="1269">
        <v>0</v>
      </c>
      <c r="J42" s="1269">
        <v>0</v>
      </c>
      <c r="K42" s="1269"/>
      <c r="L42" s="1269">
        <f t="shared" ref="L42:Q51" si="2">L11</f>
        <v>0</v>
      </c>
      <c r="M42" s="1269">
        <f t="shared" si="2"/>
        <v>0</v>
      </c>
      <c r="N42" s="1269">
        <f t="shared" si="2"/>
        <v>0</v>
      </c>
      <c r="O42" s="1269">
        <f t="shared" si="2"/>
        <v>0</v>
      </c>
      <c r="P42" s="1269">
        <f t="shared" si="2"/>
        <v>0</v>
      </c>
      <c r="Q42" s="1269">
        <f t="shared" si="2"/>
        <v>0</v>
      </c>
      <c r="S42" s="2527"/>
      <c r="T42" s="2527"/>
      <c r="U42" s="1261" t="s">
        <v>724</v>
      </c>
      <c r="V42" s="1261" t="s">
        <v>717</v>
      </c>
      <c r="W42" s="1261" t="s">
        <v>718</v>
      </c>
      <c r="X42" s="1261" t="s">
        <v>136</v>
      </c>
      <c r="Y42" s="1261" t="s">
        <v>93</v>
      </c>
      <c r="Z42" s="1261" t="s">
        <v>94</v>
      </c>
      <c r="AA42" s="1261" t="s">
        <v>719</v>
      </c>
      <c r="AB42" s="1261" t="s">
        <v>720</v>
      </c>
      <c r="AC42" s="1261" t="s">
        <v>95</v>
      </c>
      <c r="AD42" s="1261" t="s">
        <v>725</v>
      </c>
      <c r="AE42" s="1261" t="s">
        <v>722</v>
      </c>
      <c r="AF42" s="1261" t="s">
        <v>726</v>
      </c>
      <c r="AG42" s="1261" t="s">
        <v>208</v>
      </c>
      <c r="AH42" s="1261" t="s">
        <v>97</v>
      </c>
      <c r="AI42" s="2527"/>
    </row>
    <row r="43" spans="1:35" x14ac:dyDescent="0.2">
      <c r="A43" s="1366">
        <v>2</v>
      </c>
      <c r="B43" s="1366">
        <v>1</v>
      </c>
      <c r="C43" s="1269">
        <v>0</v>
      </c>
      <c r="D43" s="1269">
        <v>0</v>
      </c>
      <c r="E43" s="1269">
        <v>0</v>
      </c>
      <c r="F43" s="1269">
        <v>0</v>
      </c>
      <c r="G43" s="1269">
        <v>0</v>
      </c>
      <c r="H43" s="1269">
        <v>0</v>
      </c>
      <c r="I43" s="1269">
        <v>0</v>
      </c>
      <c r="J43" s="1269">
        <v>0</v>
      </c>
      <c r="K43" s="1269"/>
      <c r="L43" s="1269">
        <f t="shared" si="2"/>
        <v>0</v>
      </c>
      <c r="M43" s="1269">
        <f t="shared" si="2"/>
        <v>0</v>
      </c>
      <c r="N43" s="1269">
        <f t="shared" si="2"/>
        <v>0</v>
      </c>
      <c r="O43" s="1269">
        <f t="shared" si="2"/>
        <v>0</v>
      </c>
      <c r="P43" s="1269">
        <f t="shared" si="2"/>
        <v>0</v>
      </c>
      <c r="Q43" s="1269">
        <f t="shared" si="2"/>
        <v>0</v>
      </c>
      <c r="S43" s="1263">
        <v>1</v>
      </c>
      <c r="T43" s="1263">
        <v>2</v>
      </c>
      <c r="U43" s="1263">
        <v>3</v>
      </c>
      <c r="V43" s="1263">
        <v>4</v>
      </c>
      <c r="W43" s="1263">
        <v>5</v>
      </c>
      <c r="X43" s="1263">
        <v>6</v>
      </c>
      <c r="Y43" s="1263">
        <v>7</v>
      </c>
      <c r="Z43" s="1263">
        <v>8</v>
      </c>
      <c r="AA43" s="1263">
        <v>9</v>
      </c>
      <c r="AB43" s="1263">
        <v>10</v>
      </c>
      <c r="AC43" s="1263">
        <v>11</v>
      </c>
      <c r="AD43" s="1263">
        <v>12</v>
      </c>
      <c r="AE43" s="1263">
        <v>13</v>
      </c>
      <c r="AF43" s="1263">
        <v>14</v>
      </c>
      <c r="AG43" s="1263">
        <v>15</v>
      </c>
      <c r="AH43" s="1263">
        <v>16</v>
      </c>
      <c r="AI43" s="1263">
        <v>17</v>
      </c>
    </row>
    <row r="44" spans="1:35" x14ac:dyDescent="0.2">
      <c r="A44" s="1366">
        <v>3</v>
      </c>
      <c r="B44" s="1366">
        <v>2</v>
      </c>
      <c r="C44" s="1269">
        <v>1</v>
      </c>
      <c r="D44" s="1269">
        <v>0</v>
      </c>
      <c r="E44" s="1269">
        <v>0</v>
      </c>
      <c r="F44" s="1269">
        <v>0</v>
      </c>
      <c r="G44" s="1269">
        <v>0</v>
      </c>
      <c r="H44" s="1269">
        <v>0</v>
      </c>
      <c r="I44" s="1269">
        <v>0</v>
      </c>
      <c r="J44" s="1269">
        <v>0</v>
      </c>
      <c r="K44" s="1269"/>
      <c r="L44" s="1269">
        <f t="shared" si="2"/>
        <v>0</v>
      </c>
      <c r="M44" s="1269">
        <f t="shared" si="2"/>
        <v>0</v>
      </c>
      <c r="N44" s="1269">
        <f t="shared" si="2"/>
        <v>0</v>
      </c>
      <c r="O44" s="1269">
        <f t="shared" si="2"/>
        <v>0</v>
      </c>
      <c r="P44" s="1269">
        <f t="shared" si="2"/>
        <v>0</v>
      </c>
      <c r="Q44" s="1269">
        <f t="shared" si="2"/>
        <v>0</v>
      </c>
      <c r="S44" s="1366">
        <v>1</v>
      </c>
      <c r="T44" s="1366">
        <v>0</v>
      </c>
      <c r="U44" s="187">
        <f>U11+C42</f>
        <v>0</v>
      </c>
      <c r="V44" s="187">
        <f t="shared" ref="V44:AC53" si="3">V11+D42</f>
        <v>5</v>
      </c>
      <c r="W44" s="187">
        <f t="shared" si="3"/>
        <v>0</v>
      </c>
      <c r="X44" s="187">
        <f t="shared" si="3"/>
        <v>0</v>
      </c>
      <c r="Y44" s="187">
        <f t="shared" si="3"/>
        <v>4</v>
      </c>
      <c r="Z44" s="187">
        <f t="shared" si="3"/>
        <v>5</v>
      </c>
      <c r="AA44" s="187">
        <f t="shared" si="3"/>
        <v>1</v>
      </c>
      <c r="AB44" s="187">
        <f t="shared" si="3"/>
        <v>2</v>
      </c>
      <c r="AC44" s="187">
        <f t="shared" si="3"/>
        <v>0</v>
      </c>
      <c r="AD44" s="187">
        <f>[2]K7a!DP44+[2]K7a!CX44+[2]K7a!CF44+[2]K7a!BN44</f>
        <v>0</v>
      </c>
      <c r="AE44" s="187">
        <f>[2]K7a!DQ44+[2]K7a!CY44+[2]K7a!CG44+[2]K7a!BO44</f>
        <v>0</v>
      </c>
      <c r="AF44" s="187">
        <f>[2]K7a!DR44+[2]K7a!CZ44+[2]K7a!CH44+[2]K7a!BP44</f>
        <v>0</v>
      </c>
      <c r="AG44" s="187">
        <v>0</v>
      </c>
      <c r="AH44" s="187">
        <f>[2]K7a!DT44+[2]K7a!DB44+[2]K7a!CJ44+[2]K7a!BR44</f>
        <v>0</v>
      </c>
      <c r="AI44" s="187">
        <f>[2]K7a!DU44+[2]K7a!DC44+[2]K7a!CK44+[2]K7a!BS44</f>
        <v>0</v>
      </c>
    </row>
    <row r="45" spans="1:35" x14ac:dyDescent="0.2">
      <c r="A45" s="1366">
        <v>4</v>
      </c>
      <c r="B45" s="1366">
        <v>3</v>
      </c>
      <c r="C45" s="1269">
        <v>3</v>
      </c>
      <c r="D45" s="1269">
        <v>0</v>
      </c>
      <c r="E45" s="1269">
        <v>0</v>
      </c>
      <c r="F45" s="1269">
        <v>6</v>
      </c>
      <c r="G45" s="1269">
        <v>23</v>
      </c>
      <c r="H45" s="1269">
        <v>3</v>
      </c>
      <c r="I45" s="1269">
        <v>0</v>
      </c>
      <c r="J45" s="1269">
        <v>2</v>
      </c>
      <c r="K45" s="1269"/>
      <c r="L45" s="1269">
        <f t="shared" si="2"/>
        <v>0</v>
      </c>
      <c r="M45" s="1269">
        <f t="shared" si="2"/>
        <v>0</v>
      </c>
      <c r="N45" s="1269">
        <f t="shared" si="2"/>
        <v>0</v>
      </c>
      <c r="O45" s="1269">
        <f t="shared" si="2"/>
        <v>0</v>
      </c>
      <c r="P45" s="1269">
        <f t="shared" si="2"/>
        <v>0</v>
      </c>
      <c r="Q45" s="1269">
        <f t="shared" si="2"/>
        <v>0</v>
      </c>
      <c r="S45" s="1366">
        <v>2</v>
      </c>
      <c r="T45" s="1366">
        <v>1</v>
      </c>
      <c r="U45" s="187">
        <f t="shared" ref="U45:U53" si="4">U12+C43</f>
        <v>0</v>
      </c>
      <c r="V45" s="187">
        <f t="shared" si="3"/>
        <v>0</v>
      </c>
      <c r="W45" s="187">
        <f t="shared" si="3"/>
        <v>0</v>
      </c>
      <c r="X45" s="187">
        <f t="shared" si="3"/>
        <v>0</v>
      </c>
      <c r="Y45" s="187">
        <f t="shared" si="3"/>
        <v>0</v>
      </c>
      <c r="Z45" s="187">
        <f t="shared" si="3"/>
        <v>0</v>
      </c>
      <c r="AA45" s="187">
        <f t="shared" si="3"/>
        <v>0</v>
      </c>
      <c r="AB45" s="187">
        <f t="shared" si="3"/>
        <v>0</v>
      </c>
      <c r="AC45" s="187">
        <f t="shared" si="3"/>
        <v>0</v>
      </c>
      <c r="AD45" s="187">
        <f>[2]K7a!DP45+[2]K7a!CX45+[2]K7a!CF45+[2]K7a!BN45</f>
        <v>0</v>
      </c>
      <c r="AE45" s="187">
        <f>[2]K7a!DQ45+[2]K7a!CY45+[2]K7a!CG45+[2]K7a!BO45</f>
        <v>0</v>
      </c>
      <c r="AF45" s="187">
        <f>[2]K7a!DR45+[2]K7a!CZ45+[2]K7a!CH45+[2]K7a!BP45</f>
        <v>0</v>
      </c>
      <c r="AG45" s="187">
        <v>0</v>
      </c>
      <c r="AH45" s="187">
        <f>[2]K7a!DT45+[2]K7a!DB45+[2]K7a!CJ45+[2]K7a!BR45</f>
        <v>0</v>
      </c>
      <c r="AI45" s="187">
        <f>[2]K7a!DU45+[2]K7a!DC45+[2]K7a!CK45+[2]K7a!BS45</f>
        <v>0</v>
      </c>
    </row>
    <row r="46" spans="1:35" x14ac:dyDescent="0.2">
      <c r="A46" s="1366">
        <v>5</v>
      </c>
      <c r="B46" s="1366">
        <v>4</v>
      </c>
      <c r="C46" s="1269">
        <v>0</v>
      </c>
      <c r="D46" s="1269">
        <v>0</v>
      </c>
      <c r="E46" s="1269">
        <v>0</v>
      </c>
      <c r="F46" s="1269">
        <v>0</v>
      </c>
      <c r="G46" s="1269">
        <v>0</v>
      </c>
      <c r="H46" s="1269">
        <v>0</v>
      </c>
      <c r="I46" s="1269">
        <v>0</v>
      </c>
      <c r="J46" s="1269">
        <v>0</v>
      </c>
      <c r="K46" s="1269"/>
      <c r="L46" s="1269">
        <f t="shared" si="2"/>
        <v>0</v>
      </c>
      <c r="M46" s="1269">
        <f t="shared" si="2"/>
        <v>0</v>
      </c>
      <c r="N46" s="1269">
        <f t="shared" si="2"/>
        <v>0</v>
      </c>
      <c r="O46" s="1269">
        <f t="shared" si="2"/>
        <v>0</v>
      </c>
      <c r="P46" s="1269">
        <f t="shared" si="2"/>
        <v>0</v>
      </c>
      <c r="Q46" s="1269">
        <f t="shared" si="2"/>
        <v>0</v>
      </c>
      <c r="S46" s="1366">
        <v>3</v>
      </c>
      <c r="T46" s="1366">
        <v>2</v>
      </c>
      <c r="U46" s="187">
        <f t="shared" si="4"/>
        <v>26</v>
      </c>
      <c r="V46" s="187">
        <f t="shared" si="3"/>
        <v>20</v>
      </c>
      <c r="W46" s="187">
        <f t="shared" si="3"/>
        <v>24</v>
      </c>
      <c r="X46" s="187">
        <f t="shared" si="3"/>
        <v>35</v>
      </c>
      <c r="Y46" s="187">
        <f t="shared" si="3"/>
        <v>194</v>
      </c>
      <c r="Z46" s="187">
        <f t="shared" si="3"/>
        <v>32</v>
      </c>
      <c r="AA46" s="187">
        <f t="shared" si="3"/>
        <v>81</v>
      </c>
      <c r="AB46" s="187">
        <f t="shared" si="3"/>
        <v>17</v>
      </c>
      <c r="AC46" s="187">
        <f t="shared" si="3"/>
        <v>0</v>
      </c>
      <c r="AD46" s="187">
        <f>[2]K7a!DP46+[2]K7a!CX46+[2]K7a!CF46+[2]K7a!BN46</f>
        <v>0</v>
      </c>
      <c r="AE46" s="187">
        <f>[2]K7a!DQ46+[2]K7a!CY46+[2]K7a!CG46+[2]K7a!BO46</f>
        <v>0</v>
      </c>
      <c r="AF46" s="187">
        <f>[2]K7a!DR46+[2]K7a!CZ46+[2]K7a!CH46+[2]K7a!BP46</f>
        <v>0</v>
      </c>
      <c r="AG46" s="187">
        <v>0</v>
      </c>
      <c r="AH46" s="187">
        <f>[2]K7a!DT46+[2]K7a!DB46+[2]K7a!CJ46+[2]K7a!BR46</f>
        <v>0</v>
      </c>
      <c r="AI46" s="187">
        <f>[2]K7a!DU46+[2]K7a!DC46+[2]K7a!CK46+[2]K7a!BS46</f>
        <v>0</v>
      </c>
    </row>
    <row r="47" spans="1:35" x14ac:dyDescent="0.2">
      <c r="A47" s="1366">
        <v>6</v>
      </c>
      <c r="B47" s="1366">
        <v>5</v>
      </c>
      <c r="C47" s="1269">
        <v>0</v>
      </c>
      <c r="D47" s="1269">
        <v>0</v>
      </c>
      <c r="E47" s="1269">
        <v>1</v>
      </c>
      <c r="F47" s="1269">
        <v>0</v>
      </c>
      <c r="G47" s="1269">
        <v>34</v>
      </c>
      <c r="H47" s="1269">
        <v>0</v>
      </c>
      <c r="I47" s="1269">
        <v>1</v>
      </c>
      <c r="J47" s="1269">
        <v>7</v>
      </c>
      <c r="K47" s="1269"/>
      <c r="L47" s="1269">
        <f t="shared" si="2"/>
        <v>0</v>
      </c>
      <c r="M47" s="1269">
        <f t="shared" si="2"/>
        <v>0</v>
      </c>
      <c r="N47" s="1269">
        <f t="shared" si="2"/>
        <v>0</v>
      </c>
      <c r="O47" s="1269">
        <f t="shared" si="2"/>
        <v>0</v>
      </c>
      <c r="P47" s="1269">
        <f t="shared" si="2"/>
        <v>0</v>
      </c>
      <c r="Q47" s="1269">
        <f t="shared" si="2"/>
        <v>0</v>
      </c>
      <c r="S47" s="1366">
        <v>4</v>
      </c>
      <c r="T47" s="1366">
        <v>3</v>
      </c>
      <c r="U47" s="187">
        <f t="shared" si="4"/>
        <v>101</v>
      </c>
      <c r="V47" s="187">
        <f t="shared" si="3"/>
        <v>124</v>
      </c>
      <c r="W47" s="187">
        <f t="shared" si="3"/>
        <v>76</v>
      </c>
      <c r="X47" s="187">
        <f t="shared" si="3"/>
        <v>275</v>
      </c>
      <c r="Y47" s="187">
        <f t="shared" si="3"/>
        <v>1050</v>
      </c>
      <c r="Z47" s="187">
        <f t="shared" si="3"/>
        <v>236</v>
      </c>
      <c r="AA47" s="187">
        <f t="shared" si="3"/>
        <v>87</v>
      </c>
      <c r="AB47" s="187">
        <f t="shared" si="3"/>
        <v>78</v>
      </c>
      <c r="AC47" s="187">
        <f t="shared" si="3"/>
        <v>0</v>
      </c>
      <c r="AD47" s="187">
        <f>[2]K7a!DP47+[2]K7a!CX47+[2]K7a!CF47+[2]K7a!BN47</f>
        <v>0</v>
      </c>
      <c r="AE47" s="187">
        <f>[2]K7a!DQ47+[2]K7a!CY47+[2]K7a!CG47+[2]K7a!BO47</f>
        <v>0</v>
      </c>
      <c r="AF47" s="187">
        <f>[2]K7a!DR47+[2]K7a!CZ47+[2]K7a!CH47+[2]K7a!BP47</f>
        <v>0</v>
      </c>
      <c r="AG47" s="187">
        <v>0</v>
      </c>
      <c r="AH47" s="187">
        <f>[2]K7a!DT47+[2]K7a!DB47+[2]K7a!CJ47+[2]K7a!BR47</f>
        <v>0</v>
      </c>
      <c r="AI47" s="187">
        <f>[2]K7a!DU47+[2]K7a!DC47+[2]K7a!CK47+[2]K7a!BS47</f>
        <v>0</v>
      </c>
    </row>
    <row r="48" spans="1:35" x14ac:dyDescent="0.2">
      <c r="A48" s="1366">
        <v>7</v>
      </c>
      <c r="B48" s="1366">
        <v>6</v>
      </c>
      <c r="C48" s="1269">
        <v>1</v>
      </c>
      <c r="D48" s="1269">
        <v>0</v>
      </c>
      <c r="E48" s="1269">
        <v>0</v>
      </c>
      <c r="F48" s="1269">
        <v>2</v>
      </c>
      <c r="G48" s="1269">
        <v>0</v>
      </c>
      <c r="H48" s="1269">
        <v>0</v>
      </c>
      <c r="I48" s="1269">
        <v>0</v>
      </c>
      <c r="J48" s="1269">
        <v>0</v>
      </c>
      <c r="K48" s="1269"/>
      <c r="L48" s="1269">
        <f t="shared" si="2"/>
        <v>0</v>
      </c>
      <c r="M48" s="1269">
        <f t="shared" si="2"/>
        <v>0</v>
      </c>
      <c r="N48" s="1269">
        <f t="shared" si="2"/>
        <v>0</v>
      </c>
      <c r="O48" s="1269">
        <f t="shared" si="2"/>
        <v>0</v>
      </c>
      <c r="P48" s="1269">
        <f t="shared" si="2"/>
        <v>0</v>
      </c>
      <c r="Q48" s="1269">
        <f t="shared" si="2"/>
        <v>0</v>
      </c>
      <c r="S48" s="1366">
        <v>5</v>
      </c>
      <c r="T48" s="1366">
        <v>4</v>
      </c>
      <c r="U48" s="187">
        <f t="shared" si="4"/>
        <v>0</v>
      </c>
      <c r="V48" s="187">
        <f t="shared" si="3"/>
        <v>3</v>
      </c>
      <c r="W48" s="187">
        <f t="shared" si="3"/>
        <v>4</v>
      </c>
      <c r="X48" s="187">
        <f t="shared" si="3"/>
        <v>0</v>
      </c>
      <c r="Y48" s="187">
        <f t="shared" si="3"/>
        <v>54</v>
      </c>
      <c r="Z48" s="187">
        <f t="shared" si="3"/>
        <v>32</v>
      </c>
      <c r="AA48" s="187">
        <f t="shared" si="3"/>
        <v>3</v>
      </c>
      <c r="AB48" s="187">
        <f t="shared" si="3"/>
        <v>14</v>
      </c>
      <c r="AC48" s="187">
        <f t="shared" si="3"/>
        <v>0</v>
      </c>
      <c r="AD48" s="187">
        <f>[2]K7a!DP48+[2]K7a!CX48+[2]K7a!CF48+[2]K7a!BN48</f>
        <v>0</v>
      </c>
      <c r="AE48" s="187">
        <f>[2]K7a!DQ48+[2]K7a!CY48+[2]K7a!CG48+[2]K7a!BO48</f>
        <v>0</v>
      </c>
      <c r="AF48" s="187">
        <f>[2]K7a!DR48+[2]K7a!CZ48+[2]K7a!CH48+[2]K7a!BP48</f>
        <v>0</v>
      </c>
      <c r="AG48" s="187">
        <v>0</v>
      </c>
      <c r="AH48" s="187">
        <f>[2]K7a!DT48+[2]K7a!DB48+[2]K7a!CJ48+[2]K7a!BR48</f>
        <v>0</v>
      </c>
      <c r="AI48" s="187">
        <f>[2]K7a!DU48+[2]K7a!DC48+[2]K7a!CK48+[2]K7a!BS48</f>
        <v>0</v>
      </c>
    </row>
    <row r="49" spans="1:35" x14ac:dyDescent="0.2">
      <c r="A49" s="1366">
        <v>8</v>
      </c>
      <c r="B49" s="1366">
        <v>7</v>
      </c>
      <c r="C49" s="1269">
        <v>0</v>
      </c>
      <c r="D49" s="1269">
        <v>0</v>
      </c>
      <c r="E49" s="1269">
        <v>0</v>
      </c>
      <c r="F49" s="1269">
        <v>0</v>
      </c>
      <c r="G49" s="1269">
        <v>3</v>
      </c>
      <c r="H49" s="1269">
        <v>0</v>
      </c>
      <c r="I49" s="1269">
        <v>0</v>
      </c>
      <c r="J49" s="1269">
        <v>0</v>
      </c>
      <c r="K49" s="1269"/>
      <c r="L49" s="1269">
        <f t="shared" si="2"/>
        <v>0</v>
      </c>
      <c r="M49" s="1269">
        <f t="shared" si="2"/>
        <v>0</v>
      </c>
      <c r="N49" s="1269">
        <f t="shared" si="2"/>
        <v>0</v>
      </c>
      <c r="O49" s="1269">
        <f t="shared" si="2"/>
        <v>0</v>
      </c>
      <c r="P49" s="1269">
        <f t="shared" si="2"/>
        <v>0</v>
      </c>
      <c r="Q49" s="1269">
        <f t="shared" si="2"/>
        <v>0</v>
      </c>
      <c r="S49" s="1366">
        <v>6</v>
      </c>
      <c r="T49" s="1366">
        <v>5</v>
      </c>
      <c r="U49" s="187">
        <f t="shared" si="4"/>
        <v>2</v>
      </c>
      <c r="V49" s="187">
        <f t="shared" si="3"/>
        <v>58</v>
      </c>
      <c r="W49" s="187">
        <f t="shared" si="3"/>
        <v>1</v>
      </c>
      <c r="X49" s="187">
        <f t="shared" si="3"/>
        <v>63</v>
      </c>
      <c r="Y49" s="187">
        <f t="shared" si="3"/>
        <v>253</v>
      </c>
      <c r="Z49" s="187">
        <f t="shared" si="3"/>
        <v>87</v>
      </c>
      <c r="AA49" s="187">
        <f t="shared" si="3"/>
        <v>14</v>
      </c>
      <c r="AB49" s="187">
        <f t="shared" si="3"/>
        <v>25</v>
      </c>
      <c r="AC49" s="187">
        <f t="shared" si="3"/>
        <v>0</v>
      </c>
      <c r="AD49" s="187">
        <f>[2]K7a!DP49+[2]K7a!CX49+[2]K7a!CF49+[2]K7a!BN49</f>
        <v>0</v>
      </c>
      <c r="AE49" s="187">
        <f>[2]K7a!DQ49+[2]K7a!CY49+[2]K7a!CG49+[2]K7a!BO49</f>
        <v>0</v>
      </c>
      <c r="AF49" s="187">
        <f>[2]K7a!DR49+[2]K7a!CZ49+[2]K7a!CH49+[2]K7a!BP49</f>
        <v>0</v>
      </c>
      <c r="AG49" s="187">
        <v>0</v>
      </c>
      <c r="AH49" s="187">
        <f>[2]K7a!DT49+[2]K7a!DB49+[2]K7a!CJ49+[2]K7a!BR49</f>
        <v>0</v>
      </c>
      <c r="AI49" s="187">
        <f>[2]K7a!DU49+[2]K7a!DC49+[2]K7a!CK49+[2]K7a!BS49</f>
        <v>0</v>
      </c>
    </row>
    <row r="50" spans="1:35" x14ac:dyDescent="0.2">
      <c r="A50" s="1366">
        <v>9</v>
      </c>
      <c r="B50" s="1366">
        <v>8</v>
      </c>
      <c r="C50" s="1269">
        <v>0</v>
      </c>
      <c r="D50" s="1269">
        <v>0</v>
      </c>
      <c r="E50" s="1269">
        <v>0</v>
      </c>
      <c r="F50" s="1269">
        <v>0</v>
      </c>
      <c r="G50" s="1269">
        <v>0</v>
      </c>
      <c r="H50" s="1269">
        <v>0</v>
      </c>
      <c r="I50" s="1269">
        <v>0</v>
      </c>
      <c r="J50" s="1269">
        <v>0</v>
      </c>
      <c r="K50" s="1269"/>
      <c r="L50" s="1269">
        <f t="shared" si="2"/>
        <v>0</v>
      </c>
      <c r="M50" s="1269">
        <f t="shared" si="2"/>
        <v>0</v>
      </c>
      <c r="N50" s="1269">
        <f t="shared" si="2"/>
        <v>0</v>
      </c>
      <c r="O50" s="1269">
        <f t="shared" si="2"/>
        <v>0</v>
      </c>
      <c r="P50" s="1269">
        <f t="shared" si="2"/>
        <v>0</v>
      </c>
      <c r="Q50" s="1269">
        <f t="shared" si="2"/>
        <v>0</v>
      </c>
      <c r="S50" s="1366">
        <v>7</v>
      </c>
      <c r="T50" s="1366">
        <v>6</v>
      </c>
      <c r="U50" s="187">
        <f t="shared" si="4"/>
        <v>30</v>
      </c>
      <c r="V50" s="187">
        <f t="shared" si="3"/>
        <v>13</v>
      </c>
      <c r="W50" s="187">
        <f t="shared" si="3"/>
        <v>24</v>
      </c>
      <c r="X50" s="187">
        <f t="shared" si="3"/>
        <v>221</v>
      </c>
      <c r="Y50" s="187">
        <f t="shared" si="3"/>
        <v>219</v>
      </c>
      <c r="Z50" s="187">
        <f t="shared" si="3"/>
        <v>74</v>
      </c>
      <c r="AA50" s="187">
        <f t="shared" si="3"/>
        <v>35</v>
      </c>
      <c r="AB50" s="187">
        <f t="shared" si="3"/>
        <v>34</v>
      </c>
      <c r="AC50" s="187">
        <f t="shared" si="3"/>
        <v>0</v>
      </c>
      <c r="AD50" s="187">
        <f>[2]K7a!DP50+[2]K7a!CX50+[2]K7a!CF50+[2]K7a!BN50</f>
        <v>0</v>
      </c>
      <c r="AE50" s="187">
        <f>[2]K7a!DQ50+[2]K7a!CY50+[2]K7a!CG50+[2]K7a!BO50</f>
        <v>0</v>
      </c>
      <c r="AF50" s="187">
        <f>[2]K7a!DR50+[2]K7a!CZ50+[2]K7a!CH50+[2]K7a!BP50</f>
        <v>0</v>
      </c>
      <c r="AG50" s="187">
        <v>0</v>
      </c>
      <c r="AH50" s="187">
        <f>[2]K7a!DT50+[2]K7a!DB50+[2]K7a!CJ50+[2]K7a!BR50</f>
        <v>0</v>
      </c>
      <c r="AI50" s="187">
        <f>[2]K7a!DU50+[2]K7a!DC50+[2]K7a!CK50+[2]K7a!BS50</f>
        <v>0</v>
      </c>
    </row>
    <row r="51" spans="1:35" x14ac:dyDescent="0.2">
      <c r="A51" s="1366">
        <v>10</v>
      </c>
      <c r="B51" s="1366">
        <v>9</v>
      </c>
      <c r="C51" s="1269">
        <v>0</v>
      </c>
      <c r="D51" s="1269">
        <v>0</v>
      </c>
      <c r="E51" s="1269">
        <v>0</v>
      </c>
      <c r="F51" s="1269">
        <v>0</v>
      </c>
      <c r="G51" s="1269">
        <v>0</v>
      </c>
      <c r="H51" s="1269">
        <v>0</v>
      </c>
      <c r="I51" s="1269">
        <v>0</v>
      </c>
      <c r="J51" s="1269">
        <v>0</v>
      </c>
      <c r="K51" s="1269"/>
      <c r="L51" s="1269">
        <f t="shared" si="2"/>
        <v>0</v>
      </c>
      <c r="M51" s="1269">
        <f t="shared" si="2"/>
        <v>0</v>
      </c>
      <c r="N51" s="1269">
        <f t="shared" si="2"/>
        <v>0</v>
      </c>
      <c r="O51" s="1269">
        <f t="shared" si="2"/>
        <v>0</v>
      </c>
      <c r="P51" s="1269">
        <f t="shared" si="2"/>
        <v>0</v>
      </c>
      <c r="Q51" s="1269">
        <f t="shared" si="2"/>
        <v>0</v>
      </c>
      <c r="S51" s="1366">
        <v>8</v>
      </c>
      <c r="T51" s="1366">
        <v>7</v>
      </c>
      <c r="U51" s="187">
        <f t="shared" si="4"/>
        <v>0</v>
      </c>
      <c r="V51" s="187">
        <f t="shared" si="3"/>
        <v>76</v>
      </c>
      <c r="W51" s="187">
        <f t="shared" si="3"/>
        <v>9</v>
      </c>
      <c r="X51" s="187">
        <f t="shared" si="3"/>
        <v>49</v>
      </c>
      <c r="Y51" s="187">
        <f t="shared" si="3"/>
        <v>685</v>
      </c>
      <c r="Z51" s="187">
        <f t="shared" si="3"/>
        <v>27</v>
      </c>
      <c r="AA51" s="187">
        <f t="shared" si="3"/>
        <v>17</v>
      </c>
      <c r="AB51" s="187">
        <f t="shared" si="3"/>
        <v>14</v>
      </c>
      <c r="AC51" s="187">
        <f t="shared" si="3"/>
        <v>0</v>
      </c>
      <c r="AD51" s="187">
        <f>[2]K7a!DP51+[2]K7a!CX51+[2]K7a!CF51+[2]K7a!BN51</f>
        <v>0</v>
      </c>
      <c r="AE51" s="187">
        <f>[2]K7a!DQ51+[2]K7a!CY51+[2]K7a!CG51+[2]K7a!BO51</f>
        <v>0</v>
      </c>
      <c r="AF51" s="187">
        <f>[2]K7a!DR51+[2]K7a!CZ51+[2]K7a!CH51+[2]K7a!BP51</f>
        <v>0</v>
      </c>
      <c r="AG51" s="187">
        <v>0</v>
      </c>
      <c r="AH51" s="187">
        <f>[2]K7a!DT51+[2]K7a!DB51+[2]K7a!CJ51+[2]K7a!BR51</f>
        <v>0</v>
      </c>
      <c r="AI51" s="187">
        <f>[2]K7a!DU51+[2]K7a!DC51+[2]K7a!CK51+[2]K7a!BS51</f>
        <v>0</v>
      </c>
    </row>
    <row r="52" spans="1:35" x14ac:dyDescent="0.2">
      <c r="A52" s="1366" t="s">
        <v>276</v>
      </c>
      <c r="B52" s="1366"/>
      <c r="C52" s="180">
        <f>SUM(C43:C51)</f>
        <v>5</v>
      </c>
      <c r="D52" s="180">
        <f t="shared" ref="D52:J52" si="5">SUM(D42:D51)</f>
        <v>0</v>
      </c>
      <c r="E52" s="180">
        <f t="shared" si="5"/>
        <v>1</v>
      </c>
      <c r="F52" s="180">
        <f t="shared" si="5"/>
        <v>8</v>
      </c>
      <c r="G52" s="180">
        <f t="shared" si="5"/>
        <v>60</v>
      </c>
      <c r="H52" s="180">
        <f t="shared" si="5"/>
        <v>3</v>
      </c>
      <c r="I52" s="180">
        <f t="shared" si="5"/>
        <v>1</v>
      </c>
      <c r="J52" s="180">
        <f t="shared" si="5"/>
        <v>9</v>
      </c>
      <c r="K52" s="180"/>
      <c r="L52" s="180"/>
      <c r="M52" s="180"/>
      <c r="N52" s="180"/>
      <c r="O52" s="180"/>
      <c r="P52" s="180"/>
      <c r="Q52" s="180"/>
      <c r="S52" s="1366">
        <v>9</v>
      </c>
      <c r="T52" s="1366">
        <v>8</v>
      </c>
      <c r="U52" s="187">
        <f t="shared" si="4"/>
        <v>0</v>
      </c>
      <c r="V52" s="187">
        <f t="shared" si="3"/>
        <v>54</v>
      </c>
      <c r="W52" s="187">
        <f t="shared" si="3"/>
        <v>8</v>
      </c>
      <c r="X52" s="187">
        <f t="shared" si="3"/>
        <v>100</v>
      </c>
      <c r="Y52" s="187">
        <f t="shared" si="3"/>
        <v>146</v>
      </c>
      <c r="Z52" s="187">
        <f t="shared" si="3"/>
        <v>57</v>
      </c>
      <c r="AA52" s="187">
        <f t="shared" si="3"/>
        <v>35</v>
      </c>
      <c r="AB52" s="187">
        <f t="shared" si="3"/>
        <v>34</v>
      </c>
      <c r="AC52" s="187">
        <f t="shared" si="3"/>
        <v>0</v>
      </c>
      <c r="AD52" s="187">
        <f>[2]K7a!DP52+[2]K7a!CX52+[2]K7a!CF52+[2]K7a!BN52</f>
        <v>0</v>
      </c>
      <c r="AE52" s="187">
        <f>[2]K7a!DQ52+[2]K7a!CY52+[2]K7a!CG52+[2]K7a!BO52</f>
        <v>0</v>
      </c>
      <c r="AF52" s="187">
        <f>[2]K7a!DR52+[2]K7a!CZ52+[2]K7a!CH52+[2]K7a!BP52</f>
        <v>0</v>
      </c>
      <c r="AG52" s="187">
        <v>0</v>
      </c>
      <c r="AH52" s="187">
        <f>[2]K7a!DT52+[2]K7a!DB52+[2]K7a!CJ52+[2]K7a!BR52</f>
        <v>0</v>
      </c>
      <c r="AI52" s="187">
        <f>[2]K7a!DU52+[2]K7a!DC52+[2]K7a!CK52+[2]K7a!BS52</f>
        <v>0</v>
      </c>
    </row>
    <row r="53" spans="1:35" x14ac:dyDescent="0.2">
      <c r="A53" s="1364"/>
      <c r="B53" s="1364"/>
      <c r="S53" s="1366">
        <v>10</v>
      </c>
      <c r="T53" s="1366">
        <v>9</v>
      </c>
      <c r="U53" s="187">
        <f t="shared" si="4"/>
        <v>0</v>
      </c>
      <c r="V53" s="187">
        <f t="shared" si="3"/>
        <v>6</v>
      </c>
      <c r="W53" s="187">
        <f t="shared" si="3"/>
        <v>8</v>
      </c>
      <c r="X53" s="187">
        <f t="shared" si="3"/>
        <v>2</v>
      </c>
      <c r="Y53" s="187">
        <f t="shared" si="3"/>
        <v>18</v>
      </c>
      <c r="Z53" s="187">
        <f t="shared" si="3"/>
        <v>28</v>
      </c>
      <c r="AA53" s="187">
        <f t="shared" si="3"/>
        <v>8</v>
      </c>
      <c r="AB53" s="187">
        <f t="shared" si="3"/>
        <v>16</v>
      </c>
      <c r="AC53" s="187">
        <f t="shared" si="3"/>
        <v>0</v>
      </c>
      <c r="AD53" s="187">
        <f>[2]K7a!DP53+[2]K7a!CX53+[2]K7a!CF53+[2]K7a!BN53</f>
        <v>0</v>
      </c>
      <c r="AE53" s="187">
        <f>[2]K7a!DQ53+[2]K7a!CY53+[2]K7a!CG53+[2]K7a!BO53</f>
        <v>0</v>
      </c>
      <c r="AF53" s="187">
        <f>[2]K7a!DR53+[2]K7a!CZ53+[2]K7a!CH53+[2]K7a!BP53</f>
        <v>0</v>
      </c>
      <c r="AG53" s="187">
        <v>0</v>
      </c>
      <c r="AH53" s="187">
        <f>[2]K7a!DT53+[2]K7a!DB53+[2]K7a!CJ53+[2]K7a!BR53</f>
        <v>0</v>
      </c>
      <c r="AI53" s="187">
        <f>[2]K7a!DU53+[2]K7a!DC53+[2]K7a!CK53+[2]K7a!BS53</f>
        <v>0</v>
      </c>
    </row>
    <row r="54" spans="1:35" ht="15" x14ac:dyDescent="0.25">
      <c r="A54" s="1364" t="s">
        <v>598</v>
      </c>
      <c r="B54" s="1364"/>
      <c r="S54" s="2351" t="s">
        <v>276</v>
      </c>
      <c r="T54" s="2353"/>
      <c r="U54" s="1369">
        <f t="shared" ref="U54:AB54" si="6">SUM(U44:U53)</f>
        <v>159</v>
      </c>
      <c r="V54" s="1369">
        <f t="shared" si="6"/>
        <v>359</v>
      </c>
      <c r="W54" s="1369">
        <f t="shared" si="6"/>
        <v>154</v>
      </c>
      <c r="X54" s="1369">
        <f t="shared" si="6"/>
        <v>745</v>
      </c>
      <c r="Y54" s="1369">
        <f t="shared" si="6"/>
        <v>2623</v>
      </c>
      <c r="Z54" s="1369">
        <f t="shared" si="6"/>
        <v>578</v>
      </c>
      <c r="AA54" s="1369">
        <f t="shared" si="6"/>
        <v>281</v>
      </c>
      <c r="AB54" s="1369">
        <f t="shared" si="6"/>
        <v>234</v>
      </c>
      <c r="AC54" s="1369">
        <f t="shared" ref="AC54:AG54" si="7">SUM(AC44:AC53)</f>
        <v>0</v>
      </c>
      <c r="AD54" s="1369">
        <f t="shared" si="7"/>
        <v>0</v>
      </c>
      <c r="AE54" s="1369">
        <f t="shared" si="7"/>
        <v>0</v>
      </c>
      <c r="AF54" s="1369">
        <f t="shared" si="7"/>
        <v>0</v>
      </c>
      <c r="AG54" s="1369">
        <f t="shared" si="7"/>
        <v>0</v>
      </c>
      <c r="AH54" s="187"/>
      <c r="AI54" s="1369"/>
    </row>
    <row r="55" spans="1:35" ht="15" x14ac:dyDescent="0.25">
      <c r="A55" s="1364">
        <v>1</v>
      </c>
      <c r="B55" s="1364" t="s">
        <v>728</v>
      </c>
      <c r="H55" s="95">
        <v>8</v>
      </c>
      <c r="I55" s="95" t="s">
        <v>729</v>
      </c>
      <c r="U55" s="838">
        <f>SUM(U54:AB54)</f>
        <v>5133</v>
      </c>
    </row>
    <row r="56" spans="1:35" x14ac:dyDescent="0.2">
      <c r="A56" s="1364">
        <v>2</v>
      </c>
      <c r="B56" s="1364" t="s">
        <v>731</v>
      </c>
      <c r="H56" s="95">
        <v>9</v>
      </c>
      <c r="I56" s="95" t="s">
        <v>732</v>
      </c>
      <c r="S56" s="95" t="s">
        <v>598</v>
      </c>
      <c r="U56" s="95" t="s">
        <v>302</v>
      </c>
    </row>
    <row r="57" spans="1:35" x14ac:dyDescent="0.2">
      <c r="A57" s="1364">
        <v>3</v>
      </c>
      <c r="B57" s="1364" t="s">
        <v>734</v>
      </c>
      <c r="H57" s="95">
        <v>0</v>
      </c>
      <c r="I57" s="95" t="s">
        <v>735</v>
      </c>
      <c r="S57" s="95">
        <v>1</v>
      </c>
      <c r="T57" s="95" t="s">
        <v>728</v>
      </c>
      <c r="Z57" s="1350">
        <v>8</v>
      </c>
      <c r="AA57" s="95" t="s">
        <v>730</v>
      </c>
      <c r="AG57" s="2392" t="s">
        <v>370</v>
      </c>
      <c r="AH57" s="2392"/>
      <c r="AI57" s="2392"/>
    </row>
    <row r="58" spans="1:35" x14ac:dyDescent="0.2">
      <c r="A58" s="1364">
        <v>4</v>
      </c>
      <c r="B58" s="1364" t="s">
        <v>737</v>
      </c>
      <c r="H58" s="95" t="s">
        <v>738</v>
      </c>
      <c r="I58" s="95" t="s">
        <v>739</v>
      </c>
      <c r="S58" s="95">
        <v>2</v>
      </c>
      <c r="T58" s="95" t="s">
        <v>731</v>
      </c>
      <c r="Z58" s="1350">
        <v>9</v>
      </c>
      <c r="AA58" s="95" t="s">
        <v>733</v>
      </c>
    </row>
    <row r="59" spans="1:35" x14ac:dyDescent="0.2">
      <c r="A59" s="1364">
        <v>5</v>
      </c>
      <c r="B59" s="1364" t="s">
        <v>740</v>
      </c>
      <c r="H59" s="95" t="s">
        <v>741</v>
      </c>
      <c r="I59" s="95" t="s">
        <v>742</v>
      </c>
      <c r="S59" s="95">
        <v>3</v>
      </c>
      <c r="T59" s="95" t="s">
        <v>734</v>
      </c>
      <c r="Z59" s="1350">
        <v>0</v>
      </c>
      <c r="AA59" s="95" t="s">
        <v>736</v>
      </c>
    </row>
    <row r="60" spans="1:35" x14ac:dyDescent="0.2">
      <c r="A60" s="1364">
        <v>6</v>
      </c>
      <c r="B60" s="1364" t="s">
        <v>743</v>
      </c>
      <c r="H60" s="95" t="s">
        <v>744</v>
      </c>
      <c r="I60" s="95" t="s">
        <v>745</v>
      </c>
      <c r="S60" s="95">
        <v>4</v>
      </c>
      <c r="T60" s="95" t="s">
        <v>737</v>
      </c>
      <c r="Z60" s="95" t="s">
        <v>738</v>
      </c>
      <c r="AA60" s="95" t="s">
        <v>739</v>
      </c>
    </row>
    <row r="61" spans="1:35" ht="15" x14ac:dyDescent="0.25">
      <c r="A61" s="1364">
        <v>7</v>
      </c>
      <c r="B61" s="1364" t="s">
        <v>746</v>
      </c>
      <c r="H61" s="95" t="s">
        <v>747</v>
      </c>
      <c r="I61" s="95" t="s">
        <v>748</v>
      </c>
      <c r="S61" s="95">
        <v>5</v>
      </c>
      <c r="T61" s="95" t="s">
        <v>740</v>
      </c>
      <c r="Z61" s="95" t="s">
        <v>741</v>
      </c>
      <c r="AA61" s="95" t="s">
        <v>742</v>
      </c>
      <c r="AG61" s="2496" t="s">
        <v>371</v>
      </c>
      <c r="AH61" s="2496"/>
      <c r="AI61" s="2496"/>
    </row>
    <row r="62" spans="1:35" x14ac:dyDescent="0.2">
      <c r="S62" s="95">
        <v>6</v>
      </c>
      <c r="T62" s="95" t="s">
        <v>743</v>
      </c>
      <c r="Z62" s="95" t="s">
        <v>744</v>
      </c>
      <c r="AA62" s="95" t="s">
        <v>745</v>
      </c>
      <c r="AG62" s="2392" t="s">
        <v>372</v>
      </c>
      <c r="AH62" s="2392"/>
      <c r="AI62" s="2392"/>
    </row>
    <row r="63" spans="1:35" x14ac:dyDescent="0.2">
      <c r="S63" s="95">
        <v>7</v>
      </c>
      <c r="T63" s="95" t="s">
        <v>746</v>
      </c>
      <c r="Z63" s="95" t="s">
        <v>747</v>
      </c>
      <c r="AA63" s="95" t="s">
        <v>748</v>
      </c>
      <c r="AG63" s="2392" t="s">
        <v>749</v>
      </c>
      <c r="AH63" s="2392"/>
      <c r="AI63" s="2392"/>
    </row>
    <row r="65" spans="1:35" x14ac:dyDescent="0.2">
      <c r="S65" s="95" t="s">
        <v>750</v>
      </c>
    </row>
    <row r="66" spans="1:35" x14ac:dyDescent="0.2">
      <c r="A66" s="2463" t="s">
        <v>268</v>
      </c>
      <c r="B66" s="2463"/>
      <c r="C66" s="2463"/>
      <c r="D66" s="2463"/>
      <c r="E66" s="2463"/>
      <c r="F66" s="2463"/>
      <c r="G66" s="2463"/>
      <c r="H66" s="2463"/>
      <c r="I66" s="2463"/>
      <c r="J66" s="2463"/>
      <c r="K66" s="2463"/>
      <c r="L66" s="2463"/>
      <c r="M66" s="2463"/>
      <c r="N66" s="2463"/>
      <c r="O66" s="2463"/>
      <c r="P66" s="2463"/>
      <c r="Q66" s="2463"/>
    </row>
    <row r="68" spans="1:35" ht="15.75" x14ac:dyDescent="0.25">
      <c r="A68" s="1364" t="s">
        <v>273</v>
      </c>
      <c r="B68" s="1364"/>
      <c r="C68" s="95" t="s">
        <v>284</v>
      </c>
      <c r="S68" s="2469" t="s">
        <v>752</v>
      </c>
      <c r="T68" s="2469"/>
      <c r="U68" s="2469"/>
      <c r="V68" s="2469"/>
      <c r="W68" s="2469"/>
      <c r="X68" s="2469"/>
      <c r="Y68" s="2469"/>
      <c r="Z68" s="2469"/>
      <c r="AA68" s="2469"/>
      <c r="AB68" s="2469"/>
      <c r="AC68" s="2469"/>
      <c r="AD68" s="2469"/>
      <c r="AE68" s="2469"/>
      <c r="AF68" s="2469"/>
      <c r="AG68" s="2469"/>
      <c r="AH68" s="2469"/>
      <c r="AI68" s="2469"/>
    </row>
    <row r="69" spans="1:35" ht="15.75" x14ac:dyDescent="0.25">
      <c r="A69" s="1364" t="s">
        <v>25</v>
      </c>
      <c r="B69" s="1364"/>
      <c r="C69" s="95">
        <v>2014</v>
      </c>
      <c r="S69" s="2469" t="s">
        <v>771</v>
      </c>
      <c r="T69" s="2469"/>
      <c r="U69" s="2469"/>
      <c r="V69" s="2469"/>
      <c r="W69" s="2469"/>
      <c r="X69" s="2469"/>
      <c r="Y69" s="2469"/>
      <c r="Z69" s="2469"/>
      <c r="AA69" s="2469"/>
      <c r="AB69" s="2469"/>
      <c r="AC69" s="2469"/>
      <c r="AD69" s="2469"/>
      <c r="AE69" s="2469"/>
      <c r="AF69" s="2469"/>
      <c r="AG69" s="2469"/>
      <c r="AH69" s="2469"/>
      <c r="AI69" s="2469"/>
    </row>
    <row r="70" spans="1:35" x14ac:dyDescent="0.2">
      <c r="A70" s="1364" t="s">
        <v>711</v>
      </c>
      <c r="B70" s="1364"/>
      <c r="C70" s="95" t="s">
        <v>712</v>
      </c>
      <c r="S70" s="1362"/>
      <c r="T70" s="1362"/>
      <c r="U70" s="1362"/>
      <c r="V70" s="1362"/>
      <c r="W70" s="1362"/>
      <c r="X70" s="1362"/>
      <c r="Y70" s="1362"/>
      <c r="Z70" s="1362"/>
      <c r="AA70" s="1362"/>
      <c r="AB70" s="1362"/>
      <c r="AC70" s="1362"/>
      <c r="AD70" s="1362"/>
      <c r="AE70" s="1362"/>
      <c r="AF70" s="1362"/>
      <c r="AG70" s="1362"/>
      <c r="AH70" s="1362"/>
      <c r="AI70" s="1362"/>
    </row>
    <row r="71" spans="1:35" x14ac:dyDescent="0.2">
      <c r="A71" s="1364" t="s">
        <v>26</v>
      </c>
      <c r="B71" s="1364"/>
      <c r="C71" s="95" t="s">
        <v>754</v>
      </c>
      <c r="S71" s="95" t="s">
        <v>25</v>
      </c>
      <c r="T71" s="95" t="s">
        <v>706</v>
      </c>
    </row>
    <row r="72" spans="1:35" x14ac:dyDescent="0.2">
      <c r="A72" s="1364"/>
      <c r="B72" s="1364"/>
      <c r="S72" s="95" t="s">
        <v>272</v>
      </c>
      <c r="T72" s="95" t="s">
        <v>712</v>
      </c>
    </row>
    <row r="73" spans="1:35" x14ac:dyDescent="0.2">
      <c r="S73" s="95" t="s">
        <v>26</v>
      </c>
      <c r="T73" s="95" t="s">
        <v>754</v>
      </c>
    </row>
    <row r="75" spans="1:35" x14ac:dyDescent="0.2">
      <c r="A75" s="2465" t="s">
        <v>0</v>
      </c>
      <c r="B75" s="2467" t="s">
        <v>715</v>
      </c>
      <c r="C75" s="180" t="s">
        <v>716</v>
      </c>
      <c r="D75" s="180"/>
      <c r="E75" s="180"/>
      <c r="F75" s="180"/>
      <c r="G75" s="180"/>
      <c r="H75" s="180"/>
      <c r="I75" s="180"/>
      <c r="J75" s="180"/>
      <c r="K75" s="180"/>
      <c r="L75" s="180"/>
      <c r="M75" s="180"/>
      <c r="N75" s="180"/>
      <c r="O75" s="180"/>
      <c r="P75" s="180"/>
      <c r="Q75" s="180" t="s">
        <v>309</v>
      </c>
      <c r="S75" s="2527" t="s">
        <v>0</v>
      </c>
      <c r="T75" s="2527" t="s">
        <v>715</v>
      </c>
      <c r="U75" s="2527" t="s">
        <v>773</v>
      </c>
      <c r="V75" s="2527"/>
      <c r="W75" s="2527"/>
      <c r="X75" s="2527"/>
      <c r="Y75" s="2527"/>
      <c r="Z75" s="2527"/>
      <c r="AA75" s="2527"/>
      <c r="AB75" s="2527"/>
      <c r="AC75" s="2527"/>
      <c r="AD75" s="2527"/>
      <c r="AE75" s="2527"/>
      <c r="AF75" s="2527"/>
      <c r="AG75" s="2527"/>
      <c r="AH75" s="2527"/>
      <c r="AI75" s="2527" t="s">
        <v>309</v>
      </c>
    </row>
    <row r="76" spans="1:35" ht="33.75" customHeight="1" x14ac:dyDescent="0.2">
      <c r="A76" s="2466"/>
      <c r="B76" s="2468"/>
      <c r="C76" s="1261" t="s">
        <v>724</v>
      </c>
      <c r="D76" s="1261" t="s">
        <v>717</v>
      </c>
      <c r="E76" s="1261" t="s">
        <v>718</v>
      </c>
      <c r="F76" s="1261" t="s">
        <v>136</v>
      </c>
      <c r="G76" s="1261" t="s">
        <v>93</v>
      </c>
      <c r="H76" s="1261" t="s">
        <v>94</v>
      </c>
      <c r="I76" s="1261" t="s">
        <v>719</v>
      </c>
      <c r="J76" s="1261" t="s">
        <v>720</v>
      </c>
      <c r="K76" s="1261" t="s">
        <v>95</v>
      </c>
      <c r="L76" s="1261" t="s">
        <v>725</v>
      </c>
      <c r="M76" s="1261" t="s">
        <v>722</v>
      </c>
      <c r="N76" s="1261" t="s">
        <v>723</v>
      </c>
      <c r="O76" s="1261" t="s">
        <v>208</v>
      </c>
      <c r="P76" s="1261" t="s">
        <v>97</v>
      </c>
      <c r="Q76" s="1261"/>
      <c r="S76" s="2527"/>
      <c r="T76" s="2527"/>
      <c r="U76" s="1261" t="s">
        <v>724</v>
      </c>
      <c r="V76" s="1261" t="s">
        <v>717</v>
      </c>
      <c r="W76" s="1261" t="s">
        <v>718</v>
      </c>
      <c r="X76" s="1261" t="s">
        <v>136</v>
      </c>
      <c r="Y76" s="1261" t="s">
        <v>93</v>
      </c>
      <c r="Z76" s="1261" t="s">
        <v>94</v>
      </c>
      <c r="AA76" s="1261" t="s">
        <v>719</v>
      </c>
      <c r="AB76" s="1261" t="s">
        <v>720</v>
      </c>
      <c r="AC76" s="1261" t="s">
        <v>95</v>
      </c>
      <c r="AD76" s="1261" t="s">
        <v>725</v>
      </c>
      <c r="AE76" s="1261" t="s">
        <v>722</v>
      </c>
      <c r="AF76" s="1261" t="s">
        <v>726</v>
      </c>
      <c r="AG76" s="1261" t="s">
        <v>208</v>
      </c>
      <c r="AH76" s="1261" t="s">
        <v>97</v>
      </c>
      <c r="AI76" s="2527"/>
    </row>
    <row r="77" spans="1:35" x14ac:dyDescent="0.2">
      <c r="A77" s="1263">
        <v>1</v>
      </c>
      <c r="B77" s="1263">
        <v>2</v>
      </c>
      <c r="C77" s="1263">
        <v>3</v>
      </c>
      <c r="D77" s="1264">
        <v>4</v>
      </c>
      <c r="E77" s="1264">
        <v>5</v>
      </c>
      <c r="F77" s="1264">
        <v>6</v>
      </c>
      <c r="G77" s="1264">
        <v>7</v>
      </c>
      <c r="H77" s="1264">
        <v>8</v>
      </c>
      <c r="I77" s="1264">
        <v>9</v>
      </c>
      <c r="J77" s="1264">
        <v>10</v>
      </c>
      <c r="K77" s="1264">
        <v>11</v>
      </c>
      <c r="L77" s="1264">
        <v>12</v>
      </c>
      <c r="M77" s="1264">
        <v>13</v>
      </c>
      <c r="N77" s="1264">
        <v>14</v>
      </c>
      <c r="O77" s="1264">
        <v>15</v>
      </c>
      <c r="P77" s="1264">
        <v>16</v>
      </c>
      <c r="Q77" s="1264">
        <v>17</v>
      </c>
      <c r="S77" s="1263">
        <v>1</v>
      </c>
      <c r="T77" s="1263">
        <v>2</v>
      </c>
      <c r="U77" s="1263">
        <v>3</v>
      </c>
      <c r="V77" s="1263">
        <v>4</v>
      </c>
      <c r="W77" s="1263">
        <v>5</v>
      </c>
      <c r="X77" s="1263">
        <v>6</v>
      </c>
      <c r="Y77" s="1263">
        <v>7</v>
      </c>
      <c r="Z77" s="1263">
        <v>8</v>
      </c>
      <c r="AA77" s="1263">
        <v>9</v>
      </c>
      <c r="AB77" s="1263">
        <v>10</v>
      </c>
      <c r="AC77" s="1263">
        <v>11</v>
      </c>
      <c r="AD77" s="1263">
        <v>12</v>
      </c>
      <c r="AE77" s="1263">
        <v>13</v>
      </c>
      <c r="AF77" s="1263">
        <v>14</v>
      </c>
      <c r="AG77" s="1263">
        <v>15</v>
      </c>
      <c r="AH77" s="1263">
        <v>16</v>
      </c>
      <c r="AI77" s="1263">
        <v>17</v>
      </c>
    </row>
    <row r="78" spans="1:35" x14ac:dyDescent="0.2">
      <c r="A78" s="1366">
        <v>1</v>
      </c>
      <c r="B78" s="1366">
        <v>0</v>
      </c>
      <c r="C78" s="1269">
        <v>0</v>
      </c>
      <c r="D78" s="1269">
        <v>0</v>
      </c>
      <c r="E78" s="1269">
        <v>0</v>
      </c>
      <c r="F78" s="1269">
        <v>0</v>
      </c>
      <c r="G78" s="1269">
        <v>0</v>
      </c>
      <c r="H78" s="1269">
        <v>0</v>
      </c>
      <c r="I78" s="1269">
        <v>0</v>
      </c>
      <c r="J78" s="1269">
        <v>0</v>
      </c>
      <c r="K78" s="1269">
        <v>0</v>
      </c>
      <c r="L78" s="1269">
        <f t="shared" ref="L78:Q87" si="8">L45</f>
        <v>0</v>
      </c>
      <c r="M78" s="1269">
        <f t="shared" si="8"/>
        <v>0</v>
      </c>
      <c r="N78" s="1269">
        <f t="shared" si="8"/>
        <v>0</v>
      </c>
      <c r="O78" s="1269">
        <f t="shared" si="8"/>
        <v>0</v>
      </c>
      <c r="P78" s="1269">
        <f t="shared" si="8"/>
        <v>0</v>
      </c>
      <c r="Q78" s="1269">
        <f t="shared" si="8"/>
        <v>0</v>
      </c>
      <c r="S78" s="1366">
        <v>1</v>
      </c>
      <c r="T78" s="1366">
        <v>0</v>
      </c>
      <c r="U78" s="187">
        <f t="shared" ref="U78:U87" si="9">U45+C78</f>
        <v>0</v>
      </c>
      <c r="V78" s="187">
        <f t="shared" ref="V78:V87" si="10">V45+D78</f>
        <v>0</v>
      </c>
      <c r="W78" s="187">
        <f t="shared" ref="W78:W87" si="11">W45+E78</f>
        <v>0</v>
      </c>
      <c r="X78" s="187">
        <f t="shared" ref="X78:X87" si="12">X45+F78</f>
        <v>0</v>
      </c>
      <c r="Y78" s="187">
        <f t="shared" ref="Y78:Y87" si="13">Y45+G78</f>
        <v>0</v>
      </c>
      <c r="Z78" s="187">
        <f t="shared" ref="Z78:Z87" si="14">Z45+H78</f>
        <v>0</v>
      </c>
      <c r="AA78" s="187">
        <f t="shared" ref="AA78:AA87" si="15">AA45+I78</f>
        <v>0</v>
      </c>
      <c r="AB78" s="187">
        <f t="shared" ref="AB78:AB87" si="16">AB45+J78</f>
        <v>0</v>
      </c>
      <c r="AC78" s="187">
        <f t="shared" ref="AC78:AC87" si="17">AC45+K78</f>
        <v>0</v>
      </c>
      <c r="AD78" s="187">
        <f>[2]K7a!DP78+[2]K7a!CX78+[2]K7a!CF78+[2]K7a!BN78</f>
        <v>0</v>
      </c>
      <c r="AE78" s="187">
        <f>[2]K7a!DQ78+[2]K7a!CY78+[2]K7a!CG78+[2]K7a!BO78</f>
        <v>0</v>
      </c>
      <c r="AF78" s="187">
        <f>[2]K7a!DR78+[2]K7a!CZ78+[2]K7a!CH78+[2]K7a!BP78</f>
        <v>0</v>
      </c>
      <c r="AG78" s="187">
        <v>0</v>
      </c>
      <c r="AH78" s="187">
        <f>[2]K7a!DT78+[2]K7a!DB78+[2]K7a!CJ78+[2]K7a!BR78</f>
        <v>0</v>
      </c>
      <c r="AI78" s="187">
        <f>[2]K7a!DU78+[2]K7a!DC78+[2]K7a!CK78+[2]K7a!BS78</f>
        <v>0</v>
      </c>
    </row>
    <row r="79" spans="1:35" x14ac:dyDescent="0.2">
      <c r="A79" s="1366">
        <v>2</v>
      </c>
      <c r="B79" s="1366">
        <v>1</v>
      </c>
      <c r="C79" s="1269">
        <v>0</v>
      </c>
      <c r="D79" s="1269">
        <v>0</v>
      </c>
      <c r="E79" s="1269">
        <v>0</v>
      </c>
      <c r="F79" s="1269">
        <v>0</v>
      </c>
      <c r="G79" s="1269">
        <v>0</v>
      </c>
      <c r="H79" s="1269">
        <v>0</v>
      </c>
      <c r="I79" s="1269">
        <v>0</v>
      </c>
      <c r="J79" s="1269">
        <v>0</v>
      </c>
      <c r="K79" s="1269">
        <v>0</v>
      </c>
      <c r="L79" s="1269">
        <f t="shared" si="8"/>
        <v>0</v>
      </c>
      <c r="M79" s="1269">
        <f t="shared" si="8"/>
        <v>0</v>
      </c>
      <c r="N79" s="1269">
        <f t="shared" si="8"/>
        <v>0</v>
      </c>
      <c r="O79" s="1269">
        <f t="shared" si="8"/>
        <v>0</v>
      </c>
      <c r="P79" s="1269">
        <f t="shared" si="8"/>
        <v>0</v>
      </c>
      <c r="Q79" s="1269">
        <f t="shared" si="8"/>
        <v>0</v>
      </c>
      <c r="S79" s="1366">
        <v>2</v>
      </c>
      <c r="T79" s="1366">
        <v>1</v>
      </c>
      <c r="U79" s="187">
        <f t="shared" si="9"/>
        <v>26</v>
      </c>
      <c r="V79" s="187">
        <f t="shared" si="10"/>
        <v>20</v>
      </c>
      <c r="W79" s="187">
        <f t="shared" si="11"/>
        <v>24</v>
      </c>
      <c r="X79" s="187">
        <f t="shared" si="12"/>
        <v>35</v>
      </c>
      <c r="Y79" s="187">
        <f t="shared" si="13"/>
        <v>194</v>
      </c>
      <c r="Z79" s="187">
        <f t="shared" si="14"/>
        <v>32</v>
      </c>
      <c r="AA79" s="187">
        <f t="shared" si="15"/>
        <v>81</v>
      </c>
      <c r="AB79" s="187">
        <f t="shared" si="16"/>
        <v>17</v>
      </c>
      <c r="AC79" s="187">
        <f t="shared" si="17"/>
        <v>0</v>
      </c>
      <c r="AD79" s="187">
        <f>[2]K7a!DP79+[2]K7a!CX79+[2]K7a!CF79+[2]K7a!BN79</f>
        <v>0</v>
      </c>
      <c r="AE79" s="187">
        <f>[2]K7a!DQ79+[2]K7a!CY79+[2]K7a!CG79+[2]K7a!BO79</f>
        <v>0</v>
      </c>
      <c r="AF79" s="187">
        <f>[2]K7a!DR79+[2]K7a!CZ79+[2]K7a!CH79+[2]K7a!BP79</f>
        <v>0</v>
      </c>
      <c r="AG79" s="187">
        <v>0</v>
      </c>
      <c r="AH79" s="187">
        <f>[2]K7a!DT79+[2]K7a!DB79+[2]K7a!CJ79+[2]K7a!BR79</f>
        <v>0</v>
      </c>
      <c r="AI79" s="187">
        <f>[2]K7a!DU79+[2]K7a!DC79+[2]K7a!CK79+[2]K7a!BS79</f>
        <v>0</v>
      </c>
    </row>
    <row r="80" spans="1:35" x14ac:dyDescent="0.2">
      <c r="A80" s="1366">
        <v>3</v>
      </c>
      <c r="B80" s="1366">
        <v>2</v>
      </c>
      <c r="C80" s="1269">
        <v>0</v>
      </c>
      <c r="D80" s="1269">
        <v>0</v>
      </c>
      <c r="E80" s="1269">
        <v>0</v>
      </c>
      <c r="F80" s="1269">
        <v>0</v>
      </c>
      <c r="G80" s="1269">
        <v>0</v>
      </c>
      <c r="H80" s="1269">
        <v>1</v>
      </c>
      <c r="I80" s="1269">
        <v>0</v>
      </c>
      <c r="J80" s="1269">
        <v>4</v>
      </c>
      <c r="K80" s="1269">
        <v>0</v>
      </c>
      <c r="L80" s="1269">
        <f t="shared" si="8"/>
        <v>0</v>
      </c>
      <c r="M80" s="1269">
        <f t="shared" si="8"/>
        <v>0</v>
      </c>
      <c r="N80" s="1269">
        <f t="shared" si="8"/>
        <v>0</v>
      </c>
      <c r="O80" s="1269">
        <f t="shared" si="8"/>
        <v>0</v>
      </c>
      <c r="P80" s="1269">
        <f t="shared" si="8"/>
        <v>0</v>
      </c>
      <c r="Q80" s="1269">
        <f t="shared" si="8"/>
        <v>0</v>
      </c>
      <c r="S80" s="1366">
        <v>3</v>
      </c>
      <c r="T80" s="1366">
        <v>2</v>
      </c>
      <c r="U80" s="187">
        <f t="shared" si="9"/>
        <v>101</v>
      </c>
      <c r="V80" s="187">
        <f t="shared" si="10"/>
        <v>124</v>
      </c>
      <c r="W80" s="187">
        <f t="shared" si="11"/>
        <v>76</v>
      </c>
      <c r="X80" s="187">
        <f t="shared" si="12"/>
        <v>275</v>
      </c>
      <c r="Y80" s="187">
        <f t="shared" si="13"/>
        <v>1050</v>
      </c>
      <c r="Z80" s="187">
        <f t="shared" si="14"/>
        <v>237</v>
      </c>
      <c r="AA80" s="187">
        <f t="shared" si="15"/>
        <v>87</v>
      </c>
      <c r="AB80" s="187">
        <f t="shared" si="16"/>
        <v>82</v>
      </c>
      <c r="AC80" s="187">
        <f t="shared" si="17"/>
        <v>0</v>
      </c>
      <c r="AD80" s="187">
        <f>[2]K7a!DP80+[2]K7a!CX80+[2]K7a!CF80+[2]K7a!BN80</f>
        <v>0</v>
      </c>
      <c r="AE80" s="187">
        <f>[2]K7a!DQ80+[2]K7a!CY80+[2]K7a!CG80+[2]K7a!BO80</f>
        <v>0</v>
      </c>
      <c r="AF80" s="187">
        <f>[2]K7a!DR80+[2]K7a!CZ80+[2]K7a!CH80+[2]K7a!BP80</f>
        <v>0</v>
      </c>
      <c r="AG80" s="187">
        <v>0</v>
      </c>
      <c r="AH80" s="187">
        <f>[2]K7a!DT80+[2]K7a!DB80+[2]K7a!CJ80+[2]K7a!BR80</f>
        <v>0</v>
      </c>
      <c r="AI80" s="187">
        <f>[2]K7a!DU80+[2]K7a!DC80+[2]K7a!CK80+[2]K7a!BS80</f>
        <v>0</v>
      </c>
    </row>
    <row r="81" spans="1:35" x14ac:dyDescent="0.2">
      <c r="A81" s="1366">
        <v>4</v>
      </c>
      <c r="B81" s="1366">
        <v>3</v>
      </c>
      <c r="C81" s="1269">
        <v>0</v>
      </c>
      <c r="D81" s="1269">
        <v>0</v>
      </c>
      <c r="E81" s="1269">
        <v>0</v>
      </c>
      <c r="F81" s="1269">
        <v>1</v>
      </c>
      <c r="G81" s="1269">
        <v>16</v>
      </c>
      <c r="H81" s="1269">
        <v>0</v>
      </c>
      <c r="I81" s="1269">
        <v>0</v>
      </c>
      <c r="J81" s="1269">
        <v>0</v>
      </c>
      <c r="K81" s="1269">
        <v>0</v>
      </c>
      <c r="L81" s="1269">
        <f t="shared" si="8"/>
        <v>0</v>
      </c>
      <c r="M81" s="1269">
        <f t="shared" si="8"/>
        <v>0</v>
      </c>
      <c r="N81" s="1269">
        <f t="shared" si="8"/>
        <v>0</v>
      </c>
      <c r="O81" s="1269">
        <f t="shared" si="8"/>
        <v>0</v>
      </c>
      <c r="P81" s="1269">
        <f t="shared" si="8"/>
        <v>0</v>
      </c>
      <c r="Q81" s="1269">
        <f t="shared" si="8"/>
        <v>0</v>
      </c>
      <c r="S81" s="1366">
        <v>4</v>
      </c>
      <c r="T81" s="1366">
        <v>3</v>
      </c>
      <c r="U81" s="187">
        <f t="shared" si="9"/>
        <v>0</v>
      </c>
      <c r="V81" s="187">
        <f t="shared" si="10"/>
        <v>3</v>
      </c>
      <c r="W81" s="187">
        <f t="shared" si="11"/>
        <v>4</v>
      </c>
      <c r="X81" s="187">
        <f t="shared" si="12"/>
        <v>1</v>
      </c>
      <c r="Y81" s="187">
        <f t="shared" si="13"/>
        <v>70</v>
      </c>
      <c r="Z81" s="187">
        <f t="shared" si="14"/>
        <v>32</v>
      </c>
      <c r="AA81" s="187">
        <f t="shared" si="15"/>
        <v>3</v>
      </c>
      <c r="AB81" s="187">
        <f t="shared" si="16"/>
        <v>14</v>
      </c>
      <c r="AC81" s="187">
        <f t="shared" si="17"/>
        <v>0</v>
      </c>
      <c r="AD81" s="187">
        <f>[2]K7a!DP81+[2]K7a!CX81+[2]K7a!CF81+[2]K7a!BN81</f>
        <v>0</v>
      </c>
      <c r="AE81" s="187">
        <f>[2]K7a!DQ81+[2]K7a!CY81+[2]K7a!CG81+[2]K7a!BO81</f>
        <v>0</v>
      </c>
      <c r="AF81" s="187">
        <f>[2]K7a!DR81+[2]K7a!CZ81+[2]K7a!CH81+[2]K7a!BP81</f>
        <v>0</v>
      </c>
      <c r="AG81" s="187">
        <v>0</v>
      </c>
      <c r="AH81" s="187">
        <f>[2]K7a!DT81+[2]K7a!DB81+[2]K7a!CJ81+[2]K7a!BR81</f>
        <v>0</v>
      </c>
      <c r="AI81" s="187">
        <f>[2]K7a!DU81+[2]K7a!DC81+[2]K7a!CK81+[2]K7a!BS81</f>
        <v>0</v>
      </c>
    </row>
    <row r="82" spans="1:35" x14ac:dyDescent="0.2">
      <c r="A82" s="1366">
        <v>5</v>
      </c>
      <c r="B82" s="1366">
        <v>4</v>
      </c>
      <c r="C82" s="1269">
        <v>0</v>
      </c>
      <c r="D82" s="1269">
        <v>0</v>
      </c>
      <c r="E82" s="1269">
        <v>0</v>
      </c>
      <c r="F82" s="1269">
        <v>6</v>
      </c>
      <c r="G82" s="1269">
        <v>0</v>
      </c>
      <c r="H82" s="1269">
        <v>0</v>
      </c>
      <c r="I82" s="1269">
        <v>0</v>
      </c>
      <c r="J82" s="1269">
        <v>0</v>
      </c>
      <c r="K82" s="1269">
        <v>0</v>
      </c>
      <c r="L82" s="1269">
        <f t="shared" si="8"/>
        <v>0</v>
      </c>
      <c r="M82" s="1269">
        <f t="shared" si="8"/>
        <v>0</v>
      </c>
      <c r="N82" s="1269">
        <f t="shared" si="8"/>
        <v>0</v>
      </c>
      <c r="O82" s="1269">
        <f t="shared" si="8"/>
        <v>0</v>
      </c>
      <c r="P82" s="1269">
        <f t="shared" si="8"/>
        <v>0</v>
      </c>
      <c r="Q82" s="1269">
        <f t="shared" si="8"/>
        <v>0</v>
      </c>
      <c r="S82" s="1366">
        <v>5</v>
      </c>
      <c r="T82" s="1366">
        <v>4</v>
      </c>
      <c r="U82" s="187">
        <f t="shared" si="9"/>
        <v>2</v>
      </c>
      <c r="V82" s="187">
        <f t="shared" si="10"/>
        <v>58</v>
      </c>
      <c r="W82" s="187">
        <f t="shared" si="11"/>
        <v>1</v>
      </c>
      <c r="X82" s="187">
        <f t="shared" si="12"/>
        <v>69</v>
      </c>
      <c r="Y82" s="187">
        <f t="shared" si="13"/>
        <v>253</v>
      </c>
      <c r="Z82" s="187">
        <f t="shared" si="14"/>
        <v>87</v>
      </c>
      <c r="AA82" s="187">
        <f t="shared" si="15"/>
        <v>14</v>
      </c>
      <c r="AB82" s="187">
        <f t="shared" si="16"/>
        <v>25</v>
      </c>
      <c r="AC82" s="187">
        <f t="shared" si="17"/>
        <v>0</v>
      </c>
      <c r="AD82" s="187">
        <f>[2]K7a!DP82+[2]K7a!CX82+[2]K7a!CF82+[2]K7a!BN82</f>
        <v>0</v>
      </c>
      <c r="AE82" s="187">
        <f>[2]K7a!DQ82+[2]K7a!CY82+[2]K7a!CG82+[2]K7a!BO82</f>
        <v>0</v>
      </c>
      <c r="AF82" s="187">
        <f>[2]K7a!DR82+[2]K7a!CZ82+[2]K7a!CH82+[2]K7a!BP82</f>
        <v>0</v>
      </c>
      <c r="AG82" s="187">
        <v>0</v>
      </c>
      <c r="AH82" s="187">
        <f>[2]K7a!DT82+[2]K7a!DB82+[2]K7a!CJ82+[2]K7a!BR82</f>
        <v>0</v>
      </c>
      <c r="AI82" s="187">
        <f>[2]K7a!DU82+[2]K7a!DC82+[2]K7a!CK82+[2]K7a!BS82</f>
        <v>0</v>
      </c>
    </row>
    <row r="83" spans="1:35" x14ac:dyDescent="0.2">
      <c r="A83" s="1366">
        <v>6</v>
      </c>
      <c r="B83" s="1366">
        <v>5</v>
      </c>
      <c r="C83" s="1269">
        <v>0</v>
      </c>
      <c r="D83" s="1269">
        <v>0</v>
      </c>
      <c r="E83" s="1269">
        <v>0</v>
      </c>
      <c r="F83" s="1269">
        <v>0</v>
      </c>
      <c r="G83" s="1269">
        <v>7</v>
      </c>
      <c r="H83" s="1269">
        <v>2</v>
      </c>
      <c r="I83" s="1269">
        <v>3</v>
      </c>
      <c r="J83" s="1269">
        <v>14</v>
      </c>
      <c r="K83" s="1269">
        <v>0</v>
      </c>
      <c r="L83" s="1269">
        <f t="shared" si="8"/>
        <v>0</v>
      </c>
      <c r="M83" s="1269">
        <f t="shared" si="8"/>
        <v>0</v>
      </c>
      <c r="N83" s="1269">
        <f t="shared" si="8"/>
        <v>0</v>
      </c>
      <c r="O83" s="1269">
        <f t="shared" si="8"/>
        <v>0</v>
      </c>
      <c r="P83" s="1269">
        <f t="shared" si="8"/>
        <v>0</v>
      </c>
      <c r="Q83" s="1269">
        <f t="shared" si="8"/>
        <v>0</v>
      </c>
      <c r="S83" s="1366">
        <v>6</v>
      </c>
      <c r="T83" s="1366">
        <v>5</v>
      </c>
      <c r="U83" s="187">
        <f t="shared" si="9"/>
        <v>30</v>
      </c>
      <c r="V83" s="187">
        <f t="shared" si="10"/>
        <v>13</v>
      </c>
      <c r="W83" s="187">
        <f t="shared" si="11"/>
        <v>24</v>
      </c>
      <c r="X83" s="187">
        <f t="shared" si="12"/>
        <v>221</v>
      </c>
      <c r="Y83" s="187">
        <f t="shared" si="13"/>
        <v>226</v>
      </c>
      <c r="Z83" s="187">
        <f t="shared" si="14"/>
        <v>76</v>
      </c>
      <c r="AA83" s="187">
        <f t="shared" si="15"/>
        <v>38</v>
      </c>
      <c r="AB83" s="187">
        <f t="shared" si="16"/>
        <v>48</v>
      </c>
      <c r="AC83" s="187">
        <f t="shared" si="17"/>
        <v>0</v>
      </c>
      <c r="AD83" s="187">
        <f>[2]K7a!DP83+[2]K7a!CX83+[2]K7a!CF83+[2]K7a!BN83</f>
        <v>0</v>
      </c>
      <c r="AE83" s="187">
        <f>[2]K7a!DQ83+[2]K7a!CY83+[2]K7a!CG83+[2]K7a!BO83</f>
        <v>0</v>
      </c>
      <c r="AF83" s="187">
        <f>[2]K7a!DR83+[2]K7a!CZ83+[2]K7a!CH83+[2]K7a!BP83</f>
        <v>0</v>
      </c>
      <c r="AG83" s="187">
        <v>0</v>
      </c>
      <c r="AH83" s="187">
        <f>[2]K7a!DT83+[2]K7a!DB83+[2]K7a!CJ83+[2]K7a!BR83</f>
        <v>0</v>
      </c>
      <c r="AI83" s="187">
        <f>[2]K7a!DU83+[2]K7a!DC83+[2]K7a!CK83+[2]K7a!BS83</f>
        <v>0</v>
      </c>
    </row>
    <row r="84" spans="1:35" x14ac:dyDescent="0.2">
      <c r="A84" s="1366">
        <v>7</v>
      </c>
      <c r="B84" s="1366">
        <v>6</v>
      </c>
      <c r="C84" s="1269">
        <v>0</v>
      </c>
      <c r="D84" s="1269">
        <v>0</v>
      </c>
      <c r="E84" s="1269">
        <v>0</v>
      </c>
      <c r="F84" s="1269">
        <v>2</v>
      </c>
      <c r="G84" s="1269">
        <v>0</v>
      </c>
      <c r="H84" s="1269">
        <v>1</v>
      </c>
      <c r="I84" s="1269">
        <v>1</v>
      </c>
      <c r="J84" s="1269">
        <v>2</v>
      </c>
      <c r="K84" s="1269">
        <v>0</v>
      </c>
      <c r="L84" s="1269">
        <f t="shared" si="8"/>
        <v>0</v>
      </c>
      <c r="M84" s="1269">
        <f t="shared" si="8"/>
        <v>0</v>
      </c>
      <c r="N84" s="1269">
        <f t="shared" si="8"/>
        <v>0</v>
      </c>
      <c r="O84" s="1269">
        <f t="shared" si="8"/>
        <v>0</v>
      </c>
      <c r="P84" s="1269">
        <f t="shared" si="8"/>
        <v>0</v>
      </c>
      <c r="Q84" s="1269">
        <f t="shared" si="8"/>
        <v>0</v>
      </c>
      <c r="S84" s="1366">
        <v>7</v>
      </c>
      <c r="T84" s="1366">
        <v>6</v>
      </c>
      <c r="U84" s="187">
        <f t="shared" si="9"/>
        <v>0</v>
      </c>
      <c r="V84" s="187">
        <f t="shared" si="10"/>
        <v>76</v>
      </c>
      <c r="W84" s="187">
        <f t="shared" si="11"/>
        <v>9</v>
      </c>
      <c r="X84" s="187">
        <f t="shared" si="12"/>
        <v>51</v>
      </c>
      <c r="Y84" s="187">
        <f t="shared" si="13"/>
        <v>685</v>
      </c>
      <c r="Z84" s="187">
        <f t="shared" si="14"/>
        <v>28</v>
      </c>
      <c r="AA84" s="187">
        <f t="shared" si="15"/>
        <v>18</v>
      </c>
      <c r="AB84" s="187">
        <f t="shared" si="16"/>
        <v>16</v>
      </c>
      <c r="AC84" s="187">
        <f t="shared" si="17"/>
        <v>0</v>
      </c>
      <c r="AD84" s="187">
        <f>[2]K7a!DP84+[2]K7a!CX84+[2]K7a!CF84+[2]K7a!BN84</f>
        <v>0</v>
      </c>
      <c r="AE84" s="187">
        <f>[2]K7a!DQ84+[2]K7a!CY84+[2]K7a!CG84+[2]K7a!BO84</f>
        <v>0</v>
      </c>
      <c r="AF84" s="187">
        <f>[2]K7a!DR84+[2]K7a!CZ84+[2]K7a!CH84+[2]K7a!BP84</f>
        <v>0</v>
      </c>
      <c r="AG84" s="187">
        <v>0</v>
      </c>
      <c r="AH84" s="187">
        <f>[2]K7a!DT84+[2]K7a!DB84+[2]K7a!CJ84+[2]K7a!BR84</f>
        <v>0</v>
      </c>
      <c r="AI84" s="187">
        <f>[2]K7a!DU84+[2]K7a!DC84+[2]K7a!CK84+[2]K7a!BS84</f>
        <v>0</v>
      </c>
    </row>
    <row r="85" spans="1:35" x14ac:dyDescent="0.2">
      <c r="A85" s="1366">
        <v>8</v>
      </c>
      <c r="B85" s="1366">
        <v>7</v>
      </c>
      <c r="C85" s="1269"/>
      <c r="D85" s="1269">
        <v>0</v>
      </c>
      <c r="E85" s="1269">
        <v>0</v>
      </c>
      <c r="F85" s="1269">
        <v>0</v>
      </c>
      <c r="G85" s="1269">
        <v>0</v>
      </c>
      <c r="H85" s="1269">
        <v>0</v>
      </c>
      <c r="I85" s="1269">
        <v>1</v>
      </c>
      <c r="J85" s="1269">
        <v>0</v>
      </c>
      <c r="K85" s="1269">
        <v>0</v>
      </c>
      <c r="L85" s="1269">
        <f t="shared" si="8"/>
        <v>0</v>
      </c>
      <c r="M85" s="1269">
        <f t="shared" si="8"/>
        <v>0</v>
      </c>
      <c r="N85" s="1269">
        <f t="shared" si="8"/>
        <v>0</v>
      </c>
      <c r="O85" s="1269">
        <f t="shared" si="8"/>
        <v>0</v>
      </c>
      <c r="P85" s="1269">
        <f t="shared" si="8"/>
        <v>0</v>
      </c>
      <c r="Q85" s="1269">
        <f t="shared" si="8"/>
        <v>0</v>
      </c>
      <c r="S85" s="1366">
        <v>8</v>
      </c>
      <c r="T85" s="1366">
        <v>7</v>
      </c>
      <c r="U85" s="187">
        <f t="shared" si="9"/>
        <v>0</v>
      </c>
      <c r="V85" s="187">
        <f t="shared" si="10"/>
        <v>54</v>
      </c>
      <c r="W85" s="187">
        <f t="shared" si="11"/>
        <v>8</v>
      </c>
      <c r="X85" s="187">
        <f t="shared" si="12"/>
        <v>100</v>
      </c>
      <c r="Y85" s="187">
        <f t="shared" si="13"/>
        <v>146</v>
      </c>
      <c r="Z85" s="187">
        <f t="shared" si="14"/>
        <v>57</v>
      </c>
      <c r="AA85" s="187">
        <f t="shared" si="15"/>
        <v>36</v>
      </c>
      <c r="AB85" s="187">
        <f t="shared" si="16"/>
        <v>34</v>
      </c>
      <c r="AC85" s="187">
        <f t="shared" si="17"/>
        <v>0</v>
      </c>
      <c r="AD85" s="187">
        <f>[2]K7a!DP85+[2]K7a!CX85+[2]K7a!CF85+[2]K7a!BN85</f>
        <v>0</v>
      </c>
      <c r="AE85" s="187">
        <f>[2]K7a!DQ85+[2]K7a!CY85+[2]K7a!CG85+[2]K7a!BO85</f>
        <v>0</v>
      </c>
      <c r="AF85" s="187">
        <f>[2]K7a!DR85+[2]K7a!CZ85+[2]K7a!CH85+[2]K7a!BP85</f>
        <v>0</v>
      </c>
      <c r="AG85" s="187">
        <v>0</v>
      </c>
      <c r="AH85" s="187">
        <f>[2]K7a!DT85+[2]K7a!DB85+[2]K7a!CJ85+[2]K7a!BR85</f>
        <v>0</v>
      </c>
      <c r="AI85" s="187">
        <f>[2]K7a!DU85+[2]K7a!DC85+[2]K7a!CK85+[2]K7a!BS85</f>
        <v>0</v>
      </c>
    </row>
    <row r="86" spans="1:35" x14ac:dyDescent="0.2">
      <c r="A86" s="1366">
        <v>9</v>
      </c>
      <c r="B86" s="1366">
        <v>8</v>
      </c>
      <c r="C86" s="1269">
        <v>0</v>
      </c>
      <c r="D86" s="1269">
        <v>0</v>
      </c>
      <c r="E86" s="1269">
        <v>0</v>
      </c>
      <c r="F86" s="1269">
        <v>4</v>
      </c>
      <c r="G86" s="1269">
        <v>0</v>
      </c>
      <c r="H86" s="1269">
        <v>3</v>
      </c>
      <c r="I86" s="1269">
        <v>0</v>
      </c>
      <c r="J86" s="1269">
        <v>1</v>
      </c>
      <c r="K86" s="1269">
        <v>0</v>
      </c>
      <c r="L86" s="1269">
        <f t="shared" si="8"/>
        <v>0</v>
      </c>
      <c r="M86" s="1269">
        <f t="shared" si="8"/>
        <v>0</v>
      </c>
      <c r="N86" s="1269">
        <f t="shared" si="8"/>
        <v>0</v>
      </c>
      <c r="O86" s="1269">
        <f t="shared" si="8"/>
        <v>0</v>
      </c>
      <c r="P86" s="1269">
        <f t="shared" si="8"/>
        <v>0</v>
      </c>
      <c r="Q86" s="1269">
        <f t="shared" si="8"/>
        <v>0</v>
      </c>
      <c r="S86" s="1366">
        <v>9</v>
      </c>
      <c r="T86" s="1366">
        <v>8</v>
      </c>
      <c r="U86" s="187">
        <f t="shared" si="9"/>
        <v>0</v>
      </c>
      <c r="V86" s="187">
        <f t="shared" si="10"/>
        <v>6</v>
      </c>
      <c r="W86" s="187">
        <f t="shared" si="11"/>
        <v>8</v>
      </c>
      <c r="X86" s="187">
        <f t="shared" si="12"/>
        <v>6</v>
      </c>
      <c r="Y86" s="187">
        <f t="shared" si="13"/>
        <v>18</v>
      </c>
      <c r="Z86" s="187">
        <f t="shared" si="14"/>
        <v>31</v>
      </c>
      <c r="AA86" s="187">
        <f t="shared" si="15"/>
        <v>8</v>
      </c>
      <c r="AB86" s="187">
        <f t="shared" si="16"/>
        <v>17</v>
      </c>
      <c r="AC86" s="187">
        <f t="shared" si="17"/>
        <v>0</v>
      </c>
      <c r="AD86" s="187">
        <f>[2]K7a!DP86+[2]K7a!CX86+[2]K7a!CF86+[2]K7a!BN86</f>
        <v>0</v>
      </c>
      <c r="AE86" s="187">
        <f>[2]K7a!DQ86+[2]K7a!CY86+[2]K7a!CG86+[2]K7a!BO86</f>
        <v>0</v>
      </c>
      <c r="AF86" s="187">
        <f>[2]K7a!DR86+[2]K7a!CZ86+[2]K7a!CH86+[2]K7a!BP86</f>
        <v>0</v>
      </c>
      <c r="AG86" s="187">
        <v>0</v>
      </c>
      <c r="AH86" s="187">
        <f>[2]K7a!DT86+[2]K7a!DB86+[2]K7a!CJ86+[2]K7a!BR86</f>
        <v>0</v>
      </c>
      <c r="AI86" s="187">
        <f>[2]K7a!DU86+[2]K7a!DC86+[2]K7a!CK86+[2]K7a!BS86</f>
        <v>0</v>
      </c>
    </row>
    <row r="87" spans="1:35" x14ac:dyDescent="0.2">
      <c r="A87" s="1366">
        <v>10</v>
      </c>
      <c r="B87" s="1366">
        <v>9</v>
      </c>
      <c r="C87" s="1269">
        <v>0</v>
      </c>
      <c r="D87" s="1269">
        <v>0</v>
      </c>
      <c r="E87" s="1269">
        <v>0</v>
      </c>
      <c r="F87" s="1269">
        <v>0</v>
      </c>
      <c r="G87" s="1269">
        <v>0</v>
      </c>
      <c r="H87" s="1269">
        <v>0</v>
      </c>
      <c r="I87" s="1269">
        <v>0</v>
      </c>
      <c r="J87" s="1269">
        <v>0</v>
      </c>
      <c r="K87" s="1269">
        <v>0</v>
      </c>
      <c r="L87" s="1269">
        <f t="shared" si="8"/>
        <v>0</v>
      </c>
      <c r="M87" s="1269">
        <f t="shared" si="8"/>
        <v>0</v>
      </c>
      <c r="N87" s="1269">
        <f t="shared" si="8"/>
        <v>0</v>
      </c>
      <c r="O87" s="1269">
        <f t="shared" si="8"/>
        <v>0</v>
      </c>
      <c r="P87" s="1269">
        <f t="shared" si="8"/>
        <v>0</v>
      </c>
      <c r="Q87" s="1269">
        <f t="shared" si="8"/>
        <v>0</v>
      </c>
      <c r="S87" s="1366">
        <v>10</v>
      </c>
      <c r="T87" s="1366">
        <v>9</v>
      </c>
      <c r="U87" s="187">
        <f t="shared" si="9"/>
        <v>159</v>
      </c>
      <c r="V87" s="187">
        <f t="shared" si="10"/>
        <v>359</v>
      </c>
      <c r="W87" s="187">
        <f t="shared" si="11"/>
        <v>154</v>
      </c>
      <c r="X87" s="187">
        <f t="shared" si="12"/>
        <v>745</v>
      </c>
      <c r="Y87" s="187">
        <f t="shared" si="13"/>
        <v>2623</v>
      </c>
      <c r="Z87" s="187">
        <f t="shared" si="14"/>
        <v>578</v>
      </c>
      <c r="AA87" s="187">
        <f t="shared" si="15"/>
        <v>281</v>
      </c>
      <c r="AB87" s="187">
        <f t="shared" si="16"/>
        <v>234</v>
      </c>
      <c r="AC87" s="187">
        <f t="shared" si="17"/>
        <v>0</v>
      </c>
      <c r="AD87" s="187">
        <f>[2]K7a!DP87+[2]K7a!CX87+[2]K7a!CF87+[2]K7a!BN87</f>
        <v>0</v>
      </c>
      <c r="AE87" s="187">
        <f>[2]K7a!DQ87+[2]K7a!CY87+[2]K7a!CG87+[2]K7a!BO87</f>
        <v>0</v>
      </c>
      <c r="AF87" s="187">
        <f>[2]K7a!DR87+[2]K7a!CZ87+[2]K7a!CH87+[2]K7a!BP87</f>
        <v>0</v>
      </c>
      <c r="AG87" s="187">
        <v>0</v>
      </c>
      <c r="AH87" s="187">
        <f>[2]K7a!DT87+[2]K7a!DB87+[2]K7a!CJ87+[2]K7a!BR87</f>
        <v>0</v>
      </c>
      <c r="AI87" s="187">
        <f>[2]K7a!DU87+[2]K7a!DC87+[2]K7a!CK87+[2]K7a!BS87</f>
        <v>0</v>
      </c>
    </row>
    <row r="88" spans="1:35" ht="15" x14ac:dyDescent="0.25">
      <c r="A88" s="1366" t="s">
        <v>276</v>
      </c>
      <c r="B88" s="1366"/>
      <c r="C88" s="180">
        <f>SUM(C79:C87)</f>
        <v>0</v>
      </c>
      <c r="D88" s="180">
        <f t="shared" ref="D88:E88" si="18">SUM(D78:D87)</f>
        <v>0</v>
      </c>
      <c r="E88" s="180">
        <f t="shared" si="18"/>
        <v>0</v>
      </c>
      <c r="F88" s="1269">
        <f>SUM(F78:F87)</f>
        <v>13</v>
      </c>
      <c r="G88" s="1269">
        <f>SUM(G78:G87)</f>
        <v>23</v>
      </c>
      <c r="H88" s="1269">
        <f>SUM(H78:H87)</f>
        <v>7</v>
      </c>
      <c r="I88" s="1269">
        <f>SUM(I78:I87)</f>
        <v>5</v>
      </c>
      <c r="J88" s="1269">
        <f>SUM(J78:J87)</f>
        <v>21</v>
      </c>
      <c r="K88" s="180">
        <v>0</v>
      </c>
      <c r="L88" s="180">
        <v>0</v>
      </c>
      <c r="M88" s="180">
        <v>0</v>
      </c>
      <c r="N88" s="180">
        <v>0</v>
      </c>
      <c r="O88" s="180">
        <v>0</v>
      </c>
      <c r="P88" s="180">
        <v>0</v>
      </c>
      <c r="Q88" s="180">
        <v>0</v>
      </c>
      <c r="S88" s="2351" t="s">
        <v>276</v>
      </c>
      <c r="T88" s="2353"/>
      <c r="U88" s="1369">
        <f t="shared" ref="U88:AB88" si="19">SUM(U78:U87)</f>
        <v>318</v>
      </c>
      <c r="V88" s="1369">
        <f t="shared" si="19"/>
        <v>713</v>
      </c>
      <c r="W88" s="1369">
        <f t="shared" si="19"/>
        <v>308</v>
      </c>
      <c r="X88" s="1369">
        <f t="shared" si="19"/>
        <v>1503</v>
      </c>
      <c r="Y88" s="1369">
        <f t="shared" si="19"/>
        <v>5265</v>
      </c>
      <c r="Z88" s="1369">
        <f t="shared" si="19"/>
        <v>1158</v>
      </c>
      <c r="AA88" s="1369">
        <f t="shared" si="19"/>
        <v>566</v>
      </c>
      <c r="AB88" s="1369">
        <f t="shared" si="19"/>
        <v>487</v>
      </c>
      <c r="AC88" s="1369">
        <f t="shared" ref="AC88:AG88" si="20">SUM(AC78:AC87)</f>
        <v>0</v>
      </c>
      <c r="AD88" s="1369">
        <f t="shared" si="20"/>
        <v>0</v>
      </c>
      <c r="AE88" s="1369">
        <f t="shared" si="20"/>
        <v>0</v>
      </c>
      <c r="AF88" s="1369">
        <f t="shared" si="20"/>
        <v>0</v>
      </c>
      <c r="AG88" s="1369">
        <f t="shared" si="20"/>
        <v>0</v>
      </c>
      <c r="AH88" s="187"/>
      <c r="AI88" s="1369"/>
    </row>
    <row r="89" spans="1:35" ht="15" x14ac:dyDescent="0.25">
      <c r="A89" s="1364"/>
      <c r="B89" s="1364"/>
      <c r="E89" s="6"/>
      <c r="F89" s="6"/>
      <c r="G89" s="6"/>
      <c r="H89" s="6"/>
      <c r="I89" s="6"/>
      <c r="J89" s="6"/>
      <c r="K89" s="6"/>
      <c r="U89" s="838">
        <f>SUM(U88:AB88)</f>
        <v>10318</v>
      </c>
    </row>
    <row r="90" spans="1:35" x14ac:dyDescent="0.2">
      <c r="A90" s="1364" t="s">
        <v>598</v>
      </c>
      <c r="B90" s="1364"/>
      <c r="S90" s="95" t="s">
        <v>598</v>
      </c>
      <c r="U90" s="95" t="s">
        <v>302</v>
      </c>
    </row>
    <row r="91" spans="1:35" x14ac:dyDescent="0.2">
      <c r="A91" s="1364">
        <v>1</v>
      </c>
      <c r="B91" s="1364" t="s">
        <v>728</v>
      </c>
      <c r="H91" s="95">
        <v>8</v>
      </c>
      <c r="I91" s="95" t="s">
        <v>729</v>
      </c>
      <c r="S91" s="95">
        <v>1</v>
      </c>
      <c r="T91" s="95" t="s">
        <v>728</v>
      </c>
      <c r="Z91" s="1350">
        <v>8</v>
      </c>
      <c r="AA91" s="95" t="s">
        <v>730</v>
      </c>
      <c r="AG91" s="2392" t="s">
        <v>370</v>
      </c>
      <c r="AH91" s="2392"/>
      <c r="AI91" s="2392"/>
    </row>
    <row r="92" spans="1:35" x14ac:dyDescent="0.2">
      <c r="A92" s="1364">
        <v>2</v>
      </c>
      <c r="B92" s="1364" t="s">
        <v>731</v>
      </c>
      <c r="H92" s="95">
        <v>9</v>
      </c>
      <c r="I92" s="95" t="s">
        <v>732</v>
      </c>
      <c r="S92" s="95">
        <v>2</v>
      </c>
      <c r="T92" s="95" t="s">
        <v>731</v>
      </c>
      <c r="Z92" s="1350">
        <v>9</v>
      </c>
      <c r="AA92" s="95" t="s">
        <v>733</v>
      </c>
    </row>
    <row r="93" spans="1:35" x14ac:dyDescent="0.2">
      <c r="A93" s="1364">
        <v>3</v>
      </c>
      <c r="B93" s="1364" t="s">
        <v>734</v>
      </c>
      <c r="H93" s="95">
        <v>0</v>
      </c>
      <c r="I93" s="95" t="s">
        <v>735</v>
      </c>
      <c r="S93" s="95">
        <v>3</v>
      </c>
      <c r="T93" s="95" t="s">
        <v>734</v>
      </c>
      <c r="Z93" s="1350">
        <v>0</v>
      </c>
      <c r="AA93" s="95" t="s">
        <v>736</v>
      </c>
    </row>
    <row r="94" spans="1:35" x14ac:dyDescent="0.2">
      <c r="A94" s="1364">
        <v>4</v>
      </c>
      <c r="B94" s="1364" t="s">
        <v>737</v>
      </c>
      <c r="H94" s="95" t="s">
        <v>738</v>
      </c>
      <c r="I94" s="95" t="s">
        <v>739</v>
      </c>
      <c r="S94" s="95">
        <v>4</v>
      </c>
      <c r="T94" s="95" t="s">
        <v>737</v>
      </c>
      <c r="Z94" s="95" t="s">
        <v>738</v>
      </c>
      <c r="AA94" s="95" t="s">
        <v>739</v>
      </c>
    </row>
    <row r="95" spans="1:35" ht="15" x14ac:dyDescent="0.25">
      <c r="A95" s="1364">
        <v>5</v>
      </c>
      <c r="B95" s="1364" t="s">
        <v>740</v>
      </c>
      <c r="H95" s="95" t="s">
        <v>741</v>
      </c>
      <c r="I95" s="95" t="s">
        <v>742</v>
      </c>
      <c r="S95" s="95">
        <v>5</v>
      </c>
      <c r="T95" s="95" t="s">
        <v>740</v>
      </c>
      <c r="Z95" s="95" t="s">
        <v>741</v>
      </c>
      <c r="AA95" s="95" t="s">
        <v>742</v>
      </c>
      <c r="AG95" s="2496" t="s">
        <v>371</v>
      </c>
      <c r="AH95" s="2496"/>
      <c r="AI95" s="2496"/>
    </row>
    <row r="96" spans="1:35" x14ac:dyDescent="0.2">
      <c r="A96" s="1364">
        <v>6</v>
      </c>
      <c r="B96" s="1364" t="s">
        <v>743</v>
      </c>
      <c r="H96" s="95" t="s">
        <v>744</v>
      </c>
      <c r="I96" s="95" t="s">
        <v>745</v>
      </c>
      <c r="S96" s="95">
        <v>6</v>
      </c>
      <c r="T96" s="95" t="s">
        <v>743</v>
      </c>
      <c r="Z96" s="95" t="s">
        <v>744</v>
      </c>
      <c r="AA96" s="95" t="s">
        <v>745</v>
      </c>
      <c r="AG96" s="2392" t="s">
        <v>372</v>
      </c>
      <c r="AH96" s="2392"/>
      <c r="AI96" s="2392"/>
    </row>
    <row r="97" spans="1:35" x14ac:dyDescent="0.2">
      <c r="A97" s="1364">
        <v>7</v>
      </c>
      <c r="B97" s="1364" t="s">
        <v>746</v>
      </c>
      <c r="H97" s="95" t="s">
        <v>747</v>
      </c>
      <c r="I97" s="95" t="s">
        <v>748</v>
      </c>
      <c r="S97" s="95">
        <v>7</v>
      </c>
      <c r="T97" s="95" t="s">
        <v>746</v>
      </c>
      <c r="Z97" s="95" t="s">
        <v>747</v>
      </c>
      <c r="AA97" s="95" t="s">
        <v>748</v>
      </c>
      <c r="AG97" s="2392" t="s">
        <v>749</v>
      </c>
      <c r="AH97" s="2392"/>
      <c r="AI97" s="2392"/>
    </row>
    <row r="98" spans="1:35" x14ac:dyDescent="0.2">
      <c r="S98" s="95" t="s">
        <v>750</v>
      </c>
    </row>
    <row r="101" spans="1:35" ht="15.75" x14ac:dyDescent="0.25">
      <c r="A101" s="2463" t="s">
        <v>268</v>
      </c>
      <c r="B101" s="2463"/>
      <c r="C101" s="2463"/>
      <c r="D101" s="2463"/>
      <c r="E101" s="2463"/>
      <c r="F101" s="2463"/>
      <c r="G101" s="2463"/>
      <c r="H101" s="2463"/>
      <c r="I101" s="2463"/>
      <c r="J101" s="2463"/>
      <c r="K101" s="2463"/>
      <c r="L101" s="2463"/>
      <c r="M101" s="2463"/>
      <c r="N101" s="2463"/>
      <c r="O101" s="2463"/>
      <c r="P101" s="2463"/>
      <c r="Q101" s="2463"/>
      <c r="S101" s="2469" t="s">
        <v>752</v>
      </c>
      <c r="T101" s="2469"/>
      <c r="U101" s="2469"/>
      <c r="V101" s="2469"/>
      <c r="W101" s="2469"/>
      <c r="X101" s="2469"/>
      <c r="Y101" s="2469"/>
      <c r="Z101" s="2469"/>
      <c r="AA101" s="2469"/>
      <c r="AB101" s="2469"/>
      <c r="AC101" s="2469"/>
      <c r="AD101" s="2469"/>
      <c r="AE101" s="2469"/>
      <c r="AF101" s="2469"/>
      <c r="AG101" s="2469"/>
      <c r="AH101" s="2469"/>
      <c r="AI101" s="2469"/>
    </row>
    <row r="102" spans="1:35" ht="15.75" x14ac:dyDescent="0.25">
      <c r="S102" s="2469" t="s">
        <v>807</v>
      </c>
      <c r="T102" s="2469"/>
      <c r="U102" s="2469"/>
      <c r="V102" s="2469"/>
      <c r="W102" s="2469"/>
      <c r="X102" s="2469"/>
      <c r="Y102" s="2469"/>
      <c r="Z102" s="2469"/>
      <c r="AA102" s="2469"/>
      <c r="AB102" s="2469"/>
      <c r="AC102" s="2469"/>
      <c r="AD102" s="2469"/>
      <c r="AE102" s="2469"/>
      <c r="AF102" s="2469"/>
      <c r="AG102" s="2469"/>
      <c r="AH102" s="2469"/>
      <c r="AI102" s="2469"/>
    </row>
    <row r="103" spans="1:35" ht="15" x14ac:dyDescent="0.25">
      <c r="A103" s="1569" t="s">
        <v>273</v>
      </c>
      <c r="B103" s="1569"/>
      <c r="C103" s="1711" t="s">
        <v>801</v>
      </c>
      <c r="D103" s="1566"/>
      <c r="E103" s="1566"/>
      <c r="F103" s="1566"/>
      <c r="G103" s="1566"/>
      <c r="H103" s="1566"/>
      <c r="I103" s="1566"/>
      <c r="J103" s="1566"/>
      <c r="K103" s="1566"/>
      <c r="L103" s="1566"/>
      <c r="M103" s="1566"/>
      <c r="N103" s="1566"/>
      <c r="O103" s="1566"/>
      <c r="P103" s="1566"/>
      <c r="S103" s="1576"/>
      <c r="T103" s="1576"/>
      <c r="U103" s="1576"/>
      <c r="V103" s="1576"/>
      <c r="W103" s="1576"/>
      <c r="X103" s="1576"/>
      <c r="Y103" s="1576"/>
      <c r="Z103" s="1576"/>
      <c r="AA103" s="1576"/>
      <c r="AB103" s="1576"/>
      <c r="AC103" s="1576"/>
      <c r="AD103" s="1576"/>
      <c r="AE103" s="1576"/>
      <c r="AF103" s="1576"/>
      <c r="AG103" s="1576"/>
      <c r="AH103" s="1576"/>
      <c r="AI103" s="1576"/>
    </row>
    <row r="104" spans="1:35" ht="15" x14ac:dyDescent="0.25">
      <c r="A104" s="1569" t="s">
        <v>25</v>
      </c>
      <c r="B104" s="1569"/>
      <c r="C104" s="1710" t="s">
        <v>706</v>
      </c>
      <c r="D104" s="1566"/>
      <c r="E104" s="1566"/>
      <c r="F104" s="1566"/>
      <c r="G104" s="1566"/>
      <c r="H104" s="1566"/>
      <c r="I104" s="1566"/>
      <c r="J104" s="1566"/>
      <c r="K104" s="1566"/>
      <c r="L104" s="1566"/>
      <c r="M104" s="1566"/>
      <c r="N104" s="1566"/>
      <c r="O104" s="1566"/>
      <c r="P104" s="1566"/>
      <c r="S104" s="1575" t="s">
        <v>25</v>
      </c>
      <c r="T104" s="1575" t="s">
        <v>706</v>
      </c>
      <c r="U104" s="1575"/>
      <c r="V104" s="1575"/>
      <c r="W104" s="1575"/>
      <c r="X104" s="1575"/>
      <c r="Y104" s="1575"/>
      <c r="Z104" s="1575"/>
      <c r="AA104" s="1575"/>
      <c r="AB104" s="1575"/>
      <c r="AC104" s="1575"/>
      <c r="AD104" s="1575"/>
      <c r="AE104" s="1575"/>
      <c r="AF104" s="1575"/>
      <c r="AG104" s="1575"/>
      <c r="AH104" s="1575"/>
      <c r="AI104" s="1575"/>
    </row>
    <row r="105" spans="1:35" ht="15" x14ac:dyDescent="0.25">
      <c r="A105" s="1569" t="s">
        <v>711</v>
      </c>
      <c r="B105" s="1569"/>
      <c r="C105" s="1566" t="s">
        <v>712</v>
      </c>
      <c r="D105" s="1566"/>
      <c r="E105" s="1566"/>
      <c r="F105" s="1566"/>
      <c r="G105" s="1566"/>
      <c r="H105" s="1566"/>
      <c r="I105" s="1566"/>
      <c r="J105" s="1566"/>
      <c r="K105" s="1566"/>
      <c r="L105" s="1566"/>
      <c r="M105" s="1566"/>
      <c r="N105" s="1566"/>
      <c r="O105" s="1566"/>
      <c r="P105" s="1566"/>
      <c r="S105" s="1575" t="s">
        <v>272</v>
      </c>
      <c r="T105" s="1575" t="s">
        <v>712</v>
      </c>
      <c r="U105" s="1575"/>
      <c r="V105" s="1575"/>
      <c r="W105" s="1575"/>
      <c r="X105" s="1575"/>
      <c r="Y105" s="1575"/>
      <c r="Z105" s="1575"/>
      <c r="AA105" s="1575"/>
      <c r="AB105" s="1575"/>
      <c r="AC105" s="1575"/>
      <c r="AD105" s="1575"/>
      <c r="AE105" s="1575"/>
      <c r="AF105" s="1575"/>
      <c r="AG105" s="1575"/>
      <c r="AH105" s="1575"/>
      <c r="AI105" s="1575"/>
    </row>
    <row r="106" spans="1:35" ht="15" x14ac:dyDescent="0.25">
      <c r="A106" s="1569" t="s">
        <v>26</v>
      </c>
      <c r="B106" s="1569"/>
      <c r="C106" s="1566" t="s">
        <v>754</v>
      </c>
      <c r="D106" s="1566"/>
      <c r="E106" s="1566"/>
      <c r="F106" s="1566"/>
      <c r="G106" s="1566"/>
      <c r="H106" s="1566"/>
      <c r="I106" s="1566"/>
      <c r="J106" s="1566"/>
      <c r="K106" s="1566"/>
      <c r="L106" s="1566"/>
      <c r="M106" s="1566"/>
      <c r="N106" s="1566"/>
      <c r="O106" s="1566"/>
      <c r="P106" s="1566"/>
      <c r="S106" s="1575" t="s">
        <v>26</v>
      </c>
      <c r="T106" s="1575" t="s">
        <v>754</v>
      </c>
      <c r="U106" s="1575"/>
      <c r="V106" s="1575"/>
      <c r="W106" s="1575"/>
      <c r="X106" s="1575"/>
      <c r="Y106" s="1575"/>
      <c r="Z106" s="1575"/>
      <c r="AA106" s="1575"/>
      <c r="AB106" s="1575"/>
      <c r="AC106" s="1575"/>
      <c r="AD106" s="1575"/>
      <c r="AE106" s="1575"/>
      <c r="AF106" s="1575"/>
      <c r="AG106" s="1575"/>
      <c r="AH106" s="1575"/>
      <c r="AI106" s="1575"/>
    </row>
    <row r="107" spans="1:35" ht="15" x14ac:dyDescent="0.25">
      <c r="A107" s="1569"/>
      <c r="B107" s="1569"/>
      <c r="C107" s="1566"/>
      <c r="D107" s="1566"/>
      <c r="E107" s="1566"/>
      <c r="F107" s="1566"/>
      <c r="G107" s="1566"/>
      <c r="H107" s="1566"/>
      <c r="I107" s="1566"/>
      <c r="J107" s="1566"/>
      <c r="K107" s="1566"/>
      <c r="L107" s="1566"/>
      <c r="M107" s="1566"/>
      <c r="N107" s="1566"/>
      <c r="O107" s="1566"/>
      <c r="P107" s="1566"/>
      <c r="S107" s="1575"/>
      <c r="T107" s="1575"/>
      <c r="U107" s="1575"/>
      <c r="V107" s="1575"/>
      <c r="W107" s="1575"/>
      <c r="X107" s="1575"/>
      <c r="Y107" s="1575"/>
      <c r="Z107" s="1575"/>
      <c r="AA107" s="1575"/>
      <c r="AB107" s="1575"/>
      <c r="AC107" s="1575"/>
      <c r="AD107" s="1575"/>
      <c r="AE107" s="1575"/>
      <c r="AF107" s="1575"/>
      <c r="AG107" s="1575"/>
      <c r="AH107" s="1575"/>
      <c r="AI107" s="1575"/>
    </row>
    <row r="108" spans="1:35" ht="15" x14ac:dyDescent="0.25">
      <c r="A108" s="2520" t="s">
        <v>0</v>
      </c>
      <c r="B108" s="2522" t="s">
        <v>715</v>
      </c>
      <c r="C108" s="1568" t="s">
        <v>716</v>
      </c>
      <c r="D108" s="1568"/>
      <c r="E108" s="1568"/>
      <c r="F108" s="1568"/>
      <c r="G108" s="1568"/>
      <c r="H108" s="1568"/>
      <c r="I108" s="1568"/>
      <c r="J108" s="1568"/>
      <c r="K108" s="1568"/>
      <c r="L108" s="1568"/>
      <c r="M108" s="1568"/>
      <c r="N108" s="1568"/>
      <c r="O108" s="1568"/>
      <c r="P108" s="1568"/>
      <c r="S108" s="2527" t="s">
        <v>0</v>
      </c>
      <c r="T108" s="2527" t="s">
        <v>715</v>
      </c>
      <c r="U108" s="2527" t="s">
        <v>773</v>
      </c>
      <c r="V108" s="2527"/>
      <c r="W108" s="2527"/>
      <c r="X108" s="2527"/>
      <c r="Y108" s="2527"/>
      <c r="Z108" s="2527"/>
      <c r="AA108" s="2527"/>
      <c r="AB108" s="2527"/>
      <c r="AC108" s="2527"/>
      <c r="AD108" s="2527"/>
      <c r="AE108" s="2527"/>
      <c r="AF108" s="2527"/>
      <c r="AG108" s="2527"/>
      <c r="AH108" s="2527"/>
      <c r="AI108" s="2527" t="s">
        <v>309</v>
      </c>
    </row>
    <row r="109" spans="1:35" s="1490" customFormat="1" ht="75" x14ac:dyDescent="0.2">
      <c r="A109" s="2521"/>
      <c r="B109" s="2523"/>
      <c r="C109" s="1567" t="s">
        <v>724</v>
      </c>
      <c r="D109" s="1567" t="s">
        <v>717</v>
      </c>
      <c r="E109" s="1567" t="s">
        <v>718</v>
      </c>
      <c r="F109" s="1567" t="s">
        <v>136</v>
      </c>
      <c r="G109" s="1567" t="s">
        <v>93</v>
      </c>
      <c r="H109" s="1567" t="s">
        <v>94</v>
      </c>
      <c r="I109" s="1567" t="s">
        <v>719</v>
      </c>
      <c r="J109" s="1567" t="s">
        <v>720</v>
      </c>
      <c r="K109" s="1567" t="s">
        <v>95</v>
      </c>
      <c r="L109" s="1567" t="s">
        <v>721</v>
      </c>
      <c r="M109" s="1567" t="s">
        <v>722</v>
      </c>
      <c r="N109" s="1567" t="s">
        <v>723</v>
      </c>
      <c r="O109" s="1567" t="s">
        <v>208</v>
      </c>
      <c r="P109" s="1567" t="s">
        <v>97</v>
      </c>
      <c r="S109" s="2527"/>
      <c r="T109" s="2527"/>
      <c r="U109" s="1488" t="s">
        <v>724</v>
      </c>
      <c r="V109" s="1488" t="s">
        <v>717</v>
      </c>
      <c r="W109" s="1488" t="s">
        <v>718</v>
      </c>
      <c r="X109" s="1488" t="s">
        <v>136</v>
      </c>
      <c r="Y109" s="1488" t="s">
        <v>93</v>
      </c>
      <c r="Z109" s="1488" t="s">
        <v>94</v>
      </c>
      <c r="AA109" s="1488" t="s">
        <v>719</v>
      </c>
      <c r="AB109" s="1488" t="s">
        <v>720</v>
      </c>
      <c r="AC109" s="1488" t="s">
        <v>95</v>
      </c>
      <c r="AD109" s="1488" t="s">
        <v>725</v>
      </c>
      <c r="AE109" s="1488" t="s">
        <v>722</v>
      </c>
      <c r="AF109" s="1488" t="s">
        <v>726</v>
      </c>
      <c r="AG109" s="1488" t="s">
        <v>208</v>
      </c>
      <c r="AH109" s="1488" t="s">
        <v>97</v>
      </c>
      <c r="AI109" s="2527"/>
    </row>
    <row r="110" spans="1:35" ht="15" x14ac:dyDescent="0.2">
      <c r="A110" s="1573">
        <v>1</v>
      </c>
      <c r="B110" s="1573">
        <v>2</v>
      </c>
      <c r="C110" s="1573">
        <v>3</v>
      </c>
      <c r="D110" s="1574">
        <v>4</v>
      </c>
      <c r="E110" s="1574">
        <v>5</v>
      </c>
      <c r="F110" s="1574">
        <v>6</v>
      </c>
      <c r="G110" s="1574">
        <v>7</v>
      </c>
      <c r="H110" s="1574">
        <v>8</v>
      </c>
      <c r="I110" s="1574">
        <v>9</v>
      </c>
      <c r="J110" s="1574">
        <v>10</v>
      </c>
      <c r="K110" s="1574">
        <v>11</v>
      </c>
      <c r="L110" s="1574">
        <v>12</v>
      </c>
      <c r="M110" s="1574">
        <v>13</v>
      </c>
      <c r="N110" s="1574">
        <v>14</v>
      </c>
      <c r="O110" s="1574">
        <v>15</v>
      </c>
      <c r="P110" s="1574">
        <v>16</v>
      </c>
      <c r="S110" s="1263">
        <v>1</v>
      </c>
      <c r="T110" s="1263">
        <v>2</v>
      </c>
      <c r="U110" s="1263">
        <v>3</v>
      </c>
      <c r="V110" s="1263">
        <v>4</v>
      </c>
      <c r="W110" s="1263">
        <v>5</v>
      </c>
      <c r="X110" s="1263">
        <v>6</v>
      </c>
      <c r="Y110" s="1263">
        <v>7</v>
      </c>
      <c r="Z110" s="1263">
        <v>8</v>
      </c>
      <c r="AA110" s="1263">
        <v>9</v>
      </c>
      <c r="AB110" s="1263">
        <v>10</v>
      </c>
      <c r="AC110" s="1263">
        <v>11</v>
      </c>
      <c r="AD110" s="1263">
        <v>12</v>
      </c>
      <c r="AE110" s="1263">
        <v>13</v>
      </c>
      <c r="AF110" s="1263">
        <v>14</v>
      </c>
      <c r="AG110" s="1263">
        <v>15</v>
      </c>
      <c r="AH110" s="1263">
        <v>16</v>
      </c>
      <c r="AI110" s="1263">
        <v>17</v>
      </c>
    </row>
    <row r="111" spans="1:35" ht="15" x14ac:dyDescent="0.25">
      <c r="A111" s="1570">
        <v>1</v>
      </c>
      <c r="B111" s="1570">
        <v>0</v>
      </c>
      <c r="C111" s="1571">
        <v>0</v>
      </c>
      <c r="D111" s="1571">
        <v>0</v>
      </c>
      <c r="E111" s="1571">
        <v>0</v>
      </c>
      <c r="F111" s="1571">
        <v>0</v>
      </c>
      <c r="G111" s="1571">
        <v>0</v>
      </c>
      <c r="H111" s="1571">
        <v>0</v>
      </c>
      <c r="I111" s="1571">
        <v>0</v>
      </c>
      <c r="J111" s="1571">
        <v>0</v>
      </c>
      <c r="K111" s="1571"/>
      <c r="L111" s="1571"/>
      <c r="M111" s="1571"/>
      <c r="N111" s="1571"/>
      <c r="O111" s="1571"/>
      <c r="P111" s="1571"/>
      <c r="S111" s="1580">
        <v>1</v>
      </c>
      <c r="T111" s="1580">
        <v>0</v>
      </c>
      <c r="U111" s="1577">
        <v>0</v>
      </c>
      <c r="V111" s="1577">
        <v>5</v>
      </c>
      <c r="W111" s="1577">
        <v>0</v>
      </c>
      <c r="X111" s="1577">
        <v>0</v>
      </c>
      <c r="Y111" s="1577">
        <v>4</v>
      </c>
      <c r="Z111" s="1577">
        <v>5</v>
      </c>
      <c r="AA111" s="1577">
        <v>1</v>
      </c>
      <c r="AB111" s="1577">
        <v>2</v>
      </c>
      <c r="AC111" s="1577">
        <v>0</v>
      </c>
      <c r="AD111" s="1577">
        <v>0</v>
      </c>
      <c r="AE111" s="1577">
        <v>0</v>
      </c>
      <c r="AF111" s="1577">
        <v>0</v>
      </c>
      <c r="AG111" s="1577">
        <v>0</v>
      </c>
      <c r="AH111" s="1577">
        <v>0</v>
      </c>
      <c r="AI111" s="1577">
        <v>0</v>
      </c>
    </row>
    <row r="112" spans="1:35" ht="15" x14ac:dyDescent="0.25">
      <c r="A112" s="1570">
        <v>2</v>
      </c>
      <c r="B112" s="1570">
        <v>1</v>
      </c>
      <c r="C112" s="1571">
        <v>0</v>
      </c>
      <c r="D112" s="1571">
        <v>0</v>
      </c>
      <c r="E112" s="1571">
        <v>0</v>
      </c>
      <c r="F112" s="1571">
        <v>0</v>
      </c>
      <c r="G112" s="1571">
        <v>0</v>
      </c>
      <c r="H112" s="1571">
        <v>0</v>
      </c>
      <c r="I112" s="1571">
        <v>0</v>
      </c>
      <c r="J112" s="1571">
        <v>0</v>
      </c>
      <c r="K112" s="1571"/>
      <c r="L112" s="1571"/>
      <c r="M112" s="1571"/>
      <c r="N112" s="1571"/>
      <c r="O112" s="1571"/>
      <c r="P112" s="1571"/>
      <c r="S112" s="1580">
        <v>2</v>
      </c>
      <c r="T112" s="1580">
        <v>1</v>
      </c>
      <c r="U112" s="1577">
        <v>0</v>
      </c>
      <c r="V112" s="1577">
        <v>0</v>
      </c>
      <c r="W112" s="1577">
        <v>0</v>
      </c>
      <c r="X112" s="1577">
        <v>0</v>
      </c>
      <c r="Y112" s="1577">
        <v>0</v>
      </c>
      <c r="Z112" s="1577">
        <v>0</v>
      </c>
      <c r="AA112" s="1577">
        <v>0</v>
      </c>
      <c r="AB112" s="1577">
        <v>0</v>
      </c>
      <c r="AC112" s="1577">
        <v>0</v>
      </c>
      <c r="AD112" s="1577">
        <v>0</v>
      </c>
      <c r="AE112" s="1577">
        <v>0</v>
      </c>
      <c r="AF112" s="1577">
        <v>0</v>
      </c>
      <c r="AG112" s="1577">
        <v>0</v>
      </c>
      <c r="AH112" s="1577">
        <v>0</v>
      </c>
      <c r="AI112" s="1577">
        <v>0</v>
      </c>
    </row>
    <row r="113" spans="1:35" ht="15" x14ac:dyDescent="0.25">
      <c r="A113" s="1570">
        <v>3</v>
      </c>
      <c r="B113" s="1570">
        <v>2</v>
      </c>
      <c r="C113" s="1571">
        <v>0</v>
      </c>
      <c r="D113" s="1571">
        <v>0</v>
      </c>
      <c r="E113" s="1571">
        <v>0</v>
      </c>
      <c r="F113" s="1571">
        <v>0</v>
      </c>
      <c r="G113" s="1571">
        <v>0</v>
      </c>
      <c r="H113" s="1571">
        <v>0</v>
      </c>
      <c r="I113" s="1571">
        <v>0</v>
      </c>
      <c r="J113" s="1571">
        <v>0</v>
      </c>
      <c r="K113" s="1571"/>
      <c r="L113" s="1571"/>
      <c r="M113" s="1571"/>
      <c r="N113" s="1571"/>
      <c r="O113" s="1571"/>
      <c r="P113" s="1571"/>
      <c r="S113" s="1580">
        <v>3</v>
      </c>
      <c r="T113" s="1580">
        <v>2</v>
      </c>
      <c r="U113" s="1577">
        <v>26</v>
      </c>
      <c r="V113" s="1577">
        <v>20</v>
      </c>
      <c r="W113" s="1577">
        <v>24</v>
      </c>
      <c r="X113" s="1577">
        <v>35</v>
      </c>
      <c r="Y113" s="1577">
        <v>194</v>
      </c>
      <c r="Z113" s="1577">
        <v>33</v>
      </c>
      <c r="AA113" s="1577">
        <v>81</v>
      </c>
      <c r="AB113" s="1577">
        <v>21</v>
      </c>
      <c r="AC113" s="1577">
        <v>0</v>
      </c>
      <c r="AD113" s="1577">
        <v>0</v>
      </c>
      <c r="AE113" s="1577">
        <v>0</v>
      </c>
      <c r="AF113" s="1577">
        <v>0</v>
      </c>
      <c r="AG113" s="1577">
        <v>0</v>
      </c>
      <c r="AH113" s="1577">
        <v>0</v>
      </c>
      <c r="AI113" s="1577">
        <v>0</v>
      </c>
    </row>
    <row r="114" spans="1:35" ht="15" x14ac:dyDescent="0.25">
      <c r="A114" s="1570">
        <v>4</v>
      </c>
      <c r="B114" s="1570">
        <v>3</v>
      </c>
      <c r="C114" s="1571">
        <v>1</v>
      </c>
      <c r="D114" s="1571">
        <v>2</v>
      </c>
      <c r="E114" s="1571">
        <v>0</v>
      </c>
      <c r="F114" s="1571">
        <v>0</v>
      </c>
      <c r="G114" s="1571">
        <v>24</v>
      </c>
      <c r="H114" s="1571">
        <v>0</v>
      </c>
      <c r="I114" s="1571">
        <v>3</v>
      </c>
      <c r="J114" s="1571">
        <v>0</v>
      </c>
      <c r="K114" s="1571"/>
      <c r="L114" s="1571"/>
      <c r="M114" s="1571"/>
      <c r="N114" s="1571"/>
      <c r="O114" s="1571"/>
      <c r="P114" s="1571"/>
      <c r="S114" s="1580">
        <v>4</v>
      </c>
      <c r="T114" s="1580">
        <v>3</v>
      </c>
      <c r="U114" s="1577">
        <v>102</v>
      </c>
      <c r="V114" s="1577">
        <v>126</v>
      </c>
      <c r="W114" s="1577">
        <v>76</v>
      </c>
      <c r="X114" s="1577">
        <v>276</v>
      </c>
      <c r="Y114" s="1577">
        <v>1090</v>
      </c>
      <c r="Z114" s="1577">
        <v>236</v>
      </c>
      <c r="AA114" s="1577">
        <v>90</v>
      </c>
      <c r="AB114" s="1577">
        <v>78</v>
      </c>
      <c r="AC114" s="1577">
        <v>0</v>
      </c>
      <c r="AD114" s="1577">
        <v>0</v>
      </c>
      <c r="AE114" s="1577">
        <v>0</v>
      </c>
      <c r="AF114" s="1577">
        <v>0</v>
      </c>
      <c r="AG114" s="1577">
        <v>0</v>
      </c>
      <c r="AH114" s="1577">
        <v>0</v>
      </c>
      <c r="AI114" s="1577">
        <v>0</v>
      </c>
    </row>
    <row r="115" spans="1:35" ht="15" x14ac:dyDescent="0.25">
      <c r="A115" s="1570">
        <v>5</v>
      </c>
      <c r="B115" s="1570">
        <v>4</v>
      </c>
      <c r="C115" s="1571">
        <v>0</v>
      </c>
      <c r="D115" s="1571">
        <v>0</v>
      </c>
      <c r="E115" s="1571">
        <v>0</v>
      </c>
      <c r="F115" s="1571">
        <v>0</v>
      </c>
      <c r="G115" s="1571">
        <v>0</v>
      </c>
      <c r="H115" s="1571">
        <v>0</v>
      </c>
      <c r="I115" s="1571">
        <v>0</v>
      </c>
      <c r="J115" s="1571">
        <v>0</v>
      </c>
      <c r="K115" s="1571"/>
      <c r="L115" s="1571"/>
      <c r="M115" s="1571"/>
      <c r="N115" s="1571"/>
      <c r="O115" s="1571"/>
      <c r="P115" s="1571"/>
      <c r="S115" s="1580">
        <v>5</v>
      </c>
      <c r="T115" s="1580">
        <v>4</v>
      </c>
      <c r="U115" s="1577">
        <v>0</v>
      </c>
      <c r="V115" s="1577">
        <v>3</v>
      </c>
      <c r="W115" s="1577">
        <v>4</v>
      </c>
      <c r="X115" s="1577">
        <v>6</v>
      </c>
      <c r="Y115" s="1577">
        <v>54</v>
      </c>
      <c r="Z115" s="1577">
        <v>32</v>
      </c>
      <c r="AA115" s="1577">
        <v>3</v>
      </c>
      <c r="AB115" s="1577">
        <v>14</v>
      </c>
      <c r="AC115" s="1577">
        <v>0</v>
      </c>
      <c r="AD115" s="1577">
        <v>0</v>
      </c>
      <c r="AE115" s="1577">
        <v>0</v>
      </c>
      <c r="AF115" s="1577">
        <v>0</v>
      </c>
      <c r="AG115" s="1577">
        <v>0</v>
      </c>
      <c r="AH115" s="1577">
        <v>0</v>
      </c>
      <c r="AI115" s="1577">
        <v>0</v>
      </c>
    </row>
    <row r="116" spans="1:35" ht="15" x14ac:dyDescent="0.25">
      <c r="A116" s="1570">
        <v>6</v>
      </c>
      <c r="B116" s="1570">
        <v>5</v>
      </c>
      <c r="C116" s="1571">
        <v>0</v>
      </c>
      <c r="D116" s="1571">
        <v>0</v>
      </c>
      <c r="E116" s="1571">
        <v>0</v>
      </c>
      <c r="F116" s="1571">
        <v>2</v>
      </c>
      <c r="G116" s="1571">
        <v>18</v>
      </c>
      <c r="H116" s="1571">
        <v>2</v>
      </c>
      <c r="I116" s="1571">
        <v>6</v>
      </c>
      <c r="J116" s="1571">
        <v>4</v>
      </c>
      <c r="K116" s="1571"/>
      <c r="L116" s="1571"/>
      <c r="M116" s="1571"/>
      <c r="N116" s="1571"/>
      <c r="O116" s="1571"/>
      <c r="P116" s="1571"/>
      <c r="S116" s="1580">
        <v>6</v>
      </c>
      <c r="T116" s="1580">
        <v>5</v>
      </c>
      <c r="U116" s="1577">
        <v>2</v>
      </c>
      <c r="V116" s="1577">
        <v>58</v>
      </c>
      <c r="W116" s="1577">
        <v>1</v>
      </c>
      <c r="X116" s="1577">
        <v>65</v>
      </c>
      <c r="Y116" s="1577">
        <v>278</v>
      </c>
      <c r="Z116" s="1577">
        <v>91</v>
      </c>
      <c r="AA116" s="1577">
        <v>23</v>
      </c>
      <c r="AB116" s="1577">
        <v>43</v>
      </c>
      <c r="AC116" s="1577">
        <v>0</v>
      </c>
      <c r="AD116" s="1577">
        <v>0</v>
      </c>
      <c r="AE116" s="1577">
        <v>0</v>
      </c>
      <c r="AF116" s="1577">
        <v>0</v>
      </c>
      <c r="AG116" s="1577">
        <v>0</v>
      </c>
      <c r="AH116" s="1577">
        <v>0</v>
      </c>
      <c r="AI116" s="1577">
        <v>0</v>
      </c>
    </row>
    <row r="117" spans="1:35" ht="15" x14ac:dyDescent="0.25">
      <c r="A117" s="1570">
        <v>7</v>
      </c>
      <c r="B117" s="1570">
        <v>6</v>
      </c>
      <c r="C117" s="1571">
        <v>0</v>
      </c>
      <c r="D117" s="1571">
        <v>1</v>
      </c>
      <c r="E117" s="1571">
        <v>0</v>
      </c>
      <c r="F117" s="1571">
        <v>0</v>
      </c>
      <c r="G117" s="1571">
        <v>6</v>
      </c>
      <c r="H117" s="1571">
        <v>0</v>
      </c>
      <c r="I117" s="1571">
        <v>2</v>
      </c>
      <c r="J117" s="1571">
        <v>0</v>
      </c>
      <c r="K117" s="1571"/>
      <c r="L117" s="1571"/>
      <c r="M117" s="1571"/>
      <c r="N117" s="1571"/>
      <c r="O117" s="1571"/>
      <c r="P117" s="1571"/>
      <c r="S117" s="1580">
        <v>7</v>
      </c>
      <c r="T117" s="1580">
        <v>6</v>
      </c>
      <c r="U117" s="1577">
        <v>30</v>
      </c>
      <c r="V117" s="1577">
        <v>14</v>
      </c>
      <c r="W117" s="1577">
        <v>24</v>
      </c>
      <c r="X117" s="1577">
        <v>223</v>
      </c>
      <c r="Y117" s="1577">
        <v>225</v>
      </c>
      <c r="Z117" s="1577">
        <v>75</v>
      </c>
      <c r="AA117" s="1577">
        <v>38</v>
      </c>
      <c r="AB117" s="1577">
        <v>36</v>
      </c>
      <c r="AC117" s="1577">
        <v>0</v>
      </c>
      <c r="AD117" s="1577">
        <v>0</v>
      </c>
      <c r="AE117" s="1577">
        <v>0</v>
      </c>
      <c r="AF117" s="1577">
        <v>0</v>
      </c>
      <c r="AG117" s="1577">
        <v>0</v>
      </c>
      <c r="AH117" s="1577">
        <v>0</v>
      </c>
      <c r="AI117" s="1577">
        <v>0</v>
      </c>
    </row>
    <row r="118" spans="1:35" ht="15" x14ac:dyDescent="0.25">
      <c r="A118" s="1570">
        <v>8</v>
      </c>
      <c r="B118" s="1570">
        <v>7</v>
      </c>
      <c r="C118" s="1571">
        <v>0</v>
      </c>
      <c r="D118" s="1571">
        <v>0</v>
      </c>
      <c r="E118" s="1571">
        <v>0</v>
      </c>
      <c r="F118" s="1571">
        <v>0</v>
      </c>
      <c r="G118" s="1571">
        <v>14</v>
      </c>
      <c r="H118" s="1571">
        <v>0</v>
      </c>
      <c r="I118" s="1571">
        <v>0</v>
      </c>
      <c r="J118" s="1571">
        <v>0</v>
      </c>
      <c r="K118" s="1571"/>
      <c r="L118" s="1571"/>
      <c r="M118" s="1571"/>
      <c r="N118" s="1571"/>
      <c r="O118" s="1571"/>
      <c r="P118" s="1571"/>
      <c r="S118" s="1580">
        <v>8</v>
      </c>
      <c r="T118" s="1580">
        <v>7</v>
      </c>
      <c r="U118" s="1577">
        <v>0</v>
      </c>
      <c r="V118" s="1577">
        <v>76</v>
      </c>
      <c r="W118" s="1577">
        <v>9</v>
      </c>
      <c r="X118" s="1577">
        <v>49</v>
      </c>
      <c r="Y118" s="1577">
        <v>699</v>
      </c>
      <c r="Z118" s="1577">
        <v>27</v>
      </c>
      <c r="AA118" s="1577">
        <v>18</v>
      </c>
      <c r="AB118" s="1577">
        <v>14</v>
      </c>
      <c r="AC118" s="1577">
        <v>0</v>
      </c>
      <c r="AD118" s="1577">
        <v>0</v>
      </c>
      <c r="AE118" s="1577">
        <v>0</v>
      </c>
      <c r="AF118" s="1577">
        <v>0</v>
      </c>
      <c r="AG118" s="1577">
        <v>0</v>
      </c>
      <c r="AH118" s="1577">
        <v>0</v>
      </c>
      <c r="AI118" s="1577">
        <v>0</v>
      </c>
    </row>
    <row r="119" spans="1:35" ht="15" x14ac:dyDescent="0.25">
      <c r="A119" s="1570">
        <v>9</v>
      </c>
      <c r="B119" s="1570">
        <v>8</v>
      </c>
      <c r="C119" s="1571">
        <v>0</v>
      </c>
      <c r="D119" s="1571">
        <v>0</v>
      </c>
      <c r="E119" s="1571">
        <v>0</v>
      </c>
      <c r="F119" s="1571">
        <v>0</v>
      </c>
      <c r="G119" s="1571">
        <v>0</v>
      </c>
      <c r="H119" s="1571">
        <v>0</v>
      </c>
      <c r="I119" s="1571">
        <v>0</v>
      </c>
      <c r="J119" s="1571">
        <v>0</v>
      </c>
      <c r="K119" s="1571"/>
      <c r="L119" s="1571"/>
      <c r="M119" s="1571"/>
      <c r="N119" s="1571"/>
      <c r="O119" s="1571"/>
      <c r="P119" s="1571"/>
      <c r="S119" s="1580">
        <v>9</v>
      </c>
      <c r="T119" s="1580">
        <v>8</v>
      </c>
      <c r="U119" s="1577">
        <v>0</v>
      </c>
      <c r="V119" s="1577">
        <v>54</v>
      </c>
      <c r="W119" s="1577">
        <v>8</v>
      </c>
      <c r="X119" s="1577">
        <v>104</v>
      </c>
      <c r="Y119" s="1577">
        <v>146</v>
      </c>
      <c r="Z119" s="1577">
        <v>60</v>
      </c>
      <c r="AA119" s="1577">
        <v>35</v>
      </c>
      <c r="AB119" s="1577">
        <v>35</v>
      </c>
      <c r="AC119" s="1577">
        <v>0</v>
      </c>
      <c r="AD119" s="1577">
        <v>0</v>
      </c>
      <c r="AE119" s="1577">
        <v>0</v>
      </c>
      <c r="AF119" s="1577">
        <v>0</v>
      </c>
      <c r="AG119" s="1577">
        <v>0</v>
      </c>
      <c r="AH119" s="1577">
        <v>0</v>
      </c>
      <c r="AI119" s="1577">
        <v>0</v>
      </c>
    </row>
    <row r="120" spans="1:35" ht="15" x14ac:dyDescent="0.25">
      <c r="A120" s="1570">
        <v>10</v>
      </c>
      <c r="B120" s="1570">
        <v>9</v>
      </c>
      <c r="C120" s="1571">
        <v>0</v>
      </c>
      <c r="D120" s="1571">
        <v>0</v>
      </c>
      <c r="E120" s="1571">
        <v>0</v>
      </c>
      <c r="F120" s="1571">
        <v>0</v>
      </c>
      <c r="G120" s="1571">
        <v>0</v>
      </c>
      <c r="H120" s="1571">
        <v>0</v>
      </c>
      <c r="I120" s="1571">
        <v>0</v>
      </c>
      <c r="J120" s="1571">
        <v>0</v>
      </c>
      <c r="K120" s="1571"/>
      <c r="L120" s="1571"/>
      <c r="M120" s="1571"/>
      <c r="N120" s="1571"/>
      <c r="O120" s="1571"/>
      <c r="P120" s="1571"/>
      <c r="S120" s="1580">
        <v>10</v>
      </c>
      <c r="T120" s="1580">
        <v>9</v>
      </c>
      <c r="U120" s="1577">
        <v>0</v>
      </c>
      <c r="V120" s="1577">
        <v>6</v>
      </c>
      <c r="W120" s="1577">
        <v>8</v>
      </c>
      <c r="X120" s="1577">
        <v>2</v>
      </c>
      <c r="Y120" s="1577">
        <v>18</v>
      </c>
      <c r="Z120" s="1577">
        <v>28</v>
      </c>
      <c r="AA120" s="1577">
        <v>8</v>
      </c>
      <c r="AB120" s="1577">
        <v>16</v>
      </c>
      <c r="AC120" s="1577">
        <v>0</v>
      </c>
      <c r="AD120" s="1577">
        <v>0</v>
      </c>
      <c r="AE120" s="1577">
        <v>0</v>
      </c>
      <c r="AF120" s="1577">
        <v>0</v>
      </c>
      <c r="AG120" s="1577">
        <v>0</v>
      </c>
      <c r="AH120" s="1577">
        <v>0</v>
      </c>
      <c r="AI120" s="1577">
        <v>0</v>
      </c>
    </row>
    <row r="121" spans="1:35" ht="15" x14ac:dyDescent="0.25">
      <c r="A121" s="1570" t="s">
        <v>276</v>
      </c>
      <c r="B121" s="1570"/>
      <c r="C121" s="1568">
        <v>1</v>
      </c>
      <c r="D121" s="1568">
        <v>3</v>
      </c>
      <c r="E121" s="1568">
        <v>0</v>
      </c>
      <c r="F121" s="1571">
        <v>2</v>
      </c>
      <c r="G121" s="1571">
        <v>62</v>
      </c>
      <c r="H121" s="1571">
        <v>2</v>
      </c>
      <c r="I121" s="1571">
        <v>11</v>
      </c>
      <c r="J121" s="1571">
        <v>4</v>
      </c>
      <c r="K121" s="1568">
        <v>0</v>
      </c>
      <c r="L121" s="1568">
        <v>0</v>
      </c>
      <c r="M121" s="1568">
        <v>0</v>
      </c>
      <c r="N121" s="1568">
        <v>0</v>
      </c>
      <c r="O121" s="1568">
        <v>0</v>
      </c>
      <c r="P121" s="1568">
        <v>0</v>
      </c>
      <c r="S121" s="1582" t="s">
        <v>276</v>
      </c>
      <c r="T121" s="1583"/>
      <c r="U121" s="1577">
        <v>160</v>
      </c>
      <c r="V121" s="1577">
        <v>362</v>
      </c>
      <c r="W121" s="1577">
        <v>154</v>
      </c>
      <c r="X121" s="1577">
        <v>760</v>
      </c>
      <c r="Y121" s="1577">
        <v>2708</v>
      </c>
      <c r="Z121" s="1577">
        <v>587</v>
      </c>
      <c r="AA121" s="1577">
        <v>297</v>
      </c>
      <c r="AB121" s="1577">
        <v>259</v>
      </c>
      <c r="AC121" s="1577">
        <v>0</v>
      </c>
      <c r="AD121" s="1577">
        <v>0</v>
      </c>
      <c r="AE121" s="1577">
        <v>0</v>
      </c>
      <c r="AF121" s="1577">
        <v>0</v>
      </c>
      <c r="AG121" s="1577">
        <v>0</v>
      </c>
      <c r="AH121" s="1577"/>
      <c r="AI121" s="1577"/>
    </row>
    <row r="122" spans="1:35" ht="15" x14ac:dyDescent="0.25">
      <c r="A122" s="1569"/>
      <c r="B122" s="1569"/>
      <c r="C122" s="1566"/>
      <c r="D122" s="1566"/>
      <c r="E122" s="1572"/>
      <c r="F122" s="1572"/>
      <c r="G122" s="1572"/>
      <c r="H122" s="1572"/>
      <c r="I122" s="1572"/>
      <c r="J122" s="1572"/>
      <c r="K122" s="1572"/>
      <c r="L122" s="1566"/>
      <c r="M122" s="1566"/>
      <c r="N122" s="1566"/>
      <c r="O122" s="1566"/>
      <c r="P122" s="1566"/>
      <c r="S122" s="1575"/>
      <c r="T122" s="1575"/>
      <c r="U122" s="1579">
        <v>5287</v>
      </c>
      <c r="V122" s="1575"/>
      <c r="W122" s="1575"/>
      <c r="X122" s="1575"/>
      <c r="Y122" s="1575"/>
      <c r="Z122" s="1575"/>
      <c r="AA122" s="1575"/>
      <c r="AB122" s="1575"/>
      <c r="AC122" s="1575"/>
      <c r="AD122" s="1575"/>
      <c r="AE122" s="1575"/>
      <c r="AF122" s="1575"/>
      <c r="AG122" s="1575"/>
      <c r="AH122" s="1575"/>
      <c r="AI122" s="1575"/>
    </row>
    <row r="123" spans="1:35" ht="15" x14ac:dyDescent="0.25">
      <c r="A123" s="1569" t="s">
        <v>598</v>
      </c>
      <c r="B123" s="1569"/>
      <c r="C123" s="1566"/>
      <c r="D123" s="1566"/>
      <c r="E123" s="1566"/>
      <c r="F123" s="1566"/>
      <c r="G123" s="1566"/>
      <c r="H123" s="1566"/>
      <c r="I123" s="1566"/>
      <c r="J123" s="1566"/>
      <c r="K123" s="1566"/>
      <c r="L123" s="1566"/>
      <c r="M123" s="1566"/>
      <c r="N123" s="1566"/>
      <c r="O123" s="1566"/>
      <c r="P123" s="1566"/>
      <c r="S123" s="1575" t="s">
        <v>598</v>
      </c>
      <c r="T123" s="1575"/>
      <c r="U123" s="1575" t="s">
        <v>302</v>
      </c>
      <c r="V123" s="1575"/>
      <c r="W123" s="1575"/>
      <c r="X123" s="1575"/>
      <c r="Y123" s="1575"/>
      <c r="Z123" s="1575"/>
      <c r="AA123" s="1575"/>
      <c r="AB123" s="1575"/>
      <c r="AC123" s="1575"/>
      <c r="AD123" s="1575"/>
      <c r="AE123" s="1575"/>
      <c r="AF123" s="1575"/>
      <c r="AG123" s="1575"/>
      <c r="AH123" s="1575"/>
      <c r="AI123" s="1575"/>
    </row>
    <row r="124" spans="1:35" ht="15" x14ac:dyDescent="0.25">
      <c r="A124" s="1569">
        <v>1</v>
      </c>
      <c r="B124" s="1569" t="s">
        <v>728</v>
      </c>
      <c r="C124" s="1566"/>
      <c r="D124" s="1566"/>
      <c r="E124" s="1566"/>
      <c r="F124" s="1566"/>
      <c r="G124" s="1566"/>
      <c r="H124" s="1566">
        <v>8</v>
      </c>
      <c r="I124" s="1566" t="s">
        <v>729</v>
      </c>
      <c r="J124" s="1566"/>
      <c r="K124" s="1566"/>
      <c r="L124" s="1566"/>
      <c r="M124" s="1566"/>
      <c r="N124" s="1566"/>
      <c r="O124" s="1566"/>
      <c r="P124" s="1566"/>
      <c r="S124" s="1575">
        <v>1</v>
      </c>
      <c r="T124" s="1575" t="s">
        <v>728</v>
      </c>
      <c r="U124" s="1575"/>
      <c r="V124" s="1575"/>
      <c r="W124" s="1575"/>
      <c r="X124" s="1575"/>
      <c r="Y124" s="1575"/>
      <c r="Z124" s="1578">
        <v>8</v>
      </c>
      <c r="AA124" s="1575" t="s">
        <v>730</v>
      </c>
      <c r="AB124" s="1575"/>
      <c r="AC124" s="1575"/>
      <c r="AD124" s="1575"/>
      <c r="AE124" s="1575"/>
      <c r="AF124" s="1575"/>
      <c r="AG124" s="1576" t="s">
        <v>370</v>
      </c>
      <c r="AH124" s="1576"/>
      <c r="AI124" s="1576"/>
    </row>
    <row r="125" spans="1:35" ht="15" x14ac:dyDescent="0.25">
      <c r="A125" s="1569">
        <v>2</v>
      </c>
      <c r="B125" s="1569" t="s">
        <v>731</v>
      </c>
      <c r="C125" s="1566"/>
      <c r="D125" s="1566"/>
      <c r="E125" s="1566"/>
      <c r="F125" s="1566"/>
      <c r="G125" s="1566"/>
      <c r="H125" s="1566">
        <v>9</v>
      </c>
      <c r="I125" s="1566" t="s">
        <v>732</v>
      </c>
      <c r="S125" s="1575">
        <v>2</v>
      </c>
      <c r="T125" s="1575" t="s">
        <v>731</v>
      </c>
      <c r="U125" s="1575"/>
      <c r="V125" s="1575"/>
      <c r="W125" s="1575"/>
      <c r="X125" s="1575"/>
      <c r="Y125" s="1575"/>
      <c r="Z125" s="1578">
        <v>9</v>
      </c>
      <c r="AA125" s="1575" t="s">
        <v>733</v>
      </c>
      <c r="AB125" s="1575"/>
      <c r="AC125" s="1575"/>
      <c r="AD125" s="1575"/>
      <c r="AE125" s="1575"/>
      <c r="AF125" s="1575"/>
      <c r="AG125" s="1575"/>
      <c r="AH125" s="1575"/>
      <c r="AI125" s="1575"/>
    </row>
    <row r="126" spans="1:35" ht="15" x14ac:dyDescent="0.25">
      <c r="A126" s="1569">
        <v>3</v>
      </c>
      <c r="B126" s="1569" t="s">
        <v>734</v>
      </c>
      <c r="C126" s="1566"/>
      <c r="D126" s="1566"/>
      <c r="E126" s="1566"/>
      <c r="F126" s="1566"/>
      <c r="G126" s="1566"/>
      <c r="H126" s="1566">
        <v>0</v>
      </c>
      <c r="I126" s="1566" t="s">
        <v>735</v>
      </c>
      <c r="S126" s="1575">
        <v>3</v>
      </c>
      <c r="T126" s="1575" t="s">
        <v>734</v>
      </c>
      <c r="U126" s="1575"/>
      <c r="V126" s="1575"/>
      <c r="W126" s="1575"/>
      <c r="X126" s="1575"/>
      <c r="Y126" s="1575"/>
      <c r="Z126" s="1578">
        <v>0</v>
      </c>
      <c r="AA126" s="1575" t="s">
        <v>736</v>
      </c>
      <c r="AB126" s="1575"/>
      <c r="AC126" s="1575"/>
      <c r="AD126" s="1575"/>
      <c r="AE126" s="1575"/>
      <c r="AF126" s="1575"/>
      <c r="AG126" s="1575"/>
      <c r="AH126" s="1575"/>
      <c r="AI126" s="1575"/>
    </row>
    <row r="127" spans="1:35" ht="15" x14ac:dyDescent="0.25">
      <c r="A127" s="1569">
        <v>4</v>
      </c>
      <c r="B127" s="1569" t="s">
        <v>737</v>
      </c>
      <c r="C127" s="1566"/>
      <c r="D127" s="1566"/>
      <c r="E127" s="1566"/>
      <c r="F127" s="1566"/>
      <c r="G127" s="1566"/>
      <c r="H127" s="1566" t="s">
        <v>738</v>
      </c>
      <c r="I127" s="1566" t="s">
        <v>739</v>
      </c>
      <c r="S127" s="1575">
        <v>4</v>
      </c>
      <c r="T127" s="1575" t="s">
        <v>737</v>
      </c>
      <c r="U127" s="1575"/>
      <c r="V127" s="1575"/>
      <c r="W127" s="1575"/>
      <c r="X127" s="1575"/>
      <c r="Y127" s="1575"/>
      <c r="Z127" s="1575" t="s">
        <v>738</v>
      </c>
      <c r="AA127" s="1575" t="s">
        <v>739</v>
      </c>
      <c r="AB127" s="1575"/>
      <c r="AC127" s="1575"/>
      <c r="AD127" s="1575"/>
      <c r="AE127" s="1575"/>
      <c r="AF127" s="1575"/>
      <c r="AG127" s="1575"/>
      <c r="AH127" s="1575"/>
      <c r="AI127" s="1575"/>
    </row>
    <row r="128" spans="1:35" ht="15" x14ac:dyDescent="0.25">
      <c r="A128" s="1569">
        <v>5</v>
      </c>
      <c r="B128" s="1569" t="s">
        <v>740</v>
      </c>
      <c r="C128" s="1566"/>
      <c r="D128" s="1566"/>
      <c r="E128" s="1566"/>
      <c r="F128" s="1566"/>
      <c r="G128" s="1566"/>
      <c r="H128" s="1566" t="s">
        <v>741</v>
      </c>
      <c r="I128" s="1566" t="s">
        <v>742</v>
      </c>
      <c r="S128" s="1575">
        <v>5</v>
      </c>
      <c r="T128" s="1575" t="s">
        <v>740</v>
      </c>
      <c r="U128" s="1575"/>
      <c r="V128" s="1575"/>
      <c r="W128" s="1575"/>
      <c r="X128" s="1575"/>
      <c r="Y128" s="1575"/>
      <c r="Z128" s="1575" t="s">
        <v>741</v>
      </c>
      <c r="AA128" s="1575" t="s">
        <v>742</v>
      </c>
      <c r="AB128" s="1575"/>
      <c r="AC128" s="1575"/>
      <c r="AD128" s="1575"/>
      <c r="AE128" s="1575"/>
      <c r="AF128" s="1575"/>
      <c r="AG128" s="1581" t="s">
        <v>371</v>
      </c>
      <c r="AH128" s="1581"/>
      <c r="AI128" s="1581"/>
    </row>
    <row r="129" spans="1:35" ht="15" x14ac:dyDescent="0.25">
      <c r="A129" s="1569">
        <v>6</v>
      </c>
      <c r="B129" s="1569" t="s">
        <v>743</v>
      </c>
      <c r="C129" s="1566"/>
      <c r="D129" s="1566"/>
      <c r="E129" s="1566"/>
      <c r="F129" s="1566"/>
      <c r="G129" s="1566"/>
      <c r="H129" s="1566" t="s">
        <v>744</v>
      </c>
      <c r="I129" s="1566" t="s">
        <v>745</v>
      </c>
      <c r="S129" s="1575">
        <v>6</v>
      </c>
      <c r="T129" s="1575" t="s">
        <v>743</v>
      </c>
      <c r="U129" s="1575"/>
      <c r="V129" s="1575"/>
      <c r="W129" s="1575"/>
      <c r="X129" s="1575"/>
      <c r="Y129" s="1575"/>
      <c r="Z129" s="1575" t="s">
        <v>744</v>
      </c>
      <c r="AA129" s="1575" t="s">
        <v>745</v>
      </c>
      <c r="AB129" s="1575"/>
      <c r="AC129" s="1575"/>
      <c r="AD129" s="1575"/>
      <c r="AE129" s="1575"/>
      <c r="AF129" s="1575"/>
      <c r="AG129" s="1576" t="s">
        <v>372</v>
      </c>
      <c r="AH129" s="1576"/>
      <c r="AI129" s="1576"/>
    </row>
    <row r="130" spans="1:35" ht="15" x14ac:dyDescent="0.25">
      <c r="A130" s="1569">
        <v>7</v>
      </c>
      <c r="B130" s="1569" t="s">
        <v>746</v>
      </c>
      <c r="C130" s="1566"/>
      <c r="D130" s="1566"/>
      <c r="E130" s="1566"/>
      <c r="F130" s="1566"/>
      <c r="G130" s="1566"/>
      <c r="H130" s="1566" t="s">
        <v>747</v>
      </c>
      <c r="I130" s="1566" t="s">
        <v>748</v>
      </c>
      <c r="S130" s="1575">
        <v>7</v>
      </c>
      <c r="T130" s="1575" t="s">
        <v>746</v>
      </c>
      <c r="U130" s="1575"/>
      <c r="V130" s="1575"/>
      <c r="W130" s="1575"/>
      <c r="X130" s="1575"/>
      <c r="Y130" s="1575"/>
      <c r="Z130" s="1575" t="s">
        <v>747</v>
      </c>
      <c r="AA130" s="1575" t="s">
        <v>748</v>
      </c>
      <c r="AB130" s="1575"/>
      <c r="AC130" s="1575"/>
      <c r="AD130" s="1575"/>
      <c r="AE130" s="1575"/>
      <c r="AF130" s="1575"/>
      <c r="AG130" s="1576" t="s">
        <v>749</v>
      </c>
      <c r="AH130" s="1576"/>
      <c r="AI130" s="1576"/>
    </row>
    <row r="132" spans="1:35" ht="15" x14ac:dyDescent="0.25">
      <c r="S132" s="1575" t="s">
        <v>750</v>
      </c>
      <c r="T132" s="1575"/>
      <c r="U132" s="1575"/>
      <c r="V132" s="1575"/>
      <c r="W132" s="1575"/>
      <c r="X132" s="1575"/>
      <c r="Y132" s="1575"/>
      <c r="Z132" s="1575"/>
      <c r="AA132" s="1575"/>
      <c r="AB132" s="1575"/>
      <c r="AC132" s="1575"/>
      <c r="AD132" s="1575"/>
      <c r="AE132" s="1575"/>
      <c r="AF132" s="1575"/>
      <c r="AG132" s="1575"/>
      <c r="AH132" s="1575"/>
      <c r="AI132" s="1575"/>
    </row>
    <row r="134" spans="1:35" ht="15.75" x14ac:dyDescent="0.25">
      <c r="A134" s="2463" t="s">
        <v>268</v>
      </c>
      <c r="B134" s="2463"/>
      <c r="C134" s="2463"/>
      <c r="D134" s="2463"/>
      <c r="E134" s="2463"/>
      <c r="F134" s="2463"/>
      <c r="G134" s="2463"/>
      <c r="H134" s="2463"/>
      <c r="I134" s="2463"/>
      <c r="J134" s="2463"/>
      <c r="K134" s="2463"/>
      <c r="L134" s="2463"/>
      <c r="M134" s="2463"/>
      <c r="N134" s="2463"/>
      <c r="O134" s="2463"/>
      <c r="P134" s="2463"/>
      <c r="Q134" s="2463"/>
      <c r="S134" s="2528" t="s">
        <v>752</v>
      </c>
      <c r="T134" s="2528"/>
      <c r="U134" s="2528"/>
      <c r="V134" s="2528"/>
      <c r="W134" s="2528"/>
      <c r="X134" s="2528"/>
      <c r="Y134" s="2528"/>
      <c r="Z134" s="2528"/>
      <c r="AA134" s="2528"/>
      <c r="AB134" s="2528"/>
      <c r="AC134" s="2528"/>
      <c r="AD134" s="2528"/>
      <c r="AE134" s="2528"/>
      <c r="AF134" s="2528"/>
      <c r="AG134" s="2528"/>
      <c r="AH134" s="2528"/>
      <c r="AI134" s="2528"/>
    </row>
    <row r="135" spans="1:35" ht="15.75" x14ac:dyDescent="0.25">
      <c r="S135" s="2529" t="s">
        <v>813</v>
      </c>
      <c r="T135" s="2529"/>
      <c r="U135" s="2529"/>
      <c r="V135" s="2529"/>
      <c r="W135" s="2529"/>
      <c r="X135" s="2529"/>
      <c r="Y135" s="2529"/>
      <c r="Z135" s="2529"/>
      <c r="AA135" s="2529"/>
      <c r="AB135" s="2529"/>
      <c r="AC135" s="2529"/>
      <c r="AD135" s="2529"/>
      <c r="AE135" s="2529"/>
      <c r="AF135" s="2529"/>
      <c r="AG135" s="2529"/>
      <c r="AH135" s="2529"/>
      <c r="AI135" s="2529"/>
    </row>
    <row r="136" spans="1:35" ht="15" x14ac:dyDescent="0.25">
      <c r="A136" s="1569" t="s">
        <v>273</v>
      </c>
      <c r="B136" s="1569"/>
      <c r="C136" s="1711" t="s">
        <v>812</v>
      </c>
      <c r="D136" s="1566"/>
      <c r="E136" s="1566"/>
      <c r="F136" s="1566"/>
      <c r="G136" s="1566"/>
      <c r="H136" s="1566"/>
      <c r="I136" s="1566"/>
      <c r="J136" s="1566"/>
      <c r="K136" s="1566"/>
      <c r="L136" s="1566"/>
      <c r="M136" s="1566"/>
      <c r="N136" s="1566"/>
      <c r="O136" s="1566"/>
      <c r="P136" s="1566"/>
      <c r="S136" s="1725"/>
      <c r="T136" s="1725"/>
      <c r="U136" s="1725"/>
      <c r="V136" s="1725"/>
      <c r="W136" s="1725"/>
      <c r="X136" s="1725"/>
      <c r="Y136" s="1725"/>
      <c r="Z136" s="1725"/>
      <c r="AA136" s="1725"/>
      <c r="AB136" s="1725"/>
      <c r="AC136" s="1725"/>
      <c r="AD136" s="1725"/>
      <c r="AE136" s="1725"/>
      <c r="AF136" s="1725"/>
      <c r="AG136" s="1725"/>
      <c r="AH136" s="1725"/>
      <c r="AI136" s="1725"/>
    </row>
    <row r="137" spans="1:35" ht="15" x14ac:dyDescent="0.25">
      <c r="A137" s="1569" t="s">
        <v>25</v>
      </c>
      <c r="B137" s="1569"/>
      <c r="C137" s="1710" t="s">
        <v>706</v>
      </c>
      <c r="D137" s="1566"/>
      <c r="E137" s="1566"/>
      <c r="F137" s="1566"/>
      <c r="G137" s="1566"/>
      <c r="H137" s="1566"/>
      <c r="I137" s="1566"/>
      <c r="J137" s="1566"/>
      <c r="K137" s="1566"/>
      <c r="L137" s="1566"/>
      <c r="M137" s="1566"/>
      <c r="N137" s="1566"/>
      <c r="O137" s="1566"/>
      <c r="P137" s="1566"/>
      <c r="S137" s="1724" t="s">
        <v>25</v>
      </c>
      <c r="T137" s="1724" t="s">
        <v>706</v>
      </c>
      <c r="U137" s="1724"/>
      <c r="V137" s="1724"/>
      <c r="W137" s="1724"/>
      <c r="X137" s="1724"/>
      <c r="Y137" s="1724"/>
      <c r="Z137" s="1724"/>
      <c r="AA137" s="1724"/>
      <c r="AB137" s="1724"/>
      <c r="AC137" s="1724"/>
      <c r="AD137" s="1724"/>
      <c r="AE137" s="1724"/>
      <c r="AF137" s="1724"/>
      <c r="AG137" s="1724"/>
      <c r="AH137" s="1724"/>
      <c r="AI137" s="1724"/>
    </row>
    <row r="138" spans="1:35" ht="15" x14ac:dyDescent="0.25">
      <c r="A138" s="1569" t="s">
        <v>711</v>
      </c>
      <c r="B138" s="1569"/>
      <c r="C138" s="1566" t="s">
        <v>712</v>
      </c>
      <c r="D138" s="1566"/>
      <c r="E138" s="1566"/>
      <c r="F138" s="1566"/>
      <c r="G138" s="1566"/>
      <c r="H138" s="1566"/>
      <c r="I138" s="1566"/>
      <c r="J138" s="1566"/>
      <c r="K138" s="1566"/>
      <c r="L138" s="1566"/>
      <c r="M138" s="1566"/>
      <c r="N138" s="1566"/>
      <c r="O138" s="1566"/>
      <c r="P138" s="1566"/>
      <c r="S138" s="1724" t="s">
        <v>272</v>
      </c>
      <c r="T138" s="1724" t="s">
        <v>712</v>
      </c>
      <c r="U138" s="1724"/>
      <c r="V138" s="1724"/>
      <c r="W138" s="1724"/>
      <c r="X138" s="1724"/>
      <c r="Y138" s="1724"/>
      <c r="Z138" s="1724"/>
      <c r="AA138" s="1724"/>
      <c r="AB138" s="1724"/>
      <c r="AC138" s="1724"/>
      <c r="AD138" s="1724"/>
      <c r="AE138" s="1724"/>
      <c r="AF138" s="1724"/>
      <c r="AG138" s="1724"/>
      <c r="AH138" s="1724"/>
      <c r="AI138" s="1724"/>
    </row>
    <row r="139" spans="1:35" ht="15" x14ac:dyDescent="0.25">
      <c r="A139" s="1569" t="s">
        <v>26</v>
      </c>
      <c r="B139" s="1569"/>
      <c r="C139" s="1566" t="s">
        <v>754</v>
      </c>
      <c r="D139" s="1566"/>
      <c r="E139" s="1566"/>
      <c r="F139" s="1566"/>
      <c r="G139" s="1566"/>
      <c r="H139" s="1566"/>
      <c r="I139" s="1566"/>
      <c r="J139" s="1566"/>
      <c r="K139" s="1566"/>
      <c r="L139" s="1566"/>
      <c r="M139" s="1566"/>
      <c r="N139" s="1566"/>
      <c r="O139" s="1566"/>
      <c r="P139" s="1566"/>
      <c r="S139" s="1724" t="s">
        <v>26</v>
      </c>
      <c r="T139" s="1724" t="s">
        <v>754</v>
      </c>
      <c r="U139" s="1724"/>
      <c r="V139" s="1724"/>
      <c r="W139" s="1724"/>
      <c r="X139" s="1724"/>
      <c r="Y139" s="1724"/>
      <c r="Z139" s="1724"/>
      <c r="AA139" s="1724"/>
      <c r="AB139" s="1724"/>
      <c r="AC139" s="1724"/>
      <c r="AD139" s="1724"/>
      <c r="AE139" s="1724"/>
      <c r="AF139" s="1724"/>
      <c r="AG139" s="1724"/>
      <c r="AH139" s="1724"/>
      <c r="AI139" s="1724"/>
    </row>
    <row r="140" spans="1:35" ht="15" x14ac:dyDescent="0.25">
      <c r="A140" s="1569"/>
      <c r="B140" s="1569"/>
      <c r="C140" s="1566"/>
      <c r="D140" s="1566"/>
      <c r="E140" s="1566"/>
      <c r="F140" s="1566"/>
      <c r="G140" s="1566"/>
      <c r="H140" s="1566"/>
      <c r="I140" s="1566"/>
      <c r="J140" s="1566"/>
      <c r="K140" s="1566"/>
      <c r="L140" s="1566"/>
      <c r="M140" s="1566"/>
      <c r="N140" s="1566"/>
      <c r="O140" s="1566"/>
      <c r="P140" s="1566"/>
      <c r="S140" s="1724"/>
      <c r="T140" s="1724"/>
      <c r="U140" s="1724"/>
      <c r="V140" s="1724"/>
      <c r="W140" s="1724"/>
      <c r="X140" s="1724"/>
      <c r="Y140" s="1724"/>
      <c r="Z140" s="1724"/>
      <c r="AA140" s="1724"/>
      <c r="AB140" s="1724"/>
      <c r="AC140" s="1724"/>
      <c r="AD140" s="1724"/>
      <c r="AE140" s="1724"/>
      <c r="AF140" s="1724"/>
      <c r="AG140" s="1724"/>
      <c r="AH140" s="1724"/>
      <c r="AI140" s="1724"/>
    </row>
    <row r="141" spans="1:35" ht="15" x14ac:dyDescent="0.25">
      <c r="A141" s="2520" t="s">
        <v>0</v>
      </c>
      <c r="B141" s="2522" t="s">
        <v>715</v>
      </c>
      <c r="C141" s="2524" t="s">
        <v>716</v>
      </c>
      <c r="D141" s="2525"/>
      <c r="E141" s="2525"/>
      <c r="F141" s="2525"/>
      <c r="G141" s="2525"/>
      <c r="H141" s="2525"/>
      <c r="I141" s="2525"/>
      <c r="J141" s="2525"/>
      <c r="K141" s="2525"/>
      <c r="L141" s="2525"/>
      <c r="M141" s="2525"/>
      <c r="N141" s="2525"/>
      <c r="O141" s="2525"/>
      <c r="P141" s="2526"/>
      <c r="S141" s="2530" t="s">
        <v>0</v>
      </c>
      <c r="T141" s="2530" t="s">
        <v>715</v>
      </c>
      <c r="U141" s="2530" t="s">
        <v>773</v>
      </c>
      <c r="V141" s="2530"/>
      <c r="W141" s="2530"/>
      <c r="X141" s="2530"/>
      <c r="Y141" s="2530"/>
      <c r="Z141" s="2530"/>
      <c r="AA141" s="2530"/>
      <c r="AB141" s="2530"/>
      <c r="AC141" s="2530"/>
      <c r="AD141" s="2530"/>
      <c r="AE141" s="2530"/>
      <c r="AF141" s="2530"/>
      <c r="AG141" s="2530"/>
      <c r="AH141" s="2530"/>
      <c r="AI141" s="2530" t="s">
        <v>309</v>
      </c>
    </row>
    <row r="142" spans="1:35" ht="75" x14ac:dyDescent="0.2">
      <c r="A142" s="2521"/>
      <c r="B142" s="2523"/>
      <c r="C142" s="1567" t="s">
        <v>724</v>
      </c>
      <c r="D142" s="1567" t="s">
        <v>717</v>
      </c>
      <c r="E142" s="1567" t="s">
        <v>718</v>
      </c>
      <c r="F142" s="1567" t="s">
        <v>136</v>
      </c>
      <c r="G142" s="1567" t="s">
        <v>93</v>
      </c>
      <c r="H142" s="1567" t="s">
        <v>94</v>
      </c>
      <c r="I142" s="1567" t="s">
        <v>719</v>
      </c>
      <c r="J142" s="1567" t="s">
        <v>720</v>
      </c>
      <c r="K142" s="1567" t="s">
        <v>95</v>
      </c>
      <c r="L142" s="1567" t="s">
        <v>721</v>
      </c>
      <c r="M142" s="1567" t="s">
        <v>722</v>
      </c>
      <c r="N142" s="1567" t="s">
        <v>723</v>
      </c>
      <c r="O142" s="1567" t="s">
        <v>208</v>
      </c>
      <c r="P142" s="1567" t="s">
        <v>97</v>
      </c>
      <c r="Q142" s="1681"/>
      <c r="S142" s="2530"/>
      <c r="T142" s="2530"/>
      <c r="U142" s="1730" t="s">
        <v>724</v>
      </c>
      <c r="V142" s="1730" t="s">
        <v>717</v>
      </c>
      <c r="W142" s="1730" t="s">
        <v>718</v>
      </c>
      <c r="X142" s="1730" t="s">
        <v>136</v>
      </c>
      <c r="Y142" s="1730" t="s">
        <v>93</v>
      </c>
      <c r="Z142" s="1730" t="s">
        <v>94</v>
      </c>
      <c r="AA142" s="1730" t="s">
        <v>719</v>
      </c>
      <c r="AB142" s="1730" t="s">
        <v>720</v>
      </c>
      <c r="AC142" s="1730" t="s">
        <v>95</v>
      </c>
      <c r="AD142" s="1730" t="s">
        <v>725</v>
      </c>
      <c r="AE142" s="1730" t="s">
        <v>722</v>
      </c>
      <c r="AF142" s="1730" t="s">
        <v>726</v>
      </c>
      <c r="AG142" s="1730" t="s">
        <v>208</v>
      </c>
      <c r="AH142" s="1730" t="s">
        <v>97</v>
      </c>
      <c r="AI142" s="2530"/>
    </row>
    <row r="143" spans="1:35" ht="15" x14ac:dyDescent="0.2">
      <c r="A143" s="1573">
        <v>1</v>
      </c>
      <c r="B143" s="1573">
        <v>2</v>
      </c>
      <c r="C143" s="1573">
        <v>3</v>
      </c>
      <c r="D143" s="1574">
        <v>4</v>
      </c>
      <c r="E143" s="1574">
        <v>5</v>
      </c>
      <c r="F143" s="1574">
        <v>6</v>
      </c>
      <c r="G143" s="1574">
        <v>7</v>
      </c>
      <c r="H143" s="1574">
        <v>8</v>
      </c>
      <c r="I143" s="1574">
        <v>9</v>
      </c>
      <c r="J143" s="1574">
        <v>10</v>
      </c>
      <c r="K143" s="1574">
        <v>11</v>
      </c>
      <c r="L143" s="1574">
        <v>12</v>
      </c>
      <c r="M143" s="1574">
        <v>13</v>
      </c>
      <c r="N143" s="1574">
        <v>14</v>
      </c>
      <c r="O143" s="1574">
        <v>15</v>
      </c>
      <c r="P143" s="1574">
        <v>16</v>
      </c>
      <c r="S143" s="1732">
        <v>1</v>
      </c>
      <c r="T143" s="1732">
        <v>2</v>
      </c>
      <c r="U143" s="1732">
        <v>3</v>
      </c>
      <c r="V143" s="1732">
        <v>4</v>
      </c>
      <c r="W143" s="1732">
        <v>5</v>
      </c>
      <c r="X143" s="1732">
        <v>6</v>
      </c>
      <c r="Y143" s="1732">
        <v>7</v>
      </c>
      <c r="Z143" s="1732">
        <v>8</v>
      </c>
      <c r="AA143" s="1732">
        <v>9</v>
      </c>
      <c r="AB143" s="1732">
        <v>10</v>
      </c>
      <c r="AC143" s="1732">
        <v>11</v>
      </c>
      <c r="AD143" s="1732">
        <v>12</v>
      </c>
      <c r="AE143" s="1732">
        <v>13</v>
      </c>
      <c r="AF143" s="1732">
        <v>14</v>
      </c>
      <c r="AG143" s="1732">
        <v>15</v>
      </c>
      <c r="AH143" s="1732">
        <v>16</v>
      </c>
      <c r="AI143" s="1732">
        <v>17</v>
      </c>
    </row>
    <row r="144" spans="1:35" ht="15" x14ac:dyDescent="0.25">
      <c r="A144" s="1570">
        <v>1</v>
      </c>
      <c r="B144" s="1570">
        <v>0</v>
      </c>
      <c r="C144" s="1723">
        <v>0</v>
      </c>
      <c r="D144" s="1723">
        <v>0</v>
      </c>
      <c r="E144" s="1723">
        <v>0</v>
      </c>
      <c r="F144" s="1723">
        <v>0</v>
      </c>
      <c r="G144" s="1723">
        <v>2</v>
      </c>
      <c r="H144" s="1723">
        <v>0</v>
      </c>
      <c r="I144" s="1723">
        <v>0</v>
      </c>
      <c r="J144" s="1723">
        <v>0</v>
      </c>
      <c r="K144" s="1571"/>
      <c r="L144" s="1571"/>
      <c r="M144" s="1571"/>
      <c r="N144" s="1571"/>
      <c r="O144" s="1571"/>
      <c r="P144" s="1571"/>
      <c r="S144" s="1729">
        <v>1</v>
      </c>
      <c r="T144" s="1729">
        <v>0</v>
      </c>
      <c r="U144" s="1726">
        <v>0</v>
      </c>
      <c r="V144" s="1726">
        <v>5</v>
      </c>
      <c r="W144" s="1726">
        <v>0</v>
      </c>
      <c r="X144" s="1726">
        <v>0</v>
      </c>
      <c r="Y144" s="1726">
        <v>6</v>
      </c>
      <c r="Z144" s="1726">
        <v>5</v>
      </c>
      <c r="AA144" s="1726">
        <v>1</v>
      </c>
      <c r="AB144" s="1726">
        <v>2</v>
      </c>
      <c r="AC144" s="1726">
        <v>0</v>
      </c>
      <c r="AD144" s="1726">
        <v>0</v>
      </c>
      <c r="AE144" s="1726">
        <v>0</v>
      </c>
      <c r="AF144" s="1726">
        <v>0</v>
      </c>
      <c r="AG144" s="1726">
        <v>0</v>
      </c>
      <c r="AH144" s="1726">
        <v>0</v>
      </c>
      <c r="AI144" s="1726">
        <v>0</v>
      </c>
    </row>
    <row r="145" spans="1:35" ht="15" x14ac:dyDescent="0.25">
      <c r="A145" s="1570">
        <v>2</v>
      </c>
      <c r="B145" s="1570">
        <v>1</v>
      </c>
      <c r="C145" s="1723">
        <v>0</v>
      </c>
      <c r="D145" s="1723">
        <v>0</v>
      </c>
      <c r="E145" s="1723">
        <v>0</v>
      </c>
      <c r="F145" s="1723">
        <v>0</v>
      </c>
      <c r="G145" s="1723">
        <v>0</v>
      </c>
      <c r="H145" s="1723">
        <v>0</v>
      </c>
      <c r="I145" s="1723">
        <v>0</v>
      </c>
      <c r="J145" s="1723">
        <v>0</v>
      </c>
      <c r="K145" s="1571"/>
      <c r="L145" s="1571"/>
      <c r="M145" s="1571"/>
      <c r="N145" s="1571"/>
      <c r="O145" s="1571"/>
      <c r="P145" s="1571"/>
      <c r="S145" s="1729">
        <v>2</v>
      </c>
      <c r="T145" s="1729">
        <v>1</v>
      </c>
      <c r="U145" s="1726">
        <v>0</v>
      </c>
      <c r="V145" s="1726">
        <v>0</v>
      </c>
      <c r="W145" s="1726">
        <v>0</v>
      </c>
      <c r="X145" s="1726">
        <v>0</v>
      </c>
      <c r="Y145" s="1726">
        <v>0</v>
      </c>
      <c r="Z145" s="1726">
        <v>0</v>
      </c>
      <c r="AA145" s="1726">
        <v>0</v>
      </c>
      <c r="AB145" s="1726">
        <v>0</v>
      </c>
      <c r="AC145" s="1726">
        <v>0</v>
      </c>
      <c r="AD145" s="1726">
        <v>0</v>
      </c>
      <c r="AE145" s="1726">
        <v>0</v>
      </c>
      <c r="AF145" s="1726">
        <v>0</v>
      </c>
      <c r="AG145" s="1726">
        <v>0</v>
      </c>
      <c r="AH145" s="1726">
        <v>0</v>
      </c>
      <c r="AI145" s="1726">
        <v>0</v>
      </c>
    </row>
    <row r="146" spans="1:35" ht="15" x14ac:dyDescent="0.25">
      <c r="A146" s="1570">
        <v>3</v>
      </c>
      <c r="B146" s="1570">
        <v>2</v>
      </c>
      <c r="C146" s="1723">
        <v>0</v>
      </c>
      <c r="D146" s="1723">
        <v>0</v>
      </c>
      <c r="E146" s="1723">
        <v>0</v>
      </c>
      <c r="F146" s="1723">
        <v>0</v>
      </c>
      <c r="G146" s="1723">
        <v>0</v>
      </c>
      <c r="H146" s="1723">
        <v>0</v>
      </c>
      <c r="I146" s="1723">
        <v>0</v>
      </c>
      <c r="J146" s="1723">
        <v>0</v>
      </c>
      <c r="K146" s="1571"/>
      <c r="L146" s="1571"/>
      <c r="M146" s="1571"/>
      <c r="N146" s="1571"/>
      <c r="O146" s="1571"/>
      <c r="P146" s="1571"/>
      <c r="S146" s="1729">
        <v>3</v>
      </c>
      <c r="T146" s="1729">
        <v>2</v>
      </c>
      <c r="U146" s="1726">
        <v>26</v>
      </c>
      <c r="V146" s="1726">
        <v>20</v>
      </c>
      <c r="W146" s="1726">
        <v>24</v>
      </c>
      <c r="X146" s="1726">
        <v>35</v>
      </c>
      <c r="Y146" s="1726">
        <v>194</v>
      </c>
      <c r="Z146" s="1726">
        <v>33</v>
      </c>
      <c r="AA146" s="1726">
        <v>81</v>
      </c>
      <c r="AB146" s="1726">
        <v>21</v>
      </c>
      <c r="AC146" s="1726">
        <v>0</v>
      </c>
      <c r="AD146" s="1726">
        <v>0</v>
      </c>
      <c r="AE146" s="1726">
        <v>0</v>
      </c>
      <c r="AF146" s="1726">
        <v>0</v>
      </c>
      <c r="AG146" s="1726">
        <v>0</v>
      </c>
      <c r="AH146" s="1726">
        <v>0</v>
      </c>
      <c r="AI146" s="1726">
        <v>0</v>
      </c>
    </row>
    <row r="147" spans="1:35" ht="15" x14ac:dyDescent="0.25">
      <c r="A147" s="1570">
        <v>4</v>
      </c>
      <c r="B147" s="1570">
        <v>3</v>
      </c>
      <c r="C147" s="1723">
        <v>0</v>
      </c>
      <c r="D147" s="1723">
        <v>12</v>
      </c>
      <c r="E147" s="1723">
        <v>0</v>
      </c>
      <c r="F147" s="1723">
        <v>0</v>
      </c>
      <c r="G147" s="1723">
        <v>29</v>
      </c>
      <c r="H147" s="1723">
        <v>4</v>
      </c>
      <c r="I147" s="1723">
        <v>0</v>
      </c>
      <c r="J147" s="1723">
        <v>1</v>
      </c>
      <c r="K147" s="1571"/>
      <c r="L147" s="1571"/>
      <c r="M147" s="1571"/>
      <c r="N147" s="1571"/>
      <c r="O147" s="1571"/>
      <c r="P147" s="1571"/>
      <c r="S147" s="1729">
        <v>4</v>
      </c>
      <c r="T147" s="1729">
        <v>3</v>
      </c>
      <c r="U147" s="1726">
        <v>102</v>
      </c>
      <c r="V147" s="1726">
        <v>138</v>
      </c>
      <c r="W147" s="1726">
        <v>76</v>
      </c>
      <c r="X147" s="1726">
        <v>276</v>
      </c>
      <c r="Y147" s="1726">
        <v>1119</v>
      </c>
      <c r="Z147" s="1726">
        <v>240</v>
      </c>
      <c r="AA147" s="1726">
        <v>90</v>
      </c>
      <c r="AB147" s="1726">
        <v>79</v>
      </c>
      <c r="AC147" s="1726">
        <v>0</v>
      </c>
      <c r="AD147" s="1726">
        <v>0</v>
      </c>
      <c r="AE147" s="1726">
        <v>0</v>
      </c>
      <c r="AF147" s="1726">
        <v>0</v>
      </c>
      <c r="AG147" s="1726">
        <v>0</v>
      </c>
      <c r="AH147" s="1726">
        <v>0</v>
      </c>
      <c r="AI147" s="1726">
        <v>0</v>
      </c>
    </row>
    <row r="148" spans="1:35" ht="15" x14ac:dyDescent="0.25">
      <c r="A148" s="1570">
        <v>5</v>
      </c>
      <c r="B148" s="1570">
        <v>4</v>
      </c>
      <c r="C148" s="1723">
        <v>0</v>
      </c>
      <c r="D148" s="1723">
        <v>0</v>
      </c>
      <c r="E148" s="1723">
        <v>0</v>
      </c>
      <c r="F148" s="1723">
        <v>0</v>
      </c>
      <c r="G148" s="1723">
        <v>0</v>
      </c>
      <c r="H148" s="1723">
        <v>0</v>
      </c>
      <c r="I148" s="1723">
        <v>0</v>
      </c>
      <c r="J148" s="1723">
        <v>1</v>
      </c>
      <c r="K148" s="1571"/>
      <c r="L148" s="1571"/>
      <c r="M148" s="1571"/>
      <c r="N148" s="1571"/>
      <c r="O148" s="1571"/>
      <c r="P148" s="1571"/>
      <c r="S148" s="1729">
        <v>5</v>
      </c>
      <c r="T148" s="1729">
        <v>4</v>
      </c>
      <c r="U148" s="1726">
        <v>0</v>
      </c>
      <c r="V148" s="1726">
        <v>3</v>
      </c>
      <c r="W148" s="1726">
        <v>4</v>
      </c>
      <c r="X148" s="1726">
        <v>6</v>
      </c>
      <c r="Y148" s="1726">
        <v>54</v>
      </c>
      <c r="Z148" s="1726">
        <v>32</v>
      </c>
      <c r="AA148" s="1726">
        <v>3</v>
      </c>
      <c r="AB148" s="1726">
        <v>15</v>
      </c>
      <c r="AC148" s="1726">
        <v>0</v>
      </c>
      <c r="AD148" s="1726">
        <v>0</v>
      </c>
      <c r="AE148" s="1726">
        <v>0</v>
      </c>
      <c r="AF148" s="1726">
        <v>0</v>
      </c>
      <c r="AG148" s="1726">
        <v>0</v>
      </c>
      <c r="AH148" s="1726">
        <v>0</v>
      </c>
      <c r="AI148" s="1726">
        <v>0</v>
      </c>
    </row>
    <row r="149" spans="1:35" ht="15" x14ac:dyDescent="0.25">
      <c r="A149" s="1570">
        <v>6</v>
      </c>
      <c r="B149" s="1570">
        <v>5</v>
      </c>
      <c r="C149" s="1723">
        <v>0</v>
      </c>
      <c r="D149" s="1723">
        <v>0</v>
      </c>
      <c r="E149" s="1723">
        <v>1</v>
      </c>
      <c r="F149" s="1723">
        <v>6</v>
      </c>
      <c r="G149" s="1723">
        <v>16</v>
      </c>
      <c r="H149" s="1723">
        <v>2</v>
      </c>
      <c r="I149" s="1723">
        <v>2</v>
      </c>
      <c r="J149" s="1723">
        <v>4</v>
      </c>
      <c r="K149" s="1571"/>
      <c r="L149" s="1571"/>
      <c r="M149" s="1571"/>
      <c r="N149" s="1571"/>
      <c r="O149" s="1571"/>
      <c r="P149" s="1571"/>
      <c r="S149" s="1729">
        <v>6</v>
      </c>
      <c r="T149" s="1729">
        <v>5</v>
      </c>
      <c r="U149" s="1726">
        <v>2</v>
      </c>
      <c r="V149" s="1726">
        <v>58</v>
      </c>
      <c r="W149" s="1726">
        <v>2</v>
      </c>
      <c r="X149" s="1726">
        <v>71</v>
      </c>
      <c r="Y149" s="1726">
        <v>294</v>
      </c>
      <c r="Z149" s="1726">
        <v>93</v>
      </c>
      <c r="AA149" s="1726">
        <v>25</v>
      </c>
      <c r="AB149" s="1726">
        <v>47</v>
      </c>
      <c r="AC149" s="1726">
        <v>0</v>
      </c>
      <c r="AD149" s="1726">
        <v>0</v>
      </c>
      <c r="AE149" s="1726">
        <v>0</v>
      </c>
      <c r="AF149" s="1726">
        <v>0</v>
      </c>
      <c r="AG149" s="1726">
        <v>0</v>
      </c>
      <c r="AH149" s="1726">
        <v>0</v>
      </c>
      <c r="AI149" s="1726">
        <v>0</v>
      </c>
    </row>
    <row r="150" spans="1:35" ht="15" x14ac:dyDescent="0.25">
      <c r="A150" s="1570">
        <v>7</v>
      </c>
      <c r="B150" s="1570">
        <v>6</v>
      </c>
      <c r="C150" s="1723">
        <v>0</v>
      </c>
      <c r="D150" s="1723">
        <v>0</v>
      </c>
      <c r="E150" s="1723">
        <v>0</v>
      </c>
      <c r="F150" s="1723">
        <v>2</v>
      </c>
      <c r="G150" s="1723">
        <v>2</v>
      </c>
      <c r="H150" s="1723">
        <v>3</v>
      </c>
      <c r="I150" s="1723">
        <v>0</v>
      </c>
      <c r="J150" s="1723">
        <v>0</v>
      </c>
      <c r="K150" s="1571"/>
      <c r="L150" s="1571"/>
      <c r="M150" s="1571"/>
      <c r="N150" s="1571"/>
      <c r="O150" s="1571"/>
      <c r="P150" s="1571"/>
      <c r="S150" s="1729">
        <v>7</v>
      </c>
      <c r="T150" s="1729">
        <v>6</v>
      </c>
      <c r="U150" s="1726">
        <v>30</v>
      </c>
      <c r="V150" s="1726">
        <v>14</v>
      </c>
      <c r="W150" s="1726">
        <v>24</v>
      </c>
      <c r="X150" s="1726">
        <v>225</v>
      </c>
      <c r="Y150" s="1726">
        <v>227</v>
      </c>
      <c r="Z150" s="1726">
        <v>78</v>
      </c>
      <c r="AA150" s="1726">
        <v>38</v>
      </c>
      <c r="AB150" s="1726">
        <v>36</v>
      </c>
      <c r="AC150" s="1726">
        <v>0</v>
      </c>
      <c r="AD150" s="1726">
        <v>0</v>
      </c>
      <c r="AE150" s="1726">
        <v>0</v>
      </c>
      <c r="AF150" s="1726">
        <v>0</v>
      </c>
      <c r="AG150" s="1726">
        <v>0</v>
      </c>
      <c r="AH150" s="1726">
        <v>0</v>
      </c>
      <c r="AI150" s="1726">
        <v>0</v>
      </c>
    </row>
    <row r="151" spans="1:35" ht="15" x14ac:dyDescent="0.25">
      <c r="A151" s="1570">
        <v>8</v>
      </c>
      <c r="B151" s="1570">
        <v>7</v>
      </c>
      <c r="C151" s="1723">
        <v>0</v>
      </c>
      <c r="D151" s="1723">
        <v>0</v>
      </c>
      <c r="E151" s="1723">
        <v>0</v>
      </c>
      <c r="F151" s="1723">
        <v>0</v>
      </c>
      <c r="G151" s="1723">
        <v>0</v>
      </c>
      <c r="H151" s="1723">
        <v>0</v>
      </c>
      <c r="I151" s="1723">
        <v>0</v>
      </c>
      <c r="J151" s="1723">
        <v>0</v>
      </c>
      <c r="K151" s="1571"/>
      <c r="L151" s="1571"/>
      <c r="M151" s="1571"/>
      <c r="N151" s="1571"/>
      <c r="O151" s="1571"/>
      <c r="P151" s="1571"/>
      <c r="S151" s="1729">
        <v>8</v>
      </c>
      <c r="T151" s="1729">
        <v>7</v>
      </c>
      <c r="U151" s="1726">
        <v>0</v>
      </c>
      <c r="V151" s="1726">
        <v>76</v>
      </c>
      <c r="W151" s="1726">
        <v>9</v>
      </c>
      <c r="X151" s="1726">
        <v>49</v>
      </c>
      <c r="Y151" s="1726">
        <v>699</v>
      </c>
      <c r="Z151" s="1726">
        <v>27</v>
      </c>
      <c r="AA151" s="1726">
        <v>18</v>
      </c>
      <c r="AB151" s="1726">
        <v>14</v>
      </c>
      <c r="AC151" s="1726">
        <v>0</v>
      </c>
      <c r="AD151" s="1726">
        <v>0</v>
      </c>
      <c r="AE151" s="1726">
        <v>0</v>
      </c>
      <c r="AF151" s="1726">
        <v>0</v>
      </c>
      <c r="AG151" s="1726">
        <v>0</v>
      </c>
      <c r="AH151" s="1726">
        <v>0</v>
      </c>
      <c r="AI151" s="1726">
        <v>0</v>
      </c>
    </row>
    <row r="152" spans="1:35" ht="15" x14ac:dyDescent="0.25">
      <c r="A152" s="1570">
        <v>9</v>
      </c>
      <c r="B152" s="1570">
        <v>8</v>
      </c>
      <c r="C152" s="1723">
        <v>0</v>
      </c>
      <c r="D152" s="1723">
        <v>0</v>
      </c>
      <c r="E152" s="1723">
        <v>0</v>
      </c>
      <c r="F152" s="1723">
        <v>0</v>
      </c>
      <c r="G152" s="1723">
        <v>0</v>
      </c>
      <c r="H152" s="1723">
        <v>3</v>
      </c>
      <c r="I152" s="1723">
        <v>0</v>
      </c>
      <c r="J152" s="1723">
        <v>0</v>
      </c>
      <c r="K152" s="1571"/>
      <c r="L152" s="1571"/>
      <c r="M152" s="1571"/>
      <c r="N152" s="1571"/>
      <c r="O152" s="1571"/>
      <c r="P152" s="1571"/>
      <c r="S152" s="1729">
        <v>9</v>
      </c>
      <c r="T152" s="1729">
        <v>8</v>
      </c>
      <c r="U152" s="1726">
        <v>0</v>
      </c>
      <c r="V152" s="1726">
        <v>54</v>
      </c>
      <c r="W152" s="1726">
        <v>8</v>
      </c>
      <c r="X152" s="1726">
        <v>104</v>
      </c>
      <c r="Y152" s="1726">
        <v>146</v>
      </c>
      <c r="Z152" s="1726">
        <v>63</v>
      </c>
      <c r="AA152" s="1726">
        <v>35</v>
      </c>
      <c r="AB152" s="1726">
        <v>35</v>
      </c>
      <c r="AC152" s="1726">
        <v>0</v>
      </c>
      <c r="AD152" s="1726">
        <v>0</v>
      </c>
      <c r="AE152" s="1726">
        <v>0</v>
      </c>
      <c r="AF152" s="1726">
        <v>0</v>
      </c>
      <c r="AG152" s="1726">
        <v>0</v>
      </c>
      <c r="AH152" s="1726">
        <v>0</v>
      </c>
      <c r="AI152" s="1726">
        <v>0</v>
      </c>
    </row>
    <row r="153" spans="1:35" ht="15" x14ac:dyDescent="0.25">
      <c r="A153" s="1570">
        <v>10</v>
      </c>
      <c r="B153" s="1570">
        <v>9</v>
      </c>
      <c r="C153" s="1723">
        <v>0</v>
      </c>
      <c r="D153" s="1723">
        <v>0</v>
      </c>
      <c r="E153" s="1723">
        <v>0</v>
      </c>
      <c r="F153" s="1723">
        <v>1</v>
      </c>
      <c r="G153" s="1723">
        <v>0</v>
      </c>
      <c r="H153" s="1723">
        <v>0</v>
      </c>
      <c r="I153" s="1723">
        <v>1</v>
      </c>
      <c r="J153" s="1723">
        <v>0</v>
      </c>
      <c r="K153" s="1571"/>
      <c r="L153" s="1571"/>
      <c r="M153" s="1571"/>
      <c r="N153" s="1571"/>
      <c r="O153" s="1571"/>
      <c r="P153" s="1571"/>
      <c r="S153" s="1729">
        <v>10</v>
      </c>
      <c r="T153" s="1729">
        <v>9</v>
      </c>
      <c r="U153" s="1726">
        <v>0</v>
      </c>
      <c r="V153" s="1726">
        <v>6</v>
      </c>
      <c r="W153" s="1726">
        <v>8</v>
      </c>
      <c r="X153" s="1726">
        <v>3</v>
      </c>
      <c r="Y153" s="1726">
        <v>18</v>
      </c>
      <c r="Z153" s="1726">
        <v>28</v>
      </c>
      <c r="AA153" s="1726">
        <v>9</v>
      </c>
      <c r="AB153" s="1726">
        <v>16</v>
      </c>
      <c r="AC153" s="1726">
        <v>0</v>
      </c>
      <c r="AD153" s="1726">
        <v>0</v>
      </c>
      <c r="AE153" s="1726">
        <v>0</v>
      </c>
      <c r="AF153" s="1726">
        <v>0</v>
      </c>
      <c r="AG153" s="1726">
        <v>0</v>
      </c>
      <c r="AH153" s="1726">
        <v>0</v>
      </c>
      <c r="AI153" s="1726">
        <v>0</v>
      </c>
    </row>
    <row r="154" spans="1:35" ht="15" x14ac:dyDescent="0.25">
      <c r="A154" s="1570" t="s">
        <v>276</v>
      </c>
      <c r="B154" s="1570"/>
      <c r="C154" s="1571">
        <f>SUM(C144:C153)</f>
        <v>0</v>
      </c>
      <c r="D154" s="1571">
        <f t="shared" ref="D154:K154" si="21">SUM(D144:D153)</f>
        <v>12</v>
      </c>
      <c r="E154" s="1571">
        <f t="shared" si="21"/>
        <v>1</v>
      </c>
      <c r="F154" s="1571">
        <f t="shared" si="21"/>
        <v>9</v>
      </c>
      <c r="G154" s="1571">
        <f t="shared" si="21"/>
        <v>49</v>
      </c>
      <c r="H154" s="1571">
        <f t="shared" si="21"/>
        <v>12</v>
      </c>
      <c r="I154" s="1571">
        <f t="shared" si="21"/>
        <v>3</v>
      </c>
      <c r="J154" s="1571">
        <f t="shared" si="21"/>
        <v>6</v>
      </c>
      <c r="K154" s="1571">
        <f t="shared" si="21"/>
        <v>0</v>
      </c>
      <c r="L154" s="1568"/>
      <c r="M154" s="1568"/>
      <c r="N154" s="1568"/>
      <c r="O154" s="1568"/>
      <c r="P154" s="1568"/>
      <c r="S154" s="2531" t="s">
        <v>276</v>
      </c>
      <c r="T154" s="2532"/>
      <c r="U154" s="1726">
        <v>160</v>
      </c>
      <c r="V154" s="1726">
        <v>374</v>
      </c>
      <c r="W154" s="1726">
        <v>155</v>
      </c>
      <c r="X154" s="1726">
        <v>769</v>
      </c>
      <c r="Y154" s="1726">
        <v>2757</v>
      </c>
      <c r="Z154" s="1726">
        <v>599</v>
      </c>
      <c r="AA154" s="1726">
        <v>300</v>
      </c>
      <c r="AB154" s="1726">
        <v>265</v>
      </c>
      <c r="AC154" s="1726">
        <v>0</v>
      </c>
      <c r="AD154" s="1726">
        <v>0</v>
      </c>
      <c r="AE154" s="1726">
        <v>0</v>
      </c>
      <c r="AF154" s="1726">
        <v>0</v>
      </c>
      <c r="AG154" s="1726">
        <v>0</v>
      </c>
      <c r="AH154" s="1726"/>
      <c r="AI154" s="1726"/>
    </row>
    <row r="155" spans="1:35" ht="15" x14ac:dyDescent="0.25">
      <c r="A155" s="1569"/>
      <c r="B155" s="1569"/>
      <c r="C155" s="1566"/>
      <c r="D155" s="1566"/>
      <c r="E155" s="1572"/>
      <c r="F155" s="1572"/>
      <c r="G155" s="1572"/>
      <c r="H155" s="1572"/>
      <c r="I155" s="1572"/>
      <c r="J155" s="1572"/>
      <c r="K155" s="1572"/>
      <c r="L155" s="1566"/>
      <c r="M155" s="1566"/>
      <c r="N155" s="1566"/>
      <c r="O155" s="1566"/>
      <c r="P155" s="1566"/>
      <c r="S155" s="1724"/>
      <c r="T155" s="1724"/>
      <c r="U155" s="1728">
        <v>5379</v>
      </c>
      <c r="V155" s="1724"/>
      <c r="W155" s="1724"/>
      <c r="X155" s="1724"/>
      <c r="Y155" s="1724"/>
      <c r="Z155" s="1724"/>
      <c r="AA155" s="1724"/>
      <c r="AB155" s="1724"/>
      <c r="AC155" s="1724"/>
      <c r="AD155" s="1724"/>
      <c r="AE155" s="1724"/>
      <c r="AF155" s="1724"/>
      <c r="AG155" s="1724"/>
      <c r="AH155" s="1724"/>
      <c r="AI155" s="1724"/>
    </row>
    <row r="156" spans="1:35" ht="15" x14ac:dyDescent="0.25">
      <c r="A156" s="1722" t="s">
        <v>598</v>
      </c>
      <c r="B156" s="1569"/>
      <c r="C156" s="1566"/>
      <c r="D156" s="1566"/>
      <c r="E156" s="1566"/>
      <c r="F156" s="1566"/>
      <c r="G156" s="1566"/>
      <c r="H156" s="1566"/>
      <c r="I156" s="1566"/>
      <c r="J156" s="1566"/>
      <c r="K156" s="1566"/>
      <c r="L156" s="1566"/>
      <c r="M156" s="1566"/>
      <c r="N156" s="1566"/>
      <c r="O156" s="1566"/>
      <c r="P156" s="1566"/>
      <c r="S156" s="1724" t="s">
        <v>598</v>
      </c>
      <c r="T156" s="1724"/>
      <c r="U156" s="1724" t="s">
        <v>302</v>
      </c>
      <c r="V156" s="1724"/>
      <c r="W156" s="1724"/>
      <c r="X156" s="1724"/>
      <c r="Y156" s="1724"/>
      <c r="Z156" s="1724"/>
      <c r="AA156" s="1724"/>
      <c r="AB156" s="1724"/>
      <c r="AC156" s="1724"/>
      <c r="AD156" s="1724"/>
      <c r="AE156" s="1724"/>
      <c r="AF156" s="1724"/>
      <c r="AG156" s="1724"/>
      <c r="AH156" s="1724"/>
      <c r="AI156" s="1724"/>
    </row>
    <row r="157" spans="1:35" ht="15" x14ac:dyDescent="0.25">
      <c r="A157" s="1569">
        <v>1</v>
      </c>
      <c r="B157" s="1722" t="s">
        <v>728</v>
      </c>
      <c r="C157" s="1566"/>
      <c r="D157" s="1566"/>
      <c r="E157" s="1566"/>
      <c r="F157" s="1566"/>
      <c r="G157" s="1566"/>
      <c r="H157" s="1712">
        <v>8</v>
      </c>
      <c r="I157" s="1566" t="s">
        <v>729</v>
      </c>
      <c r="J157" s="1566"/>
      <c r="K157" s="1566"/>
      <c r="L157" s="1566"/>
      <c r="M157" s="1566"/>
      <c r="N157" s="1566"/>
      <c r="O157" s="1566"/>
      <c r="P157" s="1566"/>
      <c r="S157" s="1724">
        <v>1</v>
      </c>
      <c r="T157" s="1724" t="s">
        <v>728</v>
      </c>
      <c r="U157" s="1724"/>
      <c r="V157" s="1724"/>
      <c r="W157" s="1724"/>
      <c r="X157" s="1724"/>
      <c r="Y157" s="1724"/>
      <c r="Z157" s="1727">
        <v>8</v>
      </c>
      <c r="AA157" s="1724" t="s">
        <v>730</v>
      </c>
      <c r="AB157" s="1724"/>
      <c r="AC157" s="1724"/>
      <c r="AD157" s="1724"/>
      <c r="AE157" s="1724"/>
      <c r="AF157" s="1724"/>
      <c r="AG157" s="2533" t="s">
        <v>370</v>
      </c>
      <c r="AH157" s="2533"/>
      <c r="AI157" s="2533"/>
    </row>
    <row r="158" spans="1:35" ht="15" x14ac:dyDescent="0.25">
      <c r="A158" s="1569">
        <v>2</v>
      </c>
      <c r="B158" s="1722" t="s">
        <v>731</v>
      </c>
      <c r="C158" s="1566"/>
      <c r="D158" s="1566"/>
      <c r="E158" s="1566"/>
      <c r="F158" s="1566"/>
      <c r="G158" s="1566"/>
      <c r="H158" s="1712">
        <v>9</v>
      </c>
      <c r="I158" s="1566" t="s">
        <v>732</v>
      </c>
      <c r="S158" s="1724">
        <v>2</v>
      </c>
      <c r="T158" s="1724" t="s">
        <v>731</v>
      </c>
      <c r="U158" s="1724"/>
      <c r="V158" s="1724"/>
      <c r="W158" s="1724"/>
      <c r="X158" s="1724"/>
      <c r="Y158" s="1724"/>
      <c r="Z158" s="1727">
        <v>9</v>
      </c>
      <c r="AA158" s="1724" t="s">
        <v>733</v>
      </c>
      <c r="AB158" s="1724"/>
      <c r="AC158" s="1724"/>
      <c r="AD158" s="1724"/>
      <c r="AE158" s="1724"/>
      <c r="AF158" s="1724"/>
      <c r="AG158" s="1724"/>
      <c r="AH158" s="1724"/>
      <c r="AI158" s="1724"/>
    </row>
    <row r="159" spans="1:35" ht="15" x14ac:dyDescent="0.25">
      <c r="A159" s="1569">
        <v>3</v>
      </c>
      <c r="B159" s="1722" t="s">
        <v>734</v>
      </c>
      <c r="C159" s="1566"/>
      <c r="D159" s="1566"/>
      <c r="E159" s="1566"/>
      <c r="F159" s="1566"/>
      <c r="G159" s="1566"/>
      <c r="H159" s="1712">
        <v>0</v>
      </c>
      <c r="I159" s="1566" t="s">
        <v>735</v>
      </c>
      <c r="S159" s="1724">
        <v>3</v>
      </c>
      <c r="T159" s="1724" t="s">
        <v>734</v>
      </c>
      <c r="U159" s="1724"/>
      <c r="V159" s="1724"/>
      <c r="W159" s="1724"/>
      <c r="X159" s="1724"/>
      <c r="Y159" s="1724"/>
      <c r="Z159" s="1727">
        <v>0</v>
      </c>
      <c r="AA159" s="1724" t="s">
        <v>736</v>
      </c>
      <c r="AB159" s="1724"/>
      <c r="AC159" s="1724"/>
      <c r="AD159" s="1724"/>
      <c r="AE159" s="1724"/>
      <c r="AF159" s="1724"/>
      <c r="AG159" s="1724"/>
      <c r="AH159" s="1724"/>
      <c r="AI159" s="1724"/>
    </row>
    <row r="160" spans="1:35" ht="15" x14ac:dyDescent="0.25">
      <c r="A160" s="1569">
        <v>4</v>
      </c>
      <c r="B160" s="1722" t="s">
        <v>737</v>
      </c>
      <c r="C160" s="1566"/>
      <c r="D160" s="1566"/>
      <c r="E160" s="1566"/>
      <c r="F160" s="1566"/>
      <c r="G160" s="1566"/>
      <c r="H160" s="1566" t="s">
        <v>738</v>
      </c>
      <c r="I160" s="1566" t="s">
        <v>739</v>
      </c>
      <c r="S160" s="1724">
        <v>4</v>
      </c>
      <c r="T160" s="1724" t="s">
        <v>737</v>
      </c>
      <c r="U160" s="1724"/>
      <c r="V160" s="1724"/>
      <c r="W160" s="1724"/>
      <c r="X160" s="1724"/>
      <c r="Y160" s="1724"/>
      <c r="Z160" s="1724" t="s">
        <v>738</v>
      </c>
      <c r="AA160" s="1724" t="s">
        <v>739</v>
      </c>
      <c r="AB160" s="1724"/>
      <c r="AC160" s="1724"/>
      <c r="AD160" s="1724"/>
      <c r="AE160" s="1724"/>
      <c r="AF160" s="1724"/>
      <c r="AG160" s="1724"/>
      <c r="AH160" s="1724"/>
      <c r="AI160" s="1724"/>
    </row>
    <row r="161" spans="1:35" ht="15" x14ac:dyDescent="0.25">
      <c r="A161" s="1569">
        <v>5</v>
      </c>
      <c r="B161" s="1722" t="s">
        <v>740</v>
      </c>
      <c r="C161" s="1566"/>
      <c r="D161" s="1566"/>
      <c r="E161" s="1566"/>
      <c r="F161" s="1566"/>
      <c r="G161" s="1566"/>
      <c r="H161" s="1566" t="s">
        <v>741</v>
      </c>
      <c r="I161" s="1566" t="s">
        <v>742</v>
      </c>
      <c r="S161" s="1724">
        <v>5</v>
      </c>
      <c r="T161" s="1724" t="s">
        <v>740</v>
      </c>
      <c r="U161" s="1724"/>
      <c r="V161" s="1724"/>
      <c r="W161" s="1724"/>
      <c r="X161" s="1724"/>
      <c r="Y161" s="1724"/>
      <c r="Z161" s="1724" t="s">
        <v>741</v>
      </c>
      <c r="AA161" s="1724" t="s">
        <v>742</v>
      </c>
      <c r="AB161" s="1724"/>
      <c r="AC161" s="1724"/>
      <c r="AD161" s="1724"/>
      <c r="AE161" s="1724"/>
      <c r="AF161" s="1724"/>
      <c r="AG161" s="2534" t="s">
        <v>371</v>
      </c>
      <c r="AH161" s="2534"/>
      <c r="AI161" s="2534"/>
    </row>
    <row r="162" spans="1:35" ht="15" x14ac:dyDescent="0.25">
      <c r="A162" s="1569">
        <v>6</v>
      </c>
      <c r="B162" s="1722" t="s">
        <v>743</v>
      </c>
      <c r="C162" s="1566"/>
      <c r="D162" s="1566"/>
      <c r="E162" s="1566"/>
      <c r="F162" s="1566"/>
      <c r="G162" s="1566"/>
      <c r="H162" s="1566" t="s">
        <v>744</v>
      </c>
      <c r="I162" s="1566" t="s">
        <v>745</v>
      </c>
      <c r="S162" s="1724">
        <v>6</v>
      </c>
      <c r="T162" s="1724" t="s">
        <v>743</v>
      </c>
      <c r="U162" s="1724"/>
      <c r="V162" s="1724"/>
      <c r="W162" s="1724"/>
      <c r="X162" s="1724"/>
      <c r="Y162" s="1724"/>
      <c r="Z162" s="1724" t="s">
        <v>744</v>
      </c>
      <c r="AA162" s="1724" t="s">
        <v>745</v>
      </c>
      <c r="AB162" s="1724"/>
      <c r="AC162" s="1724"/>
      <c r="AD162" s="1724"/>
      <c r="AE162" s="1724"/>
      <c r="AF162" s="1724"/>
      <c r="AG162" s="2533" t="s">
        <v>372</v>
      </c>
      <c r="AH162" s="2533"/>
      <c r="AI162" s="2533"/>
    </row>
    <row r="163" spans="1:35" ht="15" x14ac:dyDescent="0.25">
      <c r="A163" s="1569">
        <v>7</v>
      </c>
      <c r="B163" s="1722" t="s">
        <v>746</v>
      </c>
      <c r="C163" s="1566"/>
      <c r="D163" s="1566"/>
      <c r="E163" s="1566"/>
      <c r="F163" s="1566"/>
      <c r="G163" s="1566"/>
      <c r="H163" s="1566" t="s">
        <v>747</v>
      </c>
      <c r="I163" s="1566" t="s">
        <v>748</v>
      </c>
      <c r="S163" s="1724">
        <v>7</v>
      </c>
      <c r="T163" s="1724" t="s">
        <v>746</v>
      </c>
      <c r="U163" s="1724"/>
      <c r="V163" s="1724"/>
      <c r="W163" s="1724"/>
      <c r="X163" s="1724"/>
      <c r="Y163" s="1724"/>
      <c r="Z163" s="1724" t="s">
        <v>747</v>
      </c>
      <c r="AA163" s="1724" t="s">
        <v>748</v>
      </c>
      <c r="AB163" s="1724"/>
      <c r="AC163" s="1724"/>
      <c r="AD163" s="1724"/>
      <c r="AE163" s="1724"/>
      <c r="AF163" s="1724"/>
      <c r="AG163" s="2533" t="s">
        <v>749</v>
      </c>
      <c r="AH163" s="2533"/>
      <c r="AI163" s="2533"/>
    </row>
    <row r="165" spans="1:35" ht="15" x14ac:dyDescent="0.25">
      <c r="S165" s="1724" t="s">
        <v>814</v>
      </c>
      <c r="T165" s="1724"/>
      <c r="U165" s="1724"/>
      <c r="V165" s="1724"/>
      <c r="W165" s="1724"/>
      <c r="X165" s="1724"/>
      <c r="Y165" s="1724"/>
      <c r="Z165" s="1724"/>
      <c r="AA165" s="1724"/>
      <c r="AB165" s="1724"/>
      <c r="AC165" s="1724"/>
      <c r="AD165" s="1724"/>
      <c r="AE165" s="1724"/>
      <c r="AF165" s="1724"/>
      <c r="AG165" s="1724"/>
      <c r="AH165" s="1724"/>
      <c r="AI165" s="1724"/>
    </row>
    <row r="168" spans="1:35" ht="15.75" x14ac:dyDescent="0.25">
      <c r="A168" s="2463" t="s">
        <v>268</v>
      </c>
      <c r="B168" s="2463"/>
      <c r="C168" s="2463"/>
      <c r="D168" s="2463"/>
      <c r="E168" s="2463"/>
      <c r="F168" s="2463"/>
      <c r="G168" s="2463"/>
      <c r="H168" s="2463"/>
      <c r="I168" s="2463"/>
      <c r="J168" s="2463"/>
      <c r="K168" s="2463"/>
      <c r="L168" s="2463"/>
      <c r="M168" s="2463"/>
      <c r="N168" s="2463"/>
      <c r="O168" s="2463"/>
      <c r="P168" s="2463"/>
      <c r="Q168" s="2463"/>
      <c r="S168" s="2515" t="s">
        <v>752</v>
      </c>
      <c r="T168" s="2515"/>
      <c r="U168" s="2515"/>
      <c r="V168" s="2515"/>
      <c r="W168" s="2515"/>
      <c r="X168" s="2515"/>
      <c r="Y168" s="2515"/>
      <c r="Z168" s="2515"/>
      <c r="AA168" s="2515"/>
      <c r="AB168" s="2515"/>
      <c r="AC168" s="2515"/>
      <c r="AD168" s="2515"/>
      <c r="AE168" s="2515"/>
      <c r="AF168" s="2515"/>
      <c r="AG168" s="2515"/>
      <c r="AH168" s="2515"/>
      <c r="AI168" s="2515"/>
    </row>
    <row r="169" spans="1:35" ht="15.75" x14ac:dyDescent="0.25">
      <c r="S169" s="2516" t="s">
        <v>820</v>
      </c>
      <c r="T169" s="2516"/>
      <c r="U169" s="2516"/>
      <c r="V169" s="2516"/>
      <c r="W169" s="2516"/>
      <c r="X169" s="2516"/>
      <c r="Y169" s="2516"/>
      <c r="Z169" s="2516"/>
      <c r="AA169" s="2516"/>
      <c r="AB169" s="2516"/>
      <c r="AC169" s="2516"/>
      <c r="AD169" s="2516"/>
      <c r="AE169" s="2516"/>
      <c r="AF169" s="2516"/>
      <c r="AG169" s="2516"/>
      <c r="AH169" s="2516"/>
      <c r="AI169" s="2516"/>
    </row>
    <row r="170" spans="1:35" ht="15" x14ac:dyDescent="0.25">
      <c r="A170" s="1569" t="s">
        <v>273</v>
      </c>
      <c r="B170" s="1569"/>
      <c r="C170" s="1813" t="s">
        <v>817</v>
      </c>
      <c r="D170" s="1566"/>
      <c r="E170" s="1566"/>
      <c r="F170" s="1566"/>
      <c r="G170" s="1566"/>
      <c r="H170" s="1566"/>
      <c r="I170" s="1566"/>
      <c r="J170" s="1566"/>
      <c r="K170" s="1566"/>
      <c r="L170" s="1566"/>
      <c r="M170" s="1566"/>
      <c r="N170" s="1566"/>
      <c r="O170" s="1566"/>
      <c r="P170" s="1566"/>
      <c r="S170" s="1815"/>
      <c r="T170" s="1815"/>
      <c r="U170" s="1815"/>
      <c r="V170" s="1815"/>
      <c r="W170" s="1815"/>
      <c r="X170" s="1815"/>
      <c r="Y170" s="1815"/>
      <c r="Z170" s="1815"/>
      <c r="AA170" s="1815"/>
      <c r="AB170" s="1815"/>
      <c r="AC170" s="1815"/>
      <c r="AD170" s="1815"/>
      <c r="AE170" s="1815"/>
      <c r="AF170" s="1815"/>
      <c r="AG170" s="1815"/>
      <c r="AH170" s="1815"/>
      <c r="AI170" s="1815"/>
    </row>
    <row r="171" spans="1:35" ht="15" x14ac:dyDescent="0.25">
      <c r="A171" s="1569" t="s">
        <v>25</v>
      </c>
      <c r="B171" s="1569"/>
      <c r="C171" s="1710" t="s">
        <v>706</v>
      </c>
      <c r="D171" s="1566"/>
      <c r="E171" s="1566"/>
      <c r="F171" s="1566"/>
      <c r="G171" s="1566"/>
      <c r="H171" s="1566"/>
      <c r="I171" s="1566"/>
      <c r="J171" s="1566"/>
      <c r="K171" s="1566"/>
      <c r="L171" s="1566"/>
      <c r="M171" s="1566"/>
      <c r="N171" s="1566"/>
      <c r="O171" s="1566"/>
      <c r="P171" s="1566"/>
      <c r="S171" s="1814" t="s">
        <v>25</v>
      </c>
      <c r="T171" s="1814" t="s">
        <v>706</v>
      </c>
      <c r="U171" s="1814"/>
      <c r="V171" s="1814"/>
      <c r="W171" s="1814"/>
      <c r="X171" s="1814"/>
      <c r="Y171" s="1814"/>
      <c r="Z171" s="1814"/>
      <c r="AA171" s="1814"/>
      <c r="AB171" s="1814"/>
      <c r="AC171" s="1814"/>
      <c r="AD171" s="1814"/>
      <c r="AE171" s="1814"/>
      <c r="AF171" s="1814"/>
      <c r="AG171" s="1814"/>
      <c r="AH171" s="1814"/>
      <c r="AI171" s="1814"/>
    </row>
    <row r="172" spans="1:35" ht="15" x14ac:dyDescent="0.25">
      <c r="A172" s="1569" t="s">
        <v>711</v>
      </c>
      <c r="B172" s="1569"/>
      <c r="C172" s="1566" t="s">
        <v>712</v>
      </c>
      <c r="D172" s="1566"/>
      <c r="E172" s="1566"/>
      <c r="F172" s="1566"/>
      <c r="G172" s="1566"/>
      <c r="H172" s="1566"/>
      <c r="I172" s="1566"/>
      <c r="J172" s="1566"/>
      <c r="K172" s="1566"/>
      <c r="L172" s="1566"/>
      <c r="M172" s="1566"/>
      <c r="N172" s="1566"/>
      <c r="O172" s="1566"/>
      <c r="P172" s="1566"/>
      <c r="S172" s="1814" t="s">
        <v>272</v>
      </c>
      <c r="T172" s="1814" t="s">
        <v>712</v>
      </c>
      <c r="U172" s="1814"/>
      <c r="V172" s="1814"/>
      <c r="W172" s="1814"/>
      <c r="X172" s="1814"/>
      <c r="Y172" s="1814"/>
      <c r="Z172" s="1814"/>
      <c r="AA172" s="1814"/>
      <c r="AB172" s="1814"/>
      <c r="AC172" s="1814"/>
      <c r="AD172" s="1814"/>
      <c r="AE172" s="1814"/>
      <c r="AF172" s="1814"/>
      <c r="AG172" s="1814"/>
      <c r="AH172" s="1814"/>
      <c r="AI172" s="1814"/>
    </row>
    <row r="173" spans="1:35" ht="15" customHeight="1" x14ac:dyDescent="0.25">
      <c r="A173" s="1569" t="s">
        <v>26</v>
      </c>
      <c r="B173" s="1569"/>
      <c r="C173" s="1566" t="s">
        <v>754</v>
      </c>
      <c r="D173" s="1566"/>
      <c r="E173" s="1566"/>
      <c r="F173" s="1566"/>
      <c r="G173" s="1566"/>
      <c r="H173" s="1566"/>
      <c r="I173" s="1566"/>
      <c r="J173" s="1566"/>
      <c r="K173" s="1566"/>
      <c r="L173" s="1566"/>
      <c r="M173" s="1566"/>
      <c r="N173" s="1566"/>
      <c r="O173" s="1566"/>
      <c r="P173" s="1566"/>
      <c r="S173" s="1814" t="s">
        <v>26</v>
      </c>
      <c r="T173" s="1814" t="s">
        <v>754</v>
      </c>
      <c r="U173" s="1814"/>
      <c r="V173" s="1814"/>
      <c r="W173" s="1814"/>
      <c r="X173" s="1814"/>
      <c r="Y173" s="1814"/>
      <c r="Z173" s="1814"/>
      <c r="AA173" s="1814"/>
      <c r="AB173" s="1814"/>
      <c r="AC173" s="1814"/>
      <c r="AD173" s="1814"/>
      <c r="AE173" s="1814"/>
      <c r="AF173" s="1814"/>
      <c r="AG173" s="1814"/>
      <c r="AH173" s="1814"/>
      <c r="AI173" s="1814"/>
    </row>
    <row r="174" spans="1:35" ht="15" x14ac:dyDescent="0.25">
      <c r="A174" s="1569"/>
      <c r="B174" s="1569"/>
      <c r="C174" s="1566"/>
      <c r="D174" s="1566"/>
      <c r="E174" s="1566"/>
      <c r="F174" s="1566"/>
      <c r="G174" s="1566"/>
      <c r="H174" s="1566"/>
      <c r="I174" s="1566"/>
      <c r="J174" s="1566"/>
      <c r="K174" s="1566"/>
      <c r="L174" s="1566"/>
      <c r="M174" s="1566"/>
      <c r="N174" s="1566"/>
      <c r="O174" s="1566"/>
      <c r="P174" s="1566"/>
      <c r="S174" s="1814"/>
      <c r="T174" s="1814"/>
      <c r="U174" s="1814"/>
      <c r="V174" s="1814"/>
      <c r="W174" s="1814"/>
      <c r="X174" s="1814"/>
      <c r="Y174" s="1814"/>
      <c r="Z174" s="1814"/>
      <c r="AA174" s="1814"/>
      <c r="AB174" s="1814"/>
      <c r="AC174" s="1814"/>
      <c r="AD174" s="1814"/>
      <c r="AE174" s="1814"/>
      <c r="AF174" s="1814"/>
      <c r="AG174" s="1814"/>
      <c r="AH174" s="1814"/>
      <c r="AI174" s="1814"/>
    </row>
    <row r="175" spans="1:35" ht="15" x14ac:dyDescent="0.25">
      <c r="A175" s="2520" t="s">
        <v>0</v>
      </c>
      <c r="B175" s="2522" t="s">
        <v>715</v>
      </c>
      <c r="C175" s="2524" t="s">
        <v>716</v>
      </c>
      <c r="D175" s="2525"/>
      <c r="E175" s="2525"/>
      <c r="F175" s="2525"/>
      <c r="G175" s="2525"/>
      <c r="H175" s="2525"/>
      <c r="I175" s="2525"/>
      <c r="J175" s="2525"/>
      <c r="K175" s="2525"/>
      <c r="L175" s="2525"/>
      <c r="M175" s="2525"/>
      <c r="N175" s="2525"/>
      <c r="O175" s="2525"/>
      <c r="P175" s="2526"/>
      <c r="S175" s="2517" t="s">
        <v>0</v>
      </c>
      <c r="T175" s="2517" t="s">
        <v>715</v>
      </c>
      <c r="U175" s="2517" t="s">
        <v>773</v>
      </c>
      <c r="V175" s="2517"/>
      <c r="W175" s="2517"/>
      <c r="X175" s="2517"/>
      <c r="Y175" s="2517"/>
      <c r="Z175" s="2517"/>
      <c r="AA175" s="2517"/>
      <c r="AB175" s="2517"/>
      <c r="AC175" s="2517"/>
      <c r="AD175" s="2517"/>
      <c r="AE175" s="2517"/>
      <c r="AF175" s="2517"/>
      <c r="AG175" s="2517"/>
      <c r="AH175" s="2517"/>
      <c r="AI175" s="2517" t="s">
        <v>309</v>
      </c>
    </row>
    <row r="176" spans="1:35" ht="75" x14ac:dyDescent="0.2">
      <c r="A176" s="2521"/>
      <c r="B176" s="2523"/>
      <c r="C176" s="1567" t="s">
        <v>724</v>
      </c>
      <c r="D176" s="1567" t="s">
        <v>717</v>
      </c>
      <c r="E176" s="1567" t="s">
        <v>718</v>
      </c>
      <c r="F176" s="1567" t="s">
        <v>136</v>
      </c>
      <c r="G176" s="1567" t="s">
        <v>93</v>
      </c>
      <c r="H176" s="1567" t="s">
        <v>94</v>
      </c>
      <c r="I176" s="1567" t="s">
        <v>719</v>
      </c>
      <c r="J176" s="1567" t="s">
        <v>720</v>
      </c>
      <c r="K176" s="1567" t="s">
        <v>95</v>
      </c>
      <c r="L176" s="1567" t="s">
        <v>721</v>
      </c>
      <c r="M176" s="1567" t="s">
        <v>722</v>
      </c>
      <c r="N176" s="1567" t="s">
        <v>723</v>
      </c>
      <c r="O176" s="1567" t="s">
        <v>208</v>
      </c>
      <c r="P176" s="1567" t="s">
        <v>97</v>
      </c>
      <c r="Q176" s="1775"/>
      <c r="S176" s="2517"/>
      <c r="T176" s="2517"/>
      <c r="U176" s="1820" t="s">
        <v>724</v>
      </c>
      <c r="V176" s="1820" t="s">
        <v>717</v>
      </c>
      <c r="W176" s="1820" t="s">
        <v>718</v>
      </c>
      <c r="X176" s="1820" t="s">
        <v>136</v>
      </c>
      <c r="Y176" s="1820" t="s">
        <v>93</v>
      </c>
      <c r="Z176" s="1820" t="s">
        <v>94</v>
      </c>
      <c r="AA176" s="1820" t="s">
        <v>719</v>
      </c>
      <c r="AB176" s="1820" t="s">
        <v>720</v>
      </c>
      <c r="AC176" s="1820" t="s">
        <v>95</v>
      </c>
      <c r="AD176" s="1820" t="s">
        <v>725</v>
      </c>
      <c r="AE176" s="1820" t="s">
        <v>722</v>
      </c>
      <c r="AF176" s="1820" t="s">
        <v>726</v>
      </c>
      <c r="AG176" s="1820" t="s">
        <v>208</v>
      </c>
      <c r="AH176" s="1820" t="s">
        <v>97</v>
      </c>
      <c r="AI176" s="2517"/>
    </row>
    <row r="177" spans="1:35" ht="15" x14ac:dyDescent="0.2">
      <c r="A177" s="1573">
        <v>1</v>
      </c>
      <c r="B177" s="1573">
        <v>2</v>
      </c>
      <c r="C177" s="1573">
        <v>3</v>
      </c>
      <c r="D177" s="1574">
        <v>4</v>
      </c>
      <c r="E177" s="1574">
        <v>5</v>
      </c>
      <c r="F177" s="1574">
        <v>6</v>
      </c>
      <c r="G177" s="1574">
        <v>7</v>
      </c>
      <c r="H177" s="1574">
        <v>8</v>
      </c>
      <c r="I177" s="1574">
        <v>9</v>
      </c>
      <c r="J177" s="1574">
        <v>10</v>
      </c>
      <c r="K177" s="1574">
        <v>11</v>
      </c>
      <c r="L177" s="1574">
        <v>12</v>
      </c>
      <c r="M177" s="1574">
        <v>13</v>
      </c>
      <c r="N177" s="1574">
        <v>14</v>
      </c>
      <c r="O177" s="1574">
        <v>15</v>
      </c>
      <c r="P177" s="1574">
        <v>16</v>
      </c>
      <c r="S177" s="1821">
        <v>1</v>
      </c>
      <c r="T177" s="1821">
        <v>2</v>
      </c>
      <c r="U177" s="1821">
        <v>3</v>
      </c>
      <c r="V177" s="1821">
        <v>4</v>
      </c>
      <c r="W177" s="1821">
        <v>5</v>
      </c>
      <c r="X177" s="1821">
        <v>6</v>
      </c>
      <c r="Y177" s="1821">
        <v>7</v>
      </c>
      <c r="Z177" s="1821">
        <v>8</v>
      </c>
      <c r="AA177" s="1821">
        <v>9</v>
      </c>
      <c r="AB177" s="1821">
        <v>10</v>
      </c>
      <c r="AC177" s="1821">
        <v>11</v>
      </c>
      <c r="AD177" s="1821">
        <v>12</v>
      </c>
      <c r="AE177" s="1821">
        <v>13</v>
      </c>
      <c r="AF177" s="1821">
        <v>14</v>
      </c>
      <c r="AG177" s="1821">
        <v>15</v>
      </c>
      <c r="AH177" s="1821">
        <v>16</v>
      </c>
      <c r="AI177" s="1821">
        <v>17</v>
      </c>
    </row>
    <row r="178" spans="1:35" ht="15" x14ac:dyDescent="0.25">
      <c r="A178" s="1809">
        <v>1</v>
      </c>
      <c r="B178" s="1809">
        <v>0</v>
      </c>
      <c r="C178" s="1810">
        <v>0</v>
      </c>
      <c r="D178" s="1810">
        <v>0</v>
      </c>
      <c r="E178" s="1810">
        <v>0</v>
      </c>
      <c r="F178" s="1810">
        <v>0</v>
      </c>
      <c r="G178" s="1810">
        <v>0</v>
      </c>
      <c r="H178" s="1810">
        <v>0</v>
      </c>
      <c r="I178" s="1810">
        <v>0</v>
      </c>
      <c r="J178" s="1810">
        <v>0</v>
      </c>
      <c r="K178" s="1810"/>
      <c r="L178" s="1810"/>
      <c r="M178" s="1810"/>
      <c r="N178" s="1810"/>
      <c r="O178" s="1810"/>
      <c r="P178" s="1810"/>
      <c r="S178" s="1819">
        <v>1</v>
      </c>
      <c r="T178" s="1819">
        <v>0</v>
      </c>
      <c r="U178" s="1816">
        <v>0</v>
      </c>
      <c r="V178" s="1816">
        <v>5</v>
      </c>
      <c r="W178" s="1816">
        <v>0</v>
      </c>
      <c r="X178" s="1816">
        <v>0</v>
      </c>
      <c r="Y178" s="1816">
        <v>6</v>
      </c>
      <c r="Z178" s="1816">
        <v>5</v>
      </c>
      <c r="AA178" s="1816">
        <v>1</v>
      </c>
      <c r="AB178" s="1816">
        <v>2</v>
      </c>
      <c r="AC178" s="1816">
        <v>0</v>
      </c>
      <c r="AD178" s="1816">
        <v>0</v>
      </c>
      <c r="AE178" s="1816">
        <v>0</v>
      </c>
      <c r="AF178" s="1816">
        <v>0</v>
      </c>
      <c r="AG178" s="1816">
        <v>0</v>
      </c>
      <c r="AH178" s="1816">
        <v>0</v>
      </c>
      <c r="AI178" s="1816">
        <v>0</v>
      </c>
    </row>
    <row r="179" spans="1:35" ht="15" x14ac:dyDescent="0.25">
      <c r="A179" s="1809">
        <v>2</v>
      </c>
      <c r="B179" s="1809">
        <v>1</v>
      </c>
      <c r="C179" s="1810">
        <v>0</v>
      </c>
      <c r="D179" s="1810">
        <v>0</v>
      </c>
      <c r="E179" s="1810">
        <v>0</v>
      </c>
      <c r="F179" s="1810">
        <v>0</v>
      </c>
      <c r="G179" s="1810">
        <v>0</v>
      </c>
      <c r="H179" s="1810">
        <v>0</v>
      </c>
      <c r="I179" s="1810">
        <v>0</v>
      </c>
      <c r="J179" s="1810">
        <v>0</v>
      </c>
      <c r="K179" s="1810"/>
      <c r="L179" s="1810"/>
      <c r="M179" s="1810"/>
      <c r="N179" s="1810"/>
      <c r="O179" s="1810"/>
      <c r="P179" s="1810"/>
      <c r="S179" s="1819">
        <v>2</v>
      </c>
      <c r="T179" s="1819">
        <v>1</v>
      </c>
      <c r="U179" s="1816">
        <v>0</v>
      </c>
      <c r="V179" s="1816">
        <v>0</v>
      </c>
      <c r="W179" s="1816">
        <v>0</v>
      </c>
      <c r="X179" s="1816">
        <v>0</v>
      </c>
      <c r="Y179" s="1816">
        <v>0</v>
      </c>
      <c r="Z179" s="1816">
        <v>0</v>
      </c>
      <c r="AA179" s="1816">
        <v>0</v>
      </c>
      <c r="AB179" s="1816">
        <v>0</v>
      </c>
      <c r="AC179" s="1816">
        <v>0</v>
      </c>
      <c r="AD179" s="1816">
        <v>0</v>
      </c>
      <c r="AE179" s="1816">
        <v>0</v>
      </c>
      <c r="AF179" s="1816">
        <v>0</v>
      </c>
      <c r="AG179" s="1816">
        <v>0</v>
      </c>
      <c r="AH179" s="1816">
        <v>0</v>
      </c>
      <c r="AI179" s="1816">
        <v>0</v>
      </c>
    </row>
    <row r="180" spans="1:35" ht="15" x14ac:dyDescent="0.25">
      <c r="A180" s="1809">
        <v>3</v>
      </c>
      <c r="B180" s="1809">
        <v>2</v>
      </c>
      <c r="C180" s="1810">
        <v>0</v>
      </c>
      <c r="D180" s="1810">
        <v>0</v>
      </c>
      <c r="E180" s="1810">
        <v>0</v>
      </c>
      <c r="F180" s="1810">
        <v>0</v>
      </c>
      <c r="G180" s="1810">
        <v>0</v>
      </c>
      <c r="H180" s="1810">
        <v>0</v>
      </c>
      <c r="I180" s="1810">
        <v>0</v>
      </c>
      <c r="J180" s="1810">
        <v>0</v>
      </c>
      <c r="K180" s="1810"/>
      <c r="L180" s="1810"/>
      <c r="M180" s="1810"/>
      <c r="N180" s="1810"/>
      <c r="O180" s="1810"/>
      <c r="P180" s="1810"/>
      <c r="S180" s="1819">
        <v>3</v>
      </c>
      <c r="T180" s="1819">
        <v>2</v>
      </c>
      <c r="U180" s="1816">
        <v>26</v>
      </c>
      <c r="V180" s="1816">
        <v>20</v>
      </c>
      <c r="W180" s="1816">
        <v>24</v>
      </c>
      <c r="X180" s="1816">
        <v>35</v>
      </c>
      <c r="Y180" s="1816">
        <v>194</v>
      </c>
      <c r="Z180" s="1816">
        <v>33</v>
      </c>
      <c r="AA180" s="1816">
        <v>81</v>
      </c>
      <c r="AB180" s="1816">
        <v>21</v>
      </c>
      <c r="AC180" s="1816">
        <v>0</v>
      </c>
      <c r="AD180" s="1816">
        <v>0</v>
      </c>
      <c r="AE180" s="1816">
        <v>0</v>
      </c>
      <c r="AF180" s="1816">
        <v>0</v>
      </c>
      <c r="AG180" s="1816">
        <v>0</v>
      </c>
      <c r="AH180" s="1816">
        <v>0</v>
      </c>
      <c r="AI180" s="1816">
        <v>0</v>
      </c>
    </row>
    <row r="181" spans="1:35" ht="15" x14ac:dyDescent="0.25">
      <c r="A181" s="1809">
        <v>4</v>
      </c>
      <c r="B181" s="1809">
        <v>3</v>
      </c>
      <c r="C181" s="1810">
        <v>2</v>
      </c>
      <c r="D181" s="1810">
        <v>2</v>
      </c>
      <c r="E181" s="1810">
        <v>5</v>
      </c>
      <c r="F181" s="1810">
        <v>3</v>
      </c>
      <c r="G181" s="1810">
        <v>13</v>
      </c>
      <c r="H181" s="1810">
        <v>1</v>
      </c>
      <c r="I181" s="1810">
        <v>0</v>
      </c>
      <c r="J181" s="1810">
        <v>4</v>
      </c>
      <c r="K181" s="1810"/>
      <c r="L181" s="1810"/>
      <c r="M181" s="1810"/>
      <c r="N181" s="1810"/>
      <c r="O181" s="1810"/>
      <c r="P181" s="1810"/>
      <c r="S181" s="1819">
        <v>4</v>
      </c>
      <c r="T181" s="1819">
        <v>3</v>
      </c>
      <c r="U181" s="1816">
        <v>104</v>
      </c>
      <c r="V181" s="1816">
        <v>140</v>
      </c>
      <c r="W181" s="1816">
        <v>81</v>
      </c>
      <c r="X181" s="1816">
        <v>279</v>
      </c>
      <c r="Y181" s="1816">
        <v>1132</v>
      </c>
      <c r="Z181" s="1816">
        <v>241</v>
      </c>
      <c r="AA181" s="1816">
        <v>90</v>
      </c>
      <c r="AB181" s="1816">
        <v>83</v>
      </c>
      <c r="AC181" s="1816">
        <v>0</v>
      </c>
      <c r="AD181" s="1816">
        <v>0</v>
      </c>
      <c r="AE181" s="1816">
        <v>0</v>
      </c>
      <c r="AF181" s="1816">
        <v>0</v>
      </c>
      <c r="AG181" s="1816">
        <v>0</v>
      </c>
      <c r="AH181" s="1816">
        <v>0</v>
      </c>
      <c r="AI181" s="1816">
        <v>0</v>
      </c>
    </row>
    <row r="182" spans="1:35" ht="15" x14ac:dyDescent="0.25">
      <c r="A182" s="1809">
        <v>5</v>
      </c>
      <c r="B182" s="1809">
        <v>4</v>
      </c>
      <c r="C182" s="1810">
        <v>0</v>
      </c>
      <c r="D182" s="1810">
        <v>0</v>
      </c>
      <c r="E182" s="1810">
        <v>0</v>
      </c>
      <c r="F182" s="1810">
        <v>4</v>
      </c>
      <c r="G182" s="1810">
        <v>0</v>
      </c>
      <c r="H182" s="1810">
        <v>0</v>
      </c>
      <c r="I182" s="1810">
        <v>0</v>
      </c>
      <c r="J182" s="1810">
        <v>0</v>
      </c>
      <c r="K182" s="1810"/>
      <c r="L182" s="1810"/>
      <c r="M182" s="1810"/>
      <c r="N182" s="1810"/>
      <c r="O182" s="1810"/>
      <c r="P182" s="1810"/>
      <c r="S182" s="1819">
        <v>5</v>
      </c>
      <c r="T182" s="1819">
        <v>4</v>
      </c>
      <c r="U182" s="1816">
        <v>0</v>
      </c>
      <c r="V182" s="1816">
        <v>3</v>
      </c>
      <c r="W182" s="1816">
        <v>4</v>
      </c>
      <c r="X182" s="1816">
        <v>10</v>
      </c>
      <c r="Y182" s="1816">
        <v>54</v>
      </c>
      <c r="Z182" s="1816">
        <v>32</v>
      </c>
      <c r="AA182" s="1816">
        <v>3</v>
      </c>
      <c r="AB182" s="1816">
        <v>15</v>
      </c>
      <c r="AC182" s="1816">
        <v>0</v>
      </c>
      <c r="AD182" s="1816">
        <v>0</v>
      </c>
      <c r="AE182" s="1816">
        <v>0</v>
      </c>
      <c r="AF182" s="1816">
        <v>0</v>
      </c>
      <c r="AG182" s="1816">
        <v>0</v>
      </c>
      <c r="AH182" s="1816">
        <v>0</v>
      </c>
      <c r="AI182" s="1816">
        <v>0</v>
      </c>
    </row>
    <row r="183" spans="1:35" ht="15" x14ac:dyDescent="0.25">
      <c r="A183" s="1809">
        <v>6</v>
      </c>
      <c r="B183" s="1809">
        <v>5</v>
      </c>
      <c r="C183" s="1810">
        <v>0</v>
      </c>
      <c r="D183" s="1810">
        <v>0</v>
      </c>
      <c r="E183" s="1810">
        <v>12</v>
      </c>
      <c r="F183" s="1810">
        <v>4</v>
      </c>
      <c r="G183" s="1810">
        <v>14</v>
      </c>
      <c r="H183" s="1810">
        <v>3</v>
      </c>
      <c r="I183" s="1810">
        <v>0</v>
      </c>
      <c r="J183" s="1810">
        <v>4</v>
      </c>
      <c r="K183" s="1810"/>
      <c r="L183" s="1810"/>
      <c r="M183" s="1810"/>
      <c r="N183" s="1810"/>
      <c r="O183" s="1810"/>
      <c r="P183" s="1810"/>
      <c r="S183" s="1819">
        <v>6</v>
      </c>
      <c r="T183" s="1819">
        <v>5</v>
      </c>
      <c r="U183" s="1816">
        <v>2</v>
      </c>
      <c r="V183" s="1816">
        <v>58</v>
      </c>
      <c r="W183" s="1816">
        <v>14</v>
      </c>
      <c r="X183" s="1816">
        <v>75</v>
      </c>
      <c r="Y183" s="1816">
        <v>308</v>
      </c>
      <c r="Z183" s="1816">
        <v>96</v>
      </c>
      <c r="AA183" s="1816">
        <v>25</v>
      </c>
      <c r="AB183" s="1816">
        <v>51</v>
      </c>
      <c r="AC183" s="1816">
        <v>0</v>
      </c>
      <c r="AD183" s="1816">
        <v>0</v>
      </c>
      <c r="AE183" s="1816">
        <v>0</v>
      </c>
      <c r="AF183" s="1816">
        <v>0</v>
      </c>
      <c r="AG183" s="1816">
        <v>0</v>
      </c>
      <c r="AH183" s="1816">
        <v>0</v>
      </c>
      <c r="AI183" s="1816">
        <v>0</v>
      </c>
    </row>
    <row r="184" spans="1:35" ht="15" x14ac:dyDescent="0.25">
      <c r="A184" s="1809">
        <v>7</v>
      </c>
      <c r="B184" s="1809">
        <v>6</v>
      </c>
      <c r="C184" s="1810">
        <v>0</v>
      </c>
      <c r="D184" s="1810">
        <v>0</v>
      </c>
      <c r="E184" s="1810">
        <v>3</v>
      </c>
      <c r="F184" s="1810">
        <v>0</v>
      </c>
      <c r="G184" s="1810">
        <v>2</v>
      </c>
      <c r="H184" s="1810">
        <v>2</v>
      </c>
      <c r="I184" s="1810">
        <v>0</v>
      </c>
      <c r="J184" s="1810">
        <v>2</v>
      </c>
      <c r="K184" s="1810"/>
      <c r="L184" s="1810"/>
      <c r="M184" s="1810"/>
      <c r="N184" s="1810"/>
      <c r="O184" s="1810"/>
      <c r="P184" s="1810"/>
      <c r="S184" s="1819">
        <v>7</v>
      </c>
      <c r="T184" s="1819">
        <v>6</v>
      </c>
      <c r="U184" s="1816">
        <v>30</v>
      </c>
      <c r="V184" s="1816">
        <v>14</v>
      </c>
      <c r="W184" s="1816">
        <v>27</v>
      </c>
      <c r="X184" s="1816">
        <v>225</v>
      </c>
      <c r="Y184" s="1816">
        <v>229</v>
      </c>
      <c r="Z184" s="1816">
        <v>80</v>
      </c>
      <c r="AA184" s="1816">
        <v>38</v>
      </c>
      <c r="AB184" s="1816">
        <v>38</v>
      </c>
      <c r="AC184" s="1816">
        <v>0</v>
      </c>
      <c r="AD184" s="1816">
        <v>0</v>
      </c>
      <c r="AE184" s="1816">
        <v>0</v>
      </c>
      <c r="AF184" s="1816">
        <v>0</v>
      </c>
      <c r="AG184" s="1816">
        <v>0</v>
      </c>
      <c r="AH184" s="1816">
        <v>0</v>
      </c>
      <c r="AI184" s="1816">
        <v>0</v>
      </c>
    </row>
    <row r="185" spans="1:35" ht="15" x14ac:dyDescent="0.25">
      <c r="A185" s="1809">
        <v>8</v>
      </c>
      <c r="B185" s="1809">
        <v>7</v>
      </c>
      <c r="C185" s="1810">
        <v>0</v>
      </c>
      <c r="D185" s="1810">
        <v>0</v>
      </c>
      <c r="E185" s="1810">
        <v>0</v>
      </c>
      <c r="F185" s="1810">
        <v>0</v>
      </c>
      <c r="G185" s="1810">
        <v>0</v>
      </c>
      <c r="H185" s="1810">
        <v>0</v>
      </c>
      <c r="I185" s="1810">
        <v>0</v>
      </c>
      <c r="J185" s="1810">
        <v>0</v>
      </c>
      <c r="K185" s="1810"/>
      <c r="L185" s="1810"/>
      <c r="M185" s="1810"/>
      <c r="N185" s="1810"/>
      <c r="O185" s="1810"/>
      <c r="P185" s="1810"/>
      <c r="S185" s="1819">
        <v>8</v>
      </c>
      <c r="T185" s="1819">
        <v>7</v>
      </c>
      <c r="U185" s="1816">
        <v>0</v>
      </c>
      <c r="V185" s="1816">
        <v>76</v>
      </c>
      <c r="W185" s="1816">
        <v>9</v>
      </c>
      <c r="X185" s="1816">
        <v>49</v>
      </c>
      <c r="Y185" s="1816">
        <v>699</v>
      </c>
      <c r="Z185" s="1816">
        <v>27</v>
      </c>
      <c r="AA185" s="1816">
        <v>18</v>
      </c>
      <c r="AB185" s="1816">
        <v>14</v>
      </c>
      <c r="AC185" s="1816">
        <v>0</v>
      </c>
      <c r="AD185" s="1816">
        <v>0</v>
      </c>
      <c r="AE185" s="1816">
        <v>0</v>
      </c>
      <c r="AF185" s="1816">
        <v>0</v>
      </c>
      <c r="AG185" s="1816">
        <v>0</v>
      </c>
      <c r="AH185" s="1816">
        <v>0</v>
      </c>
      <c r="AI185" s="1816">
        <v>0</v>
      </c>
    </row>
    <row r="186" spans="1:35" ht="15" x14ac:dyDescent="0.25">
      <c r="A186" s="1809">
        <v>9</v>
      </c>
      <c r="B186" s="1809">
        <v>8</v>
      </c>
      <c r="C186" s="1810">
        <v>0</v>
      </c>
      <c r="D186" s="1810">
        <v>0</v>
      </c>
      <c r="E186" s="1810">
        <v>0</v>
      </c>
      <c r="F186" s="1810">
        <v>0</v>
      </c>
      <c r="G186" s="1810">
        <v>0</v>
      </c>
      <c r="H186" s="1810">
        <v>2</v>
      </c>
      <c r="I186" s="1810">
        <v>0</v>
      </c>
      <c r="J186" s="1810">
        <v>1</v>
      </c>
      <c r="K186" s="1810"/>
      <c r="L186" s="1810"/>
      <c r="M186" s="1810"/>
      <c r="N186" s="1810"/>
      <c r="O186" s="1810"/>
      <c r="P186" s="1810"/>
      <c r="S186" s="1819">
        <v>9</v>
      </c>
      <c r="T186" s="1819">
        <v>8</v>
      </c>
      <c r="U186" s="1816">
        <v>0</v>
      </c>
      <c r="V186" s="1816">
        <v>54</v>
      </c>
      <c r="W186" s="1816">
        <v>8</v>
      </c>
      <c r="X186" s="1816">
        <v>104</v>
      </c>
      <c r="Y186" s="1816">
        <v>146</v>
      </c>
      <c r="Z186" s="1816">
        <v>65</v>
      </c>
      <c r="AA186" s="1816">
        <v>35</v>
      </c>
      <c r="AB186" s="1816">
        <v>36</v>
      </c>
      <c r="AC186" s="1816">
        <v>0</v>
      </c>
      <c r="AD186" s="1816">
        <v>0</v>
      </c>
      <c r="AE186" s="1816">
        <v>0</v>
      </c>
      <c r="AF186" s="1816">
        <v>0</v>
      </c>
      <c r="AG186" s="1816">
        <v>0</v>
      </c>
      <c r="AH186" s="1816">
        <v>0</v>
      </c>
      <c r="AI186" s="1816">
        <v>0</v>
      </c>
    </row>
    <row r="187" spans="1:35" ht="15" x14ac:dyDescent="0.25">
      <c r="A187" s="1809">
        <v>10</v>
      </c>
      <c r="B187" s="1809">
        <v>9</v>
      </c>
      <c r="C187" s="1810">
        <v>0</v>
      </c>
      <c r="D187" s="1810">
        <v>0</v>
      </c>
      <c r="E187" s="1810">
        <v>0</v>
      </c>
      <c r="F187" s="1810">
        <v>0</v>
      </c>
      <c r="G187" s="1810">
        <v>0</v>
      </c>
      <c r="H187" s="1810">
        <v>0</v>
      </c>
      <c r="I187" s="1810">
        <v>0</v>
      </c>
      <c r="J187" s="1810">
        <v>0</v>
      </c>
      <c r="K187" s="1810"/>
      <c r="L187" s="1810"/>
      <c r="M187" s="1810"/>
      <c r="N187" s="1810"/>
      <c r="O187" s="1810"/>
      <c r="P187" s="1810"/>
      <c r="S187" s="1819">
        <v>10</v>
      </c>
      <c r="T187" s="1819">
        <v>9</v>
      </c>
      <c r="U187" s="1816">
        <v>0</v>
      </c>
      <c r="V187" s="1816">
        <v>6</v>
      </c>
      <c r="W187" s="1816">
        <v>8</v>
      </c>
      <c r="X187" s="1816">
        <v>3</v>
      </c>
      <c r="Y187" s="1816">
        <v>18</v>
      </c>
      <c r="Z187" s="1816">
        <v>28</v>
      </c>
      <c r="AA187" s="1816">
        <v>9</v>
      </c>
      <c r="AB187" s="1816">
        <v>16</v>
      </c>
      <c r="AC187" s="1816">
        <v>0</v>
      </c>
      <c r="AD187" s="1816">
        <v>0</v>
      </c>
      <c r="AE187" s="1816">
        <v>0</v>
      </c>
      <c r="AF187" s="1816">
        <v>0</v>
      </c>
      <c r="AG187" s="1816">
        <v>0</v>
      </c>
      <c r="AH187" s="1816">
        <v>0</v>
      </c>
      <c r="AI187" s="1816">
        <v>0</v>
      </c>
    </row>
    <row r="188" spans="1:35" ht="15" x14ac:dyDescent="0.25">
      <c r="A188" s="1809" t="s">
        <v>276</v>
      </c>
      <c r="B188" s="1809"/>
      <c r="C188" s="1806">
        <v>2</v>
      </c>
      <c r="D188" s="1806">
        <v>2</v>
      </c>
      <c r="E188" s="1806">
        <v>20</v>
      </c>
      <c r="F188" s="1810">
        <v>11</v>
      </c>
      <c r="G188" s="1810">
        <v>29</v>
      </c>
      <c r="H188" s="1810">
        <v>8</v>
      </c>
      <c r="I188" s="1810">
        <v>0</v>
      </c>
      <c r="J188" s="1810">
        <v>11</v>
      </c>
      <c r="K188" s="1806">
        <v>0</v>
      </c>
      <c r="L188" s="1806">
        <v>0</v>
      </c>
      <c r="M188" s="1806">
        <v>0</v>
      </c>
      <c r="N188" s="1806">
        <v>0</v>
      </c>
      <c r="O188" s="1806">
        <v>0</v>
      </c>
      <c r="P188" s="1806">
        <v>0</v>
      </c>
      <c r="S188" s="2518" t="s">
        <v>276</v>
      </c>
      <c r="T188" s="2519"/>
      <c r="U188" s="1816">
        <v>162</v>
      </c>
      <c r="V188" s="1816">
        <v>376</v>
      </c>
      <c r="W188" s="1816">
        <v>175</v>
      </c>
      <c r="X188" s="1816">
        <v>780</v>
      </c>
      <c r="Y188" s="1816">
        <v>2786</v>
      </c>
      <c r="Z188" s="1816">
        <v>607</v>
      </c>
      <c r="AA188" s="1816">
        <v>300</v>
      </c>
      <c r="AB188" s="1816">
        <v>276</v>
      </c>
      <c r="AC188" s="1816">
        <v>0</v>
      </c>
      <c r="AD188" s="1816">
        <v>0</v>
      </c>
      <c r="AE188" s="1816">
        <v>0</v>
      </c>
      <c r="AF188" s="1816">
        <v>0</v>
      </c>
      <c r="AG188" s="1816">
        <v>0</v>
      </c>
      <c r="AH188" s="1816"/>
      <c r="AI188" s="1816"/>
    </row>
    <row r="189" spans="1:35" ht="15" x14ac:dyDescent="0.25">
      <c r="A189" s="1807"/>
      <c r="B189" s="1807"/>
      <c r="C189" s="1812"/>
      <c r="D189" s="1812"/>
      <c r="E189" s="1812"/>
      <c r="F189" s="1812"/>
      <c r="G189" s="1812"/>
      <c r="H189" s="1812"/>
      <c r="I189" s="1812"/>
      <c r="J189" s="1812"/>
      <c r="K189" s="1811"/>
      <c r="L189" s="1805"/>
      <c r="M189" s="1805"/>
      <c r="N189" s="1805"/>
      <c r="O189" s="1805"/>
      <c r="P189" s="1805"/>
      <c r="S189" s="1814"/>
      <c r="T189" s="1814"/>
      <c r="U189" s="1818">
        <v>5462</v>
      </c>
      <c r="V189" s="1814"/>
      <c r="W189" s="1814"/>
      <c r="X189" s="1814"/>
      <c r="Y189" s="1814"/>
      <c r="Z189" s="1814"/>
      <c r="AA189" s="1814"/>
      <c r="AB189" s="1814"/>
      <c r="AC189" s="1814"/>
      <c r="AD189" s="1814"/>
      <c r="AE189" s="1814"/>
      <c r="AF189" s="1814"/>
      <c r="AG189" s="1814"/>
      <c r="AH189" s="1814"/>
      <c r="AI189" s="1814"/>
    </row>
    <row r="190" spans="1:35" ht="15" x14ac:dyDescent="0.25">
      <c r="A190" s="1807" t="s">
        <v>598</v>
      </c>
      <c r="B190" s="1807"/>
      <c r="C190" s="1805"/>
      <c r="D190" s="1805"/>
      <c r="E190" s="1805"/>
      <c r="F190" s="1805"/>
      <c r="G190" s="1805"/>
      <c r="H190" s="1805"/>
      <c r="I190" s="1805"/>
      <c r="J190" s="1805"/>
      <c r="K190" s="1805"/>
      <c r="L190" s="1805"/>
      <c r="M190" s="1805"/>
      <c r="N190" s="1805"/>
      <c r="O190" s="1805"/>
      <c r="P190" s="1805"/>
      <c r="S190" s="1814" t="s">
        <v>598</v>
      </c>
      <c r="T190" s="1814"/>
      <c r="U190" s="1814" t="s">
        <v>302</v>
      </c>
      <c r="V190" s="1814"/>
      <c r="W190" s="1814"/>
      <c r="X190" s="1814"/>
      <c r="Y190" s="1814"/>
      <c r="Z190" s="1814"/>
      <c r="AA190" s="1814"/>
      <c r="AB190" s="1814"/>
      <c r="AC190" s="1814"/>
      <c r="AD190" s="1814"/>
      <c r="AE190" s="1814"/>
      <c r="AF190" s="1814"/>
      <c r="AG190" s="1814"/>
      <c r="AH190" s="1814"/>
      <c r="AI190" s="1814"/>
    </row>
    <row r="191" spans="1:35" ht="15" x14ac:dyDescent="0.25">
      <c r="A191" s="1807">
        <v>1</v>
      </c>
      <c r="B191" s="1807" t="s">
        <v>728</v>
      </c>
      <c r="C191" s="1805"/>
      <c r="D191" s="1805"/>
      <c r="E191" s="1805"/>
      <c r="F191" s="1805"/>
      <c r="G191" s="1805"/>
      <c r="H191" s="1808">
        <v>8</v>
      </c>
      <c r="I191" s="1805" t="s">
        <v>729</v>
      </c>
      <c r="J191" s="1805"/>
      <c r="K191" s="1805"/>
      <c r="L191" s="1805"/>
      <c r="M191" s="1805"/>
      <c r="N191" s="1805"/>
      <c r="O191" s="1805"/>
      <c r="P191" s="1805"/>
      <c r="S191" s="1814">
        <v>1</v>
      </c>
      <c r="T191" s="1814" t="s">
        <v>728</v>
      </c>
      <c r="U191" s="1814"/>
      <c r="V191" s="1814"/>
      <c r="W191" s="1814"/>
      <c r="X191" s="1814"/>
      <c r="Y191" s="1814"/>
      <c r="Z191" s="1817">
        <v>8</v>
      </c>
      <c r="AA191" s="1814" t="s">
        <v>730</v>
      </c>
      <c r="AB191" s="1814"/>
      <c r="AC191" s="1814"/>
      <c r="AD191" s="1814"/>
      <c r="AE191" s="1814"/>
      <c r="AF191" s="1814"/>
      <c r="AG191" s="2513" t="s">
        <v>370</v>
      </c>
      <c r="AH191" s="2513"/>
      <c r="AI191" s="2513"/>
    </row>
    <row r="192" spans="1:35" ht="15" x14ac:dyDescent="0.25">
      <c r="A192" s="1807">
        <v>2</v>
      </c>
      <c r="B192" s="1807" t="s">
        <v>731</v>
      </c>
      <c r="C192" s="1805"/>
      <c r="D192" s="1805"/>
      <c r="E192" s="1805"/>
      <c r="F192" s="1805"/>
      <c r="G192" s="1805"/>
      <c r="H192" s="1808">
        <v>9</v>
      </c>
      <c r="I192" s="1805" t="s">
        <v>732</v>
      </c>
      <c r="J192" s="1805"/>
      <c r="K192" s="1805"/>
      <c r="L192" s="1805"/>
      <c r="M192" s="1805"/>
      <c r="N192" s="1805"/>
      <c r="O192" s="1805"/>
      <c r="P192" s="1805"/>
      <c r="S192" s="1814">
        <v>2</v>
      </c>
      <c r="T192" s="1814" t="s">
        <v>731</v>
      </c>
      <c r="U192" s="1814"/>
      <c r="V192" s="1814"/>
      <c r="W192" s="1814"/>
      <c r="X192" s="1814"/>
      <c r="Y192" s="1814"/>
      <c r="Z192" s="1817">
        <v>9</v>
      </c>
      <c r="AA192" s="1814" t="s">
        <v>733</v>
      </c>
      <c r="AB192" s="1814"/>
      <c r="AC192" s="1814"/>
      <c r="AD192" s="1814"/>
      <c r="AE192" s="1814"/>
      <c r="AF192" s="1814"/>
      <c r="AG192" s="1814"/>
      <c r="AH192" s="1814"/>
      <c r="AI192" s="1814"/>
    </row>
    <row r="193" spans="1:35" ht="15" x14ac:dyDescent="0.25">
      <c r="A193" s="1807">
        <v>3</v>
      </c>
      <c r="B193" s="1807" t="s">
        <v>734</v>
      </c>
      <c r="C193" s="1805"/>
      <c r="D193" s="1805"/>
      <c r="E193" s="1805"/>
      <c r="F193" s="1805"/>
      <c r="G193" s="1805"/>
      <c r="H193" s="1808">
        <v>0</v>
      </c>
      <c r="I193" s="1805" t="s">
        <v>735</v>
      </c>
      <c r="J193" s="1805"/>
      <c r="K193" s="1805"/>
      <c r="L193" s="1805"/>
      <c r="M193" s="1805"/>
      <c r="N193" s="1805"/>
      <c r="O193" s="1805"/>
      <c r="P193" s="1805"/>
      <c r="S193" s="1814">
        <v>3</v>
      </c>
      <c r="T193" s="1814" t="s">
        <v>734</v>
      </c>
      <c r="U193" s="1814"/>
      <c r="V193" s="1814"/>
      <c r="W193" s="1814"/>
      <c r="X193" s="1814"/>
      <c r="Y193" s="1814"/>
      <c r="Z193" s="1817">
        <v>0</v>
      </c>
      <c r="AA193" s="1814" t="s">
        <v>736</v>
      </c>
      <c r="AB193" s="1814"/>
      <c r="AC193" s="1814"/>
      <c r="AD193" s="1814"/>
      <c r="AE193" s="1814"/>
      <c r="AF193" s="1814"/>
      <c r="AG193" s="1814"/>
      <c r="AH193" s="1814"/>
      <c r="AI193" s="1814"/>
    </row>
    <row r="194" spans="1:35" ht="15" x14ac:dyDescent="0.25">
      <c r="A194" s="1807">
        <v>4</v>
      </c>
      <c r="B194" s="1807" t="s">
        <v>737</v>
      </c>
      <c r="C194" s="1805"/>
      <c r="D194" s="1805"/>
      <c r="E194" s="1805"/>
      <c r="F194" s="1805"/>
      <c r="G194" s="1805"/>
      <c r="H194" s="1808" t="s">
        <v>738</v>
      </c>
      <c r="I194" s="1805" t="s">
        <v>739</v>
      </c>
      <c r="J194" s="1805"/>
      <c r="K194" s="1805"/>
      <c r="L194" s="1805"/>
      <c r="M194" s="1805"/>
      <c r="N194" s="1805"/>
      <c r="O194" s="1805"/>
      <c r="P194" s="1805"/>
      <c r="S194" s="1814">
        <v>4</v>
      </c>
      <c r="T194" s="1814" t="s">
        <v>737</v>
      </c>
      <c r="U194" s="1814"/>
      <c r="V194" s="1814"/>
      <c r="W194" s="1814"/>
      <c r="X194" s="1814"/>
      <c r="Y194" s="1814"/>
      <c r="Z194" s="1814" t="s">
        <v>738</v>
      </c>
      <c r="AA194" s="1814" t="s">
        <v>739</v>
      </c>
      <c r="AB194" s="1814"/>
      <c r="AC194" s="1814"/>
      <c r="AD194" s="1814"/>
      <c r="AE194" s="1814"/>
      <c r="AF194" s="1814"/>
      <c r="AG194" s="1814"/>
      <c r="AH194" s="1814"/>
      <c r="AI194" s="1814"/>
    </row>
    <row r="195" spans="1:35" ht="15" x14ac:dyDescent="0.25">
      <c r="A195" s="1807">
        <v>5</v>
      </c>
      <c r="B195" s="1807" t="s">
        <v>740</v>
      </c>
      <c r="C195" s="1805"/>
      <c r="D195" s="1805"/>
      <c r="E195" s="1805"/>
      <c r="F195" s="1805"/>
      <c r="G195" s="1805"/>
      <c r="H195" s="1808" t="s">
        <v>741</v>
      </c>
      <c r="I195" s="1805" t="s">
        <v>742</v>
      </c>
      <c r="J195" s="1805"/>
      <c r="K195" s="1805"/>
      <c r="L195" s="1805"/>
      <c r="M195" s="1805"/>
      <c r="N195" s="1805"/>
      <c r="O195" s="1805"/>
      <c r="P195" s="1805"/>
      <c r="S195" s="1814">
        <v>5</v>
      </c>
      <c r="T195" s="1814" t="s">
        <v>740</v>
      </c>
      <c r="U195" s="1814"/>
      <c r="V195" s="1814"/>
      <c r="W195" s="1814"/>
      <c r="X195" s="1814"/>
      <c r="Y195" s="1814"/>
      <c r="Z195" s="1814" t="s">
        <v>741</v>
      </c>
      <c r="AA195" s="1814" t="s">
        <v>742</v>
      </c>
      <c r="AB195" s="1814"/>
      <c r="AC195" s="1814"/>
      <c r="AD195" s="1814"/>
      <c r="AE195" s="1814"/>
      <c r="AF195" s="1814"/>
      <c r="AG195" s="2514" t="s">
        <v>371</v>
      </c>
      <c r="AH195" s="2514"/>
      <c r="AI195" s="2514"/>
    </row>
    <row r="196" spans="1:35" ht="15" x14ac:dyDescent="0.25">
      <c r="A196" s="1807">
        <v>6</v>
      </c>
      <c r="B196" s="1807" t="s">
        <v>743</v>
      </c>
      <c r="C196" s="1805"/>
      <c r="D196" s="1805"/>
      <c r="E196" s="1805"/>
      <c r="F196" s="1805"/>
      <c r="G196" s="1805"/>
      <c r="H196" s="1808" t="s">
        <v>744</v>
      </c>
      <c r="I196" s="1805" t="s">
        <v>745</v>
      </c>
      <c r="J196" s="1805"/>
      <c r="K196" s="1805"/>
      <c r="L196" s="1805"/>
      <c r="M196" s="1805"/>
      <c r="N196" s="1805"/>
      <c r="O196" s="1805"/>
      <c r="P196" s="1805"/>
      <c r="S196" s="1814">
        <v>6</v>
      </c>
      <c r="T196" s="1814" t="s">
        <v>743</v>
      </c>
      <c r="U196" s="1814"/>
      <c r="V196" s="1814"/>
      <c r="W196" s="1814"/>
      <c r="X196" s="1814"/>
      <c r="Y196" s="1814"/>
      <c r="Z196" s="1814" t="s">
        <v>744</v>
      </c>
      <c r="AA196" s="1814" t="s">
        <v>745</v>
      </c>
      <c r="AB196" s="1814"/>
      <c r="AC196" s="1814"/>
      <c r="AD196" s="1814"/>
      <c r="AE196" s="1814"/>
      <c r="AF196" s="1814"/>
      <c r="AG196" s="2513" t="s">
        <v>372</v>
      </c>
      <c r="AH196" s="2513"/>
      <c r="AI196" s="2513"/>
    </row>
    <row r="197" spans="1:35" ht="15" x14ac:dyDescent="0.25">
      <c r="A197" s="1807">
        <v>7</v>
      </c>
      <c r="B197" s="1807" t="s">
        <v>746</v>
      </c>
      <c r="C197" s="1805"/>
      <c r="D197" s="1805"/>
      <c r="E197" s="1805"/>
      <c r="F197" s="1805"/>
      <c r="G197" s="1805"/>
      <c r="H197" s="1808" t="s">
        <v>747</v>
      </c>
      <c r="I197" s="1805" t="s">
        <v>748</v>
      </c>
      <c r="J197" s="1805"/>
      <c r="K197" s="1805"/>
      <c r="L197" s="1805"/>
      <c r="M197" s="1805"/>
      <c r="N197" s="1805"/>
      <c r="O197" s="1805"/>
      <c r="P197" s="1805"/>
      <c r="S197" s="1814">
        <v>7</v>
      </c>
      <c r="T197" s="1814" t="s">
        <v>746</v>
      </c>
      <c r="U197" s="1814"/>
      <c r="V197" s="1814"/>
      <c r="W197" s="1814"/>
      <c r="X197" s="1814"/>
      <c r="Y197" s="1814"/>
      <c r="Z197" s="1814" t="s">
        <v>747</v>
      </c>
      <c r="AA197" s="1814" t="s">
        <v>748</v>
      </c>
      <c r="AB197" s="1814"/>
      <c r="AC197" s="1814"/>
      <c r="AD197" s="1814"/>
      <c r="AE197" s="1814"/>
      <c r="AF197" s="1814"/>
      <c r="AG197" s="2513" t="s">
        <v>749</v>
      </c>
      <c r="AH197" s="2513"/>
      <c r="AI197" s="2513"/>
    </row>
    <row r="199" spans="1:35" ht="15" x14ac:dyDescent="0.25">
      <c r="S199" s="1884" t="s">
        <v>828</v>
      </c>
      <c r="T199" s="1814"/>
      <c r="U199" s="1814"/>
      <c r="V199" s="1814"/>
      <c r="W199" s="1814"/>
      <c r="X199" s="1814"/>
      <c r="Y199" s="1814"/>
      <c r="Z199" s="1814"/>
      <c r="AA199" s="1814"/>
      <c r="AB199" s="1814"/>
      <c r="AC199" s="1814"/>
      <c r="AD199" s="1814"/>
      <c r="AE199" s="1814"/>
      <c r="AF199" s="1814"/>
      <c r="AG199" s="1814"/>
      <c r="AH199" s="1814"/>
      <c r="AI199" s="1814"/>
    </row>
    <row r="206" spans="1:35" ht="15.75" x14ac:dyDescent="0.25">
      <c r="A206" s="2463" t="s">
        <v>268</v>
      </c>
      <c r="B206" s="2463"/>
      <c r="C206" s="2463"/>
      <c r="D206" s="2463"/>
      <c r="E206" s="2463"/>
      <c r="F206" s="2463"/>
      <c r="G206" s="2463"/>
      <c r="H206" s="2463"/>
      <c r="I206" s="2463"/>
      <c r="J206" s="2463"/>
      <c r="K206" s="2463"/>
      <c r="L206" s="2463"/>
      <c r="M206" s="2463"/>
      <c r="N206" s="2463"/>
      <c r="O206" s="2463"/>
      <c r="P206" s="2463"/>
      <c r="Q206" s="2463"/>
      <c r="S206" s="2515" t="s">
        <v>752</v>
      </c>
      <c r="T206" s="2515"/>
      <c r="U206" s="2515"/>
      <c r="V206" s="2515"/>
      <c r="W206" s="2515"/>
      <c r="X206" s="2515"/>
      <c r="Y206" s="2515"/>
      <c r="Z206" s="2515"/>
      <c r="AA206" s="2515"/>
      <c r="AB206" s="2515"/>
      <c r="AC206" s="2515"/>
      <c r="AD206" s="2515"/>
      <c r="AE206" s="2515"/>
      <c r="AF206" s="2515"/>
      <c r="AG206" s="2515"/>
      <c r="AH206" s="2515"/>
      <c r="AI206" s="2515"/>
    </row>
    <row r="207" spans="1:35" ht="15.75" x14ac:dyDescent="0.25">
      <c r="S207" s="2516" t="s">
        <v>832</v>
      </c>
      <c r="T207" s="2516"/>
      <c r="U207" s="2516"/>
      <c r="V207" s="2516"/>
      <c r="W207" s="2516"/>
      <c r="X207" s="2516"/>
      <c r="Y207" s="2516"/>
      <c r="Z207" s="2516"/>
      <c r="AA207" s="2516"/>
      <c r="AB207" s="2516"/>
      <c r="AC207" s="2516"/>
      <c r="AD207" s="2516"/>
      <c r="AE207" s="2516"/>
      <c r="AF207" s="2516"/>
      <c r="AG207" s="2516"/>
      <c r="AH207" s="2516"/>
      <c r="AI207" s="2516"/>
    </row>
    <row r="208" spans="1:35" ht="15" x14ac:dyDescent="0.25">
      <c r="A208" s="1569" t="s">
        <v>273</v>
      </c>
      <c r="B208" s="1569"/>
      <c r="C208" s="1917" t="s">
        <v>830</v>
      </c>
      <c r="D208" s="1566"/>
      <c r="E208" s="1566"/>
      <c r="F208" s="1566"/>
      <c r="G208" s="1566"/>
      <c r="H208" s="1566"/>
      <c r="I208" s="1566"/>
      <c r="J208" s="1566"/>
      <c r="K208" s="1566"/>
      <c r="L208" s="1566"/>
      <c r="M208" s="1566"/>
      <c r="N208" s="1566"/>
      <c r="O208" s="1566"/>
      <c r="P208" s="1566"/>
      <c r="S208" s="1906"/>
      <c r="T208" s="1906"/>
      <c r="U208" s="1906"/>
      <c r="V208" s="1906"/>
      <c r="W208" s="1906"/>
      <c r="X208" s="1906"/>
      <c r="Y208" s="1906"/>
      <c r="Z208" s="1906"/>
      <c r="AA208" s="1906"/>
      <c r="AB208" s="1906"/>
      <c r="AC208" s="1906"/>
      <c r="AD208" s="1906"/>
      <c r="AE208" s="1906"/>
      <c r="AF208" s="1906"/>
      <c r="AG208" s="1906"/>
      <c r="AH208" s="1906"/>
      <c r="AI208" s="1906"/>
    </row>
    <row r="209" spans="1:35" ht="15" x14ac:dyDescent="0.25">
      <c r="A209" s="1569" t="s">
        <v>25</v>
      </c>
      <c r="B209" s="1569"/>
      <c r="C209" s="1710" t="s">
        <v>706</v>
      </c>
      <c r="D209" s="1566"/>
      <c r="E209" s="1566"/>
      <c r="F209" s="1566"/>
      <c r="G209" s="1566"/>
      <c r="H209" s="1566"/>
      <c r="I209" s="1566"/>
      <c r="J209" s="1566"/>
      <c r="K209" s="1566"/>
      <c r="L209" s="1566"/>
      <c r="M209" s="1566"/>
      <c r="N209" s="1566"/>
      <c r="O209" s="1566"/>
      <c r="P209" s="1566"/>
      <c r="S209" s="1814" t="s">
        <v>25</v>
      </c>
      <c r="T209" s="1814" t="s">
        <v>706</v>
      </c>
      <c r="U209" s="1814"/>
      <c r="V209" s="1814"/>
      <c r="W209" s="1814"/>
      <c r="X209" s="1814"/>
      <c r="Y209" s="1814"/>
      <c r="Z209" s="1814"/>
      <c r="AA209" s="1814"/>
      <c r="AB209" s="1814"/>
      <c r="AC209" s="1814"/>
      <c r="AD209" s="1814"/>
      <c r="AE209" s="1814"/>
      <c r="AF209" s="1814"/>
      <c r="AG209" s="1814"/>
      <c r="AH209" s="1814"/>
      <c r="AI209" s="1814"/>
    </row>
    <row r="210" spans="1:35" ht="15" x14ac:dyDescent="0.25">
      <c r="A210" s="1569" t="s">
        <v>711</v>
      </c>
      <c r="B210" s="1569"/>
      <c r="C210" s="1566" t="s">
        <v>712</v>
      </c>
      <c r="D210" s="1566"/>
      <c r="E210" s="1566"/>
      <c r="F210" s="1566"/>
      <c r="G210" s="1566"/>
      <c r="H210" s="1566"/>
      <c r="I210" s="1566"/>
      <c r="J210" s="1566"/>
      <c r="K210" s="1566"/>
      <c r="L210" s="1566"/>
      <c r="M210" s="1566"/>
      <c r="N210" s="1566"/>
      <c r="O210" s="1566"/>
      <c r="P210" s="1566"/>
      <c r="S210" s="1814" t="s">
        <v>272</v>
      </c>
      <c r="T210" s="1814" t="s">
        <v>712</v>
      </c>
      <c r="U210" s="1814"/>
      <c r="V210" s="1814"/>
      <c r="W210" s="1814"/>
      <c r="X210" s="1814"/>
      <c r="Y210" s="1814"/>
      <c r="Z210" s="1814"/>
      <c r="AA210" s="1814"/>
      <c r="AB210" s="1814"/>
      <c r="AC210" s="1814"/>
      <c r="AD210" s="1814"/>
      <c r="AE210" s="1814"/>
      <c r="AF210" s="1814"/>
      <c r="AG210" s="1814"/>
      <c r="AH210" s="1814"/>
      <c r="AI210" s="1814"/>
    </row>
    <row r="211" spans="1:35" ht="15" x14ac:dyDescent="0.25">
      <c r="A211" s="1569" t="s">
        <v>26</v>
      </c>
      <c r="B211" s="1569"/>
      <c r="C211" s="1566" t="s">
        <v>754</v>
      </c>
      <c r="D211" s="1566"/>
      <c r="E211" s="1566"/>
      <c r="F211" s="1566"/>
      <c r="G211" s="1566"/>
      <c r="H211" s="1566"/>
      <c r="I211" s="1566"/>
      <c r="J211" s="1566"/>
      <c r="K211" s="1566"/>
      <c r="L211" s="1566"/>
      <c r="M211" s="1566"/>
      <c r="N211" s="1566"/>
      <c r="O211" s="1566"/>
      <c r="P211" s="1566"/>
      <c r="S211" s="1814" t="s">
        <v>26</v>
      </c>
      <c r="T211" s="1814" t="s">
        <v>754</v>
      </c>
      <c r="U211" s="1814"/>
      <c r="V211" s="1814"/>
      <c r="W211" s="1814"/>
      <c r="X211" s="1814"/>
      <c r="Y211" s="1814"/>
      <c r="Z211" s="1814"/>
      <c r="AA211" s="1814"/>
      <c r="AB211" s="1814"/>
      <c r="AC211" s="1814"/>
      <c r="AD211" s="1814"/>
      <c r="AE211" s="1814"/>
      <c r="AF211" s="1814"/>
      <c r="AG211" s="1814"/>
      <c r="AH211" s="1814"/>
      <c r="AI211" s="1814"/>
    </row>
    <row r="212" spans="1:35" ht="15" x14ac:dyDescent="0.25">
      <c r="A212" s="1569"/>
      <c r="B212" s="1569"/>
      <c r="C212" s="1566"/>
      <c r="D212" s="1566"/>
      <c r="E212" s="1566"/>
      <c r="F212" s="1566"/>
      <c r="G212" s="1566"/>
      <c r="H212" s="1566"/>
      <c r="I212" s="1566"/>
      <c r="J212" s="1566"/>
      <c r="K212" s="1566"/>
      <c r="L212" s="1566"/>
      <c r="M212" s="1566"/>
      <c r="N212" s="1566"/>
      <c r="O212" s="1566"/>
      <c r="P212" s="1566"/>
      <c r="S212" s="1814"/>
      <c r="T212" s="1814"/>
      <c r="U212" s="1814"/>
      <c r="V212" s="1814"/>
      <c r="W212" s="1814"/>
      <c r="X212" s="1814"/>
      <c r="Y212" s="1814"/>
      <c r="Z212" s="1814"/>
      <c r="AA212" s="1814"/>
      <c r="AB212" s="1814"/>
      <c r="AC212" s="1814"/>
      <c r="AD212" s="1814"/>
      <c r="AE212" s="1814"/>
      <c r="AF212" s="1814"/>
      <c r="AG212" s="1814"/>
      <c r="AH212" s="1814"/>
      <c r="AI212" s="1814"/>
    </row>
    <row r="213" spans="1:35" ht="15" x14ac:dyDescent="0.25">
      <c r="A213" s="2520" t="s">
        <v>0</v>
      </c>
      <c r="B213" s="2522" t="s">
        <v>715</v>
      </c>
      <c r="C213" s="2524" t="s">
        <v>716</v>
      </c>
      <c r="D213" s="2525"/>
      <c r="E213" s="2525"/>
      <c r="F213" s="2525"/>
      <c r="G213" s="2525"/>
      <c r="H213" s="2525"/>
      <c r="I213" s="2525"/>
      <c r="J213" s="2525"/>
      <c r="K213" s="2525"/>
      <c r="L213" s="2525"/>
      <c r="M213" s="2525"/>
      <c r="N213" s="2525"/>
      <c r="O213" s="2525"/>
      <c r="P213" s="2526"/>
      <c r="S213" s="2517" t="s">
        <v>0</v>
      </c>
      <c r="T213" s="2517" t="s">
        <v>715</v>
      </c>
      <c r="U213" s="2517" t="s">
        <v>773</v>
      </c>
      <c r="V213" s="2517"/>
      <c r="W213" s="2517"/>
      <c r="X213" s="2517"/>
      <c r="Y213" s="2517"/>
      <c r="Z213" s="2517"/>
      <c r="AA213" s="2517"/>
      <c r="AB213" s="2517"/>
      <c r="AC213" s="2517"/>
      <c r="AD213" s="2517"/>
      <c r="AE213" s="2517"/>
      <c r="AF213" s="2517"/>
      <c r="AG213" s="2517"/>
      <c r="AH213" s="2517"/>
      <c r="AI213" s="2517" t="s">
        <v>309</v>
      </c>
    </row>
    <row r="214" spans="1:35" ht="75" x14ac:dyDescent="0.2">
      <c r="A214" s="2521"/>
      <c r="B214" s="2523"/>
      <c r="C214" s="1567" t="s">
        <v>724</v>
      </c>
      <c r="D214" s="1567" t="s">
        <v>717</v>
      </c>
      <c r="E214" s="1567" t="s">
        <v>718</v>
      </c>
      <c r="F214" s="1567" t="s">
        <v>136</v>
      </c>
      <c r="G214" s="1567" t="s">
        <v>93</v>
      </c>
      <c r="H214" s="1567" t="s">
        <v>94</v>
      </c>
      <c r="I214" s="1567" t="s">
        <v>719</v>
      </c>
      <c r="J214" s="1567" t="s">
        <v>720</v>
      </c>
      <c r="K214" s="1567" t="s">
        <v>95</v>
      </c>
      <c r="L214" s="1567" t="s">
        <v>721</v>
      </c>
      <c r="M214" s="1567" t="s">
        <v>722</v>
      </c>
      <c r="N214" s="1567" t="s">
        <v>723</v>
      </c>
      <c r="O214" s="1567" t="s">
        <v>208</v>
      </c>
      <c r="P214" s="1567" t="s">
        <v>97</v>
      </c>
      <c r="Q214" s="1903"/>
      <c r="S214" s="2517"/>
      <c r="T214" s="2517"/>
      <c r="U214" s="1820" t="s">
        <v>724</v>
      </c>
      <c r="V214" s="1820" t="s">
        <v>717</v>
      </c>
      <c r="W214" s="1820" t="s">
        <v>718</v>
      </c>
      <c r="X214" s="1820" t="s">
        <v>136</v>
      </c>
      <c r="Y214" s="1820" t="s">
        <v>93</v>
      </c>
      <c r="Z214" s="1820" t="s">
        <v>94</v>
      </c>
      <c r="AA214" s="1820" t="s">
        <v>719</v>
      </c>
      <c r="AB214" s="1820" t="s">
        <v>720</v>
      </c>
      <c r="AC214" s="1820" t="s">
        <v>95</v>
      </c>
      <c r="AD214" s="1820" t="s">
        <v>725</v>
      </c>
      <c r="AE214" s="1820" t="s">
        <v>722</v>
      </c>
      <c r="AF214" s="1820" t="s">
        <v>726</v>
      </c>
      <c r="AG214" s="1820" t="s">
        <v>208</v>
      </c>
      <c r="AH214" s="1820" t="s">
        <v>97</v>
      </c>
      <c r="AI214" s="2517"/>
    </row>
    <row r="215" spans="1:35" ht="15" x14ac:dyDescent="0.2">
      <c r="A215" s="1573">
        <v>1</v>
      </c>
      <c r="B215" s="1573">
        <v>2</v>
      </c>
      <c r="C215" s="1573">
        <v>3</v>
      </c>
      <c r="D215" s="1574">
        <v>4</v>
      </c>
      <c r="E215" s="1574">
        <v>5</v>
      </c>
      <c r="F215" s="1574">
        <v>6</v>
      </c>
      <c r="G215" s="1574">
        <v>7</v>
      </c>
      <c r="H215" s="1574">
        <v>8</v>
      </c>
      <c r="I215" s="1574">
        <v>9</v>
      </c>
      <c r="J215" s="1574">
        <v>10</v>
      </c>
      <c r="K215" s="1574">
        <v>11</v>
      </c>
      <c r="L215" s="1574">
        <v>12</v>
      </c>
      <c r="M215" s="1574">
        <v>13</v>
      </c>
      <c r="N215" s="1574">
        <v>14</v>
      </c>
      <c r="O215" s="1574">
        <v>15</v>
      </c>
      <c r="P215" s="1574">
        <v>16</v>
      </c>
      <c r="S215" s="1821">
        <v>1</v>
      </c>
      <c r="T215" s="1821">
        <v>2</v>
      </c>
      <c r="U215" s="1821">
        <v>3</v>
      </c>
      <c r="V215" s="1821">
        <v>4</v>
      </c>
      <c r="W215" s="1821">
        <v>5</v>
      </c>
      <c r="X215" s="1821">
        <v>6</v>
      </c>
      <c r="Y215" s="1821">
        <v>7</v>
      </c>
      <c r="Z215" s="1821">
        <v>8</v>
      </c>
      <c r="AA215" s="1821">
        <v>9</v>
      </c>
      <c r="AB215" s="1821">
        <v>10</v>
      </c>
      <c r="AC215" s="1821">
        <v>11</v>
      </c>
      <c r="AD215" s="1821">
        <v>12</v>
      </c>
      <c r="AE215" s="1821">
        <v>13</v>
      </c>
      <c r="AF215" s="1821">
        <v>14</v>
      </c>
      <c r="AG215" s="1821">
        <v>15</v>
      </c>
      <c r="AH215" s="1821">
        <v>16</v>
      </c>
      <c r="AI215" s="1821">
        <v>17</v>
      </c>
    </row>
    <row r="216" spans="1:35" ht="15" x14ac:dyDescent="0.25">
      <c r="A216" s="1809">
        <v>1</v>
      </c>
      <c r="B216" s="1809">
        <v>0</v>
      </c>
      <c r="C216" s="1920"/>
      <c r="D216" s="1920"/>
      <c r="E216" s="1920"/>
      <c r="F216" s="1920"/>
      <c r="G216" s="1920">
        <v>3</v>
      </c>
      <c r="H216" s="1920"/>
      <c r="I216" s="1920"/>
      <c r="J216" s="1920"/>
      <c r="K216" s="1810"/>
      <c r="L216" s="1810"/>
      <c r="M216" s="1810"/>
      <c r="N216" s="1810"/>
      <c r="O216" s="1810"/>
      <c r="P216" s="1810"/>
      <c r="S216" s="1819">
        <v>1</v>
      </c>
      <c r="T216" s="1819">
        <v>0</v>
      </c>
      <c r="U216" s="1816">
        <v>0</v>
      </c>
      <c r="V216" s="1816">
        <v>5</v>
      </c>
      <c r="W216" s="1816">
        <v>0</v>
      </c>
      <c r="X216" s="1816">
        <v>0</v>
      </c>
      <c r="Y216" s="1816">
        <v>9</v>
      </c>
      <c r="Z216" s="1816">
        <v>5</v>
      </c>
      <c r="AA216" s="1816">
        <v>1</v>
      </c>
      <c r="AB216" s="1816">
        <v>2</v>
      </c>
      <c r="AC216" s="1816">
        <v>0</v>
      </c>
      <c r="AD216" s="1816">
        <v>0</v>
      </c>
      <c r="AE216" s="1816">
        <v>0</v>
      </c>
      <c r="AF216" s="1816">
        <v>0</v>
      </c>
      <c r="AG216" s="1816">
        <v>0</v>
      </c>
      <c r="AH216" s="1816">
        <v>0</v>
      </c>
      <c r="AI216" s="1816">
        <v>0</v>
      </c>
    </row>
    <row r="217" spans="1:35" ht="15" x14ac:dyDescent="0.25">
      <c r="A217" s="1809">
        <v>2</v>
      </c>
      <c r="B217" s="1809">
        <v>1</v>
      </c>
      <c r="C217" s="1920"/>
      <c r="D217" s="1920"/>
      <c r="E217" s="1920"/>
      <c r="F217" s="1920"/>
      <c r="G217" s="1920"/>
      <c r="H217" s="1920"/>
      <c r="I217" s="1920"/>
      <c r="J217" s="1920"/>
      <c r="K217" s="1810"/>
      <c r="L217" s="1810"/>
      <c r="M217" s="1810"/>
      <c r="N217" s="1810"/>
      <c r="O217" s="1810"/>
      <c r="P217" s="1810"/>
      <c r="S217" s="1819">
        <v>2</v>
      </c>
      <c r="T217" s="1819">
        <v>1</v>
      </c>
      <c r="U217" s="1816">
        <v>0</v>
      </c>
      <c r="V217" s="1816">
        <v>0</v>
      </c>
      <c r="W217" s="1816">
        <v>0</v>
      </c>
      <c r="X217" s="1816">
        <v>0</v>
      </c>
      <c r="Y217" s="1816">
        <v>0</v>
      </c>
      <c r="Z217" s="1816">
        <v>0</v>
      </c>
      <c r="AA217" s="1816">
        <v>0</v>
      </c>
      <c r="AB217" s="1816">
        <v>0</v>
      </c>
      <c r="AC217" s="1816">
        <v>0</v>
      </c>
      <c r="AD217" s="1816">
        <v>0</v>
      </c>
      <c r="AE217" s="1816">
        <v>0</v>
      </c>
      <c r="AF217" s="1816">
        <v>0</v>
      </c>
      <c r="AG217" s="1816">
        <v>0</v>
      </c>
      <c r="AH217" s="1816">
        <v>0</v>
      </c>
      <c r="AI217" s="1816">
        <v>0</v>
      </c>
    </row>
    <row r="218" spans="1:35" ht="15" x14ac:dyDescent="0.25">
      <c r="A218" s="1809">
        <v>3</v>
      </c>
      <c r="B218" s="1809">
        <v>2</v>
      </c>
      <c r="C218" s="1920"/>
      <c r="D218" s="1920"/>
      <c r="E218" s="1920"/>
      <c r="F218" s="1920"/>
      <c r="G218" s="1920"/>
      <c r="H218" s="1920"/>
      <c r="I218" s="1920"/>
      <c r="J218" s="1920"/>
      <c r="K218" s="1810"/>
      <c r="L218" s="1810"/>
      <c r="M218" s="1810"/>
      <c r="N218" s="1810"/>
      <c r="O218" s="1810"/>
      <c r="P218" s="1810"/>
      <c r="S218" s="1819">
        <v>3</v>
      </c>
      <c r="T218" s="1819">
        <v>2</v>
      </c>
      <c r="U218" s="1816">
        <v>26</v>
      </c>
      <c r="V218" s="1816">
        <v>20</v>
      </c>
      <c r="W218" s="1816">
        <v>24</v>
      </c>
      <c r="X218" s="1816">
        <v>35</v>
      </c>
      <c r="Y218" s="1816">
        <v>194</v>
      </c>
      <c r="Z218" s="1816">
        <v>33</v>
      </c>
      <c r="AA218" s="1816">
        <v>81</v>
      </c>
      <c r="AB218" s="1816">
        <v>21</v>
      </c>
      <c r="AC218" s="1816">
        <v>0</v>
      </c>
      <c r="AD218" s="1816">
        <v>0</v>
      </c>
      <c r="AE218" s="1816">
        <v>0</v>
      </c>
      <c r="AF218" s="1816">
        <v>0</v>
      </c>
      <c r="AG218" s="1816">
        <v>0</v>
      </c>
      <c r="AH218" s="1816">
        <v>0</v>
      </c>
      <c r="AI218" s="1816">
        <v>0</v>
      </c>
    </row>
    <row r="219" spans="1:35" ht="15" x14ac:dyDescent="0.25">
      <c r="A219" s="1809">
        <v>4</v>
      </c>
      <c r="B219" s="1809">
        <v>3</v>
      </c>
      <c r="C219" s="1920">
        <v>1</v>
      </c>
      <c r="D219" s="1920">
        <v>5</v>
      </c>
      <c r="E219" s="1920">
        <v>1</v>
      </c>
      <c r="F219" s="1920">
        <v>1</v>
      </c>
      <c r="G219" s="1920">
        <v>34</v>
      </c>
      <c r="H219" s="1920"/>
      <c r="I219" s="1920">
        <v>2</v>
      </c>
      <c r="J219" s="1920"/>
      <c r="K219" s="1810"/>
      <c r="L219" s="1810"/>
      <c r="M219" s="1810"/>
      <c r="N219" s="1810"/>
      <c r="O219" s="1810"/>
      <c r="P219" s="1810"/>
      <c r="S219" s="1819">
        <v>4</v>
      </c>
      <c r="T219" s="1819">
        <v>3</v>
      </c>
      <c r="U219" s="1816">
        <v>105</v>
      </c>
      <c r="V219" s="1816">
        <v>145</v>
      </c>
      <c r="W219" s="1816">
        <v>82</v>
      </c>
      <c r="X219" s="1816">
        <v>280</v>
      </c>
      <c r="Y219" s="1816">
        <v>1166</v>
      </c>
      <c r="Z219" s="1816">
        <v>241</v>
      </c>
      <c r="AA219" s="1816">
        <v>92</v>
      </c>
      <c r="AB219" s="1816">
        <v>83</v>
      </c>
      <c r="AC219" s="1816">
        <v>0</v>
      </c>
      <c r="AD219" s="1816">
        <v>0</v>
      </c>
      <c r="AE219" s="1816">
        <v>0</v>
      </c>
      <c r="AF219" s="1816">
        <v>0</v>
      </c>
      <c r="AG219" s="1816">
        <v>0</v>
      </c>
      <c r="AH219" s="1816">
        <v>0</v>
      </c>
      <c r="AI219" s="1816">
        <v>0</v>
      </c>
    </row>
    <row r="220" spans="1:35" ht="15" x14ac:dyDescent="0.25">
      <c r="A220" s="1809">
        <v>5</v>
      </c>
      <c r="B220" s="1809">
        <v>4</v>
      </c>
      <c r="C220" s="1920"/>
      <c r="D220" s="1920"/>
      <c r="E220" s="1920"/>
      <c r="F220" s="1920"/>
      <c r="G220" s="1920"/>
      <c r="H220" s="1920">
        <v>1</v>
      </c>
      <c r="I220" s="1920"/>
      <c r="J220" s="1920"/>
      <c r="K220" s="1810"/>
      <c r="L220" s="1810"/>
      <c r="M220" s="1810"/>
      <c r="N220" s="1810"/>
      <c r="O220" s="1810"/>
      <c r="P220" s="1810"/>
      <c r="S220" s="1819">
        <v>5</v>
      </c>
      <c r="T220" s="1819">
        <v>4</v>
      </c>
      <c r="U220" s="1816">
        <v>0</v>
      </c>
      <c r="V220" s="1816">
        <v>3</v>
      </c>
      <c r="W220" s="1816">
        <v>4</v>
      </c>
      <c r="X220" s="1816">
        <v>10</v>
      </c>
      <c r="Y220" s="1816">
        <v>54</v>
      </c>
      <c r="Z220" s="1816">
        <v>33</v>
      </c>
      <c r="AA220" s="1816">
        <v>3</v>
      </c>
      <c r="AB220" s="1816">
        <v>15</v>
      </c>
      <c r="AC220" s="1816">
        <v>0</v>
      </c>
      <c r="AD220" s="1816">
        <v>0</v>
      </c>
      <c r="AE220" s="1816">
        <v>0</v>
      </c>
      <c r="AF220" s="1816">
        <v>0</v>
      </c>
      <c r="AG220" s="1816">
        <v>0</v>
      </c>
      <c r="AH220" s="1816">
        <v>0</v>
      </c>
      <c r="AI220" s="1816">
        <v>0</v>
      </c>
    </row>
    <row r="221" spans="1:35" ht="15" x14ac:dyDescent="0.25">
      <c r="A221" s="1809">
        <v>6</v>
      </c>
      <c r="B221" s="1809">
        <v>5</v>
      </c>
      <c r="C221" s="1920"/>
      <c r="D221" s="1920"/>
      <c r="E221" s="1920">
        <v>6</v>
      </c>
      <c r="F221" s="1920">
        <v>9</v>
      </c>
      <c r="G221" s="1920">
        <v>14</v>
      </c>
      <c r="H221" s="1920">
        <v>2</v>
      </c>
      <c r="I221" s="1920">
        <v>3</v>
      </c>
      <c r="J221" s="1920">
        <v>4</v>
      </c>
      <c r="K221" s="1810"/>
      <c r="L221" s="1810"/>
      <c r="M221" s="1810"/>
      <c r="N221" s="1810"/>
      <c r="O221" s="1810"/>
      <c r="P221" s="1810"/>
      <c r="S221" s="1819">
        <v>6</v>
      </c>
      <c r="T221" s="1819">
        <v>5</v>
      </c>
      <c r="U221" s="1816">
        <v>2</v>
      </c>
      <c r="V221" s="1816">
        <v>58</v>
      </c>
      <c r="W221" s="1816">
        <v>20</v>
      </c>
      <c r="X221" s="1816">
        <v>84</v>
      </c>
      <c r="Y221" s="1816">
        <v>322</v>
      </c>
      <c r="Z221" s="1816">
        <v>98</v>
      </c>
      <c r="AA221" s="1816">
        <v>28</v>
      </c>
      <c r="AB221" s="1816">
        <v>55</v>
      </c>
      <c r="AC221" s="1816">
        <v>0</v>
      </c>
      <c r="AD221" s="1816">
        <v>0</v>
      </c>
      <c r="AE221" s="1816">
        <v>0</v>
      </c>
      <c r="AF221" s="1816">
        <v>0</v>
      </c>
      <c r="AG221" s="1816">
        <v>0</v>
      </c>
      <c r="AH221" s="1816">
        <v>0</v>
      </c>
      <c r="AI221" s="1816">
        <v>0</v>
      </c>
    </row>
    <row r="222" spans="1:35" ht="15" x14ac:dyDescent="0.25">
      <c r="A222" s="1809">
        <v>7</v>
      </c>
      <c r="B222" s="1809">
        <v>6</v>
      </c>
      <c r="C222" s="1920"/>
      <c r="D222" s="1920"/>
      <c r="E222" s="1920">
        <v>5</v>
      </c>
      <c r="F222" s="1920">
        <v>3</v>
      </c>
      <c r="G222" s="1920">
        <v>5</v>
      </c>
      <c r="H222" s="1920">
        <v>2</v>
      </c>
      <c r="I222" s="1920">
        <v>1</v>
      </c>
      <c r="J222" s="1920"/>
      <c r="K222" s="1810"/>
      <c r="L222" s="1810"/>
      <c r="M222" s="1810"/>
      <c r="N222" s="1810"/>
      <c r="O222" s="1810"/>
      <c r="P222" s="1810"/>
      <c r="S222" s="1819">
        <v>7</v>
      </c>
      <c r="T222" s="1819">
        <v>6</v>
      </c>
      <c r="U222" s="1816">
        <v>30</v>
      </c>
      <c r="V222" s="1816">
        <v>14</v>
      </c>
      <c r="W222" s="1816">
        <v>32</v>
      </c>
      <c r="X222" s="1816">
        <v>228</v>
      </c>
      <c r="Y222" s="1816">
        <v>234</v>
      </c>
      <c r="Z222" s="1816">
        <v>82</v>
      </c>
      <c r="AA222" s="1816">
        <v>39</v>
      </c>
      <c r="AB222" s="1816">
        <v>38</v>
      </c>
      <c r="AC222" s="1816">
        <v>0</v>
      </c>
      <c r="AD222" s="1816">
        <v>0</v>
      </c>
      <c r="AE222" s="1816">
        <v>0</v>
      </c>
      <c r="AF222" s="1816">
        <v>0</v>
      </c>
      <c r="AG222" s="1816">
        <v>0</v>
      </c>
      <c r="AH222" s="1816">
        <v>0</v>
      </c>
      <c r="AI222" s="1816">
        <v>0</v>
      </c>
    </row>
    <row r="223" spans="1:35" ht="15" x14ac:dyDescent="0.25">
      <c r="A223" s="1809">
        <v>8</v>
      </c>
      <c r="B223" s="1809">
        <v>7</v>
      </c>
      <c r="C223" s="1920"/>
      <c r="D223" s="1920"/>
      <c r="E223" s="1920"/>
      <c r="F223" s="1920"/>
      <c r="G223" s="1920">
        <v>2</v>
      </c>
      <c r="H223" s="1920"/>
      <c r="I223" s="1920"/>
      <c r="J223" s="1920"/>
      <c r="K223" s="1810"/>
      <c r="L223" s="1810"/>
      <c r="M223" s="1810"/>
      <c r="N223" s="1810"/>
      <c r="O223" s="1810"/>
      <c r="P223" s="1810"/>
      <c r="S223" s="1819">
        <v>8</v>
      </c>
      <c r="T223" s="1819">
        <v>7</v>
      </c>
      <c r="U223" s="1816">
        <v>0</v>
      </c>
      <c r="V223" s="1816">
        <v>76</v>
      </c>
      <c r="W223" s="1816">
        <v>9</v>
      </c>
      <c r="X223" s="1816">
        <v>49</v>
      </c>
      <c r="Y223" s="1816">
        <v>701</v>
      </c>
      <c r="Z223" s="1816">
        <v>27</v>
      </c>
      <c r="AA223" s="1816">
        <v>18</v>
      </c>
      <c r="AB223" s="1816">
        <v>14</v>
      </c>
      <c r="AC223" s="1816">
        <v>0</v>
      </c>
      <c r="AD223" s="1816">
        <v>0</v>
      </c>
      <c r="AE223" s="1816">
        <v>0</v>
      </c>
      <c r="AF223" s="1816">
        <v>0</v>
      </c>
      <c r="AG223" s="1816">
        <v>0</v>
      </c>
      <c r="AH223" s="1816">
        <v>0</v>
      </c>
      <c r="AI223" s="1816">
        <v>0</v>
      </c>
    </row>
    <row r="224" spans="1:35" ht="15" x14ac:dyDescent="0.25">
      <c r="A224" s="1809">
        <v>9</v>
      </c>
      <c r="B224" s="1809">
        <v>8</v>
      </c>
      <c r="C224" s="1920"/>
      <c r="D224" s="1920"/>
      <c r="E224" s="1920"/>
      <c r="F224" s="1920">
        <v>2</v>
      </c>
      <c r="G224" s="1920">
        <v>6</v>
      </c>
      <c r="H224" s="1920"/>
      <c r="I224" s="1920"/>
      <c r="J224" s="1920"/>
      <c r="K224" s="1810"/>
      <c r="L224" s="1810"/>
      <c r="M224" s="1810"/>
      <c r="N224" s="1810"/>
      <c r="O224" s="1810"/>
      <c r="P224" s="1810"/>
      <c r="S224" s="1819">
        <v>9</v>
      </c>
      <c r="T224" s="1819">
        <v>8</v>
      </c>
      <c r="U224" s="1816">
        <v>0</v>
      </c>
      <c r="V224" s="1816">
        <v>54</v>
      </c>
      <c r="W224" s="1816">
        <v>8</v>
      </c>
      <c r="X224" s="1816">
        <v>106</v>
      </c>
      <c r="Y224" s="1816">
        <v>152</v>
      </c>
      <c r="Z224" s="1816">
        <v>65</v>
      </c>
      <c r="AA224" s="1816">
        <v>35</v>
      </c>
      <c r="AB224" s="1816">
        <v>36</v>
      </c>
      <c r="AC224" s="1816">
        <v>0</v>
      </c>
      <c r="AD224" s="1816">
        <v>0</v>
      </c>
      <c r="AE224" s="1816">
        <v>0</v>
      </c>
      <c r="AF224" s="1816">
        <v>0</v>
      </c>
      <c r="AG224" s="1816">
        <v>0</v>
      </c>
      <c r="AH224" s="1816">
        <v>0</v>
      </c>
      <c r="AI224" s="1816">
        <v>0</v>
      </c>
    </row>
    <row r="225" spans="1:35" ht="15" x14ac:dyDescent="0.25">
      <c r="A225" s="1809">
        <v>10</v>
      </c>
      <c r="B225" s="1809">
        <v>9</v>
      </c>
      <c r="C225" s="1920"/>
      <c r="D225" s="1920"/>
      <c r="E225" s="1920"/>
      <c r="F225" s="1920"/>
      <c r="G225" s="1920"/>
      <c r="H225" s="1920">
        <v>1</v>
      </c>
      <c r="I225" s="1920"/>
      <c r="J225" s="1920"/>
      <c r="K225" s="1810"/>
      <c r="L225" s="1810"/>
      <c r="M225" s="1810"/>
      <c r="N225" s="1810"/>
      <c r="O225" s="1810"/>
      <c r="P225" s="1810"/>
      <c r="S225" s="1819">
        <v>10</v>
      </c>
      <c r="T225" s="1819">
        <v>9</v>
      </c>
      <c r="U225" s="1816">
        <v>0</v>
      </c>
      <c r="V225" s="1816">
        <v>6</v>
      </c>
      <c r="W225" s="1816">
        <v>8</v>
      </c>
      <c r="X225" s="1816">
        <v>3</v>
      </c>
      <c r="Y225" s="1816">
        <v>18</v>
      </c>
      <c r="Z225" s="1816">
        <v>29</v>
      </c>
      <c r="AA225" s="1816">
        <v>9</v>
      </c>
      <c r="AB225" s="1816">
        <v>16</v>
      </c>
      <c r="AC225" s="1816">
        <v>0</v>
      </c>
      <c r="AD225" s="1816">
        <v>0</v>
      </c>
      <c r="AE225" s="1816">
        <v>0</v>
      </c>
      <c r="AF225" s="1816">
        <v>0</v>
      </c>
      <c r="AG225" s="1816">
        <v>0</v>
      </c>
      <c r="AH225" s="1816">
        <v>0</v>
      </c>
      <c r="AI225" s="1816">
        <v>0</v>
      </c>
    </row>
    <row r="226" spans="1:35" ht="15" x14ac:dyDescent="0.25">
      <c r="A226" s="1809" t="s">
        <v>276</v>
      </c>
      <c r="B226" s="1809"/>
      <c r="C226" s="1908">
        <v>1</v>
      </c>
      <c r="D226" s="1908">
        <v>5</v>
      </c>
      <c r="E226" s="1908">
        <v>11</v>
      </c>
      <c r="F226" s="1920">
        <v>15</v>
      </c>
      <c r="G226" s="1920">
        <v>64</v>
      </c>
      <c r="H226" s="1920">
        <v>6</v>
      </c>
      <c r="I226" s="1920">
        <v>6</v>
      </c>
      <c r="J226" s="1920">
        <v>4</v>
      </c>
      <c r="K226" s="1806"/>
      <c r="L226" s="1806"/>
      <c r="M226" s="1806"/>
      <c r="N226" s="1806"/>
      <c r="O226" s="1806"/>
      <c r="P226" s="1806"/>
      <c r="S226" s="2518" t="s">
        <v>276</v>
      </c>
      <c r="T226" s="2519"/>
      <c r="U226" s="1816">
        <v>163</v>
      </c>
      <c r="V226" s="1816">
        <v>381</v>
      </c>
      <c r="W226" s="1816">
        <v>187</v>
      </c>
      <c r="X226" s="1816">
        <v>795</v>
      </c>
      <c r="Y226" s="1816">
        <v>2850</v>
      </c>
      <c r="Z226" s="1816">
        <v>613</v>
      </c>
      <c r="AA226" s="1816">
        <v>306</v>
      </c>
      <c r="AB226" s="1816">
        <v>280</v>
      </c>
      <c r="AC226" s="1816">
        <v>0</v>
      </c>
      <c r="AD226" s="1816">
        <v>0</v>
      </c>
      <c r="AE226" s="1816">
        <v>0</v>
      </c>
      <c r="AF226" s="1816">
        <v>0</v>
      </c>
      <c r="AG226" s="1816">
        <v>0</v>
      </c>
      <c r="AH226" s="1816"/>
      <c r="AI226" s="1816"/>
    </row>
    <row r="227" spans="1:35" ht="15" x14ac:dyDescent="0.25">
      <c r="A227" s="1807"/>
      <c r="B227" s="1918"/>
      <c r="C227" s="1919"/>
      <c r="D227" s="1919"/>
      <c r="E227" s="1919"/>
      <c r="F227" s="1919"/>
      <c r="G227" s="1919"/>
      <c r="H227" s="1919"/>
      <c r="I227" s="1919"/>
      <c r="J227" s="1919"/>
      <c r="K227" s="1811"/>
      <c r="L227" s="1811"/>
      <c r="M227" s="1811"/>
      <c r="N227" s="1811"/>
      <c r="O227" s="1805"/>
      <c r="P227" s="1805"/>
      <c r="S227" s="1814"/>
      <c r="T227" s="1814"/>
      <c r="U227" s="1818">
        <v>5462</v>
      </c>
      <c r="V227" s="1814"/>
      <c r="W227" s="1814"/>
      <c r="X227" s="1814"/>
      <c r="Y227" s="1814"/>
      <c r="Z227" s="1814"/>
      <c r="AA227" s="1814"/>
      <c r="AB227" s="1814"/>
      <c r="AC227" s="1814"/>
      <c r="AD227" s="1814"/>
      <c r="AE227" s="1814"/>
      <c r="AF227" s="1814"/>
      <c r="AG227" s="1814"/>
      <c r="AH227" s="1814"/>
      <c r="AI227" s="1814"/>
    </row>
    <row r="228" spans="1:35" ht="15" x14ac:dyDescent="0.25">
      <c r="A228" s="1807" t="s">
        <v>598</v>
      </c>
      <c r="B228" s="1807"/>
      <c r="C228" s="1805"/>
      <c r="D228" s="1805"/>
      <c r="E228" s="1805"/>
      <c r="F228" s="1805"/>
      <c r="G228" s="1805"/>
      <c r="H228" s="1805"/>
      <c r="I228" s="1805"/>
      <c r="J228" s="1805"/>
      <c r="K228" s="1805"/>
      <c r="L228" s="1805"/>
      <c r="M228" s="1805"/>
      <c r="N228" s="1805"/>
      <c r="O228" s="1805"/>
      <c r="P228" s="1805"/>
      <c r="S228" s="1814" t="s">
        <v>598</v>
      </c>
      <c r="T228" s="1814"/>
      <c r="U228" s="1814" t="s">
        <v>302</v>
      </c>
      <c r="V228" s="1814"/>
      <c r="W228" s="1814"/>
      <c r="X228" s="1814"/>
      <c r="Y228" s="1814"/>
      <c r="Z228" s="1814"/>
      <c r="AA228" s="1814"/>
      <c r="AB228" s="1814"/>
      <c r="AC228" s="1814"/>
      <c r="AD228" s="1814"/>
      <c r="AE228" s="1814"/>
      <c r="AF228" s="1814"/>
      <c r="AG228" s="1814"/>
      <c r="AH228" s="1814"/>
      <c r="AI228" s="1814"/>
    </row>
    <row r="229" spans="1:35" ht="15" x14ac:dyDescent="0.25">
      <c r="A229" s="1807">
        <v>1</v>
      </c>
      <c r="B229" s="1807" t="s">
        <v>728</v>
      </c>
      <c r="C229" s="1805"/>
      <c r="D229" s="1805"/>
      <c r="E229" s="1805"/>
      <c r="F229" s="1805"/>
      <c r="G229" s="1805"/>
      <c r="H229" s="1808">
        <v>8</v>
      </c>
      <c r="I229" s="1805" t="s">
        <v>729</v>
      </c>
      <c r="J229" s="1805"/>
      <c r="K229" s="1805"/>
      <c r="L229" s="1805"/>
      <c r="M229" s="1805"/>
      <c r="N229" s="1805"/>
      <c r="O229" s="1805"/>
      <c r="P229" s="1805"/>
      <c r="S229" s="1814">
        <v>1</v>
      </c>
      <c r="T229" s="1814" t="s">
        <v>728</v>
      </c>
      <c r="U229" s="1814"/>
      <c r="V229" s="1814"/>
      <c r="W229" s="1814"/>
      <c r="X229" s="1814"/>
      <c r="Y229" s="1814"/>
      <c r="Z229" s="1817">
        <v>8</v>
      </c>
      <c r="AA229" s="1814" t="s">
        <v>730</v>
      </c>
      <c r="AB229" s="1814"/>
      <c r="AC229" s="1814"/>
      <c r="AD229" s="1814"/>
      <c r="AE229" s="1814"/>
      <c r="AF229" s="1814"/>
      <c r="AG229" s="2513" t="s">
        <v>370</v>
      </c>
      <c r="AH229" s="2513"/>
      <c r="AI229" s="2513"/>
    </row>
    <row r="230" spans="1:35" ht="15" x14ac:dyDescent="0.25">
      <c r="A230" s="1807">
        <v>2</v>
      </c>
      <c r="B230" s="1807" t="s">
        <v>731</v>
      </c>
      <c r="C230" s="1805"/>
      <c r="D230" s="1805"/>
      <c r="E230" s="1805"/>
      <c r="F230" s="1805"/>
      <c r="G230" s="1805"/>
      <c r="H230" s="1808">
        <v>9</v>
      </c>
      <c r="I230" s="1805" t="s">
        <v>732</v>
      </c>
      <c r="J230" s="1805"/>
      <c r="K230" s="1805"/>
      <c r="L230" s="1805"/>
      <c r="M230" s="1805"/>
      <c r="N230" s="1805"/>
      <c r="O230" s="1805"/>
      <c r="P230" s="1805"/>
      <c r="S230" s="1814">
        <v>2</v>
      </c>
      <c r="T230" s="1814" t="s">
        <v>731</v>
      </c>
      <c r="U230" s="1814"/>
      <c r="V230" s="1814"/>
      <c r="W230" s="1814"/>
      <c r="X230" s="1814"/>
      <c r="Y230" s="1814"/>
      <c r="Z230" s="1817">
        <v>9</v>
      </c>
      <c r="AA230" s="1814" t="s">
        <v>733</v>
      </c>
      <c r="AB230" s="1814"/>
      <c r="AC230" s="1814"/>
      <c r="AD230" s="1814"/>
      <c r="AE230" s="1814"/>
      <c r="AF230" s="1814"/>
      <c r="AG230" s="1814"/>
      <c r="AH230" s="1814"/>
      <c r="AI230" s="1814"/>
    </row>
    <row r="231" spans="1:35" ht="15" x14ac:dyDescent="0.25">
      <c r="A231" s="1807">
        <v>3</v>
      </c>
      <c r="B231" s="1807" t="s">
        <v>734</v>
      </c>
      <c r="C231" s="1805"/>
      <c r="D231" s="1805"/>
      <c r="E231" s="1805"/>
      <c r="F231" s="1805"/>
      <c r="G231" s="1805"/>
      <c r="H231" s="1808">
        <v>0</v>
      </c>
      <c r="I231" s="1805" t="s">
        <v>735</v>
      </c>
      <c r="J231" s="1805"/>
      <c r="K231" s="1805"/>
      <c r="L231" s="1805"/>
      <c r="M231" s="1805"/>
      <c r="N231" s="1805"/>
      <c r="O231" s="1805"/>
      <c r="P231" s="1805"/>
      <c r="S231" s="1814">
        <v>3</v>
      </c>
      <c r="T231" s="1814" t="s">
        <v>734</v>
      </c>
      <c r="U231" s="1814"/>
      <c r="V231" s="1814"/>
      <c r="W231" s="1814"/>
      <c r="X231" s="1814"/>
      <c r="Y231" s="1814"/>
      <c r="Z231" s="1817">
        <v>0</v>
      </c>
      <c r="AA231" s="1814" t="s">
        <v>736</v>
      </c>
      <c r="AB231" s="1814"/>
      <c r="AC231" s="1814"/>
      <c r="AD231" s="1814"/>
      <c r="AE231" s="1814"/>
      <c r="AF231" s="1814"/>
      <c r="AG231" s="1814"/>
      <c r="AH231" s="1814"/>
      <c r="AI231" s="1814"/>
    </row>
    <row r="232" spans="1:35" ht="15" x14ac:dyDescent="0.25">
      <c r="A232" s="1807">
        <v>4</v>
      </c>
      <c r="B232" s="1807" t="s">
        <v>737</v>
      </c>
      <c r="C232" s="1805"/>
      <c r="D232" s="1805"/>
      <c r="E232" s="1805"/>
      <c r="F232" s="1805"/>
      <c r="G232" s="1805"/>
      <c r="H232" s="1808" t="s">
        <v>738</v>
      </c>
      <c r="I232" s="1805" t="s">
        <v>739</v>
      </c>
      <c r="J232" s="1805"/>
      <c r="K232" s="1805"/>
      <c r="L232" s="1805"/>
      <c r="M232" s="1805"/>
      <c r="N232" s="1805"/>
      <c r="O232" s="1805"/>
      <c r="P232" s="1805"/>
      <c r="S232" s="1814">
        <v>4</v>
      </c>
      <c r="T232" s="1814" t="s">
        <v>737</v>
      </c>
      <c r="U232" s="1814"/>
      <c r="V232" s="1814"/>
      <c r="W232" s="1814"/>
      <c r="X232" s="1814"/>
      <c r="Y232" s="1814"/>
      <c r="Z232" s="1814" t="s">
        <v>738</v>
      </c>
      <c r="AA232" s="1814" t="s">
        <v>739</v>
      </c>
      <c r="AB232" s="1814"/>
      <c r="AC232" s="1814"/>
      <c r="AD232" s="1814"/>
      <c r="AE232" s="1814"/>
      <c r="AF232" s="1814"/>
      <c r="AG232" s="1814"/>
      <c r="AH232" s="1814"/>
      <c r="AI232" s="1814"/>
    </row>
    <row r="233" spans="1:35" ht="15" x14ac:dyDescent="0.25">
      <c r="A233" s="1807">
        <v>5</v>
      </c>
      <c r="B233" s="1807" t="s">
        <v>740</v>
      </c>
      <c r="C233" s="1805"/>
      <c r="D233" s="1805"/>
      <c r="E233" s="1805"/>
      <c r="F233" s="1805"/>
      <c r="G233" s="1805"/>
      <c r="H233" s="1808" t="s">
        <v>741</v>
      </c>
      <c r="I233" s="1805" t="s">
        <v>742</v>
      </c>
      <c r="J233" s="1805"/>
      <c r="K233" s="1805"/>
      <c r="L233" s="1805"/>
      <c r="M233" s="1805"/>
      <c r="N233" s="1805"/>
      <c r="O233" s="1805"/>
      <c r="P233" s="1805"/>
      <c r="S233" s="1814">
        <v>5</v>
      </c>
      <c r="T233" s="1814" t="s">
        <v>740</v>
      </c>
      <c r="U233" s="1814"/>
      <c r="V233" s="1814"/>
      <c r="W233" s="1814"/>
      <c r="X233" s="1814"/>
      <c r="Y233" s="1814"/>
      <c r="Z233" s="1814" t="s">
        <v>741</v>
      </c>
      <c r="AA233" s="1814" t="s">
        <v>742</v>
      </c>
      <c r="AB233" s="1814"/>
      <c r="AC233" s="1814"/>
      <c r="AD233" s="1814"/>
      <c r="AE233" s="1814"/>
      <c r="AF233" s="1814"/>
      <c r="AG233" s="2514" t="s">
        <v>371</v>
      </c>
      <c r="AH233" s="2514"/>
      <c r="AI233" s="2514"/>
    </row>
    <row r="234" spans="1:35" ht="15" x14ac:dyDescent="0.25">
      <c r="A234" s="1807">
        <v>6</v>
      </c>
      <c r="B234" s="1807" t="s">
        <v>743</v>
      </c>
      <c r="C234" s="1805"/>
      <c r="D234" s="1805"/>
      <c r="E234" s="1805"/>
      <c r="F234" s="1805"/>
      <c r="G234" s="1805"/>
      <c r="H234" s="1808" t="s">
        <v>744</v>
      </c>
      <c r="I234" s="1805" t="s">
        <v>745</v>
      </c>
      <c r="J234" s="1805"/>
      <c r="K234" s="1805"/>
      <c r="L234" s="1805"/>
      <c r="M234" s="1805"/>
      <c r="N234" s="1805"/>
      <c r="O234" s="1805"/>
      <c r="P234" s="1805"/>
      <c r="S234" s="1814">
        <v>6</v>
      </c>
      <c r="T234" s="1814" t="s">
        <v>743</v>
      </c>
      <c r="U234" s="1814"/>
      <c r="V234" s="1814"/>
      <c r="W234" s="1814"/>
      <c r="X234" s="1814"/>
      <c r="Y234" s="1814"/>
      <c r="Z234" s="1814" t="s">
        <v>744</v>
      </c>
      <c r="AA234" s="1814" t="s">
        <v>745</v>
      </c>
      <c r="AB234" s="1814"/>
      <c r="AC234" s="1814"/>
      <c r="AD234" s="1814"/>
      <c r="AE234" s="1814"/>
      <c r="AF234" s="1814"/>
      <c r="AG234" s="2513" t="s">
        <v>372</v>
      </c>
      <c r="AH234" s="2513"/>
      <c r="AI234" s="2513"/>
    </row>
    <row r="235" spans="1:35" ht="15" x14ac:dyDescent="0.25">
      <c r="A235" s="1807">
        <v>7</v>
      </c>
      <c r="B235" s="1807" t="s">
        <v>746</v>
      </c>
      <c r="C235" s="1805"/>
      <c r="D235" s="1805"/>
      <c r="E235" s="1805"/>
      <c r="F235" s="1805"/>
      <c r="G235" s="1805"/>
      <c r="H235" s="1808" t="s">
        <v>747</v>
      </c>
      <c r="I235" s="1805" t="s">
        <v>748</v>
      </c>
      <c r="J235" s="1805"/>
      <c r="K235" s="1805"/>
      <c r="L235" s="1805"/>
      <c r="M235" s="1805"/>
      <c r="N235" s="1805"/>
      <c r="O235" s="1805"/>
      <c r="P235" s="1805"/>
      <c r="S235" s="1814">
        <v>7</v>
      </c>
      <c r="T235" s="1814" t="s">
        <v>746</v>
      </c>
      <c r="U235" s="1814"/>
      <c r="V235" s="1814"/>
      <c r="W235" s="1814"/>
      <c r="X235" s="1814"/>
      <c r="Y235" s="1814"/>
      <c r="Z235" s="1814" t="s">
        <v>747</v>
      </c>
      <c r="AA235" s="1814" t="s">
        <v>748</v>
      </c>
      <c r="AB235" s="1814"/>
      <c r="AC235" s="1814"/>
      <c r="AD235" s="1814"/>
      <c r="AE235" s="1814"/>
      <c r="AF235" s="1814"/>
      <c r="AG235" s="2513" t="s">
        <v>749</v>
      </c>
      <c r="AH235" s="2513"/>
      <c r="AI235" s="2513"/>
    </row>
    <row r="237" spans="1:35" ht="15" x14ac:dyDescent="0.25">
      <c r="S237" s="1940" t="s">
        <v>834</v>
      </c>
      <c r="T237" s="1814"/>
      <c r="U237" s="1814"/>
      <c r="V237" s="1814"/>
      <c r="W237" s="1814"/>
      <c r="X237" s="1814"/>
      <c r="Y237" s="1814"/>
      <c r="Z237" s="1814"/>
      <c r="AA237" s="1814"/>
      <c r="AB237" s="1814"/>
      <c r="AC237" s="1814"/>
      <c r="AD237" s="1814"/>
      <c r="AE237" s="1814"/>
      <c r="AF237" s="1814"/>
      <c r="AG237" s="1814"/>
      <c r="AH237" s="1814"/>
      <c r="AI237" s="1814"/>
    </row>
    <row r="244" spans="1:35" ht="15.75" x14ac:dyDescent="0.25">
      <c r="A244" s="2463" t="s">
        <v>268</v>
      </c>
      <c r="B244" s="2463"/>
      <c r="C244" s="2463"/>
      <c r="D244" s="2463"/>
      <c r="E244" s="2463"/>
      <c r="F244" s="2463"/>
      <c r="G244" s="2463"/>
      <c r="H244" s="2463"/>
      <c r="I244" s="2463"/>
      <c r="J244" s="2463"/>
      <c r="K244" s="2463"/>
      <c r="L244" s="2463"/>
      <c r="M244" s="2463"/>
      <c r="N244" s="2463"/>
      <c r="O244" s="2463"/>
      <c r="P244" s="2463"/>
      <c r="Q244" s="2463"/>
      <c r="S244" s="2515" t="s">
        <v>752</v>
      </c>
      <c r="T244" s="2515"/>
      <c r="U244" s="2515"/>
      <c r="V244" s="2515"/>
      <c r="W244" s="2515"/>
      <c r="X244" s="2515"/>
      <c r="Y244" s="2515"/>
      <c r="Z244" s="2515"/>
      <c r="AA244" s="2515"/>
      <c r="AB244" s="2515"/>
      <c r="AC244" s="2515"/>
      <c r="AD244" s="2515"/>
      <c r="AE244" s="2515"/>
      <c r="AF244" s="2515"/>
      <c r="AG244" s="2515"/>
      <c r="AH244" s="2515"/>
      <c r="AI244" s="2515"/>
    </row>
    <row r="245" spans="1:35" ht="15.75" x14ac:dyDescent="0.25">
      <c r="S245" s="2516" t="s">
        <v>848</v>
      </c>
      <c r="T245" s="2516"/>
      <c r="U245" s="2516"/>
      <c r="V245" s="2516"/>
      <c r="W245" s="2516"/>
      <c r="X245" s="2516"/>
      <c r="Y245" s="2516"/>
      <c r="Z245" s="2516"/>
      <c r="AA245" s="2516"/>
      <c r="AB245" s="2516"/>
      <c r="AC245" s="2516"/>
      <c r="AD245" s="2516"/>
      <c r="AE245" s="2516"/>
      <c r="AF245" s="2516"/>
      <c r="AG245" s="2516"/>
      <c r="AH245" s="2516"/>
      <c r="AI245" s="2516"/>
    </row>
    <row r="246" spans="1:35" ht="15" x14ac:dyDescent="0.25">
      <c r="A246" s="1569" t="s">
        <v>273</v>
      </c>
      <c r="B246" s="1569"/>
      <c r="C246" s="2034" t="s">
        <v>289</v>
      </c>
      <c r="D246" s="1566"/>
      <c r="E246" s="1566"/>
      <c r="F246" s="1566"/>
      <c r="G246" s="1566"/>
      <c r="H246" s="1566"/>
      <c r="I246" s="1566"/>
      <c r="J246" s="1566"/>
      <c r="K246" s="1566"/>
      <c r="L246" s="1566"/>
      <c r="M246" s="1566"/>
      <c r="N246" s="1566"/>
      <c r="O246" s="1566"/>
      <c r="P246" s="1566"/>
      <c r="S246" s="2016"/>
      <c r="T246" s="2016"/>
      <c r="U246" s="2016"/>
      <c r="V246" s="2016"/>
      <c r="W246" s="2016"/>
      <c r="X246" s="2016"/>
      <c r="Y246" s="2016"/>
      <c r="Z246" s="2016"/>
      <c r="AA246" s="2016"/>
      <c r="AB246" s="2016"/>
      <c r="AC246" s="2016"/>
      <c r="AD246" s="2016"/>
      <c r="AE246" s="2016"/>
      <c r="AF246" s="2016"/>
      <c r="AG246" s="2016"/>
      <c r="AH246" s="2016"/>
      <c r="AI246" s="2016"/>
    </row>
    <row r="247" spans="1:35" ht="15" x14ac:dyDescent="0.25">
      <c r="A247" s="1569" t="s">
        <v>25</v>
      </c>
      <c r="B247" s="1569"/>
      <c r="C247" s="1710" t="s">
        <v>706</v>
      </c>
      <c r="D247" s="1566"/>
      <c r="E247" s="1566"/>
      <c r="F247" s="1566"/>
      <c r="G247" s="1566"/>
      <c r="H247" s="1566"/>
      <c r="I247" s="1566"/>
      <c r="J247" s="1566"/>
      <c r="K247" s="1566"/>
      <c r="L247" s="1566"/>
      <c r="M247" s="1566"/>
      <c r="N247" s="1566"/>
      <c r="O247" s="1566"/>
      <c r="P247" s="1566"/>
      <c r="S247" s="1814" t="s">
        <v>25</v>
      </c>
      <c r="T247" s="1814" t="s">
        <v>706</v>
      </c>
      <c r="U247" s="1814"/>
      <c r="V247" s="1814"/>
      <c r="W247" s="1814"/>
      <c r="X247" s="1814"/>
      <c r="Y247" s="1814"/>
      <c r="Z247" s="1814"/>
      <c r="AA247" s="1814"/>
      <c r="AB247" s="1814"/>
      <c r="AC247" s="1814"/>
      <c r="AD247" s="1814"/>
      <c r="AE247" s="1814"/>
      <c r="AF247" s="1814"/>
      <c r="AG247" s="1814"/>
      <c r="AH247" s="1814"/>
      <c r="AI247" s="1814"/>
    </row>
    <row r="248" spans="1:35" ht="15" x14ac:dyDescent="0.25">
      <c r="A248" s="1569" t="s">
        <v>711</v>
      </c>
      <c r="B248" s="1569"/>
      <c r="C248" s="1566" t="s">
        <v>712</v>
      </c>
      <c r="D248" s="1566"/>
      <c r="E248" s="1566"/>
      <c r="F248" s="1566"/>
      <c r="G248" s="1566"/>
      <c r="H248" s="1566"/>
      <c r="I248" s="1566"/>
      <c r="J248" s="1566"/>
      <c r="K248" s="1566"/>
      <c r="L248" s="1566"/>
      <c r="M248" s="1566"/>
      <c r="N248" s="1566"/>
      <c r="O248" s="1566"/>
      <c r="P248" s="1566"/>
      <c r="S248" s="1814" t="s">
        <v>272</v>
      </c>
      <c r="T248" s="1814" t="s">
        <v>712</v>
      </c>
      <c r="U248" s="1814"/>
      <c r="V248" s="1814"/>
      <c r="W248" s="1814"/>
      <c r="X248" s="1814"/>
      <c r="Y248" s="1814"/>
      <c r="Z248" s="1814"/>
      <c r="AA248" s="1814"/>
      <c r="AB248" s="1814"/>
      <c r="AC248" s="1814"/>
      <c r="AD248" s="1814"/>
      <c r="AE248" s="1814"/>
      <c r="AF248" s="1814"/>
      <c r="AG248" s="1814"/>
      <c r="AH248" s="1814"/>
      <c r="AI248" s="1814"/>
    </row>
    <row r="249" spans="1:35" ht="15" x14ac:dyDescent="0.25">
      <c r="A249" s="1569" t="s">
        <v>26</v>
      </c>
      <c r="B249" s="1569"/>
      <c r="C249" s="1566" t="s">
        <v>754</v>
      </c>
      <c r="D249" s="1566"/>
      <c r="E249" s="1566"/>
      <c r="F249" s="1566"/>
      <c r="G249" s="1566"/>
      <c r="H249" s="1566"/>
      <c r="I249" s="1566"/>
      <c r="J249" s="1566"/>
      <c r="K249" s="1566"/>
      <c r="L249" s="1566"/>
      <c r="M249" s="1566"/>
      <c r="N249" s="1566"/>
      <c r="O249" s="1566"/>
      <c r="P249" s="1566"/>
      <c r="S249" s="1814" t="s">
        <v>26</v>
      </c>
      <c r="T249" s="1814" t="s">
        <v>754</v>
      </c>
      <c r="U249" s="1814"/>
      <c r="V249" s="1814"/>
      <c r="W249" s="1814"/>
      <c r="X249" s="1814"/>
      <c r="Y249" s="1814"/>
      <c r="Z249" s="1814"/>
      <c r="AA249" s="1814"/>
      <c r="AB249" s="1814"/>
      <c r="AC249" s="1814"/>
      <c r="AD249" s="1814"/>
      <c r="AE249" s="1814"/>
      <c r="AF249" s="1814"/>
      <c r="AG249" s="1814"/>
      <c r="AH249" s="1814"/>
      <c r="AI249" s="1814"/>
    </row>
    <row r="250" spans="1:35" ht="15" x14ac:dyDescent="0.25">
      <c r="A250" s="1569"/>
      <c r="B250" s="1569"/>
      <c r="C250" s="1566"/>
      <c r="D250" s="1566"/>
      <c r="E250" s="1566"/>
      <c r="F250" s="1566"/>
      <c r="G250" s="1566"/>
      <c r="H250" s="1566"/>
      <c r="I250" s="1566"/>
      <c r="J250" s="1566"/>
      <c r="K250" s="1566"/>
      <c r="L250" s="1566"/>
      <c r="M250" s="1566"/>
      <c r="N250" s="1566"/>
      <c r="O250" s="1566"/>
      <c r="P250" s="1566"/>
      <c r="S250" s="1814"/>
      <c r="T250" s="1814"/>
      <c r="U250" s="1814"/>
      <c r="V250" s="1814"/>
      <c r="W250" s="1814"/>
      <c r="X250" s="1814"/>
      <c r="Y250" s="1814"/>
      <c r="Z250" s="1814"/>
      <c r="AA250" s="1814"/>
      <c r="AB250" s="1814"/>
      <c r="AC250" s="1814"/>
      <c r="AD250" s="1814"/>
      <c r="AE250" s="1814"/>
      <c r="AF250" s="1814"/>
      <c r="AG250" s="1814"/>
      <c r="AH250" s="1814"/>
      <c r="AI250" s="1814"/>
    </row>
    <row r="251" spans="1:35" ht="15" x14ac:dyDescent="0.25">
      <c r="A251" s="2520" t="s">
        <v>0</v>
      </c>
      <c r="B251" s="2522" t="s">
        <v>715</v>
      </c>
      <c r="C251" s="2524" t="s">
        <v>716</v>
      </c>
      <c r="D251" s="2525"/>
      <c r="E251" s="2525"/>
      <c r="F251" s="2525"/>
      <c r="G251" s="2525"/>
      <c r="H251" s="2525"/>
      <c r="I251" s="2525"/>
      <c r="J251" s="2525"/>
      <c r="K251" s="2525"/>
      <c r="L251" s="2525"/>
      <c r="M251" s="2525"/>
      <c r="N251" s="2525"/>
      <c r="O251" s="2525"/>
      <c r="P251" s="2526"/>
      <c r="S251" s="2517" t="s">
        <v>0</v>
      </c>
      <c r="T251" s="2517" t="s">
        <v>715</v>
      </c>
      <c r="U251" s="2517" t="s">
        <v>773</v>
      </c>
      <c r="V251" s="2517"/>
      <c r="W251" s="2517"/>
      <c r="X251" s="2517"/>
      <c r="Y251" s="2517"/>
      <c r="Z251" s="2517"/>
      <c r="AA251" s="2517"/>
      <c r="AB251" s="2517"/>
      <c r="AC251" s="2517"/>
      <c r="AD251" s="2517"/>
      <c r="AE251" s="2517"/>
      <c r="AF251" s="2517"/>
      <c r="AG251" s="2517"/>
      <c r="AH251" s="2517"/>
      <c r="AI251" s="2517" t="s">
        <v>309</v>
      </c>
    </row>
    <row r="252" spans="1:35" ht="75" x14ac:dyDescent="0.2">
      <c r="A252" s="2521"/>
      <c r="B252" s="2523"/>
      <c r="C252" s="1567" t="s">
        <v>724</v>
      </c>
      <c r="D252" s="1567" t="s">
        <v>717</v>
      </c>
      <c r="E252" s="1567" t="s">
        <v>718</v>
      </c>
      <c r="F252" s="1567" t="s">
        <v>136</v>
      </c>
      <c r="G252" s="1567" t="s">
        <v>93</v>
      </c>
      <c r="H252" s="1567" t="s">
        <v>94</v>
      </c>
      <c r="I252" s="1567" t="s">
        <v>719</v>
      </c>
      <c r="J252" s="1567" t="s">
        <v>720</v>
      </c>
      <c r="K252" s="1567" t="s">
        <v>95</v>
      </c>
      <c r="L252" s="1567" t="s">
        <v>721</v>
      </c>
      <c r="M252" s="1567" t="s">
        <v>722</v>
      </c>
      <c r="N252" s="1567" t="s">
        <v>723</v>
      </c>
      <c r="O252" s="1567" t="s">
        <v>208</v>
      </c>
      <c r="P252" s="1567" t="s">
        <v>97</v>
      </c>
      <c r="Q252" s="2015"/>
      <c r="S252" s="2517"/>
      <c r="T252" s="2517"/>
      <c r="U252" s="1820" t="s">
        <v>724</v>
      </c>
      <c r="V252" s="1820" t="s">
        <v>717</v>
      </c>
      <c r="W252" s="1820" t="s">
        <v>718</v>
      </c>
      <c r="X252" s="1820" t="s">
        <v>136</v>
      </c>
      <c r="Y252" s="1820" t="s">
        <v>93</v>
      </c>
      <c r="Z252" s="1820" t="s">
        <v>94</v>
      </c>
      <c r="AA252" s="1820" t="s">
        <v>719</v>
      </c>
      <c r="AB252" s="1820" t="s">
        <v>720</v>
      </c>
      <c r="AC252" s="1820" t="s">
        <v>95</v>
      </c>
      <c r="AD252" s="1820" t="s">
        <v>725</v>
      </c>
      <c r="AE252" s="1820" t="s">
        <v>722</v>
      </c>
      <c r="AF252" s="1820" t="s">
        <v>726</v>
      </c>
      <c r="AG252" s="1820" t="s">
        <v>208</v>
      </c>
      <c r="AH252" s="1820" t="s">
        <v>97</v>
      </c>
      <c r="AI252" s="2517"/>
    </row>
    <row r="253" spans="1:35" ht="15" x14ac:dyDescent="0.2">
      <c r="A253" s="1573">
        <v>1</v>
      </c>
      <c r="B253" s="1573">
        <v>2</v>
      </c>
      <c r="C253" s="1573">
        <v>3</v>
      </c>
      <c r="D253" s="1574">
        <v>4</v>
      </c>
      <c r="E253" s="1574">
        <v>5</v>
      </c>
      <c r="F253" s="1574">
        <v>6</v>
      </c>
      <c r="G253" s="1574">
        <v>7</v>
      </c>
      <c r="H253" s="1574">
        <v>8</v>
      </c>
      <c r="I253" s="1574">
        <v>9</v>
      </c>
      <c r="J253" s="1574">
        <v>10</v>
      </c>
      <c r="K253" s="1574">
        <v>11</v>
      </c>
      <c r="L253" s="1574">
        <v>12</v>
      </c>
      <c r="M253" s="1574">
        <v>13</v>
      </c>
      <c r="N253" s="1574">
        <v>14</v>
      </c>
      <c r="O253" s="1574">
        <v>15</v>
      </c>
      <c r="P253" s="1574">
        <v>16</v>
      </c>
      <c r="S253" s="1821">
        <v>1</v>
      </c>
      <c r="T253" s="1821">
        <v>2</v>
      </c>
      <c r="U253" s="1821">
        <v>3</v>
      </c>
      <c r="V253" s="1821">
        <v>4</v>
      </c>
      <c r="W253" s="1821">
        <v>5</v>
      </c>
      <c r="X253" s="1821">
        <v>6</v>
      </c>
      <c r="Y253" s="1821">
        <v>7</v>
      </c>
      <c r="Z253" s="1821">
        <v>8</v>
      </c>
      <c r="AA253" s="1821">
        <v>9</v>
      </c>
      <c r="AB253" s="1821">
        <v>10</v>
      </c>
      <c r="AC253" s="1821">
        <v>11</v>
      </c>
      <c r="AD253" s="1821">
        <v>12</v>
      </c>
      <c r="AE253" s="1821">
        <v>13</v>
      </c>
      <c r="AF253" s="1821">
        <v>14</v>
      </c>
      <c r="AG253" s="1821">
        <v>15</v>
      </c>
      <c r="AH253" s="1821">
        <v>16</v>
      </c>
      <c r="AI253" s="1821">
        <v>17</v>
      </c>
    </row>
    <row r="254" spans="1:35" ht="15" x14ac:dyDescent="0.25">
      <c r="A254" s="1809">
        <v>1</v>
      </c>
      <c r="B254" s="1809">
        <v>0</v>
      </c>
      <c r="C254" s="1269"/>
      <c r="D254" s="1269"/>
      <c r="E254" s="1269"/>
      <c r="F254" s="1269"/>
      <c r="G254" s="1269"/>
      <c r="H254" s="1269"/>
      <c r="I254" s="1269"/>
      <c r="J254" s="1269"/>
      <c r="K254" s="1810"/>
      <c r="L254" s="1810"/>
      <c r="M254" s="1810"/>
      <c r="N254" s="1810"/>
      <c r="O254" s="1810"/>
      <c r="P254" s="1810"/>
      <c r="S254" s="1819">
        <v>1</v>
      </c>
      <c r="T254" s="1819">
        <v>0</v>
      </c>
      <c r="U254" s="1816">
        <f>C254+U216</f>
        <v>0</v>
      </c>
      <c r="V254" s="1816">
        <f t="shared" ref="V254:AB263" si="22">D254+V216</f>
        <v>5</v>
      </c>
      <c r="W254" s="1816">
        <f t="shared" si="22"/>
        <v>0</v>
      </c>
      <c r="X254" s="1816">
        <f t="shared" si="22"/>
        <v>0</v>
      </c>
      <c r="Y254" s="1816">
        <f t="shared" si="22"/>
        <v>9</v>
      </c>
      <c r="Z254" s="1816">
        <f t="shared" si="22"/>
        <v>5</v>
      </c>
      <c r="AA254" s="1816">
        <f t="shared" si="22"/>
        <v>1</v>
      </c>
      <c r="AB254" s="1816">
        <f t="shared" si="22"/>
        <v>2</v>
      </c>
      <c r="AC254" s="1816">
        <f t="shared" ref="AC254:AG254" si="23">N254+AC216</f>
        <v>0</v>
      </c>
      <c r="AD254" s="1816">
        <f t="shared" si="23"/>
        <v>0</v>
      </c>
      <c r="AE254" s="1816">
        <f t="shared" si="23"/>
        <v>0</v>
      </c>
      <c r="AF254" s="1816">
        <f t="shared" si="23"/>
        <v>0</v>
      </c>
      <c r="AG254" s="1816">
        <f t="shared" si="23"/>
        <v>0</v>
      </c>
      <c r="AH254" s="1816"/>
      <c r="AI254" s="1816"/>
    </row>
    <row r="255" spans="1:35" ht="15" x14ac:dyDescent="0.25">
      <c r="A255" s="1809">
        <v>2</v>
      </c>
      <c r="B255" s="1809">
        <v>1</v>
      </c>
      <c r="C255" s="1269"/>
      <c r="D255" s="1269"/>
      <c r="E255" s="1269"/>
      <c r="F255" s="1269"/>
      <c r="G255" s="1269"/>
      <c r="H255" s="1269"/>
      <c r="I255" s="1269"/>
      <c r="J255" s="1269"/>
      <c r="K255" s="1810"/>
      <c r="L255" s="1810"/>
      <c r="M255" s="1810"/>
      <c r="N255" s="1810"/>
      <c r="O255" s="1810"/>
      <c r="P255" s="1810"/>
      <c r="S255" s="1819">
        <v>2</v>
      </c>
      <c r="T255" s="1819">
        <v>1</v>
      </c>
      <c r="U255" s="1816">
        <f t="shared" ref="U255:U263" si="24">C255+U217</f>
        <v>0</v>
      </c>
      <c r="V255" s="1816">
        <f t="shared" si="22"/>
        <v>0</v>
      </c>
      <c r="W255" s="1816">
        <f t="shared" si="22"/>
        <v>0</v>
      </c>
      <c r="X255" s="1816">
        <f t="shared" si="22"/>
        <v>0</v>
      </c>
      <c r="Y255" s="1816">
        <f t="shared" si="22"/>
        <v>0</v>
      </c>
      <c r="Z255" s="1816">
        <f t="shared" si="22"/>
        <v>0</v>
      </c>
      <c r="AA255" s="1816">
        <f t="shared" si="22"/>
        <v>0</v>
      </c>
      <c r="AB255" s="1816">
        <f t="shared" si="22"/>
        <v>0</v>
      </c>
      <c r="AC255" s="1816">
        <f t="shared" ref="AC255:AC263" si="25">N255+AC217</f>
        <v>0</v>
      </c>
      <c r="AD255" s="1816">
        <f t="shared" ref="AD255:AD263" si="26">O255+AD217</f>
        <v>0</v>
      </c>
      <c r="AE255" s="1816">
        <f t="shared" ref="AE255:AE263" si="27">P255+AE217</f>
        <v>0</v>
      </c>
      <c r="AF255" s="1816">
        <f t="shared" ref="AF255:AF263" si="28">Q255+AF217</f>
        <v>0</v>
      </c>
      <c r="AG255" s="1816">
        <f t="shared" ref="AG255:AG263" si="29">R255+AG217</f>
        <v>0</v>
      </c>
      <c r="AH255" s="1816"/>
      <c r="AI255" s="1816"/>
    </row>
    <row r="256" spans="1:35" ht="15" x14ac:dyDescent="0.25">
      <c r="A256" s="1809">
        <v>3</v>
      </c>
      <c r="B256" s="1809">
        <v>2</v>
      </c>
      <c r="C256" s="1269"/>
      <c r="D256" s="1269"/>
      <c r="E256" s="1269"/>
      <c r="F256" s="1269"/>
      <c r="G256" s="1269"/>
      <c r="H256" s="1269"/>
      <c r="I256" s="1269"/>
      <c r="J256" s="1269"/>
      <c r="K256" s="1810"/>
      <c r="L256" s="1810"/>
      <c r="M256" s="1810"/>
      <c r="N256" s="1810"/>
      <c r="O256" s="1810"/>
      <c r="P256" s="1810"/>
      <c r="S256" s="1819">
        <v>3</v>
      </c>
      <c r="T256" s="1819">
        <v>2</v>
      </c>
      <c r="U256" s="1816">
        <f t="shared" si="24"/>
        <v>26</v>
      </c>
      <c r="V256" s="1816">
        <f t="shared" si="22"/>
        <v>20</v>
      </c>
      <c r="W256" s="1816">
        <f t="shared" si="22"/>
        <v>24</v>
      </c>
      <c r="X256" s="1816">
        <f t="shared" si="22"/>
        <v>35</v>
      </c>
      <c r="Y256" s="1816">
        <f t="shared" si="22"/>
        <v>194</v>
      </c>
      <c r="Z256" s="1816">
        <f t="shared" si="22"/>
        <v>33</v>
      </c>
      <c r="AA256" s="1816">
        <f t="shared" si="22"/>
        <v>81</v>
      </c>
      <c r="AB256" s="1816">
        <f t="shared" si="22"/>
        <v>21</v>
      </c>
      <c r="AC256" s="1816">
        <f t="shared" si="25"/>
        <v>0</v>
      </c>
      <c r="AD256" s="1816">
        <f t="shared" si="26"/>
        <v>0</v>
      </c>
      <c r="AE256" s="1816">
        <f t="shared" si="27"/>
        <v>0</v>
      </c>
      <c r="AF256" s="1816">
        <f t="shared" si="28"/>
        <v>0</v>
      </c>
      <c r="AG256" s="1816">
        <f t="shared" si="29"/>
        <v>0</v>
      </c>
      <c r="AH256" s="1816"/>
      <c r="AI256" s="1816"/>
    </row>
    <row r="257" spans="1:35" ht="15" x14ac:dyDescent="0.25">
      <c r="A257" s="1809">
        <v>4</v>
      </c>
      <c r="B257" s="1809">
        <v>3</v>
      </c>
      <c r="C257" s="1269">
        <v>2</v>
      </c>
      <c r="D257" s="1269">
        <v>7</v>
      </c>
      <c r="E257" s="1269"/>
      <c r="F257" s="1269"/>
      <c r="G257" s="1269">
        <v>22</v>
      </c>
      <c r="H257" s="1269"/>
      <c r="I257" s="1269">
        <v>1</v>
      </c>
      <c r="J257" s="1269">
        <v>3</v>
      </c>
      <c r="K257" s="1810"/>
      <c r="L257" s="1810"/>
      <c r="M257" s="1810"/>
      <c r="N257" s="1810"/>
      <c r="O257" s="1810"/>
      <c r="P257" s="1810"/>
      <c r="S257" s="1819">
        <v>4</v>
      </c>
      <c r="T257" s="1819">
        <v>3</v>
      </c>
      <c r="U257" s="1816">
        <f t="shared" si="24"/>
        <v>107</v>
      </c>
      <c r="V257" s="1816">
        <f t="shared" si="22"/>
        <v>152</v>
      </c>
      <c r="W257" s="1816">
        <f t="shared" si="22"/>
        <v>82</v>
      </c>
      <c r="X257" s="1816">
        <f t="shared" si="22"/>
        <v>280</v>
      </c>
      <c r="Y257" s="1816">
        <f t="shared" si="22"/>
        <v>1188</v>
      </c>
      <c r="Z257" s="1816">
        <f t="shared" si="22"/>
        <v>241</v>
      </c>
      <c r="AA257" s="1816">
        <f t="shared" si="22"/>
        <v>93</v>
      </c>
      <c r="AB257" s="1816">
        <f t="shared" si="22"/>
        <v>86</v>
      </c>
      <c r="AC257" s="1816">
        <f t="shared" si="25"/>
        <v>0</v>
      </c>
      <c r="AD257" s="1816">
        <f t="shared" si="26"/>
        <v>0</v>
      </c>
      <c r="AE257" s="1816">
        <f t="shared" si="27"/>
        <v>0</v>
      </c>
      <c r="AF257" s="1816">
        <f t="shared" si="28"/>
        <v>0</v>
      </c>
      <c r="AG257" s="1816">
        <f t="shared" si="29"/>
        <v>0</v>
      </c>
      <c r="AH257" s="1816"/>
      <c r="AI257" s="1816"/>
    </row>
    <row r="258" spans="1:35" ht="15" x14ac:dyDescent="0.25">
      <c r="A258" s="1809">
        <v>5</v>
      </c>
      <c r="B258" s="1809">
        <v>4</v>
      </c>
      <c r="C258" s="1269"/>
      <c r="D258" s="1269"/>
      <c r="E258" s="1269"/>
      <c r="F258" s="1269"/>
      <c r="G258" s="1269"/>
      <c r="H258" s="1269"/>
      <c r="I258" s="1269"/>
      <c r="J258" s="1269"/>
      <c r="K258" s="1810"/>
      <c r="L258" s="1810"/>
      <c r="M258" s="1810"/>
      <c r="N258" s="1810"/>
      <c r="O258" s="1810"/>
      <c r="P258" s="1810"/>
      <c r="S258" s="1819">
        <v>5</v>
      </c>
      <c r="T258" s="1819">
        <v>4</v>
      </c>
      <c r="U258" s="1816">
        <f t="shared" si="24"/>
        <v>0</v>
      </c>
      <c r="V258" s="1816">
        <f t="shared" si="22"/>
        <v>3</v>
      </c>
      <c r="W258" s="1816">
        <f t="shared" si="22"/>
        <v>4</v>
      </c>
      <c r="X258" s="1816">
        <f t="shared" si="22"/>
        <v>10</v>
      </c>
      <c r="Y258" s="1816">
        <f t="shared" si="22"/>
        <v>54</v>
      </c>
      <c r="Z258" s="1816">
        <f t="shared" si="22"/>
        <v>33</v>
      </c>
      <c r="AA258" s="1816">
        <f t="shared" si="22"/>
        <v>3</v>
      </c>
      <c r="AB258" s="1816">
        <f t="shared" si="22"/>
        <v>15</v>
      </c>
      <c r="AC258" s="1816">
        <f t="shared" si="25"/>
        <v>0</v>
      </c>
      <c r="AD258" s="1816">
        <f t="shared" si="26"/>
        <v>0</v>
      </c>
      <c r="AE258" s="1816">
        <f t="shared" si="27"/>
        <v>0</v>
      </c>
      <c r="AF258" s="1816">
        <f t="shared" si="28"/>
        <v>0</v>
      </c>
      <c r="AG258" s="1816">
        <f t="shared" si="29"/>
        <v>0</v>
      </c>
      <c r="AH258" s="1816"/>
      <c r="AI258" s="1816"/>
    </row>
    <row r="259" spans="1:35" ht="15" x14ac:dyDescent="0.25">
      <c r="A259" s="1809">
        <v>6</v>
      </c>
      <c r="B259" s="1809">
        <v>5</v>
      </c>
      <c r="C259" s="1269"/>
      <c r="D259" s="1269">
        <v>1</v>
      </c>
      <c r="E259" s="1269"/>
      <c r="F259" s="1269">
        <v>2</v>
      </c>
      <c r="G259" s="1269">
        <v>7</v>
      </c>
      <c r="H259" s="1269">
        <v>2</v>
      </c>
      <c r="I259" s="1269"/>
      <c r="J259" s="1269">
        <v>4</v>
      </c>
      <c r="K259" s="1810"/>
      <c r="L259" s="1810"/>
      <c r="M259" s="1810"/>
      <c r="N259" s="1810"/>
      <c r="O259" s="1810"/>
      <c r="P259" s="1810"/>
      <c r="S259" s="1819">
        <v>6</v>
      </c>
      <c r="T259" s="1819">
        <v>5</v>
      </c>
      <c r="U259" s="1816">
        <f t="shared" si="24"/>
        <v>2</v>
      </c>
      <c r="V259" s="1816">
        <f t="shared" si="22"/>
        <v>59</v>
      </c>
      <c r="W259" s="1816">
        <f t="shared" si="22"/>
        <v>20</v>
      </c>
      <c r="X259" s="1816">
        <f t="shared" si="22"/>
        <v>86</v>
      </c>
      <c r="Y259" s="1816">
        <f t="shared" si="22"/>
        <v>329</v>
      </c>
      <c r="Z259" s="1816">
        <f t="shared" si="22"/>
        <v>100</v>
      </c>
      <c r="AA259" s="1816">
        <f t="shared" si="22"/>
        <v>28</v>
      </c>
      <c r="AB259" s="1816">
        <f t="shared" si="22"/>
        <v>59</v>
      </c>
      <c r="AC259" s="1816">
        <f t="shared" si="25"/>
        <v>0</v>
      </c>
      <c r="AD259" s="1816">
        <f t="shared" si="26"/>
        <v>0</v>
      </c>
      <c r="AE259" s="1816">
        <f t="shared" si="27"/>
        <v>0</v>
      </c>
      <c r="AF259" s="1816">
        <f t="shared" si="28"/>
        <v>0</v>
      </c>
      <c r="AG259" s="1816">
        <f t="shared" si="29"/>
        <v>0</v>
      </c>
      <c r="AH259" s="1816"/>
      <c r="AI259" s="1816"/>
    </row>
    <row r="260" spans="1:35" ht="15" x14ac:dyDescent="0.25">
      <c r="A260" s="1809">
        <v>7</v>
      </c>
      <c r="B260" s="1809">
        <v>6</v>
      </c>
      <c r="C260" s="1269"/>
      <c r="D260" s="1269">
        <v>3</v>
      </c>
      <c r="E260" s="1269"/>
      <c r="F260" s="1269"/>
      <c r="G260" s="1269">
        <v>9</v>
      </c>
      <c r="H260" s="1269">
        <v>1</v>
      </c>
      <c r="I260" s="1269">
        <v>1</v>
      </c>
      <c r="J260" s="1269">
        <v>3</v>
      </c>
      <c r="K260" s="1810"/>
      <c r="L260" s="1810"/>
      <c r="M260" s="1810"/>
      <c r="N260" s="1810"/>
      <c r="O260" s="1810"/>
      <c r="P260" s="1810"/>
      <c r="S260" s="1819">
        <v>7</v>
      </c>
      <c r="T260" s="1819">
        <v>6</v>
      </c>
      <c r="U260" s="1816">
        <f t="shared" si="24"/>
        <v>30</v>
      </c>
      <c r="V260" s="1816">
        <f t="shared" si="22"/>
        <v>17</v>
      </c>
      <c r="W260" s="1816">
        <f t="shared" si="22"/>
        <v>32</v>
      </c>
      <c r="X260" s="1816">
        <f t="shared" si="22"/>
        <v>228</v>
      </c>
      <c r="Y260" s="1816">
        <f t="shared" si="22"/>
        <v>243</v>
      </c>
      <c r="Z260" s="1816">
        <f t="shared" si="22"/>
        <v>83</v>
      </c>
      <c r="AA260" s="1816">
        <f t="shared" si="22"/>
        <v>40</v>
      </c>
      <c r="AB260" s="1816">
        <f t="shared" si="22"/>
        <v>41</v>
      </c>
      <c r="AC260" s="1816">
        <f t="shared" si="25"/>
        <v>0</v>
      </c>
      <c r="AD260" s="1816">
        <f t="shared" si="26"/>
        <v>0</v>
      </c>
      <c r="AE260" s="1816">
        <f t="shared" si="27"/>
        <v>0</v>
      </c>
      <c r="AF260" s="1816">
        <f t="shared" si="28"/>
        <v>0</v>
      </c>
      <c r="AG260" s="1816">
        <f t="shared" si="29"/>
        <v>0</v>
      </c>
      <c r="AH260" s="1816"/>
      <c r="AI260" s="1816"/>
    </row>
    <row r="261" spans="1:35" ht="15" x14ac:dyDescent="0.25">
      <c r="A261" s="1809">
        <v>8</v>
      </c>
      <c r="B261" s="1809">
        <v>7</v>
      </c>
      <c r="C261" s="1269"/>
      <c r="D261" s="1269"/>
      <c r="E261" s="1269"/>
      <c r="F261" s="1269"/>
      <c r="G261" s="1269"/>
      <c r="H261" s="1269"/>
      <c r="I261" s="1269"/>
      <c r="J261" s="1269">
        <v>2</v>
      </c>
      <c r="K261" s="1810"/>
      <c r="L261" s="1810"/>
      <c r="M261" s="1810"/>
      <c r="N261" s="1810"/>
      <c r="O261" s="1810"/>
      <c r="P261" s="1810"/>
      <c r="S261" s="1819">
        <v>8</v>
      </c>
      <c r="T261" s="1819">
        <v>7</v>
      </c>
      <c r="U261" s="1816">
        <f t="shared" si="24"/>
        <v>0</v>
      </c>
      <c r="V261" s="1816">
        <f t="shared" si="22"/>
        <v>76</v>
      </c>
      <c r="W261" s="1816">
        <f t="shared" si="22"/>
        <v>9</v>
      </c>
      <c r="X261" s="1816">
        <f t="shared" si="22"/>
        <v>49</v>
      </c>
      <c r="Y261" s="1816">
        <f t="shared" si="22"/>
        <v>701</v>
      </c>
      <c r="Z261" s="1816">
        <f t="shared" si="22"/>
        <v>27</v>
      </c>
      <c r="AA261" s="1816">
        <f t="shared" si="22"/>
        <v>18</v>
      </c>
      <c r="AB261" s="1816">
        <f t="shared" si="22"/>
        <v>16</v>
      </c>
      <c r="AC261" s="1816">
        <f t="shared" si="25"/>
        <v>0</v>
      </c>
      <c r="AD261" s="1816">
        <f t="shared" si="26"/>
        <v>0</v>
      </c>
      <c r="AE261" s="1816">
        <f t="shared" si="27"/>
        <v>0</v>
      </c>
      <c r="AF261" s="1816">
        <f t="shared" si="28"/>
        <v>0</v>
      </c>
      <c r="AG261" s="1816">
        <f t="shared" si="29"/>
        <v>0</v>
      </c>
      <c r="AH261" s="1816"/>
      <c r="AI261" s="1816"/>
    </row>
    <row r="262" spans="1:35" ht="15" x14ac:dyDescent="0.25">
      <c r="A262" s="1809">
        <v>9</v>
      </c>
      <c r="B262" s="1809">
        <v>8</v>
      </c>
      <c r="C262" s="1269"/>
      <c r="D262" s="1269"/>
      <c r="E262" s="1269"/>
      <c r="F262" s="1269"/>
      <c r="G262" s="1269">
        <v>2</v>
      </c>
      <c r="H262" s="1269">
        <v>1</v>
      </c>
      <c r="I262" s="1269">
        <v>1</v>
      </c>
      <c r="J262" s="1269"/>
      <c r="K262" s="1810"/>
      <c r="L262" s="1810"/>
      <c r="M262" s="1810"/>
      <c r="N262" s="1810"/>
      <c r="O262" s="1810"/>
      <c r="P262" s="1810"/>
      <c r="S262" s="1819">
        <v>9</v>
      </c>
      <c r="T262" s="1819">
        <v>8</v>
      </c>
      <c r="U262" s="1816">
        <f t="shared" si="24"/>
        <v>0</v>
      </c>
      <c r="V262" s="1816">
        <f t="shared" si="22"/>
        <v>54</v>
      </c>
      <c r="W262" s="1816">
        <f t="shared" si="22"/>
        <v>8</v>
      </c>
      <c r="X262" s="1816">
        <f t="shared" si="22"/>
        <v>106</v>
      </c>
      <c r="Y262" s="1816">
        <f t="shared" si="22"/>
        <v>154</v>
      </c>
      <c r="Z262" s="1816">
        <f t="shared" si="22"/>
        <v>66</v>
      </c>
      <c r="AA262" s="1816">
        <f t="shared" si="22"/>
        <v>36</v>
      </c>
      <c r="AB262" s="1816">
        <f t="shared" si="22"/>
        <v>36</v>
      </c>
      <c r="AC262" s="1816">
        <f t="shared" si="25"/>
        <v>0</v>
      </c>
      <c r="AD262" s="1816">
        <f t="shared" si="26"/>
        <v>0</v>
      </c>
      <c r="AE262" s="1816">
        <f t="shared" si="27"/>
        <v>0</v>
      </c>
      <c r="AF262" s="1816">
        <f t="shared" si="28"/>
        <v>0</v>
      </c>
      <c r="AG262" s="1816">
        <f t="shared" si="29"/>
        <v>0</v>
      </c>
      <c r="AH262" s="1816"/>
      <c r="AI262" s="1816"/>
    </row>
    <row r="263" spans="1:35" ht="15" x14ac:dyDescent="0.25">
      <c r="A263" s="1809">
        <v>10</v>
      </c>
      <c r="B263" s="1809">
        <v>9</v>
      </c>
      <c r="C263" s="1269"/>
      <c r="D263" s="1269">
        <v>1</v>
      </c>
      <c r="E263" s="1269"/>
      <c r="F263" s="1269"/>
      <c r="G263" s="1269">
        <v>3</v>
      </c>
      <c r="H263" s="1269"/>
      <c r="I263" s="1269"/>
      <c r="J263" s="1269">
        <v>1</v>
      </c>
      <c r="K263" s="1810"/>
      <c r="L263" s="1810"/>
      <c r="M263" s="1810"/>
      <c r="N263" s="1810"/>
      <c r="O263" s="1810"/>
      <c r="P263" s="1810"/>
      <c r="S263" s="1819">
        <v>10</v>
      </c>
      <c r="T263" s="1819">
        <v>9</v>
      </c>
      <c r="U263" s="1816">
        <f t="shared" si="24"/>
        <v>0</v>
      </c>
      <c r="V263" s="1816">
        <f t="shared" si="22"/>
        <v>7</v>
      </c>
      <c r="W263" s="1816">
        <f t="shared" si="22"/>
        <v>8</v>
      </c>
      <c r="X263" s="1816">
        <f t="shared" si="22"/>
        <v>3</v>
      </c>
      <c r="Y263" s="1816">
        <f t="shared" si="22"/>
        <v>21</v>
      </c>
      <c r="Z263" s="1816">
        <f t="shared" si="22"/>
        <v>29</v>
      </c>
      <c r="AA263" s="1816">
        <f t="shared" si="22"/>
        <v>9</v>
      </c>
      <c r="AB263" s="1816">
        <f t="shared" si="22"/>
        <v>17</v>
      </c>
      <c r="AC263" s="1816">
        <f t="shared" si="25"/>
        <v>0</v>
      </c>
      <c r="AD263" s="1816">
        <f t="shared" si="26"/>
        <v>0</v>
      </c>
      <c r="AE263" s="1816">
        <f t="shared" si="27"/>
        <v>0</v>
      </c>
      <c r="AF263" s="1816">
        <f t="shared" si="28"/>
        <v>0</v>
      </c>
      <c r="AG263" s="1816">
        <f t="shared" si="29"/>
        <v>0</v>
      </c>
      <c r="AH263" s="1816"/>
      <c r="AI263" s="1816"/>
    </row>
    <row r="264" spans="1:35" ht="15" x14ac:dyDescent="0.25">
      <c r="A264" s="1809" t="s">
        <v>276</v>
      </c>
      <c r="B264" s="1809"/>
      <c r="C264" s="180">
        <v>2</v>
      </c>
      <c r="D264" s="180">
        <v>12</v>
      </c>
      <c r="E264" s="180">
        <v>0</v>
      </c>
      <c r="F264" s="1269">
        <v>2</v>
      </c>
      <c r="G264" s="1269">
        <v>43</v>
      </c>
      <c r="H264" s="1269">
        <v>4</v>
      </c>
      <c r="I264" s="1269">
        <v>3</v>
      </c>
      <c r="J264" s="1269">
        <v>13</v>
      </c>
      <c r="K264" s="1806"/>
      <c r="L264" s="1806"/>
      <c r="M264" s="1806"/>
      <c r="N264" s="1806"/>
      <c r="O264" s="1806"/>
      <c r="P264" s="1806"/>
      <c r="S264" s="2518" t="s">
        <v>276</v>
      </c>
      <c r="T264" s="2519"/>
      <c r="U264" s="1816">
        <f>SUM(U254:U263)</f>
        <v>165</v>
      </c>
      <c r="V264" s="1816">
        <f t="shared" ref="V264:AB264" si="30">SUM(V254:V263)</f>
        <v>393</v>
      </c>
      <c r="W264" s="1816">
        <f t="shared" si="30"/>
        <v>187</v>
      </c>
      <c r="X264" s="1816">
        <f t="shared" si="30"/>
        <v>797</v>
      </c>
      <c r="Y264" s="1816">
        <f t="shared" si="30"/>
        <v>2893</v>
      </c>
      <c r="Z264" s="1816">
        <f t="shared" si="30"/>
        <v>617</v>
      </c>
      <c r="AA264" s="1816">
        <f t="shared" si="30"/>
        <v>309</v>
      </c>
      <c r="AB264" s="1816">
        <f t="shared" si="30"/>
        <v>293</v>
      </c>
      <c r="AC264" s="1816"/>
      <c r="AD264" s="1816"/>
      <c r="AE264" s="1816"/>
      <c r="AF264" s="1816"/>
      <c r="AG264" s="1816"/>
      <c r="AH264" s="1816"/>
      <c r="AI264" s="1816"/>
    </row>
    <row r="265" spans="1:35" ht="15" x14ac:dyDescent="0.25">
      <c r="A265" s="1807"/>
      <c r="B265" s="1918"/>
      <c r="C265" s="1919"/>
      <c r="D265" s="1919"/>
      <c r="E265" s="1919"/>
      <c r="F265" s="1919"/>
      <c r="G265" s="1919"/>
      <c r="H265" s="1919"/>
      <c r="I265" s="1919"/>
      <c r="J265" s="1919"/>
      <c r="K265" s="1811"/>
      <c r="L265" s="1811"/>
      <c r="M265" s="1811"/>
      <c r="N265" s="1811"/>
      <c r="O265" s="1805"/>
      <c r="P265" s="1805"/>
      <c r="S265" s="1814"/>
      <c r="T265" s="1814"/>
      <c r="U265" s="1818">
        <v>5462</v>
      </c>
      <c r="V265" s="1814"/>
      <c r="W265" s="1814"/>
      <c r="X265" s="1814"/>
      <c r="Y265" s="1814"/>
      <c r="Z265" s="1814"/>
      <c r="AA265" s="1814"/>
      <c r="AB265" s="1814"/>
      <c r="AC265" s="1814"/>
      <c r="AD265" s="1814"/>
      <c r="AE265" s="1814"/>
      <c r="AF265" s="1814"/>
      <c r="AG265" s="1814"/>
      <c r="AH265" s="1814"/>
      <c r="AI265" s="1814"/>
    </row>
    <row r="266" spans="1:35" ht="15" x14ac:dyDescent="0.25">
      <c r="A266" s="1807" t="s">
        <v>598</v>
      </c>
      <c r="B266" s="1807"/>
      <c r="C266" s="1805"/>
      <c r="D266" s="1805"/>
      <c r="E266" s="1805"/>
      <c r="F266" s="1805"/>
      <c r="G266" s="1805"/>
      <c r="H266" s="1805"/>
      <c r="I266" s="1805"/>
      <c r="J266" s="1805"/>
      <c r="K266" s="1805"/>
      <c r="L266" s="1805"/>
      <c r="M266" s="1805"/>
      <c r="N266" s="1805"/>
      <c r="O266" s="1805"/>
      <c r="P266" s="1805"/>
      <c r="S266" s="1814" t="s">
        <v>598</v>
      </c>
      <c r="T266" s="1814"/>
      <c r="U266" s="1814" t="s">
        <v>302</v>
      </c>
      <c r="V266" s="1814"/>
      <c r="W266" s="1814"/>
      <c r="X266" s="1814"/>
      <c r="Y266" s="1814"/>
      <c r="Z266" s="1814"/>
      <c r="AA266" s="1814"/>
      <c r="AB266" s="1814"/>
      <c r="AC266" s="1814"/>
      <c r="AD266" s="1814"/>
      <c r="AE266" s="1814"/>
      <c r="AF266" s="1814"/>
      <c r="AG266" s="1814"/>
      <c r="AH266" s="1814"/>
      <c r="AI266" s="1814"/>
    </row>
    <row r="267" spans="1:35" ht="15" x14ac:dyDescent="0.25">
      <c r="A267" s="1807">
        <v>1</v>
      </c>
      <c r="B267" s="1807" t="s">
        <v>728</v>
      </c>
      <c r="C267" s="1805"/>
      <c r="D267" s="1805"/>
      <c r="E267" s="1805"/>
      <c r="F267" s="1805"/>
      <c r="G267" s="1805"/>
      <c r="H267" s="1808">
        <v>8</v>
      </c>
      <c r="I267" s="1805" t="s">
        <v>729</v>
      </c>
      <c r="J267" s="1805"/>
      <c r="K267" s="1805"/>
      <c r="L267" s="1805"/>
      <c r="M267" s="1805"/>
      <c r="N267" s="1805"/>
      <c r="O267" s="1805"/>
      <c r="P267" s="1805"/>
      <c r="S267" s="1814">
        <v>1</v>
      </c>
      <c r="T267" s="1814" t="s">
        <v>728</v>
      </c>
      <c r="U267" s="1814"/>
      <c r="V267" s="1814"/>
      <c r="W267" s="1814"/>
      <c r="X267" s="1814"/>
      <c r="Y267" s="1814"/>
      <c r="Z267" s="1817">
        <v>8</v>
      </c>
      <c r="AA267" s="1814" t="s">
        <v>730</v>
      </c>
      <c r="AB267" s="1814"/>
      <c r="AC267" s="1814"/>
      <c r="AD267" s="1814"/>
      <c r="AE267" s="1814"/>
      <c r="AF267" s="1814"/>
      <c r="AG267" s="2513" t="s">
        <v>370</v>
      </c>
      <c r="AH267" s="2513"/>
      <c r="AI267" s="2513"/>
    </row>
    <row r="268" spans="1:35" ht="15" x14ac:dyDescent="0.25">
      <c r="A268" s="1807">
        <v>2</v>
      </c>
      <c r="B268" s="1807" t="s">
        <v>731</v>
      </c>
      <c r="C268" s="1805"/>
      <c r="D268" s="1805"/>
      <c r="E268" s="1805"/>
      <c r="F268" s="1805"/>
      <c r="G268" s="1805"/>
      <c r="H268" s="1808">
        <v>9</v>
      </c>
      <c r="I268" s="1805" t="s">
        <v>732</v>
      </c>
      <c r="J268" s="1805"/>
      <c r="K268" s="1805"/>
      <c r="L268" s="1805"/>
      <c r="M268" s="1805"/>
      <c r="N268" s="1805"/>
      <c r="O268" s="1805"/>
      <c r="P268" s="1805"/>
      <c r="S268" s="1814">
        <v>2</v>
      </c>
      <c r="T268" s="1814" t="s">
        <v>731</v>
      </c>
      <c r="U268" s="1814"/>
      <c r="V268" s="1814"/>
      <c r="W268" s="1814"/>
      <c r="X268" s="1814"/>
      <c r="Y268" s="1814"/>
      <c r="Z268" s="1817">
        <v>9</v>
      </c>
      <c r="AA268" s="1814" t="s">
        <v>733</v>
      </c>
      <c r="AB268" s="1814"/>
      <c r="AC268" s="1814"/>
      <c r="AD268" s="1814"/>
      <c r="AE268" s="1814"/>
      <c r="AF268" s="1814"/>
      <c r="AG268" s="1814"/>
      <c r="AH268" s="1814"/>
      <c r="AI268" s="1814"/>
    </row>
    <row r="269" spans="1:35" ht="15" x14ac:dyDescent="0.25">
      <c r="A269" s="1807">
        <v>3</v>
      </c>
      <c r="B269" s="1807" t="s">
        <v>734</v>
      </c>
      <c r="C269" s="1805"/>
      <c r="D269" s="1805"/>
      <c r="E269" s="1805"/>
      <c r="F269" s="1805"/>
      <c r="G269" s="1805"/>
      <c r="H269" s="1808">
        <v>0</v>
      </c>
      <c r="I269" s="1805" t="s">
        <v>735</v>
      </c>
      <c r="J269" s="1805"/>
      <c r="K269" s="1805"/>
      <c r="L269" s="1805"/>
      <c r="M269" s="1805"/>
      <c r="N269" s="1805"/>
      <c r="O269" s="1805"/>
      <c r="P269" s="1805"/>
      <c r="S269" s="1814">
        <v>3</v>
      </c>
      <c r="T269" s="1814" t="s">
        <v>734</v>
      </c>
      <c r="U269" s="1814"/>
      <c r="V269" s="1814"/>
      <c r="W269" s="1814"/>
      <c r="X269" s="1814"/>
      <c r="Y269" s="1814"/>
      <c r="Z269" s="1817">
        <v>0</v>
      </c>
      <c r="AA269" s="1814" t="s">
        <v>736</v>
      </c>
      <c r="AB269" s="1814"/>
      <c r="AC269" s="1814"/>
      <c r="AD269" s="1814"/>
      <c r="AE269" s="1814"/>
      <c r="AF269" s="1814"/>
      <c r="AG269" s="1814"/>
      <c r="AH269" s="1814"/>
      <c r="AI269" s="1814"/>
    </row>
    <row r="270" spans="1:35" ht="15" x14ac:dyDescent="0.25">
      <c r="A270" s="1807">
        <v>4</v>
      </c>
      <c r="B270" s="1807" t="s">
        <v>737</v>
      </c>
      <c r="C270" s="1805"/>
      <c r="D270" s="1805"/>
      <c r="E270" s="1805"/>
      <c r="F270" s="1805"/>
      <c r="G270" s="1805"/>
      <c r="H270" s="1808" t="s">
        <v>738</v>
      </c>
      <c r="I270" s="1805" t="s">
        <v>739</v>
      </c>
      <c r="J270" s="1805"/>
      <c r="K270" s="1805"/>
      <c r="L270" s="1805"/>
      <c r="M270" s="1805"/>
      <c r="N270" s="1805"/>
      <c r="O270" s="1805"/>
      <c r="P270" s="1805"/>
      <c r="S270" s="1814">
        <v>4</v>
      </c>
      <c r="T270" s="1814" t="s">
        <v>737</v>
      </c>
      <c r="U270" s="1814"/>
      <c r="V270" s="1814"/>
      <c r="W270" s="1814"/>
      <c r="X270" s="1814"/>
      <c r="Y270" s="1814"/>
      <c r="Z270" s="1814" t="s">
        <v>738</v>
      </c>
      <c r="AA270" s="1814" t="s">
        <v>739</v>
      </c>
      <c r="AB270" s="1814"/>
      <c r="AC270" s="1814"/>
      <c r="AD270" s="1814"/>
      <c r="AE270" s="1814"/>
      <c r="AF270" s="1814"/>
      <c r="AG270" s="1814"/>
      <c r="AH270" s="1814"/>
      <c r="AI270" s="1814"/>
    </row>
    <row r="271" spans="1:35" ht="15" x14ac:dyDescent="0.25">
      <c r="A271" s="1807">
        <v>5</v>
      </c>
      <c r="B271" s="1807" t="s">
        <v>740</v>
      </c>
      <c r="C271" s="1805"/>
      <c r="D271" s="1805"/>
      <c r="E271" s="1805"/>
      <c r="F271" s="1805"/>
      <c r="G271" s="1805"/>
      <c r="H271" s="1808" t="s">
        <v>741</v>
      </c>
      <c r="I271" s="1805" t="s">
        <v>742</v>
      </c>
      <c r="J271" s="1805"/>
      <c r="K271" s="1805"/>
      <c r="L271" s="1805"/>
      <c r="M271" s="1805"/>
      <c r="N271" s="1805"/>
      <c r="O271" s="1805"/>
      <c r="P271" s="1805"/>
      <c r="S271" s="1814">
        <v>5</v>
      </c>
      <c r="T271" s="1814" t="s">
        <v>740</v>
      </c>
      <c r="U271" s="1814"/>
      <c r="V271" s="1814"/>
      <c r="W271" s="1814"/>
      <c r="X271" s="1814"/>
      <c r="Y271" s="1814"/>
      <c r="Z271" s="1814" t="s">
        <v>741</v>
      </c>
      <c r="AA271" s="1814" t="s">
        <v>742</v>
      </c>
      <c r="AB271" s="1814"/>
      <c r="AC271" s="1814"/>
      <c r="AD271" s="1814"/>
      <c r="AE271" s="1814"/>
      <c r="AF271" s="1814"/>
      <c r="AG271" s="2514" t="s">
        <v>371</v>
      </c>
      <c r="AH271" s="2514"/>
      <c r="AI271" s="2514"/>
    </row>
    <row r="272" spans="1:35" ht="15" x14ac:dyDescent="0.25">
      <c r="A272" s="1807">
        <v>6</v>
      </c>
      <c r="B272" s="1807" t="s">
        <v>743</v>
      </c>
      <c r="C272" s="1805"/>
      <c r="D272" s="1805"/>
      <c r="E272" s="1805"/>
      <c r="F272" s="1805"/>
      <c r="G272" s="1805"/>
      <c r="H272" s="1808" t="s">
        <v>744</v>
      </c>
      <c r="I272" s="1805" t="s">
        <v>745</v>
      </c>
      <c r="J272" s="1805"/>
      <c r="K272" s="1805"/>
      <c r="L272" s="1805"/>
      <c r="M272" s="1805"/>
      <c r="N272" s="1805"/>
      <c r="O272" s="1805"/>
      <c r="P272" s="1805"/>
      <c r="S272" s="1814">
        <v>6</v>
      </c>
      <c r="T272" s="1814" t="s">
        <v>743</v>
      </c>
      <c r="U272" s="1814"/>
      <c r="V272" s="1814"/>
      <c r="W272" s="1814"/>
      <c r="X272" s="1814"/>
      <c r="Y272" s="1814"/>
      <c r="Z272" s="1814" t="s">
        <v>744</v>
      </c>
      <c r="AA272" s="1814" t="s">
        <v>745</v>
      </c>
      <c r="AB272" s="1814"/>
      <c r="AC272" s="1814"/>
      <c r="AD272" s="1814"/>
      <c r="AE272" s="1814"/>
      <c r="AF272" s="1814"/>
      <c r="AG272" s="2513" t="s">
        <v>372</v>
      </c>
      <c r="AH272" s="2513"/>
      <c r="AI272" s="2513"/>
    </row>
    <row r="273" spans="1:35" ht="15" x14ac:dyDescent="0.25">
      <c r="A273" s="1807">
        <v>7</v>
      </c>
      <c r="B273" s="1807" t="s">
        <v>746</v>
      </c>
      <c r="C273" s="1805"/>
      <c r="D273" s="1805"/>
      <c r="E273" s="1805"/>
      <c r="F273" s="1805"/>
      <c r="G273" s="1805"/>
      <c r="H273" s="1808" t="s">
        <v>747</v>
      </c>
      <c r="I273" s="1805" t="s">
        <v>748</v>
      </c>
      <c r="J273" s="1805"/>
      <c r="K273" s="1805"/>
      <c r="L273" s="1805"/>
      <c r="M273" s="1805"/>
      <c r="N273" s="1805"/>
      <c r="O273" s="1805"/>
      <c r="P273" s="1805"/>
      <c r="S273" s="1814">
        <v>7</v>
      </c>
      <c r="T273" s="1814" t="s">
        <v>746</v>
      </c>
      <c r="U273" s="1814"/>
      <c r="V273" s="1814"/>
      <c r="W273" s="1814"/>
      <c r="X273" s="1814"/>
      <c r="Y273" s="1814"/>
      <c r="Z273" s="1814" t="s">
        <v>747</v>
      </c>
      <c r="AA273" s="1814" t="s">
        <v>748</v>
      </c>
      <c r="AB273" s="1814"/>
      <c r="AC273" s="1814"/>
      <c r="AD273" s="1814"/>
      <c r="AE273" s="1814"/>
      <c r="AF273" s="1814"/>
      <c r="AG273" s="2513" t="s">
        <v>749</v>
      </c>
      <c r="AH273" s="2513"/>
      <c r="AI273" s="2513"/>
    </row>
    <row r="275" spans="1:35" ht="15" x14ac:dyDescent="0.25">
      <c r="S275" s="2037" t="s">
        <v>851</v>
      </c>
      <c r="T275" s="1814"/>
      <c r="U275" s="1814"/>
      <c r="V275" s="1814"/>
      <c r="W275" s="1814"/>
      <c r="X275" s="1814"/>
      <c r="Y275" s="1814"/>
      <c r="Z275" s="1814"/>
      <c r="AA275" s="1814"/>
      <c r="AB275" s="1814"/>
      <c r="AC275" s="1814"/>
      <c r="AD275" s="1814"/>
      <c r="AE275" s="1814"/>
      <c r="AF275" s="1814"/>
      <c r="AG275" s="1814"/>
      <c r="AH275" s="1814"/>
      <c r="AI275" s="1814"/>
    </row>
    <row r="280" spans="1:35" ht="15.75" x14ac:dyDescent="0.25">
      <c r="A280" s="2463" t="s">
        <v>268</v>
      </c>
      <c r="B280" s="2463"/>
      <c r="C280" s="2463"/>
      <c r="D280" s="2463"/>
      <c r="E280" s="2463"/>
      <c r="F280" s="2463"/>
      <c r="G280" s="2463"/>
      <c r="H280" s="2463"/>
      <c r="I280" s="2463"/>
      <c r="J280" s="2463"/>
      <c r="K280" s="2463"/>
      <c r="L280" s="2463"/>
      <c r="M280" s="2463"/>
      <c r="N280" s="2463"/>
      <c r="O280" s="2463"/>
      <c r="P280" s="2463"/>
      <c r="Q280" s="44"/>
      <c r="S280" s="2515" t="s">
        <v>752</v>
      </c>
      <c r="T280" s="2515"/>
      <c r="U280" s="2515"/>
      <c r="V280" s="2515"/>
      <c r="W280" s="2515"/>
      <c r="X280" s="2515"/>
      <c r="Y280" s="2515"/>
      <c r="Z280" s="2515"/>
      <c r="AA280" s="2515"/>
      <c r="AB280" s="2515"/>
      <c r="AC280" s="2515"/>
      <c r="AD280" s="2515"/>
      <c r="AE280" s="2515"/>
      <c r="AF280" s="2515"/>
      <c r="AG280" s="2515"/>
      <c r="AH280" s="2515"/>
      <c r="AI280" s="2515"/>
    </row>
    <row r="281" spans="1:35" ht="15.75" x14ac:dyDescent="0.25">
      <c r="S281" s="2516" t="s">
        <v>858</v>
      </c>
      <c r="T281" s="2516"/>
      <c r="U281" s="2516"/>
      <c r="V281" s="2516"/>
      <c r="W281" s="2516"/>
      <c r="X281" s="2516"/>
      <c r="Y281" s="2516"/>
      <c r="Z281" s="2516"/>
      <c r="AA281" s="2516"/>
      <c r="AB281" s="2516"/>
      <c r="AC281" s="2516"/>
      <c r="AD281" s="2516"/>
      <c r="AE281" s="2516"/>
      <c r="AF281" s="2516"/>
      <c r="AG281" s="2516"/>
      <c r="AH281" s="2516"/>
      <c r="AI281" s="2516"/>
    </row>
    <row r="282" spans="1:35" ht="15" x14ac:dyDescent="0.25">
      <c r="A282" s="2086" t="s">
        <v>273</v>
      </c>
      <c r="B282" s="2086"/>
      <c r="C282" s="2090" t="s">
        <v>860</v>
      </c>
      <c r="S282" s="2097"/>
      <c r="T282" s="2097"/>
      <c r="U282" s="2097"/>
      <c r="V282" s="2097"/>
      <c r="W282" s="2097"/>
      <c r="X282" s="2097"/>
      <c r="Y282" s="2097"/>
      <c r="Z282" s="2097"/>
      <c r="AA282" s="2097"/>
      <c r="AB282" s="2097"/>
      <c r="AC282" s="2097"/>
      <c r="AD282" s="2097"/>
      <c r="AE282" s="2097"/>
      <c r="AF282" s="2097"/>
      <c r="AG282" s="2097"/>
      <c r="AH282" s="2097"/>
      <c r="AI282" s="2097"/>
    </row>
    <row r="283" spans="1:35" ht="15" x14ac:dyDescent="0.25">
      <c r="A283" s="2086" t="s">
        <v>25</v>
      </c>
      <c r="B283" s="2086"/>
      <c r="C283" s="2090" t="s">
        <v>306</v>
      </c>
      <c r="S283" s="1814" t="s">
        <v>25</v>
      </c>
      <c r="T283" s="1814" t="s">
        <v>706</v>
      </c>
      <c r="U283" s="1814"/>
      <c r="V283" s="1814"/>
      <c r="W283" s="1814"/>
      <c r="X283" s="1814"/>
      <c r="Y283" s="1814"/>
      <c r="Z283" s="1814"/>
      <c r="AA283" s="1814"/>
      <c r="AB283" s="1814"/>
      <c r="AC283" s="1814"/>
      <c r="AD283" s="1814"/>
      <c r="AE283" s="1814"/>
      <c r="AF283" s="1814"/>
      <c r="AG283" s="1814"/>
      <c r="AH283" s="1814"/>
      <c r="AI283" s="1814"/>
    </row>
    <row r="284" spans="1:35" ht="15" x14ac:dyDescent="0.25">
      <c r="A284" s="2086" t="s">
        <v>711</v>
      </c>
      <c r="B284" s="2086"/>
      <c r="C284" s="2090" t="s">
        <v>712</v>
      </c>
      <c r="S284" s="1814" t="s">
        <v>272</v>
      </c>
      <c r="T284" s="1814" t="s">
        <v>712</v>
      </c>
      <c r="U284" s="1814"/>
      <c r="V284" s="1814"/>
      <c r="W284" s="1814"/>
      <c r="X284" s="1814"/>
      <c r="Y284" s="1814"/>
      <c r="Z284" s="1814"/>
      <c r="AA284" s="1814"/>
      <c r="AB284" s="1814"/>
      <c r="AC284" s="1814"/>
      <c r="AD284" s="1814"/>
      <c r="AE284" s="1814"/>
      <c r="AF284" s="1814"/>
      <c r="AG284" s="1814"/>
      <c r="AH284" s="1814"/>
      <c r="AI284" s="1814"/>
    </row>
    <row r="285" spans="1:35" ht="15" x14ac:dyDescent="0.25">
      <c r="A285" s="2086" t="s">
        <v>26</v>
      </c>
      <c r="B285" s="2086"/>
      <c r="C285" s="2090" t="s">
        <v>754</v>
      </c>
      <c r="S285" s="1814" t="s">
        <v>26</v>
      </c>
      <c r="T285" s="1814" t="s">
        <v>754</v>
      </c>
      <c r="U285" s="1814"/>
      <c r="V285" s="1814"/>
      <c r="W285" s="1814"/>
      <c r="X285" s="1814"/>
      <c r="Y285" s="1814"/>
      <c r="Z285" s="1814"/>
      <c r="AA285" s="1814"/>
      <c r="AB285" s="1814"/>
      <c r="AC285" s="1814"/>
      <c r="AD285" s="1814"/>
      <c r="AE285" s="1814"/>
      <c r="AF285" s="1814"/>
      <c r="AG285" s="1814"/>
      <c r="AH285" s="1814"/>
      <c r="AI285" s="1814"/>
    </row>
    <row r="286" spans="1:35" ht="15" x14ac:dyDescent="0.25">
      <c r="A286" s="2086"/>
      <c r="B286" s="2086"/>
      <c r="S286" s="1814"/>
      <c r="T286" s="1814"/>
      <c r="U286" s="1814"/>
      <c r="V286" s="1814"/>
      <c r="W286" s="1814"/>
      <c r="X286" s="1814"/>
      <c r="Y286" s="1814"/>
      <c r="Z286" s="1814"/>
      <c r="AA286" s="1814"/>
      <c r="AB286" s="1814"/>
      <c r="AC286" s="1814"/>
      <c r="AD286" s="1814"/>
      <c r="AE286" s="1814"/>
      <c r="AF286" s="1814"/>
      <c r="AG286" s="1814"/>
      <c r="AH286" s="1814"/>
      <c r="AI286" s="1814"/>
    </row>
    <row r="287" spans="1:35" ht="15" x14ac:dyDescent="0.2">
      <c r="A287" s="2465" t="s">
        <v>0</v>
      </c>
      <c r="B287" s="2467" t="s">
        <v>715</v>
      </c>
      <c r="C287" s="180" t="s">
        <v>716</v>
      </c>
      <c r="D287" s="180"/>
      <c r="E287" s="180"/>
      <c r="F287" s="180"/>
      <c r="G287" s="180"/>
      <c r="H287" s="180"/>
      <c r="I287" s="180"/>
      <c r="J287" s="180"/>
      <c r="K287" s="180"/>
      <c r="L287" s="180"/>
      <c r="M287" s="180"/>
      <c r="N287" s="180"/>
      <c r="O287" s="180"/>
      <c r="P287" s="180"/>
      <c r="S287" s="2517" t="s">
        <v>0</v>
      </c>
      <c r="T287" s="2517" t="s">
        <v>715</v>
      </c>
      <c r="U287" s="2517" t="s">
        <v>773</v>
      </c>
      <c r="V287" s="2517"/>
      <c r="W287" s="2517"/>
      <c r="X287" s="2517"/>
      <c r="Y287" s="2517"/>
      <c r="Z287" s="2517"/>
      <c r="AA287" s="2517"/>
      <c r="AB287" s="2517"/>
      <c r="AC287" s="2517"/>
      <c r="AD287" s="2517"/>
      <c r="AE287" s="2517"/>
      <c r="AF287" s="2517"/>
      <c r="AG287" s="2517"/>
      <c r="AH287" s="2517"/>
      <c r="AI287" s="2517" t="s">
        <v>309</v>
      </c>
    </row>
    <row r="288" spans="1:35" ht="63.75" x14ac:dyDescent="0.2">
      <c r="A288" s="2466"/>
      <c r="B288" s="2468"/>
      <c r="C288" s="1261" t="s">
        <v>724</v>
      </c>
      <c r="D288" s="1261" t="s">
        <v>717</v>
      </c>
      <c r="E288" s="1261" t="s">
        <v>718</v>
      </c>
      <c r="F288" s="1261" t="s">
        <v>136</v>
      </c>
      <c r="G288" s="1261" t="s">
        <v>93</v>
      </c>
      <c r="H288" s="1261" t="s">
        <v>94</v>
      </c>
      <c r="I288" s="1261" t="s">
        <v>719</v>
      </c>
      <c r="J288" s="1261" t="s">
        <v>720</v>
      </c>
      <c r="K288" s="1261" t="s">
        <v>95</v>
      </c>
      <c r="L288" s="1261" t="s">
        <v>721</v>
      </c>
      <c r="M288" s="1261" t="s">
        <v>722</v>
      </c>
      <c r="N288" s="1261" t="s">
        <v>723</v>
      </c>
      <c r="O288" s="1261" t="s">
        <v>208</v>
      </c>
      <c r="P288" s="1261" t="s">
        <v>97</v>
      </c>
      <c r="S288" s="2517"/>
      <c r="T288" s="2517"/>
      <c r="U288" s="1820" t="s">
        <v>724</v>
      </c>
      <c r="V288" s="1820" t="s">
        <v>717</v>
      </c>
      <c r="W288" s="1820" t="s">
        <v>718</v>
      </c>
      <c r="X288" s="1820" t="s">
        <v>136</v>
      </c>
      <c r="Y288" s="1820" t="s">
        <v>93</v>
      </c>
      <c r="Z288" s="1820" t="s">
        <v>94</v>
      </c>
      <c r="AA288" s="1820" t="s">
        <v>719</v>
      </c>
      <c r="AB288" s="1820" t="s">
        <v>720</v>
      </c>
      <c r="AC288" s="1820" t="s">
        <v>95</v>
      </c>
      <c r="AD288" s="1820" t="s">
        <v>725</v>
      </c>
      <c r="AE288" s="1820" t="s">
        <v>722</v>
      </c>
      <c r="AF288" s="1820" t="s">
        <v>726</v>
      </c>
      <c r="AG288" s="1820" t="s">
        <v>208</v>
      </c>
      <c r="AH288" s="1820" t="s">
        <v>97</v>
      </c>
      <c r="AI288" s="2517"/>
    </row>
    <row r="289" spans="1:35" ht="15" x14ac:dyDescent="0.2">
      <c r="A289" s="1263">
        <v>1</v>
      </c>
      <c r="B289" s="1263">
        <v>2</v>
      </c>
      <c r="C289" s="1263">
        <v>3</v>
      </c>
      <c r="D289" s="1264">
        <v>4</v>
      </c>
      <c r="E289" s="1264">
        <v>5</v>
      </c>
      <c r="F289" s="1264">
        <v>6</v>
      </c>
      <c r="G289" s="1264">
        <v>7</v>
      </c>
      <c r="H289" s="1264">
        <v>8</v>
      </c>
      <c r="I289" s="1264">
        <v>9</v>
      </c>
      <c r="J289" s="1264">
        <v>10</v>
      </c>
      <c r="K289" s="1264">
        <v>11</v>
      </c>
      <c r="L289" s="1264">
        <v>12</v>
      </c>
      <c r="M289" s="1264">
        <v>13</v>
      </c>
      <c r="N289" s="1264">
        <v>14</v>
      </c>
      <c r="O289" s="1264">
        <v>15</v>
      </c>
      <c r="P289" s="1264">
        <v>16</v>
      </c>
      <c r="S289" s="1821">
        <v>1</v>
      </c>
      <c r="T289" s="1821">
        <v>2</v>
      </c>
      <c r="U289" s="1821">
        <v>3</v>
      </c>
      <c r="V289" s="1821">
        <v>4</v>
      </c>
      <c r="W289" s="1821">
        <v>5</v>
      </c>
      <c r="X289" s="1821">
        <v>6</v>
      </c>
      <c r="Y289" s="1821">
        <v>7</v>
      </c>
      <c r="Z289" s="1821">
        <v>8</v>
      </c>
      <c r="AA289" s="1821">
        <v>9</v>
      </c>
      <c r="AB289" s="1821">
        <v>10</v>
      </c>
      <c r="AC289" s="1821">
        <v>11</v>
      </c>
      <c r="AD289" s="1821">
        <v>12</v>
      </c>
      <c r="AE289" s="1821">
        <v>13</v>
      </c>
      <c r="AF289" s="1821">
        <v>14</v>
      </c>
      <c r="AG289" s="1821">
        <v>15</v>
      </c>
      <c r="AH289" s="1821">
        <v>16</v>
      </c>
      <c r="AI289" s="1821">
        <v>17</v>
      </c>
    </row>
    <row r="290" spans="1:35" ht="15" x14ac:dyDescent="0.25">
      <c r="A290" s="2087">
        <v>1</v>
      </c>
      <c r="B290" s="2087">
        <v>0</v>
      </c>
      <c r="C290" s="1269"/>
      <c r="D290" s="1269"/>
      <c r="E290" s="1269"/>
      <c r="F290" s="1269"/>
      <c r="G290" s="1269"/>
      <c r="H290" s="1269"/>
      <c r="I290" s="1269"/>
      <c r="J290" s="1269"/>
      <c r="K290" s="1269"/>
      <c r="L290" s="1269"/>
      <c r="M290" s="1269"/>
      <c r="N290" s="1269"/>
      <c r="O290" s="1269"/>
      <c r="P290" s="1269"/>
      <c r="S290" s="1819">
        <v>1</v>
      </c>
      <c r="T290" s="1819">
        <v>0</v>
      </c>
      <c r="U290" s="1816">
        <f>+U254+C290</f>
        <v>0</v>
      </c>
      <c r="V290" s="1816">
        <f t="shared" ref="V290:AH299" si="31">+V254+D290</f>
        <v>5</v>
      </c>
      <c r="W290" s="1816">
        <f t="shared" si="31"/>
        <v>0</v>
      </c>
      <c r="X290" s="1816">
        <f t="shared" si="31"/>
        <v>0</v>
      </c>
      <c r="Y290" s="1816">
        <f t="shared" si="31"/>
        <v>9</v>
      </c>
      <c r="Z290" s="1816">
        <f t="shared" si="31"/>
        <v>5</v>
      </c>
      <c r="AA290" s="1816">
        <f t="shared" si="31"/>
        <v>1</v>
      </c>
      <c r="AB290" s="1816">
        <f t="shared" si="31"/>
        <v>2</v>
      </c>
      <c r="AC290" s="1816">
        <f t="shared" si="31"/>
        <v>0</v>
      </c>
      <c r="AD290" s="1816">
        <f t="shared" si="31"/>
        <v>0</v>
      </c>
      <c r="AE290" s="1816">
        <f t="shared" si="31"/>
        <v>0</v>
      </c>
      <c r="AF290" s="1816">
        <f t="shared" si="31"/>
        <v>0</v>
      </c>
      <c r="AG290" s="1816">
        <f t="shared" si="31"/>
        <v>0</v>
      </c>
      <c r="AH290" s="1816">
        <f t="shared" si="31"/>
        <v>0</v>
      </c>
      <c r="AI290" s="1816"/>
    </row>
    <row r="291" spans="1:35" ht="15" x14ac:dyDescent="0.25">
      <c r="A291" s="2087">
        <v>2</v>
      </c>
      <c r="B291" s="2087">
        <v>1</v>
      </c>
      <c r="C291" s="1269"/>
      <c r="D291" s="1269"/>
      <c r="E291" s="1269"/>
      <c r="F291" s="1269"/>
      <c r="G291" s="1269"/>
      <c r="H291" s="1269"/>
      <c r="I291" s="1269"/>
      <c r="J291" s="1269"/>
      <c r="K291" s="1269"/>
      <c r="L291" s="1269"/>
      <c r="M291" s="1269"/>
      <c r="N291" s="1269"/>
      <c r="O291" s="1269"/>
      <c r="P291" s="1269"/>
      <c r="S291" s="1819">
        <v>2</v>
      </c>
      <c r="T291" s="1819">
        <v>1</v>
      </c>
      <c r="U291" s="1816">
        <f t="shared" ref="U291:U299" si="32">+U255+C291</f>
        <v>0</v>
      </c>
      <c r="V291" s="1816">
        <f t="shared" si="31"/>
        <v>0</v>
      </c>
      <c r="W291" s="1816">
        <f t="shared" si="31"/>
        <v>0</v>
      </c>
      <c r="X291" s="1816">
        <f t="shared" si="31"/>
        <v>0</v>
      </c>
      <c r="Y291" s="1816">
        <f t="shared" si="31"/>
        <v>0</v>
      </c>
      <c r="Z291" s="1816">
        <f t="shared" si="31"/>
        <v>0</v>
      </c>
      <c r="AA291" s="1816">
        <f t="shared" si="31"/>
        <v>0</v>
      </c>
      <c r="AB291" s="1816">
        <f t="shared" si="31"/>
        <v>0</v>
      </c>
      <c r="AC291" s="1816">
        <f t="shared" si="31"/>
        <v>0</v>
      </c>
      <c r="AD291" s="1816">
        <f t="shared" si="31"/>
        <v>0</v>
      </c>
      <c r="AE291" s="1816">
        <f t="shared" si="31"/>
        <v>0</v>
      </c>
      <c r="AF291" s="1816">
        <f t="shared" si="31"/>
        <v>0</v>
      </c>
      <c r="AG291" s="1816">
        <f t="shared" si="31"/>
        <v>0</v>
      </c>
      <c r="AH291" s="1816">
        <f t="shared" si="31"/>
        <v>0</v>
      </c>
      <c r="AI291" s="1816"/>
    </row>
    <row r="292" spans="1:35" ht="15" x14ac:dyDescent="0.25">
      <c r="A292" s="2087">
        <v>3</v>
      </c>
      <c r="B292" s="2087">
        <v>2</v>
      </c>
      <c r="C292" s="1269"/>
      <c r="D292" s="1269"/>
      <c r="E292" s="1269"/>
      <c r="F292" s="1269"/>
      <c r="G292" s="1269"/>
      <c r="H292" s="1269"/>
      <c r="I292" s="1269"/>
      <c r="J292" s="1269"/>
      <c r="K292" s="1269"/>
      <c r="L292" s="1269"/>
      <c r="M292" s="1269"/>
      <c r="N292" s="1269"/>
      <c r="O292" s="1269"/>
      <c r="P292" s="1269"/>
      <c r="S292" s="1819">
        <v>3</v>
      </c>
      <c r="T292" s="1819">
        <v>2</v>
      </c>
      <c r="U292" s="1816">
        <f t="shared" si="32"/>
        <v>26</v>
      </c>
      <c r="V292" s="1816">
        <f t="shared" si="31"/>
        <v>20</v>
      </c>
      <c r="W292" s="1816">
        <f t="shared" si="31"/>
        <v>24</v>
      </c>
      <c r="X292" s="1816">
        <f t="shared" si="31"/>
        <v>35</v>
      </c>
      <c r="Y292" s="1816">
        <f t="shared" si="31"/>
        <v>194</v>
      </c>
      <c r="Z292" s="1816">
        <f t="shared" si="31"/>
        <v>33</v>
      </c>
      <c r="AA292" s="1816">
        <f t="shared" si="31"/>
        <v>81</v>
      </c>
      <c r="AB292" s="1816">
        <f t="shared" si="31"/>
        <v>21</v>
      </c>
      <c r="AC292" s="1816">
        <f t="shared" si="31"/>
        <v>0</v>
      </c>
      <c r="AD292" s="1816">
        <f t="shared" si="31"/>
        <v>0</v>
      </c>
      <c r="AE292" s="1816">
        <f t="shared" si="31"/>
        <v>0</v>
      </c>
      <c r="AF292" s="1816">
        <f t="shared" si="31"/>
        <v>0</v>
      </c>
      <c r="AG292" s="1816">
        <f t="shared" si="31"/>
        <v>0</v>
      </c>
      <c r="AH292" s="1816">
        <f t="shared" si="31"/>
        <v>0</v>
      </c>
      <c r="AI292" s="1816"/>
    </row>
    <row r="293" spans="1:35" ht="15" x14ac:dyDescent="0.25">
      <c r="A293" s="2087">
        <v>4</v>
      </c>
      <c r="B293" s="2087">
        <v>3</v>
      </c>
      <c r="C293" s="1269">
        <v>1</v>
      </c>
      <c r="D293" s="1269"/>
      <c r="E293" s="1269">
        <v>1</v>
      </c>
      <c r="F293" s="1269">
        <v>2</v>
      </c>
      <c r="G293" s="1269">
        <v>9</v>
      </c>
      <c r="H293" s="1269"/>
      <c r="I293" s="1269"/>
      <c r="J293" s="1269"/>
      <c r="K293" s="1269"/>
      <c r="L293" s="1269"/>
      <c r="M293" s="1269"/>
      <c r="N293" s="1269"/>
      <c r="O293" s="1269"/>
      <c r="P293" s="1269"/>
      <c r="S293" s="1819">
        <v>4</v>
      </c>
      <c r="T293" s="1819">
        <v>3</v>
      </c>
      <c r="U293" s="1816">
        <f t="shared" si="32"/>
        <v>108</v>
      </c>
      <c r="V293" s="1816">
        <f t="shared" si="31"/>
        <v>152</v>
      </c>
      <c r="W293" s="1816">
        <f t="shared" si="31"/>
        <v>83</v>
      </c>
      <c r="X293" s="1816">
        <f t="shared" si="31"/>
        <v>282</v>
      </c>
      <c r="Y293" s="1816">
        <f t="shared" si="31"/>
        <v>1197</v>
      </c>
      <c r="Z293" s="1816">
        <f t="shared" si="31"/>
        <v>241</v>
      </c>
      <c r="AA293" s="1816">
        <f t="shared" si="31"/>
        <v>93</v>
      </c>
      <c r="AB293" s="1816">
        <f t="shared" si="31"/>
        <v>86</v>
      </c>
      <c r="AC293" s="1816">
        <f t="shared" si="31"/>
        <v>0</v>
      </c>
      <c r="AD293" s="1816">
        <f t="shared" si="31"/>
        <v>0</v>
      </c>
      <c r="AE293" s="1816">
        <f t="shared" si="31"/>
        <v>0</v>
      </c>
      <c r="AF293" s="1816">
        <f t="shared" si="31"/>
        <v>0</v>
      </c>
      <c r="AG293" s="1816">
        <f t="shared" si="31"/>
        <v>0</v>
      </c>
      <c r="AH293" s="1816">
        <f t="shared" si="31"/>
        <v>0</v>
      </c>
      <c r="AI293" s="1816"/>
    </row>
    <row r="294" spans="1:35" ht="15" x14ac:dyDescent="0.25">
      <c r="A294" s="2087">
        <v>5</v>
      </c>
      <c r="B294" s="2087">
        <v>4</v>
      </c>
      <c r="C294" s="1269"/>
      <c r="D294" s="1269"/>
      <c r="E294" s="1269"/>
      <c r="F294" s="1269"/>
      <c r="G294" s="1269"/>
      <c r="H294" s="1269"/>
      <c r="I294" s="1269"/>
      <c r="J294" s="1269"/>
      <c r="K294" s="1269"/>
      <c r="L294" s="1269"/>
      <c r="M294" s="1269"/>
      <c r="N294" s="1269"/>
      <c r="O294" s="1269"/>
      <c r="P294" s="1269"/>
      <c r="S294" s="1819">
        <v>5</v>
      </c>
      <c r="T294" s="1819">
        <v>4</v>
      </c>
      <c r="U294" s="1816">
        <f t="shared" si="32"/>
        <v>0</v>
      </c>
      <c r="V294" s="1816">
        <f t="shared" si="31"/>
        <v>3</v>
      </c>
      <c r="W294" s="1816">
        <f t="shared" si="31"/>
        <v>4</v>
      </c>
      <c r="X294" s="1816">
        <f t="shared" si="31"/>
        <v>10</v>
      </c>
      <c r="Y294" s="1816">
        <f t="shared" si="31"/>
        <v>54</v>
      </c>
      <c r="Z294" s="1816">
        <f t="shared" si="31"/>
        <v>33</v>
      </c>
      <c r="AA294" s="1816">
        <f t="shared" si="31"/>
        <v>3</v>
      </c>
      <c r="AB294" s="1816">
        <f t="shared" si="31"/>
        <v>15</v>
      </c>
      <c r="AC294" s="1816">
        <f t="shared" si="31"/>
        <v>0</v>
      </c>
      <c r="AD294" s="1816">
        <f t="shared" si="31"/>
        <v>0</v>
      </c>
      <c r="AE294" s="1816">
        <f t="shared" si="31"/>
        <v>0</v>
      </c>
      <c r="AF294" s="1816">
        <f t="shared" si="31"/>
        <v>0</v>
      </c>
      <c r="AG294" s="1816">
        <f t="shared" si="31"/>
        <v>0</v>
      </c>
      <c r="AH294" s="1816">
        <f t="shared" si="31"/>
        <v>0</v>
      </c>
      <c r="AI294" s="1816"/>
    </row>
    <row r="295" spans="1:35" ht="15" x14ac:dyDescent="0.25">
      <c r="A295" s="2087">
        <v>6</v>
      </c>
      <c r="B295" s="2087">
        <v>5</v>
      </c>
      <c r="C295" s="1269"/>
      <c r="D295" s="1269"/>
      <c r="E295" s="1269">
        <v>1</v>
      </c>
      <c r="F295" s="1269">
        <v>6</v>
      </c>
      <c r="G295" s="1269">
        <v>4</v>
      </c>
      <c r="H295" s="1269">
        <v>2</v>
      </c>
      <c r="I295" s="1269">
        <v>2</v>
      </c>
      <c r="J295" s="1269">
        <v>2</v>
      </c>
      <c r="K295" s="1269"/>
      <c r="L295" s="1269"/>
      <c r="M295" s="1269"/>
      <c r="N295" s="1269"/>
      <c r="O295" s="1269"/>
      <c r="P295" s="1269"/>
      <c r="S295" s="1819">
        <v>6</v>
      </c>
      <c r="T295" s="1819">
        <v>5</v>
      </c>
      <c r="U295" s="1816">
        <f t="shared" si="32"/>
        <v>2</v>
      </c>
      <c r="V295" s="1816">
        <f t="shared" si="31"/>
        <v>59</v>
      </c>
      <c r="W295" s="1816">
        <f t="shared" si="31"/>
        <v>21</v>
      </c>
      <c r="X295" s="1816">
        <f t="shared" si="31"/>
        <v>92</v>
      </c>
      <c r="Y295" s="1816">
        <f t="shared" si="31"/>
        <v>333</v>
      </c>
      <c r="Z295" s="1816">
        <f t="shared" si="31"/>
        <v>102</v>
      </c>
      <c r="AA295" s="1816">
        <f t="shared" si="31"/>
        <v>30</v>
      </c>
      <c r="AB295" s="1816">
        <f t="shared" si="31"/>
        <v>61</v>
      </c>
      <c r="AC295" s="1816">
        <f t="shared" si="31"/>
        <v>0</v>
      </c>
      <c r="AD295" s="1816">
        <f t="shared" si="31"/>
        <v>0</v>
      </c>
      <c r="AE295" s="1816">
        <f t="shared" si="31"/>
        <v>0</v>
      </c>
      <c r="AF295" s="1816">
        <f t="shared" si="31"/>
        <v>0</v>
      </c>
      <c r="AG295" s="1816">
        <f t="shared" si="31"/>
        <v>0</v>
      </c>
      <c r="AH295" s="1816">
        <f t="shared" si="31"/>
        <v>0</v>
      </c>
      <c r="AI295" s="1816"/>
    </row>
    <row r="296" spans="1:35" ht="15" x14ac:dyDescent="0.25">
      <c r="A296" s="2087">
        <v>7</v>
      </c>
      <c r="B296" s="2087">
        <v>6</v>
      </c>
      <c r="C296" s="1269"/>
      <c r="D296" s="1269"/>
      <c r="E296" s="1269"/>
      <c r="F296" s="1269"/>
      <c r="G296" s="1269">
        <v>2</v>
      </c>
      <c r="H296" s="1269"/>
      <c r="I296" s="1269"/>
      <c r="J296" s="1269"/>
      <c r="K296" s="1269"/>
      <c r="L296" s="1269"/>
      <c r="M296" s="1269"/>
      <c r="N296" s="1269"/>
      <c r="O296" s="1269"/>
      <c r="P296" s="1269"/>
      <c r="S296" s="1819">
        <v>7</v>
      </c>
      <c r="T296" s="1819">
        <v>6</v>
      </c>
      <c r="U296" s="1816">
        <f t="shared" si="32"/>
        <v>30</v>
      </c>
      <c r="V296" s="1816">
        <f t="shared" si="31"/>
        <v>17</v>
      </c>
      <c r="W296" s="1816">
        <f t="shared" si="31"/>
        <v>32</v>
      </c>
      <c r="X296" s="1816">
        <f t="shared" si="31"/>
        <v>228</v>
      </c>
      <c r="Y296" s="1816">
        <f t="shared" si="31"/>
        <v>245</v>
      </c>
      <c r="Z296" s="1816">
        <f t="shared" si="31"/>
        <v>83</v>
      </c>
      <c r="AA296" s="1816">
        <f t="shared" si="31"/>
        <v>40</v>
      </c>
      <c r="AB296" s="1816">
        <f t="shared" si="31"/>
        <v>41</v>
      </c>
      <c r="AC296" s="1816">
        <f t="shared" si="31"/>
        <v>0</v>
      </c>
      <c r="AD296" s="1816">
        <f t="shared" si="31"/>
        <v>0</v>
      </c>
      <c r="AE296" s="1816">
        <f t="shared" si="31"/>
        <v>0</v>
      </c>
      <c r="AF296" s="1816">
        <f t="shared" si="31"/>
        <v>0</v>
      </c>
      <c r="AG296" s="1816">
        <f t="shared" si="31"/>
        <v>0</v>
      </c>
      <c r="AH296" s="1816">
        <f t="shared" si="31"/>
        <v>0</v>
      </c>
      <c r="AI296" s="1816"/>
    </row>
    <row r="297" spans="1:35" ht="15" x14ac:dyDescent="0.25">
      <c r="A297" s="2087">
        <v>8</v>
      </c>
      <c r="B297" s="2087">
        <v>7</v>
      </c>
      <c r="C297" s="1269"/>
      <c r="D297" s="1269"/>
      <c r="E297" s="1269"/>
      <c r="F297" s="1269">
        <v>1</v>
      </c>
      <c r="G297" s="1269"/>
      <c r="H297" s="1269"/>
      <c r="I297" s="1269"/>
      <c r="J297" s="1269">
        <v>1</v>
      </c>
      <c r="K297" s="1269"/>
      <c r="L297" s="1269"/>
      <c r="M297" s="1269"/>
      <c r="N297" s="1269"/>
      <c r="O297" s="1269"/>
      <c r="P297" s="1269"/>
      <c r="S297" s="1819">
        <v>8</v>
      </c>
      <c r="T297" s="1819">
        <v>7</v>
      </c>
      <c r="U297" s="1816">
        <f t="shared" si="32"/>
        <v>0</v>
      </c>
      <c r="V297" s="1816">
        <f t="shared" si="31"/>
        <v>76</v>
      </c>
      <c r="W297" s="1816">
        <f t="shared" si="31"/>
        <v>9</v>
      </c>
      <c r="X297" s="1816">
        <f t="shared" si="31"/>
        <v>50</v>
      </c>
      <c r="Y297" s="1816">
        <f t="shared" si="31"/>
        <v>701</v>
      </c>
      <c r="Z297" s="1816">
        <f t="shared" si="31"/>
        <v>27</v>
      </c>
      <c r="AA297" s="1816">
        <f t="shared" si="31"/>
        <v>18</v>
      </c>
      <c r="AB297" s="1816">
        <f t="shared" si="31"/>
        <v>17</v>
      </c>
      <c r="AC297" s="1816">
        <f t="shared" si="31"/>
        <v>0</v>
      </c>
      <c r="AD297" s="1816">
        <f t="shared" si="31"/>
        <v>0</v>
      </c>
      <c r="AE297" s="1816">
        <f t="shared" si="31"/>
        <v>0</v>
      </c>
      <c r="AF297" s="1816">
        <f t="shared" si="31"/>
        <v>0</v>
      </c>
      <c r="AG297" s="1816">
        <f t="shared" si="31"/>
        <v>0</v>
      </c>
      <c r="AH297" s="1816">
        <f t="shared" si="31"/>
        <v>0</v>
      </c>
      <c r="AI297" s="1816"/>
    </row>
    <row r="298" spans="1:35" ht="15" x14ac:dyDescent="0.25">
      <c r="A298" s="2087">
        <v>9</v>
      </c>
      <c r="B298" s="2087">
        <v>8</v>
      </c>
      <c r="C298" s="1269"/>
      <c r="D298" s="1269"/>
      <c r="E298" s="1269"/>
      <c r="F298" s="1269">
        <v>4</v>
      </c>
      <c r="G298" s="1269"/>
      <c r="H298" s="1269"/>
      <c r="I298" s="1269"/>
      <c r="J298" s="1269"/>
      <c r="K298" s="1269"/>
      <c r="L298" s="1269"/>
      <c r="M298" s="1269"/>
      <c r="N298" s="1269"/>
      <c r="O298" s="1269"/>
      <c r="P298" s="1269"/>
      <c r="S298" s="1819">
        <v>9</v>
      </c>
      <c r="T298" s="1819">
        <v>8</v>
      </c>
      <c r="U298" s="1816">
        <f t="shared" si="32"/>
        <v>0</v>
      </c>
      <c r="V298" s="1816">
        <f t="shared" si="31"/>
        <v>54</v>
      </c>
      <c r="W298" s="1816">
        <f t="shared" si="31"/>
        <v>8</v>
      </c>
      <c r="X298" s="1816">
        <f t="shared" si="31"/>
        <v>110</v>
      </c>
      <c r="Y298" s="1816">
        <f t="shared" si="31"/>
        <v>154</v>
      </c>
      <c r="Z298" s="1816">
        <f t="shared" si="31"/>
        <v>66</v>
      </c>
      <c r="AA298" s="1816">
        <f t="shared" si="31"/>
        <v>36</v>
      </c>
      <c r="AB298" s="1816">
        <f t="shared" si="31"/>
        <v>36</v>
      </c>
      <c r="AC298" s="1816">
        <f t="shared" si="31"/>
        <v>0</v>
      </c>
      <c r="AD298" s="1816">
        <f t="shared" si="31"/>
        <v>0</v>
      </c>
      <c r="AE298" s="1816">
        <f t="shared" si="31"/>
        <v>0</v>
      </c>
      <c r="AF298" s="1816">
        <f t="shared" si="31"/>
        <v>0</v>
      </c>
      <c r="AG298" s="1816">
        <f t="shared" si="31"/>
        <v>0</v>
      </c>
      <c r="AH298" s="1816">
        <f t="shared" si="31"/>
        <v>0</v>
      </c>
      <c r="AI298" s="1816"/>
    </row>
    <row r="299" spans="1:35" ht="15" x14ac:dyDescent="0.25">
      <c r="A299" s="2087">
        <v>10</v>
      </c>
      <c r="B299" s="2087">
        <v>9</v>
      </c>
      <c r="C299" s="1269"/>
      <c r="D299" s="1269"/>
      <c r="E299" s="1269"/>
      <c r="F299" s="1269"/>
      <c r="G299" s="1269"/>
      <c r="H299" s="1269"/>
      <c r="I299" s="1269"/>
      <c r="J299" s="1269"/>
      <c r="K299" s="1269"/>
      <c r="L299" s="1269"/>
      <c r="M299" s="1269"/>
      <c r="N299" s="1269"/>
      <c r="O299" s="1269"/>
      <c r="P299" s="1269"/>
      <c r="S299" s="1819">
        <v>10</v>
      </c>
      <c r="T299" s="1819">
        <v>9</v>
      </c>
      <c r="U299" s="1816">
        <f t="shared" si="32"/>
        <v>0</v>
      </c>
      <c r="V299" s="1816">
        <f t="shared" si="31"/>
        <v>7</v>
      </c>
      <c r="W299" s="1816">
        <f t="shared" si="31"/>
        <v>8</v>
      </c>
      <c r="X299" s="1816">
        <f t="shared" si="31"/>
        <v>3</v>
      </c>
      <c r="Y299" s="1816">
        <f t="shared" si="31"/>
        <v>21</v>
      </c>
      <c r="Z299" s="1816">
        <f t="shared" si="31"/>
        <v>29</v>
      </c>
      <c r="AA299" s="1816">
        <f t="shared" si="31"/>
        <v>9</v>
      </c>
      <c r="AB299" s="1816">
        <f t="shared" si="31"/>
        <v>17</v>
      </c>
      <c r="AC299" s="1816">
        <f t="shared" si="31"/>
        <v>0</v>
      </c>
      <c r="AD299" s="1816">
        <f t="shared" si="31"/>
        <v>0</v>
      </c>
      <c r="AE299" s="1816">
        <f t="shared" si="31"/>
        <v>0</v>
      </c>
      <c r="AF299" s="1816">
        <f t="shared" si="31"/>
        <v>0</v>
      </c>
      <c r="AG299" s="1816">
        <f t="shared" si="31"/>
        <v>0</v>
      </c>
      <c r="AH299" s="1816">
        <f t="shared" si="31"/>
        <v>0</v>
      </c>
      <c r="AI299" s="1816"/>
    </row>
    <row r="300" spans="1:35" ht="15" x14ac:dyDescent="0.25">
      <c r="A300" s="2087" t="s">
        <v>276</v>
      </c>
      <c r="B300" s="2087"/>
      <c r="C300" s="180">
        <v>1</v>
      </c>
      <c r="D300" s="180">
        <v>0</v>
      </c>
      <c r="E300" s="180">
        <v>2</v>
      </c>
      <c r="F300" s="1269">
        <v>13</v>
      </c>
      <c r="G300" s="1269">
        <v>15</v>
      </c>
      <c r="H300" s="1269">
        <v>2</v>
      </c>
      <c r="I300" s="1269">
        <v>2</v>
      </c>
      <c r="J300" s="1269">
        <v>3</v>
      </c>
      <c r="K300" s="180"/>
      <c r="L300" s="180"/>
      <c r="M300" s="180"/>
      <c r="N300" s="180"/>
      <c r="O300" s="180"/>
      <c r="P300" s="180"/>
      <c r="S300" s="2518" t="s">
        <v>276</v>
      </c>
      <c r="T300" s="2519"/>
      <c r="U300" s="1816">
        <f>SUM(U290:U299)</f>
        <v>166</v>
      </c>
      <c r="V300" s="1816">
        <f t="shared" ref="V300:AB300" si="33">SUM(V290:V299)</f>
        <v>393</v>
      </c>
      <c r="W300" s="1816">
        <f t="shared" si="33"/>
        <v>189</v>
      </c>
      <c r="X300" s="1816">
        <f t="shared" si="33"/>
        <v>810</v>
      </c>
      <c r="Y300" s="1816">
        <f t="shared" si="33"/>
        <v>2908</v>
      </c>
      <c r="Z300" s="1816">
        <f t="shared" si="33"/>
        <v>619</v>
      </c>
      <c r="AA300" s="1816">
        <f t="shared" si="33"/>
        <v>311</v>
      </c>
      <c r="AB300" s="1816">
        <f t="shared" si="33"/>
        <v>296</v>
      </c>
      <c r="AC300" s="1816"/>
      <c r="AD300" s="1816"/>
      <c r="AE300" s="1816"/>
      <c r="AF300" s="1816"/>
      <c r="AG300" s="1816"/>
      <c r="AH300" s="1816"/>
      <c r="AI300" s="1816"/>
    </row>
    <row r="301" spans="1:35" ht="15" x14ac:dyDescent="0.25">
      <c r="A301" s="2089"/>
      <c r="B301" s="2089"/>
      <c r="C301" s="2093"/>
      <c r="D301" s="2093"/>
      <c r="E301" s="2093"/>
      <c r="F301" s="2093"/>
      <c r="G301" s="2093"/>
      <c r="H301" s="2093"/>
      <c r="I301" s="2093"/>
      <c r="J301" s="2093"/>
      <c r="K301" s="6"/>
      <c r="L301" s="6"/>
      <c r="M301" s="6"/>
      <c r="S301" s="1814"/>
      <c r="T301" s="1814"/>
      <c r="U301" s="1818">
        <v>5462</v>
      </c>
      <c r="V301" s="1814"/>
      <c r="W301" s="1814"/>
      <c r="X301" s="1814"/>
      <c r="Y301" s="1814"/>
      <c r="Z301" s="1814"/>
      <c r="AA301" s="1814"/>
      <c r="AB301" s="1814"/>
      <c r="AC301" s="1814"/>
      <c r="AD301" s="1814"/>
      <c r="AE301" s="1814"/>
      <c r="AF301" s="1814"/>
      <c r="AG301" s="1814"/>
      <c r="AH301" s="1814"/>
      <c r="AI301" s="1814"/>
    </row>
    <row r="302" spans="1:35" ht="15" x14ac:dyDescent="0.25">
      <c r="A302" s="2086" t="s">
        <v>598</v>
      </c>
      <c r="B302" s="2086"/>
      <c r="S302" s="1814" t="s">
        <v>598</v>
      </c>
      <c r="T302" s="1814"/>
      <c r="U302" s="1814" t="s">
        <v>302</v>
      </c>
      <c r="V302" s="1814"/>
      <c r="W302" s="1814"/>
      <c r="X302" s="1814"/>
      <c r="Y302" s="1814"/>
      <c r="Z302" s="1814"/>
      <c r="AA302" s="1814"/>
      <c r="AB302" s="1814"/>
      <c r="AC302" s="1814"/>
      <c r="AD302" s="1814"/>
      <c r="AE302" s="1814"/>
      <c r="AF302" s="1814"/>
      <c r="AG302" s="1814"/>
      <c r="AH302" s="1814"/>
      <c r="AI302" s="1814"/>
    </row>
    <row r="303" spans="1:35" ht="15" x14ac:dyDescent="0.25">
      <c r="A303" s="2086">
        <v>1</v>
      </c>
      <c r="B303" s="2086" t="s">
        <v>728</v>
      </c>
      <c r="H303" s="95">
        <v>8</v>
      </c>
      <c r="I303" s="95" t="s">
        <v>729</v>
      </c>
      <c r="S303" s="1814">
        <v>1</v>
      </c>
      <c r="T303" s="1814" t="s">
        <v>728</v>
      </c>
      <c r="U303" s="1814"/>
      <c r="V303" s="1814"/>
      <c r="W303" s="1814"/>
      <c r="X303" s="1814"/>
      <c r="Y303" s="1814"/>
      <c r="Z303" s="1817">
        <v>8</v>
      </c>
      <c r="AA303" s="1814" t="s">
        <v>730</v>
      </c>
      <c r="AB303" s="1814"/>
      <c r="AC303" s="1814"/>
      <c r="AD303" s="1814"/>
      <c r="AE303" s="1814"/>
      <c r="AF303" s="1814"/>
      <c r="AG303" s="2513"/>
      <c r="AH303" s="2513"/>
      <c r="AI303" s="2513"/>
    </row>
    <row r="304" spans="1:35" ht="15" x14ac:dyDescent="0.25">
      <c r="A304" s="2086">
        <v>2</v>
      </c>
      <c r="B304" s="2086" t="s">
        <v>731</v>
      </c>
      <c r="H304" s="95">
        <v>9</v>
      </c>
      <c r="I304" s="95" t="s">
        <v>732</v>
      </c>
      <c r="S304" s="1814">
        <v>2</v>
      </c>
      <c r="T304" s="1814" t="s">
        <v>731</v>
      </c>
      <c r="U304" s="1814"/>
      <c r="V304" s="1814"/>
      <c r="W304" s="1814"/>
      <c r="X304" s="1814"/>
      <c r="Y304" s="1814"/>
      <c r="Z304" s="1817">
        <v>9</v>
      </c>
      <c r="AA304" s="1814" t="s">
        <v>733</v>
      </c>
      <c r="AB304" s="1814"/>
      <c r="AC304" s="1814"/>
      <c r="AD304" s="1814"/>
      <c r="AE304" s="1814"/>
      <c r="AF304" s="1814"/>
      <c r="AG304" s="1814"/>
      <c r="AH304" s="1814"/>
      <c r="AI304" s="1814"/>
    </row>
    <row r="305" spans="1:35" ht="15" x14ac:dyDescent="0.25">
      <c r="A305" s="2086">
        <v>3</v>
      </c>
      <c r="B305" s="2086" t="s">
        <v>734</v>
      </c>
      <c r="H305" s="95">
        <v>0</v>
      </c>
      <c r="I305" s="95" t="s">
        <v>735</v>
      </c>
      <c r="S305" s="1814">
        <v>3</v>
      </c>
      <c r="T305" s="1814" t="s">
        <v>734</v>
      </c>
      <c r="U305" s="1814"/>
      <c r="V305" s="1814"/>
      <c r="W305" s="1814"/>
      <c r="X305" s="1814"/>
      <c r="Y305" s="1814"/>
      <c r="Z305" s="1817">
        <v>0</v>
      </c>
      <c r="AA305" s="1814" t="s">
        <v>736</v>
      </c>
      <c r="AB305" s="1814"/>
      <c r="AC305" s="1814"/>
      <c r="AD305" s="1814"/>
      <c r="AE305" s="1814"/>
      <c r="AF305" s="1814"/>
      <c r="AG305" s="1814"/>
      <c r="AH305" s="1814"/>
      <c r="AI305" s="1814"/>
    </row>
    <row r="306" spans="1:35" ht="15" x14ac:dyDescent="0.25">
      <c r="A306" s="2086">
        <v>4</v>
      </c>
      <c r="B306" s="2086" t="s">
        <v>737</v>
      </c>
      <c r="H306" s="95" t="s">
        <v>738</v>
      </c>
      <c r="I306" s="95" t="s">
        <v>739</v>
      </c>
      <c r="S306" s="1814">
        <v>4</v>
      </c>
      <c r="T306" s="1814" t="s">
        <v>737</v>
      </c>
      <c r="U306" s="1814"/>
      <c r="V306" s="1814"/>
      <c r="W306" s="1814"/>
      <c r="X306" s="1814"/>
      <c r="Y306" s="1814"/>
      <c r="Z306" s="1814" t="s">
        <v>738</v>
      </c>
      <c r="AA306" s="1814" t="s">
        <v>739</v>
      </c>
      <c r="AB306" s="1814"/>
      <c r="AC306" s="1814"/>
      <c r="AD306" s="1814"/>
      <c r="AE306" s="1814"/>
      <c r="AF306" s="1814"/>
      <c r="AG306" s="1814"/>
      <c r="AH306" s="1814"/>
      <c r="AI306" s="1814"/>
    </row>
    <row r="307" spans="1:35" ht="15" x14ac:dyDescent="0.25">
      <c r="A307" s="2086">
        <v>5</v>
      </c>
      <c r="B307" s="2086" t="s">
        <v>740</v>
      </c>
      <c r="H307" s="95" t="s">
        <v>741</v>
      </c>
      <c r="I307" s="95" t="s">
        <v>742</v>
      </c>
      <c r="S307" s="1814">
        <v>5</v>
      </c>
      <c r="T307" s="1814" t="s">
        <v>740</v>
      </c>
      <c r="U307" s="1814"/>
      <c r="V307" s="1814"/>
      <c r="W307" s="1814"/>
      <c r="X307" s="1814"/>
      <c r="Y307" s="1814"/>
      <c r="Z307" s="1814" t="s">
        <v>741</v>
      </c>
      <c r="AA307" s="1814" t="s">
        <v>742</v>
      </c>
      <c r="AB307" s="1814"/>
      <c r="AC307" s="1814"/>
      <c r="AD307" s="1814"/>
      <c r="AE307" s="1814"/>
      <c r="AF307" s="1814"/>
      <c r="AG307" s="2514"/>
      <c r="AH307" s="2514"/>
      <c r="AI307" s="2514"/>
    </row>
    <row r="308" spans="1:35" ht="15" x14ac:dyDescent="0.25">
      <c r="A308" s="2086">
        <v>6</v>
      </c>
      <c r="B308" s="2086" t="s">
        <v>743</v>
      </c>
      <c r="H308" s="95" t="s">
        <v>744</v>
      </c>
      <c r="I308" s="95" t="s">
        <v>745</v>
      </c>
      <c r="S308" s="1814">
        <v>6</v>
      </c>
      <c r="T308" s="1814" t="s">
        <v>743</v>
      </c>
      <c r="U308" s="1814"/>
      <c r="V308" s="1814"/>
      <c r="W308" s="1814"/>
      <c r="X308" s="1814"/>
      <c r="Y308" s="1814"/>
      <c r="Z308" s="1814" t="s">
        <v>744</v>
      </c>
      <c r="AA308" s="1814" t="s">
        <v>745</v>
      </c>
      <c r="AB308" s="1814"/>
      <c r="AC308" s="1814"/>
      <c r="AD308" s="1814"/>
      <c r="AE308" s="1814"/>
      <c r="AF308" s="1814"/>
      <c r="AG308" s="2513"/>
      <c r="AH308" s="2513"/>
      <c r="AI308" s="2513"/>
    </row>
    <row r="309" spans="1:35" ht="15" x14ac:dyDescent="0.25">
      <c r="A309" s="2086">
        <v>7</v>
      </c>
      <c r="B309" s="2086" t="s">
        <v>746</v>
      </c>
      <c r="H309" s="95" t="s">
        <v>747</v>
      </c>
      <c r="I309" s="95" t="s">
        <v>748</v>
      </c>
      <c r="S309" s="1814">
        <v>7</v>
      </c>
      <c r="T309" s="1814" t="s">
        <v>746</v>
      </c>
      <c r="U309" s="1814"/>
      <c r="V309" s="1814"/>
      <c r="W309" s="1814"/>
      <c r="X309" s="1814"/>
      <c r="Y309" s="1814"/>
      <c r="Z309" s="1814" t="s">
        <v>747</v>
      </c>
      <c r="AA309" s="1814" t="s">
        <v>748</v>
      </c>
      <c r="AB309" s="1814"/>
      <c r="AC309" s="1814"/>
      <c r="AD309" s="1814"/>
      <c r="AE309" s="1814"/>
      <c r="AF309" s="1814"/>
      <c r="AG309" s="2513"/>
      <c r="AH309" s="2513"/>
      <c r="AI309" s="2513"/>
    </row>
    <row r="311" spans="1:35" ht="15" x14ac:dyDescent="0.25">
      <c r="S311" s="2102" t="s">
        <v>859</v>
      </c>
      <c r="T311" s="1814"/>
      <c r="U311" s="1814"/>
      <c r="V311" s="1814"/>
      <c r="W311" s="1814"/>
      <c r="X311" s="1814"/>
      <c r="Y311" s="1814"/>
      <c r="Z311" s="1814"/>
      <c r="AA311" s="1814"/>
      <c r="AB311" s="1814"/>
      <c r="AC311" s="1814"/>
      <c r="AD311" s="1814"/>
      <c r="AE311" s="1814"/>
      <c r="AF311" s="1814"/>
      <c r="AG311" s="1814"/>
      <c r="AH311" s="1814"/>
      <c r="AI311" s="1814"/>
    </row>
    <row r="318" spans="1:35" ht="15.75" x14ac:dyDescent="0.25">
      <c r="A318" s="2463" t="s">
        <v>268</v>
      </c>
      <c r="B318" s="2463"/>
      <c r="C318" s="2463"/>
      <c r="D318" s="2463"/>
      <c r="E318" s="2463"/>
      <c r="F318" s="2463"/>
      <c r="G318" s="2463"/>
      <c r="H318" s="2463"/>
      <c r="I318" s="2463"/>
      <c r="J318" s="2463"/>
      <c r="K318" s="2463"/>
      <c r="L318" s="2463"/>
      <c r="M318" s="2463"/>
      <c r="N318" s="2463"/>
      <c r="O318" s="2463"/>
      <c r="P318" s="2463"/>
      <c r="Q318" s="44"/>
      <c r="S318" s="2515" t="s">
        <v>752</v>
      </c>
      <c r="T318" s="2515"/>
      <c r="U318" s="2515"/>
      <c r="V318" s="2515"/>
      <c r="W318" s="2515"/>
      <c r="X318" s="2515"/>
      <c r="Y318" s="2515"/>
      <c r="Z318" s="2515"/>
      <c r="AA318" s="2515"/>
      <c r="AB318" s="2515"/>
      <c r="AC318" s="2515"/>
      <c r="AD318" s="2515"/>
      <c r="AE318" s="2515"/>
      <c r="AF318" s="2515"/>
      <c r="AG318" s="2515"/>
      <c r="AH318" s="2515"/>
      <c r="AI318" s="2515"/>
    </row>
    <row r="319" spans="1:35" ht="15.75" x14ac:dyDescent="0.25">
      <c r="S319" s="2516" t="s">
        <v>895</v>
      </c>
      <c r="T319" s="2516"/>
      <c r="U319" s="2516"/>
      <c r="V319" s="2516"/>
      <c r="W319" s="2516"/>
      <c r="X319" s="2516"/>
      <c r="Y319" s="2516"/>
      <c r="Z319" s="2516"/>
      <c r="AA319" s="2516"/>
      <c r="AB319" s="2516"/>
      <c r="AC319" s="2516"/>
      <c r="AD319" s="2516"/>
      <c r="AE319" s="2516"/>
      <c r="AF319" s="2516"/>
      <c r="AG319" s="2516"/>
      <c r="AH319" s="2516"/>
      <c r="AI319" s="2516"/>
    </row>
    <row r="320" spans="1:35" ht="15" x14ac:dyDescent="0.25">
      <c r="A320" s="2212" t="s">
        <v>273</v>
      </c>
      <c r="B320" s="2212"/>
      <c r="C320" s="95" t="s">
        <v>893</v>
      </c>
      <c r="S320" s="2217"/>
      <c r="T320" s="2217"/>
      <c r="U320" s="2217"/>
      <c r="V320" s="2217"/>
      <c r="W320" s="2217"/>
      <c r="X320" s="2217"/>
      <c r="Y320" s="2217"/>
      <c r="Z320" s="2217"/>
      <c r="AA320" s="2217"/>
      <c r="AB320" s="2217"/>
      <c r="AC320" s="2217"/>
      <c r="AD320" s="2217"/>
      <c r="AE320" s="2217"/>
      <c r="AF320" s="2217"/>
      <c r="AG320" s="2217"/>
      <c r="AH320" s="2217"/>
      <c r="AI320" s="2217"/>
    </row>
    <row r="321" spans="1:35" ht="15" x14ac:dyDescent="0.25">
      <c r="A321" s="2212" t="s">
        <v>25</v>
      </c>
      <c r="B321" s="2212"/>
      <c r="C321" s="95">
        <v>2014</v>
      </c>
      <c r="S321" s="1814" t="s">
        <v>25</v>
      </c>
      <c r="T321" s="1814" t="s">
        <v>706</v>
      </c>
      <c r="U321" s="1814"/>
      <c r="V321" s="1814"/>
      <c r="W321" s="1814"/>
      <c r="X321" s="1814"/>
      <c r="Y321" s="1814"/>
      <c r="Z321" s="1814"/>
      <c r="AA321" s="1814"/>
      <c r="AB321" s="1814"/>
      <c r="AC321" s="1814"/>
      <c r="AD321" s="1814"/>
      <c r="AE321" s="1814"/>
      <c r="AF321" s="1814"/>
      <c r="AG321" s="1814"/>
      <c r="AH321" s="1814"/>
      <c r="AI321" s="1814"/>
    </row>
    <row r="322" spans="1:35" ht="15" x14ac:dyDescent="0.25">
      <c r="A322" s="2212" t="s">
        <v>711</v>
      </c>
      <c r="B322" s="2212"/>
      <c r="C322" s="95" t="s">
        <v>712</v>
      </c>
      <c r="S322" s="1814" t="s">
        <v>272</v>
      </c>
      <c r="T322" s="1814" t="s">
        <v>712</v>
      </c>
      <c r="U322" s="1814"/>
      <c r="V322" s="1814"/>
      <c r="W322" s="1814"/>
      <c r="X322" s="1814"/>
      <c r="Y322" s="1814"/>
      <c r="Z322" s="1814"/>
      <c r="AA322" s="1814"/>
      <c r="AB322" s="1814"/>
      <c r="AC322" s="1814"/>
      <c r="AD322" s="1814"/>
      <c r="AE322" s="1814"/>
      <c r="AF322" s="1814"/>
      <c r="AG322" s="1814"/>
      <c r="AH322" s="1814"/>
      <c r="AI322" s="1814"/>
    </row>
    <row r="323" spans="1:35" ht="15" x14ac:dyDescent="0.25">
      <c r="A323" s="2212" t="s">
        <v>26</v>
      </c>
      <c r="B323" s="2212"/>
      <c r="C323" s="95" t="s">
        <v>754</v>
      </c>
      <c r="S323" s="1814" t="s">
        <v>26</v>
      </c>
      <c r="T323" s="1814" t="s">
        <v>754</v>
      </c>
      <c r="U323" s="1814"/>
      <c r="V323" s="1814"/>
      <c r="W323" s="1814"/>
      <c r="X323" s="1814"/>
      <c r="Y323" s="1814"/>
      <c r="Z323" s="1814"/>
      <c r="AA323" s="1814"/>
      <c r="AB323" s="1814"/>
      <c r="AC323" s="1814"/>
      <c r="AD323" s="1814"/>
      <c r="AE323" s="1814"/>
      <c r="AF323" s="1814"/>
      <c r="AG323" s="1814"/>
      <c r="AH323" s="1814"/>
      <c r="AI323" s="1814"/>
    </row>
    <row r="324" spans="1:35" ht="15" customHeight="1" x14ac:dyDescent="0.25">
      <c r="A324" s="2212"/>
      <c r="B324" s="2212"/>
      <c r="S324" s="1814"/>
      <c r="T324" s="1814"/>
      <c r="U324" s="1814"/>
      <c r="V324" s="1814"/>
      <c r="W324" s="1814"/>
      <c r="X324" s="1814"/>
      <c r="Y324" s="1814"/>
      <c r="Z324" s="1814"/>
      <c r="AA324" s="1814"/>
      <c r="AB324" s="1814"/>
      <c r="AC324" s="1814"/>
      <c r="AD324" s="1814"/>
      <c r="AE324" s="1814"/>
      <c r="AF324" s="1814"/>
      <c r="AG324" s="1814"/>
      <c r="AH324" s="1814"/>
      <c r="AI324" s="1814"/>
    </row>
    <row r="325" spans="1:35" ht="15" x14ac:dyDescent="0.2">
      <c r="A325" s="2465" t="s">
        <v>0</v>
      </c>
      <c r="B325" s="2467" t="s">
        <v>715</v>
      </c>
      <c r="C325" s="180" t="s">
        <v>716</v>
      </c>
      <c r="D325" s="180"/>
      <c r="E325" s="180"/>
      <c r="F325" s="180"/>
      <c r="G325" s="180"/>
      <c r="H325" s="180"/>
      <c r="I325" s="180"/>
      <c r="J325" s="180"/>
      <c r="K325" s="180"/>
      <c r="L325" s="180"/>
      <c r="M325" s="180"/>
      <c r="N325" s="180"/>
      <c r="O325" s="180"/>
      <c r="P325" s="180"/>
      <c r="S325" s="2517" t="s">
        <v>0</v>
      </c>
      <c r="T325" s="2517" t="s">
        <v>715</v>
      </c>
      <c r="U325" s="2517" t="s">
        <v>773</v>
      </c>
      <c r="V325" s="2517"/>
      <c r="W325" s="2517"/>
      <c r="X325" s="2517"/>
      <c r="Y325" s="2517"/>
      <c r="Z325" s="2517"/>
      <c r="AA325" s="2517"/>
      <c r="AB325" s="2517"/>
      <c r="AC325" s="2517"/>
      <c r="AD325" s="2517"/>
      <c r="AE325" s="2517"/>
      <c r="AF325" s="2517"/>
      <c r="AG325" s="2517"/>
      <c r="AH325" s="2517"/>
      <c r="AI325" s="2517" t="s">
        <v>309</v>
      </c>
    </row>
    <row r="326" spans="1:35" ht="63.75" x14ac:dyDescent="0.2">
      <c r="A326" s="2466"/>
      <c r="B326" s="2468"/>
      <c r="C326" s="1261" t="s">
        <v>724</v>
      </c>
      <c r="D326" s="1261" t="s">
        <v>717</v>
      </c>
      <c r="E326" s="1261" t="s">
        <v>718</v>
      </c>
      <c r="F326" s="1261" t="s">
        <v>136</v>
      </c>
      <c r="G326" s="1261" t="s">
        <v>93</v>
      </c>
      <c r="H326" s="1261" t="s">
        <v>94</v>
      </c>
      <c r="I326" s="1261" t="s">
        <v>719</v>
      </c>
      <c r="J326" s="1261" t="s">
        <v>720</v>
      </c>
      <c r="K326" s="1261" t="s">
        <v>95</v>
      </c>
      <c r="L326" s="1261" t="s">
        <v>721</v>
      </c>
      <c r="M326" s="1261" t="s">
        <v>722</v>
      </c>
      <c r="N326" s="1261" t="s">
        <v>723</v>
      </c>
      <c r="O326" s="1261" t="s">
        <v>208</v>
      </c>
      <c r="P326" s="1261" t="s">
        <v>97</v>
      </c>
      <c r="S326" s="2517"/>
      <c r="T326" s="2517"/>
      <c r="U326" s="1820" t="s">
        <v>724</v>
      </c>
      <c r="V326" s="1820" t="s">
        <v>717</v>
      </c>
      <c r="W326" s="1820" t="s">
        <v>718</v>
      </c>
      <c r="X326" s="1820" t="s">
        <v>136</v>
      </c>
      <c r="Y326" s="1820" t="s">
        <v>93</v>
      </c>
      <c r="Z326" s="1820" t="s">
        <v>94</v>
      </c>
      <c r="AA326" s="1820" t="s">
        <v>719</v>
      </c>
      <c r="AB326" s="1820" t="s">
        <v>720</v>
      </c>
      <c r="AC326" s="1820" t="s">
        <v>95</v>
      </c>
      <c r="AD326" s="1820" t="s">
        <v>725</v>
      </c>
      <c r="AE326" s="1820" t="s">
        <v>722</v>
      </c>
      <c r="AF326" s="1820" t="s">
        <v>726</v>
      </c>
      <c r="AG326" s="1820" t="s">
        <v>208</v>
      </c>
      <c r="AH326" s="1820" t="s">
        <v>97</v>
      </c>
      <c r="AI326" s="2517"/>
    </row>
    <row r="327" spans="1:35" ht="15" x14ac:dyDescent="0.2">
      <c r="A327" s="1263">
        <v>1</v>
      </c>
      <c r="B327" s="1263">
        <v>2</v>
      </c>
      <c r="C327" s="1263">
        <v>3</v>
      </c>
      <c r="D327" s="1264">
        <v>4</v>
      </c>
      <c r="E327" s="1264">
        <v>5</v>
      </c>
      <c r="F327" s="1264">
        <v>6</v>
      </c>
      <c r="G327" s="1264">
        <v>7</v>
      </c>
      <c r="H327" s="1264">
        <v>8</v>
      </c>
      <c r="I327" s="1264">
        <v>9</v>
      </c>
      <c r="J327" s="1264">
        <v>10</v>
      </c>
      <c r="K327" s="1264">
        <v>11</v>
      </c>
      <c r="L327" s="1264">
        <v>12</v>
      </c>
      <c r="M327" s="1264">
        <v>13</v>
      </c>
      <c r="N327" s="1264">
        <v>14</v>
      </c>
      <c r="O327" s="1264">
        <v>15</v>
      </c>
      <c r="P327" s="1264">
        <v>16</v>
      </c>
      <c r="S327" s="1821">
        <v>1</v>
      </c>
      <c r="T327" s="1821">
        <v>2</v>
      </c>
      <c r="U327" s="1821">
        <v>3</v>
      </c>
      <c r="V327" s="1821">
        <v>4</v>
      </c>
      <c r="W327" s="1821">
        <v>5</v>
      </c>
      <c r="X327" s="1821">
        <v>6</v>
      </c>
      <c r="Y327" s="1821">
        <v>7</v>
      </c>
      <c r="Z327" s="1821">
        <v>8</v>
      </c>
      <c r="AA327" s="1821">
        <v>9</v>
      </c>
      <c r="AB327" s="1821">
        <v>10</v>
      </c>
      <c r="AC327" s="1821">
        <v>11</v>
      </c>
      <c r="AD327" s="1821">
        <v>12</v>
      </c>
      <c r="AE327" s="1821">
        <v>13</v>
      </c>
      <c r="AF327" s="1821">
        <v>14</v>
      </c>
      <c r="AG327" s="1821">
        <v>15</v>
      </c>
      <c r="AH327" s="1821">
        <v>16</v>
      </c>
      <c r="AI327" s="1821">
        <v>17</v>
      </c>
    </row>
    <row r="328" spans="1:35" ht="15" customHeight="1" x14ac:dyDescent="0.25">
      <c r="A328" s="2219">
        <v>1</v>
      </c>
      <c r="B328" s="2219">
        <v>0</v>
      </c>
      <c r="C328" s="1269"/>
      <c r="D328" s="1269"/>
      <c r="E328" s="1269"/>
      <c r="F328" s="1269"/>
      <c r="G328" s="1269"/>
      <c r="H328" s="1269"/>
      <c r="I328" s="1269"/>
      <c r="J328" s="1269"/>
      <c r="K328" s="1269"/>
      <c r="L328" s="1269"/>
      <c r="M328" s="1269"/>
      <c r="N328" s="1269"/>
      <c r="O328" s="1269"/>
      <c r="P328" s="1269"/>
      <c r="S328" s="1819">
        <v>1</v>
      </c>
      <c r="T328" s="1819">
        <v>0</v>
      </c>
      <c r="U328" s="1816">
        <f>C328+U290</f>
        <v>0</v>
      </c>
      <c r="V328" s="1816">
        <f t="shared" ref="V328:AI337" si="34">D328+V290</f>
        <v>5</v>
      </c>
      <c r="W328" s="1816">
        <f t="shared" si="34"/>
        <v>0</v>
      </c>
      <c r="X328" s="1816">
        <f t="shared" si="34"/>
        <v>0</v>
      </c>
      <c r="Y328" s="1816">
        <f t="shared" si="34"/>
        <v>9</v>
      </c>
      <c r="Z328" s="1816">
        <f t="shared" si="34"/>
        <v>5</v>
      </c>
      <c r="AA328" s="1816">
        <f t="shared" si="34"/>
        <v>1</v>
      </c>
      <c r="AB328" s="1816">
        <f t="shared" si="34"/>
        <v>2</v>
      </c>
      <c r="AC328" s="1816">
        <f t="shared" si="34"/>
        <v>0</v>
      </c>
      <c r="AD328" s="1816">
        <f t="shared" si="34"/>
        <v>0</v>
      </c>
      <c r="AE328" s="1816">
        <f t="shared" si="34"/>
        <v>0</v>
      </c>
      <c r="AF328" s="1816">
        <f t="shared" si="34"/>
        <v>0</v>
      </c>
      <c r="AG328" s="1816">
        <f t="shared" si="34"/>
        <v>0</v>
      </c>
      <c r="AH328" s="1816">
        <f t="shared" si="34"/>
        <v>0</v>
      </c>
      <c r="AI328" s="1816">
        <f t="shared" si="34"/>
        <v>0</v>
      </c>
    </row>
    <row r="329" spans="1:35" ht="15" x14ac:dyDescent="0.25">
      <c r="A329" s="2219">
        <v>2</v>
      </c>
      <c r="B329" s="2219">
        <v>1</v>
      </c>
      <c r="C329" s="1269"/>
      <c r="D329" s="1269"/>
      <c r="E329" s="1269"/>
      <c r="F329" s="1269"/>
      <c r="G329" s="1269"/>
      <c r="H329" s="1269"/>
      <c r="I329" s="1269"/>
      <c r="J329" s="1269"/>
      <c r="K329" s="1269"/>
      <c r="L329" s="1269"/>
      <c r="M329" s="1269"/>
      <c r="N329" s="1269"/>
      <c r="O329" s="1269"/>
      <c r="P329" s="1269"/>
      <c r="S329" s="1819">
        <v>2</v>
      </c>
      <c r="T329" s="1819">
        <v>1</v>
      </c>
      <c r="U329" s="1816">
        <f t="shared" ref="U329:U337" si="35">C329+U291</f>
        <v>0</v>
      </c>
      <c r="V329" s="1816">
        <f t="shared" si="34"/>
        <v>0</v>
      </c>
      <c r="W329" s="1816">
        <f t="shared" si="34"/>
        <v>0</v>
      </c>
      <c r="X329" s="1816">
        <f t="shared" si="34"/>
        <v>0</v>
      </c>
      <c r="Y329" s="1816">
        <f t="shared" si="34"/>
        <v>0</v>
      </c>
      <c r="Z329" s="1816">
        <f t="shared" si="34"/>
        <v>0</v>
      </c>
      <c r="AA329" s="1816">
        <f t="shared" si="34"/>
        <v>0</v>
      </c>
      <c r="AB329" s="1816">
        <f t="shared" si="34"/>
        <v>0</v>
      </c>
      <c r="AC329" s="1816">
        <f t="shared" si="34"/>
        <v>0</v>
      </c>
      <c r="AD329" s="1816">
        <f t="shared" si="34"/>
        <v>0</v>
      </c>
      <c r="AE329" s="1816">
        <f t="shared" si="34"/>
        <v>0</v>
      </c>
      <c r="AF329" s="1816">
        <f t="shared" si="34"/>
        <v>0</v>
      </c>
      <c r="AG329" s="1816">
        <f t="shared" si="34"/>
        <v>0</v>
      </c>
      <c r="AH329" s="1816">
        <f t="shared" si="34"/>
        <v>0</v>
      </c>
      <c r="AI329" s="1816">
        <f t="shared" si="34"/>
        <v>0</v>
      </c>
    </row>
    <row r="330" spans="1:35" ht="15" x14ac:dyDescent="0.25">
      <c r="A330" s="2219">
        <v>3</v>
      </c>
      <c r="B330" s="2219">
        <v>2</v>
      </c>
      <c r="C330" s="1269"/>
      <c r="D330" s="1269"/>
      <c r="E330" s="1269"/>
      <c r="F330" s="1269"/>
      <c r="G330" s="1269"/>
      <c r="H330" s="1269"/>
      <c r="I330" s="1269"/>
      <c r="J330" s="1269"/>
      <c r="K330" s="1269"/>
      <c r="L330" s="1269"/>
      <c r="M330" s="1269"/>
      <c r="N330" s="1269"/>
      <c r="O330" s="1269"/>
      <c r="P330" s="1269"/>
      <c r="S330" s="1819">
        <v>3</v>
      </c>
      <c r="T330" s="1819">
        <v>2</v>
      </c>
      <c r="U330" s="1816">
        <f t="shared" si="35"/>
        <v>26</v>
      </c>
      <c r="V330" s="1816">
        <f t="shared" si="34"/>
        <v>20</v>
      </c>
      <c r="W330" s="1816">
        <f t="shared" si="34"/>
        <v>24</v>
      </c>
      <c r="X330" s="1816">
        <f t="shared" si="34"/>
        <v>35</v>
      </c>
      <c r="Y330" s="1816">
        <f t="shared" si="34"/>
        <v>194</v>
      </c>
      <c r="Z330" s="1816">
        <f t="shared" si="34"/>
        <v>33</v>
      </c>
      <c r="AA330" s="1816">
        <f t="shared" si="34"/>
        <v>81</v>
      </c>
      <c r="AB330" s="1816">
        <f t="shared" si="34"/>
        <v>21</v>
      </c>
      <c r="AC330" s="1816">
        <f t="shared" si="34"/>
        <v>0</v>
      </c>
      <c r="AD330" s="1816">
        <f t="shared" si="34"/>
        <v>0</v>
      </c>
      <c r="AE330" s="1816">
        <f t="shared" si="34"/>
        <v>0</v>
      </c>
      <c r="AF330" s="1816">
        <f t="shared" si="34"/>
        <v>0</v>
      </c>
      <c r="AG330" s="1816">
        <f t="shared" si="34"/>
        <v>0</v>
      </c>
      <c r="AH330" s="1816">
        <f t="shared" si="34"/>
        <v>0</v>
      </c>
      <c r="AI330" s="1816">
        <f t="shared" si="34"/>
        <v>0</v>
      </c>
    </row>
    <row r="331" spans="1:35" ht="15" x14ac:dyDescent="0.25">
      <c r="A331" s="2219">
        <v>4</v>
      </c>
      <c r="B331" s="2219">
        <v>3</v>
      </c>
      <c r="C331" s="1269">
        <v>1</v>
      </c>
      <c r="D331" s="1269">
        <v>26</v>
      </c>
      <c r="E331" s="1269"/>
      <c r="F331" s="1269">
        <v>1</v>
      </c>
      <c r="G331" s="1269">
        <v>18</v>
      </c>
      <c r="H331" s="1269">
        <v>4</v>
      </c>
      <c r="I331" s="1269">
        <v>2</v>
      </c>
      <c r="J331" s="1269">
        <v>8</v>
      </c>
      <c r="K331" s="1269"/>
      <c r="L331" s="1269"/>
      <c r="M331" s="1269"/>
      <c r="N331" s="1269"/>
      <c r="O331" s="1269"/>
      <c r="P331" s="1269"/>
      <c r="S331" s="1819">
        <v>4</v>
      </c>
      <c r="T331" s="1819">
        <v>3</v>
      </c>
      <c r="U331" s="1816">
        <f t="shared" si="35"/>
        <v>109</v>
      </c>
      <c r="V331" s="1816">
        <f t="shared" si="34"/>
        <v>178</v>
      </c>
      <c r="W331" s="1816">
        <f t="shared" si="34"/>
        <v>83</v>
      </c>
      <c r="X331" s="1816">
        <f t="shared" si="34"/>
        <v>283</v>
      </c>
      <c r="Y331" s="1816">
        <f t="shared" si="34"/>
        <v>1215</v>
      </c>
      <c r="Z331" s="1816">
        <f t="shared" si="34"/>
        <v>245</v>
      </c>
      <c r="AA331" s="1816">
        <f t="shared" si="34"/>
        <v>95</v>
      </c>
      <c r="AB331" s="1816">
        <f t="shared" si="34"/>
        <v>94</v>
      </c>
      <c r="AC331" s="1816">
        <f t="shared" si="34"/>
        <v>0</v>
      </c>
      <c r="AD331" s="1816">
        <f t="shared" si="34"/>
        <v>0</v>
      </c>
      <c r="AE331" s="1816">
        <f t="shared" si="34"/>
        <v>0</v>
      </c>
      <c r="AF331" s="1816">
        <f t="shared" si="34"/>
        <v>0</v>
      </c>
      <c r="AG331" s="1816">
        <f t="shared" si="34"/>
        <v>0</v>
      </c>
      <c r="AH331" s="1816">
        <f t="shared" si="34"/>
        <v>0</v>
      </c>
      <c r="AI331" s="1816">
        <f t="shared" si="34"/>
        <v>0</v>
      </c>
    </row>
    <row r="332" spans="1:35" ht="15" x14ac:dyDescent="0.25">
      <c r="A332" s="2219">
        <v>5</v>
      </c>
      <c r="B332" s="2219">
        <v>4</v>
      </c>
      <c r="C332" s="1269"/>
      <c r="D332" s="1269"/>
      <c r="E332" s="1269"/>
      <c r="F332" s="1269"/>
      <c r="G332" s="1269"/>
      <c r="H332" s="1269"/>
      <c r="I332" s="1269"/>
      <c r="J332" s="1269">
        <v>3</v>
      </c>
      <c r="K332" s="1269"/>
      <c r="L332" s="1269"/>
      <c r="M332" s="1269"/>
      <c r="N332" s="1269"/>
      <c r="O332" s="1269"/>
      <c r="P332" s="1269"/>
      <c r="S332" s="1819">
        <v>5</v>
      </c>
      <c r="T332" s="1819">
        <v>4</v>
      </c>
      <c r="U332" s="1816">
        <f t="shared" si="35"/>
        <v>0</v>
      </c>
      <c r="V332" s="1816">
        <f t="shared" si="34"/>
        <v>3</v>
      </c>
      <c r="W332" s="1816">
        <f t="shared" si="34"/>
        <v>4</v>
      </c>
      <c r="X332" s="1816">
        <f t="shared" si="34"/>
        <v>10</v>
      </c>
      <c r="Y332" s="1816">
        <f t="shared" si="34"/>
        <v>54</v>
      </c>
      <c r="Z332" s="1816">
        <f t="shared" si="34"/>
        <v>33</v>
      </c>
      <c r="AA332" s="1816">
        <f t="shared" si="34"/>
        <v>3</v>
      </c>
      <c r="AB332" s="1816">
        <f t="shared" si="34"/>
        <v>18</v>
      </c>
      <c r="AC332" s="1816">
        <f t="shared" si="34"/>
        <v>0</v>
      </c>
      <c r="AD332" s="1816">
        <f t="shared" si="34"/>
        <v>0</v>
      </c>
      <c r="AE332" s="1816">
        <f t="shared" si="34"/>
        <v>0</v>
      </c>
      <c r="AF332" s="1816">
        <f t="shared" si="34"/>
        <v>0</v>
      </c>
      <c r="AG332" s="1816">
        <f t="shared" si="34"/>
        <v>0</v>
      </c>
      <c r="AH332" s="1816">
        <f t="shared" si="34"/>
        <v>0</v>
      </c>
      <c r="AI332" s="1816">
        <f t="shared" si="34"/>
        <v>0</v>
      </c>
    </row>
    <row r="333" spans="1:35" ht="15" x14ac:dyDescent="0.25">
      <c r="A333" s="2219">
        <v>6</v>
      </c>
      <c r="B333" s="2219">
        <v>5</v>
      </c>
      <c r="C333" s="1269"/>
      <c r="D333" s="1269">
        <v>3</v>
      </c>
      <c r="E333" s="1269">
        <v>1</v>
      </c>
      <c r="F333" s="1269">
        <v>4</v>
      </c>
      <c r="G333" s="1269">
        <v>19</v>
      </c>
      <c r="H333" s="1269">
        <v>17</v>
      </c>
      <c r="I333" s="1269">
        <v>4</v>
      </c>
      <c r="J333" s="1269">
        <v>14</v>
      </c>
      <c r="K333" s="1269"/>
      <c r="L333" s="1269"/>
      <c r="M333" s="1269"/>
      <c r="N333" s="1269"/>
      <c r="O333" s="1269"/>
      <c r="P333" s="1269"/>
      <c r="S333" s="1819">
        <v>6</v>
      </c>
      <c r="T333" s="1819">
        <v>5</v>
      </c>
      <c r="U333" s="1816">
        <f t="shared" si="35"/>
        <v>2</v>
      </c>
      <c r="V333" s="1816">
        <f t="shared" si="34"/>
        <v>62</v>
      </c>
      <c r="W333" s="1816">
        <f t="shared" si="34"/>
        <v>22</v>
      </c>
      <c r="X333" s="1816">
        <f t="shared" si="34"/>
        <v>96</v>
      </c>
      <c r="Y333" s="1816">
        <f t="shared" si="34"/>
        <v>352</v>
      </c>
      <c r="Z333" s="1816">
        <f t="shared" si="34"/>
        <v>119</v>
      </c>
      <c r="AA333" s="1816">
        <f t="shared" si="34"/>
        <v>34</v>
      </c>
      <c r="AB333" s="1816">
        <f t="shared" si="34"/>
        <v>75</v>
      </c>
      <c r="AC333" s="1816">
        <f t="shared" si="34"/>
        <v>0</v>
      </c>
      <c r="AD333" s="1816">
        <f t="shared" si="34"/>
        <v>0</v>
      </c>
      <c r="AE333" s="1816">
        <f t="shared" si="34"/>
        <v>0</v>
      </c>
      <c r="AF333" s="1816">
        <f t="shared" si="34"/>
        <v>0</v>
      </c>
      <c r="AG333" s="1816">
        <f t="shared" si="34"/>
        <v>0</v>
      </c>
      <c r="AH333" s="1816">
        <f t="shared" si="34"/>
        <v>0</v>
      </c>
      <c r="AI333" s="1816">
        <f t="shared" si="34"/>
        <v>0</v>
      </c>
    </row>
    <row r="334" spans="1:35" ht="15" x14ac:dyDescent="0.25">
      <c r="A334" s="2219">
        <v>7</v>
      </c>
      <c r="B334" s="2219">
        <v>6</v>
      </c>
      <c r="C334" s="1269"/>
      <c r="D334" s="1269">
        <v>1</v>
      </c>
      <c r="E334" s="1269"/>
      <c r="F334" s="1269">
        <v>1</v>
      </c>
      <c r="G334" s="1269">
        <v>6</v>
      </c>
      <c r="H334" s="1269"/>
      <c r="I334" s="1269"/>
      <c r="J334" s="1269">
        <v>4</v>
      </c>
      <c r="K334" s="1269"/>
      <c r="L334" s="1269"/>
      <c r="M334" s="1269"/>
      <c r="N334" s="1269"/>
      <c r="O334" s="1269"/>
      <c r="P334" s="1269"/>
      <c r="S334" s="1819">
        <v>7</v>
      </c>
      <c r="T334" s="1819">
        <v>6</v>
      </c>
      <c r="U334" s="1816">
        <f t="shared" si="35"/>
        <v>30</v>
      </c>
      <c r="V334" s="1816">
        <f t="shared" si="34"/>
        <v>18</v>
      </c>
      <c r="W334" s="1816">
        <f t="shared" si="34"/>
        <v>32</v>
      </c>
      <c r="X334" s="1816">
        <f t="shared" si="34"/>
        <v>229</v>
      </c>
      <c r="Y334" s="1816">
        <f t="shared" si="34"/>
        <v>251</v>
      </c>
      <c r="Z334" s="1816">
        <f t="shared" si="34"/>
        <v>83</v>
      </c>
      <c r="AA334" s="1816">
        <f t="shared" si="34"/>
        <v>40</v>
      </c>
      <c r="AB334" s="1816">
        <f t="shared" si="34"/>
        <v>45</v>
      </c>
      <c r="AC334" s="1816">
        <f t="shared" si="34"/>
        <v>0</v>
      </c>
      <c r="AD334" s="1816">
        <f t="shared" si="34"/>
        <v>0</v>
      </c>
      <c r="AE334" s="1816">
        <f t="shared" si="34"/>
        <v>0</v>
      </c>
      <c r="AF334" s="1816">
        <f t="shared" si="34"/>
        <v>0</v>
      </c>
      <c r="AG334" s="1816">
        <f t="shared" si="34"/>
        <v>0</v>
      </c>
      <c r="AH334" s="1816">
        <f t="shared" si="34"/>
        <v>0</v>
      </c>
      <c r="AI334" s="1816">
        <f t="shared" si="34"/>
        <v>0</v>
      </c>
    </row>
    <row r="335" spans="1:35" ht="15" x14ac:dyDescent="0.25">
      <c r="A335" s="2219">
        <v>8</v>
      </c>
      <c r="B335" s="2219">
        <v>7</v>
      </c>
      <c r="C335" s="1269"/>
      <c r="D335" s="1269"/>
      <c r="E335" s="1269"/>
      <c r="F335" s="1269"/>
      <c r="G335" s="1269">
        <v>7</v>
      </c>
      <c r="H335" s="1269">
        <v>2</v>
      </c>
      <c r="I335" s="1269">
        <v>3</v>
      </c>
      <c r="J335" s="1269">
        <v>3</v>
      </c>
      <c r="K335" s="1269"/>
      <c r="L335" s="1269"/>
      <c r="M335" s="1269"/>
      <c r="N335" s="1269"/>
      <c r="O335" s="1269"/>
      <c r="P335" s="1269"/>
      <c r="S335" s="1819">
        <v>8</v>
      </c>
      <c r="T335" s="1819">
        <v>7</v>
      </c>
      <c r="U335" s="1816">
        <f t="shared" si="35"/>
        <v>0</v>
      </c>
      <c r="V335" s="1816">
        <f t="shared" si="34"/>
        <v>76</v>
      </c>
      <c r="W335" s="1816">
        <f t="shared" si="34"/>
        <v>9</v>
      </c>
      <c r="X335" s="1816">
        <f t="shared" si="34"/>
        <v>50</v>
      </c>
      <c r="Y335" s="1816">
        <f t="shared" si="34"/>
        <v>708</v>
      </c>
      <c r="Z335" s="1816">
        <f t="shared" si="34"/>
        <v>29</v>
      </c>
      <c r="AA335" s="1816">
        <f t="shared" si="34"/>
        <v>21</v>
      </c>
      <c r="AB335" s="1816">
        <f t="shared" si="34"/>
        <v>20</v>
      </c>
      <c r="AC335" s="1816">
        <f t="shared" si="34"/>
        <v>0</v>
      </c>
      <c r="AD335" s="1816">
        <f t="shared" si="34"/>
        <v>0</v>
      </c>
      <c r="AE335" s="1816">
        <f t="shared" si="34"/>
        <v>0</v>
      </c>
      <c r="AF335" s="1816">
        <f t="shared" si="34"/>
        <v>0</v>
      </c>
      <c r="AG335" s="1816">
        <f t="shared" si="34"/>
        <v>0</v>
      </c>
      <c r="AH335" s="1816">
        <f t="shared" si="34"/>
        <v>0</v>
      </c>
      <c r="AI335" s="1816">
        <f t="shared" si="34"/>
        <v>0</v>
      </c>
    </row>
    <row r="336" spans="1:35" ht="15" x14ac:dyDescent="0.25">
      <c r="A336" s="2219">
        <v>9</v>
      </c>
      <c r="B336" s="2219">
        <v>8</v>
      </c>
      <c r="C336" s="1269"/>
      <c r="D336" s="1269"/>
      <c r="E336" s="1269"/>
      <c r="F336" s="1269"/>
      <c r="G336" s="1269"/>
      <c r="H336" s="1269">
        <v>5</v>
      </c>
      <c r="I336" s="1269"/>
      <c r="J336" s="1269">
        <v>1</v>
      </c>
      <c r="K336" s="1269"/>
      <c r="L336" s="1269"/>
      <c r="M336" s="1269"/>
      <c r="N336" s="1269"/>
      <c r="O336" s="1269"/>
      <c r="P336" s="1269"/>
      <c r="S336" s="1819">
        <v>9</v>
      </c>
      <c r="T336" s="1819">
        <v>8</v>
      </c>
      <c r="U336" s="1816">
        <f t="shared" si="35"/>
        <v>0</v>
      </c>
      <c r="V336" s="1816">
        <f t="shared" si="34"/>
        <v>54</v>
      </c>
      <c r="W336" s="1816">
        <f t="shared" si="34"/>
        <v>8</v>
      </c>
      <c r="X336" s="1816">
        <f t="shared" si="34"/>
        <v>110</v>
      </c>
      <c r="Y336" s="1816">
        <f t="shared" si="34"/>
        <v>154</v>
      </c>
      <c r="Z336" s="1816">
        <f t="shared" si="34"/>
        <v>71</v>
      </c>
      <c r="AA336" s="1816">
        <f t="shared" si="34"/>
        <v>36</v>
      </c>
      <c r="AB336" s="1816">
        <f t="shared" si="34"/>
        <v>37</v>
      </c>
      <c r="AC336" s="1816">
        <f t="shared" si="34"/>
        <v>0</v>
      </c>
      <c r="AD336" s="1816">
        <f t="shared" si="34"/>
        <v>0</v>
      </c>
      <c r="AE336" s="1816">
        <f t="shared" si="34"/>
        <v>0</v>
      </c>
      <c r="AF336" s="1816">
        <f t="shared" si="34"/>
        <v>0</v>
      </c>
      <c r="AG336" s="1816">
        <f t="shared" si="34"/>
        <v>0</v>
      </c>
      <c r="AH336" s="1816">
        <f t="shared" si="34"/>
        <v>0</v>
      </c>
      <c r="AI336" s="1816">
        <f t="shared" si="34"/>
        <v>0</v>
      </c>
    </row>
    <row r="337" spans="1:35" ht="15" x14ac:dyDescent="0.25">
      <c r="A337" s="2219">
        <v>10</v>
      </c>
      <c r="B337" s="2219">
        <v>9</v>
      </c>
      <c r="C337" s="1269"/>
      <c r="D337" s="1269"/>
      <c r="E337" s="1269"/>
      <c r="F337" s="1269">
        <v>2</v>
      </c>
      <c r="G337" s="1269"/>
      <c r="H337" s="1269">
        <v>2</v>
      </c>
      <c r="I337" s="1269"/>
      <c r="J337" s="1269"/>
      <c r="K337" s="1269"/>
      <c r="L337" s="1269"/>
      <c r="M337" s="1269"/>
      <c r="N337" s="1269"/>
      <c r="O337" s="1269"/>
      <c r="P337" s="1269"/>
      <c r="S337" s="1819">
        <v>10</v>
      </c>
      <c r="T337" s="1819">
        <v>9</v>
      </c>
      <c r="U337" s="1816">
        <f t="shared" si="35"/>
        <v>0</v>
      </c>
      <c r="V337" s="1816">
        <f t="shared" si="34"/>
        <v>7</v>
      </c>
      <c r="W337" s="1816">
        <f t="shared" si="34"/>
        <v>8</v>
      </c>
      <c r="X337" s="1816">
        <f t="shared" si="34"/>
        <v>5</v>
      </c>
      <c r="Y337" s="1816">
        <f t="shared" si="34"/>
        <v>21</v>
      </c>
      <c r="Z337" s="1816">
        <f t="shared" si="34"/>
        <v>31</v>
      </c>
      <c r="AA337" s="1816">
        <f t="shared" si="34"/>
        <v>9</v>
      </c>
      <c r="AB337" s="1816">
        <f t="shared" si="34"/>
        <v>17</v>
      </c>
      <c r="AC337" s="1816">
        <f t="shared" si="34"/>
        <v>0</v>
      </c>
      <c r="AD337" s="1816">
        <f t="shared" si="34"/>
        <v>0</v>
      </c>
      <c r="AE337" s="1816">
        <f t="shared" si="34"/>
        <v>0</v>
      </c>
      <c r="AF337" s="1816">
        <f t="shared" si="34"/>
        <v>0</v>
      </c>
      <c r="AG337" s="1816">
        <f t="shared" si="34"/>
        <v>0</v>
      </c>
      <c r="AH337" s="1816">
        <f t="shared" si="34"/>
        <v>0</v>
      </c>
      <c r="AI337" s="1816">
        <f t="shared" si="34"/>
        <v>0</v>
      </c>
    </row>
    <row r="338" spans="1:35" ht="15" x14ac:dyDescent="0.25">
      <c r="A338" s="2219" t="s">
        <v>276</v>
      </c>
      <c r="B338" s="2219"/>
      <c r="C338" s="1269">
        <f>SUM(C328:C337)</f>
        <v>1</v>
      </c>
      <c r="D338" s="1269">
        <f t="shared" ref="D338:J338" si="36">SUM(D328:D337)</f>
        <v>30</v>
      </c>
      <c r="E338" s="1269">
        <f t="shared" si="36"/>
        <v>1</v>
      </c>
      <c r="F338" s="1269">
        <f t="shared" si="36"/>
        <v>8</v>
      </c>
      <c r="G338" s="1269">
        <f t="shared" si="36"/>
        <v>50</v>
      </c>
      <c r="H338" s="1269">
        <f t="shared" si="36"/>
        <v>30</v>
      </c>
      <c r="I338" s="1269">
        <f t="shared" si="36"/>
        <v>9</v>
      </c>
      <c r="J338" s="1269">
        <f t="shared" si="36"/>
        <v>33</v>
      </c>
      <c r="K338" s="180"/>
      <c r="L338" s="180"/>
      <c r="M338" s="180"/>
      <c r="N338" s="180"/>
      <c r="O338" s="180"/>
      <c r="P338" s="180"/>
      <c r="S338" s="2518" t="s">
        <v>276</v>
      </c>
      <c r="T338" s="2519"/>
      <c r="U338" s="1816">
        <f>SUM(U328:U337)</f>
        <v>167</v>
      </c>
      <c r="V338" s="1816">
        <f t="shared" ref="V338:AB338" si="37">SUM(V328:V337)</f>
        <v>423</v>
      </c>
      <c r="W338" s="1816">
        <f t="shared" si="37"/>
        <v>190</v>
      </c>
      <c r="X338" s="1816">
        <f t="shared" si="37"/>
        <v>818</v>
      </c>
      <c r="Y338" s="1816">
        <f t="shared" si="37"/>
        <v>2958</v>
      </c>
      <c r="Z338" s="1816">
        <f t="shared" si="37"/>
        <v>649</v>
      </c>
      <c r="AA338" s="1816">
        <f t="shared" si="37"/>
        <v>320</v>
      </c>
      <c r="AB338" s="1816">
        <f t="shared" si="37"/>
        <v>329</v>
      </c>
      <c r="AC338" s="1816"/>
      <c r="AD338" s="1816"/>
      <c r="AE338" s="1816"/>
      <c r="AF338" s="1816"/>
      <c r="AG338" s="1816"/>
      <c r="AH338" s="1816"/>
      <c r="AI338" s="1816"/>
    </row>
    <row r="339" spans="1:35" ht="15" x14ac:dyDescent="0.25">
      <c r="A339" s="2221"/>
      <c r="B339" s="2221"/>
      <c r="C339" s="2093"/>
      <c r="D339" s="2093"/>
      <c r="E339" s="2093"/>
      <c r="F339" s="2093"/>
      <c r="G339" s="2093"/>
      <c r="H339" s="2093"/>
      <c r="I339" s="2093"/>
      <c r="J339" s="2093"/>
      <c r="K339" s="6"/>
      <c r="L339" s="6"/>
      <c r="M339" s="6"/>
      <c r="S339" s="1814"/>
      <c r="T339" s="1814"/>
      <c r="U339" s="1818">
        <v>5462</v>
      </c>
      <c r="V339" s="1814"/>
      <c r="W339" s="1814"/>
      <c r="X339" s="1814"/>
      <c r="Y339" s="1814"/>
      <c r="Z339" s="1814"/>
      <c r="AA339" s="1814"/>
      <c r="AB339" s="1814"/>
      <c r="AC339" s="1814"/>
      <c r="AD339" s="1814"/>
      <c r="AE339" s="1814"/>
      <c r="AF339" s="1814"/>
      <c r="AG339" s="1814"/>
      <c r="AH339" s="1814"/>
      <c r="AI339" s="1814"/>
    </row>
    <row r="340" spans="1:35" ht="15" x14ac:dyDescent="0.25">
      <c r="A340" s="2212" t="s">
        <v>598</v>
      </c>
      <c r="B340" s="2212"/>
      <c r="S340" s="1814" t="s">
        <v>598</v>
      </c>
      <c r="T340" s="1814"/>
      <c r="U340" s="1814" t="s">
        <v>302</v>
      </c>
      <c r="V340" s="1814"/>
      <c r="W340" s="1814"/>
      <c r="X340" s="1814"/>
      <c r="Y340" s="1814"/>
      <c r="Z340" s="1814"/>
      <c r="AA340" s="1814"/>
      <c r="AB340" s="1814"/>
      <c r="AC340" s="1814"/>
      <c r="AD340" s="1814"/>
      <c r="AE340" s="1814"/>
      <c r="AF340" s="1814"/>
      <c r="AG340" s="1814"/>
      <c r="AH340" s="1814"/>
      <c r="AI340" s="1814"/>
    </row>
    <row r="341" spans="1:35" ht="15" x14ac:dyDescent="0.25">
      <c r="A341" s="2212">
        <v>1</v>
      </c>
      <c r="B341" s="2212" t="s">
        <v>728</v>
      </c>
      <c r="H341" s="95">
        <v>8</v>
      </c>
      <c r="I341" s="95" t="s">
        <v>729</v>
      </c>
      <c r="S341" s="1814">
        <v>1</v>
      </c>
      <c r="T341" s="1814" t="s">
        <v>728</v>
      </c>
      <c r="U341" s="1814"/>
      <c r="V341" s="1814"/>
      <c r="W341" s="1814"/>
      <c r="X341" s="1814"/>
      <c r="Y341" s="1814"/>
      <c r="Z341" s="1817">
        <v>8</v>
      </c>
      <c r="AA341" s="1814" t="s">
        <v>730</v>
      </c>
      <c r="AB341" s="1814"/>
      <c r="AC341" s="1814"/>
      <c r="AD341" s="1814"/>
      <c r="AE341" s="1814"/>
      <c r="AF341" s="1814"/>
      <c r="AG341" s="2513"/>
      <c r="AH341" s="2513"/>
      <c r="AI341" s="2513"/>
    </row>
    <row r="342" spans="1:35" ht="15" x14ac:dyDescent="0.25">
      <c r="A342" s="2212">
        <v>2</v>
      </c>
      <c r="B342" s="2212" t="s">
        <v>731</v>
      </c>
      <c r="H342" s="95">
        <v>9</v>
      </c>
      <c r="I342" s="95" t="s">
        <v>732</v>
      </c>
      <c r="S342" s="1814">
        <v>2</v>
      </c>
      <c r="T342" s="1814" t="s">
        <v>731</v>
      </c>
      <c r="U342" s="1814"/>
      <c r="V342" s="1814"/>
      <c r="W342" s="1814"/>
      <c r="X342" s="1814"/>
      <c r="Y342" s="1814"/>
      <c r="Z342" s="1817">
        <v>9</v>
      </c>
      <c r="AA342" s="1814" t="s">
        <v>733</v>
      </c>
      <c r="AB342" s="1814"/>
      <c r="AC342" s="1814"/>
      <c r="AD342" s="1814"/>
      <c r="AE342" s="1814"/>
      <c r="AF342" s="1814"/>
      <c r="AG342" s="1814"/>
      <c r="AH342" s="1814"/>
      <c r="AI342" s="1814"/>
    </row>
    <row r="343" spans="1:35" ht="15" x14ac:dyDescent="0.25">
      <c r="A343" s="2212">
        <v>3</v>
      </c>
      <c r="B343" s="2212" t="s">
        <v>734</v>
      </c>
      <c r="H343" s="95">
        <v>0</v>
      </c>
      <c r="I343" s="95" t="s">
        <v>735</v>
      </c>
      <c r="S343" s="1814">
        <v>3</v>
      </c>
      <c r="T343" s="1814" t="s">
        <v>734</v>
      </c>
      <c r="U343" s="1814"/>
      <c r="V343" s="1814"/>
      <c r="W343" s="1814"/>
      <c r="X343" s="1814"/>
      <c r="Y343" s="1814"/>
      <c r="Z343" s="1817">
        <v>0</v>
      </c>
      <c r="AA343" s="1814" t="s">
        <v>736</v>
      </c>
      <c r="AB343" s="1814"/>
      <c r="AC343" s="1814"/>
      <c r="AD343" s="1814"/>
      <c r="AE343" s="1814"/>
      <c r="AF343" s="1814"/>
      <c r="AG343" s="1814"/>
      <c r="AH343" s="1814"/>
      <c r="AI343" s="1814"/>
    </row>
    <row r="344" spans="1:35" ht="15" x14ac:dyDescent="0.25">
      <c r="A344" s="2212">
        <v>4</v>
      </c>
      <c r="B344" s="2212" t="s">
        <v>737</v>
      </c>
      <c r="H344" s="95" t="s">
        <v>738</v>
      </c>
      <c r="I344" s="95" t="s">
        <v>739</v>
      </c>
      <c r="S344" s="1814">
        <v>4</v>
      </c>
      <c r="T344" s="1814" t="s">
        <v>737</v>
      </c>
      <c r="U344" s="1814"/>
      <c r="V344" s="1814"/>
      <c r="W344" s="1814"/>
      <c r="X344" s="1814"/>
      <c r="Y344" s="1814"/>
      <c r="Z344" s="1814" t="s">
        <v>738</v>
      </c>
      <c r="AA344" s="1814" t="s">
        <v>739</v>
      </c>
      <c r="AB344" s="1814"/>
      <c r="AC344" s="1814"/>
      <c r="AD344" s="1814"/>
      <c r="AE344" s="1814"/>
      <c r="AF344" s="1814"/>
      <c r="AG344" s="1814"/>
      <c r="AH344" s="1814"/>
      <c r="AI344" s="1814"/>
    </row>
    <row r="345" spans="1:35" ht="15" x14ac:dyDescent="0.25">
      <c r="A345" s="2212">
        <v>5</v>
      </c>
      <c r="B345" s="2212" t="s">
        <v>740</v>
      </c>
      <c r="H345" s="95" t="s">
        <v>741</v>
      </c>
      <c r="I345" s="95" t="s">
        <v>742</v>
      </c>
      <c r="S345" s="1814">
        <v>5</v>
      </c>
      <c r="T345" s="1814" t="s">
        <v>740</v>
      </c>
      <c r="U345" s="1814"/>
      <c r="V345" s="1814"/>
      <c r="W345" s="1814"/>
      <c r="X345" s="1814"/>
      <c r="Y345" s="1814"/>
      <c r="Z345" s="1814" t="s">
        <v>741</v>
      </c>
      <c r="AA345" s="1814" t="s">
        <v>742</v>
      </c>
      <c r="AB345" s="1814"/>
      <c r="AC345" s="1814"/>
      <c r="AD345" s="1814"/>
      <c r="AE345" s="1814"/>
      <c r="AF345" s="1814"/>
      <c r="AG345" s="2514"/>
      <c r="AH345" s="2514"/>
      <c r="AI345" s="2514"/>
    </row>
    <row r="346" spans="1:35" ht="15" x14ac:dyDescent="0.25">
      <c r="A346" s="2212">
        <v>6</v>
      </c>
      <c r="B346" s="2212" t="s">
        <v>743</v>
      </c>
      <c r="H346" s="95" t="s">
        <v>744</v>
      </c>
      <c r="I346" s="95" t="s">
        <v>745</v>
      </c>
      <c r="S346" s="1814">
        <v>6</v>
      </c>
      <c r="T346" s="1814" t="s">
        <v>743</v>
      </c>
      <c r="U346" s="1814"/>
      <c r="V346" s="1814"/>
      <c r="W346" s="1814"/>
      <c r="X346" s="1814"/>
      <c r="Y346" s="1814"/>
      <c r="Z346" s="1814" t="s">
        <v>744</v>
      </c>
      <c r="AA346" s="1814" t="s">
        <v>745</v>
      </c>
      <c r="AB346" s="1814"/>
      <c r="AC346" s="1814"/>
      <c r="AD346" s="1814"/>
      <c r="AE346" s="1814"/>
      <c r="AF346" s="1814"/>
      <c r="AG346" s="2513"/>
      <c r="AH346" s="2513"/>
      <c r="AI346" s="2513"/>
    </row>
    <row r="347" spans="1:35" ht="15" x14ac:dyDescent="0.25">
      <c r="A347" s="2212">
        <v>7</v>
      </c>
      <c r="B347" s="2212" t="s">
        <v>746</v>
      </c>
      <c r="H347" s="95" t="s">
        <v>747</v>
      </c>
      <c r="I347" s="95" t="s">
        <v>748</v>
      </c>
      <c r="S347" s="1814">
        <v>7</v>
      </c>
      <c r="T347" s="1814" t="s">
        <v>746</v>
      </c>
      <c r="U347" s="1814"/>
      <c r="V347" s="1814"/>
      <c r="W347" s="1814"/>
      <c r="X347" s="1814"/>
      <c r="Y347" s="1814"/>
      <c r="Z347" s="1814" t="s">
        <v>747</v>
      </c>
      <c r="AA347" s="1814" t="s">
        <v>748</v>
      </c>
      <c r="AB347" s="1814"/>
      <c r="AC347" s="1814"/>
      <c r="AD347" s="1814"/>
      <c r="AE347" s="1814"/>
      <c r="AF347" s="1814"/>
      <c r="AG347" s="2513"/>
      <c r="AH347" s="2513"/>
      <c r="AI347" s="2513"/>
    </row>
    <row r="349" spans="1:35" ht="15" x14ac:dyDescent="0.25">
      <c r="S349" s="2243" t="s">
        <v>899</v>
      </c>
      <c r="T349" s="1814"/>
      <c r="U349" s="1814"/>
      <c r="V349" s="1814"/>
      <c r="W349" s="1814"/>
      <c r="X349" s="1814"/>
      <c r="Y349" s="1814"/>
      <c r="Z349" s="1814"/>
      <c r="AA349" s="1814"/>
      <c r="AB349" s="1814"/>
      <c r="AC349" s="1814"/>
      <c r="AD349" s="1814"/>
      <c r="AE349" s="1814"/>
      <c r="AF349" s="1814"/>
      <c r="AG349" s="1814"/>
      <c r="AH349" s="1814"/>
      <c r="AI349" s="1814"/>
    </row>
    <row r="353" spans="1:35" ht="15.75" x14ac:dyDescent="0.25">
      <c r="A353" s="2463" t="s">
        <v>268</v>
      </c>
      <c r="B353" s="2463"/>
      <c r="C353" s="2463"/>
      <c r="D353" s="2463"/>
      <c r="E353" s="2463"/>
      <c r="F353" s="2463"/>
      <c r="G353" s="2463"/>
      <c r="H353" s="2463"/>
      <c r="I353" s="2463"/>
      <c r="J353" s="2463"/>
      <c r="K353" s="2463"/>
      <c r="L353" s="2463"/>
      <c r="M353" s="2463"/>
      <c r="N353" s="2463"/>
      <c r="O353" s="2463"/>
      <c r="P353" s="2463"/>
      <c r="Q353" s="44"/>
      <c r="S353" s="2515" t="s">
        <v>752</v>
      </c>
      <c r="T353" s="2515"/>
      <c r="U353" s="2515"/>
      <c r="V353" s="2515"/>
      <c r="W353" s="2515"/>
      <c r="X353" s="2515"/>
      <c r="Y353" s="2515"/>
      <c r="Z353" s="2515"/>
      <c r="AA353" s="2515"/>
      <c r="AB353" s="2515"/>
      <c r="AC353" s="2515"/>
      <c r="AD353" s="2515"/>
      <c r="AE353" s="2515"/>
      <c r="AF353" s="2515"/>
      <c r="AG353" s="2515"/>
      <c r="AH353" s="2515"/>
      <c r="AI353" s="2515"/>
    </row>
    <row r="354" spans="1:35" ht="15.75" x14ac:dyDescent="0.25">
      <c r="S354" s="2516" t="s">
        <v>896</v>
      </c>
      <c r="T354" s="2516"/>
      <c r="U354" s="2516"/>
      <c r="V354" s="2516"/>
      <c r="W354" s="2516"/>
      <c r="X354" s="2516"/>
      <c r="Y354" s="2516"/>
      <c r="Z354" s="2516"/>
      <c r="AA354" s="2516"/>
      <c r="AB354" s="2516"/>
      <c r="AC354" s="2516"/>
      <c r="AD354" s="2516"/>
      <c r="AE354" s="2516"/>
      <c r="AF354" s="2516"/>
      <c r="AG354" s="2516"/>
      <c r="AH354" s="2516"/>
      <c r="AI354" s="2516"/>
    </row>
    <row r="355" spans="1:35" ht="15" x14ac:dyDescent="0.25">
      <c r="A355" s="2212" t="s">
        <v>273</v>
      </c>
      <c r="B355" s="2212"/>
      <c r="C355" s="95" t="s">
        <v>673</v>
      </c>
      <c r="S355" s="2217"/>
      <c r="T355" s="2217"/>
      <c r="U355" s="2217"/>
      <c r="V355" s="2217"/>
      <c r="W355" s="2217"/>
      <c r="X355" s="2217"/>
      <c r="Y355" s="2217"/>
      <c r="Z355" s="2217"/>
      <c r="AA355" s="2217"/>
      <c r="AB355" s="2217"/>
      <c r="AC355" s="2217"/>
      <c r="AD355" s="2217"/>
      <c r="AE355" s="2217"/>
      <c r="AF355" s="2217"/>
      <c r="AG355" s="2217"/>
      <c r="AH355" s="2217"/>
      <c r="AI355" s="2217"/>
    </row>
    <row r="356" spans="1:35" ht="15" x14ac:dyDescent="0.25">
      <c r="A356" s="2212" t="s">
        <v>25</v>
      </c>
      <c r="B356" s="2212"/>
      <c r="C356" s="95">
        <v>2014</v>
      </c>
      <c r="S356" s="1814" t="s">
        <v>25</v>
      </c>
      <c r="T356" s="1814" t="s">
        <v>706</v>
      </c>
      <c r="U356" s="1814"/>
      <c r="V356" s="1814"/>
      <c r="W356" s="1814"/>
      <c r="X356" s="1814"/>
      <c r="Y356" s="1814"/>
      <c r="Z356" s="1814"/>
      <c r="AA356" s="1814"/>
      <c r="AB356" s="1814"/>
      <c r="AC356" s="1814"/>
      <c r="AD356" s="1814"/>
      <c r="AE356" s="1814"/>
      <c r="AF356" s="1814"/>
      <c r="AG356" s="1814"/>
      <c r="AH356" s="1814"/>
      <c r="AI356" s="1814"/>
    </row>
    <row r="357" spans="1:35" ht="15" x14ac:dyDescent="0.25">
      <c r="A357" s="2212" t="s">
        <v>711</v>
      </c>
      <c r="B357" s="2212"/>
      <c r="C357" s="95" t="s">
        <v>712</v>
      </c>
      <c r="S357" s="1814" t="s">
        <v>272</v>
      </c>
      <c r="T357" s="1814" t="s">
        <v>712</v>
      </c>
      <c r="U357" s="1814"/>
      <c r="V357" s="1814"/>
      <c r="W357" s="1814"/>
      <c r="X357" s="1814"/>
      <c r="Y357" s="1814"/>
      <c r="Z357" s="1814"/>
      <c r="AA357" s="1814"/>
      <c r="AB357" s="1814"/>
      <c r="AC357" s="1814"/>
      <c r="AD357" s="1814"/>
      <c r="AE357" s="1814"/>
      <c r="AF357" s="1814"/>
      <c r="AG357" s="1814"/>
      <c r="AH357" s="1814"/>
      <c r="AI357" s="1814"/>
    </row>
    <row r="358" spans="1:35" ht="15" x14ac:dyDescent="0.25">
      <c r="A358" s="2212" t="s">
        <v>26</v>
      </c>
      <c r="B358" s="2212"/>
      <c r="C358" s="95" t="s">
        <v>754</v>
      </c>
      <c r="S358" s="1814" t="s">
        <v>26</v>
      </c>
      <c r="T358" s="1814" t="s">
        <v>754</v>
      </c>
      <c r="U358" s="1814"/>
      <c r="V358" s="1814"/>
      <c r="W358" s="1814"/>
      <c r="X358" s="1814"/>
      <c r="Y358" s="1814"/>
      <c r="Z358" s="1814"/>
      <c r="AA358" s="1814"/>
      <c r="AB358" s="1814"/>
      <c r="AC358" s="1814"/>
      <c r="AD358" s="1814"/>
      <c r="AE358" s="1814"/>
      <c r="AF358" s="1814"/>
      <c r="AG358" s="1814"/>
      <c r="AH358" s="1814"/>
      <c r="AI358" s="1814"/>
    </row>
    <row r="359" spans="1:35" ht="15" x14ac:dyDescent="0.25">
      <c r="A359" s="2212"/>
      <c r="B359" s="2212"/>
      <c r="S359" s="1814"/>
      <c r="T359" s="1814"/>
      <c r="U359" s="1814"/>
      <c r="V359" s="1814"/>
      <c r="W359" s="1814"/>
      <c r="X359" s="1814"/>
      <c r="Y359" s="1814"/>
      <c r="Z359" s="1814"/>
      <c r="AA359" s="1814"/>
      <c r="AB359" s="1814"/>
      <c r="AC359" s="1814"/>
      <c r="AD359" s="1814"/>
      <c r="AE359" s="1814"/>
      <c r="AF359" s="1814"/>
      <c r="AG359" s="1814"/>
      <c r="AH359" s="1814"/>
      <c r="AI359" s="1814"/>
    </row>
    <row r="360" spans="1:35" ht="15" x14ac:dyDescent="0.2">
      <c r="A360" s="2465" t="s">
        <v>0</v>
      </c>
      <c r="B360" s="2467" t="s">
        <v>715</v>
      </c>
      <c r="C360" s="180" t="s">
        <v>716</v>
      </c>
      <c r="D360" s="180"/>
      <c r="E360" s="180"/>
      <c r="F360" s="180"/>
      <c r="G360" s="180"/>
      <c r="H360" s="180"/>
      <c r="I360" s="180"/>
      <c r="J360" s="180"/>
      <c r="K360" s="180"/>
      <c r="L360" s="180"/>
      <c r="M360" s="180"/>
      <c r="N360" s="180"/>
      <c r="O360" s="180"/>
      <c r="P360" s="180"/>
      <c r="S360" s="2517" t="s">
        <v>0</v>
      </c>
      <c r="T360" s="2517" t="s">
        <v>715</v>
      </c>
      <c r="U360" s="2517" t="s">
        <v>773</v>
      </c>
      <c r="V360" s="2517"/>
      <c r="W360" s="2517"/>
      <c r="X360" s="2517"/>
      <c r="Y360" s="2517"/>
      <c r="Z360" s="2517"/>
      <c r="AA360" s="2517"/>
      <c r="AB360" s="2517"/>
      <c r="AC360" s="2517"/>
      <c r="AD360" s="2517"/>
      <c r="AE360" s="2517"/>
      <c r="AF360" s="2517"/>
      <c r="AG360" s="2517"/>
      <c r="AH360" s="2517"/>
      <c r="AI360" s="2517" t="s">
        <v>309</v>
      </c>
    </row>
    <row r="361" spans="1:35" ht="63.75" x14ac:dyDescent="0.2">
      <c r="A361" s="2466"/>
      <c r="B361" s="2468"/>
      <c r="C361" s="1261" t="s">
        <v>724</v>
      </c>
      <c r="D361" s="1261" t="s">
        <v>717</v>
      </c>
      <c r="E361" s="1261" t="s">
        <v>718</v>
      </c>
      <c r="F361" s="1261" t="s">
        <v>136</v>
      </c>
      <c r="G361" s="1261" t="s">
        <v>93</v>
      </c>
      <c r="H361" s="1261" t="s">
        <v>94</v>
      </c>
      <c r="I361" s="1261" t="s">
        <v>719</v>
      </c>
      <c r="J361" s="1261" t="s">
        <v>720</v>
      </c>
      <c r="K361" s="1261" t="s">
        <v>95</v>
      </c>
      <c r="L361" s="1261" t="s">
        <v>721</v>
      </c>
      <c r="M361" s="1261" t="s">
        <v>722</v>
      </c>
      <c r="N361" s="1261" t="s">
        <v>723</v>
      </c>
      <c r="O361" s="1261" t="s">
        <v>208</v>
      </c>
      <c r="P361" s="1261" t="s">
        <v>97</v>
      </c>
      <c r="S361" s="2517"/>
      <c r="T361" s="2517"/>
      <c r="U361" s="1820" t="s">
        <v>724</v>
      </c>
      <c r="V361" s="1820" t="s">
        <v>717</v>
      </c>
      <c r="W361" s="1820" t="s">
        <v>718</v>
      </c>
      <c r="X361" s="1820" t="s">
        <v>136</v>
      </c>
      <c r="Y361" s="1820" t="s">
        <v>93</v>
      </c>
      <c r="Z361" s="1820" t="s">
        <v>94</v>
      </c>
      <c r="AA361" s="1820" t="s">
        <v>719</v>
      </c>
      <c r="AB361" s="1820" t="s">
        <v>720</v>
      </c>
      <c r="AC361" s="1820" t="s">
        <v>95</v>
      </c>
      <c r="AD361" s="1820" t="s">
        <v>725</v>
      </c>
      <c r="AE361" s="1820" t="s">
        <v>722</v>
      </c>
      <c r="AF361" s="1820" t="s">
        <v>726</v>
      </c>
      <c r="AG361" s="1820" t="s">
        <v>208</v>
      </c>
      <c r="AH361" s="1820" t="s">
        <v>97</v>
      </c>
      <c r="AI361" s="2517"/>
    </row>
    <row r="362" spans="1:35" ht="15" x14ac:dyDescent="0.2">
      <c r="A362" s="1263">
        <v>1</v>
      </c>
      <c r="B362" s="1263">
        <v>2</v>
      </c>
      <c r="C362" s="1263">
        <v>3</v>
      </c>
      <c r="D362" s="1264">
        <v>4</v>
      </c>
      <c r="E362" s="1264">
        <v>5</v>
      </c>
      <c r="F362" s="1264">
        <v>6</v>
      </c>
      <c r="G362" s="1264">
        <v>7</v>
      </c>
      <c r="H362" s="1264">
        <v>8</v>
      </c>
      <c r="I362" s="1264">
        <v>9</v>
      </c>
      <c r="J362" s="1264">
        <v>10</v>
      </c>
      <c r="K362" s="1264">
        <v>11</v>
      </c>
      <c r="L362" s="1264">
        <v>12</v>
      </c>
      <c r="M362" s="1264">
        <v>13</v>
      </c>
      <c r="N362" s="1264">
        <v>14</v>
      </c>
      <c r="O362" s="1264">
        <v>15</v>
      </c>
      <c r="P362" s="1264">
        <v>16</v>
      </c>
      <c r="S362" s="1821">
        <v>1</v>
      </c>
      <c r="T362" s="1821">
        <v>2</v>
      </c>
      <c r="U362" s="1821">
        <v>3</v>
      </c>
      <c r="V362" s="1821">
        <v>4</v>
      </c>
      <c r="W362" s="1821">
        <v>5</v>
      </c>
      <c r="X362" s="1821">
        <v>6</v>
      </c>
      <c r="Y362" s="1821">
        <v>7</v>
      </c>
      <c r="Z362" s="1821">
        <v>8</v>
      </c>
      <c r="AA362" s="1821">
        <v>9</v>
      </c>
      <c r="AB362" s="1821">
        <v>10</v>
      </c>
      <c r="AC362" s="1821">
        <v>11</v>
      </c>
      <c r="AD362" s="1821">
        <v>12</v>
      </c>
      <c r="AE362" s="1821">
        <v>13</v>
      </c>
      <c r="AF362" s="1821">
        <v>14</v>
      </c>
      <c r="AG362" s="1821">
        <v>15</v>
      </c>
      <c r="AH362" s="1821">
        <v>16</v>
      </c>
      <c r="AI362" s="1821">
        <v>17</v>
      </c>
    </row>
    <row r="363" spans="1:35" ht="15" x14ac:dyDescent="0.25">
      <c r="A363" s="2219">
        <v>1</v>
      </c>
      <c r="B363" s="2219">
        <v>0</v>
      </c>
      <c r="C363" s="1269"/>
      <c r="D363" s="1269"/>
      <c r="E363" s="1269"/>
      <c r="F363" s="1269"/>
      <c r="G363" s="1269"/>
      <c r="H363" s="1269"/>
      <c r="I363" s="1269"/>
      <c r="J363" s="1269"/>
      <c r="K363" s="1269"/>
      <c r="L363" s="1269"/>
      <c r="M363" s="1269"/>
      <c r="N363" s="1269"/>
      <c r="O363" s="1269"/>
      <c r="P363" s="1269"/>
      <c r="S363" s="1819">
        <v>1</v>
      </c>
      <c r="T363" s="1819">
        <v>0</v>
      </c>
      <c r="U363" s="1816">
        <f>C363+U328</f>
        <v>0</v>
      </c>
      <c r="V363" s="1816">
        <f t="shared" ref="V363:AI372" si="38">D363+V328</f>
        <v>5</v>
      </c>
      <c r="W363" s="1816">
        <f t="shared" si="38"/>
        <v>0</v>
      </c>
      <c r="X363" s="1816">
        <f t="shared" si="38"/>
        <v>0</v>
      </c>
      <c r="Y363" s="1816">
        <f t="shared" si="38"/>
        <v>9</v>
      </c>
      <c r="Z363" s="1816">
        <f t="shared" si="38"/>
        <v>5</v>
      </c>
      <c r="AA363" s="1816">
        <f t="shared" si="38"/>
        <v>1</v>
      </c>
      <c r="AB363" s="1816">
        <f t="shared" si="38"/>
        <v>2</v>
      </c>
      <c r="AC363" s="1816">
        <f t="shared" si="38"/>
        <v>0</v>
      </c>
      <c r="AD363" s="1816">
        <f t="shared" si="38"/>
        <v>0</v>
      </c>
      <c r="AE363" s="1816">
        <f t="shared" si="38"/>
        <v>0</v>
      </c>
      <c r="AF363" s="1816">
        <f t="shared" si="38"/>
        <v>0</v>
      </c>
      <c r="AG363" s="1816">
        <f t="shared" si="38"/>
        <v>0</v>
      </c>
      <c r="AH363" s="1816">
        <f t="shared" si="38"/>
        <v>0</v>
      </c>
      <c r="AI363" s="1816">
        <f t="shared" si="38"/>
        <v>0</v>
      </c>
    </row>
    <row r="364" spans="1:35" ht="15" x14ac:dyDescent="0.25">
      <c r="A364" s="2219">
        <v>2</v>
      </c>
      <c r="B364" s="2219">
        <v>1</v>
      </c>
      <c r="C364" s="1269"/>
      <c r="D364" s="1269"/>
      <c r="E364" s="1269"/>
      <c r="F364" s="1269"/>
      <c r="G364" s="1269"/>
      <c r="H364" s="1269"/>
      <c r="I364" s="1269"/>
      <c r="J364" s="1269"/>
      <c r="K364" s="1269"/>
      <c r="L364" s="1269"/>
      <c r="M364" s="1269"/>
      <c r="N364" s="1269"/>
      <c r="O364" s="1269"/>
      <c r="P364" s="1269"/>
      <c r="S364" s="1819">
        <v>2</v>
      </c>
      <c r="T364" s="1819">
        <v>1</v>
      </c>
      <c r="U364" s="1816">
        <f t="shared" ref="U364:U372" si="39">C364+U329</f>
        <v>0</v>
      </c>
      <c r="V364" s="1816">
        <f t="shared" si="38"/>
        <v>0</v>
      </c>
      <c r="W364" s="1816">
        <f t="shared" si="38"/>
        <v>0</v>
      </c>
      <c r="X364" s="1816">
        <f t="shared" si="38"/>
        <v>0</v>
      </c>
      <c r="Y364" s="1816">
        <f t="shared" si="38"/>
        <v>0</v>
      </c>
      <c r="Z364" s="1816">
        <f t="shared" si="38"/>
        <v>0</v>
      </c>
      <c r="AA364" s="1816">
        <f t="shared" si="38"/>
        <v>0</v>
      </c>
      <c r="AB364" s="1816">
        <f t="shared" si="38"/>
        <v>0</v>
      </c>
      <c r="AC364" s="1816">
        <f t="shared" si="38"/>
        <v>0</v>
      </c>
      <c r="AD364" s="1816">
        <f t="shared" si="38"/>
        <v>0</v>
      </c>
      <c r="AE364" s="1816">
        <f t="shared" si="38"/>
        <v>0</v>
      </c>
      <c r="AF364" s="1816">
        <f t="shared" si="38"/>
        <v>0</v>
      </c>
      <c r="AG364" s="1816">
        <f t="shared" si="38"/>
        <v>0</v>
      </c>
      <c r="AH364" s="1816">
        <f t="shared" si="38"/>
        <v>0</v>
      </c>
      <c r="AI364" s="1816">
        <f t="shared" si="38"/>
        <v>0</v>
      </c>
    </row>
    <row r="365" spans="1:35" ht="15" x14ac:dyDescent="0.25">
      <c r="A365" s="2219">
        <v>3</v>
      </c>
      <c r="B365" s="2219">
        <v>2</v>
      </c>
      <c r="C365" s="1269"/>
      <c r="D365" s="1269"/>
      <c r="E365" s="1269"/>
      <c r="F365" s="1269"/>
      <c r="G365" s="1269"/>
      <c r="H365" s="1269"/>
      <c r="I365" s="1269"/>
      <c r="J365" s="1269"/>
      <c r="K365" s="1269"/>
      <c r="L365" s="1269"/>
      <c r="M365" s="1269"/>
      <c r="N365" s="1269"/>
      <c r="O365" s="1269"/>
      <c r="P365" s="1269"/>
      <c r="S365" s="1819">
        <v>3</v>
      </c>
      <c r="T365" s="1819">
        <v>2</v>
      </c>
      <c r="U365" s="1816">
        <f t="shared" si="39"/>
        <v>26</v>
      </c>
      <c r="V365" s="1816">
        <f t="shared" si="38"/>
        <v>20</v>
      </c>
      <c r="W365" s="1816">
        <f t="shared" si="38"/>
        <v>24</v>
      </c>
      <c r="X365" s="1816">
        <f t="shared" si="38"/>
        <v>35</v>
      </c>
      <c r="Y365" s="1816">
        <f t="shared" si="38"/>
        <v>194</v>
      </c>
      <c r="Z365" s="1816">
        <f t="shared" si="38"/>
        <v>33</v>
      </c>
      <c r="AA365" s="1816">
        <f t="shared" si="38"/>
        <v>81</v>
      </c>
      <c r="AB365" s="1816">
        <f t="shared" si="38"/>
        <v>21</v>
      </c>
      <c r="AC365" s="1816">
        <f t="shared" si="38"/>
        <v>0</v>
      </c>
      <c r="AD365" s="1816">
        <f t="shared" si="38"/>
        <v>0</v>
      </c>
      <c r="AE365" s="1816">
        <f t="shared" si="38"/>
        <v>0</v>
      </c>
      <c r="AF365" s="1816">
        <f t="shared" si="38"/>
        <v>0</v>
      </c>
      <c r="AG365" s="1816">
        <f t="shared" si="38"/>
        <v>0</v>
      </c>
      <c r="AH365" s="1816">
        <f t="shared" si="38"/>
        <v>0</v>
      </c>
      <c r="AI365" s="1816">
        <f t="shared" si="38"/>
        <v>0</v>
      </c>
    </row>
    <row r="366" spans="1:35" ht="15" x14ac:dyDescent="0.25">
      <c r="A366" s="2219">
        <v>4</v>
      </c>
      <c r="B366" s="2219">
        <v>3</v>
      </c>
      <c r="C366" s="1269"/>
      <c r="D366" s="1269">
        <v>21</v>
      </c>
      <c r="E366" s="1269"/>
      <c r="F366" s="1269">
        <v>2</v>
      </c>
      <c r="G366" s="1269">
        <v>19</v>
      </c>
      <c r="H366" s="1269"/>
      <c r="I366" s="1269">
        <v>1</v>
      </c>
      <c r="J366" s="1269">
        <v>3</v>
      </c>
      <c r="K366" s="1269"/>
      <c r="L366" s="1269"/>
      <c r="M366" s="1269"/>
      <c r="N366" s="1269"/>
      <c r="O366" s="1269"/>
      <c r="P366" s="1269"/>
      <c r="S366" s="1819">
        <v>4</v>
      </c>
      <c r="T366" s="1819">
        <v>3</v>
      </c>
      <c r="U366" s="1816">
        <f t="shared" si="39"/>
        <v>109</v>
      </c>
      <c r="V366" s="1816">
        <f t="shared" si="38"/>
        <v>199</v>
      </c>
      <c r="W366" s="1816">
        <f t="shared" si="38"/>
        <v>83</v>
      </c>
      <c r="X366" s="1816">
        <f t="shared" si="38"/>
        <v>285</v>
      </c>
      <c r="Y366" s="1816">
        <f t="shared" si="38"/>
        <v>1234</v>
      </c>
      <c r="Z366" s="1816">
        <f t="shared" si="38"/>
        <v>245</v>
      </c>
      <c r="AA366" s="1816">
        <f t="shared" si="38"/>
        <v>96</v>
      </c>
      <c r="AB366" s="1816">
        <f t="shared" si="38"/>
        <v>97</v>
      </c>
      <c r="AC366" s="1816">
        <f t="shared" si="38"/>
        <v>0</v>
      </c>
      <c r="AD366" s="1816">
        <f t="shared" si="38"/>
        <v>0</v>
      </c>
      <c r="AE366" s="1816">
        <f t="shared" si="38"/>
        <v>0</v>
      </c>
      <c r="AF366" s="1816">
        <f t="shared" si="38"/>
        <v>0</v>
      </c>
      <c r="AG366" s="1816">
        <f t="shared" si="38"/>
        <v>0</v>
      </c>
      <c r="AH366" s="1816">
        <f t="shared" si="38"/>
        <v>0</v>
      </c>
      <c r="AI366" s="1816">
        <f t="shared" si="38"/>
        <v>0</v>
      </c>
    </row>
    <row r="367" spans="1:35" ht="15" x14ac:dyDescent="0.25">
      <c r="A367" s="2219">
        <v>5</v>
      </c>
      <c r="B367" s="2219">
        <v>4</v>
      </c>
      <c r="C367" s="1269"/>
      <c r="D367" s="1269">
        <v>2</v>
      </c>
      <c r="E367" s="1269"/>
      <c r="F367" s="1269"/>
      <c r="G367" s="1269"/>
      <c r="H367" s="1269"/>
      <c r="I367" s="1269"/>
      <c r="J367" s="1269"/>
      <c r="K367" s="1269"/>
      <c r="L367" s="1269"/>
      <c r="M367" s="1269"/>
      <c r="N367" s="1269"/>
      <c r="O367" s="1269"/>
      <c r="P367" s="1269"/>
      <c r="S367" s="1819">
        <v>5</v>
      </c>
      <c r="T367" s="1819">
        <v>4</v>
      </c>
      <c r="U367" s="1816">
        <f t="shared" si="39"/>
        <v>0</v>
      </c>
      <c r="V367" s="1816">
        <f t="shared" si="38"/>
        <v>5</v>
      </c>
      <c r="W367" s="1816">
        <f t="shared" si="38"/>
        <v>4</v>
      </c>
      <c r="X367" s="1816">
        <f t="shared" si="38"/>
        <v>10</v>
      </c>
      <c r="Y367" s="1816">
        <f t="shared" si="38"/>
        <v>54</v>
      </c>
      <c r="Z367" s="1816">
        <f t="shared" si="38"/>
        <v>33</v>
      </c>
      <c r="AA367" s="1816">
        <f t="shared" si="38"/>
        <v>3</v>
      </c>
      <c r="AB367" s="1816">
        <f t="shared" si="38"/>
        <v>18</v>
      </c>
      <c r="AC367" s="1816">
        <f t="shared" si="38"/>
        <v>0</v>
      </c>
      <c r="AD367" s="1816">
        <f t="shared" si="38"/>
        <v>0</v>
      </c>
      <c r="AE367" s="1816">
        <f t="shared" si="38"/>
        <v>0</v>
      </c>
      <c r="AF367" s="1816">
        <f t="shared" si="38"/>
        <v>0</v>
      </c>
      <c r="AG367" s="1816">
        <f t="shared" si="38"/>
        <v>0</v>
      </c>
      <c r="AH367" s="1816">
        <f t="shared" si="38"/>
        <v>0</v>
      </c>
      <c r="AI367" s="1816">
        <f t="shared" si="38"/>
        <v>0</v>
      </c>
    </row>
    <row r="368" spans="1:35" ht="15" x14ac:dyDescent="0.25">
      <c r="A368" s="2219">
        <v>6</v>
      </c>
      <c r="B368" s="2219">
        <v>5</v>
      </c>
      <c r="C368" s="1269"/>
      <c r="D368" s="1269">
        <v>6</v>
      </c>
      <c r="E368" s="1269">
        <v>2</v>
      </c>
      <c r="F368" s="1269">
        <v>7</v>
      </c>
      <c r="G368" s="1269">
        <v>17</v>
      </c>
      <c r="H368" s="1269">
        <v>2</v>
      </c>
      <c r="I368" s="1269">
        <v>1</v>
      </c>
      <c r="J368" s="1269">
        <v>5</v>
      </c>
      <c r="K368" s="1269"/>
      <c r="L368" s="1269"/>
      <c r="M368" s="1269"/>
      <c r="N368" s="1269"/>
      <c r="O368" s="1269"/>
      <c r="P368" s="1269"/>
      <c r="S368" s="1819">
        <v>6</v>
      </c>
      <c r="T368" s="1819">
        <v>5</v>
      </c>
      <c r="U368" s="1816">
        <f t="shared" si="39"/>
        <v>2</v>
      </c>
      <c r="V368" s="1816">
        <f t="shared" si="38"/>
        <v>68</v>
      </c>
      <c r="W368" s="1816">
        <f t="shared" si="38"/>
        <v>24</v>
      </c>
      <c r="X368" s="1816">
        <f t="shared" si="38"/>
        <v>103</v>
      </c>
      <c r="Y368" s="1816">
        <f t="shared" si="38"/>
        <v>369</v>
      </c>
      <c r="Z368" s="1816">
        <f t="shared" si="38"/>
        <v>121</v>
      </c>
      <c r="AA368" s="1816">
        <f t="shared" si="38"/>
        <v>35</v>
      </c>
      <c r="AB368" s="1816">
        <f t="shared" si="38"/>
        <v>80</v>
      </c>
      <c r="AC368" s="1816">
        <f t="shared" si="38"/>
        <v>0</v>
      </c>
      <c r="AD368" s="1816">
        <f t="shared" si="38"/>
        <v>0</v>
      </c>
      <c r="AE368" s="1816">
        <f t="shared" si="38"/>
        <v>0</v>
      </c>
      <c r="AF368" s="1816">
        <f t="shared" si="38"/>
        <v>0</v>
      </c>
      <c r="AG368" s="1816">
        <f t="shared" si="38"/>
        <v>0</v>
      </c>
      <c r="AH368" s="1816">
        <f t="shared" si="38"/>
        <v>0</v>
      </c>
      <c r="AI368" s="1816">
        <f t="shared" si="38"/>
        <v>0</v>
      </c>
    </row>
    <row r="369" spans="1:35" ht="15" x14ac:dyDescent="0.25">
      <c r="A369" s="2219">
        <v>7</v>
      </c>
      <c r="B369" s="2219">
        <v>6</v>
      </c>
      <c r="C369" s="1269"/>
      <c r="D369" s="1269">
        <v>2</v>
      </c>
      <c r="E369" s="1269"/>
      <c r="F369" s="1269">
        <v>2</v>
      </c>
      <c r="G369" s="1269">
        <v>1</v>
      </c>
      <c r="H369" s="1269">
        <v>3</v>
      </c>
      <c r="I369" s="1269"/>
      <c r="J369" s="1269">
        <v>3</v>
      </c>
      <c r="K369" s="1269"/>
      <c r="L369" s="1269"/>
      <c r="M369" s="1269"/>
      <c r="N369" s="1269"/>
      <c r="O369" s="1269"/>
      <c r="P369" s="1269"/>
      <c r="S369" s="1819">
        <v>7</v>
      </c>
      <c r="T369" s="1819">
        <v>6</v>
      </c>
      <c r="U369" s="1816">
        <f t="shared" si="39"/>
        <v>30</v>
      </c>
      <c r="V369" s="1816">
        <f t="shared" si="38"/>
        <v>20</v>
      </c>
      <c r="W369" s="1816">
        <f t="shared" si="38"/>
        <v>32</v>
      </c>
      <c r="X369" s="1816">
        <f t="shared" si="38"/>
        <v>231</v>
      </c>
      <c r="Y369" s="1816">
        <f t="shared" si="38"/>
        <v>252</v>
      </c>
      <c r="Z369" s="1816">
        <f t="shared" si="38"/>
        <v>86</v>
      </c>
      <c r="AA369" s="1816">
        <f t="shared" si="38"/>
        <v>40</v>
      </c>
      <c r="AB369" s="1816">
        <f t="shared" si="38"/>
        <v>48</v>
      </c>
      <c r="AC369" s="1816">
        <f t="shared" si="38"/>
        <v>0</v>
      </c>
      <c r="AD369" s="1816">
        <f t="shared" si="38"/>
        <v>0</v>
      </c>
      <c r="AE369" s="1816">
        <f t="shared" si="38"/>
        <v>0</v>
      </c>
      <c r="AF369" s="1816">
        <f t="shared" si="38"/>
        <v>0</v>
      </c>
      <c r="AG369" s="1816">
        <f t="shared" si="38"/>
        <v>0</v>
      </c>
      <c r="AH369" s="1816">
        <f t="shared" si="38"/>
        <v>0</v>
      </c>
      <c r="AI369" s="1816">
        <f t="shared" si="38"/>
        <v>0</v>
      </c>
    </row>
    <row r="370" spans="1:35" ht="15" x14ac:dyDescent="0.25">
      <c r="A370" s="2219">
        <v>8</v>
      </c>
      <c r="B370" s="2219">
        <v>7</v>
      </c>
      <c r="C370" s="1269"/>
      <c r="D370" s="1269"/>
      <c r="E370" s="1269"/>
      <c r="F370" s="1269"/>
      <c r="G370" s="1269">
        <v>24</v>
      </c>
      <c r="H370" s="1269"/>
      <c r="I370" s="1269">
        <v>1</v>
      </c>
      <c r="J370" s="1269">
        <v>1</v>
      </c>
      <c r="K370" s="1269"/>
      <c r="L370" s="1269"/>
      <c r="M370" s="1269"/>
      <c r="N370" s="1269"/>
      <c r="O370" s="1269"/>
      <c r="P370" s="1269"/>
      <c r="S370" s="1819">
        <v>8</v>
      </c>
      <c r="T370" s="1819">
        <v>7</v>
      </c>
      <c r="U370" s="1816">
        <f t="shared" si="39"/>
        <v>0</v>
      </c>
      <c r="V370" s="1816">
        <f t="shared" si="38"/>
        <v>76</v>
      </c>
      <c r="W370" s="1816">
        <f t="shared" si="38"/>
        <v>9</v>
      </c>
      <c r="X370" s="1816">
        <f t="shared" si="38"/>
        <v>50</v>
      </c>
      <c r="Y370" s="1816">
        <f t="shared" si="38"/>
        <v>732</v>
      </c>
      <c r="Z370" s="1816">
        <f t="shared" si="38"/>
        <v>29</v>
      </c>
      <c r="AA370" s="1816">
        <f t="shared" si="38"/>
        <v>22</v>
      </c>
      <c r="AB370" s="1816">
        <f t="shared" si="38"/>
        <v>21</v>
      </c>
      <c r="AC370" s="1816">
        <f t="shared" si="38"/>
        <v>0</v>
      </c>
      <c r="AD370" s="1816">
        <f t="shared" si="38"/>
        <v>0</v>
      </c>
      <c r="AE370" s="1816">
        <f t="shared" si="38"/>
        <v>0</v>
      </c>
      <c r="AF370" s="1816">
        <f t="shared" si="38"/>
        <v>0</v>
      </c>
      <c r="AG370" s="1816">
        <f t="shared" si="38"/>
        <v>0</v>
      </c>
      <c r="AH370" s="1816">
        <f t="shared" si="38"/>
        <v>0</v>
      </c>
      <c r="AI370" s="1816">
        <f t="shared" si="38"/>
        <v>0</v>
      </c>
    </row>
    <row r="371" spans="1:35" ht="15" x14ac:dyDescent="0.25">
      <c r="A371" s="2219">
        <v>9</v>
      </c>
      <c r="B371" s="2219">
        <v>8</v>
      </c>
      <c r="C371" s="1269"/>
      <c r="D371" s="1269"/>
      <c r="E371" s="1269"/>
      <c r="F371" s="1269">
        <v>2</v>
      </c>
      <c r="G371" s="1269"/>
      <c r="H371" s="1269">
        <v>1</v>
      </c>
      <c r="I371" s="1269"/>
      <c r="J371" s="1269"/>
      <c r="K371" s="1269"/>
      <c r="L371" s="1269"/>
      <c r="M371" s="1269"/>
      <c r="N371" s="1269"/>
      <c r="O371" s="1269"/>
      <c r="P371" s="1269"/>
      <c r="S371" s="1819">
        <v>9</v>
      </c>
      <c r="T371" s="1819">
        <v>8</v>
      </c>
      <c r="U371" s="1816">
        <f t="shared" si="39"/>
        <v>0</v>
      </c>
      <c r="V371" s="1816">
        <f t="shared" si="38"/>
        <v>54</v>
      </c>
      <c r="W371" s="1816">
        <f t="shared" si="38"/>
        <v>8</v>
      </c>
      <c r="X371" s="1816">
        <f t="shared" si="38"/>
        <v>112</v>
      </c>
      <c r="Y371" s="1816">
        <f t="shared" si="38"/>
        <v>154</v>
      </c>
      <c r="Z371" s="1816">
        <f t="shared" si="38"/>
        <v>72</v>
      </c>
      <c r="AA371" s="1816">
        <f t="shared" si="38"/>
        <v>36</v>
      </c>
      <c r="AB371" s="1816">
        <f t="shared" si="38"/>
        <v>37</v>
      </c>
      <c r="AC371" s="1816">
        <f t="shared" si="38"/>
        <v>0</v>
      </c>
      <c r="AD371" s="1816">
        <f t="shared" si="38"/>
        <v>0</v>
      </c>
      <c r="AE371" s="1816">
        <f t="shared" si="38"/>
        <v>0</v>
      </c>
      <c r="AF371" s="1816">
        <f t="shared" si="38"/>
        <v>0</v>
      </c>
      <c r="AG371" s="1816">
        <f t="shared" si="38"/>
        <v>0</v>
      </c>
      <c r="AH371" s="1816">
        <f t="shared" si="38"/>
        <v>0</v>
      </c>
      <c r="AI371" s="1816">
        <f t="shared" si="38"/>
        <v>0</v>
      </c>
    </row>
    <row r="372" spans="1:35" ht="15" x14ac:dyDescent="0.25">
      <c r="A372" s="2219">
        <v>10</v>
      </c>
      <c r="B372" s="2219">
        <v>9</v>
      </c>
      <c r="C372" s="1269"/>
      <c r="D372" s="1269"/>
      <c r="E372" s="1269"/>
      <c r="F372" s="1269">
        <v>4</v>
      </c>
      <c r="G372" s="1269"/>
      <c r="H372" s="1269">
        <v>2</v>
      </c>
      <c r="I372" s="1269"/>
      <c r="J372" s="1269"/>
      <c r="K372" s="1269"/>
      <c r="L372" s="1269"/>
      <c r="M372" s="1269"/>
      <c r="N372" s="1269"/>
      <c r="O372" s="1269"/>
      <c r="P372" s="1269"/>
      <c r="S372" s="1819">
        <v>10</v>
      </c>
      <c r="T372" s="1819">
        <v>9</v>
      </c>
      <c r="U372" s="1816">
        <f t="shared" si="39"/>
        <v>0</v>
      </c>
      <c r="V372" s="1816">
        <f t="shared" si="38"/>
        <v>7</v>
      </c>
      <c r="W372" s="1816">
        <f t="shared" si="38"/>
        <v>8</v>
      </c>
      <c r="X372" s="1816">
        <f t="shared" si="38"/>
        <v>9</v>
      </c>
      <c r="Y372" s="1816">
        <f t="shared" si="38"/>
        <v>21</v>
      </c>
      <c r="Z372" s="1816">
        <f t="shared" si="38"/>
        <v>33</v>
      </c>
      <c r="AA372" s="1816">
        <f t="shared" si="38"/>
        <v>9</v>
      </c>
      <c r="AB372" s="1816">
        <f t="shared" si="38"/>
        <v>17</v>
      </c>
      <c r="AC372" s="1816">
        <f t="shared" si="38"/>
        <v>0</v>
      </c>
      <c r="AD372" s="1816">
        <f t="shared" si="38"/>
        <v>0</v>
      </c>
      <c r="AE372" s="1816">
        <f t="shared" si="38"/>
        <v>0</v>
      </c>
      <c r="AF372" s="1816">
        <f t="shared" si="38"/>
        <v>0</v>
      </c>
      <c r="AG372" s="1816">
        <f t="shared" si="38"/>
        <v>0</v>
      </c>
      <c r="AH372" s="1816">
        <f t="shared" si="38"/>
        <v>0</v>
      </c>
      <c r="AI372" s="1816">
        <f t="shared" si="38"/>
        <v>0</v>
      </c>
    </row>
    <row r="373" spans="1:35" ht="15" x14ac:dyDescent="0.25">
      <c r="A373" s="2219" t="s">
        <v>276</v>
      </c>
      <c r="B373" s="2219"/>
      <c r="C373" s="1269">
        <f>SUM(C363:C372)</f>
        <v>0</v>
      </c>
      <c r="D373" s="1269">
        <f t="shared" ref="D373:J373" si="40">SUM(D363:D372)</f>
        <v>31</v>
      </c>
      <c r="E373" s="1269">
        <f t="shared" si="40"/>
        <v>2</v>
      </c>
      <c r="F373" s="1269">
        <f t="shared" si="40"/>
        <v>17</v>
      </c>
      <c r="G373" s="1269">
        <f t="shared" si="40"/>
        <v>61</v>
      </c>
      <c r="H373" s="1269">
        <f t="shared" si="40"/>
        <v>8</v>
      </c>
      <c r="I373" s="1269">
        <f t="shared" si="40"/>
        <v>3</v>
      </c>
      <c r="J373" s="1269">
        <f t="shared" si="40"/>
        <v>12</v>
      </c>
      <c r="K373" s="180"/>
      <c r="L373" s="180"/>
      <c r="M373" s="180"/>
      <c r="N373" s="180"/>
      <c r="O373" s="180"/>
      <c r="P373" s="180"/>
      <c r="S373" s="2518" t="s">
        <v>276</v>
      </c>
      <c r="T373" s="2519"/>
      <c r="U373" s="1816">
        <f>SUM(U363:U372)</f>
        <v>167</v>
      </c>
      <c r="V373" s="1816">
        <f t="shared" ref="V373:AB373" si="41">SUM(V363:V372)</f>
        <v>454</v>
      </c>
      <c r="W373" s="1816">
        <f t="shared" si="41"/>
        <v>192</v>
      </c>
      <c r="X373" s="1816">
        <f t="shared" si="41"/>
        <v>835</v>
      </c>
      <c r="Y373" s="1816">
        <f t="shared" si="41"/>
        <v>3019</v>
      </c>
      <c r="Z373" s="1816">
        <f t="shared" si="41"/>
        <v>657</v>
      </c>
      <c r="AA373" s="1816">
        <f t="shared" si="41"/>
        <v>323</v>
      </c>
      <c r="AB373" s="1816">
        <f t="shared" si="41"/>
        <v>341</v>
      </c>
      <c r="AC373" s="1816"/>
      <c r="AD373" s="1816"/>
      <c r="AE373" s="1816"/>
      <c r="AF373" s="1816"/>
      <c r="AG373" s="1816"/>
      <c r="AH373" s="1816"/>
      <c r="AI373" s="1816"/>
    </row>
    <row r="374" spans="1:35" ht="15" x14ac:dyDescent="0.25">
      <c r="A374" s="2221"/>
      <c r="B374" s="2221"/>
      <c r="C374" s="2093"/>
      <c r="D374" s="2093"/>
      <c r="E374" s="2093"/>
      <c r="F374" s="2093"/>
      <c r="G374" s="2093"/>
      <c r="H374" s="2093"/>
      <c r="I374" s="2093"/>
      <c r="J374" s="2093"/>
      <c r="K374" s="6"/>
      <c r="L374" s="6"/>
      <c r="M374" s="6"/>
      <c r="S374" s="1814"/>
      <c r="T374" s="1814"/>
      <c r="U374" s="1818">
        <v>5462</v>
      </c>
      <c r="V374" s="1814"/>
      <c r="W374" s="1814"/>
      <c r="X374" s="1814"/>
      <c r="Y374" s="1814"/>
      <c r="Z374" s="1814"/>
      <c r="AA374" s="1814"/>
      <c r="AB374" s="1814"/>
      <c r="AC374" s="1814"/>
      <c r="AD374" s="1814"/>
      <c r="AE374" s="1814"/>
      <c r="AF374" s="1814"/>
      <c r="AG374" s="1814"/>
      <c r="AH374" s="1814"/>
      <c r="AI374" s="1814"/>
    </row>
    <row r="375" spans="1:35" ht="15" x14ac:dyDescent="0.25">
      <c r="A375" s="2212" t="s">
        <v>598</v>
      </c>
      <c r="B375" s="2212"/>
      <c r="S375" s="1814" t="s">
        <v>598</v>
      </c>
      <c r="T375" s="1814"/>
      <c r="U375" s="1814" t="s">
        <v>302</v>
      </c>
      <c r="V375" s="1814"/>
      <c r="W375" s="1814"/>
      <c r="X375" s="1814"/>
      <c r="Y375" s="1814"/>
      <c r="Z375" s="1814"/>
      <c r="AA375" s="1814"/>
      <c r="AB375" s="1814"/>
      <c r="AC375" s="1814"/>
      <c r="AD375" s="1814"/>
      <c r="AE375" s="1814"/>
      <c r="AF375" s="1814"/>
      <c r="AG375" s="1814"/>
      <c r="AH375" s="1814"/>
      <c r="AI375" s="1814"/>
    </row>
    <row r="376" spans="1:35" ht="15" x14ac:dyDescent="0.25">
      <c r="A376" s="2212">
        <v>1</v>
      </c>
      <c r="B376" s="2212" t="s">
        <v>728</v>
      </c>
      <c r="H376" s="95">
        <v>8</v>
      </c>
      <c r="I376" s="95" t="s">
        <v>729</v>
      </c>
      <c r="S376" s="1814">
        <v>1</v>
      </c>
      <c r="T376" s="1814" t="s">
        <v>728</v>
      </c>
      <c r="U376" s="1814"/>
      <c r="V376" s="1814"/>
      <c r="W376" s="1814"/>
      <c r="X376" s="1814"/>
      <c r="Y376" s="1814"/>
      <c r="Z376" s="1817">
        <v>8</v>
      </c>
      <c r="AA376" s="1814" t="s">
        <v>730</v>
      </c>
      <c r="AB376" s="1814"/>
      <c r="AC376" s="1814"/>
      <c r="AD376" s="1814"/>
      <c r="AE376" s="1814"/>
      <c r="AF376" s="1814"/>
      <c r="AG376" s="2513"/>
      <c r="AH376" s="2513"/>
      <c r="AI376" s="2513"/>
    </row>
    <row r="377" spans="1:35" ht="15" x14ac:dyDescent="0.25">
      <c r="A377" s="2212">
        <v>2</v>
      </c>
      <c r="B377" s="2212" t="s">
        <v>731</v>
      </c>
      <c r="H377" s="95">
        <v>9</v>
      </c>
      <c r="I377" s="95" t="s">
        <v>732</v>
      </c>
      <c r="S377" s="1814">
        <v>2</v>
      </c>
      <c r="T377" s="1814" t="s">
        <v>731</v>
      </c>
      <c r="U377" s="1814"/>
      <c r="V377" s="1814"/>
      <c r="W377" s="1814"/>
      <c r="X377" s="1814"/>
      <c r="Y377" s="1814"/>
      <c r="Z377" s="1817">
        <v>9</v>
      </c>
      <c r="AA377" s="1814" t="s">
        <v>733</v>
      </c>
      <c r="AB377" s="1814"/>
      <c r="AC377" s="1814"/>
      <c r="AD377" s="1814"/>
      <c r="AE377" s="1814"/>
      <c r="AF377" s="1814"/>
      <c r="AG377" s="1814"/>
      <c r="AH377" s="1814"/>
      <c r="AI377" s="1814"/>
    </row>
    <row r="378" spans="1:35" ht="15" x14ac:dyDescent="0.25">
      <c r="A378" s="2212">
        <v>3</v>
      </c>
      <c r="B378" s="2212" t="s">
        <v>734</v>
      </c>
      <c r="H378" s="95">
        <v>0</v>
      </c>
      <c r="I378" s="95" t="s">
        <v>735</v>
      </c>
      <c r="S378" s="1814">
        <v>3</v>
      </c>
      <c r="T378" s="1814" t="s">
        <v>734</v>
      </c>
      <c r="U378" s="1814"/>
      <c r="V378" s="1814"/>
      <c r="W378" s="1814"/>
      <c r="X378" s="1814"/>
      <c r="Y378" s="1814"/>
      <c r="Z378" s="1817">
        <v>0</v>
      </c>
      <c r="AA378" s="1814" t="s">
        <v>736</v>
      </c>
      <c r="AB378" s="1814"/>
      <c r="AC378" s="1814"/>
      <c r="AD378" s="1814"/>
      <c r="AE378" s="1814"/>
      <c r="AF378" s="1814"/>
      <c r="AG378" s="1814"/>
      <c r="AH378" s="1814"/>
      <c r="AI378" s="1814"/>
    </row>
    <row r="379" spans="1:35" ht="15" x14ac:dyDescent="0.25">
      <c r="A379" s="2212">
        <v>4</v>
      </c>
      <c r="B379" s="2212" t="s">
        <v>737</v>
      </c>
      <c r="H379" s="95" t="s">
        <v>738</v>
      </c>
      <c r="I379" s="95" t="s">
        <v>739</v>
      </c>
      <c r="S379" s="1814">
        <v>4</v>
      </c>
      <c r="T379" s="1814" t="s">
        <v>737</v>
      </c>
      <c r="U379" s="1814"/>
      <c r="V379" s="1814"/>
      <c r="W379" s="1814"/>
      <c r="X379" s="1814"/>
      <c r="Y379" s="1814"/>
      <c r="Z379" s="1814" t="s">
        <v>738</v>
      </c>
      <c r="AA379" s="1814" t="s">
        <v>739</v>
      </c>
      <c r="AB379" s="1814"/>
      <c r="AC379" s="1814"/>
      <c r="AD379" s="1814"/>
      <c r="AE379" s="1814"/>
      <c r="AF379" s="1814"/>
      <c r="AG379" s="1814"/>
      <c r="AH379" s="1814"/>
      <c r="AI379" s="1814"/>
    </row>
    <row r="380" spans="1:35" ht="15" x14ac:dyDescent="0.25">
      <c r="A380" s="2212">
        <v>5</v>
      </c>
      <c r="B380" s="2212" t="s">
        <v>740</v>
      </c>
      <c r="H380" s="95" t="s">
        <v>741</v>
      </c>
      <c r="I380" s="95" t="s">
        <v>742</v>
      </c>
      <c r="S380" s="1814">
        <v>5</v>
      </c>
      <c r="T380" s="1814" t="s">
        <v>740</v>
      </c>
      <c r="U380" s="1814"/>
      <c r="V380" s="1814"/>
      <c r="W380" s="1814"/>
      <c r="X380" s="1814"/>
      <c r="Y380" s="1814"/>
      <c r="Z380" s="1814" t="s">
        <v>741</v>
      </c>
      <c r="AA380" s="1814" t="s">
        <v>742</v>
      </c>
      <c r="AB380" s="1814"/>
      <c r="AC380" s="1814"/>
      <c r="AD380" s="1814"/>
      <c r="AE380" s="1814"/>
      <c r="AF380" s="1814"/>
      <c r="AG380" s="2514"/>
      <c r="AH380" s="2514"/>
      <c r="AI380" s="2514"/>
    </row>
    <row r="381" spans="1:35" ht="15" x14ac:dyDescent="0.25">
      <c r="A381" s="2212">
        <v>6</v>
      </c>
      <c r="B381" s="2212" t="s">
        <v>743</v>
      </c>
      <c r="H381" s="95" t="s">
        <v>744</v>
      </c>
      <c r="I381" s="95" t="s">
        <v>745</v>
      </c>
      <c r="S381" s="1814">
        <v>6</v>
      </c>
      <c r="T381" s="1814" t="s">
        <v>743</v>
      </c>
      <c r="U381" s="1814"/>
      <c r="V381" s="1814"/>
      <c r="W381" s="1814"/>
      <c r="X381" s="1814"/>
      <c r="Y381" s="1814"/>
      <c r="Z381" s="1814" t="s">
        <v>744</v>
      </c>
      <c r="AA381" s="1814" t="s">
        <v>745</v>
      </c>
      <c r="AB381" s="1814"/>
      <c r="AC381" s="1814"/>
      <c r="AD381" s="1814"/>
      <c r="AE381" s="1814"/>
      <c r="AF381" s="1814"/>
      <c r="AG381" s="2513"/>
      <c r="AH381" s="2513"/>
      <c r="AI381" s="2513"/>
    </row>
    <row r="382" spans="1:35" ht="15" x14ac:dyDescent="0.25">
      <c r="A382" s="2212">
        <v>7</v>
      </c>
      <c r="B382" s="2212" t="s">
        <v>746</v>
      </c>
      <c r="H382" s="95" t="s">
        <v>747</v>
      </c>
      <c r="I382" s="95" t="s">
        <v>748</v>
      </c>
      <c r="S382" s="1814">
        <v>7</v>
      </c>
      <c r="T382" s="1814" t="s">
        <v>746</v>
      </c>
      <c r="U382" s="1814"/>
      <c r="V382" s="1814"/>
      <c r="W382" s="1814"/>
      <c r="X382" s="1814"/>
      <c r="Y382" s="1814"/>
      <c r="Z382" s="1814" t="s">
        <v>747</v>
      </c>
      <c r="AA382" s="1814" t="s">
        <v>748</v>
      </c>
      <c r="AB382" s="1814"/>
      <c r="AC382" s="1814"/>
      <c r="AD382" s="1814"/>
      <c r="AE382" s="1814"/>
      <c r="AF382" s="1814"/>
      <c r="AG382" s="2513"/>
      <c r="AH382" s="2513"/>
      <c r="AI382" s="2513"/>
    </row>
    <row r="384" spans="1:35" ht="15" x14ac:dyDescent="0.25">
      <c r="S384" s="2253" t="s">
        <v>903</v>
      </c>
      <c r="X384" s="1814"/>
      <c r="Y384" s="1814"/>
      <c r="Z384" s="1814"/>
      <c r="AA384" s="1814"/>
      <c r="AB384" s="1814"/>
      <c r="AC384" s="1814"/>
      <c r="AD384" s="1814"/>
      <c r="AE384" s="1814"/>
      <c r="AF384" s="1814"/>
      <c r="AG384" s="1814"/>
      <c r="AH384" s="1814"/>
      <c r="AI384" s="1814"/>
    </row>
  </sheetData>
  <mergeCells count="153">
    <mergeCell ref="A287:A288"/>
    <mergeCell ref="B287:B288"/>
    <mergeCell ref="S264:T264"/>
    <mergeCell ref="AG267:AI267"/>
    <mergeCell ref="AG271:AI271"/>
    <mergeCell ref="AG272:AI272"/>
    <mergeCell ref="AG273:AI273"/>
    <mergeCell ref="A244:Q244"/>
    <mergeCell ref="S244:AI244"/>
    <mergeCell ref="S245:AI245"/>
    <mergeCell ref="A251:A252"/>
    <mergeCell ref="B251:B252"/>
    <mergeCell ref="C251:P251"/>
    <mergeCell ref="S251:S252"/>
    <mergeCell ref="T251:T252"/>
    <mergeCell ref="U251:AH251"/>
    <mergeCell ref="AI251:AI252"/>
    <mergeCell ref="A280:P280"/>
    <mergeCell ref="S280:AI280"/>
    <mergeCell ref="S281:AI281"/>
    <mergeCell ref="S287:S288"/>
    <mergeCell ref="T287:T288"/>
    <mergeCell ref="U287:AH287"/>
    <mergeCell ref="AI287:AI288"/>
    <mergeCell ref="AG235:AI235"/>
    <mergeCell ref="A206:Q206"/>
    <mergeCell ref="A213:A214"/>
    <mergeCell ref="B213:B214"/>
    <mergeCell ref="C213:P213"/>
    <mergeCell ref="S206:AI206"/>
    <mergeCell ref="S207:AI207"/>
    <mergeCell ref="S213:S214"/>
    <mergeCell ref="T213:T214"/>
    <mergeCell ref="U213:AH213"/>
    <mergeCell ref="AI213:AI214"/>
    <mergeCell ref="S226:T226"/>
    <mergeCell ref="AG229:AI229"/>
    <mergeCell ref="AG233:AI233"/>
    <mergeCell ref="AG234:AI234"/>
    <mergeCell ref="S154:T154"/>
    <mergeCell ref="AG157:AI157"/>
    <mergeCell ref="AG161:AI161"/>
    <mergeCell ref="AG162:AI162"/>
    <mergeCell ref="AG163:AI163"/>
    <mergeCell ref="A134:Q134"/>
    <mergeCell ref="A141:A142"/>
    <mergeCell ref="B141:B142"/>
    <mergeCell ref="C141:P141"/>
    <mergeCell ref="A108:A109"/>
    <mergeCell ref="B108:B109"/>
    <mergeCell ref="S134:AI134"/>
    <mergeCell ref="S135:AI135"/>
    <mergeCell ref="S141:S142"/>
    <mergeCell ref="T141:T142"/>
    <mergeCell ref="U141:AH141"/>
    <mergeCell ref="AI141:AI142"/>
    <mergeCell ref="AG91:AI91"/>
    <mergeCell ref="AG95:AI95"/>
    <mergeCell ref="AG96:AI96"/>
    <mergeCell ref="AG97:AI97"/>
    <mergeCell ref="S21:T21"/>
    <mergeCell ref="AG24:AI24"/>
    <mergeCell ref="AG28:AI28"/>
    <mergeCell ref="AG29:AI29"/>
    <mergeCell ref="AG30:AI30"/>
    <mergeCell ref="S68:AI68"/>
    <mergeCell ref="S69:AI69"/>
    <mergeCell ref="AI75:AI76"/>
    <mergeCell ref="AG63:AI63"/>
    <mergeCell ref="S75:S76"/>
    <mergeCell ref="T75:T76"/>
    <mergeCell ref="U75:AH75"/>
    <mergeCell ref="A1:Q1"/>
    <mergeCell ref="S1:AI1"/>
    <mergeCell ref="S2:AI2"/>
    <mergeCell ref="A8:A9"/>
    <mergeCell ref="B8:B9"/>
    <mergeCell ref="S8:S9"/>
    <mergeCell ref="T8:T9"/>
    <mergeCell ref="U8:AH8"/>
    <mergeCell ref="AI8:AI9"/>
    <mergeCell ref="A32:Q32"/>
    <mergeCell ref="A66:Q66"/>
    <mergeCell ref="A101:Q101"/>
    <mergeCell ref="S101:AI101"/>
    <mergeCell ref="S108:S109"/>
    <mergeCell ref="T108:T109"/>
    <mergeCell ref="U108:AH108"/>
    <mergeCell ref="AI108:AI109"/>
    <mergeCell ref="S102:AI102"/>
    <mergeCell ref="S34:AI34"/>
    <mergeCell ref="S35:AI35"/>
    <mergeCell ref="A39:A40"/>
    <mergeCell ref="B39:B40"/>
    <mergeCell ref="S41:S42"/>
    <mergeCell ref="T41:T42"/>
    <mergeCell ref="U41:AH41"/>
    <mergeCell ref="AI41:AI42"/>
    <mergeCell ref="S54:T54"/>
    <mergeCell ref="AG57:AI57"/>
    <mergeCell ref="AG61:AI61"/>
    <mergeCell ref="AG62:AI62"/>
    <mergeCell ref="A75:A76"/>
    <mergeCell ref="B75:B76"/>
    <mergeCell ref="S88:T88"/>
    <mergeCell ref="A168:Q168"/>
    <mergeCell ref="A175:A176"/>
    <mergeCell ref="B175:B176"/>
    <mergeCell ref="C175:P175"/>
    <mergeCell ref="AG196:AI196"/>
    <mergeCell ref="AG197:AI197"/>
    <mergeCell ref="S168:AI168"/>
    <mergeCell ref="S169:AI169"/>
    <mergeCell ref="S175:S176"/>
    <mergeCell ref="T175:T176"/>
    <mergeCell ref="U175:AH175"/>
    <mergeCell ref="AI175:AI176"/>
    <mergeCell ref="S188:T188"/>
    <mergeCell ref="AG191:AI191"/>
    <mergeCell ref="AG195:AI195"/>
    <mergeCell ref="A318:P318"/>
    <mergeCell ref="S318:AI318"/>
    <mergeCell ref="A325:A326"/>
    <mergeCell ref="B325:B326"/>
    <mergeCell ref="A360:A361"/>
    <mergeCell ref="B360:B361"/>
    <mergeCell ref="S300:T300"/>
    <mergeCell ref="AG303:AI303"/>
    <mergeCell ref="AG307:AI307"/>
    <mergeCell ref="AG308:AI308"/>
    <mergeCell ref="AG309:AI309"/>
    <mergeCell ref="S319:AI319"/>
    <mergeCell ref="S325:S326"/>
    <mergeCell ref="T325:T326"/>
    <mergeCell ref="U325:AH325"/>
    <mergeCell ref="AI325:AI326"/>
    <mergeCell ref="S338:T338"/>
    <mergeCell ref="AG341:AI341"/>
    <mergeCell ref="AG345:AI345"/>
    <mergeCell ref="AG346:AI346"/>
    <mergeCell ref="AG376:AI376"/>
    <mergeCell ref="AG380:AI380"/>
    <mergeCell ref="AG381:AI381"/>
    <mergeCell ref="AG382:AI382"/>
    <mergeCell ref="AG347:AI347"/>
    <mergeCell ref="A353:P353"/>
    <mergeCell ref="S353:AI353"/>
    <mergeCell ref="S354:AI354"/>
    <mergeCell ref="S360:S361"/>
    <mergeCell ref="T360:T361"/>
    <mergeCell ref="U360:AH360"/>
    <mergeCell ref="AI360:AI361"/>
    <mergeCell ref="S373:T373"/>
  </mergeCells>
  <printOptions horizontalCentered="1"/>
  <pageMargins left="0.15748031496062992" right="0.15748031496062992" top="0.43307086614173229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98"/>
  <sheetViews>
    <sheetView topLeftCell="R364" zoomScale="70" zoomScaleNormal="70" workbookViewId="0">
      <selection activeCell="W406" sqref="W406"/>
    </sheetView>
  </sheetViews>
  <sheetFormatPr defaultRowHeight="12.75" x14ac:dyDescent="0.2"/>
  <cols>
    <col min="1" max="4" width="9.140625" style="95"/>
    <col min="5" max="5" width="10" style="95" customWidth="1"/>
    <col min="6" max="11" width="9.140625" style="95"/>
    <col min="12" max="12" width="10.5703125" style="95" customWidth="1"/>
    <col min="13" max="22" width="9.140625" style="95"/>
    <col min="23" max="23" width="10" style="95" customWidth="1"/>
    <col min="24" max="16384" width="9.140625" style="95"/>
  </cols>
  <sheetData>
    <row r="1" spans="1:35" ht="18" x14ac:dyDescent="0.25">
      <c r="A1" s="2542" t="s">
        <v>269</v>
      </c>
      <c r="B1" s="2542"/>
      <c r="C1" s="2542"/>
      <c r="D1" s="2542"/>
      <c r="E1" s="2542"/>
      <c r="F1" s="2542"/>
      <c r="G1" s="2542"/>
      <c r="H1" s="2542"/>
      <c r="I1" s="2542"/>
      <c r="J1" s="2542"/>
      <c r="K1" s="2542"/>
      <c r="L1" s="2542"/>
      <c r="M1" s="2542"/>
      <c r="N1" s="2542"/>
      <c r="O1" s="2542"/>
      <c r="P1" s="2542"/>
      <c r="Q1" s="2542"/>
      <c r="S1" s="2542" t="s">
        <v>269</v>
      </c>
      <c r="T1" s="2542"/>
      <c r="U1" s="2542"/>
      <c r="V1" s="2542"/>
      <c r="W1" s="2542"/>
      <c r="X1" s="2542"/>
      <c r="Y1" s="2542"/>
      <c r="Z1" s="2542"/>
      <c r="AA1" s="2542"/>
      <c r="AB1" s="2542"/>
      <c r="AC1" s="2542"/>
      <c r="AD1" s="2542"/>
      <c r="AE1" s="2542"/>
      <c r="AF1" s="2542"/>
      <c r="AG1" s="2542"/>
      <c r="AH1" s="2542"/>
      <c r="AI1" s="2542"/>
    </row>
    <row r="2" spans="1:35" ht="15.75" x14ac:dyDescent="0.25">
      <c r="S2" s="2469" t="s">
        <v>753</v>
      </c>
      <c r="T2" s="2469"/>
      <c r="U2" s="2469"/>
      <c r="V2" s="2469"/>
      <c r="W2" s="2469"/>
      <c r="X2" s="2469"/>
      <c r="Y2" s="2469"/>
      <c r="Z2" s="2469"/>
      <c r="AA2" s="2469"/>
      <c r="AB2" s="2469"/>
      <c r="AC2" s="2469"/>
      <c r="AD2" s="2469"/>
      <c r="AE2" s="2469"/>
      <c r="AF2" s="2469"/>
      <c r="AG2" s="2469"/>
      <c r="AH2" s="2469"/>
      <c r="AI2" s="2469"/>
    </row>
    <row r="3" spans="1:35" x14ac:dyDescent="0.2">
      <c r="A3" s="1364" t="s">
        <v>273</v>
      </c>
      <c r="B3" s="1364"/>
      <c r="C3" s="95" t="s">
        <v>699</v>
      </c>
      <c r="S3" s="1362"/>
      <c r="T3" s="1362"/>
      <c r="U3" s="1362"/>
      <c r="V3" s="1362"/>
      <c r="W3" s="1362"/>
      <c r="X3" s="1362"/>
      <c r="Y3" s="1362"/>
      <c r="Z3" s="1362"/>
      <c r="AA3" s="1362"/>
      <c r="AB3" s="1362"/>
      <c r="AC3" s="1362"/>
      <c r="AD3" s="1362"/>
      <c r="AE3" s="1362"/>
      <c r="AF3" s="1362"/>
      <c r="AG3" s="1362"/>
      <c r="AH3" s="1362"/>
      <c r="AI3" s="1362"/>
    </row>
    <row r="4" spans="1:35" x14ac:dyDescent="0.2">
      <c r="A4" s="1364" t="s">
        <v>25</v>
      </c>
      <c r="B4" s="1364"/>
      <c r="C4" s="95">
        <v>2014</v>
      </c>
      <c r="S4" s="95" t="s">
        <v>25</v>
      </c>
      <c r="T4" s="95" t="s">
        <v>706</v>
      </c>
    </row>
    <row r="5" spans="1:35" x14ac:dyDescent="0.2">
      <c r="A5" s="1364" t="s">
        <v>711</v>
      </c>
      <c r="B5" s="1364"/>
      <c r="C5" s="95" t="s">
        <v>712</v>
      </c>
      <c r="S5" s="95" t="s">
        <v>272</v>
      </c>
      <c r="T5" s="95" t="s">
        <v>712</v>
      </c>
    </row>
    <row r="6" spans="1:35" x14ac:dyDescent="0.2">
      <c r="A6" s="1364" t="s">
        <v>26</v>
      </c>
      <c r="B6" s="1364"/>
      <c r="C6" s="95" t="s">
        <v>755</v>
      </c>
      <c r="S6" s="95" t="s">
        <v>26</v>
      </c>
      <c r="T6" s="95" t="s">
        <v>755</v>
      </c>
    </row>
    <row r="7" spans="1:35" x14ac:dyDescent="0.2">
      <c r="A7" s="1364"/>
      <c r="B7" s="1364"/>
    </row>
    <row r="8" spans="1:35" x14ac:dyDescent="0.2">
      <c r="A8" s="2465" t="s">
        <v>0</v>
      </c>
      <c r="B8" s="2465" t="s">
        <v>715</v>
      </c>
      <c r="C8" s="180" t="s">
        <v>716</v>
      </c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 t="s">
        <v>309</v>
      </c>
      <c r="S8" s="2527" t="s">
        <v>0</v>
      </c>
      <c r="T8" s="2527" t="s">
        <v>715</v>
      </c>
      <c r="U8" s="2527" t="s">
        <v>716</v>
      </c>
      <c r="V8" s="2527"/>
      <c r="W8" s="2527"/>
      <c r="X8" s="2527"/>
      <c r="Y8" s="2527"/>
      <c r="Z8" s="2527"/>
      <c r="AA8" s="2527"/>
      <c r="AB8" s="2527"/>
      <c r="AC8" s="2527"/>
      <c r="AD8" s="2527"/>
      <c r="AE8" s="2527"/>
      <c r="AF8" s="2527"/>
      <c r="AG8" s="2527"/>
      <c r="AH8" s="2527"/>
      <c r="AI8" s="2527" t="s">
        <v>309</v>
      </c>
    </row>
    <row r="9" spans="1:35" ht="72" customHeight="1" x14ac:dyDescent="0.2">
      <c r="A9" s="2466"/>
      <c r="B9" s="2466"/>
      <c r="C9" s="1261" t="s">
        <v>724</v>
      </c>
      <c r="D9" s="1261" t="s">
        <v>717</v>
      </c>
      <c r="E9" s="1261" t="s">
        <v>718</v>
      </c>
      <c r="F9" s="1261" t="s">
        <v>136</v>
      </c>
      <c r="G9" s="1261" t="s">
        <v>93</v>
      </c>
      <c r="H9" s="1261" t="s">
        <v>94</v>
      </c>
      <c r="I9" s="1261" t="s">
        <v>719</v>
      </c>
      <c r="J9" s="1261" t="s">
        <v>720</v>
      </c>
      <c r="K9" s="1261" t="s">
        <v>95</v>
      </c>
      <c r="L9" s="1261" t="s">
        <v>721</v>
      </c>
      <c r="M9" s="1261" t="s">
        <v>722</v>
      </c>
      <c r="N9" s="1261" t="s">
        <v>723</v>
      </c>
      <c r="O9" s="1261" t="s">
        <v>208</v>
      </c>
      <c r="P9" s="1261" t="s">
        <v>97</v>
      </c>
      <c r="Q9" s="1261"/>
      <c r="R9" s="1262"/>
      <c r="S9" s="2527"/>
      <c r="T9" s="2527"/>
      <c r="U9" s="1261" t="s">
        <v>724</v>
      </c>
      <c r="V9" s="1261" t="s">
        <v>717</v>
      </c>
      <c r="W9" s="1261" t="s">
        <v>718</v>
      </c>
      <c r="X9" s="1261" t="s">
        <v>136</v>
      </c>
      <c r="Y9" s="1261" t="s">
        <v>93</v>
      </c>
      <c r="Z9" s="1261" t="s">
        <v>94</v>
      </c>
      <c r="AA9" s="1261" t="s">
        <v>719</v>
      </c>
      <c r="AB9" s="1261" t="s">
        <v>720</v>
      </c>
      <c r="AC9" s="1261" t="s">
        <v>95</v>
      </c>
      <c r="AD9" s="1261" t="s">
        <v>725</v>
      </c>
      <c r="AE9" s="1261" t="s">
        <v>722</v>
      </c>
      <c r="AF9" s="1261" t="s">
        <v>726</v>
      </c>
      <c r="AG9" s="1261" t="s">
        <v>208</v>
      </c>
      <c r="AH9" s="1261" t="s">
        <v>97</v>
      </c>
      <c r="AI9" s="2527"/>
    </row>
    <row r="10" spans="1:35" x14ac:dyDescent="0.2">
      <c r="A10" s="1263">
        <v>1</v>
      </c>
      <c r="B10" s="1263">
        <v>2</v>
      </c>
      <c r="C10" s="1263">
        <v>3</v>
      </c>
      <c r="D10" s="1264">
        <v>4</v>
      </c>
      <c r="E10" s="1264">
        <v>5</v>
      </c>
      <c r="F10" s="1264">
        <v>6</v>
      </c>
      <c r="G10" s="1264">
        <v>7</v>
      </c>
      <c r="H10" s="1264">
        <v>8</v>
      </c>
      <c r="I10" s="1264">
        <v>9</v>
      </c>
      <c r="J10" s="1264">
        <v>10</v>
      </c>
      <c r="K10" s="1264">
        <v>11</v>
      </c>
      <c r="L10" s="1264">
        <v>12</v>
      </c>
      <c r="M10" s="1264">
        <v>13</v>
      </c>
      <c r="N10" s="1264">
        <v>14</v>
      </c>
      <c r="O10" s="1264">
        <v>15</v>
      </c>
      <c r="P10" s="1264">
        <v>16</v>
      </c>
      <c r="Q10" s="1264">
        <v>17</v>
      </c>
      <c r="R10" s="1364"/>
      <c r="S10" s="1263">
        <v>1</v>
      </c>
      <c r="T10" s="1263">
        <v>2</v>
      </c>
      <c r="U10" s="1263">
        <v>3</v>
      </c>
      <c r="V10" s="1263">
        <v>4</v>
      </c>
      <c r="W10" s="1263">
        <v>5</v>
      </c>
      <c r="X10" s="1263">
        <v>6</v>
      </c>
      <c r="Y10" s="1263">
        <v>7</v>
      </c>
      <c r="Z10" s="1263">
        <v>8</v>
      </c>
      <c r="AA10" s="1263">
        <v>9</v>
      </c>
      <c r="AB10" s="1263">
        <v>10</v>
      </c>
      <c r="AC10" s="1263">
        <v>11</v>
      </c>
      <c r="AD10" s="1263">
        <v>12</v>
      </c>
      <c r="AE10" s="1263">
        <v>13</v>
      </c>
      <c r="AF10" s="1263">
        <v>14</v>
      </c>
      <c r="AG10" s="1263">
        <v>15</v>
      </c>
      <c r="AH10" s="1263">
        <v>16</v>
      </c>
      <c r="AI10" s="1263">
        <v>17</v>
      </c>
    </row>
    <row r="11" spans="1:35" ht="15" x14ac:dyDescent="0.25">
      <c r="A11" s="1366">
        <v>1</v>
      </c>
      <c r="B11" s="1366">
        <v>0</v>
      </c>
      <c r="C11" s="187"/>
      <c r="D11" s="187"/>
      <c r="E11" s="187"/>
      <c r="F11" s="187"/>
      <c r="G11" s="187"/>
      <c r="H11" s="187"/>
      <c r="I11" s="187"/>
      <c r="J11" s="187"/>
      <c r="K11" s="180"/>
      <c r="L11" s="180"/>
      <c r="M11" s="180"/>
      <c r="N11" s="180"/>
      <c r="O11" s="180"/>
      <c r="P11" s="180"/>
      <c r="Q11" s="180"/>
      <c r="S11" s="1366">
        <v>1</v>
      </c>
      <c r="T11" s="1366">
        <v>0</v>
      </c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  <c r="AF11" s="187"/>
      <c r="AG11" s="187"/>
      <c r="AH11" s="187"/>
      <c r="AI11" s="1369"/>
    </row>
    <row r="12" spans="1:35" ht="15" x14ac:dyDescent="0.25">
      <c r="A12" s="1366">
        <v>2</v>
      </c>
      <c r="B12" s="1366">
        <v>1</v>
      </c>
      <c r="C12" s="187"/>
      <c r="D12" s="187"/>
      <c r="E12" s="187"/>
      <c r="F12" s="187"/>
      <c r="G12" s="187"/>
      <c r="H12" s="187"/>
      <c r="I12" s="187"/>
      <c r="J12" s="187"/>
      <c r="K12" s="180"/>
      <c r="L12" s="180"/>
      <c r="M12" s="180"/>
      <c r="N12" s="180"/>
      <c r="O12" s="728"/>
      <c r="P12" s="180"/>
      <c r="Q12" s="180"/>
      <c r="S12" s="1366">
        <v>2</v>
      </c>
      <c r="T12" s="1366">
        <v>1</v>
      </c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369"/>
    </row>
    <row r="13" spans="1:35" ht="15" x14ac:dyDescent="0.25">
      <c r="A13" s="1366">
        <v>3</v>
      </c>
      <c r="B13" s="1366">
        <v>2</v>
      </c>
      <c r="C13" s="187">
        <v>13</v>
      </c>
      <c r="D13" s="187">
        <v>13</v>
      </c>
      <c r="E13" s="187"/>
      <c r="F13" s="187"/>
      <c r="G13" s="187">
        <v>147</v>
      </c>
      <c r="H13" s="187">
        <v>12</v>
      </c>
      <c r="I13" s="187">
        <v>7</v>
      </c>
      <c r="J13" s="187">
        <v>8</v>
      </c>
      <c r="K13" s="180"/>
      <c r="L13" s="180"/>
      <c r="M13" s="180"/>
      <c r="N13" s="180"/>
      <c r="O13" s="728"/>
      <c r="P13" s="180"/>
      <c r="Q13" s="180"/>
      <c r="S13" s="1366">
        <v>3</v>
      </c>
      <c r="T13" s="1366">
        <v>2</v>
      </c>
      <c r="U13" s="187">
        <v>13</v>
      </c>
      <c r="V13" s="187">
        <v>13</v>
      </c>
      <c r="W13" s="187"/>
      <c r="X13" s="187"/>
      <c r="Y13" s="187">
        <v>147</v>
      </c>
      <c r="Z13" s="187">
        <v>12</v>
      </c>
      <c r="AA13" s="187">
        <v>7</v>
      </c>
      <c r="AB13" s="187">
        <v>8</v>
      </c>
      <c r="AC13" s="187"/>
      <c r="AD13" s="187"/>
      <c r="AE13" s="187"/>
      <c r="AF13" s="187"/>
      <c r="AG13" s="187"/>
      <c r="AH13" s="187"/>
      <c r="AI13" s="1369"/>
    </row>
    <row r="14" spans="1:35" ht="15" x14ac:dyDescent="0.25">
      <c r="A14" s="1366">
        <v>4</v>
      </c>
      <c r="B14" s="1366">
        <v>3</v>
      </c>
      <c r="C14" s="187"/>
      <c r="D14" s="187"/>
      <c r="E14" s="187"/>
      <c r="F14" s="187"/>
      <c r="G14" s="187"/>
      <c r="H14" s="187"/>
      <c r="I14" s="187"/>
      <c r="J14" s="187">
        <v>6</v>
      </c>
      <c r="K14" s="180"/>
      <c r="L14" s="180"/>
      <c r="M14" s="180"/>
      <c r="N14" s="180"/>
      <c r="O14" s="728"/>
      <c r="P14" s="180"/>
      <c r="Q14" s="180"/>
      <c r="S14" s="1366">
        <v>4</v>
      </c>
      <c r="T14" s="1366">
        <v>3</v>
      </c>
      <c r="U14" s="187"/>
      <c r="V14" s="187"/>
      <c r="W14" s="187"/>
      <c r="X14" s="187"/>
      <c r="Y14" s="187"/>
      <c r="Z14" s="187"/>
      <c r="AA14" s="187"/>
      <c r="AB14" s="187">
        <v>6</v>
      </c>
      <c r="AC14" s="187"/>
      <c r="AD14" s="187"/>
      <c r="AE14" s="187"/>
      <c r="AF14" s="187"/>
      <c r="AG14" s="187"/>
      <c r="AH14" s="187"/>
      <c r="AI14" s="1369"/>
    </row>
    <row r="15" spans="1:35" ht="15" x14ac:dyDescent="0.25">
      <c r="A15" s="1366">
        <v>5</v>
      </c>
      <c r="B15" s="1366">
        <v>4</v>
      </c>
      <c r="C15" s="187"/>
      <c r="D15" s="187"/>
      <c r="E15" s="187">
        <v>6</v>
      </c>
      <c r="F15" s="187">
        <v>58</v>
      </c>
      <c r="G15" s="187">
        <v>36</v>
      </c>
      <c r="H15" s="187">
        <v>10</v>
      </c>
      <c r="I15" s="187">
        <v>13</v>
      </c>
      <c r="J15" s="187">
        <v>11</v>
      </c>
      <c r="K15" s="180"/>
      <c r="L15" s="180"/>
      <c r="M15" s="180"/>
      <c r="N15" s="180"/>
      <c r="O15" s="728"/>
      <c r="P15" s="180"/>
      <c r="Q15" s="180"/>
      <c r="S15" s="1366">
        <v>5</v>
      </c>
      <c r="T15" s="1366">
        <v>4</v>
      </c>
      <c r="U15" s="187"/>
      <c r="V15" s="187"/>
      <c r="W15" s="187">
        <v>6</v>
      </c>
      <c r="X15" s="187">
        <v>58</v>
      </c>
      <c r="Y15" s="187">
        <v>36</v>
      </c>
      <c r="Z15" s="187">
        <v>10</v>
      </c>
      <c r="AA15" s="187">
        <v>13</v>
      </c>
      <c r="AB15" s="187">
        <v>11</v>
      </c>
      <c r="AC15" s="187"/>
      <c r="AD15" s="187"/>
      <c r="AE15" s="187"/>
      <c r="AF15" s="187"/>
      <c r="AG15" s="187"/>
      <c r="AH15" s="187"/>
      <c r="AI15" s="1369"/>
    </row>
    <row r="16" spans="1:35" ht="15" x14ac:dyDescent="0.25">
      <c r="A16" s="1366">
        <v>6</v>
      </c>
      <c r="B16" s="1366">
        <v>5</v>
      </c>
      <c r="C16" s="187"/>
      <c r="D16" s="187"/>
      <c r="E16" s="187"/>
      <c r="F16" s="187">
        <v>5</v>
      </c>
      <c r="G16" s="187"/>
      <c r="H16" s="187"/>
      <c r="I16" s="187"/>
      <c r="J16" s="187"/>
      <c r="K16" s="180"/>
      <c r="L16" s="180"/>
      <c r="M16" s="180"/>
      <c r="N16" s="180"/>
      <c r="O16" s="728"/>
      <c r="P16" s="180"/>
      <c r="Q16" s="180"/>
      <c r="S16" s="1366">
        <v>6</v>
      </c>
      <c r="T16" s="1366">
        <v>5</v>
      </c>
      <c r="U16" s="187"/>
      <c r="V16" s="187"/>
      <c r="W16" s="187"/>
      <c r="X16" s="187">
        <v>5</v>
      </c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369"/>
    </row>
    <row r="17" spans="1:35" ht="15" x14ac:dyDescent="0.25">
      <c r="A17" s="1366">
        <v>7</v>
      </c>
      <c r="B17" s="1366">
        <v>6</v>
      </c>
      <c r="C17" s="187"/>
      <c r="D17" s="187"/>
      <c r="E17" s="187"/>
      <c r="F17" s="187"/>
      <c r="G17" s="187"/>
      <c r="H17" s="187"/>
      <c r="I17" s="187"/>
      <c r="J17" s="187"/>
      <c r="K17" s="180"/>
      <c r="L17" s="180"/>
      <c r="M17" s="180"/>
      <c r="N17" s="180"/>
      <c r="O17" s="728"/>
      <c r="P17" s="180"/>
      <c r="Q17" s="180"/>
      <c r="S17" s="1366">
        <v>7</v>
      </c>
      <c r="T17" s="1366">
        <v>6</v>
      </c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369"/>
    </row>
    <row r="18" spans="1:35" ht="15" x14ac:dyDescent="0.25">
      <c r="A18" s="1366">
        <v>8</v>
      </c>
      <c r="B18" s="1366">
        <v>7</v>
      </c>
      <c r="C18" s="187"/>
      <c r="D18" s="187"/>
      <c r="E18" s="187">
        <v>2</v>
      </c>
      <c r="F18" s="187">
        <v>4</v>
      </c>
      <c r="G18" s="187"/>
      <c r="H18" s="187">
        <v>5</v>
      </c>
      <c r="I18" s="187">
        <v>4</v>
      </c>
      <c r="J18" s="187"/>
      <c r="K18" s="180"/>
      <c r="L18" s="180"/>
      <c r="M18" s="180"/>
      <c r="N18" s="180"/>
      <c r="O18" s="728"/>
      <c r="P18" s="180"/>
      <c r="Q18" s="180"/>
      <c r="S18" s="1366">
        <v>8</v>
      </c>
      <c r="T18" s="1366">
        <v>7</v>
      </c>
      <c r="U18" s="187"/>
      <c r="V18" s="187"/>
      <c r="W18" s="187">
        <v>2</v>
      </c>
      <c r="X18" s="187">
        <v>4</v>
      </c>
      <c r="Y18" s="187"/>
      <c r="Z18" s="187">
        <v>5</v>
      </c>
      <c r="AA18" s="187">
        <v>4</v>
      </c>
      <c r="AB18" s="187"/>
      <c r="AC18" s="187"/>
      <c r="AD18" s="187"/>
      <c r="AE18" s="187"/>
      <c r="AF18" s="187"/>
      <c r="AG18" s="187"/>
      <c r="AH18" s="187"/>
      <c r="AI18" s="1369"/>
    </row>
    <row r="19" spans="1:35" ht="15" x14ac:dyDescent="0.25">
      <c r="A19" s="1366">
        <v>9</v>
      </c>
      <c r="B19" s="1366">
        <v>8</v>
      </c>
      <c r="C19" s="187"/>
      <c r="D19" s="187"/>
      <c r="E19" s="180"/>
      <c r="F19" s="180"/>
      <c r="G19" s="180"/>
      <c r="H19" s="180"/>
      <c r="I19" s="187"/>
      <c r="J19" s="187"/>
      <c r="K19" s="180"/>
      <c r="L19" s="180"/>
      <c r="M19" s="180"/>
      <c r="N19" s="180"/>
      <c r="O19" s="728"/>
      <c r="P19" s="180"/>
      <c r="Q19" s="180"/>
      <c r="S19" s="1366">
        <v>9</v>
      </c>
      <c r="T19" s="1366">
        <v>8</v>
      </c>
      <c r="U19" s="187"/>
      <c r="V19" s="187"/>
      <c r="W19" s="180"/>
      <c r="X19" s="180"/>
      <c r="Y19" s="180"/>
      <c r="Z19" s="180"/>
      <c r="AA19" s="187"/>
      <c r="AB19" s="187"/>
      <c r="AC19" s="187"/>
      <c r="AD19" s="187"/>
      <c r="AE19" s="187"/>
      <c r="AF19" s="187"/>
      <c r="AG19" s="187"/>
      <c r="AH19" s="187"/>
      <c r="AI19" s="1369"/>
    </row>
    <row r="20" spans="1:35" ht="15" x14ac:dyDescent="0.25">
      <c r="A20" s="1366">
        <v>10</v>
      </c>
      <c r="B20" s="1366">
        <v>9</v>
      </c>
      <c r="C20" s="187"/>
      <c r="D20" s="187"/>
      <c r="E20" s="187"/>
      <c r="F20" s="187"/>
      <c r="G20" s="187"/>
      <c r="H20" s="187"/>
      <c r="I20" s="187"/>
      <c r="J20" s="187">
        <v>7</v>
      </c>
      <c r="K20" s="180"/>
      <c r="L20" s="180"/>
      <c r="M20" s="180"/>
      <c r="N20" s="180"/>
      <c r="O20" s="728"/>
      <c r="P20" s="180"/>
      <c r="Q20" s="180"/>
      <c r="S20" s="1366">
        <v>10</v>
      </c>
      <c r="T20" s="1366">
        <v>9</v>
      </c>
      <c r="U20" s="187"/>
      <c r="V20" s="187"/>
      <c r="W20" s="187"/>
      <c r="X20" s="187"/>
      <c r="Y20" s="187"/>
      <c r="Z20" s="187"/>
      <c r="AA20" s="187"/>
      <c r="AB20" s="187">
        <v>7</v>
      </c>
      <c r="AC20" s="187"/>
      <c r="AD20" s="187"/>
      <c r="AE20" s="187"/>
      <c r="AF20" s="187"/>
      <c r="AG20" s="187"/>
      <c r="AH20" s="187"/>
      <c r="AI20" s="1369"/>
    </row>
    <row r="21" spans="1:35" ht="15" x14ac:dyDescent="0.25">
      <c r="A21" s="1366" t="s">
        <v>276</v>
      </c>
      <c r="B21" s="1366"/>
      <c r="C21" s="1369">
        <v>13</v>
      </c>
      <c r="D21" s="1369">
        <v>13</v>
      </c>
      <c r="E21" s="1369">
        <v>8</v>
      </c>
      <c r="F21" s="1369">
        <v>67</v>
      </c>
      <c r="G21" s="1369">
        <v>183</v>
      </c>
      <c r="H21" s="1369">
        <v>27</v>
      </c>
      <c r="I21" s="1369">
        <v>24</v>
      </c>
      <c r="J21" s="1369">
        <v>32</v>
      </c>
      <c r="K21" s="180"/>
      <c r="L21" s="180"/>
      <c r="M21" s="180"/>
      <c r="N21" s="180"/>
      <c r="O21" s="180"/>
      <c r="P21" s="180"/>
      <c r="Q21" s="180"/>
      <c r="S21" s="2351" t="s">
        <v>276</v>
      </c>
      <c r="T21" s="2353"/>
      <c r="U21" s="1369">
        <v>13</v>
      </c>
      <c r="V21" s="1369">
        <v>13</v>
      </c>
      <c r="W21" s="1369">
        <v>8</v>
      </c>
      <c r="X21" s="1369">
        <v>67</v>
      </c>
      <c r="Y21" s="1369">
        <v>183</v>
      </c>
      <c r="Z21" s="1369">
        <v>27</v>
      </c>
      <c r="AA21" s="1369">
        <v>24</v>
      </c>
      <c r="AB21" s="1369">
        <v>32</v>
      </c>
      <c r="AC21" s="1369">
        <f t="shared" ref="AC21:AG21" si="0">SUM(AC11:AC20)</f>
        <v>0</v>
      </c>
      <c r="AD21" s="1369">
        <f t="shared" si="0"/>
        <v>0</v>
      </c>
      <c r="AE21" s="1369">
        <f t="shared" si="0"/>
        <v>0</v>
      </c>
      <c r="AF21" s="1369">
        <f t="shared" si="0"/>
        <v>0</v>
      </c>
      <c r="AG21" s="1369">
        <f t="shared" si="0"/>
        <v>0</v>
      </c>
      <c r="AH21" s="187"/>
      <c r="AI21" s="1369"/>
    </row>
    <row r="22" spans="1:35" ht="15" x14ac:dyDescent="0.25">
      <c r="A22" s="1364"/>
      <c r="B22" s="1364"/>
      <c r="U22" s="838">
        <f>SUM(U21:AB21)</f>
        <v>367</v>
      </c>
    </row>
    <row r="23" spans="1:35" x14ac:dyDescent="0.2">
      <c r="A23" s="1364" t="s">
        <v>598</v>
      </c>
      <c r="B23" s="1364"/>
      <c r="S23" s="95" t="s">
        <v>598</v>
      </c>
      <c r="U23" s="95" t="s">
        <v>302</v>
      </c>
    </row>
    <row r="24" spans="1:35" x14ac:dyDescent="0.2">
      <c r="A24" s="1364">
        <v>1</v>
      </c>
      <c r="B24" s="1364" t="s">
        <v>728</v>
      </c>
      <c r="H24" s="95">
        <v>8</v>
      </c>
      <c r="I24" s="95" t="s">
        <v>729</v>
      </c>
      <c r="S24" s="95">
        <v>1</v>
      </c>
      <c r="T24" s="95" t="s">
        <v>728</v>
      </c>
      <c r="Z24" s="1350">
        <v>8</v>
      </c>
      <c r="AA24" s="95" t="s">
        <v>730</v>
      </c>
      <c r="AG24" s="2392" t="s">
        <v>370</v>
      </c>
      <c r="AH24" s="2392"/>
      <c r="AI24" s="2392"/>
    </row>
    <row r="25" spans="1:35" x14ac:dyDescent="0.2">
      <c r="A25" s="1364">
        <v>2</v>
      </c>
      <c r="B25" s="1364" t="s">
        <v>731</v>
      </c>
      <c r="H25" s="95">
        <v>9</v>
      </c>
      <c r="I25" s="95" t="s">
        <v>732</v>
      </c>
      <c r="S25" s="95">
        <v>2</v>
      </c>
      <c r="T25" s="95" t="s">
        <v>731</v>
      </c>
      <c r="Z25" s="1350">
        <v>9</v>
      </c>
      <c r="AA25" s="95" t="s">
        <v>733</v>
      </c>
    </row>
    <row r="26" spans="1:35" x14ac:dyDescent="0.2">
      <c r="A26" s="1364">
        <v>3</v>
      </c>
      <c r="B26" s="1364" t="s">
        <v>734</v>
      </c>
      <c r="H26" s="95">
        <v>0</v>
      </c>
      <c r="I26" s="95" t="s">
        <v>735</v>
      </c>
      <c r="S26" s="95">
        <v>3</v>
      </c>
      <c r="T26" s="95" t="s">
        <v>734</v>
      </c>
      <c r="Z26" s="1350">
        <v>0</v>
      </c>
      <c r="AA26" s="95" t="s">
        <v>736</v>
      </c>
    </row>
    <row r="27" spans="1:35" x14ac:dyDescent="0.2">
      <c r="A27" s="1364">
        <v>4</v>
      </c>
      <c r="B27" s="1364" t="s">
        <v>737</v>
      </c>
      <c r="H27" s="95" t="s">
        <v>738</v>
      </c>
      <c r="I27" s="95" t="s">
        <v>739</v>
      </c>
      <c r="S27" s="95">
        <v>4</v>
      </c>
      <c r="T27" s="95" t="s">
        <v>737</v>
      </c>
      <c r="Z27" s="95" t="s">
        <v>738</v>
      </c>
      <c r="AA27" s="95" t="s">
        <v>739</v>
      </c>
    </row>
    <row r="28" spans="1:35" ht="15" x14ac:dyDescent="0.25">
      <c r="A28" s="1364">
        <v>5</v>
      </c>
      <c r="B28" s="1364" t="s">
        <v>740</v>
      </c>
      <c r="H28" s="95" t="s">
        <v>741</v>
      </c>
      <c r="I28" s="95" t="s">
        <v>742</v>
      </c>
      <c r="S28" s="95">
        <v>5</v>
      </c>
      <c r="T28" s="95" t="s">
        <v>740</v>
      </c>
      <c r="Z28" s="95" t="s">
        <v>741</v>
      </c>
      <c r="AA28" s="95" t="s">
        <v>742</v>
      </c>
      <c r="AG28" s="2496" t="s">
        <v>371</v>
      </c>
      <c r="AH28" s="2496"/>
      <c r="AI28" s="2496"/>
    </row>
    <row r="29" spans="1:35" x14ac:dyDescent="0.2">
      <c r="A29" s="1364">
        <v>6</v>
      </c>
      <c r="B29" s="1364" t="s">
        <v>743</v>
      </c>
      <c r="H29" s="95" t="s">
        <v>744</v>
      </c>
      <c r="I29" s="95" t="s">
        <v>745</v>
      </c>
      <c r="S29" s="95">
        <v>6</v>
      </c>
      <c r="T29" s="95" t="s">
        <v>743</v>
      </c>
      <c r="Z29" s="95" t="s">
        <v>744</v>
      </c>
      <c r="AA29" s="95" t="s">
        <v>745</v>
      </c>
      <c r="AG29" s="2392" t="s">
        <v>372</v>
      </c>
      <c r="AH29" s="2392"/>
      <c r="AI29" s="2392"/>
    </row>
    <row r="30" spans="1:35" x14ac:dyDescent="0.2">
      <c r="A30" s="1364">
        <v>7</v>
      </c>
      <c r="B30" s="1364" t="s">
        <v>746</v>
      </c>
      <c r="H30" s="95" t="s">
        <v>747</v>
      </c>
      <c r="I30" s="95" t="s">
        <v>748</v>
      </c>
      <c r="S30" s="95">
        <v>7</v>
      </c>
      <c r="T30" s="95" t="s">
        <v>746</v>
      </c>
      <c r="Z30" s="95" t="s">
        <v>747</v>
      </c>
      <c r="AA30" s="95" t="s">
        <v>748</v>
      </c>
      <c r="AG30" s="2392" t="s">
        <v>749</v>
      </c>
      <c r="AH30" s="2392"/>
      <c r="AI30" s="2392"/>
    </row>
    <row r="31" spans="1:35" x14ac:dyDescent="0.2">
      <c r="A31" s="1364"/>
      <c r="B31" s="1364"/>
    </row>
    <row r="32" spans="1:35" x14ac:dyDescent="0.2">
      <c r="A32" s="1364"/>
      <c r="B32" s="1364"/>
      <c r="S32" s="95" t="s">
        <v>750</v>
      </c>
    </row>
    <row r="33" spans="1:35" ht="18" x14ac:dyDescent="0.25">
      <c r="A33" s="2542" t="s">
        <v>269</v>
      </c>
      <c r="B33" s="2542"/>
      <c r="C33" s="2542"/>
      <c r="D33" s="2542"/>
      <c r="E33" s="2542"/>
      <c r="F33" s="2542"/>
      <c r="G33" s="2542"/>
      <c r="H33" s="2542"/>
      <c r="I33" s="2542"/>
      <c r="J33" s="2542"/>
      <c r="K33" s="2542"/>
      <c r="L33" s="2542"/>
      <c r="M33" s="2542"/>
      <c r="N33" s="2542"/>
      <c r="O33" s="2542"/>
      <c r="P33" s="2542"/>
      <c r="Q33" s="2542"/>
    </row>
    <row r="34" spans="1:35" ht="18" x14ac:dyDescent="0.25">
      <c r="A34" s="1364" t="s">
        <v>273</v>
      </c>
      <c r="B34" s="1364"/>
      <c r="C34" s="95" t="s">
        <v>751</v>
      </c>
      <c r="S34" s="2542" t="s">
        <v>269</v>
      </c>
      <c r="T34" s="2542"/>
      <c r="U34" s="2542"/>
      <c r="V34" s="2542"/>
      <c r="W34" s="2542"/>
      <c r="X34" s="2542"/>
      <c r="Y34" s="2542"/>
      <c r="Z34" s="2542"/>
      <c r="AA34" s="2542"/>
      <c r="AB34" s="2542"/>
      <c r="AC34" s="2542"/>
      <c r="AD34" s="2542"/>
      <c r="AE34" s="2542"/>
      <c r="AF34" s="2542"/>
      <c r="AG34" s="2542"/>
      <c r="AH34" s="2542"/>
      <c r="AI34" s="2542"/>
    </row>
    <row r="35" spans="1:35" ht="15.75" x14ac:dyDescent="0.25">
      <c r="A35" s="1364" t="s">
        <v>25</v>
      </c>
      <c r="B35" s="1364"/>
      <c r="C35" s="95">
        <v>2014</v>
      </c>
      <c r="S35" s="2469" t="s">
        <v>774</v>
      </c>
      <c r="T35" s="2469"/>
      <c r="U35" s="2469"/>
      <c r="V35" s="2469"/>
      <c r="W35" s="2469"/>
      <c r="X35" s="2469"/>
      <c r="Y35" s="2469"/>
      <c r="Z35" s="2469"/>
      <c r="AA35" s="2469"/>
      <c r="AB35" s="2469"/>
      <c r="AC35" s="2469"/>
      <c r="AD35" s="2469"/>
      <c r="AE35" s="2469"/>
      <c r="AF35" s="2469"/>
      <c r="AG35" s="2469"/>
      <c r="AH35" s="2469"/>
      <c r="AI35" s="2469"/>
    </row>
    <row r="36" spans="1:35" x14ac:dyDescent="0.2">
      <c r="A36" s="1364" t="s">
        <v>711</v>
      </c>
      <c r="B36" s="1364"/>
      <c r="C36" s="95" t="s">
        <v>712</v>
      </c>
      <c r="S36" s="1362"/>
      <c r="T36" s="1362"/>
      <c r="U36" s="1362"/>
      <c r="V36" s="1362"/>
      <c r="W36" s="1362"/>
      <c r="X36" s="1362"/>
      <c r="Y36" s="1362"/>
      <c r="Z36" s="1362"/>
      <c r="AA36" s="1362"/>
      <c r="AB36" s="1362"/>
      <c r="AC36" s="1362"/>
      <c r="AD36" s="1362"/>
      <c r="AE36" s="1362"/>
      <c r="AF36" s="1362"/>
      <c r="AG36" s="1362"/>
      <c r="AH36" s="1362"/>
      <c r="AI36" s="1362"/>
    </row>
    <row r="37" spans="1:35" x14ac:dyDescent="0.2">
      <c r="A37" s="1364" t="s">
        <v>26</v>
      </c>
      <c r="B37" s="1364"/>
      <c r="C37" s="95" t="s">
        <v>755</v>
      </c>
      <c r="S37" s="95" t="s">
        <v>25</v>
      </c>
      <c r="T37" s="95" t="s">
        <v>706</v>
      </c>
    </row>
    <row r="38" spans="1:35" x14ac:dyDescent="0.2">
      <c r="A38" s="1364"/>
      <c r="B38" s="1364"/>
      <c r="S38" s="95" t="s">
        <v>272</v>
      </c>
      <c r="T38" s="95" t="s">
        <v>712</v>
      </c>
    </row>
    <row r="39" spans="1:35" x14ac:dyDescent="0.2">
      <c r="A39" s="2465" t="s">
        <v>0</v>
      </c>
      <c r="B39" s="2465" t="s">
        <v>715</v>
      </c>
      <c r="C39" s="180" t="s">
        <v>716</v>
      </c>
      <c r="D39" s="180"/>
      <c r="E39" s="180"/>
      <c r="F39" s="180"/>
      <c r="G39" s="180"/>
      <c r="H39" s="180"/>
      <c r="I39" s="180"/>
      <c r="J39" s="180"/>
      <c r="K39" s="180"/>
      <c r="L39" s="180"/>
      <c r="M39" s="180"/>
      <c r="N39" s="180"/>
      <c r="O39" s="180"/>
      <c r="P39" s="180"/>
      <c r="Q39" s="180" t="s">
        <v>309</v>
      </c>
      <c r="S39" s="95" t="s">
        <v>26</v>
      </c>
      <c r="T39" s="95" t="s">
        <v>755</v>
      </c>
    </row>
    <row r="40" spans="1:35" ht="63.75" x14ac:dyDescent="0.2">
      <c r="A40" s="2466"/>
      <c r="B40" s="2466"/>
      <c r="C40" s="1261" t="s">
        <v>724</v>
      </c>
      <c r="D40" s="1261" t="s">
        <v>717</v>
      </c>
      <c r="E40" s="1261" t="s">
        <v>718</v>
      </c>
      <c r="F40" s="1261" t="s">
        <v>136</v>
      </c>
      <c r="G40" s="1261" t="s">
        <v>93</v>
      </c>
      <c r="H40" s="1261" t="s">
        <v>94</v>
      </c>
      <c r="I40" s="1261" t="s">
        <v>719</v>
      </c>
      <c r="J40" s="1261" t="s">
        <v>720</v>
      </c>
      <c r="K40" s="1261" t="s">
        <v>95</v>
      </c>
      <c r="L40" s="1261" t="s">
        <v>721</v>
      </c>
      <c r="M40" s="1261" t="s">
        <v>722</v>
      </c>
      <c r="N40" s="1261" t="s">
        <v>723</v>
      </c>
      <c r="O40" s="1261" t="s">
        <v>208</v>
      </c>
      <c r="P40" s="1261" t="s">
        <v>97</v>
      </c>
      <c r="Q40" s="1261"/>
    </row>
    <row r="41" spans="1:35" x14ac:dyDescent="0.2">
      <c r="A41" s="1263">
        <v>1</v>
      </c>
      <c r="B41" s="1263">
        <v>2</v>
      </c>
      <c r="C41" s="1263">
        <v>3</v>
      </c>
      <c r="D41" s="1264">
        <v>4</v>
      </c>
      <c r="E41" s="1264">
        <v>5</v>
      </c>
      <c r="F41" s="1264">
        <v>6</v>
      </c>
      <c r="G41" s="1264">
        <v>7</v>
      </c>
      <c r="H41" s="1264">
        <v>8</v>
      </c>
      <c r="I41" s="1264">
        <v>9</v>
      </c>
      <c r="J41" s="1264">
        <v>10</v>
      </c>
      <c r="K41" s="1264">
        <v>11</v>
      </c>
      <c r="L41" s="1264">
        <v>12</v>
      </c>
      <c r="M41" s="1264">
        <v>13</v>
      </c>
      <c r="N41" s="1264">
        <v>14</v>
      </c>
      <c r="O41" s="1264">
        <v>15</v>
      </c>
      <c r="P41" s="1264">
        <v>16</v>
      </c>
      <c r="Q41" s="1264">
        <v>17</v>
      </c>
      <c r="S41" s="2527" t="s">
        <v>0</v>
      </c>
      <c r="T41" s="2527" t="s">
        <v>715</v>
      </c>
      <c r="U41" s="2527" t="s">
        <v>716</v>
      </c>
      <c r="V41" s="2527"/>
      <c r="W41" s="2527"/>
      <c r="X41" s="2527"/>
      <c r="Y41" s="2527"/>
      <c r="Z41" s="2527"/>
      <c r="AA41" s="2527"/>
      <c r="AB41" s="2527"/>
      <c r="AC41" s="2527"/>
      <c r="AD41" s="2527"/>
      <c r="AE41" s="2527"/>
      <c r="AF41" s="2527"/>
      <c r="AG41" s="2527"/>
      <c r="AH41" s="2527"/>
      <c r="AI41" s="2527" t="s">
        <v>309</v>
      </c>
    </row>
    <row r="42" spans="1:35" ht="25.5" x14ac:dyDescent="0.2">
      <c r="A42" s="1366">
        <v>1</v>
      </c>
      <c r="B42" s="1366">
        <v>0</v>
      </c>
      <c r="C42" s="187"/>
      <c r="D42" s="187"/>
      <c r="E42" s="187"/>
      <c r="F42" s="187"/>
      <c r="G42" s="187"/>
      <c r="H42" s="187"/>
      <c r="I42" s="187"/>
      <c r="J42" s="187"/>
      <c r="K42" s="180"/>
      <c r="L42" s="180"/>
      <c r="M42" s="180"/>
      <c r="N42" s="180"/>
      <c r="O42" s="180"/>
      <c r="P42" s="180"/>
      <c r="Q42" s="180"/>
      <c r="S42" s="2527"/>
      <c r="T42" s="2527"/>
      <c r="U42" s="1261" t="s">
        <v>724</v>
      </c>
      <c r="V42" s="1261" t="s">
        <v>717</v>
      </c>
      <c r="W42" s="1261" t="s">
        <v>718</v>
      </c>
      <c r="X42" s="1261" t="s">
        <v>136</v>
      </c>
      <c r="Y42" s="1261" t="s">
        <v>93</v>
      </c>
      <c r="Z42" s="1261" t="s">
        <v>94</v>
      </c>
      <c r="AA42" s="1261" t="s">
        <v>719</v>
      </c>
      <c r="AB42" s="1261" t="s">
        <v>720</v>
      </c>
      <c r="AC42" s="1261" t="s">
        <v>95</v>
      </c>
      <c r="AD42" s="1261" t="s">
        <v>725</v>
      </c>
      <c r="AE42" s="1261" t="s">
        <v>722</v>
      </c>
      <c r="AF42" s="1261" t="s">
        <v>726</v>
      </c>
      <c r="AG42" s="1261" t="s">
        <v>208</v>
      </c>
      <c r="AH42" s="1261" t="s">
        <v>97</v>
      </c>
      <c r="AI42" s="2527"/>
    </row>
    <row r="43" spans="1:35" x14ac:dyDescent="0.2">
      <c r="A43" s="1366">
        <v>2</v>
      </c>
      <c r="B43" s="1366">
        <v>1</v>
      </c>
      <c r="C43" s="187"/>
      <c r="D43" s="187"/>
      <c r="E43" s="187"/>
      <c r="F43" s="187"/>
      <c r="G43" s="187"/>
      <c r="H43" s="187"/>
      <c r="I43" s="187"/>
      <c r="J43" s="187"/>
      <c r="K43" s="180"/>
      <c r="L43" s="180"/>
      <c r="M43" s="180"/>
      <c r="N43" s="180"/>
      <c r="O43" s="728"/>
      <c r="P43" s="180"/>
      <c r="Q43" s="180"/>
      <c r="S43" s="1263">
        <v>1</v>
      </c>
      <c r="T43" s="1263">
        <v>2</v>
      </c>
      <c r="U43" s="1263">
        <v>3</v>
      </c>
      <c r="V43" s="1263">
        <v>4</v>
      </c>
      <c r="W43" s="1263">
        <v>5</v>
      </c>
      <c r="X43" s="1263">
        <v>6</v>
      </c>
      <c r="Y43" s="1263">
        <v>7</v>
      </c>
      <c r="Z43" s="1263">
        <v>8</v>
      </c>
      <c r="AA43" s="1263">
        <v>9</v>
      </c>
      <c r="AB43" s="1263">
        <v>10</v>
      </c>
      <c r="AC43" s="1263">
        <v>11</v>
      </c>
      <c r="AD43" s="1263">
        <v>12</v>
      </c>
      <c r="AE43" s="1263">
        <v>13</v>
      </c>
      <c r="AF43" s="1263">
        <v>14</v>
      </c>
      <c r="AG43" s="1263">
        <v>15</v>
      </c>
      <c r="AH43" s="1263">
        <v>16</v>
      </c>
      <c r="AI43" s="1263">
        <v>17</v>
      </c>
    </row>
    <row r="44" spans="1:35" ht="15" x14ac:dyDescent="0.25">
      <c r="A44" s="1366">
        <v>3</v>
      </c>
      <c r="B44" s="1366">
        <v>2</v>
      </c>
      <c r="C44" s="187">
        <v>13</v>
      </c>
      <c r="D44" s="187">
        <v>13</v>
      </c>
      <c r="E44" s="187"/>
      <c r="F44" s="187"/>
      <c r="G44" s="187">
        <v>147</v>
      </c>
      <c r="H44" s="187">
        <v>12</v>
      </c>
      <c r="I44" s="187">
        <v>7</v>
      </c>
      <c r="J44" s="187">
        <v>8</v>
      </c>
      <c r="K44" s="180"/>
      <c r="L44" s="180"/>
      <c r="M44" s="180"/>
      <c r="N44" s="180"/>
      <c r="O44" s="728"/>
      <c r="P44" s="180"/>
      <c r="Q44" s="180"/>
      <c r="S44" s="1366">
        <v>1</v>
      </c>
      <c r="T44" s="1366">
        <v>0</v>
      </c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369"/>
    </row>
    <row r="45" spans="1:35" ht="15" x14ac:dyDescent="0.25">
      <c r="A45" s="1366">
        <v>4</v>
      </c>
      <c r="B45" s="1366">
        <v>3</v>
      </c>
      <c r="C45" s="187"/>
      <c r="D45" s="187"/>
      <c r="E45" s="187"/>
      <c r="F45" s="187"/>
      <c r="G45" s="187"/>
      <c r="H45" s="187"/>
      <c r="I45" s="187"/>
      <c r="J45" s="187">
        <v>6</v>
      </c>
      <c r="K45" s="180"/>
      <c r="L45" s="180"/>
      <c r="M45" s="180"/>
      <c r="N45" s="180"/>
      <c r="O45" s="728"/>
      <c r="P45" s="180"/>
      <c r="Q45" s="180"/>
      <c r="S45" s="1366">
        <v>2</v>
      </c>
      <c r="T45" s="1366">
        <v>1</v>
      </c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369"/>
    </row>
    <row r="46" spans="1:35" ht="15" x14ac:dyDescent="0.25">
      <c r="A46" s="1366">
        <v>5</v>
      </c>
      <c r="B46" s="1366">
        <v>4</v>
      </c>
      <c r="C46" s="187"/>
      <c r="D46" s="187"/>
      <c r="E46" s="187">
        <v>6</v>
      </c>
      <c r="F46" s="187">
        <v>58</v>
      </c>
      <c r="G46" s="187">
        <v>36</v>
      </c>
      <c r="H46" s="187">
        <v>10</v>
      </c>
      <c r="I46" s="187">
        <v>13</v>
      </c>
      <c r="J46" s="187">
        <v>11</v>
      </c>
      <c r="K46" s="180"/>
      <c r="L46" s="180"/>
      <c r="M46" s="180"/>
      <c r="N46" s="180"/>
      <c r="O46" s="728"/>
      <c r="P46" s="180"/>
      <c r="Q46" s="180"/>
      <c r="S46" s="1366">
        <v>3</v>
      </c>
      <c r="T46" s="1366">
        <v>2</v>
      </c>
      <c r="U46" s="187">
        <v>13</v>
      </c>
      <c r="V46" s="187">
        <v>13</v>
      </c>
      <c r="W46" s="187"/>
      <c r="X46" s="187"/>
      <c r="Y46" s="187">
        <v>147</v>
      </c>
      <c r="Z46" s="187">
        <v>12</v>
      </c>
      <c r="AA46" s="187">
        <v>7</v>
      </c>
      <c r="AB46" s="187">
        <v>8</v>
      </c>
      <c r="AC46" s="187"/>
      <c r="AD46" s="187"/>
      <c r="AE46" s="187"/>
      <c r="AF46" s="187"/>
      <c r="AG46" s="187"/>
      <c r="AH46" s="187"/>
      <c r="AI46" s="1369"/>
    </row>
    <row r="47" spans="1:35" ht="15" x14ac:dyDescent="0.25">
      <c r="A47" s="1366">
        <v>6</v>
      </c>
      <c r="B47" s="1366">
        <v>5</v>
      </c>
      <c r="C47" s="187"/>
      <c r="D47" s="187"/>
      <c r="E47" s="187"/>
      <c r="F47" s="187">
        <v>5</v>
      </c>
      <c r="G47" s="187"/>
      <c r="H47" s="187"/>
      <c r="I47" s="187"/>
      <c r="J47" s="187"/>
      <c r="K47" s="180"/>
      <c r="L47" s="180"/>
      <c r="M47" s="180"/>
      <c r="N47" s="180"/>
      <c r="O47" s="728"/>
      <c r="P47" s="180"/>
      <c r="Q47" s="180"/>
      <c r="S47" s="1366">
        <v>4</v>
      </c>
      <c r="T47" s="1366">
        <v>3</v>
      </c>
      <c r="U47" s="187"/>
      <c r="V47" s="187"/>
      <c r="W47" s="187"/>
      <c r="X47" s="187"/>
      <c r="Y47" s="187"/>
      <c r="Z47" s="187"/>
      <c r="AA47" s="187"/>
      <c r="AB47" s="187">
        <v>6</v>
      </c>
      <c r="AC47" s="187"/>
      <c r="AD47" s="187"/>
      <c r="AE47" s="187"/>
      <c r="AF47" s="187"/>
      <c r="AG47" s="187"/>
      <c r="AH47" s="187"/>
      <c r="AI47" s="1369"/>
    </row>
    <row r="48" spans="1:35" ht="15" x14ac:dyDescent="0.25">
      <c r="A48" s="1366">
        <v>7</v>
      </c>
      <c r="B48" s="1366">
        <v>6</v>
      </c>
      <c r="C48" s="187"/>
      <c r="D48" s="187"/>
      <c r="E48" s="187"/>
      <c r="F48" s="187"/>
      <c r="G48" s="187"/>
      <c r="H48" s="187"/>
      <c r="I48" s="187"/>
      <c r="J48" s="187"/>
      <c r="K48" s="180"/>
      <c r="L48" s="180"/>
      <c r="M48" s="180"/>
      <c r="N48" s="180"/>
      <c r="O48" s="728"/>
      <c r="P48" s="180"/>
      <c r="Q48" s="180"/>
      <c r="S48" s="1366">
        <v>5</v>
      </c>
      <c r="T48" s="1366">
        <v>4</v>
      </c>
      <c r="U48" s="187"/>
      <c r="V48" s="187"/>
      <c r="W48" s="187">
        <v>6</v>
      </c>
      <c r="X48" s="187">
        <v>58</v>
      </c>
      <c r="Y48" s="187">
        <v>36</v>
      </c>
      <c r="Z48" s="187">
        <v>10</v>
      </c>
      <c r="AA48" s="187">
        <v>13</v>
      </c>
      <c r="AB48" s="187">
        <v>11</v>
      </c>
      <c r="AC48" s="187"/>
      <c r="AD48" s="187"/>
      <c r="AE48" s="187"/>
      <c r="AF48" s="187"/>
      <c r="AG48" s="187"/>
      <c r="AH48" s="187"/>
      <c r="AI48" s="1369"/>
    </row>
    <row r="49" spans="1:35" ht="15" x14ac:dyDescent="0.25">
      <c r="A49" s="1366">
        <v>8</v>
      </c>
      <c r="B49" s="1366">
        <v>7</v>
      </c>
      <c r="C49" s="187"/>
      <c r="D49" s="187"/>
      <c r="E49" s="187">
        <v>2</v>
      </c>
      <c r="F49" s="187">
        <v>4</v>
      </c>
      <c r="G49" s="187"/>
      <c r="H49" s="187">
        <v>5</v>
      </c>
      <c r="I49" s="187">
        <v>4</v>
      </c>
      <c r="J49" s="187"/>
      <c r="K49" s="180"/>
      <c r="L49" s="180"/>
      <c r="M49" s="180"/>
      <c r="N49" s="180"/>
      <c r="O49" s="728"/>
      <c r="P49" s="180"/>
      <c r="Q49" s="180"/>
      <c r="S49" s="1366">
        <v>6</v>
      </c>
      <c r="T49" s="1366">
        <v>5</v>
      </c>
      <c r="U49" s="187"/>
      <c r="V49" s="187"/>
      <c r="W49" s="187"/>
      <c r="X49" s="187">
        <v>5</v>
      </c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369"/>
    </row>
    <row r="50" spans="1:35" ht="15" x14ac:dyDescent="0.25">
      <c r="A50" s="1366">
        <v>9</v>
      </c>
      <c r="B50" s="1366">
        <v>8</v>
      </c>
      <c r="C50" s="187"/>
      <c r="D50" s="187"/>
      <c r="E50" s="180"/>
      <c r="F50" s="180"/>
      <c r="G50" s="180"/>
      <c r="H50" s="180"/>
      <c r="I50" s="187"/>
      <c r="J50" s="187"/>
      <c r="K50" s="180"/>
      <c r="L50" s="180"/>
      <c r="M50" s="180"/>
      <c r="N50" s="180"/>
      <c r="O50" s="728"/>
      <c r="P50" s="180"/>
      <c r="Q50" s="180"/>
      <c r="S50" s="1366">
        <v>7</v>
      </c>
      <c r="T50" s="1366">
        <v>6</v>
      </c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369"/>
    </row>
    <row r="51" spans="1:35" ht="15" x14ac:dyDescent="0.25">
      <c r="A51" s="1366">
        <v>10</v>
      </c>
      <c r="B51" s="1366">
        <v>9</v>
      </c>
      <c r="C51" s="187"/>
      <c r="D51" s="187"/>
      <c r="E51" s="187"/>
      <c r="F51" s="187"/>
      <c r="G51" s="187"/>
      <c r="H51" s="187"/>
      <c r="I51" s="187"/>
      <c r="J51" s="187">
        <v>7</v>
      </c>
      <c r="K51" s="180"/>
      <c r="L51" s="180"/>
      <c r="M51" s="180"/>
      <c r="N51" s="180"/>
      <c r="O51" s="728"/>
      <c r="P51" s="180"/>
      <c r="Q51" s="180"/>
      <c r="S51" s="1366">
        <v>8</v>
      </c>
      <c r="T51" s="1366">
        <v>7</v>
      </c>
      <c r="U51" s="187"/>
      <c r="V51" s="187"/>
      <c r="W51" s="187">
        <v>2</v>
      </c>
      <c r="X51" s="187">
        <v>4</v>
      </c>
      <c r="Y51" s="187"/>
      <c r="Z51" s="187">
        <v>5</v>
      </c>
      <c r="AA51" s="187">
        <v>4</v>
      </c>
      <c r="AB51" s="187"/>
      <c r="AC51" s="187"/>
      <c r="AD51" s="187"/>
      <c r="AE51" s="187"/>
      <c r="AF51" s="187"/>
      <c r="AG51" s="187"/>
      <c r="AH51" s="187"/>
      <c r="AI51" s="1369"/>
    </row>
    <row r="52" spans="1:35" ht="15" x14ac:dyDescent="0.25">
      <c r="A52" s="1366" t="s">
        <v>276</v>
      </c>
      <c r="B52" s="1366"/>
      <c r="C52" s="1369">
        <v>13</v>
      </c>
      <c r="D52" s="1369">
        <v>13</v>
      </c>
      <c r="E52" s="1369">
        <v>8</v>
      </c>
      <c r="F52" s="1369">
        <f>SUM(F42:F51)</f>
        <v>67</v>
      </c>
      <c r="G52" s="1369">
        <f>SUM(G42:G51)</f>
        <v>183</v>
      </c>
      <c r="H52" s="1369">
        <f>SUM(H42:H51)</f>
        <v>27</v>
      </c>
      <c r="I52" s="1369">
        <f>SUM(I42:I51)</f>
        <v>24</v>
      </c>
      <c r="J52" s="1369">
        <f>SUM(J42:J51)</f>
        <v>32</v>
      </c>
      <c r="K52" s="180"/>
      <c r="L52" s="180"/>
      <c r="M52" s="180"/>
      <c r="N52" s="180"/>
      <c r="O52" s="180"/>
      <c r="P52" s="180"/>
      <c r="Q52" s="180"/>
      <c r="S52" s="1366">
        <v>9</v>
      </c>
      <c r="T52" s="1366">
        <v>8</v>
      </c>
      <c r="U52" s="187"/>
      <c r="V52" s="187"/>
      <c r="W52" s="180"/>
      <c r="X52" s="180"/>
      <c r="Y52" s="180"/>
      <c r="Z52" s="180"/>
      <c r="AA52" s="187"/>
      <c r="AB52" s="187"/>
      <c r="AC52" s="187"/>
      <c r="AD52" s="187"/>
      <c r="AE52" s="187"/>
      <c r="AF52" s="187"/>
      <c r="AG52" s="187"/>
      <c r="AH52" s="187"/>
      <c r="AI52" s="1369"/>
    </row>
    <row r="53" spans="1:35" ht="15" x14ac:dyDescent="0.25">
      <c r="A53" s="1364"/>
      <c r="B53" s="1364"/>
      <c r="S53" s="1366">
        <v>10</v>
      </c>
      <c r="T53" s="1366">
        <v>9</v>
      </c>
      <c r="U53" s="187"/>
      <c r="V53" s="187"/>
      <c r="W53" s="187"/>
      <c r="X53" s="187"/>
      <c r="Y53" s="187"/>
      <c r="Z53" s="187"/>
      <c r="AA53" s="187"/>
      <c r="AB53" s="187">
        <v>7</v>
      </c>
      <c r="AC53" s="187"/>
      <c r="AD53" s="187"/>
      <c r="AE53" s="187"/>
      <c r="AF53" s="187"/>
      <c r="AG53" s="187"/>
      <c r="AH53" s="187"/>
      <c r="AI53" s="1369"/>
    </row>
    <row r="54" spans="1:35" ht="15" x14ac:dyDescent="0.25">
      <c r="A54" s="1364" t="s">
        <v>598</v>
      </c>
      <c r="B54" s="1364"/>
      <c r="S54" s="2351" t="s">
        <v>276</v>
      </c>
      <c r="T54" s="2353"/>
      <c r="U54" s="1369">
        <v>13</v>
      </c>
      <c r="V54" s="1369">
        <v>13</v>
      </c>
      <c r="W54" s="1369">
        <v>8</v>
      </c>
      <c r="X54" s="1369">
        <v>67</v>
      </c>
      <c r="Y54" s="1369">
        <v>183</v>
      </c>
      <c r="Z54" s="1369">
        <v>27</v>
      </c>
      <c r="AA54" s="1369">
        <v>24</v>
      </c>
      <c r="AB54" s="1369">
        <v>32</v>
      </c>
      <c r="AC54" s="1369">
        <f t="shared" ref="AC54:AG54" si="1">SUM(AC44:AC53)</f>
        <v>0</v>
      </c>
      <c r="AD54" s="1369">
        <f t="shared" si="1"/>
        <v>0</v>
      </c>
      <c r="AE54" s="1369">
        <f t="shared" si="1"/>
        <v>0</v>
      </c>
      <c r="AF54" s="1369">
        <f t="shared" si="1"/>
        <v>0</v>
      </c>
      <c r="AG54" s="1369">
        <f t="shared" si="1"/>
        <v>0</v>
      </c>
      <c r="AH54" s="187"/>
      <c r="AI54" s="1369"/>
    </row>
    <row r="55" spans="1:35" ht="15" x14ac:dyDescent="0.25">
      <c r="A55" s="1364">
        <v>1</v>
      </c>
      <c r="B55" s="1364" t="s">
        <v>728</v>
      </c>
      <c r="H55" s="95">
        <v>8</v>
      </c>
      <c r="I55" s="95" t="s">
        <v>729</v>
      </c>
      <c r="U55" s="838">
        <f>SUM(U54:AB54)</f>
        <v>367</v>
      </c>
    </row>
    <row r="56" spans="1:35" x14ac:dyDescent="0.2">
      <c r="A56" s="1364">
        <v>2</v>
      </c>
      <c r="B56" s="1364" t="s">
        <v>731</v>
      </c>
      <c r="H56" s="95">
        <v>9</v>
      </c>
      <c r="I56" s="95" t="s">
        <v>732</v>
      </c>
      <c r="S56" s="95" t="s">
        <v>598</v>
      </c>
      <c r="U56" s="95" t="s">
        <v>302</v>
      </c>
    </row>
    <row r="57" spans="1:35" x14ac:dyDescent="0.2">
      <c r="A57" s="1364">
        <v>3</v>
      </c>
      <c r="B57" s="1364" t="s">
        <v>734</v>
      </c>
      <c r="H57" s="95">
        <v>0</v>
      </c>
      <c r="I57" s="95" t="s">
        <v>735</v>
      </c>
      <c r="S57" s="95">
        <v>1</v>
      </c>
      <c r="T57" s="95" t="s">
        <v>728</v>
      </c>
      <c r="Z57" s="1350">
        <v>8</v>
      </c>
      <c r="AA57" s="95" t="s">
        <v>730</v>
      </c>
      <c r="AG57" s="2392" t="s">
        <v>370</v>
      </c>
      <c r="AH57" s="2392"/>
      <c r="AI57" s="2392"/>
    </row>
    <row r="58" spans="1:35" x14ac:dyDescent="0.2">
      <c r="A58" s="1364">
        <v>4</v>
      </c>
      <c r="B58" s="1364" t="s">
        <v>737</v>
      </c>
      <c r="H58" s="95" t="s">
        <v>738</v>
      </c>
      <c r="I58" s="95" t="s">
        <v>739</v>
      </c>
      <c r="S58" s="95">
        <v>2</v>
      </c>
      <c r="T58" s="95" t="s">
        <v>731</v>
      </c>
      <c r="Z58" s="1350">
        <v>9</v>
      </c>
      <c r="AA58" s="95" t="s">
        <v>733</v>
      </c>
    </row>
    <row r="59" spans="1:35" x14ac:dyDescent="0.2">
      <c r="A59" s="1364">
        <v>5</v>
      </c>
      <c r="B59" s="1364" t="s">
        <v>740</v>
      </c>
      <c r="H59" s="95" t="s">
        <v>741</v>
      </c>
      <c r="I59" s="95" t="s">
        <v>742</v>
      </c>
      <c r="S59" s="95">
        <v>3</v>
      </c>
      <c r="T59" s="95" t="s">
        <v>734</v>
      </c>
      <c r="Z59" s="1350">
        <v>0</v>
      </c>
      <c r="AA59" s="95" t="s">
        <v>736</v>
      </c>
    </row>
    <row r="60" spans="1:35" x14ac:dyDescent="0.2">
      <c r="A60" s="1364">
        <v>6</v>
      </c>
      <c r="B60" s="1364" t="s">
        <v>743</v>
      </c>
      <c r="H60" s="95" t="s">
        <v>744</v>
      </c>
      <c r="I60" s="95" t="s">
        <v>745</v>
      </c>
      <c r="S60" s="95">
        <v>4</v>
      </c>
      <c r="T60" s="95" t="s">
        <v>737</v>
      </c>
      <c r="Z60" s="95" t="s">
        <v>738</v>
      </c>
      <c r="AA60" s="95" t="s">
        <v>739</v>
      </c>
    </row>
    <row r="61" spans="1:35" ht="15" x14ac:dyDescent="0.25">
      <c r="A61" s="1364">
        <v>7</v>
      </c>
      <c r="B61" s="1364" t="s">
        <v>746</v>
      </c>
      <c r="H61" s="95" t="s">
        <v>747</v>
      </c>
      <c r="I61" s="95" t="s">
        <v>748</v>
      </c>
      <c r="S61" s="95">
        <v>5</v>
      </c>
      <c r="T61" s="95" t="s">
        <v>740</v>
      </c>
      <c r="Z61" s="95" t="s">
        <v>741</v>
      </c>
      <c r="AA61" s="95" t="s">
        <v>742</v>
      </c>
      <c r="AG61" s="2496" t="s">
        <v>371</v>
      </c>
      <c r="AH61" s="2496"/>
      <c r="AI61" s="2496"/>
    </row>
    <row r="62" spans="1:35" x14ac:dyDescent="0.2">
      <c r="S62" s="95">
        <v>6</v>
      </c>
      <c r="T62" s="95" t="s">
        <v>743</v>
      </c>
      <c r="Z62" s="95" t="s">
        <v>744</v>
      </c>
      <c r="AA62" s="95" t="s">
        <v>745</v>
      </c>
      <c r="AG62" s="2392" t="s">
        <v>372</v>
      </c>
      <c r="AH62" s="2392"/>
      <c r="AI62" s="2392"/>
    </row>
    <row r="63" spans="1:35" x14ac:dyDescent="0.2">
      <c r="S63" s="95">
        <v>7</v>
      </c>
      <c r="T63" s="95" t="s">
        <v>746</v>
      </c>
      <c r="Z63" s="95" t="s">
        <v>747</v>
      </c>
      <c r="AA63" s="95" t="s">
        <v>748</v>
      </c>
      <c r="AG63" s="2392" t="s">
        <v>749</v>
      </c>
      <c r="AH63" s="2392"/>
      <c r="AI63" s="2392"/>
    </row>
    <row r="65" spans="1:35" ht="18" x14ac:dyDescent="0.25">
      <c r="A65" s="2542" t="s">
        <v>269</v>
      </c>
      <c r="B65" s="2542"/>
      <c r="C65" s="2542"/>
      <c r="D65" s="2542"/>
      <c r="E65" s="2542"/>
      <c r="F65" s="2542"/>
      <c r="G65" s="2542"/>
      <c r="H65" s="2542"/>
      <c r="I65" s="2542"/>
      <c r="J65" s="2542"/>
      <c r="K65" s="2542"/>
      <c r="L65" s="2542"/>
      <c r="M65" s="2542"/>
      <c r="N65" s="2542"/>
      <c r="O65" s="2542"/>
      <c r="P65" s="2542"/>
      <c r="Q65" s="2542"/>
      <c r="S65" s="95" t="s">
        <v>750</v>
      </c>
    </row>
    <row r="67" spans="1:35" ht="18" x14ac:dyDescent="0.25">
      <c r="A67" s="1364" t="s">
        <v>273</v>
      </c>
      <c r="B67" s="1364"/>
      <c r="C67" s="95" t="s">
        <v>772</v>
      </c>
      <c r="S67" s="2542" t="s">
        <v>269</v>
      </c>
      <c r="T67" s="2542"/>
      <c r="U67" s="2542"/>
      <c r="V67" s="2542"/>
      <c r="W67" s="2542"/>
      <c r="X67" s="2542"/>
      <c r="Y67" s="2542"/>
      <c r="Z67" s="2542"/>
      <c r="AA67" s="2542"/>
      <c r="AB67" s="2542"/>
      <c r="AC67" s="2542"/>
      <c r="AD67" s="2542"/>
      <c r="AE67" s="2542"/>
      <c r="AF67" s="2542"/>
      <c r="AG67" s="2542"/>
      <c r="AH67" s="2542"/>
      <c r="AI67" s="2542"/>
    </row>
    <row r="68" spans="1:35" ht="15.75" x14ac:dyDescent="0.25">
      <c r="A68" s="1364" t="s">
        <v>25</v>
      </c>
      <c r="B68" s="1364"/>
      <c r="C68" s="95">
        <v>2014</v>
      </c>
      <c r="S68" s="2469" t="s">
        <v>775</v>
      </c>
      <c r="T68" s="2469"/>
      <c r="U68" s="2469"/>
      <c r="V68" s="2469"/>
      <c r="W68" s="2469"/>
      <c r="X68" s="2469"/>
      <c r="Y68" s="2469"/>
      <c r="Z68" s="2469"/>
      <c r="AA68" s="2469"/>
      <c r="AB68" s="2469"/>
      <c r="AC68" s="2469"/>
      <c r="AD68" s="2469"/>
      <c r="AE68" s="2469"/>
      <c r="AF68" s="2469"/>
      <c r="AG68" s="2469"/>
      <c r="AH68" s="2469"/>
      <c r="AI68" s="2469"/>
    </row>
    <row r="69" spans="1:35" x14ac:dyDescent="0.2">
      <c r="A69" s="1364" t="s">
        <v>711</v>
      </c>
      <c r="B69" s="1364"/>
      <c r="C69" s="95" t="s">
        <v>712</v>
      </c>
      <c r="S69" s="1362"/>
      <c r="T69" s="1362"/>
      <c r="U69" s="1362"/>
      <c r="V69" s="1362"/>
      <c r="W69" s="1362"/>
      <c r="X69" s="1362"/>
      <c r="Y69" s="1362"/>
      <c r="Z69" s="1362"/>
      <c r="AA69" s="1362"/>
      <c r="AB69" s="1362"/>
      <c r="AC69" s="1362"/>
      <c r="AD69" s="1362"/>
      <c r="AE69" s="1362"/>
      <c r="AF69" s="1362"/>
      <c r="AG69" s="1362"/>
      <c r="AH69" s="1362"/>
      <c r="AI69" s="1362"/>
    </row>
    <row r="70" spans="1:35" x14ac:dyDescent="0.2">
      <c r="A70" s="1364" t="s">
        <v>26</v>
      </c>
      <c r="B70" s="1364"/>
      <c r="C70" s="95" t="s">
        <v>755</v>
      </c>
      <c r="S70" s="95" t="s">
        <v>25</v>
      </c>
      <c r="T70" s="95" t="s">
        <v>706</v>
      </c>
    </row>
    <row r="71" spans="1:35" x14ac:dyDescent="0.2">
      <c r="A71" s="1364"/>
      <c r="B71" s="1364"/>
      <c r="S71" s="95" t="s">
        <v>272</v>
      </c>
      <c r="T71" s="95" t="s">
        <v>712</v>
      </c>
    </row>
    <row r="72" spans="1:35" x14ac:dyDescent="0.2">
      <c r="S72" s="95" t="s">
        <v>26</v>
      </c>
      <c r="T72" s="95" t="s">
        <v>755</v>
      </c>
    </row>
    <row r="74" spans="1:35" x14ac:dyDescent="0.2">
      <c r="A74" s="2465" t="s">
        <v>0</v>
      </c>
      <c r="B74" s="2465" t="s">
        <v>715</v>
      </c>
      <c r="C74" s="2351" t="s">
        <v>716</v>
      </c>
      <c r="D74" s="2352"/>
      <c r="E74" s="2352"/>
      <c r="F74" s="2352"/>
      <c r="G74" s="2352"/>
      <c r="H74" s="2352"/>
      <c r="I74" s="2352"/>
      <c r="J74" s="2352"/>
      <c r="K74" s="2352"/>
      <c r="L74" s="2352"/>
      <c r="M74" s="2352"/>
      <c r="N74" s="2352"/>
      <c r="O74" s="2352"/>
      <c r="P74" s="2353"/>
      <c r="Q74" s="180" t="s">
        <v>309</v>
      </c>
      <c r="S74" s="2527" t="s">
        <v>0</v>
      </c>
      <c r="T74" s="2527" t="s">
        <v>715</v>
      </c>
      <c r="U74" s="2527" t="s">
        <v>716</v>
      </c>
      <c r="V74" s="2527"/>
      <c r="W74" s="2527"/>
      <c r="X74" s="2527"/>
      <c r="Y74" s="2527"/>
      <c r="Z74" s="2527"/>
      <c r="AA74" s="2527"/>
      <c r="AB74" s="2527"/>
      <c r="AC74" s="2527"/>
      <c r="AD74" s="2527"/>
      <c r="AE74" s="2527"/>
      <c r="AF74" s="2527"/>
      <c r="AG74" s="2527"/>
      <c r="AH74" s="2527"/>
      <c r="AI74" s="2527" t="s">
        <v>309</v>
      </c>
    </row>
    <row r="75" spans="1:35" ht="58.5" customHeight="1" x14ac:dyDescent="0.2">
      <c r="A75" s="2466"/>
      <c r="B75" s="2466"/>
      <c r="C75" s="1261" t="s">
        <v>724</v>
      </c>
      <c r="D75" s="1261" t="s">
        <v>717</v>
      </c>
      <c r="E75" s="1261" t="s">
        <v>718</v>
      </c>
      <c r="F75" s="1261" t="s">
        <v>136</v>
      </c>
      <c r="G75" s="1261" t="s">
        <v>93</v>
      </c>
      <c r="H75" s="1261" t="s">
        <v>94</v>
      </c>
      <c r="I75" s="1261" t="s">
        <v>719</v>
      </c>
      <c r="J75" s="1261" t="s">
        <v>720</v>
      </c>
      <c r="K75" s="1261" t="s">
        <v>95</v>
      </c>
      <c r="L75" s="1261" t="s">
        <v>721</v>
      </c>
      <c r="M75" s="1261" t="s">
        <v>722</v>
      </c>
      <c r="N75" s="1261" t="s">
        <v>723</v>
      </c>
      <c r="O75" s="1261" t="s">
        <v>208</v>
      </c>
      <c r="P75" s="1261" t="s">
        <v>97</v>
      </c>
      <c r="Q75" s="1261"/>
      <c r="S75" s="2527"/>
      <c r="T75" s="2527"/>
      <c r="U75" s="1261" t="s">
        <v>724</v>
      </c>
      <c r="V75" s="1261" t="s">
        <v>717</v>
      </c>
      <c r="W75" s="1261" t="s">
        <v>718</v>
      </c>
      <c r="X75" s="1261" t="s">
        <v>136</v>
      </c>
      <c r="Y75" s="1261" t="s">
        <v>93</v>
      </c>
      <c r="Z75" s="1261" t="s">
        <v>94</v>
      </c>
      <c r="AA75" s="1261" t="s">
        <v>719</v>
      </c>
      <c r="AB75" s="1261" t="s">
        <v>720</v>
      </c>
      <c r="AC75" s="1261" t="s">
        <v>95</v>
      </c>
      <c r="AD75" s="1261" t="s">
        <v>725</v>
      </c>
      <c r="AE75" s="1261" t="s">
        <v>722</v>
      </c>
      <c r="AF75" s="1261" t="s">
        <v>726</v>
      </c>
      <c r="AG75" s="1261" t="s">
        <v>208</v>
      </c>
      <c r="AH75" s="1261" t="s">
        <v>97</v>
      </c>
      <c r="AI75" s="2527"/>
    </row>
    <row r="76" spans="1:35" x14ac:dyDescent="0.2">
      <c r="A76" s="1263">
        <v>1</v>
      </c>
      <c r="B76" s="1263">
        <v>2</v>
      </c>
      <c r="C76" s="1263">
        <v>3</v>
      </c>
      <c r="D76" s="1264">
        <v>4</v>
      </c>
      <c r="E76" s="1264">
        <v>5</v>
      </c>
      <c r="F76" s="1264">
        <v>6</v>
      </c>
      <c r="G76" s="1264">
        <v>7</v>
      </c>
      <c r="H76" s="1264">
        <v>8</v>
      </c>
      <c r="I76" s="1264">
        <v>9</v>
      </c>
      <c r="J76" s="1264">
        <v>10</v>
      </c>
      <c r="K76" s="1264">
        <v>11</v>
      </c>
      <c r="L76" s="1264">
        <v>12</v>
      </c>
      <c r="M76" s="1264">
        <v>13</v>
      </c>
      <c r="N76" s="1264">
        <v>14</v>
      </c>
      <c r="O76" s="1264">
        <v>15</v>
      </c>
      <c r="P76" s="1264">
        <v>16</v>
      </c>
      <c r="Q76" s="1264">
        <v>17</v>
      </c>
      <c r="S76" s="1263">
        <v>1</v>
      </c>
      <c r="T76" s="1263">
        <v>2</v>
      </c>
      <c r="U76" s="1263">
        <v>3</v>
      </c>
      <c r="V76" s="1263">
        <v>4</v>
      </c>
      <c r="W76" s="1263">
        <v>5</v>
      </c>
      <c r="X76" s="1263">
        <v>6</v>
      </c>
      <c r="Y76" s="1263">
        <v>7</v>
      </c>
      <c r="Z76" s="1263">
        <v>8</v>
      </c>
      <c r="AA76" s="1263">
        <v>9</v>
      </c>
      <c r="AB76" s="1263">
        <v>10</v>
      </c>
      <c r="AC76" s="1263">
        <v>11</v>
      </c>
      <c r="AD76" s="1263">
        <v>12</v>
      </c>
      <c r="AE76" s="1263">
        <v>13</v>
      </c>
      <c r="AF76" s="1263">
        <v>14</v>
      </c>
      <c r="AG76" s="1263">
        <v>15</v>
      </c>
      <c r="AH76" s="1263">
        <v>16</v>
      </c>
      <c r="AI76" s="1263">
        <v>17</v>
      </c>
    </row>
    <row r="77" spans="1:35" ht="15" x14ac:dyDescent="0.25">
      <c r="A77" s="1366">
        <v>1</v>
      </c>
      <c r="B77" s="1366">
        <v>0</v>
      </c>
      <c r="C77" s="187">
        <v>0</v>
      </c>
      <c r="D77" s="187">
        <v>0</v>
      </c>
      <c r="E77" s="187">
        <v>0</v>
      </c>
      <c r="F77" s="187">
        <v>0</v>
      </c>
      <c r="G77" s="187">
        <v>0</v>
      </c>
      <c r="H77" s="187">
        <v>0</v>
      </c>
      <c r="I77" s="187">
        <v>0</v>
      </c>
      <c r="J77" s="187">
        <v>0</v>
      </c>
      <c r="K77" s="180"/>
      <c r="L77" s="180"/>
      <c r="M77" s="180"/>
      <c r="N77" s="180"/>
      <c r="O77" s="180"/>
      <c r="P77" s="180"/>
      <c r="Q77" s="180"/>
      <c r="S77" s="1366">
        <v>1</v>
      </c>
      <c r="T77" s="1366">
        <v>0</v>
      </c>
      <c r="U77" s="187">
        <f t="shared" ref="U77:U86" si="2">U44+C77</f>
        <v>0</v>
      </c>
      <c r="V77" s="187">
        <f t="shared" ref="V77:V86" si="3">V44+D77</f>
        <v>0</v>
      </c>
      <c r="W77" s="187">
        <f t="shared" ref="W77:W86" si="4">W44+E77</f>
        <v>0</v>
      </c>
      <c r="X77" s="187">
        <f t="shared" ref="X77:X86" si="5">X44+F77</f>
        <v>0</v>
      </c>
      <c r="Y77" s="187">
        <f t="shared" ref="Y77:Y86" si="6">Y44+G77</f>
        <v>0</v>
      </c>
      <c r="Z77" s="187">
        <f t="shared" ref="Z77:Z86" si="7">Z44+H77</f>
        <v>0</v>
      </c>
      <c r="AA77" s="187">
        <f t="shared" ref="AA77:AA86" si="8">AA44+I77</f>
        <v>0</v>
      </c>
      <c r="AB77" s="187">
        <f t="shared" ref="AB77:AB86" si="9">AB44+J77</f>
        <v>0</v>
      </c>
      <c r="AC77" s="187"/>
      <c r="AD77" s="187"/>
      <c r="AE77" s="187"/>
      <c r="AF77" s="187"/>
      <c r="AG77" s="187"/>
      <c r="AH77" s="187"/>
      <c r="AI77" s="1369"/>
    </row>
    <row r="78" spans="1:35" ht="15" x14ac:dyDescent="0.25">
      <c r="A78" s="1366">
        <v>2</v>
      </c>
      <c r="B78" s="1366">
        <v>1</v>
      </c>
      <c r="C78" s="187">
        <v>0</v>
      </c>
      <c r="D78" s="187">
        <v>0</v>
      </c>
      <c r="E78" s="187">
        <v>0</v>
      </c>
      <c r="F78" s="187">
        <v>0</v>
      </c>
      <c r="G78" s="187">
        <v>0</v>
      </c>
      <c r="H78" s="187">
        <v>0</v>
      </c>
      <c r="I78" s="187">
        <v>0</v>
      </c>
      <c r="J78" s="187">
        <v>0</v>
      </c>
      <c r="K78" s="180"/>
      <c r="L78" s="180"/>
      <c r="M78" s="180"/>
      <c r="N78" s="180"/>
      <c r="O78" s="728"/>
      <c r="P78" s="180"/>
      <c r="Q78" s="180"/>
      <c r="S78" s="1366">
        <v>2</v>
      </c>
      <c r="T78" s="1366">
        <v>1</v>
      </c>
      <c r="U78" s="187">
        <f t="shared" si="2"/>
        <v>0</v>
      </c>
      <c r="V78" s="187">
        <f t="shared" si="3"/>
        <v>0</v>
      </c>
      <c r="W78" s="187">
        <f t="shared" si="4"/>
        <v>0</v>
      </c>
      <c r="X78" s="187">
        <f t="shared" si="5"/>
        <v>0</v>
      </c>
      <c r="Y78" s="187">
        <f t="shared" si="6"/>
        <v>0</v>
      </c>
      <c r="Z78" s="187">
        <f t="shared" si="7"/>
        <v>0</v>
      </c>
      <c r="AA78" s="187">
        <f t="shared" si="8"/>
        <v>0</v>
      </c>
      <c r="AB78" s="187">
        <f t="shared" si="9"/>
        <v>0</v>
      </c>
      <c r="AC78" s="187"/>
      <c r="AD78" s="187"/>
      <c r="AE78" s="187"/>
      <c r="AF78" s="187"/>
      <c r="AG78" s="187"/>
      <c r="AH78" s="187"/>
      <c r="AI78" s="1369"/>
    </row>
    <row r="79" spans="1:35" ht="15" x14ac:dyDescent="0.25">
      <c r="A79" s="1366">
        <v>3</v>
      </c>
      <c r="B79" s="1366">
        <v>2</v>
      </c>
      <c r="C79" s="187">
        <v>0</v>
      </c>
      <c r="D79" s="187">
        <v>0</v>
      </c>
      <c r="E79" s="187">
        <v>0</v>
      </c>
      <c r="F79" s="187">
        <v>0</v>
      </c>
      <c r="G79" s="187">
        <v>0</v>
      </c>
      <c r="H79" s="187">
        <v>0</v>
      </c>
      <c r="I79" s="187">
        <v>0</v>
      </c>
      <c r="J79" s="187">
        <v>0</v>
      </c>
      <c r="K79" s="180"/>
      <c r="L79" s="180"/>
      <c r="M79" s="180"/>
      <c r="N79" s="180"/>
      <c r="O79" s="728"/>
      <c r="P79" s="180"/>
      <c r="Q79" s="180"/>
      <c r="S79" s="1366">
        <v>3</v>
      </c>
      <c r="T79" s="1366">
        <v>2</v>
      </c>
      <c r="U79" s="187">
        <f t="shared" si="2"/>
        <v>13</v>
      </c>
      <c r="V79" s="187">
        <f t="shared" si="3"/>
        <v>13</v>
      </c>
      <c r="W79" s="187">
        <f t="shared" si="4"/>
        <v>0</v>
      </c>
      <c r="X79" s="187">
        <f t="shared" si="5"/>
        <v>0</v>
      </c>
      <c r="Y79" s="187">
        <f t="shared" si="6"/>
        <v>147</v>
      </c>
      <c r="Z79" s="187">
        <f t="shared" si="7"/>
        <v>12</v>
      </c>
      <c r="AA79" s="187">
        <f t="shared" si="8"/>
        <v>7</v>
      </c>
      <c r="AB79" s="187">
        <f t="shared" si="9"/>
        <v>8</v>
      </c>
      <c r="AC79" s="187"/>
      <c r="AD79" s="187"/>
      <c r="AE79" s="187"/>
      <c r="AF79" s="187"/>
      <c r="AG79" s="187"/>
      <c r="AH79" s="187"/>
      <c r="AI79" s="1369"/>
    </row>
    <row r="80" spans="1:35" ht="15" x14ac:dyDescent="0.25">
      <c r="A80" s="1366">
        <v>4</v>
      </c>
      <c r="B80" s="1366">
        <v>3</v>
      </c>
      <c r="C80" s="187">
        <v>1</v>
      </c>
      <c r="D80" s="187">
        <v>4</v>
      </c>
      <c r="E80" s="187">
        <v>0</v>
      </c>
      <c r="F80" s="187">
        <v>0</v>
      </c>
      <c r="G80" s="187">
        <v>14</v>
      </c>
      <c r="H80" s="187">
        <v>1</v>
      </c>
      <c r="I80" s="187">
        <v>0</v>
      </c>
      <c r="J80" s="187">
        <v>2</v>
      </c>
      <c r="K80" s="180"/>
      <c r="L80" s="180"/>
      <c r="M80" s="180"/>
      <c r="N80" s="180"/>
      <c r="O80" s="728"/>
      <c r="P80" s="180"/>
      <c r="Q80" s="180"/>
      <c r="S80" s="1366">
        <v>4</v>
      </c>
      <c r="T80" s="1366">
        <v>3</v>
      </c>
      <c r="U80" s="187">
        <f t="shared" si="2"/>
        <v>1</v>
      </c>
      <c r="V80" s="187">
        <f t="shared" si="3"/>
        <v>4</v>
      </c>
      <c r="W80" s="187">
        <f t="shared" si="4"/>
        <v>0</v>
      </c>
      <c r="X80" s="187">
        <f t="shared" si="5"/>
        <v>0</v>
      </c>
      <c r="Y80" s="187">
        <f t="shared" si="6"/>
        <v>14</v>
      </c>
      <c r="Z80" s="187">
        <f t="shared" si="7"/>
        <v>1</v>
      </c>
      <c r="AA80" s="187">
        <f t="shared" si="8"/>
        <v>0</v>
      </c>
      <c r="AB80" s="187">
        <f t="shared" si="9"/>
        <v>8</v>
      </c>
      <c r="AC80" s="187"/>
      <c r="AD80" s="187"/>
      <c r="AE80" s="187"/>
      <c r="AF80" s="187"/>
      <c r="AG80" s="187"/>
      <c r="AH80" s="187"/>
      <c r="AI80" s="1369"/>
    </row>
    <row r="81" spans="1:35" ht="15" x14ac:dyDescent="0.25">
      <c r="A81" s="1366">
        <v>5</v>
      </c>
      <c r="B81" s="1366">
        <v>4</v>
      </c>
      <c r="C81" s="187">
        <v>0</v>
      </c>
      <c r="D81" s="187">
        <v>0</v>
      </c>
      <c r="E81" s="187">
        <v>0</v>
      </c>
      <c r="F81" s="187">
        <v>0</v>
      </c>
      <c r="G81" s="187">
        <v>10</v>
      </c>
      <c r="H81" s="187">
        <v>0</v>
      </c>
      <c r="I81" s="187">
        <v>0</v>
      </c>
      <c r="J81" s="187">
        <v>0</v>
      </c>
      <c r="K81" s="180"/>
      <c r="L81" s="180"/>
      <c r="M81" s="180"/>
      <c r="N81" s="180"/>
      <c r="O81" s="728"/>
      <c r="P81" s="180"/>
      <c r="Q81" s="180"/>
      <c r="S81" s="1366">
        <v>5</v>
      </c>
      <c r="T81" s="1366">
        <v>4</v>
      </c>
      <c r="U81" s="187">
        <f t="shared" si="2"/>
        <v>0</v>
      </c>
      <c r="V81" s="187">
        <f t="shared" si="3"/>
        <v>0</v>
      </c>
      <c r="W81" s="187">
        <f t="shared" si="4"/>
        <v>6</v>
      </c>
      <c r="X81" s="187">
        <f t="shared" si="5"/>
        <v>58</v>
      </c>
      <c r="Y81" s="187">
        <f t="shared" si="6"/>
        <v>46</v>
      </c>
      <c r="Z81" s="187">
        <f t="shared" si="7"/>
        <v>10</v>
      </c>
      <c r="AA81" s="187">
        <f t="shared" si="8"/>
        <v>13</v>
      </c>
      <c r="AB81" s="187">
        <f t="shared" si="9"/>
        <v>11</v>
      </c>
      <c r="AC81" s="187"/>
      <c r="AD81" s="187"/>
      <c r="AE81" s="187"/>
      <c r="AF81" s="187"/>
      <c r="AG81" s="187"/>
      <c r="AH81" s="187"/>
      <c r="AI81" s="1369"/>
    </row>
    <row r="82" spans="1:35" ht="15" x14ac:dyDescent="0.25">
      <c r="A82" s="1366">
        <v>6</v>
      </c>
      <c r="B82" s="1366">
        <v>5</v>
      </c>
      <c r="C82" s="187">
        <v>0</v>
      </c>
      <c r="D82" s="187">
        <v>0</v>
      </c>
      <c r="E82" s="187">
        <v>0</v>
      </c>
      <c r="F82" s="187">
        <v>8</v>
      </c>
      <c r="G82" s="187">
        <v>2</v>
      </c>
      <c r="H82" s="187">
        <v>3</v>
      </c>
      <c r="I82" s="187">
        <v>4</v>
      </c>
      <c r="J82" s="187">
        <v>5</v>
      </c>
      <c r="K82" s="180"/>
      <c r="L82" s="180"/>
      <c r="M82" s="180"/>
      <c r="N82" s="180"/>
      <c r="O82" s="728"/>
      <c r="P82" s="180"/>
      <c r="Q82" s="180"/>
      <c r="S82" s="1366">
        <v>6</v>
      </c>
      <c r="T82" s="1366">
        <v>5</v>
      </c>
      <c r="U82" s="187">
        <f t="shared" si="2"/>
        <v>0</v>
      </c>
      <c r="V82" s="187">
        <f t="shared" si="3"/>
        <v>0</v>
      </c>
      <c r="W82" s="187">
        <f t="shared" si="4"/>
        <v>0</v>
      </c>
      <c r="X82" s="187">
        <f t="shared" si="5"/>
        <v>13</v>
      </c>
      <c r="Y82" s="187">
        <f t="shared" si="6"/>
        <v>2</v>
      </c>
      <c r="Z82" s="187">
        <f t="shared" si="7"/>
        <v>3</v>
      </c>
      <c r="AA82" s="187">
        <f t="shared" si="8"/>
        <v>4</v>
      </c>
      <c r="AB82" s="187">
        <f t="shared" si="9"/>
        <v>5</v>
      </c>
      <c r="AC82" s="187"/>
      <c r="AD82" s="187"/>
      <c r="AE82" s="187"/>
      <c r="AF82" s="187"/>
      <c r="AG82" s="187"/>
      <c r="AH82" s="187"/>
      <c r="AI82" s="1369"/>
    </row>
    <row r="83" spans="1:35" ht="15" x14ac:dyDescent="0.25">
      <c r="A83" s="1366">
        <v>7</v>
      </c>
      <c r="B83" s="1366">
        <v>6</v>
      </c>
      <c r="C83" s="187">
        <v>0</v>
      </c>
      <c r="D83" s="187">
        <v>1</v>
      </c>
      <c r="E83" s="187">
        <v>1</v>
      </c>
      <c r="F83" s="187">
        <v>2</v>
      </c>
      <c r="G83" s="187">
        <v>0</v>
      </c>
      <c r="H83" s="187">
        <v>2</v>
      </c>
      <c r="I83" s="187">
        <v>2</v>
      </c>
      <c r="J83" s="187">
        <v>1</v>
      </c>
      <c r="K83" s="180"/>
      <c r="L83" s="180"/>
      <c r="M83" s="180"/>
      <c r="N83" s="180"/>
      <c r="O83" s="728"/>
      <c r="P83" s="180"/>
      <c r="Q83" s="180"/>
      <c r="S83" s="1366">
        <v>7</v>
      </c>
      <c r="T83" s="1366">
        <v>6</v>
      </c>
      <c r="U83" s="187">
        <f t="shared" si="2"/>
        <v>0</v>
      </c>
      <c r="V83" s="187">
        <f t="shared" si="3"/>
        <v>1</v>
      </c>
      <c r="W83" s="187">
        <f t="shared" si="4"/>
        <v>1</v>
      </c>
      <c r="X83" s="187">
        <f t="shared" si="5"/>
        <v>2</v>
      </c>
      <c r="Y83" s="187">
        <f t="shared" si="6"/>
        <v>0</v>
      </c>
      <c r="Z83" s="187">
        <f t="shared" si="7"/>
        <v>2</v>
      </c>
      <c r="AA83" s="187">
        <f t="shared" si="8"/>
        <v>2</v>
      </c>
      <c r="AB83" s="187">
        <f t="shared" si="9"/>
        <v>1</v>
      </c>
      <c r="AC83" s="187"/>
      <c r="AD83" s="187"/>
      <c r="AE83" s="187"/>
      <c r="AF83" s="187"/>
      <c r="AG83" s="187"/>
      <c r="AH83" s="187"/>
      <c r="AI83" s="1369"/>
    </row>
    <row r="84" spans="1:35" ht="15" x14ac:dyDescent="0.25">
      <c r="A84" s="1366">
        <v>8</v>
      </c>
      <c r="B84" s="1366">
        <v>7</v>
      </c>
      <c r="C84" s="187">
        <v>0</v>
      </c>
      <c r="D84" s="187">
        <v>0</v>
      </c>
      <c r="E84" s="187">
        <v>0</v>
      </c>
      <c r="F84" s="187">
        <v>1</v>
      </c>
      <c r="G84" s="187">
        <v>0</v>
      </c>
      <c r="H84" s="187">
        <v>0</v>
      </c>
      <c r="I84" s="187">
        <v>1</v>
      </c>
      <c r="J84" s="187">
        <v>0</v>
      </c>
      <c r="K84" s="180"/>
      <c r="L84" s="180"/>
      <c r="M84" s="180"/>
      <c r="N84" s="180"/>
      <c r="O84" s="728"/>
      <c r="P84" s="180"/>
      <c r="Q84" s="180"/>
      <c r="S84" s="1366">
        <v>8</v>
      </c>
      <c r="T84" s="1366">
        <v>7</v>
      </c>
      <c r="U84" s="187">
        <f t="shared" si="2"/>
        <v>0</v>
      </c>
      <c r="V84" s="187">
        <f t="shared" si="3"/>
        <v>0</v>
      </c>
      <c r="W84" s="187">
        <f t="shared" si="4"/>
        <v>2</v>
      </c>
      <c r="X84" s="187">
        <f t="shared" si="5"/>
        <v>5</v>
      </c>
      <c r="Y84" s="187">
        <f t="shared" si="6"/>
        <v>0</v>
      </c>
      <c r="Z84" s="187">
        <f t="shared" si="7"/>
        <v>5</v>
      </c>
      <c r="AA84" s="187">
        <f t="shared" si="8"/>
        <v>5</v>
      </c>
      <c r="AB84" s="187">
        <f t="shared" si="9"/>
        <v>0</v>
      </c>
      <c r="AC84" s="187"/>
      <c r="AD84" s="187"/>
      <c r="AE84" s="187"/>
      <c r="AF84" s="187"/>
      <c r="AG84" s="187"/>
      <c r="AH84" s="187"/>
      <c r="AI84" s="1369"/>
    </row>
    <row r="85" spans="1:35" ht="15" x14ac:dyDescent="0.25">
      <c r="A85" s="1366">
        <v>9</v>
      </c>
      <c r="B85" s="1366">
        <v>8</v>
      </c>
      <c r="C85" s="187">
        <v>0</v>
      </c>
      <c r="D85" s="187">
        <v>0</v>
      </c>
      <c r="E85" s="1269">
        <v>0</v>
      </c>
      <c r="F85" s="1269">
        <v>0</v>
      </c>
      <c r="G85" s="1269">
        <v>0</v>
      </c>
      <c r="H85" s="1269">
        <v>0</v>
      </c>
      <c r="I85" s="1370">
        <v>0</v>
      </c>
      <c r="J85" s="187">
        <v>0</v>
      </c>
      <c r="K85" s="180"/>
      <c r="L85" s="180"/>
      <c r="M85" s="180"/>
      <c r="N85" s="180"/>
      <c r="O85" s="728"/>
      <c r="P85" s="180"/>
      <c r="Q85" s="180"/>
      <c r="S85" s="1366">
        <v>9</v>
      </c>
      <c r="T85" s="1366">
        <v>8</v>
      </c>
      <c r="U85" s="187">
        <f t="shared" si="2"/>
        <v>0</v>
      </c>
      <c r="V85" s="187">
        <f t="shared" si="3"/>
        <v>0</v>
      </c>
      <c r="W85" s="187">
        <f t="shared" si="4"/>
        <v>0</v>
      </c>
      <c r="X85" s="187">
        <f t="shared" si="5"/>
        <v>0</v>
      </c>
      <c r="Y85" s="187">
        <f t="shared" si="6"/>
        <v>0</v>
      </c>
      <c r="Z85" s="187">
        <f t="shared" si="7"/>
        <v>0</v>
      </c>
      <c r="AA85" s="187">
        <f t="shared" si="8"/>
        <v>0</v>
      </c>
      <c r="AB85" s="187">
        <f t="shared" si="9"/>
        <v>0</v>
      </c>
      <c r="AC85" s="187"/>
      <c r="AD85" s="187"/>
      <c r="AE85" s="187"/>
      <c r="AF85" s="187"/>
      <c r="AG85" s="187"/>
      <c r="AH85" s="187"/>
      <c r="AI85" s="1369"/>
    </row>
    <row r="86" spans="1:35" ht="15" x14ac:dyDescent="0.25">
      <c r="A86" s="1366">
        <v>10</v>
      </c>
      <c r="B86" s="1366">
        <v>9</v>
      </c>
      <c r="C86" s="187">
        <v>0</v>
      </c>
      <c r="D86" s="187">
        <v>0</v>
      </c>
      <c r="E86" s="187">
        <v>0</v>
      </c>
      <c r="F86" s="187">
        <v>0</v>
      </c>
      <c r="G86" s="187">
        <v>0</v>
      </c>
      <c r="H86" s="187">
        <v>0</v>
      </c>
      <c r="I86" s="187">
        <v>0</v>
      </c>
      <c r="J86" s="187">
        <v>0</v>
      </c>
      <c r="K86" s="180"/>
      <c r="L86" s="180"/>
      <c r="M86" s="180"/>
      <c r="N86" s="180"/>
      <c r="O86" s="728"/>
      <c r="P86" s="180"/>
      <c r="Q86" s="180"/>
      <c r="S86" s="1366">
        <v>10</v>
      </c>
      <c r="T86" s="1366">
        <v>9</v>
      </c>
      <c r="U86" s="187">
        <f t="shared" si="2"/>
        <v>0</v>
      </c>
      <c r="V86" s="187">
        <f t="shared" si="3"/>
        <v>0</v>
      </c>
      <c r="W86" s="187">
        <f t="shared" si="4"/>
        <v>0</v>
      </c>
      <c r="X86" s="187">
        <f t="shared" si="5"/>
        <v>0</v>
      </c>
      <c r="Y86" s="187">
        <f t="shared" si="6"/>
        <v>0</v>
      </c>
      <c r="Z86" s="187">
        <f t="shared" si="7"/>
        <v>0</v>
      </c>
      <c r="AA86" s="187">
        <f t="shared" si="8"/>
        <v>0</v>
      </c>
      <c r="AB86" s="187">
        <f t="shared" si="9"/>
        <v>7</v>
      </c>
      <c r="AC86" s="187"/>
      <c r="AD86" s="187"/>
      <c r="AE86" s="187"/>
      <c r="AF86" s="187"/>
      <c r="AG86" s="187"/>
      <c r="AH86" s="187"/>
      <c r="AI86" s="1369"/>
    </row>
    <row r="87" spans="1:35" ht="15" x14ac:dyDescent="0.25">
      <c r="A87" s="1366" t="s">
        <v>276</v>
      </c>
      <c r="B87" s="1366"/>
      <c r="C87" s="1369">
        <f>SUM(C77:C86)</f>
        <v>1</v>
      </c>
      <c r="D87" s="1369">
        <f t="shared" ref="D87:Q87" si="10">SUM(D77:D86)</f>
        <v>5</v>
      </c>
      <c r="E87" s="1369">
        <f t="shared" si="10"/>
        <v>1</v>
      </c>
      <c r="F87" s="1369">
        <f t="shared" si="10"/>
        <v>11</v>
      </c>
      <c r="G87" s="1369">
        <f t="shared" si="10"/>
        <v>26</v>
      </c>
      <c r="H87" s="1369">
        <f t="shared" si="10"/>
        <v>6</v>
      </c>
      <c r="I87" s="1369">
        <f t="shared" si="10"/>
        <v>7</v>
      </c>
      <c r="J87" s="1369">
        <f t="shared" si="10"/>
        <v>8</v>
      </c>
      <c r="K87" s="1369">
        <f t="shared" si="10"/>
        <v>0</v>
      </c>
      <c r="L87" s="1369">
        <f t="shared" si="10"/>
        <v>0</v>
      </c>
      <c r="M87" s="1369">
        <f t="shared" si="10"/>
        <v>0</v>
      </c>
      <c r="N87" s="1369">
        <f t="shared" si="10"/>
        <v>0</v>
      </c>
      <c r="O87" s="1369">
        <f t="shared" si="10"/>
        <v>0</v>
      </c>
      <c r="P87" s="1369">
        <f t="shared" si="10"/>
        <v>0</v>
      </c>
      <c r="Q87" s="1369">
        <f t="shared" si="10"/>
        <v>0</v>
      </c>
      <c r="S87" s="2351" t="s">
        <v>276</v>
      </c>
      <c r="T87" s="2353"/>
      <c r="U87" s="1369">
        <f>SUM(U77:U86)</f>
        <v>14</v>
      </c>
      <c r="V87" s="1369">
        <f t="shared" ref="V87:AG87" si="11">SUM(V77:V86)</f>
        <v>18</v>
      </c>
      <c r="W87" s="1369">
        <f t="shared" si="11"/>
        <v>9</v>
      </c>
      <c r="X87" s="1369">
        <f t="shared" si="11"/>
        <v>78</v>
      </c>
      <c r="Y87" s="1369">
        <f t="shared" si="11"/>
        <v>209</v>
      </c>
      <c r="Z87" s="1369">
        <f t="shared" si="11"/>
        <v>33</v>
      </c>
      <c r="AA87" s="1369">
        <f t="shared" si="11"/>
        <v>31</v>
      </c>
      <c r="AB87" s="1369">
        <f t="shared" si="11"/>
        <v>40</v>
      </c>
      <c r="AC87" s="1369">
        <f t="shared" si="11"/>
        <v>0</v>
      </c>
      <c r="AD87" s="1369">
        <f t="shared" si="11"/>
        <v>0</v>
      </c>
      <c r="AE87" s="1369">
        <f t="shared" si="11"/>
        <v>0</v>
      </c>
      <c r="AF87" s="1369">
        <f t="shared" si="11"/>
        <v>0</v>
      </c>
      <c r="AG87" s="1369">
        <f t="shared" si="11"/>
        <v>0</v>
      </c>
      <c r="AH87" s="187"/>
      <c r="AI87" s="1369"/>
    </row>
    <row r="88" spans="1:35" ht="15" x14ac:dyDescent="0.25">
      <c r="A88" s="1364"/>
      <c r="B88" s="1364"/>
      <c r="U88" s="838">
        <f>SUM(U87:AB87)</f>
        <v>432</v>
      </c>
    </row>
    <row r="89" spans="1:35" x14ac:dyDescent="0.2">
      <c r="A89" s="1364" t="s">
        <v>598</v>
      </c>
      <c r="B89" s="1364"/>
      <c r="S89" s="95" t="s">
        <v>598</v>
      </c>
      <c r="U89" s="95" t="s">
        <v>302</v>
      </c>
    </row>
    <row r="90" spans="1:35" x14ac:dyDescent="0.2">
      <c r="A90" s="1364">
        <v>1</v>
      </c>
      <c r="B90" s="1364" t="s">
        <v>728</v>
      </c>
      <c r="H90" s="95">
        <v>8</v>
      </c>
      <c r="I90" s="95" t="s">
        <v>729</v>
      </c>
      <c r="S90" s="95">
        <v>1</v>
      </c>
      <c r="T90" s="95" t="s">
        <v>728</v>
      </c>
      <c r="Z90" s="1350">
        <v>8</v>
      </c>
      <c r="AA90" s="95" t="s">
        <v>730</v>
      </c>
      <c r="AG90" s="2392" t="s">
        <v>370</v>
      </c>
      <c r="AH90" s="2392"/>
      <c r="AI90" s="2392"/>
    </row>
    <row r="91" spans="1:35" x14ac:dyDescent="0.2">
      <c r="A91" s="1364">
        <v>2</v>
      </c>
      <c r="B91" s="1364" t="s">
        <v>731</v>
      </c>
      <c r="H91" s="95">
        <v>9</v>
      </c>
      <c r="I91" s="95" t="s">
        <v>732</v>
      </c>
      <c r="S91" s="95">
        <v>2</v>
      </c>
      <c r="T91" s="95" t="s">
        <v>731</v>
      </c>
      <c r="Z91" s="1350">
        <v>9</v>
      </c>
      <c r="AA91" s="95" t="s">
        <v>733</v>
      </c>
    </row>
    <row r="92" spans="1:35" x14ac:dyDescent="0.2">
      <c r="A92" s="1364">
        <v>3</v>
      </c>
      <c r="B92" s="1364" t="s">
        <v>734</v>
      </c>
      <c r="H92" s="95">
        <v>0</v>
      </c>
      <c r="I92" s="95" t="s">
        <v>735</v>
      </c>
      <c r="S92" s="95">
        <v>3</v>
      </c>
      <c r="T92" s="95" t="s">
        <v>734</v>
      </c>
      <c r="Z92" s="1350">
        <v>0</v>
      </c>
      <c r="AA92" s="95" t="s">
        <v>736</v>
      </c>
    </row>
    <row r="93" spans="1:35" x14ac:dyDescent="0.2">
      <c r="A93" s="1364">
        <v>4</v>
      </c>
      <c r="B93" s="1364" t="s">
        <v>737</v>
      </c>
      <c r="H93" s="95" t="s">
        <v>738</v>
      </c>
      <c r="I93" s="95" t="s">
        <v>739</v>
      </c>
      <c r="S93" s="95">
        <v>4</v>
      </c>
      <c r="T93" s="95" t="s">
        <v>737</v>
      </c>
      <c r="Z93" s="95" t="s">
        <v>738</v>
      </c>
      <c r="AA93" s="95" t="s">
        <v>739</v>
      </c>
    </row>
    <row r="94" spans="1:35" ht="15" x14ac:dyDescent="0.25">
      <c r="A94" s="1364">
        <v>5</v>
      </c>
      <c r="B94" s="1364" t="s">
        <v>740</v>
      </c>
      <c r="H94" s="95" t="s">
        <v>741</v>
      </c>
      <c r="I94" s="95" t="s">
        <v>742</v>
      </c>
      <c r="S94" s="95">
        <v>5</v>
      </c>
      <c r="T94" s="95" t="s">
        <v>740</v>
      </c>
      <c r="Z94" s="95" t="s">
        <v>741</v>
      </c>
      <c r="AA94" s="95" t="s">
        <v>742</v>
      </c>
      <c r="AG94" s="2496" t="s">
        <v>371</v>
      </c>
      <c r="AH94" s="2496"/>
      <c r="AI94" s="2496"/>
    </row>
    <row r="95" spans="1:35" x14ac:dyDescent="0.2">
      <c r="A95" s="1364">
        <v>6</v>
      </c>
      <c r="B95" s="1364" t="s">
        <v>743</v>
      </c>
      <c r="H95" s="95" t="s">
        <v>744</v>
      </c>
      <c r="I95" s="95" t="s">
        <v>745</v>
      </c>
      <c r="S95" s="95">
        <v>6</v>
      </c>
      <c r="T95" s="95" t="s">
        <v>743</v>
      </c>
      <c r="Z95" s="95" t="s">
        <v>744</v>
      </c>
      <c r="AA95" s="95" t="s">
        <v>745</v>
      </c>
      <c r="AG95" s="2392" t="s">
        <v>372</v>
      </c>
      <c r="AH95" s="2392"/>
      <c r="AI95" s="2392"/>
    </row>
    <row r="96" spans="1:35" x14ac:dyDescent="0.2">
      <c r="A96" s="1364">
        <v>7</v>
      </c>
      <c r="B96" s="1364" t="s">
        <v>746</v>
      </c>
      <c r="H96" s="95" t="s">
        <v>747</v>
      </c>
      <c r="I96" s="95" t="s">
        <v>748</v>
      </c>
      <c r="S96" s="95">
        <v>7</v>
      </c>
      <c r="T96" s="95" t="s">
        <v>746</v>
      </c>
      <c r="Z96" s="95" t="s">
        <v>747</v>
      </c>
      <c r="AA96" s="95" t="s">
        <v>748</v>
      </c>
      <c r="AG96" s="2392" t="s">
        <v>749</v>
      </c>
      <c r="AH96" s="2392"/>
      <c r="AI96" s="2392"/>
    </row>
    <row r="97" spans="1:35" x14ac:dyDescent="0.2">
      <c r="F97" s="1362"/>
      <c r="G97" s="1362"/>
      <c r="H97" s="1362"/>
      <c r="I97" s="1362"/>
      <c r="J97" s="1362"/>
      <c r="K97" s="1362"/>
      <c r="L97" s="1362"/>
      <c r="M97" s="1362"/>
    </row>
    <row r="98" spans="1:35" x14ac:dyDescent="0.2">
      <c r="S98" s="95" t="s">
        <v>750</v>
      </c>
    </row>
    <row r="99" spans="1:35" x14ac:dyDescent="0.2">
      <c r="R99" s="6"/>
    </row>
    <row r="100" spans="1:35" ht="18" x14ac:dyDescent="0.25">
      <c r="A100" s="2542" t="s">
        <v>269</v>
      </c>
      <c r="B100" s="2542"/>
      <c r="C100" s="2542"/>
      <c r="D100" s="2542"/>
      <c r="E100" s="2542"/>
      <c r="F100" s="2542"/>
      <c r="G100" s="2542"/>
      <c r="H100" s="2542"/>
      <c r="I100" s="2542"/>
      <c r="J100" s="2542"/>
      <c r="K100" s="2542"/>
      <c r="L100" s="2542"/>
      <c r="M100" s="2542"/>
      <c r="N100" s="2542"/>
      <c r="O100" s="2542"/>
      <c r="P100" s="2542"/>
      <c r="Q100" s="2542"/>
      <c r="S100" s="2550" t="s">
        <v>804</v>
      </c>
      <c r="T100" s="2550"/>
      <c r="U100" s="2550"/>
      <c r="V100" s="2550"/>
      <c r="W100" s="2550"/>
      <c r="X100" s="2550"/>
      <c r="Y100" s="2550"/>
      <c r="Z100" s="2550"/>
      <c r="AA100" s="2550"/>
      <c r="AB100" s="2550"/>
      <c r="AC100" s="2550"/>
      <c r="AD100" s="2550"/>
      <c r="AE100" s="2550"/>
      <c r="AF100" s="2550"/>
      <c r="AG100" s="2550"/>
      <c r="AH100" s="2550"/>
      <c r="AI100" s="2550"/>
    </row>
    <row r="101" spans="1:35" ht="15.75" x14ac:dyDescent="0.25">
      <c r="E101" s="6"/>
      <c r="F101" s="833"/>
      <c r="G101" s="833"/>
      <c r="H101" s="833"/>
      <c r="I101" s="833"/>
      <c r="J101" s="833"/>
      <c r="K101" s="833"/>
      <c r="L101" s="833"/>
      <c r="M101" s="833"/>
      <c r="N101" s="6"/>
      <c r="O101" s="6"/>
      <c r="P101" s="6"/>
      <c r="Q101" s="6"/>
      <c r="S101" s="2551" t="s">
        <v>805</v>
      </c>
      <c r="T101" s="2551"/>
      <c r="U101" s="2551"/>
      <c r="V101" s="2551"/>
      <c r="W101" s="2551"/>
      <c r="X101" s="2551"/>
      <c r="Y101" s="2551"/>
      <c r="Z101" s="2551"/>
      <c r="AA101" s="2551"/>
      <c r="AB101" s="2551"/>
      <c r="AC101" s="2551"/>
      <c r="AD101" s="2551"/>
      <c r="AE101" s="2551"/>
      <c r="AF101" s="2551"/>
      <c r="AG101" s="2551"/>
      <c r="AH101" s="2551"/>
      <c r="AI101" s="2551"/>
    </row>
    <row r="102" spans="1:35" ht="15" x14ac:dyDescent="0.25">
      <c r="A102" s="1588" t="s">
        <v>273</v>
      </c>
      <c r="B102" s="1584" t="s">
        <v>801</v>
      </c>
      <c r="D102" s="1584"/>
      <c r="E102" s="1584"/>
      <c r="F102" s="1584"/>
      <c r="G102" s="1584"/>
      <c r="H102" s="1584"/>
      <c r="I102" s="1584"/>
      <c r="J102" s="1584"/>
      <c r="K102" s="1584"/>
      <c r="L102" s="1584"/>
      <c r="M102" s="1584"/>
      <c r="N102" s="1584"/>
      <c r="O102" s="1584"/>
      <c r="P102" s="1584"/>
      <c r="Q102" s="1584"/>
      <c r="S102" s="1600"/>
      <c r="T102" s="1600"/>
      <c r="U102" s="1600"/>
      <c r="V102" s="1600"/>
      <c r="W102" s="1600"/>
      <c r="X102" s="1600"/>
      <c r="Y102" s="1600"/>
      <c r="Z102" s="1600"/>
      <c r="AA102" s="1600"/>
      <c r="AB102" s="1600"/>
      <c r="AC102" s="1600"/>
      <c r="AD102" s="1600"/>
      <c r="AE102" s="1600"/>
      <c r="AF102" s="1600"/>
      <c r="AG102" s="1600"/>
      <c r="AH102" s="1600"/>
      <c r="AI102" s="1600"/>
    </row>
    <row r="103" spans="1:35" ht="15" x14ac:dyDescent="0.25">
      <c r="A103" s="1588" t="s">
        <v>25</v>
      </c>
      <c r="B103" s="1584" t="s">
        <v>706</v>
      </c>
      <c r="D103" s="1584"/>
      <c r="E103" s="1584"/>
      <c r="F103" s="1584"/>
      <c r="G103" s="1584"/>
      <c r="H103" s="1584"/>
      <c r="I103" s="1584"/>
      <c r="J103" s="1584"/>
      <c r="K103" s="1584"/>
      <c r="L103" s="1584"/>
      <c r="M103" s="1584"/>
      <c r="N103" s="1584"/>
      <c r="O103" s="1584"/>
      <c r="P103" s="1584"/>
      <c r="Q103" s="1584"/>
      <c r="S103" s="1599" t="s">
        <v>25</v>
      </c>
      <c r="T103" s="1599" t="s">
        <v>706</v>
      </c>
      <c r="U103" s="1599"/>
      <c r="V103" s="1599"/>
      <c r="W103" s="1599"/>
      <c r="X103" s="1599"/>
      <c r="Y103" s="1599"/>
      <c r="Z103" s="1599"/>
      <c r="AA103" s="1599"/>
      <c r="AB103" s="1599"/>
      <c r="AC103" s="1599"/>
      <c r="AD103" s="1599"/>
      <c r="AE103" s="1599"/>
      <c r="AF103" s="1599"/>
      <c r="AG103" s="1599"/>
      <c r="AH103" s="1599"/>
      <c r="AI103" s="1599"/>
    </row>
    <row r="104" spans="1:35" ht="15" x14ac:dyDescent="0.25">
      <c r="A104" s="1588" t="s">
        <v>711</v>
      </c>
      <c r="B104" s="1584" t="s">
        <v>712</v>
      </c>
      <c r="D104" s="1584"/>
      <c r="E104" s="1584"/>
      <c r="F104" s="1584"/>
      <c r="G104" s="1584"/>
      <c r="H104" s="1584"/>
      <c r="I104" s="1584"/>
      <c r="J104" s="1584"/>
      <c r="K104" s="1584"/>
      <c r="L104" s="1584"/>
      <c r="M104" s="1584"/>
      <c r="N104" s="1584"/>
      <c r="O104" s="1584"/>
      <c r="P104" s="1584"/>
      <c r="Q104" s="1584"/>
      <c r="S104" s="1599" t="s">
        <v>272</v>
      </c>
      <c r="T104" s="1599" t="s">
        <v>712</v>
      </c>
      <c r="U104" s="1599"/>
      <c r="V104" s="1599"/>
      <c r="W104" s="1599"/>
      <c r="X104" s="1599"/>
      <c r="Y104" s="1599"/>
      <c r="Z104" s="1599"/>
      <c r="AA104" s="1599"/>
      <c r="AB104" s="1599"/>
      <c r="AC104" s="1599"/>
      <c r="AD104" s="1599"/>
      <c r="AE104" s="1599"/>
      <c r="AF104" s="1599"/>
      <c r="AG104" s="1599"/>
      <c r="AH104" s="1599"/>
      <c r="AI104" s="1599"/>
    </row>
    <row r="105" spans="1:35" s="1490" customFormat="1" ht="15" customHeight="1" x14ac:dyDescent="0.25">
      <c r="A105" s="1588" t="s">
        <v>26</v>
      </c>
      <c r="B105" s="1584" t="s">
        <v>755</v>
      </c>
      <c r="C105" s="95"/>
      <c r="D105" s="1584"/>
      <c r="E105" s="1584"/>
      <c r="F105" s="1584"/>
      <c r="G105" s="1584"/>
      <c r="H105" s="1584"/>
      <c r="I105" s="1584"/>
      <c r="J105" s="1584"/>
      <c r="K105" s="1584"/>
      <c r="L105" s="1584"/>
      <c r="M105" s="1584"/>
      <c r="N105" s="1584"/>
      <c r="O105" s="1584"/>
      <c r="P105" s="1584"/>
      <c r="Q105" s="1584"/>
      <c r="S105" s="1599" t="s">
        <v>26</v>
      </c>
      <c r="T105" s="1599" t="s">
        <v>755</v>
      </c>
      <c r="U105" s="1599"/>
      <c r="V105" s="1599"/>
      <c r="W105" s="1599"/>
      <c r="X105" s="1599"/>
      <c r="Y105" s="1599"/>
      <c r="Z105" s="1599"/>
      <c r="AA105" s="1599"/>
      <c r="AB105" s="1599"/>
      <c r="AC105" s="1599"/>
      <c r="AD105" s="1599"/>
      <c r="AE105" s="1599"/>
      <c r="AF105" s="1599"/>
      <c r="AG105" s="1599"/>
      <c r="AH105" s="1599"/>
      <c r="AI105" s="1599"/>
    </row>
    <row r="106" spans="1:35" s="1490" customFormat="1" ht="15" x14ac:dyDescent="0.25">
      <c r="A106" s="1587"/>
      <c r="B106" s="1587"/>
      <c r="C106" s="1584"/>
      <c r="D106" s="1584"/>
      <c r="E106" s="1584"/>
      <c r="F106" s="1584"/>
      <c r="G106" s="1584"/>
      <c r="H106" s="1584"/>
      <c r="I106" s="1584"/>
      <c r="J106" s="1584"/>
      <c r="K106" s="1584"/>
      <c r="L106" s="1584"/>
      <c r="M106" s="1584"/>
      <c r="N106" s="1584"/>
      <c r="O106" s="1584"/>
      <c r="P106" s="1584"/>
      <c r="Q106" s="1584"/>
      <c r="S106" s="1599"/>
      <c r="T106" s="1599"/>
      <c r="U106" s="1599"/>
      <c r="V106" s="1599"/>
      <c r="W106" s="1599"/>
      <c r="X106" s="1599"/>
      <c r="Y106" s="1599"/>
      <c r="Z106" s="1599"/>
      <c r="AA106" s="1599"/>
      <c r="AB106" s="1599"/>
      <c r="AC106" s="1599"/>
      <c r="AD106" s="1599"/>
      <c r="AE106" s="1599"/>
      <c r="AF106" s="1599"/>
      <c r="AG106" s="1599"/>
      <c r="AH106" s="1599"/>
      <c r="AI106" s="1599"/>
    </row>
    <row r="107" spans="1:35" s="1490" customFormat="1" ht="15" x14ac:dyDescent="0.2">
      <c r="A107" s="2465" t="s">
        <v>0</v>
      </c>
      <c r="B107" s="2465" t="s">
        <v>715</v>
      </c>
      <c r="C107" s="2543" t="s">
        <v>716</v>
      </c>
      <c r="D107" s="2544"/>
      <c r="E107" s="2544"/>
      <c r="F107" s="2544"/>
      <c r="G107" s="2544"/>
      <c r="H107" s="2544"/>
      <c r="I107" s="2544"/>
      <c r="J107" s="2544"/>
      <c r="K107" s="2544"/>
      <c r="L107" s="2544"/>
      <c r="M107" s="2544"/>
      <c r="N107" s="2544"/>
      <c r="O107" s="2544"/>
      <c r="P107" s="2545"/>
      <c r="Q107" s="1492" t="s">
        <v>309</v>
      </c>
      <c r="S107" s="2552" t="s">
        <v>0</v>
      </c>
      <c r="T107" s="2552" t="s">
        <v>715</v>
      </c>
      <c r="U107" s="2552" t="s">
        <v>716</v>
      </c>
      <c r="V107" s="2552"/>
      <c r="W107" s="2552"/>
      <c r="X107" s="2552"/>
      <c r="Y107" s="2552"/>
      <c r="Z107" s="2552"/>
      <c r="AA107" s="2552"/>
      <c r="AB107" s="2552"/>
      <c r="AC107" s="2552"/>
      <c r="AD107" s="2552"/>
      <c r="AE107" s="2552"/>
      <c r="AF107" s="2552"/>
      <c r="AG107" s="2552"/>
      <c r="AH107" s="2552"/>
      <c r="AI107" s="2552" t="s">
        <v>309</v>
      </c>
    </row>
    <row r="108" spans="1:35" s="1490" customFormat="1" ht="63.75" x14ac:dyDescent="0.2">
      <c r="A108" s="2466"/>
      <c r="B108" s="2466"/>
      <c r="C108" s="1488" t="s">
        <v>724</v>
      </c>
      <c r="D108" s="1488" t="s">
        <v>717</v>
      </c>
      <c r="E108" s="1488" t="s">
        <v>718</v>
      </c>
      <c r="F108" s="1488" t="s">
        <v>136</v>
      </c>
      <c r="G108" s="1488" t="s">
        <v>93</v>
      </c>
      <c r="H108" s="1488" t="s">
        <v>94</v>
      </c>
      <c r="I108" s="1488" t="s">
        <v>719</v>
      </c>
      <c r="J108" s="1488" t="s">
        <v>720</v>
      </c>
      <c r="K108" s="1488" t="s">
        <v>95</v>
      </c>
      <c r="L108" s="1488" t="s">
        <v>721</v>
      </c>
      <c r="M108" s="1488" t="s">
        <v>722</v>
      </c>
      <c r="N108" s="1488" t="s">
        <v>723</v>
      </c>
      <c r="O108" s="1488" t="s">
        <v>208</v>
      </c>
      <c r="P108" s="1488" t="s">
        <v>97</v>
      </c>
      <c r="Q108" s="1488"/>
      <c r="S108" s="2552"/>
      <c r="T108" s="2552"/>
      <c r="U108" s="1601" t="s">
        <v>724</v>
      </c>
      <c r="V108" s="1601" t="s">
        <v>717</v>
      </c>
      <c r="W108" s="1601" t="s">
        <v>718</v>
      </c>
      <c r="X108" s="1601" t="s">
        <v>136</v>
      </c>
      <c r="Y108" s="1601" t="s">
        <v>93</v>
      </c>
      <c r="Z108" s="1601" t="s">
        <v>94</v>
      </c>
      <c r="AA108" s="1601" t="s">
        <v>719</v>
      </c>
      <c r="AB108" s="1601" t="s">
        <v>720</v>
      </c>
      <c r="AC108" s="1601" t="s">
        <v>95</v>
      </c>
      <c r="AD108" s="1601" t="s">
        <v>725</v>
      </c>
      <c r="AE108" s="1601" t="s">
        <v>722</v>
      </c>
      <c r="AF108" s="1601" t="s">
        <v>726</v>
      </c>
      <c r="AG108" s="1601" t="s">
        <v>208</v>
      </c>
      <c r="AH108" s="1601" t="s">
        <v>97</v>
      </c>
      <c r="AI108" s="2552"/>
    </row>
    <row r="109" spans="1:35" ht="15" x14ac:dyDescent="0.2">
      <c r="A109" s="1263">
        <v>1</v>
      </c>
      <c r="B109" s="1263">
        <v>2</v>
      </c>
      <c r="C109" s="1263">
        <v>3</v>
      </c>
      <c r="D109" s="1264">
        <v>4</v>
      </c>
      <c r="E109" s="1264">
        <v>5</v>
      </c>
      <c r="F109" s="1264">
        <v>6</v>
      </c>
      <c r="G109" s="1264">
        <v>7</v>
      </c>
      <c r="H109" s="1264">
        <v>8</v>
      </c>
      <c r="I109" s="1264">
        <v>9</v>
      </c>
      <c r="J109" s="1264">
        <v>10</v>
      </c>
      <c r="K109" s="1264">
        <v>11</v>
      </c>
      <c r="L109" s="1264">
        <v>12</v>
      </c>
      <c r="M109" s="1264">
        <v>13</v>
      </c>
      <c r="N109" s="1264">
        <v>14</v>
      </c>
      <c r="O109" s="1264">
        <v>15</v>
      </c>
      <c r="P109" s="1264">
        <v>16</v>
      </c>
      <c r="Q109" s="1264">
        <v>17</v>
      </c>
      <c r="S109" s="1607">
        <v>1</v>
      </c>
      <c r="T109" s="1607">
        <v>2</v>
      </c>
      <c r="U109" s="1607">
        <v>3</v>
      </c>
      <c r="V109" s="1607">
        <v>4</v>
      </c>
      <c r="W109" s="1607">
        <v>5</v>
      </c>
      <c r="X109" s="1607">
        <v>6</v>
      </c>
      <c r="Y109" s="1607">
        <v>7</v>
      </c>
      <c r="Z109" s="1607">
        <v>8</v>
      </c>
      <c r="AA109" s="1607">
        <v>9</v>
      </c>
      <c r="AB109" s="1607">
        <v>10</v>
      </c>
      <c r="AC109" s="1607">
        <v>11</v>
      </c>
      <c r="AD109" s="1607">
        <v>12</v>
      </c>
      <c r="AE109" s="1607">
        <v>13</v>
      </c>
      <c r="AF109" s="1607">
        <v>14</v>
      </c>
      <c r="AG109" s="1607">
        <v>15</v>
      </c>
      <c r="AH109" s="1607">
        <v>16</v>
      </c>
      <c r="AI109" s="1607">
        <v>17</v>
      </c>
    </row>
    <row r="110" spans="1:35" ht="15" x14ac:dyDescent="0.25">
      <c r="A110" s="1589">
        <v>1</v>
      </c>
      <c r="B110" s="1589">
        <v>0</v>
      </c>
      <c r="C110" s="1586">
        <v>0</v>
      </c>
      <c r="D110" s="1586">
        <v>0</v>
      </c>
      <c r="E110" s="1586">
        <v>0</v>
      </c>
      <c r="F110" s="1586">
        <v>0</v>
      </c>
      <c r="G110" s="1586">
        <v>0</v>
      </c>
      <c r="H110" s="1586">
        <v>0</v>
      </c>
      <c r="I110" s="1586">
        <v>0</v>
      </c>
      <c r="J110" s="1586">
        <v>0</v>
      </c>
      <c r="K110" s="1585"/>
      <c r="L110" s="1585"/>
      <c r="M110" s="1585"/>
      <c r="N110" s="1585"/>
      <c r="O110" s="1585"/>
      <c r="P110" s="1585"/>
      <c r="Q110" s="1585"/>
      <c r="S110" s="1605">
        <v>1</v>
      </c>
      <c r="T110" s="1605">
        <v>0</v>
      </c>
      <c r="U110" s="1602">
        <v>0</v>
      </c>
      <c r="V110" s="1602">
        <v>0</v>
      </c>
      <c r="W110" s="1602">
        <v>0</v>
      </c>
      <c r="X110" s="1602">
        <v>0</v>
      </c>
      <c r="Y110" s="1602">
        <v>0</v>
      </c>
      <c r="Z110" s="1602">
        <v>0</v>
      </c>
      <c r="AA110" s="1602">
        <v>0</v>
      </c>
      <c r="AB110" s="1602">
        <v>0</v>
      </c>
      <c r="AC110" s="1602"/>
      <c r="AD110" s="1602"/>
      <c r="AE110" s="1602"/>
      <c r="AF110" s="1602"/>
      <c r="AG110" s="1602"/>
      <c r="AH110" s="1602"/>
      <c r="AI110" s="1602"/>
    </row>
    <row r="111" spans="1:35" ht="15" x14ac:dyDescent="0.25">
      <c r="A111" s="1589">
        <v>2</v>
      </c>
      <c r="B111" s="1589">
        <v>1</v>
      </c>
      <c r="C111" s="1586">
        <v>0</v>
      </c>
      <c r="D111" s="1586">
        <v>0</v>
      </c>
      <c r="E111" s="1586">
        <v>0</v>
      </c>
      <c r="F111" s="1586">
        <v>0</v>
      </c>
      <c r="G111" s="1586">
        <v>0</v>
      </c>
      <c r="H111" s="1586">
        <v>0</v>
      </c>
      <c r="I111" s="1586">
        <v>0</v>
      </c>
      <c r="J111" s="1586">
        <v>0</v>
      </c>
      <c r="K111" s="1585"/>
      <c r="L111" s="1585"/>
      <c r="M111" s="1585"/>
      <c r="N111" s="1585"/>
      <c r="O111" s="1606"/>
      <c r="P111" s="1585"/>
      <c r="Q111" s="1585"/>
      <c r="S111" s="1605">
        <v>2</v>
      </c>
      <c r="T111" s="1605">
        <v>1</v>
      </c>
      <c r="U111" s="1602">
        <v>0</v>
      </c>
      <c r="V111" s="1602">
        <v>0</v>
      </c>
      <c r="W111" s="1602">
        <v>0</v>
      </c>
      <c r="X111" s="1602">
        <v>0</v>
      </c>
      <c r="Y111" s="1602">
        <v>0</v>
      </c>
      <c r="Z111" s="1602">
        <v>0</v>
      </c>
      <c r="AA111" s="1602">
        <v>0</v>
      </c>
      <c r="AB111" s="1602">
        <v>0</v>
      </c>
      <c r="AC111" s="1602"/>
      <c r="AD111" s="1602"/>
      <c r="AE111" s="1602"/>
      <c r="AF111" s="1602"/>
      <c r="AG111" s="1602"/>
      <c r="AH111" s="1602"/>
      <c r="AI111" s="1602"/>
    </row>
    <row r="112" spans="1:35" ht="15" x14ac:dyDescent="0.25">
      <c r="A112" s="1589">
        <v>3</v>
      </c>
      <c r="B112" s="1589">
        <v>2</v>
      </c>
      <c r="C112" s="1586">
        <v>0</v>
      </c>
      <c r="D112" s="1586">
        <v>0</v>
      </c>
      <c r="E112" s="1586">
        <v>0</v>
      </c>
      <c r="F112" s="1586">
        <v>0</v>
      </c>
      <c r="G112" s="1586">
        <v>0</v>
      </c>
      <c r="H112" s="1586">
        <v>0</v>
      </c>
      <c r="I112" s="1586">
        <v>0</v>
      </c>
      <c r="J112" s="1586">
        <v>0</v>
      </c>
      <c r="K112" s="1585"/>
      <c r="L112" s="1585"/>
      <c r="M112" s="1585"/>
      <c r="N112" s="1585"/>
      <c r="O112" s="1606"/>
      <c r="P112" s="1585"/>
      <c r="Q112" s="1585"/>
      <c r="S112" s="1605">
        <v>3</v>
      </c>
      <c r="T112" s="1605">
        <v>2</v>
      </c>
      <c r="U112" s="1602">
        <v>13</v>
      </c>
      <c r="V112" s="1602">
        <v>13</v>
      </c>
      <c r="W112" s="1602">
        <v>0</v>
      </c>
      <c r="X112" s="1602">
        <v>0</v>
      </c>
      <c r="Y112" s="1602">
        <v>147</v>
      </c>
      <c r="Z112" s="1602">
        <v>12</v>
      </c>
      <c r="AA112" s="1602">
        <v>7</v>
      </c>
      <c r="AB112" s="1602">
        <v>8</v>
      </c>
      <c r="AC112" s="1602"/>
      <c r="AD112" s="1602"/>
      <c r="AE112" s="1602"/>
      <c r="AF112" s="1602"/>
      <c r="AG112" s="1602"/>
      <c r="AH112" s="1602"/>
      <c r="AI112" s="1602"/>
    </row>
    <row r="113" spans="1:35" ht="15" x14ac:dyDescent="0.25">
      <c r="A113" s="1589">
        <v>4</v>
      </c>
      <c r="B113" s="1589">
        <v>3</v>
      </c>
      <c r="C113" s="1586">
        <v>4</v>
      </c>
      <c r="D113" s="1586">
        <v>0</v>
      </c>
      <c r="E113" s="1586">
        <v>1</v>
      </c>
      <c r="F113" s="1586">
        <v>0</v>
      </c>
      <c r="G113" s="1586">
        <v>6</v>
      </c>
      <c r="H113" s="1586">
        <v>0</v>
      </c>
      <c r="I113" s="1586">
        <v>0</v>
      </c>
      <c r="J113" s="1586">
        <v>2</v>
      </c>
      <c r="K113" s="1585"/>
      <c r="L113" s="1585"/>
      <c r="M113" s="1585"/>
      <c r="N113" s="1585"/>
      <c r="O113" s="1606"/>
      <c r="P113" s="1585"/>
      <c r="Q113" s="1585"/>
      <c r="S113" s="1605">
        <v>4</v>
      </c>
      <c r="T113" s="1605">
        <v>3</v>
      </c>
      <c r="U113" s="1602">
        <v>5</v>
      </c>
      <c r="V113" s="1602">
        <v>4</v>
      </c>
      <c r="W113" s="1602">
        <v>1</v>
      </c>
      <c r="X113" s="1602">
        <v>0</v>
      </c>
      <c r="Y113" s="1602">
        <v>20</v>
      </c>
      <c r="Z113" s="1602">
        <v>1</v>
      </c>
      <c r="AA113" s="1602">
        <v>0</v>
      </c>
      <c r="AB113" s="1602">
        <v>10</v>
      </c>
      <c r="AC113" s="1602"/>
      <c r="AD113" s="1602"/>
      <c r="AE113" s="1602"/>
      <c r="AF113" s="1602"/>
      <c r="AG113" s="1602"/>
      <c r="AH113" s="1602"/>
      <c r="AI113" s="1602"/>
    </row>
    <row r="114" spans="1:35" ht="15" x14ac:dyDescent="0.25">
      <c r="A114" s="1589">
        <v>5</v>
      </c>
      <c r="B114" s="1589">
        <v>4</v>
      </c>
      <c r="C114" s="1586">
        <v>0</v>
      </c>
      <c r="D114" s="1586">
        <v>0</v>
      </c>
      <c r="E114" s="1586">
        <v>0</v>
      </c>
      <c r="F114" s="1586">
        <v>0</v>
      </c>
      <c r="G114" s="1586">
        <v>0</v>
      </c>
      <c r="H114" s="1586">
        <v>0</v>
      </c>
      <c r="I114" s="1586">
        <v>0</v>
      </c>
      <c r="J114" s="1586">
        <v>0</v>
      </c>
      <c r="K114" s="1585"/>
      <c r="L114" s="1585"/>
      <c r="M114" s="1585"/>
      <c r="N114" s="1585"/>
      <c r="O114" s="1606"/>
      <c r="P114" s="1585"/>
      <c r="Q114" s="1585"/>
      <c r="S114" s="1605">
        <v>5</v>
      </c>
      <c r="T114" s="1605">
        <v>4</v>
      </c>
      <c r="U114" s="1602">
        <v>0</v>
      </c>
      <c r="V114" s="1602">
        <v>0</v>
      </c>
      <c r="W114" s="1602">
        <v>6</v>
      </c>
      <c r="X114" s="1602">
        <v>58</v>
      </c>
      <c r="Y114" s="1602">
        <v>46</v>
      </c>
      <c r="Z114" s="1602">
        <v>10</v>
      </c>
      <c r="AA114" s="1602">
        <v>13</v>
      </c>
      <c r="AB114" s="1602">
        <v>11</v>
      </c>
      <c r="AC114" s="1602"/>
      <c r="AD114" s="1602"/>
      <c r="AE114" s="1602"/>
      <c r="AF114" s="1602"/>
      <c r="AG114" s="1602"/>
      <c r="AH114" s="1602"/>
      <c r="AI114" s="1602"/>
    </row>
    <row r="115" spans="1:35" ht="15" x14ac:dyDescent="0.25">
      <c r="A115" s="1589">
        <v>6</v>
      </c>
      <c r="B115" s="1589">
        <v>5</v>
      </c>
      <c r="C115" s="1586">
        <v>0</v>
      </c>
      <c r="D115" s="1586">
        <v>0</v>
      </c>
      <c r="E115" s="1586">
        <v>4</v>
      </c>
      <c r="F115" s="1586">
        <v>8</v>
      </c>
      <c r="G115" s="1586">
        <v>5</v>
      </c>
      <c r="H115" s="1586">
        <v>3</v>
      </c>
      <c r="I115" s="1586">
        <v>3</v>
      </c>
      <c r="J115" s="1586">
        <v>4</v>
      </c>
      <c r="K115" s="1585"/>
      <c r="L115" s="1585"/>
      <c r="M115" s="1585"/>
      <c r="N115" s="1585"/>
      <c r="O115" s="1606"/>
      <c r="P115" s="1585"/>
      <c r="Q115" s="1585"/>
      <c r="S115" s="1605">
        <v>6</v>
      </c>
      <c r="T115" s="1605">
        <v>5</v>
      </c>
      <c r="U115" s="1602">
        <v>0</v>
      </c>
      <c r="V115" s="1602">
        <v>0</v>
      </c>
      <c r="W115" s="1602">
        <v>4</v>
      </c>
      <c r="X115" s="1602">
        <v>21</v>
      </c>
      <c r="Y115" s="1602">
        <v>7</v>
      </c>
      <c r="Z115" s="1602">
        <v>6</v>
      </c>
      <c r="AA115" s="1602">
        <v>7</v>
      </c>
      <c r="AB115" s="1602">
        <v>9</v>
      </c>
      <c r="AC115" s="1602"/>
      <c r="AD115" s="1602"/>
      <c r="AE115" s="1602"/>
      <c r="AF115" s="1602"/>
      <c r="AG115" s="1602"/>
      <c r="AH115" s="1602"/>
      <c r="AI115" s="1602"/>
    </row>
    <row r="116" spans="1:35" ht="15" x14ac:dyDescent="0.25">
      <c r="A116" s="1589">
        <v>7</v>
      </c>
      <c r="B116" s="1589">
        <v>6</v>
      </c>
      <c r="C116" s="1586">
        <v>0</v>
      </c>
      <c r="D116" s="1586">
        <v>0</v>
      </c>
      <c r="E116" s="1586">
        <v>2</v>
      </c>
      <c r="F116" s="1586">
        <v>3</v>
      </c>
      <c r="G116" s="1586">
        <v>0</v>
      </c>
      <c r="H116" s="1586">
        <v>4</v>
      </c>
      <c r="I116" s="1586">
        <v>2</v>
      </c>
      <c r="J116" s="1586">
        <v>3</v>
      </c>
      <c r="K116" s="1585"/>
      <c r="L116" s="1585"/>
      <c r="M116" s="1585"/>
      <c r="N116" s="1585"/>
      <c r="O116" s="1606"/>
      <c r="P116" s="1585"/>
      <c r="Q116" s="1585"/>
      <c r="S116" s="1605">
        <v>7</v>
      </c>
      <c r="T116" s="1605">
        <v>6</v>
      </c>
      <c r="U116" s="1602">
        <v>0</v>
      </c>
      <c r="V116" s="1602">
        <v>1</v>
      </c>
      <c r="W116" s="1602">
        <v>3</v>
      </c>
      <c r="X116" s="1602">
        <v>5</v>
      </c>
      <c r="Y116" s="1602">
        <v>0</v>
      </c>
      <c r="Z116" s="1602">
        <v>6</v>
      </c>
      <c r="AA116" s="1602">
        <v>4</v>
      </c>
      <c r="AB116" s="1602">
        <v>4</v>
      </c>
      <c r="AC116" s="1602"/>
      <c r="AD116" s="1602"/>
      <c r="AE116" s="1602"/>
      <c r="AF116" s="1602"/>
      <c r="AG116" s="1602"/>
      <c r="AH116" s="1602"/>
      <c r="AI116" s="1602"/>
    </row>
    <row r="117" spans="1:35" ht="15" x14ac:dyDescent="0.25">
      <c r="A117" s="1589">
        <v>8</v>
      </c>
      <c r="B117" s="1589">
        <v>7</v>
      </c>
      <c r="C117" s="1586">
        <v>0</v>
      </c>
      <c r="D117" s="1586">
        <v>0</v>
      </c>
      <c r="E117" s="1586">
        <v>0</v>
      </c>
      <c r="F117" s="1586">
        <v>0</v>
      </c>
      <c r="G117" s="1586">
        <v>0</v>
      </c>
      <c r="H117" s="1586">
        <v>0</v>
      </c>
      <c r="I117" s="1586">
        <v>2</v>
      </c>
      <c r="J117" s="1586">
        <v>1</v>
      </c>
      <c r="K117" s="1585"/>
      <c r="L117" s="1585"/>
      <c r="M117" s="1585"/>
      <c r="N117" s="1585"/>
      <c r="O117" s="1606"/>
      <c r="P117" s="1585"/>
      <c r="Q117" s="1585"/>
      <c r="S117" s="1605">
        <v>8</v>
      </c>
      <c r="T117" s="1605">
        <v>7</v>
      </c>
      <c r="U117" s="1602">
        <v>0</v>
      </c>
      <c r="V117" s="1602">
        <v>0</v>
      </c>
      <c r="W117" s="1602">
        <v>2</v>
      </c>
      <c r="X117" s="1602">
        <v>5</v>
      </c>
      <c r="Y117" s="1602">
        <v>0</v>
      </c>
      <c r="Z117" s="1602">
        <v>5</v>
      </c>
      <c r="AA117" s="1602">
        <v>7</v>
      </c>
      <c r="AB117" s="1602">
        <v>1</v>
      </c>
      <c r="AC117" s="1602"/>
      <c r="AD117" s="1602"/>
      <c r="AE117" s="1602"/>
      <c r="AF117" s="1602"/>
      <c r="AG117" s="1602"/>
      <c r="AH117" s="1602"/>
      <c r="AI117" s="1602"/>
    </row>
    <row r="118" spans="1:35" ht="15" x14ac:dyDescent="0.25">
      <c r="A118" s="1589">
        <v>9</v>
      </c>
      <c r="B118" s="1589">
        <v>8</v>
      </c>
      <c r="C118" s="1586">
        <v>0</v>
      </c>
      <c r="D118" s="1586">
        <v>0</v>
      </c>
      <c r="E118" s="1590">
        <v>0</v>
      </c>
      <c r="F118" s="1590">
        <v>2</v>
      </c>
      <c r="G118" s="1590">
        <v>0</v>
      </c>
      <c r="H118" s="1590">
        <v>2</v>
      </c>
      <c r="I118" s="1591">
        <v>0</v>
      </c>
      <c r="J118" s="1586">
        <v>2</v>
      </c>
      <c r="K118" s="1585"/>
      <c r="L118" s="1585"/>
      <c r="M118" s="1585"/>
      <c r="N118" s="1585"/>
      <c r="O118" s="1606"/>
      <c r="P118" s="1585"/>
      <c r="Q118" s="1585"/>
      <c r="S118" s="1605">
        <v>9</v>
      </c>
      <c r="T118" s="1605">
        <v>8</v>
      </c>
      <c r="U118" s="1602">
        <v>0</v>
      </c>
      <c r="V118" s="1602">
        <v>0</v>
      </c>
      <c r="W118" s="1602">
        <v>0</v>
      </c>
      <c r="X118" s="1602">
        <v>2</v>
      </c>
      <c r="Y118" s="1602">
        <v>0</v>
      </c>
      <c r="Z118" s="1602">
        <v>2</v>
      </c>
      <c r="AA118" s="1602">
        <v>0</v>
      </c>
      <c r="AB118" s="1602">
        <v>2</v>
      </c>
      <c r="AC118" s="1602"/>
      <c r="AD118" s="1602"/>
      <c r="AE118" s="1602"/>
      <c r="AF118" s="1602"/>
      <c r="AG118" s="1602"/>
      <c r="AH118" s="1602"/>
      <c r="AI118" s="1602"/>
    </row>
    <row r="119" spans="1:35" ht="15" x14ac:dyDescent="0.25">
      <c r="A119" s="1589">
        <v>10</v>
      </c>
      <c r="B119" s="1589">
        <v>9</v>
      </c>
      <c r="C119" s="1586">
        <v>0</v>
      </c>
      <c r="D119" s="1586">
        <v>0</v>
      </c>
      <c r="E119" s="1586">
        <v>0</v>
      </c>
      <c r="F119" s="1586">
        <v>0</v>
      </c>
      <c r="G119" s="1586">
        <v>0</v>
      </c>
      <c r="H119" s="1586">
        <v>0</v>
      </c>
      <c r="I119" s="1586">
        <v>0</v>
      </c>
      <c r="J119" s="1586">
        <v>0</v>
      </c>
      <c r="K119" s="1585"/>
      <c r="L119" s="1585"/>
      <c r="M119" s="1585"/>
      <c r="N119" s="1585"/>
      <c r="O119" s="1606"/>
      <c r="P119" s="1585"/>
      <c r="Q119" s="1585"/>
      <c r="S119" s="1605">
        <v>10</v>
      </c>
      <c r="T119" s="1605">
        <v>9</v>
      </c>
      <c r="U119" s="1602">
        <v>0</v>
      </c>
      <c r="V119" s="1602">
        <v>0</v>
      </c>
      <c r="W119" s="1602">
        <v>0</v>
      </c>
      <c r="X119" s="1602">
        <v>0</v>
      </c>
      <c r="Y119" s="1602">
        <v>0</v>
      </c>
      <c r="Z119" s="1602">
        <v>0</v>
      </c>
      <c r="AA119" s="1602">
        <v>0</v>
      </c>
      <c r="AB119" s="1602">
        <v>7</v>
      </c>
      <c r="AC119" s="1602"/>
      <c r="AD119" s="1602"/>
      <c r="AE119" s="1602"/>
      <c r="AF119" s="1602"/>
      <c r="AG119" s="1602"/>
      <c r="AH119" s="1602"/>
      <c r="AI119" s="1602"/>
    </row>
    <row r="120" spans="1:35" ht="15" x14ac:dyDescent="0.25">
      <c r="A120" s="1589" t="s">
        <v>276</v>
      </c>
      <c r="B120" s="1589"/>
      <c r="C120" s="1586">
        <v>4</v>
      </c>
      <c r="D120" s="1586">
        <v>0</v>
      </c>
      <c r="E120" s="1586">
        <v>7</v>
      </c>
      <c r="F120" s="1586">
        <v>13</v>
      </c>
      <c r="G120" s="1586">
        <v>11</v>
      </c>
      <c r="H120" s="1586">
        <v>9</v>
      </c>
      <c r="I120" s="1586">
        <v>7</v>
      </c>
      <c r="J120" s="1586">
        <v>12</v>
      </c>
      <c r="K120" s="1586">
        <v>0</v>
      </c>
      <c r="L120" s="1586">
        <v>0</v>
      </c>
      <c r="M120" s="1586">
        <v>0</v>
      </c>
      <c r="N120" s="1586">
        <v>0</v>
      </c>
      <c r="O120" s="1586">
        <v>0</v>
      </c>
      <c r="P120" s="1586">
        <v>0</v>
      </c>
      <c r="Q120" s="1586">
        <v>0</v>
      </c>
      <c r="S120" s="2546" t="s">
        <v>276</v>
      </c>
      <c r="T120" s="2547"/>
      <c r="U120" s="1602">
        <v>18</v>
      </c>
      <c r="V120" s="1602">
        <v>18</v>
      </c>
      <c r="W120" s="1602">
        <v>16</v>
      </c>
      <c r="X120" s="1602">
        <v>91</v>
      </c>
      <c r="Y120" s="1602">
        <v>220</v>
      </c>
      <c r="Z120" s="1602">
        <v>42</v>
      </c>
      <c r="AA120" s="1602">
        <v>38</v>
      </c>
      <c r="AB120" s="1602">
        <v>52</v>
      </c>
      <c r="AC120" s="1602">
        <v>0</v>
      </c>
      <c r="AD120" s="1602">
        <v>0</v>
      </c>
      <c r="AE120" s="1602">
        <v>0</v>
      </c>
      <c r="AF120" s="1602">
        <v>0</v>
      </c>
      <c r="AG120" s="1602">
        <v>0</v>
      </c>
      <c r="AH120" s="1602"/>
      <c r="AI120" s="1602"/>
    </row>
    <row r="121" spans="1:35" ht="15" x14ac:dyDescent="0.25">
      <c r="A121" s="1587"/>
      <c r="B121" s="1587"/>
      <c r="C121" s="1584"/>
      <c r="D121" s="1584"/>
      <c r="E121" s="1584"/>
      <c r="F121" s="1584"/>
      <c r="G121" s="1584"/>
      <c r="H121" s="1584"/>
      <c r="I121" s="1584"/>
      <c r="J121" s="1584"/>
      <c r="K121" s="1584"/>
      <c r="L121" s="1584"/>
      <c r="M121" s="1584"/>
      <c r="N121" s="1584"/>
      <c r="O121" s="1584"/>
      <c r="P121" s="1584"/>
      <c r="Q121" s="1584"/>
      <c r="S121" s="1599"/>
      <c r="T121" s="1599"/>
      <c r="U121" s="1604">
        <v>495</v>
      </c>
      <c r="V121" s="1599"/>
      <c r="W121" s="1599"/>
      <c r="X121" s="1599"/>
      <c r="Y121" s="1599"/>
      <c r="Z121" s="1599"/>
      <c r="AA121" s="1599"/>
      <c r="AB121" s="1599"/>
      <c r="AC121" s="1599"/>
      <c r="AD121" s="1599"/>
      <c r="AE121" s="1599"/>
      <c r="AF121" s="1599"/>
      <c r="AG121" s="1599"/>
      <c r="AH121" s="1599"/>
      <c r="AI121" s="1599"/>
    </row>
    <row r="122" spans="1:35" ht="15" x14ac:dyDescent="0.25">
      <c r="A122" s="1587" t="s">
        <v>598</v>
      </c>
      <c r="B122" s="1587"/>
      <c r="C122" s="1584"/>
      <c r="D122" s="1584"/>
      <c r="E122" s="1584"/>
      <c r="F122" s="1584"/>
      <c r="G122" s="1584"/>
      <c r="H122" s="1584"/>
      <c r="I122" s="1584"/>
      <c r="J122" s="1584"/>
      <c r="K122" s="1584"/>
      <c r="L122" s="1584"/>
      <c r="M122" s="1584"/>
      <c r="N122" s="1584"/>
      <c r="O122" s="1584"/>
      <c r="P122" s="1584"/>
      <c r="Q122" s="1584"/>
      <c r="S122" s="1599" t="s">
        <v>598</v>
      </c>
      <c r="T122" s="1599"/>
      <c r="U122" s="1599" t="s">
        <v>302</v>
      </c>
      <c r="V122" s="1599"/>
      <c r="W122" s="1599"/>
      <c r="X122" s="1599"/>
      <c r="Y122" s="1599"/>
      <c r="Z122" s="1599"/>
      <c r="AA122" s="1599"/>
      <c r="AB122" s="1599"/>
      <c r="AC122" s="1599"/>
      <c r="AD122" s="1599"/>
      <c r="AE122" s="1599"/>
      <c r="AF122" s="1599"/>
      <c r="AG122" s="1599"/>
      <c r="AH122" s="1599"/>
      <c r="AI122" s="1599"/>
    </row>
    <row r="123" spans="1:35" ht="15" x14ac:dyDescent="0.25">
      <c r="A123" s="1587">
        <v>1</v>
      </c>
      <c r="B123" s="1587" t="s">
        <v>728</v>
      </c>
      <c r="C123" s="1584"/>
      <c r="D123" s="1584"/>
      <c r="E123" s="1584"/>
      <c r="F123" s="1584"/>
      <c r="G123" s="1584"/>
      <c r="H123" s="1584">
        <v>8</v>
      </c>
      <c r="I123" s="1584" t="s">
        <v>729</v>
      </c>
      <c r="J123" s="1584"/>
      <c r="K123" s="1584"/>
      <c r="L123" s="1584"/>
      <c r="M123" s="1584"/>
      <c r="N123" s="1584"/>
      <c r="O123" s="1584"/>
      <c r="P123" s="1584"/>
      <c r="Q123" s="1584"/>
      <c r="S123" s="1599">
        <v>1</v>
      </c>
      <c r="T123" s="1599" t="s">
        <v>728</v>
      </c>
      <c r="U123" s="1599"/>
      <c r="V123" s="1599"/>
      <c r="W123" s="1599"/>
      <c r="X123" s="1599"/>
      <c r="Y123" s="1599"/>
      <c r="Z123" s="1603">
        <v>8</v>
      </c>
      <c r="AA123" s="1599" t="s">
        <v>730</v>
      </c>
      <c r="AB123" s="1599"/>
      <c r="AC123" s="1599"/>
      <c r="AD123" s="1599"/>
      <c r="AE123" s="1599"/>
      <c r="AF123" s="1599"/>
      <c r="AG123" s="2548" t="s">
        <v>370</v>
      </c>
      <c r="AH123" s="2548"/>
      <c r="AI123" s="2548"/>
    </row>
    <row r="124" spans="1:35" ht="15" x14ac:dyDescent="0.25">
      <c r="A124" s="1587">
        <v>2</v>
      </c>
      <c r="B124" s="1587" t="s">
        <v>731</v>
      </c>
      <c r="C124" s="1584"/>
      <c r="D124" s="1584"/>
      <c r="E124" s="1584"/>
      <c r="F124" s="1584"/>
      <c r="G124" s="1584"/>
      <c r="H124" s="1584">
        <v>9</v>
      </c>
      <c r="I124" s="1584" t="s">
        <v>732</v>
      </c>
      <c r="J124" s="1584"/>
      <c r="K124" s="1584"/>
      <c r="L124" s="1584"/>
      <c r="M124" s="1584"/>
      <c r="N124" s="1584"/>
      <c r="O124" s="1584"/>
      <c r="P124" s="1584"/>
      <c r="Q124" s="1584"/>
      <c r="S124" s="1599">
        <v>2</v>
      </c>
      <c r="T124" s="1599" t="s">
        <v>731</v>
      </c>
      <c r="U124" s="1599"/>
      <c r="V124" s="1599"/>
      <c r="W124" s="1599"/>
      <c r="X124" s="1599"/>
      <c r="Y124" s="1599"/>
      <c r="Z124" s="1603">
        <v>9</v>
      </c>
      <c r="AA124" s="1599" t="s">
        <v>733</v>
      </c>
      <c r="AB124" s="1599"/>
      <c r="AC124" s="1599"/>
      <c r="AD124" s="1599"/>
      <c r="AE124" s="1599"/>
      <c r="AF124" s="1599"/>
      <c r="AG124" s="1599"/>
      <c r="AH124" s="1599"/>
      <c r="AI124" s="1599"/>
    </row>
    <row r="125" spans="1:35" ht="15" x14ac:dyDescent="0.25">
      <c r="A125" s="1587">
        <v>3</v>
      </c>
      <c r="B125" s="1587" t="s">
        <v>734</v>
      </c>
      <c r="C125" s="1584"/>
      <c r="D125" s="1584"/>
      <c r="E125" s="1584"/>
      <c r="F125" s="1584"/>
      <c r="G125" s="1584"/>
      <c r="H125" s="1584">
        <v>0</v>
      </c>
      <c r="I125" s="1584" t="s">
        <v>735</v>
      </c>
      <c r="J125" s="1584"/>
      <c r="K125" s="1584"/>
      <c r="L125" s="1584"/>
      <c r="M125" s="1584"/>
      <c r="N125" s="1584"/>
      <c r="O125" s="1584"/>
      <c r="P125" s="1584"/>
      <c r="Q125" s="1584"/>
      <c r="S125" s="1599">
        <v>3</v>
      </c>
      <c r="T125" s="1599" t="s">
        <v>734</v>
      </c>
      <c r="U125" s="1599"/>
      <c r="V125" s="1599"/>
      <c r="W125" s="1599"/>
      <c r="X125" s="1599"/>
      <c r="Y125" s="1599"/>
      <c r="Z125" s="1603">
        <v>0</v>
      </c>
      <c r="AA125" s="1599" t="s">
        <v>736</v>
      </c>
      <c r="AB125" s="1599"/>
      <c r="AC125" s="1599"/>
      <c r="AD125" s="1599"/>
      <c r="AE125" s="1599"/>
      <c r="AF125" s="1599"/>
      <c r="AG125" s="1599"/>
      <c r="AH125" s="1599"/>
      <c r="AI125" s="1599"/>
    </row>
    <row r="126" spans="1:35" ht="15" x14ac:dyDescent="0.25">
      <c r="A126" s="1587">
        <v>4</v>
      </c>
      <c r="B126" s="1587" t="s">
        <v>737</v>
      </c>
      <c r="C126" s="1584"/>
      <c r="D126" s="1584"/>
      <c r="E126" s="1584"/>
      <c r="F126" s="1584"/>
      <c r="G126" s="1584"/>
      <c r="H126" s="1584" t="s">
        <v>738</v>
      </c>
      <c r="I126" s="1584" t="s">
        <v>739</v>
      </c>
      <c r="J126" s="1584"/>
      <c r="K126" s="1584"/>
      <c r="L126" s="1584"/>
      <c r="M126" s="1584"/>
      <c r="N126" s="1584"/>
      <c r="O126" s="1584"/>
      <c r="P126" s="1584"/>
      <c r="Q126" s="1584"/>
      <c r="S126" s="1599">
        <v>4</v>
      </c>
      <c r="T126" s="1599" t="s">
        <v>737</v>
      </c>
      <c r="U126" s="1599"/>
      <c r="V126" s="1599"/>
      <c r="W126" s="1599"/>
      <c r="X126" s="1599"/>
      <c r="Y126" s="1599"/>
      <c r="Z126" s="1599" t="s">
        <v>738</v>
      </c>
      <c r="AA126" s="1599" t="s">
        <v>739</v>
      </c>
      <c r="AB126" s="1599"/>
      <c r="AC126" s="1599"/>
      <c r="AD126" s="1599"/>
      <c r="AE126" s="1599"/>
      <c r="AF126" s="1599"/>
      <c r="AG126" s="1599"/>
      <c r="AH126" s="1599"/>
      <c r="AI126" s="1599"/>
    </row>
    <row r="127" spans="1:35" ht="15" x14ac:dyDescent="0.25">
      <c r="A127" s="1587">
        <v>5</v>
      </c>
      <c r="B127" s="1587" t="s">
        <v>740</v>
      </c>
      <c r="C127" s="1584"/>
      <c r="D127" s="1584"/>
      <c r="E127" s="1584"/>
      <c r="F127" s="1584"/>
      <c r="G127" s="1584"/>
      <c r="H127" s="1584" t="s">
        <v>741</v>
      </c>
      <c r="I127" s="1584" t="s">
        <v>742</v>
      </c>
      <c r="S127" s="1599">
        <v>5</v>
      </c>
      <c r="T127" s="1599" t="s">
        <v>740</v>
      </c>
      <c r="U127" s="1599"/>
      <c r="V127" s="1599"/>
      <c r="W127" s="1599"/>
      <c r="X127" s="1599"/>
      <c r="Y127" s="1599"/>
      <c r="Z127" s="1599" t="s">
        <v>741</v>
      </c>
      <c r="AA127" s="1599" t="s">
        <v>742</v>
      </c>
      <c r="AB127" s="1599"/>
      <c r="AC127" s="1599"/>
      <c r="AD127" s="1599"/>
      <c r="AE127" s="1599"/>
      <c r="AF127" s="1599"/>
      <c r="AG127" s="2549" t="s">
        <v>371</v>
      </c>
      <c r="AH127" s="2549"/>
      <c r="AI127" s="2549"/>
    </row>
    <row r="128" spans="1:35" ht="15" x14ac:dyDescent="0.25">
      <c r="A128" s="1587">
        <v>6</v>
      </c>
      <c r="B128" s="1587" t="s">
        <v>743</v>
      </c>
      <c r="C128" s="1584"/>
      <c r="D128" s="1584"/>
      <c r="E128" s="1584"/>
      <c r="F128" s="1584"/>
      <c r="G128" s="1584"/>
      <c r="H128" s="1584" t="s">
        <v>744</v>
      </c>
      <c r="I128" s="1584" t="s">
        <v>745</v>
      </c>
      <c r="S128" s="1599">
        <v>6</v>
      </c>
      <c r="T128" s="1599" t="s">
        <v>743</v>
      </c>
      <c r="U128" s="1599"/>
      <c r="V128" s="1599"/>
      <c r="W128" s="1599"/>
      <c r="X128" s="1599"/>
      <c r="Y128" s="1599"/>
      <c r="Z128" s="1599" t="s">
        <v>744</v>
      </c>
      <c r="AA128" s="1599" t="s">
        <v>745</v>
      </c>
      <c r="AB128" s="1599"/>
      <c r="AC128" s="1599"/>
      <c r="AD128" s="1599"/>
      <c r="AE128" s="1599"/>
      <c r="AF128" s="1599"/>
      <c r="AG128" s="2548" t="s">
        <v>372</v>
      </c>
      <c r="AH128" s="2548"/>
      <c r="AI128" s="2548"/>
    </row>
    <row r="129" spans="1:35" ht="15" x14ac:dyDescent="0.25">
      <c r="A129" s="1587">
        <v>7</v>
      </c>
      <c r="B129" s="1587" t="s">
        <v>746</v>
      </c>
      <c r="C129" s="1584"/>
      <c r="D129" s="1584"/>
      <c r="E129" s="1584"/>
      <c r="F129" s="1584"/>
      <c r="G129" s="1584"/>
      <c r="H129" s="1584" t="s">
        <v>747</v>
      </c>
      <c r="I129" s="1584" t="s">
        <v>748</v>
      </c>
      <c r="S129" s="1599">
        <v>7</v>
      </c>
      <c r="T129" s="1599" t="s">
        <v>746</v>
      </c>
      <c r="U129" s="1599"/>
      <c r="V129" s="1599"/>
      <c r="W129" s="1599"/>
      <c r="X129" s="1599"/>
      <c r="Y129" s="1599"/>
      <c r="Z129" s="1599" t="s">
        <v>747</v>
      </c>
      <c r="AA129" s="1599" t="s">
        <v>748</v>
      </c>
      <c r="AB129" s="1599"/>
      <c r="AC129" s="1599"/>
      <c r="AD129" s="1599"/>
      <c r="AE129" s="1599"/>
      <c r="AF129" s="1599"/>
      <c r="AG129" s="2548" t="s">
        <v>749</v>
      </c>
      <c r="AH129" s="2548"/>
      <c r="AI129" s="2548"/>
    </row>
    <row r="130" spans="1:35" ht="15" x14ac:dyDescent="0.25">
      <c r="S130" s="1599"/>
    </row>
    <row r="131" spans="1:35" ht="15" x14ac:dyDescent="0.25">
      <c r="S131" s="1599" t="s">
        <v>750</v>
      </c>
    </row>
    <row r="132" spans="1:35" ht="15" x14ac:dyDescent="0.25">
      <c r="S132" s="1599"/>
    </row>
    <row r="133" spans="1:35" ht="18" x14ac:dyDescent="0.25">
      <c r="A133" s="2542" t="s">
        <v>269</v>
      </c>
      <c r="B133" s="2542"/>
      <c r="C133" s="2542"/>
      <c r="D133" s="2542"/>
      <c r="E133" s="2542"/>
      <c r="F133" s="2542"/>
      <c r="G133" s="2542"/>
      <c r="H133" s="2542"/>
      <c r="I133" s="2542"/>
      <c r="J133" s="2542"/>
      <c r="K133" s="2542"/>
      <c r="L133" s="2542"/>
      <c r="M133" s="2542"/>
      <c r="N133" s="2542"/>
      <c r="O133" s="2542"/>
      <c r="P133" s="2542"/>
      <c r="Q133" s="2542"/>
      <c r="S133" s="2555" t="s">
        <v>804</v>
      </c>
      <c r="T133" s="2555"/>
      <c r="U133" s="2555"/>
      <c r="V133" s="2555"/>
      <c r="W133" s="2555"/>
      <c r="X133" s="2555"/>
      <c r="Y133" s="2555"/>
      <c r="Z133" s="2555"/>
      <c r="AA133" s="2555"/>
      <c r="AB133" s="2555"/>
      <c r="AC133" s="2555"/>
      <c r="AD133" s="2555"/>
      <c r="AE133" s="2555"/>
      <c r="AF133" s="2555"/>
      <c r="AG133" s="2555"/>
      <c r="AH133" s="2555"/>
      <c r="AI133" s="2555"/>
    </row>
    <row r="134" spans="1:35" ht="15.75" x14ac:dyDescent="0.25">
      <c r="E134" s="6"/>
      <c r="F134" s="833"/>
      <c r="G134" s="833"/>
      <c r="H134" s="833"/>
      <c r="I134" s="833"/>
      <c r="J134" s="833"/>
      <c r="K134" s="833"/>
      <c r="L134" s="833"/>
      <c r="M134" s="833"/>
      <c r="N134" s="6"/>
      <c r="O134" s="6"/>
      <c r="P134" s="6"/>
      <c r="Q134" s="6"/>
      <c r="S134" s="2556" t="s">
        <v>815</v>
      </c>
      <c r="T134" s="2556"/>
      <c r="U134" s="2556"/>
      <c r="V134" s="2556"/>
      <c r="W134" s="2556"/>
      <c r="X134" s="2556"/>
      <c r="Y134" s="2556"/>
      <c r="Z134" s="2556"/>
      <c r="AA134" s="2556"/>
      <c r="AB134" s="2556"/>
      <c r="AC134" s="2556"/>
      <c r="AD134" s="2556"/>
      <c r="AE134" s="2556"/>
      <c r="AF134" s="2556"/>
      <c r="AG134" s="2556"/>
      <c r="AH134" s="2556"/>
      <c r="AI134" s="2556"/>
    </row>
    <row r="135" spans="1:35" ht="15" x14ac:dyDescent="0.25">
      <c r="A135" s="1588" t="s">
        <v>273</v>
      </c>
      <c r="B135" s="1733" t="s">
        <v>812</v>
      </c>
      <c r="D135" s="1584"/>
      <c r="E135" s="1584"/>
      <c r="F135" s="1584"/>
      <c r="G135" s="1584"/>
      <c r="H135" s="1584"/>
      <c r="I135" s="1584"/>
      <c r="J135" s="1584"/>
      <c r="K135" s="1584"/>
      <c r="L135" s="1584"/>
      <c r="M135" s="1584"/>
      <c r="N135" s="1584"/>
      <c r="O135" s="1584"/>
      <c r="P135" s="1584"/>
      <c r="Q135" s="1584"/>
      <c r="S135" s="1739"/>
      <c r="T135" s="1739"/>
      <c r="U135" s="1739"/>
      <c r="V135" s="1739"/>
      <c r="W135" s="1739"/>
      <c r="X135" s="1739"/>
      <c r="Y135" s="1739"/>
      <c r="Z135" s="1739"/>
      <c r="AA135" s="1739"/>
      <c r="AB135" s="1739"/>
      <c r="AC135" s="1739"/>
      <c r="AD135" s="1739"/>
      <c r="AE135" s="1739"/>
      <c r="AF135" s="1739"/>
      <c r="AG135" s="1739"/>
      <c r="AH135" s="1739"/>
      <c r="AI135" s="1739"/>
    </row>
    <row r="136" spans="1:35" ht="15" x14ac:dyDescent="0.25">
      <c r="A136" s="1588" t="s">
        <v>25</v>
      </c>
      <c r="B136" s="1584" t="s">
        <v>706</v>
      </c>
      <c r="D136" s="1584"/>
      <c r="E136" s="1584"/>
      <c r="F136" s="1584"/>
      <c r="G136" s="1584"/>
      <c r="H136" s="1584"/>
      <c r="I136" s="1584"/>
      <c r="J136" s="1584"/>
      <c r="K136" s="1584"/>
      <c r="L136" s="1584"/>
      <c r="M136" s="1584"/>
      <c r="N136" s="1584"/>
      <c r="O136" s="1584"/>
      <c r="P136" s="1584"/>
      <c r="Q136" s="1584"/>
      <c r="S136" s="1738" t="s">
        <v>25</v>
      </c>
      <c r="T136" s="1738" t="s">
        <v>706</v>
      </c>
      <c r="U136" s="1738"/>
      <c r="V136" s="1738"/>
      <c r="W136" s="1738"/>
      <c r="X136" s="1738"/>
      <c r="Y136" s="1738"/>
      <c r="Z136" s="1738"/>
      <c r="AA136" s="1738"/>
      <c r="AB136" s="1738"/>
      <c r="AC136" s="1738"/>
      <c r="AD136" s="1738"/>
      <c r="AE136" s="1738"/>
      <c r="AF136" s="1738"/>
      <c r="AG136" s="1738"/>
      <c r="AH136" s="1738"/>
      <c r="AI136" s="1738"/>
    </row>
    <row r="137" spans="1:35" ht="15" x14ac:dyDescent="0.25">
      <c r="A137" s="1588" t="s">
        <v>711</v>
      </c>
      <c r="B137" s="1584" t="s">
        <v>712</v>
      </c>
      <c r="D137" s="1584"/>
      <c r="E137" s="1584"/>
      <c r="F137" s="1584"/>
      <c r="G137" s="1584"/>
      <c r="H137" s="1584"/>
      <c r="I137" s="1584"/>
      <c r="J137" s="1584"/>
      <c r="K137" s="1584"/>
      <c r="L137" s="1584"/>
      <c r="M137" s="1584"/>
      <c r="N137" s="1584"/>
      <c r="O137" s="1584"/>
      <c r="P137" s="1584"/>
      <c r="Q137" s="1584"/>
      <c r="S137" s="1738" t="s">
        <v>272</v>
      </c>
      <c r="T137" s="1738" t="s">
        <v>712</v>
      </c>
      <c r="U137" s="1738"/>
      <c r="V137" s="1738"/>
      <c r="W137" s="1738"/>
      <c r="X137" s="1738"/>
      <c r="Y137" s="1738"/>
      <c r="Z137" s="1738"/>
      <c r="AA137" s="1738"/>
      <c r="AB137" s="1738"/>
      <c r="AC137" s="1738"/>
      <c r="AD137" s="1738"/>
      <c r="AE137" s="1738"/>
      <c r="AF137" s="1738"/>
      <c r="AG137" s="1738"/>
      <c r="AH137" s="1738"/>
      <c r="AI137" s="1738"/>
    </row>
    <row r="138" spans="1:35" ht="15" x14ac:dyDescent="0.25">
      <c r="A138" s="1588" t="s">
        <v>26</v>
      </c>
      <c r="B138" s="1584" t="s">
        <v>755</v>
      </c>
      <c r="D138" s="1584"/>
      <c r="E138" s="1584"/>
      <c r="F138" s="1584"/>
      <c r="G138" s="1584"/>
      <c r="H138" s="1584"/>
      <c r="I138" s="1584"/>
      <c r="J138" s="1584"/>
      <c r="K138" s="1584"/>
      <c r="L138" s="1584"/>
      <c r="M138" s="1584"/>
      <c r="N138" s="1584"/>
      <c r="O138" s="1584"/>
      <c r="P138" s="1584"/>
      <c r="Q138" s="1584"/>
      <c r="S138" s="1738" t="s">
        <v>26</v>
      </c>
      <c r="T138" s="1738" t="s">
        <v>755</v>
      </c>
      <c r="U138" s="1738"/>
      <c r="V138" s="1738"/>
      <c r="W138" s="1738"/>
      <c r="X138" s="1738"/>
      <c r="Y138" s="1738"/>
      <c r="Z138" s="1738"/>
      <c r="AA138" s="1738"/>
      <c r="AB138" s="1738"/>
      <c r="AC138" s="1738"/>
      <c r="AD138" s="1738"/>
      <c r="AE138" s="1738"/>
      <c r="AF138" s="1738"/>
      <c r="AG138" s="1738"/>
      <c r="AH138" s="1738"/>
      <c r="AI138" s="1738"/>
    </row>
    <row r="139" spans="1:35" ht="15" x14ac:dyDescent="0.25">
      <c r="A139" s="1587"/>
      <c r="B139" s="1587"/>
      <c r="C139" s="1584"/>
      <c r="D139" s="1584"/>
      <c r="E139" s="1584"/>
      <c r="F139" s="1584"/>
      <c r="G139" s="1584"/>
      <c r="H139" s="1584"/>
      <c r="I139" s="1584"/>
      <c r="J139" s="1584"/>
      <c r="K139" s="1584"/>
      <c r="L139" s="1584"/>
      <c r="M139" s="1584"/>
      <c r="N139" s="1584"/>
      <c r="O139" s="1584"/>
      <c r="P139" s="1584"/>
      <c r="Q139" s="1584"/>
      <c r="S139" s="1738"/>
      <c r="T139" s="1738"/>
      <c r="U139" s="1738"/>
      <c r="V139" s="1738"/>
      <c r="W139" s="1738"/>
      <c r="X139" s="1738"/>
      <c r="Y139" s="1738"/>
      <c r="Z139" s="1738"/>
      <c r="AA139" s="1738"/>
      <c r="AB139" s="1738"/>
      <c r="AC139" s="1738"/>
      <c r="AD139" s="1738"/>
      <c r="AE139" s="1738"/>
      <c r="AF139" s="1738"/>
      <c r="AG139" s="1738"/>
      <c r="AH139" s="1738"/>
      <c r="AI139" s="1738"/>
    </row>
    <row r="140" spans="1:35" ht="15" x14ac:dyDescent="0.2">
      <c r="A140" s="2465" t="s">
        <v>0</v>
      </c>
      <c r="B140" s="2465" t="s">
        <v>715</v>
      </c>
      <c r="C140" s="2543" t="s">
        <v>716</v>
      </c>
      <c r="D140" s="2544"/>
      <c r="E140" s="2544"/>
      <c r="F140" s="2544"/>
      <c r="G140" s="2544"/>
      <c r="H140" s="2544"/>
      <c r="I140" s="2544"/>
      <c r="J140" s="2544"/>
      <c r="K140" s="2544"/>
      <c r="L140" s="2544"/>
      <c r="M140" s="2544"/>
      <c r="N140" s="2544"/>
      <c r="O140" s="2544"/>
      <c r="P140" s="2545"/>
      <c r="Q140" s="1683" t="s">
        <v>309</v>
      </c>
      <c r="S140" s="2557" t="s">
        <v>0</v>
      </c>
      <c r="T140" s="2557" t="s">
        <v>715</v>
      </c>
      <c r="U140" s="2557" t="s">
        <v>716</v>
      </c>
      <c r="V140" s="2557"/>
      <c r="W140" s="2557"/>
      <c r="X140" s="2557"/>
      <c r="Y140" s="2557"/>
      <c r="Z140" s="2557"/>
      <c r="AA140" s="2557"/>
      <c r="AB140" s="2557"/>
      <c r="AC140" s="2557"/>
      <c r="AD140" s="2557"/>
      <c r="AE140" s="2557"/>
      <c r="AF140" s="2557"/>
      <c r="AG140" s="2557"/>
      <c r="AH140" s="2557"/>
      <c r="AI140" s="2557" t="s">
        <v>309</v>
      </c>
    </row>
    <row r="141" spans="1:35" ht="63.75" x14ac:dyDescent="0.2">
      <c r="A141" s="2466"/>
      <c r="B141" s="2466"/>
      <c r="C141" s="1682" t="s">
        <v>724</v>
      </c>
      <c r="D141" s="1682" t="s">
        <v>717</v>
      </c>
      <c r="E141" s="1682" t="s">
        <v>718</v>
      </c>
      <c r="F141" s="1682" t="s">
        <v>136</v>
      </c>
      <c r="G141" s="1682" t="s">
        <v>93</v>
      </c>
      <c r="H141" s="1682" t="s">
        <v>94</v>
      </c>
      <c r="I141" s="1682" t="s">
        <v>719</v>
      </c>
      <c r="J141" s="1682" t="s">
        <v>720</v>
      </c>
      <c r="K141" s="1682" t="s">
        <v>95</v>
      </c>
      <c r="L141" s="1682" t="s">
        <v>721</v>
      </c>
      <c r="M141" s="1682" t="s">
        <v>722</v>
      </c>
      <c r="N141" s="1682" t="s">
        <v>723</v>
      </c>
      <c r="O141" s="1682" t="s">
        <v>208</v>
      </c>
      <c r="P141" s="1682" t="s">
        <v>97</v>
      </c>
      <c r="Q141" s="1682"/>
      <c r="S141" s="2557"/>
      <c r="T141" s="2557"/>
      <c r="U141" s="1744" t="s">
        <v>724</v>
      </c>
      <c r="V141" s="1744" t="s">
        <v>717</v>
      </c>
      <c r="W141" s="1744" t="s">
        <v>718</v>
      </c>
      <c r="X141" s="1744" t="s">
        <v>136</v>
      </c>
      <c r="Y141" s="1744" t="s">
        <v>93</v>
      </c>
      <c r="Z141" s="1744" t="s">
        <v>94</v>
      </c>
      <c r="AA141" s="1744" t="s">
        <v>719</v>
      </c>
      <c r="AB141" s="1744" t="s">
        <v>720</v>
      </c>
      <c r="AC141" s="1744" t="s">
        <v>95</v>
      </c>
      <c r="AD141" s="1744" t="s">
        <v>725</v>
      </c>
      <c r="AE141" s="1744" t="s">
        <v>722</v>
      </c>
      <c r="AF141" s="1744" t="s">
        <v>726</v>
      </c>
      <c r="AG141" s="1744" t="s">
        <v>208</v>
      </c>
      <c r="AH141" s="1744" t="s">
        <v>97</v>
      </c>
      <c r="AI141" s="2557"/>
    </row>
    <row r="142" spans="1:35" ht="15" x14ac:dyDescent="0.2">
      <c r="A142" s="1263">
        <v>1</v>
      </c>
      <c r="B142" s="1263">
        <v>2</v>
      </c>
      <c r="C142" s="1263">
        <v>3</v>
      </c>
      <c r="D142" s="1264">
        <v>4</v>
      </c>
      <c r="E142" s="1264">
        <v>5</v>
      </c>
      <c r="F142" s="1264">
        <v>6</v>
      </c>
      <c r="G142" s="1264">
        <v>7</v>
      </c>
      <c r="H142" s="1264">
        <v>8</v>
      </c>
      <c r="I142" s="1264">
        <v>9</v>
      </c>
      <c r="J142" s="1264">
        <v>10</v>
      </c>
      <c r="K142" s="1264">
        <v>11</v>
      </c>
      <c r="L142" s="1264">
        <v>12</v>
      </c>
      <c r="M142" s="1264">
        <v>13</v>
      </c>
      <c r="N142" s="1264">
        <v>14</v>
      </c>
      <c r="O142" s="1264">
        <v>15</v>
      </c>
      <c r="P142" s="1264">
        <v>16</v>
      </c>
      <c r="Q142" s="1264">
        <v>17</v>
      </c>
      <c r="S142" s="1745">
        <v>1</v>
      </c>
      <c r="T142" s="1745">
        <v>2</v>
      </c>
      <c r="U142" s="1745">
        <v>3</v>
      </c>
      <c r="V142" s="1745">
        <v>4</v>
      </c>
      <c r="W142" s="1745">
        <v>5</v>
      </c>
      <c r="X142" s="1745">
        <v>6</v>
      </c>
      <c r="Y142" s="1745">
        <v>7</v>
      </c>
      <c r="Z142" s="1745">
        <v>8</v>
      </c>
      <c r="AA142" s="1745">
        <v>9</v>
      </c>
      <c r="AB142" s="1745">
        <v>10</v>
      </c>
      <c r="AC142" s="1745">
        <v>11</v>
      </c>
      <c r="AD142" s="1745">
        <v>12</v>
      </c>
      <c r="AE142" s="1745">
        <v>13</v>
      </c>
      <c r="AF142" s="1745">
        <v>14</v>
      </c>
      <c r="AG142" s="1745">
        <v>15</v>
      </c>
      <c r="AH142" s="1745">
        <v>16</v>
      </c>
      <c r="AI142" s="1745">
        <v>17</v>
      </c>
    </row>
    <row r="143" spans="1:35" ht="15" x14ac:dyDescent="0.25">
      <c r="A143" s="1589">
        <v>1</v>
      </c>
      <c r="B143" s="1589">
        <v>0</v>
      </c>
      <c r="C143" s="1735"/>
      <c r="D143" s="1735"/>
      <c r="E143" s="1735"/>
      <c r="F143" s="1735"/>
      <c r="G143" s="1735"/>
      <c r="H143" s="1735"/>
      <c r="I143" s="1735"/>
      <c r="J143" s="1735"/>
      <c r="K143" s="1734"/>
      <c r="L143" s="1734"/>
      <c r="M143" s="1734"/>
      <c r="N143" s="1734"/>
      <c r="O143" s="1585"/>
      <c r="P143" s="1585"/>
      <c r="Q143" s="1585"/>
      <c r="S143" s="1743">
        <v>1</v>
      </c>
      <c r="T143" s="1743">
        <v>0</v>
      </c>
      <c r="U143" s="1740">
        <v>0</v>
      </c>
      <c r="V143" s="1740">
        <v>0</v>
      </c>
      <c r="W143" s="1740">
        <v>0</v>
      </c>
      <c r="X143" s="1740">
        <v>0</v>
      </c>
      <c r="Y143" s="1740">
        <v>0</v>
      </c>
      <c r="Z143" s="1740">
        <v>0</v>
      </c>
      <c r="AA143" s="1740">
        <v>0</v>
      </c>
      <c r="AB143" s="1740">
        <v>0</v>
      </c>
      <c r="AC143" s="1740"/>
      <c r="AD143" s="1740"/>
      <c r="AE143" s="1740"/>
      <c r="AF143" s="1740"/>
      <c r="AG143" s="1740"/>
      <c r="AH143" s="1740"/>
      <c r="AI143" s="1740"/>
    </row>
    <row r="144" spans="1:35" ht="15" x14ac:dyDescent="0.25">
      <c r="A144" s="1589">
        <v>2</v>
      </c>
      <c r="B144" s="1589">
        <v>1</v>
      </c>
      <c r="C144" s="1735"/>
      <c r="D144" s="1735"/>
      <c r="E144" s="1735"/>
      <c r="F144" s="1735"/>
      <c r="G144" s="1735"/>
      <c r="H144" s="1735"/>
      <c r="I144" s="1735"/>
      <c r="J144" s="1735"/>
      <c r="K144" s="1734"/>
      <c r="L144" s="1734"/>
      <c r="M144" s="1734"/>
      <c r="N144" s="1734"/>
      <c r="O144" s="1731"/>
      <c r="P144" s="1585"/>
      <c r="Q144" s="1585"/>
      <c r="S144" s="1743">
        <v>2</v>
      </c>
      <c r="T144" s="1743">
        <v>1</v>
      </c>
      <c r="U144" s="1740">
        <v>0</v>
      </c>
      <c r="V144" s="1740">
        <v>0</v>
      </c>
      <c r="W144" s="1740">
        <v>0</v>
      </c>
      <c r="X144" s="1740">
        <v>0</v>
      </c>
      <c r="Y144" s="1740">
        <v>0</v>
      </c>
      <c r="Z144" s="1740">
        <v>0</v>
      </c>
      <c r="AA144" s="1740">
        <v>0</v>
      </c>
      <c r="AB144" s="1740">
        <v>0</v>
      </c>
      <c r="AC144" s="1740"/>
      <c r="AD144" s="1740"/>
      <c r="AE144" s="1740"/>
      <c r="AF144" s="1740"/>
      <c r="AG144" s="1740"/>
      <c r="AH144" s="1740"/>
      <c r="AI144" s="1740"/>
    </row>
    <row r="145" spans="1:35" ht="15" x14ac:dyDescent="0.25">
      <c r="A145" s="1589">
        <v>3</v>
      </c>
      <c r="B145" s="1589">
        <v>2</v>
      </c>
      <c r="C145" s="1735"/>
      <c r="D145" s="1735"/>
      <c r="E145" s="1735"/>
      <c r="F145" s="1735"/>
      <c r="G145" s="1735"/>
      <c r="H145" s="1735"/>
      <c r="I145" s="1735"/>
      <c r="J145" s="1735"/>
      <c r="K145" s="1734"/>
      <c r="L145" s="1734"/>
      <c r="M145" s="1734"/>
      <c r="N145" s="1734"/>
      <c r="O145" s="1731"/>
      <c r="P145" s="1585"/>
      <c r="Q145" s="1585"/>
      <c r="S145" s="1743">
        <v>3</v>
      </c>
      <c r="T145" s="1743">
        <v>2</v>
      </c>
      <c r="U145" s="1740">
        <v>13</v>
      </c>
      <c r="V145" s="1740">
        <v>13</v>
      </c>
      <c r="W145" s="1740">
        <v>0</v>
      </c>
      <c r="X145" s="1740">
        <v>0</v>
      </c>
      <c r="Y145" s="1740">
        <v>147</v>
      </c>
      <c r="Z145" s="1740">
        <v>12</v>
      </c>
      <c r="AA145" s="1740">
        <v>7</v>
      </c>
      <c r="AB145" s="1740">
        <v>8</v>
      </c>
      <c r="AC145" s="1740"/>
      <c r="AD145" s="1740"/>
      <c r="AE145" s="1740"/>
      <c r="AF145" s="1740"/>
      <c r="AG145" s="1740"/>
      <c r="AH145" s="1740"/>
      <c r="AI145" s="1740"/>
    </row>
    <row r="146" spans="1:35" ht="15" x14ac:dyDescent="0.25">
      <c r="A146" s="1589">
        <v>4</v>
      </c>
      <c r="B146" s="1589">
        <v>3</v>
      </c>
      <c r="C146" s="1735">
        <v>3</v>
      </c>
      <c r="D146" s="1735">
        <v>3</v>
      </c>
      <c r="E146" s="1735">
        <v>1</v>
      </c>
      <c r="F146" s="1735">
        <v>1</v>
      </c>
      <c r="G146" s="1735">
        <v>17</v>
      </c>
      <c r="H146" s="1735">
        <v>2</v>
      </c>
      <c r="I146" s="1735">
        <v>2</v>
      </c>
      <c r="J146" s="1735">
        <v>2</v>
      </c>
      <c r="K146" s="1734"/>
      <c r="L146" s="1734"/>
      <c r="M146" s="1734"/>
      <c r="N146" s="1734"/>
      <c r="O146" s="1731"/>
      <c r="P146" s="1585"/>
      <c r="Q146" s="1585"/>
      <c r="S146" s="1743">
        <v>4</v>
      </c>
      <c r="T146" s="1743">
        <v>3</v>
      </c>
      <c r="U146" s="1740">
        <v>8</v>
      </c>
      <c r="V146" s="1740">
        <v>7</v>
      </c>
      <c r="W146" s="1740">
        <v>2</v>
      </c>
      <c r="X146" s="1740">
        <v>1</v>
      </c>
      <c r="Y146" s="1740">
        <v>37</v>
      </c>
      <c r="Z146" s="1740">
        <v>3</v>
      </c>
      <c r="AA146" s="1740">
        <v>2</v>
      </c>
      <c r="AB146" s="1740">
        <v>12</v>
      </c>
      <c r="AC146" s="1740"/>
      <c r="AD146" s="1740"/>
      <c r="AE146" s="1740"/>
      <c r="AF146" s="1740"/>
      <c r="AG146" s="1740"/>
      <c r="AH146" s="1740"/>
      <c r="AI146" s="1740"/>
    </row>
    <row r="147" spans="1:35" ht="15" x14ac:dyDescent="0.25">
      <c r="A147" s="1589">
        <v>5</v>
      </c>
      <c r="B147" s="1589">
        <v>4</v>
      </c>
      <c r="C147" s="1735"/>
      <c r="D147" s="1735"/>
      <c r="E147" s="1735"/>
      <c r="F147" s="1735">
        <v>4</v>
      </c>
      <c r="G147" s="1735"/>
      <c r="H147" s="1735"/>
      <c r="I147" s="1735"/>
      <c r="J147" s="1735"/>
      <c r="K147" s="1734"/>
      <c r="L147" s="1734"/>
      <c r="M147" s="1734"/>
      <c r="N147" s="1734"/>
      <c r="O147" s="1731"/>
      <c r="P147" s="1585"/>
      <c r="Q147" s="1585"/>
      <c r="S147" s="1743">
        <v>5</v>
      </c>
      <c r="T147" s="1743">
        <v>4</v>
      </c>
      <c r="U147" s="1740">
        <v>0</v>
      </c>
      <c r="V147" s="1740">
        <v>0</v>
      </c>
      <c r="W147" s="1740">
        <v>6</v>
      </c>
      <c r="X147" s="1740">
        <v>62</v>
      </c>
      <c r="Y147" s="1740">
        <v>46</v>
      </c>
      <c r="Z147" s="1740">
        <v>10</v>
      </c>
      <c r="AA147" s="1740">
        <v>13</v>
      </c>
      <c r="AB147" s="1740">
        <v>11</v>
      </c>
      <c r="AC147" s="1740"/>
      <c r="AD147" s="1740"/>
      <c r="AE147" s="1740"/>
      <c r="AF147" s="1740"/>
      <c r="AG147" s="1740"/>
      <c r="AH147" s="1740"/>
      <c r="AI147" s="1740"/>
    </row>
    <row r="148" spans="1:35" ht="15" x14ac:dyDescent="0.25">
      <c r="A148" s="1589">
        <v>6</v>
      </c>
      <c r="B148" s="1589">
        <v>5</v>
      </c>
      <c r="C148" s="1735"/>
      <c r="D148" s="1735"/>
      <c r="E148" s="1735">
        <v>3</v>
      </c>
      <c r="F148" s="1735">
        <v>26</v>
      </c>
      <c r="G148" s="1735">
        <v>10</v>
      </c>
      <c r="H148" s="1735">
        <v>3</v>
      </c>
      <c r="I148" s="1735">
        <v>4</v>
      </c>
      <c r="J148" s="1735">
        <v>13</v>
      </c>
      <c r="K148" s="1734"/>
      <c r="L148" s="1734"/>
      <c r="M148" s="1734"/>
      <c r="N148" s="1734"/>
      <c r="O148" s="1731"/>
      <c r="P148" s="1585"/>
      <c r="Q148" s="1585"/>
      <c r="S148" s="1743">
        <v>6</v>
      </c>
      <c r="T148" s="1743">
        <v>5</v>
      </c>
      <c r="U148" s="1740">
        <v>0</v>
      </c>
      <c r="V148" s="1740">
        <v>0</v>
      </c>
      <c r="W148" s="1740">
        <v>7</v>
      </c>
      <c r="X148" s="1740">
        <v>47</v>
      </c>
      <c r="Y148" s="1740">
        <v>17</v>
      </c>
      <c r="Z148" s="1740">
        <v>9</v>
      </c>
      <c r="AA148" s="1740">
        <v>11</v>
      </c>
      <c r="AB148" s="1740">
        <v>22</v>
      </c>
      <c r="AC148" s="1740"/>
      <c r="AD148" s="1740"/>
      <c r="AE148" s="1740"/>
      <c r="AF148" s="1740"/>
      <c r="AG148" s="1740"/>
      <c r="AH148" s="1740"/>
      <c r="AI148" s="1740"/>
    </row>
    <row r="149" spans="1:35" ht="15" x14ac:dyDescent="0.25">
      <c r="A149" s="1589">
        <v>7</v>
      </c>
      <c r="B149" s="1589">
        <v>6</v>
      </c>
      <c r="C149" s="1735"/>
      <c r="D149" s="1735">
        <v>1</v>
      </c>
      <c r="E149" s="1735">
        <v>1</v>
      </c>
      <c r="F149" s="1735">
        <v>2</v>
      </c>
      <c r="G149" s="1735"/>
      <c r="H149" s="1735">
        <v>1</v>
      </c>
      <c r="I149" s="1735"/>
      <c r="J149" s="1735">
        <v>4</v>
      </c>
      <c r="K149" s="1734"/>
      <c r="L149" s="1734"/>
      <c r="M149" s="1734"/>
      <c r="N149" s="1734"/>
      <c r="O149" s="1731"/>
      <c r="P149" s="1585"/>
      <c r="Q149" s="1585"/>
      <c r="S149" s="1743">
        <v>7</v>
      </c>
      <c r="T149" s="1743">
        <v>6</v>
      </c>
      <c r="U149" s="1740">
        <v>0</v>
      </c>
      <c r="V149" s="1740">
        <v>2</v>
      </c>
      <c r="W149" s="1740">
        <v>4</v>
      </c>
      <c r="X149" s="1740">
        <v>7</v>
      </c>
      <c r="Y149" s="1740">
        <v>0</v>
      </c>
      <c r="Z149" s="1740">
        <v>7</v>
      </c>
      <c r="AA149" s="1740">
        <v>4</v>
      </c>
      <c r="AB149" s="1740">
        <v>8</v>
      </c>
      <c r="AC149" s="1740"/>
      <c r="AD149" s="1740"/>
      <c r="AE149" s="1740"/>
      <c r="AF149" s="1740"/>
      <c r="AG149" s="1740"/>
      <c r="AH149" s="1740"/>
      <c r="AI149" s="1740"/>
    </row>
    <row r="150" spans="1:35" ht="15" x14ac:dyDescent="0.25">
      <c r="A150" s="1589">
        <v>8</v>
      </c>
      <c r="B150" s="1589">
        <v>7</v>
      </c>
      <c r="C150" s="1735"/>
      <c r="D150" s="1735"/>
      <c r="E150" s="1735"/>
      <c r="F150" s="1735"/>
      <c r="G150" s="1735"/>
      <c r="H150" s="1735"/>
      <c r="I150" s="1735">
        <v>1</v>
      </c>
      <c r="J150" s="1735"/>
      <c r="K150" s="1734"/>
      <c r="L150" s="1734"/>
      <c r="M150" s="1734"/>
      <c r="N150" s="1734"/>
      <c r="O150" s="1731"/>
      <c r="P150" s="1585"/>
      <c r="Q150" s="1585"/>
      <c r="S150" s="1743">
        <v>8</v>
      </c>
      <c r="T150" s="1743">
        <v>7</v>
      </c>
      <c r="U150" s="1740">
        <v>0</v>
      </c>
      <c r="V150" s="1740">
        <v>0</v>
      </c>
      <c r="W150" s="1740">
        <v>2</v>
      </c>
      <c r="X150" s="1740">
        <v>5</v>
      </c>
      <c r="Y150" s="1740">
        <v>0</v>
      </c>
      <c r="Z150" s="1740">
        <v>5</v>
      </c>
      <c r="AA150" s="1740">
        <v>8</v>
      </c>
      <c r="AB150" s="1740">
        <v>1</v>
      </c>
      <c r="AC150" s="1740"/>
      <c r="AD150" s="1740"/>
      <c r="AE150" s="1740"/>
      <c r="AF150" s="1740"/>
      <c r="AG150" s="1740"/>
      <c r="AH150" s="1740"/>
      <c r="AI150" s="1740"/>
    </row>
    <row r="151" spans="1:35" ht="15" x14ac:dyDescent="0.25">
      <c r="A151" s="1589">
        <v>9</v>
      </c>
      <c r="B151" s="1589">
        <v>8</v>
      </c>
      <c r="C151" s="1735"/>
      <c r="D151" s="1735"/>
      <c r="E151" s="1736"/>
      <c r="F151" s="1736">
        <v>1</v>
      </c>
      <c r="G151" s="1736"/>
      <c r="H151" s="1736">
        <v>2</v>
      </c>
      <c r="I151" s="1737">
        <v>1</v>
      </c>
      <c r="J151" s="1735">
        <v>2</v>
      </c>
      <c r="K151" s="1734"/>
      <c r="L151" s="1734"/>
      <c r="M151" s="1734"/>
      <c r="N151" s="1734"/>
      <c r="O151" s="1731"/>
      <c r="P151" s="1585"/>
      <c r="Q151" s="1585"/>
      <c r="S151" s="1743">
        <v>9</v>
      </c>
      <c r="T151" s="1743">
        <v>8</v>
      </c>
      <c r="U151" s="1740">
        <v>0</v>
      </c>
      <c r="V151" s="1740">
        <v>0</v>
      </c>
      <c r="W151" s="1740">
        <v>0</v>
      </c>
      <c r="X151" s="1740">
        <v>3</v>
      </c>
      <c r="Y151" s="1740">
        <v>0</v>
      </c>
      <c r="Z151" s="1740">
        <v>4</v>
      </c>
      <c r="AA151" s="1740">
        <v>1</v>
      </c>
      <c r="AB151" s="1740">
        <v>4</v>
      </c>
      <c r="AC151" s="1740"/>
      <c r="AD151" s="1740"/>
      <c r="AE151" s="1740"/>
      <c r="AF151" s="1740"/>
      <c r="AG151" s="1740"/>
      <c r="AH151" s="1740"/>
      <c r="AI151" s="1740"/>
    </row>
    <row r="152" spans="1:35" ht="15" x14ac:dyDescent="0.25">
      <c r="A152" s="1589">
        <v>10</v>
      </c>
      <c r="B152" s="1589">
        <v>9</v>
      </c>
      <c r="C152" s="1735"/>
      <c r="D152" s="1735"/>
      <c r="E152" s="1735"/>
      <c r="F152" s="1735"/>
      <c r="G152" s="1735"/>
      <c r="H152" s="1735"/>
      <c r="I152" s="1735"/>
      <c r="J152" s="1735">
        <v>2</v>
      </c>
      <c r="K152" s="1734"/>
      <c r="L152" s="1734"/>
      <c r="M152" s="1734"/>
      <c r="N152" s="1734"/>
      <c r="O152" s="1731"/>
      <c r="P152" s="1585"/>
      <c r="Q152" s="1585"/>
      <c r="S152" s="1743">
        <v>10</v>
      </c>
      <c r="T152" s="1743">
        <v>9</v>
      </c>
      <c r="U152" s="1740">
        <v>0</v>
      </c>
      <c r="V152" s="1740">
        <v>0</v>
      </c>
      <c r="W152" s="1740">
        <v>0</v>
      </c>
      <c r="X152" s="1740">
        <v>0</v>
      </c>
      <c r="Y152" s="1740">
        <v>0</v>
      </c>
      <c r="Z152" s="1740">
        <v>0</v>
      </c>
      <c r="AA152" s="1740">
        <v>0</v>
      </c>
      <c r="AB152" s="1740">
        <v>9</v>
      </c>
      <c r="AC152" s="1740"/>
      <c r="AD152" s="1740"/>
      <c r="AE152" s="1740"/>
      <c r="AF152" s="1740"/>
      <c r="AG152" s="1740"/>
      <c r="AH152" s="1740"/>
      <c r="AI152" s="1740"/>
    </row>
    <row r="153" spans="1:35" ht="15" x14ac:dyDescent="0.25">
      <c r="A153" s="1589" t="s">
        <v>276</v>
      </c>
      <c r="B153" s="1589"/>
      <c r="C153" s="1586">
        <f>SUM(C143:C152)</f>
        <v>3</v>
      </c>
      <c r="D153" s="1586">
        <f t="shared" ref="D153:J153" si="12">SUM(D143:D152)</f>
        <v>4</v>
      </c>
      <c r="E153" s="1586">
        <f t="shared" si="12"/>
        <v>5</v>
      </c>
      <c r="F153" s="1586">
        <f t="shared" si="12"/>
        <v>34</v>
      </c>
      <c r="G153" s="1586">
        <f t="shared" si="12"/>
        <v>27</v>
      </c>
      <c r="H153" s="1586">
        <f t="shared" si="12"/>
        <v>8</v>
      </c>
      <c r="I153" s="1586">
        <f t="shared" si="12"/>
        <v>8</v>
      </c>
      <c r="J153" s="1586">
        <f t="shared" si="12"/>
        <v>23</v>
      </c>
      <c r="K153" s="1586">
        <v>0</v>
      </c>
      <c r="L153" s="1586">
        <v>0</v>
      </c>
      <c r="M153" s="1586">
        <v>0</v>
      </c>
      <c r="N153" s="1586">
        <v>0</v>
      </c>
      <c r="O153" s="1586">
        <v>0</v>
      </c>
      <c r="P153" s="1586">
        <v>0</v>
      </c>
      <c r="Q153" s="1586">
        <v>0</v>
      </c>
      <c r="S153" s="2558" t="s">
        <v>276</v>
      </c>
      <c r="T153" s="2559"/>
      <c r="U153" s="1740">
        <v>21</v>
      </c>
      <c r="V153" s="1740">
        <v>22</v>
      </c>
      <c r="W153" s="1740">
        <v>21</v>
      </c>
      <c r="X153" s="1740">
        <v>125</v>
      </c>
      <c r="Y153" s="1740">
        <v>247</v>
      </c>
      <c r="Z153" s="1740">
        <v>50</v>
      </c>
      <c r="AA153" s="1740">
        <v>46</v>
      </c>
      <c r="AB153" s="1740">
        <v>75</v>
      </c>
      <c r="AC153" s="1740">
        <v>0</v>
      </c>
      <c r="AD153" s="1740">
        <v>0</v>
      </c>
      <c r="AE153" s="1740">
        <v>0</v>
      </c>
      <c r="AF153" s="1740">
        <v>0</v>
      </c>
      <c r="AG153" s="1740">
        <v>0</v>
      </c>
      <c r="AH153" s="1740"/>
      <c r="AI153" s="1740"/>
    </row>
    <row r="154" spans="1:35" ht="15" x14ac:dyDescent="0.25">
      <c r="A154" s="1587"/>
      <c r="B154" s="1587"/>
      <c r="C154" s="1584"/>
      <c r="D154" s="1584"/>
      <c r="E154" s="1584"/>
      <c r="F154" s="1584"/>
      <c r="G154" s="1584"/>
      <c r="H154" s="1584"/>
      <c r="I154" s="1584"/>
      <c r="J154" s="1584"/>
      <c r="K154" s="1584"/>
      <c r="L154" s="1584"/>
      <c r="M154" s="1584"/>
      <c r="N154" s="1584"/>
      <c r="O154" s="1584"/>
      <c r="P154" s="1584"/>
      <c r="Q154" s="1584"/>
      <c r="S154" s="1738"/>
      <c r="T154" s="1738"/>
      <c r="U154" s="1742">
        <v>607</v>
      </c>
      <c r="V154" s="1738"/>
      <c r="W154" s="1738"/>
      <c r="X154" s="1738"/>
      <c r="Y154" s="1738"/>
      <c r="Z154" s="1738"/>
      <c r="AA154" s="1738"/>
      <c r="AB154" s="1738"/>
      <c r="AC154" s="1738"/>
      <c r="AD154" s="1738"/>
      <c r="AE154" s="1738"/>
      <c r="AF154" s="1738"/>
      <c r="AG154" s="1738"/>
      <c r="AH154" s="1738"/>
      <c r="AI154" s="1738"/>
    </row>
    <row r="155" spans="1:35" ht="15" x14ac:dyDescent="0.25">
      <c r="A155" s="1587" t="s">
        <v>598</v>
      </c>
      <c r="B155" s="1587"/>
      <c r="C155" s="1584"/>
      <c r="D155" s="1584"/>
      <c r="E155" s="1584"/>
      <c r="F155" s="1584"/>
      <c r="G155" s="1584"/>
      <c r="H155" s="1584"/>
      <c r="I155" s="1584"/>
      <c r="J155" s="1584"/>
      <c r="K155" s="1584"/>
      <c r="L155" s="1584"/>
      <c r="M155" s="1584"/>
      <c r="N155" s="1584"/>
      <c r="O155" s="1584"/>
      <c r="P155" s="1584"/>
      <c r="Q155" s="1584"/>
      <c r="S155" s="1738" t="s">
        <v>598</v>
      </c>
      <c r="T155" s="1738"/>
      <c r="U155" s="1738" t="s">
        <v>302</v>
      </c>
      <c r="V155" s="1738"/>
      <c r="W155" s="1738"/>
      <c r="X155" s="1738"/>
      <c r="Y155" s="1738"/>
      <c r="Z155" s="1738"/>
      <c r="AA155" s="1738"/>
      <c r="AB155" s="1738"/>
      <c r="AC155" s="1738"/>
      <c r="AD155" s="1738"/>
      <c r="AE155" s="1738"/>
      <c r="AF155" s="1738"/>
      <c r="AG155" s="1738"/>
      <c r="AH155" s="1738"/>
      <c r="AI155" s="1738"/>
    </row>
    <row r="156" spans="1:35" ht="15" x14ac:dyDescent="0.25">
      <c r="A156" s="1587">
        <v>1</v>
      </c>
      <c r="B156" s="1587" t="s">
        <v>728</v>
      </c>
      <c r="C156" s="1584"/>
      <c r="D156" s="1584"/>
      <c r="E156" s="1584"/>
      <c r="F156" s="1584"/>
      <c r="G156" s="1584"/>
      <c r="H156" s="1584">
        <v>8</v>
      </c>
      <c r="I156" s="1584" t="s">
        <v>729</v>
      </c>
      <c r="J156" s="1584"/>
      <c r="K156" s="1584"/>
      <c r="L156" s="1584"/>
      <c r="M156" s="1584"/>
      <c r="N156" s="1584"/>
      <c r="O156" s="1584"/>
      <c r="P156" s="1584"/>
      <c r="Q156" s="1584"/>
      <c r="S156" s="1739">
        <v>1</v>
      </c>
      <c r="T156" s="1738" t="s">
        <v>728</v>
      </c>
      <c r="U156" s="1738"/>
      <c r="V156" s="1738"/>
      <c r="W156" s="1738"/>
      <c r="X156" s="1738"/>
      <c r="Y156" s="1738"/>
      <c r="Z156" s="1741">
        <v>8</v>
      </c>
      <c r="AA156" s="1738" t="s">
        <v>730</v>
      </c>
      <c r="AB156" s="1738"/>
      <c r="AC156" s="1738"/>
      <c r="AD156" s="1738"/>
      <c r="AE156" s="1738"/>
      <c r="AF156" s="1738"/>
      <c r="AG156" s="2554" t="s">
        <v>370</v>
      </c>
      <c r="AH156" s="2554"/>
      <c r="AI156" s="2554"/>
    </row>
    <row r="157" spans="1:35" ht="15" x14ac:dyDescent="0.25">
      <c r="A157" s="1587">
        <v>2</v>
      </c>
      <c r="B157" s="1587" t="s">
        <v>731</v>
      </c>
      <c r="C157" s="1584"/>
      <c r="D157" s="1584"/>
      <c r="E157" s="1584"/>
      <c r="F157" s="1584"/>
      <c r="G157" s="1584"/>
      <c r="H157" s="1584">
        <v>9</v>
      </c>
      <c r="I157" s="1584" t="s">
        <v>732</v>
      </c>
      <c r="J157" s="1584"/>
      <c r="K157" s="1584"/>
      <c r="L157" s="1584"/>
      <c r="M157" s="1584"/>
      <c r="N157" s="1584"/>
      <c r="O157" s="1584"/>
      <c r="P157" s="1584"/>
      <c r="Q157" s="1584"/>
      <c r="S157" s="1739">
        <v>2</v>
      </c>
      <c r="T157" s="1738" t="s">
        <v>731</v>
      </c>
      <c r="U157" s="1738"/>
      <c r="V157" s="1738"/>
      <c r="W157" s="1738"/>
      <c r="X157" s="1738"/>
      <c r="Y157" s="1738"/>
      <c r="Z157" s="1741">
        <v>9</v>
      </c>
      <c r="AA157" s="1738" t="s">
        <v>733</v>
      </c>
      <c r="AB157" s="1738"/>
      <c r="AC157" s="1738"/>
      <c r="AD157" s="1738"/>
      <c r="AE157" s="1738"/>
      <c r="AF157" s="1738"/>
      <c r="AG157" s="1738"/>
      <c r="AH157" s="1738"/>
      <c r="AI157" s="1738"/>
    </row>
    <row r="158" spans="1:35" ht="15" x14ac:dyDescent="0.25">
      <c r="A158" s="1587">
        <v>3</v>
      </c>
      <c r="B158" s="1587" t="s">
        <v>734</v>
      </c>
      <c r="C158" s="1584"/>
      <c r="D158" s="1584"/>
      <c r="E158" s="1584"/>
      <c r="F158" s="1584"/>
      <c r="G158" s="1584"/>
      <c r="H158" s="1584">
        <v>0</v>
      </c>
      <c r="I158" s="1584" t="s">
        <v>735</v>
      </c>
      <c r="J158" s="1584"/>
      <c r="K158" s="1584"/>
      <c r="L158" s="1584"/>
      <c r="M158" s="1584"/>
      <c r="N158" s="1584"/>
      <c r="O158" s="1584"/>
      <c r="P158" s="1584"/>
      <c r="Q158" s="1584"/>
      <c r="S158" s="1739">
        <v>3</v>
      </c>
      <c r="T158" s="1738" t="s">
        <v>734</v>
      </c>
      <c r="U158" s="1738"/>
      <c r="V158" s="1738"/>
      <c r="W158" s="1738"/>
      <c r="X158" s="1738"/>
      <c r="Y158" s="1738"/>
      <c r="Z158" s="1741">
        <v>0</v>
      </c>
      <c r="AA158" s="1738" t="s">
        <v>736</v>
      </c>
      <c r="AB158" s="1738"/>
      <c r="AC158" s="1738"/>
      <c r="AD158" s="1738"/>
      <c r="AE158" s="1738"/>
      <c r="AF158" s="1738"/>
      <c r="AG158" s="1738"/>
      <c r="AH158" s="1738"/>
      <c r="AI158" s="1738"/>
    </row>
    <row r="159" spans="1:35" ht="15" x14ac:dyDescent="0.25">
      <c r="A159" s="1587">
        <v>4</v>
      </c>
      <c r="B159" s="1587" t="s">
        <v>737</v>
      </c>
      <c r="C159" s="1584"/>
      <c r="D159" s="1584"/>
      <c r="E159" s="1584"/>
      <c r="F159" s="1584"/>
      <c r="G159" s="1584"/>
      <c r="H159" s="1584" t="s">
        <v>738</v>
      </c>
      <c r="I159" s="1584" t="s">
        <v>739</v>
      </c>
      <c r="J159" s="1584"/>
      <c r="K159" s="1584"/>
      <c r="L159" s="1584"/>
      <c r="M159" s="1584"/>
      <c r="N159" s="1584"/>
      <c r="O159" s="1584"/>
      <c r="P159" s="1584"/>
      <c r="Q159" s="1584"/>
      <c r="S159" s="1739">
        <v>4</v>
      </c>
      <c r="T159" s="1738" t="s">
        <v>737</v>
      </c>
      <c r="U159" s="1738"/>
      <c r="V159" s="1738"/>
      <c r="W159" s="1738"/>
      <c r="X159" s="1738"/>
      <c r="Y159" s="1738"/>
      <c r="Z159" s="1738" t="s">
        <v>738</v>
      </c>
      <c r="AA159" s="1738" t="s">
        <v>739</v>
      </c>
      <c r="AB159" s="1738"/>
      <c r="AC159" s="1738"/>
      <c r="AD159" s="1738"/>
      <c r="AE159" s="1738"/>
      <c r="AF159" s="1738"/>
      <c r="AG159" s="1738"/>
      <c r="AH159" s="1738"/>
      <c r="AI159" s="1738"/>
    </row>
    <row r="160" spans="1:35" ht="15" x14ac:dyDescent="0.25">
      <c r="A160" s="1587">
        <v>5</v>
      </c>
      <c r="B160" s="1587" t="s">
        <v>740</v>
      </c>
      <c r="C160" s="1584"/>
      <c r="D160" s="1584"/>
      <c r="E160" s="1584"/>
      <c r="F160" s="1584"/>
      <c r="G160" s="1584"/>
      <c r="H160" s="1584" t="s">
        <v>741</v>
      </c>
      <c r="I160" s="1584" t="s">
        <v>742</v>
      </c>
      <c r="S160" s="1739">
        <v>5</v>
      </c>
      <c r="T160" s="1738" t="s">
        <v>740</v>
      </c>
      <c r="U160" s="1738"/>
      <c r="V160" s="1738"/>
      <c r="W160" s="1738"/>
      <c r="X160" s="1738"/>
      <c r="Y160" s="1738"/>
      <c r="Z160" s="1738" t="s">
        <v>741</v>
      </c>
      <c r="AA160" s="1738" t="s">
        <v>742</v>
      </c>
      <c r="AB160" s="1738"/>
      <c r="AC160" s="1738"/>
      <c r="AD160" s="1738"/>
      <c r="AE160" s="1738"/>
      <c r="AF160" s="1738"/>
      <c r="AG160" s="2553" t="s">
        <v>371</v>
      </c>
      <c r="AH160" s="2553"/>
      <c r="AI160" s="2553"/>
    </row>
    <row r="161" spans="1:35" ht="15" x14ac:dyDescent="0.25">
      <c r="A161" s="1587">
        <v>6</v>
      </c>
      <c r="B161" s="1587" t="s">
        <v>743</v>
      </c>
      <c r="C161" s="1584"/>
      <c r="D161" s="1584"/>
      <c r="E161" s="1584"/>
      <c r="F161" s="1584"/>
      <c r="G161" s="1584"/>
      <c r="H161" s="1584" t="s">
        <v>744</v>
      </c>
      <c r="I161" s="1584" t="s">
        <v>745</v>
      </c>
      <c r="S161" s="1739">
        <v>6</v>
      </c>
      <c r="T161" s="1738" t="s">
        <v>743</v>
      </c>
      <c r="U161" s="1738"/>
      <c r="V161" s="1738"/>
      <c r="W161" s="1738"/>
      <c r="X161" s="1738"/>
      <c r="Y161" s="1738"/>
      <c r="Z161" s="1738" t="s">
        <v>744</v>
      </c>
      <c r="AA161" s="1738" t="s">
        <v>745</v>
      </c>
      <c r="AB161" s="1738"/>
      <c r="AC161" s="1738"/>
      <c r="AD161" s="1738"/>
      <c r="AE161" s="1738"/>
      <c r="AF161" s="1738"/>
      <c r="AG161" s="2554" t="s">
        <v>372</v>
      </c>
      <c r="AH161" s="2554"/>
      <c r="AI161" s="2554"/>
    </row>
    <row r="162" spans="1:35" ht="15" x14ac:dyDescent="0.25">
      <c r="A162" s="1587">
        <v>7</v>
      </c>
      <c r="B162" s="1587" t="s">
        <v>746</v>
      </c>
      <c r="C162" s="1584"/>
      <c r="D162" s="1584"/>
      <c r="E162" s="1584"/>
      <c r="F162" s="1584"/>
      <c r="G162" s="1584"/>
      <c r="H162" s="1584" t="s">
        <v>747</v>
      </c>
      <c r="I162" s="1584" t="s">
        <v>748</v>
      </c>
      <c r="S162" s="1739">
        <v>7</v>
      </c>
      <c r="T162" s="1738" t="s">
        <v>746</v>
      </c>
      <c r="U162" s="1738"/>
      <c r="V162" s="1738"/>
      <c r="W162" s="1738"/>
      <c r="X162" s="1738"/>
      <c r="Y162" s="1738"/>
      <c r="Z162" s="1738" t="s">
        <v>747</v>
      </c>
      <c r="AA162" s="1738" t="s">
        <v>748</v>
      </c>
      <c r="AB162" s="1738"/>
      <c r="AC162" s="1738"/>
      <c r="AD162" s="1738"/>
      <c r="AE162" s="1738"/>
      <c r="AF162" s="1738"/>
      <c r="AG162" s="2554" t="s">
        <v>749</v>
      </c>
      <c r="AH162" s="2554"/>
      <c r="AI162" s="2554"/>
    </row>
    <row r="163" spans="1:35" ht="15" x14ac:dyDescent="0.25">
      <c r="S163" s="1738"/>
    </row>
    <row r="164" spans="1:35" ht="15" x14ac:dyDescent="0.25">
      <c r="S164" s="1738" t="s">
        <v>814</v>
      </c>
    </row>
    <row r="165" spans="1:35" ht="15" x14ac:dyDescent="0.25">
      <c r="S165" s="1738"/>
    </row>
    <row r="167" spans="1:35" ht="18" x14ac:dyDescent="0.25">
      <c r="A167" s="2542" t="s">
        <v>269</v>
      </c>
      <c r="B167" s="2542"/>
      <c r="C167" s="2542"/>
      <c r="D167" s="2542"/>
      <c r="E167" s="2542"/>
      <c r="F167" s="2542"/>
      <c r="G167" s="2542"/>
      <c r="H167" s="2542"/>
      <c r="I167" s="2542"/>
      <c r="J167" s="2542"/>
      <c r="K167" s="2542"/>
      <c r="L167" s="2542"/>
      <c r="M167" s="2542"/>
      <c r="N167" s="2542"/>
      <c r="O167" s="2542"/>
      <c r="P167" s="2542"/>
      <c r="Q167" s="2542"/>
      <c r="S167" s="2539" t="s">
        <v>804</v>
      </c>
      <c r="T167" s="2539"/>
      <c r="U167" s="2539"/>
      <c r="V167" s="2539"/>
      <c r="W167" s="2539"/>
      <c r="X167" s="2539"/>
      <c r="Y167" s="2539"/>
      <c r="Z167" s="2539"/>
      <c r="AA167" s="2539"/>
      <c r="AB167" s="2539"/>
      <c r="AC167" s="2539"/>
      <c r="AD167" s="2539"/>
      <c r="AE167" s="2539"/>
      <c r="AF167" s="2539"/>
      <c r="AG167" s="2539"/>
      <c r="AH167" s="2539"/>
      <c r="AI167" s="2539"/>
    </row>
    <row r="168" spans="1:35" ht="15.75" x14ac:dyDescent="0.25">
      <c r="E168" s="6"/>
      <c r="F168" s="833"/>
      <c r="G168" s="833"/>
      <c r="H168" s="833"/>
      <c r="I168" s="833"/>
      <c r="J168" s="833"/>
      <c r="K168" s="833"/>
      <c r="L168" s="833"/>
      <c r="M168" s="833"/>
      <c r="N168" s="6"/>
      <c r="O168" s="6"/>
      <c r="P168" s="6"/>
      <c r="Q168" s="6"/>
      <c r="S168" s="2540" t="s">
        <v>821</v>
      </c>
      <c r="T168" s="2540"/>
      <c r="U168" s="2540"/>
      <c r="V168" s="2540"/>
      <c r="W168" s="2540"/>
      <c r="X168" s="2540"/>
      <c r="Y168" s="2540"/>
      <c r="Z168" s="2540"/>
      <c r="AA168" s="2540"/>
      <c r="AB168" s="2540"/>
      <c r="AC168" s="2540"/>
      <c r="AD168" s="2540"/>
      <c r="AE168" s="2540"/>
      <c r="AF168" s="2540"/>
      <c r="AG168" s="2540"/>
      <c r="AH168" s="2540"/>
      <c r="AI168" s="2540"/>
    </row>
    <row r="169" spans="1:35" ht="15" x14ac:dyDescent="0.25">
      <c r="A169" s="1588" t="s">
        <v>273</v>
      </c>
      <c r="B169" s="1829" t="s">
        <v>817</v>
      </c>
      <c r="D169" s="1584"/>
      <c r="E169" s="1584"/>
      <c r="F169" s="1584"/>
      <c r="G169" s="1584"/>
      <c r="H169" s="1584"/>
      <c r="I169" s="1584"/>
      <c r="J169" s="1584"/>
      <c r="K169" s="1584"/>
      <c r="L169" s="1584"/>
      <c r="M169" s="1584"/>
      <c r="N169" s="1584"/>
      <c r="O169" s="1584"/>
      <c r="P169" s="1584"/>
      <c r="Q169" s="1584"/>
      <c r="S169" s="1831"/>
      <c r="T169" s="1831"/>
      <c r="U169" s="1831"/>
      <c r="V169" s="1831"/>
      <c r="W169" s="1831"/>
      <c r="X169" s="1831"/>
      <c r="Y169" s="1831"/>
      <c r="Z169" s="1831"/>
      <c r="AA169" s="1831"/>
      <c r="AB169" s="1831"/>
      <c r="AC169" s="1831"/>
      <c r="AD169" s="1831"/>
      <c r="AE169" s="1831"/>
      <c r="AF169" s="1831"/>
      <c r="AG169" s="1831"/>
      <c r="AH169" s="1831"/>
      <c r="AI169" s="1831"/>
    </row>
    <row r="170" spans="1:35" ht="15" x14ac:dyDescent="0.25">
      <c r="A170" s="1588" t="s">
        <v>25</v>
      </c>
      <c r="B170" s="1584" t="s">
        <v>706</v>
      </c>
      <c r="D170" s="1584"/>
      <c r="E170" s="1584"/>
      <c r="F170" s="1584"/>
      <c r="G170" s="1584"/>
      <c r="H170" s="1584"/>
      <c r="I170" s="1584"/>
      <c r="J170" s="1584"/>
      <c r="K170" s="1584"/>
      <c r="L170" s="1584"/>
      <c r="M170" s="1584"/>
      <c r="N170" s="1584"/>
      <c r="O170" s="1584"/>
      <c r="P170" s="1584"/>
      <c r="Q170" s="1584"/>
      <c r="S170" s="1830" t="s">
        <v>25</v>
      </c>
      <c r="T170" s="1830" t="s">
        <v>706</v>
      </c>
      <c r="U170" s="1830"/>
      <c r="V170" s="1830"/>
      <c r="W170" s="1830"/>
      <c r="X170" s="1830"/>
      <c r="Y170" s="1830"/>
      <c r="Z170" s="1830"/>
      <c r="AA170" s="1830"/>
      <c r="AB170" s="1830"/>
      <c r="AC170" s="1830"/>
      <c r="AD170" s="1830"/>
      <c r="AE170" s="1830"/>
      <c r="AF170" s="1830"/>
      <c r="AG170" s="1830"/>
      <c r="AH170" s="1830"/>
      <c r="AI170" s="1830"/>
    </row>
    <row r="171" spans="1:35" ht="15" x14ac:dyDescent="0.25">
      <c r="A171" s="1588" t="s">
        <v>711</v>
      </c>
      <c r="B171" s="1584" t="s">
        <v>712</v>
      </c>
      <c r="D171" s="1584"/>
      <c r="E171" s="1584"/>
      <c r="F171" s="1584"/>
      <c r="G171" s="1584"/>
      <c r="H171" s="1584"/>
      <c r="I171" s="1584"/>
      <c r="J171" s="1584"/>
      <c r="K171" s="1584"/>
      <c r="L171" s="1584"/>
      <c r="M171" s="1584"/>
      <c r="N171" s="1584"/>
      <c r="O171" s="1584"/>
      <c r="P171" s="1584"/>
      <c r="Q171" s="1584"/>
      <c r="S171" s="1830" t="s">
        <v>272</v>
      </c>
      <c r="T171" s="1830" t="s">
        <v>712</v>
      </c>
      <c r="U171" s="1830"/>
      <c r="V171" s="1830"/>
      <c r="W171" s="1830"/>
      <c r="X171" s="1830"/>
      <c r="Y171" s="1830"/>
      <c r="Z171" s="1830"/>
      <c r="AA171" s="1830"/>
      <c r="AB171" s="1830"/>
      <c r="AC171" s="1830"/>
      <c r="AD171" s="1830"/>
      <c r="AE171" s="1830"/>
      <c r="AF171" s="1830"/>
      <c r="AG171" s="1830"/>
      <c r="AH171" s="1830"/>
      <c r="AI171" s="1830"/>
    </row>
    <row r="172" spans="1:35" ht="15" x14ac:dyDescent="0.25">
      <c r="A172" s="1588" t="s">
        <v>26</v>
      </c>
      <c r="B172" s="1584" t="s">
        <v>755</v>
      </c>
      <c r="D172" s="1584"/>
      <c r="E172" s="1584"/>
      <c r="F172" s="1584"/>
      <c r="G172" s="1584"/>
      <c r="H172" s="1584"/>
      <c r="I172" s="1584"/>
      <c r="J172" s="1584"/>
      <c r="K172" s="1584"/>
      <c r="L172" s="1584"/>
      <c r="M172" s="1584"/>
      <c r="N172" s="1584"/>
      <c r="O172" s="1584"/>
      <c r="P172" s="1584"/>
      <c r="Q172" s="1584"/>
      <c r="S172" s="1830" t="s">
        <v>26</v>
      </c>
      <c r="T172" s="1830" t="s">
        <v>755</v>
      </c>
      <c r="U172" s="1830"/>
      <c r="V172" s="1830"/>
      <c r="W172" s="1830"/>
      <c r="X172" s="1830"/>
      <c r="Y172" s="1830"/>
      <c r="Z172" s="1830"/>
      <c r="AA172" s="1830"/>
      <c r="AB172" s="1830"/>
      <c r="AC172" s="1830"/>
      <c r="AD172" s="1830"/>
      <c r="AE172" s="1830"/>
      <c r="AF172" s="1830"/>
      <c r="AG172" s="1830"/>
      <c r="AH172" s="1830"/>
      <c r="AI172" s="1830"/>
    </row>
    <row r="173" spans="1:35" ht="15" x14ac:dyDescent="0.25">
      <c r="A173" s="1587"/>
      <c r="B173" s="1587"/>
      <c r="C173" s="1584"/>
      <c r="D173" s="1584"/>
      <c r="E173" s="1584"/>
      <c r="F173" s="1584"/>
      <c r="G173" s="1584"/>
      <c r="H173" s="1584"/>
      <c r="I173" s="1584"/>
      <c r="J173" s="1584"/>
      <c r="K173" s="1584"/>
      <c r="L173" s="1584"/>
      <c r="M173" s="1584"/>
      <c r="N173" s="1584"/>
      <c r="O173" s="1584"/>
      <c r="P173" s="1584"/>
      <c r="Q173" s="1584"/>
      <c r="S173" s="1830"/>
      <c r="T173" s="1830"/>
      <c r="U173" s="1830"/>
      <c r="V173" s="1830"/>
      <c r="W173" s="1830"/>
      <c r="X173" s="1830"/>
      <c r="Y173" s="1830"/>
      <c r="Z173" s="1830"/>
      <c r="AA173" s="1830"/>
      <c r="AB173" s="1830"/>
      <c r="AC173" s="1830"/>
      <c r="AD173" s="1830"/>
      <c r="AE173" s="1830"/>
      <c r="AF173" s="1830"/>
      <c r="AG173" s="1830"/>
      <c r="AH173" s="1830"/>
      <c r="AI173" s="1830"/>
    </row>
    <row r="174" spans="1:35" ht="15" x14ac:dyDescent="0.2">
      <c r="A174" s="2465" t="s">
        <v>0</v>
      </c>
      <c r="B174" s="2465" t="s">
        <v>715</v>
      </c>
      <c r="C174" s="2543" t="s">
        <v>716</v>
      </c>
      <c r="D174" s="2544"/>
      <c r="E174" s="2544"/>
      <c r="F174" s="2544"/>
      <c r="G174" s="2544"/>
      <c r="H174" s="2544"/>
      <c r="I174" s="2544"/>
      <c r="J174" s="2544"/>
      <c r="K174" s="2544"/>
      <c r="L174" s="2544"/>
      <c r="M174" s="2544"/>
      <c r="N174" s="2544"/>
      <c r="O174" s="2544"/>
      <c r="P174" s="2545"/>
      <c r="Q174" s="1777" t="s">
        <v>309</v>
      </c>
      <c r="S174" s="2541" t="s">
        <v>0</v>
      </c>
      <c r="T174" s="2541" t="s">
        <v>715</v>
      </c>
      <c r="U174" s="2541" t="s">
        <v>716</v>
      </c>
      <c r="V174" s="2541"/>
      <c r="W174" s="2541"/>
      <c r="X174" s="2541"/>
      <c r="Y174" s="2541"/>
      <c r="Z174" s="2541"/>
      <c r="AA174" s="2541"/>
      <c r="AB174" s="2541"/>
      <c r="AC174" s="2541"/>
      <c r="AD174" s="2541"/>
      <c r="AE174" s="2541"/>
      <c r="AF174" s="2541"/>
      <c r="AG174" s="2541"/>
      <c r="AH174" s="2541"/>
      <c r="AI174" s="2541" t="s">
        <v>309</v>
      </c>
    </row>
    <row r="175" spans="1:35" ht="30" customHeight="1" x14ac:dyDescent="0.2">
      <c r="A175" s="2466"/>
      <c r="B175" s="2466"/>
      <c r="C175" s="1776" t="s">
        <v>724</v>
      </c>
      <c r="D175" s="1776" t="s">
        <v>717</v>
      </c>
      <c r="E175" s="1776" t="s">
        <v>718</v>
      </c>
      <c r="F175" s="1776" t="s">
        <v>136</v>
      </c>
      <c r="G175" s="1776" t="s">
        <v>93</v>
      </c>
      <c r="H175" s="1776" t="s">
        <v>94</v>
      </c>
      <c r="I175" s="1776" t="s">
        <v>719</v>
      </c>
      <c r="J175" s="1776" t="s">
        <v>720</v>
      </c>
      <c r="K175" s="1776" t="s">
        <v>95</v>
      </c>
      <c r="L175" s="1776" t="s">
        <v>721</v>
      </c>
      <c r="M175" s="1776" t="s">
        <v>722</v>
      </c>
      <c r="N175" s="1776" t="s">
        <v>723</v>
      </c>
      <c r="O175" s="1776" t="s">
        <v>208</v>
      </c>
      <c r="P175" s="1776" t="s">
        <v>97</v>
      </c>
      <c r="Q175" s="1776"/>
      <c r="S175" s="2541"/>
      <c r="T175" s="2541"/>
      <c r="U175" s="1836" t="s">
        <v>724</v>
      </c>
      <c r="V175" s="1836" t="s">
        <v>717</v>
      </c>
      <c r="W175" s="1836" t="s">
        <v>718</v>
      </c>
      <c r="X175" s="1836" t="s">
        <v>136</v>
      </c>
      <c r="Y175" s="1836" t="s">
        <v>93</v>
      </c>
      <c r="Z175" s="1836" t="s">
        <v>94</v>
      </c>
      <c r="AA175" s="1836" t="s">
        <v>719</v>
      </c>
      <c r="AB175" s="1836" t="s">
        <v>720</v>
      </c>
      <c r="AC175" s="1836" t="s">
        <v>95</v>
      </c>
      <c r="AD175" s="1836" t="s">
        <v>725</v>
      </c>
      <c r="AE175" s="1836" t="s">
        <v>722</v>
      </c>
      <c r="AF175" s="1836" t="s">
        <v>726</v>
      </c>
      <c r="AG175" s="1836" t="s">
        <v>208</v>
      </c>
      <c r="AH175" s="1836" t="s">
        <v>97</v>
      </c>
      <c r="AI175" s="2541"/>
    </row>
    <row r="176" spans="1:35" ht="20.25" customHeight="1" x14ac:dyDescent="0.2">
      <c r="A176" s="1263">
        <v>1</v>
      </c>
      <c r="B176" s="1263">
        <v>2</v>
      </c>
      <c r="C176" s="1263">
        <v>3</v>
      </c>
      <c r="D176" s="1264">
        <v>4</v>
      </c>
      <c r="E176" s="1264">
        <v>5</v>
      </c>
      <c r="F176" s="1264">
        <v>6</v>
      </c>
      <c r="G176" s="1264">
        <v>7</v>
      </c>
      <c r="H176" s="1264">
        <v>8</v>
      </c>
      <c r="I176" s="1264">
        <v>9</v>
      </c>
      <c r="J176" s="1264">
        <v>10</v>
      </c>
      <c r="K176" s="1264">
        <v>11</v>
      </c>
      <c r="L176" s="1264">
        <v>12</v>
      </c>
      <c r="M176" s="1264">
        <v>13</v>
      </c>
      <c r="N176" s="1264">
        <v>14</v>
      </c>
      <c r="O176" s="1264">
        <v>15</v>
      </c>
      <c r="P176" s="1264">
        <v>16</v>
      </c>
      <c r="Q176" s="1264">
        <v>17</v>
      </c>
      <c r="S176" s="1838">
        <v>1</v>
      </c>
      <c r="T176" s="1838">
        <v>2</v>
      </c>
      <c r="U176" s="1838">
        <v>3</v>
      </c>
      <c r="V176" s="1838">
        <v>4</v>
      </c>
      <c r="W176" s="1838">
        <v>5</v>
      </c>
      <c r="X176" s="1886" t="s">
        <v>829</v>
      </c>
      <c r="Y176" s="1838">
        <v>7</v>
      </c>
      <c r="Z176" s="1838">
        <v>8</v>
      </c>
      <c r="AA176" s="1838">
        <v>9</v>
      </c>
      <c r="AB176" s="1838">
        <v>10</v>
      </c>
      <c r="AC176" s="1838">
        <v>11</v>
      </c>
      <c r="AD176" s="1838">
        <v>12</v>
      </c>
      <c r="AE176" s="1838">
        <v>13</v>
      </c>
      <c r="AF176" s="1838">
        <v>14</v>
      </c>
      <c r="AG176" s="1838">
        <v>15</v>
      </c>
      <c r="AH176" s="1838">
        <v>16</v>
      </c>
      <c r="AI176" s="1838">
        <v>17</v>
      </c>
    </row>
    <row r="177" spans="1:35" ht="15" x14ac:dyDescent="0.25">
      <c r="A177" s="1826">
        <v>1</v>
      </c>
      <c r="B177" s="1826">
        <v>0</v>
      </c>
      <c r="C177" s="1824"/>
      <c r="D177" s="1824"/>
      <c r="E177" s="1824"/>
      <c r="F177" s="1824"/>
      <c r="G177" s="1824"/>
      <c r="H177" s="1824"/>
      <c r="I177" s="1824"/>
      <c r="J177" s="1824"/>
      <c r="K177" s="1823"/>
      <c r="L177" s="1823"/>
      <c r="M177" s="1823"/>
      <c r="N177" s="1823"/>
      <c r="O177" s="1823"/>
      <c r="P177" s="1823"/>
      <c r="Q177" s="1823"/>
      <c r="S177" s="1835">
        <v>1</v>
      </c>
      <c r="T177" s="1835">
        <v>0</v>
      </c>
      <c r="U177" s="1832">
        <v>0</v>
      </c>
      <c r="V177" s="1832">
        <v>0</v>
      </c>
      <c r="W177" s="1832">
        <v>0</v>
      </c>
      <c r="X177" s="1832">
        <v>0</v>
      </c>
      <c r="Y177" s="1832">
        <v>0</v>
      </c>
      <c r="Z177" s="1832">
        <v>0</v>
      </c>
      <c r="AA177" s="1832">
        <v>0</v>
      </c>
      <c r="AB177" s="1832">
        <v>0</v>
      </c>
      <c r="AC177" s="1832"/>
      <c r="AD177" s="1832"/>
      <c r="AE177" s="1832"/>
      <c r="AF177" s="1832"/>
      <c r="AG177" s="1832"/>
      <c r="AH177" s="1832"/>
      <c r="AI177" s="1832"/>
    </row>
    <row r="178" spans="1:35" ht="15" x14ac:dyDescent="0.25">
      <c r="A178" s="1826">
        <v>2</v>
      </c>
      <c r="B178" s="1826">
        <v>1</v>
      </c>
      <c r="C178" s="1824"/>
      <c r="D178" s="1824"/>
      <c r="E178" s="1824"/>
      <c r="F178" s="1824"/>
      <c r="G178" s="1824"/>
      <c r="H178" s="1824"/>
      <c r="I178" s="1824"/>
      <c r="J178" s="1824"/>
      <c r="K178" s="1823"/>
      <c r="L178" s="1823"/>
      <c r="M178" s="1823"/>
      <c r="N178" s="1823"/>
      <c r="O178" s="1837"/>
      <c r="P178" s="1823"/>
      <c r="Q178" s="1823"/>
      <c r="S178" s="1835">
        <v>2</v>
      </c>
      <c r="T178" s="1835">
        <v>1</v>
      </c>
      <c r="U178" s="1832">
        <v>0</v>
      </c>
      <c r="V178" s="1832">
        <v>0</v>
      </c>
      <c r="W178" s="1832">
        <v>0</v>
      </c>
      <c r="X178" s="1832">
        <v>0</v>
      </c>
      <c r="Y178" s="1832">
        <v>0</v>
      </c>
      <c r="Z178" s="1832">
        <v>0</v>
      </c>
      <c r="AA178" s="1832">
        <v>0</v>
      </c>
      <c r="AB178" s="1832">
        <v>0</v>
      </c>
      <c r="AC178" s="1832"/>
      <c r="AD178" s="1832"/>
      <c r="AE178" s="1832"/>
      <c r="AF178" s="1832"/>
      <c r="AG178" s="1832"/>
      <c r="AH178" s="1832"/>
      <c r="AI178" s="1832"/>
    </row>
    <row r="179" spans="1:35" ht="15" x14ac:dyDescent="0.25">
      <c r="A179" s="1826">
        <v>3</v>
      </c>
      <c r="B179" s="1826">
        <v>2</v>
      </c>
      <c r="C179" s="1824"/>
      <c r="D179" s="1824"/>
      <c r="E179" s="1824"/>
      <c r="F179" s="1824"/>
      <c r="G179" s="1824"/>
      <c r="H179" s="1824"/>
      <c r="I179" s="1824"/>
      <c r="J179" s="1824"/>
      <c r="K179" s="1823"/>
      <c r="L179" s="1823"/>
      <c r="M179" s="1823"/>
      <c r="N179" s="1823"/>
      <c r="O179" s="1837"/>
      <c r="P179" s="1823"/>
      <c r="Q179" s="1823"/>
      <c r="S179" s="1835">
        <v>3</v>
      </c>
      <c r="T179" s="1835">
        <v>2</v>
      </c>
      <c r="U179" s="1832">
        <v>13</v>
      </c>
      <c r="V179" s="1832">
        <v>13</v>
      </c>
      <c r="W179" s="1832">
        <v>0</v>
      </c>
      <c r="X179" s="1832">
        <v>0</v>
      </c>
      <c r="Y179" s="1832">
        <v>147</v>
      </c>
      <c r="Z179" s="1832">
        <v>12</v>
      </c>
      <c r="AA179" s="1832">
        <v>7</v>
      </c>
      <c r="AB179" s="1832">
        <v>8</v>
      </c>
      <c r="AC179" s="1832"/>
      <c r="AD179" s="1832"/>
      <c r="AE179" s="1832"/>
      <c r="AF179" s="1832"/>
      <c r="AG179" s="1832"/>
      <c r="AH179" s="1832"/>
      <c r="AI179" s="1832"/>
    </row>
    <row r="180" spans="1:35" ht="15" x14ac:dyDescent="0.25">
      <c r="A180" s="1826">
        <v>4</v>
      </c>
      <c r="B180" s="1826">
        <v>3</v>
      </c>
      <c r="C180" s="1824">
        <v>4</v>
      </c>
      <c r="D180" s="1824"/>
      <c r="E180" s="1824">
        <v>1</v>
      </c>
      <c r="F180" s="1824"/>
      <c r="G180" s="1824">
        <v>16</v>
      </c>
      <c r="H180" s="1824">
        <v>2</v>
      </c>
      <c r="I180" s="1824">
        <v>1</v>
      </c>
      <c r="J180" s="1824">
        <v>3</v>
      </c>
      <c r="K180" s="1823"/>
      <c r="L180" s="1823"/>
      <c r="M180" s="1823"/>
      <c r="N180" s="1823"/>
      <c r="O180" s="1837"/>
      <c r="P180" s="1823"/>
      <c r="Q180" s="1823"/>
      <c r="S180" s="1835">
        <v>4</v>
      </c>
      <c r="T180" s="1835">
        <v>3</v>
      </c>
      <c r="U180" s="1832">
        <v>12</v>
      </c>
      <c r="V180" s="1832">
        <v>7</v>
      </c>
      <c r="W180" s="1832">
        <v>3</v>
      </c>
      <c r="X180" s="1832">
        <v>1</v>
      </c>
      <c r="Y180" s="1832">
        <v>53</v>
      </c>
      <c r="Z180" s="1832">
        <v>5</v>
      </c>
      <c r="AA180" s="1832">
        <v>3</v>
      </c>
      <c r="AB180" s="1832">
        <v>15</v>
      </c>
      <c r="AC180" s="1832"/>
      <c r="AD180" s="1832"/>
      <c r="AE180" s="1832"/>
      <c r="AF180" s="1832"/>
      <c r="AG180" s="1832"/>
      <c r="AH180" s="1832"/>
      <c r="AI180" s="1832"/>
    </row>
    <row r="181" spans="1:35" ht="15" x14ac:dyDescent="0.25">
      <c r="A181" s="1826">
        <v>5</v>
      </c>
      <c r="B181" s="1826">
        <v>4</v>
      </c>
      <c r="C181" s="1824"/>
      <c r="D181" s="1824"/>
      <c r="E181" s="1824"/>
      <c r="F181" s="1824"/>
      <c r="G181" s="1824"/>
      <c r="H181" s="1824"/>
      <c r="I181" s="1824"/>
      <c r="J181" s="1824"/>
      <c r="K181" s="1823"/>
      <c r="L181" s="1823"/>
      <c r="M181" s="1823"/>
      <c r="N181" s="1823"/>
      <c r="O181" s="1837"/>
      <c r="P181" s="1823"/>
      <c r="Q181" s="1823"/>
      <c r="S181" s="1835">
        <v>5</v>
      </c>
      <c r="T181" s="1835">
        <v>4</v>
      </c>
      <c r="U181" s="1832">
        <v>0</v>
      </c>
      <c r="V181" s="1832">
        <v>0</v>
      </c>
      <c r="W181" s="1832">
        <v>6</v>
      </c>
      <c r="X181" s="1832">
        <v>62</v>
      </c>
      <c r="Y181" s="1832">
        <v>46</v>
      </c>
      <c r="Z181" s="1832">
        <v>10</v>
      </c>
      <c r="AA181" s="1832">
        <v>13</v>
      </c>
      <c r="AB181" s="1832">
        <v>11</v>
      </c>
      <c r="AC181" s="1832"/>
      <c r="AD181" s="1832"/>
      <c r="AE181" s="1832"/>
      <c r="AF181" s="1832"/>
      <c r="AG181" s="1832"/>
      <c r="AH181" s="1832"/>
      <c r="AI181" s="1832"/>
    </row>
    <row r="182" spans="1:35" ht="15" x14ac:dyDescent="0.25">
      <c r="A182" s="1826">
        <v>6</v>
      </c>
      <c r="B182" s="1826">
        <v>5</v>
      </c>
      <c r="C182" s="1824"/>
      <c r="D182" s="1824"/>
      <c r="E182" s="1824">
        <v>3</v>
      </c>
      <c r="F182" s="1824">
        <v>6</v>
      </c>
      <c r="G182" s="1824">
        <v>23</v>
      </c>
      <c r="H182" s="1824">
        <v>6</v>
      </c>
      <c r="I182" s="1824">
        <v>3</v>
      </c>
      <c r="J182" s="1824">
        <v>4</v>
      </c>
      <c r="K182" s="1823"/>
      <c r="L182" s="1823"/>
      <c r="M182" s="1823"/>
      <c r="N182" s="1823"/>
      <c r="O182" s="1837"/>
      <c r="P182" s="1823"/>
      <c r="Q182" s="1823"/>
      <c r="S182" s="1835">
        <v>6</v>
      </c>
      <c r="T182" s="1835">
        <v>5</v>
      </c>
      <c r="U182" s="1832">
        <v>0</v>
      </c>
      <c r="V182" s="1832">
        <v>0</v>
      </c>
      <c r="W182" s="1832">
        <v>10</v>
      </c>
      <c r="X182" s="1832">
        <v>53</v>
      </c>
      <c r="Y182" s="1832">
        <v>40</v>
      </c>
      <c r="Z182" s="1832">
        <v>15</v>
      </c>
      <c r="AA182" s="1832">
        <v>14</v>
      </c>
      <c r="AB182" s="1832">
        <v>26</v>
      </c>
      <c r="AC182" s="1832"/>
      <c r="AD182" s="1832"/>
      <c r="AE182" s="1832"/>
      <c r="AF182" s="1832"/>
      <c r="AG182" s="1832"/>
      <c r="AH182" s="1832"/>
      <c r="AI182" s="1832"/>
    </row>
    <row r="183" spans="1:35" ht="15" x14ac:dyDescent="0.25">
      <c r="A183" s="1826">
        <v>7</v>
      </c>
      <c r="B183" s="1826">
        <v>6</v>
      </c>
      <c r="C183" s="1824"/>
      <c r="D183" s="1824"/>
      <c r="E183" s="1824">
        <v>1</v>
      </c>
      <c r="F183" s="1824">
        <v>4</v>
      </c>
      <c r="G183" s="1824">
        <v>4</v>
      </c>
      <c r="H183" s="1824">
        <v>5</v>
      </c>
      <c r="I183" s="1824">
        <v>2</v>
      </c>
      <c r="J183" s="1824">
        <v>2</v>
      </c>
      <c r="K183" s="1823"/>
      <c r="L183" s="1823"/>
      <c r="M183" s="1823"/>
      <c r="N183" s="1823"/>
      <c r="O183" s="1837"/>
      <c r="P183" s="1823"/>
      <c r="Q183" s="1823"/>
      <c r="S183" s="1835">
        <v>7</v>
      </c>
      <c r="T183" s="1835">
        <v>6</v>
      </c>
      <c r="U183" s="1832">
        <v>0</v>
      </c>
      <c r="V183" s="1832">
        <v>2</v>
      </c>
      <c r="W183" s="1832">
        <v>5</v>
      </c>
      <c r="X183" s="1832">
        <v>11</v>
      </c>
      <c r="Y183" s="1832">
        <v>4</v>
      </c>
      <c r="Z183" s="1832">
        <v>12</v>
      </c>
      <c r="AA183" s="1832">
        <v>6</v>
      </c>
      <c r="AB183" s="1832">
        <v>10</v>
      </c>
      <c r="AC183" s="1832"/>
      <c r="AD183" s="1832"/>
      <c r="AE183" s="1832"/>
      <c r="AF183" s="1832"/>
      <c r="AG183" s="1832"/>
      <c r="AH183" s="1832"/>
      <c r="AI183" s="1832"/>
    </row>
    <row r="184" spans="1:35" ht="15" x14ac:dyDescent="0.25">
      <c r="A184" s="1826">
        <v>8</v>
      </c>
      <c r="B184" s="1826">
        <v>7</v>
      </c>
      <c r="C184" s="1824"/>
      <c r="D184" s="1824"/>
      <c r="E184" s="1824"/>
      <c r="F184" s="1824"/>
      <c r="G184" s="1824"/>
      <c r="H184" s="1824">
        <v>1</v>
      </c>
      <c r="I184" s="1824"/>
      <c r="J184" s="1824"/>
      <c r="K184" s="1823"/>
      <c r="L184" s="1823"/>
      <c r="M184" s="1823"/>
      <c r="N184" s="1823"/>
      <c r="O184" s="1837"/>
      <c r="P184" s="1823"/>
      <c r="Q184" s="1823"/>
      <c r="S184" s="1835">
        <v>8</v>
      </c>
      <c r="T184" s="1835">
        <v>7</v>
      </c>
      <c r="U184" s="1832">
        <v>0</v>
      </c>
      <c r="V184" s="1832">
        <v>0</v>
      </c>
      <c r="W184" s="1832">
        <v>2</v>
      </c>
      <c r="X184" s="1832">
        <v>5</v>
      </c>
      <c r="Y184" s="1832">
        <v>0</v>
      </c>
      <c r="Z184" s="1832">
        <v>6</v>
      </c>
      <c r="AA184" s="1832">
        <v>8</v>
      </c>
      <c r="AB184" s="1832">
        <v>1</v>
      </c>
      <c r="AC184" s="1832"/>
      <c r="AD184" s="1832"/>
      <c r="AE184" s="1832"/>
      <c r="AF184" s="1832"/>
      <c r="AG184" s="1832"/>
      <c r="AH184" s="1832"/>
      <c r="AI184" s="1832"/>
    </row>
    <row r="185" spans="1:35" ht="15" x14ac:dyDescent="0.25">
      <c r="A185" s="1826">
        <v>9</v>
      </c>
      <c r="B185" s="1826">
        <v>8</v>
      </c>
      <c r="C185" s="1824"/>
      <c r="D185" s="1824"/>
      <c r="E185" s="1827">
        <v>1</v>
      </c>
      <c r="F185" s="1827">
        <v>1</v>
      </c>
      <c r="G185" s="1827"/>
      <c r="H185" s="1827"/>
      <c r="I185" s="1828"/>
      <c r="J185" s="1824"/>
      <c r="K185" s="1823"/>
      <c r="L185" s="1823"/>
      <c r="M185" s="1823"/>
      <c r="N185" s="1823"/>
      <c r="O185" s="1837"/>
      <c r="P185" s="1823"/>
      <c r="Q185" s="1823"/>
      <c r="S185" s="1835">
        <v>9</v>
      </c>
      <c r="T185" s="1835">
        <v>8</v>
      </c>
      <c r="U185" s="1832">
        <v>0</v>
      </c>
      <c r="V185" s="1832">
        <v>0</v>
      </c>
      <c r="W185" s="1832">
        <v>1</v>
      </c>
      <c r="X185" s="1832">
        <v>4</v>
      </c>
      <c r="Y185" s="1832">
        <v>0</v>
      </c>
      <c r="Z185" s="1832">
        <v>4</v>
      </c>
      <c r="AA185" s="1832">
        <v>1</v>
      </c>
      <c r="AB185" s="1832">
        <v>4</v>
      </c>
      <c r="AC185" s="1832"/>
      <c r="AD185" s="1832"/>
      <c r="AE185" s="1832"/>
      <c r="AF185" s="1832"/>
      <c r="AG185" s="1832"/>
      <c r="AH185" s="1832"/>
      <c r="AI185" s="1832"/>
    </row>
    <row r="186" spans="1:35" ht="15" x14ac:dyDescent="0.25">
      <c r="A186" s="1826">
        <v>10</v>
      </c>
      <c r="B186" s="1826">
        <v>9</v>
      </c>
      <c r="C186" s="1824"/>
      <c r="D186" s="1824"/>
      <c r="E186" s="1824"/>
      <c r="F186" s="1824"/>
      <c r="G186" s="1824"/>
      <c r="H186" s="1824"/>
      <c r="I186" s="1824"/>
      <c r="J186" s="1824"/>
      <c r="K186" s="1823"/>
      <c r="L186" s="1823"/>
      <c r="M186" s="1823"/>
      <c r="N186" s="1823"/>
      <c r="O186" s="1837"/>
      <c r="P186" s="1823"/>
      <c r="Q186" s="1823"/>
      <c r="S186" s="1835">
        <v>10</v>
      </c>
      <c r="T186" s="1835">
        <v>9</v>
      </c>
      <c r="U186" s="1832">
        <v>0</v>
      </c>
      <c r="V186" s="1832">
        <v>0</v>
      </c>
      <c r="W186" s="1832">
        <v>0</v>
      </c>
      <c r="X186" s="1832">
        <v>0</v>
      </c>
      <c r="Y186" s="1832">
        <v>0</v>
      </c>
      <c r="Z186" s="1832">
        <v>0</v>
      </c>
      <c r="AA186" s="1832">
        <v>0</v>
      </c>
      <c r="AB186" s="1832">
        <v>9</v>
      </c>
      <c r="AC186" s="1832"/>
      <c r="AD186" s="1832"/>
      <c r="AE186" s="1832"/>
      <c r="AF186" s="1832"/>
      <c r="AG186" s="1832"/>
      <c r="AH186" s="1832"/>
      <c r="AI186" s="1832"/>
    </row>
    <row r="187" spans="1:35" ht="15" x14ac:dyDescent="0.25">
      <c r="A187" s="1826" t="s">
        <v>276</v>
      </c>
      <c r="B187" s="1826"/>
      <c r="C187" s="1824">
        <v>4</v>
      </c>
      <c r="D187" s="1824">
        <v>0</v>
      </c>
      <c r="E187" s="1824">
        <v>6</v>
      </c>
      <c r="F187" s="1824">
        <v>11</v>
      </c>
      <c r="G187" s="1824">
        <v>43</v>
      </c>
      <c r="H187" s="1824">
        <v>14</v>
      </c>
      <c r="I187" s="1824">
        <v>6</v>
      </c>
      <c r="J187" s="1824">
        <v>9</v>
      </c>
      <c r="K187" s="1824">
        <v>0</v>
      </c>
      <c r="L187" s="1824">
        <v>0</v>
      </c>
      <c r="M187" s="1824">
        <v>0</v>
      </c>
      <c r="N187" s="1824">
        <v>0</v>
      </c>
      <c r="O187" s="1824">
        <v>0</v>
      </c>
      <c r="P187" s="1824">
        <v>0</v>
      </c>
      <c r="Q187" s="1824">
        <v>0</v>
      </c>
      <c r="S187" s="2535" t="s">
        <v>276</v>
      </c>
      <c r="T187" s="2536"/>
      <c r="U187" s="1832">
        <v>25</v>
      </c>
      <c r="V187" s="1832">
        <v>22</v>
      </c>
      <c r="W187" s="1832">
        <v>27</v>
      </c>
      <c r="X187" s="1832">
        <v>136</v>
      </c>
      <c r="Y187" s="1832">
        <v>290</v>
      </c>
      <c r="Z187" s="1832">
        <v>64</v>
      </c>
      <c r="AA187" s="1832">
        <v>52</v>
      </c>
      <c r="AB187" s="1832">
        <v>84</v>
      </c>
      <c r="AC187" s="1832">
        <v>0</v>
      </c>
      <c r="AD187" s="1832">
        <v>0</v>
      </c>
      <c r="AE187" s="1832">
        <v>0</v>
      </c>
      <c r="AF187" s="1832">
        <v>0</v>
      </c>
      <c r="AG187" s="1832">
        <v>0</v>
      </c>
      <c r="AH187" s="1832"/>
      <c r="AI187" s="1832"/>
    </row>
    <row r="188" spans="1:35" ht="15" x14ac:dyDescent="0.25">
      <c r="A188" s="1825"/>
      <c r="B188" s="1825"/>
      <c r="C188" s="1822"/>
      <c r="D188" s="1822"/>
      <c r="E188" s="1822"/>
      <c r="F188" s="1822"/>
      <c r="G188" s="1822"/>
      <c r="H188" s="1822"/>
      <c r="I188" s="1822"/>
      <c r="J188" s="1822"/>
      <c r="K188" s="1822"/>
      <c r="L188" s="1822"/>
      <c r="M188" s="1822"/>
      <c r="N188" s="1822"/>
      <c r="O188" s="1822"/>
      <c r="P188" s="1822"/>
      <c r="Q188" s="1822"/>
      <c r="S188" s="1830"/>
      <c r="T188" s="1830"/>
      <c r="U188" s="1834">
        <v>700</v>
      </c>
      <c r="V188" s="1830"/>
      <c r="W188" s="1830"/>
      <c r="X188" s="1830"/>
      <c r="Y188" s="1830"/>
      <c r="Z188" s="1830"/>
      <c r="AA188" s="1830"/>
      <c r="AB188" s="1830"/>
      <c r="AC188" s="1830"/>
      <c r="AD188" s="1830"/>
      <c r="AE188" s="1830"/>
      <c r="AF188" s="1830"/>
      <c r="AG188" s="1830"/>
      <c r="AH188" s="1830"/>
      <c r="AI188" s="1830"/>
    </row>
    <row r="189" spans="1:35" ht="15" x14ac:dyDescent="0.25">
      <c r="A189" s="1825" t="s">
        <v>598</v>
      </c>
      <c r="B189" s="1825"/>
      <c r="C189" s="1822"/>
      <c r="D189" s="1822"/>
      <c r="E189" s="1822"/>
      <c r="F189" s="1822"/>
      <c r="G189" s="1822"/>
      <c r="H189" s="1822"/>
      <c r="I189" s="1822"/>
      <c r="J189" s="1822"/>
      <c r="K189" s="1822"/>
      <c r="L189" s="1822"/>
      <c r="M189" s="1822"/>
      <c r="N189" s="1822"/>
      <c r="O189" s="1822"/>
      <c r="P189" s="1822"/>
      <c r="Q189" s="1822"/>
      <c r="S189" s="1830" t="s">
        <v>598</v>
      </c>
      <c r="T189" s="1830"/>
      <c r="U189" s="1830" t="s">
        <v>302</v>
      </c>
      <c r="V189" s="1830"/>
      <c r="W189" s="1830"/>
      <c r="X189" s="1830"/>
      <c r="Y189" s="1830"/>
      <c r="Z189" s="1830"/>
      <c r="AA189" s="1830"/>
      <c r="AB189" s="1830"/>
      <c r="AC189" s="1830"/>
      <c r="AD189" s="1830"/>
      <c r="AE189" s="1830"/>
      <c r="AF189" s="1830"/>
      <c r="AG189" s="1830"/>
      <c r="AH189" s="1830"/>
      <c r="AI189" s="1830"/>
    </row>
    <row r="190" spans="1:35" ht="15" x14ac:dyDescent="0.25">
      <c r="A190" s="1825">
        <v>1</v>
      </c>
      <c r="B190" s="1825" t="s">
        <v>728</v>
      </c>
      <c r="C190" s="1822"/>
      <c r="D190" s="1822"/>
      <c r="E190" s="1822"/>
      <c r="F190" s="1822"/>
      <c r="G190" s="1822"/>
      <c r="H190" s="1822">
        <v>8</v>
      </c>
      <c r="I190" s="1822" t="s">
        <v>729</v>
      </c>
      <c r="S190" s="1830">
        <v>1</v>
      </c>
      <c r="T190" s="1830" t="s">
        <v>728</v>
      </c>
      <c r="U190" s="1830"/>
      <c r="V190" s="1830"/>
      <c r="W190" s="1830"/>
      <c r="X190" s="1830"/>
      <c r="Y190" s="1830"/>
      <c r="Z190" s="1833">
        <v>8</v>
      </c>
      <c r="AA190" s="1830" t="s">
        <v>730</v>
      </c>
      <c r="AB190" s="1830"/>
      <c r="AC190" s="1830"/>
      <c r="AD190" s="1830"/>
      <c r="AE190" s="1830"/>
      <c r="AF190" s="1830"/>
      <c r="AG190" s="2537" t="s">
        <v>370</v>
      </c>
      <c r="AH190" s="2537"/>
      <c r="AI190" s="2537"/>
    </row>
    <row r="191" spans="1:35" ht="15" x14ac:dyDescent="0.25">
      <c r="A191" s="1825">
        <v>2</v>
      </c>
      <c r="B191" s="1825" t="s">
        <v>731</v>
      </c>
      <c r="C191" s="1822"/>
      <c r="D191" s="1822"/>
      <c r="E191" s="1822"/>
      <c r="F191" s="1822"/>
      <c r="G191" s="1822"/>
      <c r="H191" s="1822">
        <v>9</v>
      </c>
      <c r="I191" s="1822" t="s">
        <v>732</v>
      </c>
      <c r="S191" s="1830">
        <v>2</v>
      </c>
      <c r="T191" s="1830" t="s">
        <v>731</v>
      </c>
      <c r="U191" s="1830"/>
      <c r="V191" s="1830"/>
      <c r="W191" s="1830"/>
      <c r="X191" s="1830"/>
      <c r="Y191" s="1830"/>
      <c r="Z191" s="1833">
        <v>9</v>
      </c>
      <c r="AA191" s="1830" t="s">
        <v>733</v>
      </c>
      <c r="AB191" s="1830"/>
      <c r="AC191" s="1830"/>
      <c r="AD191" s="1830"/>
      <c r="AE191" s="1830"/>
      <c r="AF191" s="1830"/>
      <c r="AG191" s="1830"/>
      <c r="AH191" s="1830"/>
      <c r="AI191" s="1830"/>
    </row>
    <row r="192" spans="1:35" ht="15" x14ac:dyDescent="0.25">
      <c r="A192" s="1825">
        <v>3</v>
      </c>
      <c r="B192" s="1825" t="s">
        <v>734</v>
      </c>
      <c r="C192" s="1822"/>
      <c r="D192" s="1822"/>
      <c r="E192" s="1822"/>
      <c r="F192" s="1822"/>
      <c r="G192" s="1822"/>
      <c r="H192" s="1822">
        <v>0</v>
      </c>
      <c r="I192" s="1822" t="s">
        <v>735</v>
      </c>
      <c r="S192" s="1830">
        <v>3</v>
      </c>
      <c r="T192" s="1830" t="s">
        <v>734</v>
      </c>
      <c r="U192" s="1830"/>
      <c r="V192" s="1830"/>
      <c r="W192" s="1830"/>
      <c r="X192" s="1830"/>
      <c r="Y192" s="1830"/>
      <c r="Z192" s="1833">
        <v>0</v>
      </c>
      <c r="AA192" s="1830" t="s">
        <v>736</v>
      </c>
      <c r="AB192" s="1830"/>
      <c r="AC192" s="1830"/>
      <c r="AD192" s="1830"/>
      <c r="AE192" s="1830"/>
      <c r="AF192" s="1830"/>
      <c r="AG192" s="1830"/>
      <c r="AH192" s="1830"/>
      <c r="AI192" s="1830"/>
    </row>
    <row r="193" spans="1:35" ht="15" x14ac:dyDescent="0.25">
      <c r="A193" s="1825">
        <v>4</v>
      </c>
      <c r="B193" s="1825" t="s">
        <v>737</v>
      </c>
      <c r="C193" s="1822"/>
      <c r="D193" s="1822"/>
      <c r="E193" s="1822"/>
      <c r="F193" s="1822"/>
      <c r="G193" s="1822"/>
      <c r="H193" s="1822" t="s">
        <v>738</v>
      </c>
      <c r="I193" s="1822" t="s">
        <v>739</v>
      </c>
      <c r="S193" s="1830">
        <v>4</v>
      </c>
      <c r="T193" s="1830" t="s">
        <v>737</v>
      </c>
      <c r="U193" s="1830"/>
      <c r="V193" s="1830"/>
      <c r="W193" s="1830"/>
      <c r="X193" s="1830"/>
      <c r="Y193" s="1830"/>
      <c r="Z193" s="1830" t="s">
        <v>738</v>
      </c>
      <c r="AA193" s="1830" t="s">
        <v>739</v>
      </c>
      <c r="AB193" s="1830"/>
      <c r="AC193" s="1830"/>
      <c r="AD193" s="1830"/>
      <c r="AE193" s="1830"/>
      <c r="AF193" s="1830"/>
      <c r="AG193" s="1830"/>
      <c r="AH193" s="1830"/>
      <c r="AI193" s="1830"/>
    </row>
    <row r="194" spans="1:35" ht="15" x14ac:dyDescent="0.25">
      <c r="A194" s="1825">
        <v>5</v>
      </c>
      <c r="B194" s="1825" t="s">
        <v>740</v>
      </c>
      <c r="C194" s="1822"/>
      <c r="D194" s="1822"/>
      <c r="E194" s="1822"/>
      <c r="F194" s="1822"/>
      <c r="G194" s="1822"/>
      <c r="H194" s="1822" t="s">
        <v>741</v>
      </c>
      <c r="I194" s="1822" t="s">
        <v>742</v>
      </c>
      <c r="S194" s="1830">
        <v>5</v>
      </c>
      <c r="T194" s="1830" t="s">
        <v>740</v>
      </c>
      <c r="U194" s="1830"/>
      <c r="V194" s="1830"/>
      <c r="W194" s="1830"/>
      <c r="X194" s="1830"/>
      <c r="Y194" s="1830"/>
      <c r="Z194" s="1830" t="s">
        <v>741</v>
      </c>
      <c r="AA194" s="1830" t="s">
        <v>742</v>
      </c>
      <c r="AB194" s="1830"/>
      <c r="AC194" s="1830"/>
      <c r="AD194" s="1830"/>
      <c r="AE194" s="1830"/>
      <c r="AF194" s="1830"/>
      <c r="AG194" s="2538" t="s">
        <v>371</v>
      </c>
      <c r="AH194" s="2538"/>
      <c r="AI194" s="2538"/>
    </row>
    <row r="195" spans="1:35" ht="15" x14ac:dyDescent="0.25">
      <c r="A195" s="1825">
        <v>6</v>
      </c>
      <c r="B195" s="1825" t="s">
        <v>743</v>
      </c>
      <c r="C195" s="1822"/>
      <c r="D195" s="1822"/>
      <c r="E195" s="1822"/>
      <c r="F195" s="1822"/>
      <c r="G195" s="1822"/>
      <c r="H195" s="1822" t="s">
        <v>744</v>
      </c>
      <c r="I195" s="1822" t="s">
        <v>745</v>
      </c>
      <c r="S195" s="1830">
        <v>6</v>
      </c>
      <c r="T195" s="1830" t="s">
        <v>743</v>
      </c>
      <c r="U195" s="1830"/>
      <c r="V195" s="1830"/>
      <c r="W195" s="1830"/>
      <c r="X195" s="1830"/>
      <c r="Y195" s="1830"/>
      <c r="Z195" s="1830" t="s">
        <v>744</v>
      </c>
      <c r="AA195" s="1830" t="s">
        <v>745</v>
      </c>
      <c r="AB195" s="1830"/>
      <c r="AC195" s="1830"/>
      <c r="AD195" s="1830"/>
      <c r="AE195" s="1830"/>
      <c r="AF195" s="1830"/>
      <c r="AG195" s="2537" t="s">
        <v>372</v>
      </c>
      <c r="AH195" s="2537"/>
      <c r="AI195" s="2537"/>
    </row>
    <row r="196" spans="1:35" ht="15" x14ac:dyDescent="0.25">
      <c r="A196" s="1825">
        <v>7</v>
      </c>
      <c r="B196" s="1825" t="s">
        <v>746</v>
      </c>
      <c r="C196" s="1822"/>
      <c r="D196" s="1822"/>
      <c r="E196" s="1822"/>
      <c r="F196" s="1822"/>
      <c r="G196" s="1822"/>
      <c r="H196" s="1822" t="s">
        <v>747</v>
      </c>
      <c r="I196" s="1822" t="s">
        <v>748</v>
      </c>
      <c r="S196" s="1830">
        <v>7</v>
      </c>
      <c r="T196" s="1830" t="s">
        <v>746</v>
      </c>
      <c r="U196" s="1830"/>
      <c r="V196" s="1830"/>
      <c r="W196" s="1830"/>
      <c r="X196" s="1830"/>
      <c r="Y196" s="1830"/>
      <c r="Z196" s="1830" t="s">
        <v>747</v>
      </c>
      <c r="AA196" s="1830" t="s">
        <v>748</v>
      </c>
      <c r="AB196" s="1830"/>
      <c r="AC196" s="1830"/>
      <c r="AD196" s="1830"/>
      <c r="AE196" s="1830"/>
      <c r="AF196" s="1830"/>
      <c r="AG196" s="2537" t="s">
        <v>749</v>
      </c>
      <c r="AH196" s="2537"/>
      <c r="AI196" s="2537"/>
    </row>
    <row r="197" spans="1:35" ht="15" x14ac:dyDescent="0.25">
      <c r="S197" s="1830"/>
    </row>
    <row r="198" spans="1:35" ht="15" x14ac:dyDescent="0.25">
      <c r="S198" s="1883" t="s">
        <v>828</v>
      </c>
    </row>
    <row r="209" spans="1:35" ht="18" x14ac:dyDescent="0.25">
      <c r="A209" s="2542" t="s">
        <v>269</v>
      </c>
      <c r="B209" s="2542"/>
      <c r="C209" s="2542"/>
      <c r="D209" s="2542"/>
      <c r="E209" s="2542"/>
      <c r="F209" s="2542"/>
      <c r="G209" s="2542"/>
      <c r="H209" s="2542"/>
      <c r="I209" s="2542"/>
      <c r="J209" s="2542"/>
      <c r="K209" s="2542"/>
      <c r="L209" s="2542"/>
      <c r="M209" s="2542"/>
      <c r="N209" s="2542"/>
      <c r="O209" s="2542"/>
      <c r="P209" s="2542"/>
      <c r="Q209" s="2542"/>
      <c r="S209" s="2539" t="s">
        <v>804</v>
      </c>
      <c r="T209" s="2539"/>
      <c r="U209" s="2539"/>
      <c r="V209" s="2539"/>
      <c r="W209" s="2539"/>
      <c r="X209" s="2539"/>
      <c r="Y209" s="2539"/>
      <c r="Z209" s="2539"/>
      <c r="AA209" s="2539"/>
      <c r="AB209" s="2539"/>
      <c r="AC209" s="2539"/>
      <c r="AD209" s="2539"/>
      <c r="AE209" s="2539"/>
      <c r="AF209" s="2539"/>
      <c r="AG209" s="2539"/>
      <c r="AH209" s="2539"/>
      <c r="AI209" s="2539"/>
    </row>
    <row r="210" spans="1:35" ht="15.75" x14ac:dyDescent="0.25">
      <c r="E210" s="6"/>
      <c r="F210" s="833"/>
      <c r="G210" s="833"/>
      <c r="H210" s="833"/>
      <c r="I210" s="833"/>
      <c r="J210" s="833"/>
      <c r="K210" s="833"/>
      <c r="L210" s="833"/>
      <c r="M210" s="833"/>
      <c r="N210" s="6"/>
      <c r="O210" s="6"/>
      <c r="P210" s="6"/>
      <c r="Q210" s="6"/>
      <c r="S210" s="2540" t="s">
        <v>833</v>
      </c>
      <c r="T210" s="2540"/>
      <c r="U210" s="2540"/>
      <c r="V210" s="2540"/>
      <c r="W210" s="2540"/>
      <c r="X210" s="2540"/>
      <c r="Y210" s="2540"/>
      <c r="Z210" s="2540"/>
      <c r="AA210" s="2540"/>
      <c r="AB210" s="2540"/>
      <c r="AC210" s="2540"/>
      <c r="AD210" s="2540"/>
      <c r="AE210" s="2540"/>
      <c r="AF210" s="2540"/>
      <c r="AG210" s="2540"/>
      <c r="AH210" s="2540"/>
      <c r="AI210" s="2540"/>
    </row>
    <row r="211" spans="1:35" ht="15" x14ac:dyDescent="0.25">
      <c r="A211" s="1588" t="s">
        <v>273</v>
      </c>
      <c r="B211" s="1921" t="s">
        <v>830</v>
      </c>
      <c r="D211" s="1584"/>
      <c r="E211" s="1584"/>
      <c r="F211" s="1584"/>
      <c r="G211" s="1584"/>
      <c r="H211" s="1584"/>
      <c r="I211" s="1584"/>
      <c r="J211" s="1584"/>
      <c r="K211" s="1584"/>
      <c r="L211" s="1584"/>
      <c r="M211" s="1584"/>
      <c r="N211" s="1584"/>
      <c r="O211" s="1584"/>
      <c r="P211" s="1584"/>
      <c r="Q211" s="1584"/>
      <c r="S211" s="1907"/>
      <c r="T211" s="1907"/>
      <c r="U211" s="1907"/>
      <c r="V211" s="1907"/>
      <c r="W211" s="1907"/>
      <c r="X211" s="1907"/>
      <c r="Y211" s="1907"/>
      <c r="Z211" s="1907"/>
      <c r="AA211" s="1907"/>
      <c r="AB211" s="1907"/>
      <c r="AC211" s="1907"/>
      <c r="AD211" s="1907"/>
      <c r="AE211" s="1907"/>
      <c r="AF211" s="1907"/>
      <c r="AG211" s="1907"/>
      <c r="AH211" s="1907"/>
      <c r="AI211" s="1907"/>
    </row>
    <row r="212" spans="1:35" ht="15" x14ac:dyDescent="0.25">
      <c r="A212" s="1588" t="s">
        <v>25</v>
      </c>
      <c r="B212" s="1584" t="s">
        <v>706</v>
      </c>
      <c r="D212" s="1584"/>
      <c r="E212" s="1584"/>
      <c r="F212" s="1584"/>
      <c r="G212" s="1584"/>
      <c r="H212" s="1584"/>
      <c r="I212" s="1584"/>
      <c r="J212" s="1584"/>
      <c r="K212" s="1584"/>
      <c r="L212" s="1584"/>
      <c r="M212" s="1584"/>
      <c r="N212" s="1584"/>
      <c r="O212" s="1584"/>
      <c r="P212" s="1584"/>
      <c r="Q212" s="1584"/>
      <c r="S212" s="1830" t="s">
        <v>25</v>
      </c>
      <c r="T212" s="1830" t="s">
        <v>706</v>
      </c>
      <c r="U212" s="1830"/>
      <c r="V212" s="1830"/>
      <c r="W212" s="1830"/>
      <c r="X212" s="1830"/>
      <c r="Y212" s="1830"/>
      <c r="Z212" s="1830"/>
      <c r="AA212" s="1830"/>
      <c r="AB212" s="1830"/>
      <c r="AC212" s="1830"/>
      <c r="AD212" s="1830"/>
      <c r="AE212" s="1830"/>
      <c r="AF212" s="1830"/>
      <c r="AG212" s="1830"/>
      <c r="AH212" s="1830"/>
      <c r="AI212" s="1830"/>
    </row>
    <row r="213" spans="1:35" ht="15" x14ac:dyDescent="0.25">
      <c r="A213" s="1588" t="s">
        <v>711</v>
      </c>
      <c r="B213" s="1584" t="s">
        <v>712</v>
      </c>
      <c r="D213" s="1584"/>
      <c r="E213" s="1584"/>
      <c r="F213" s="1584"/>
      <c r="G213" s="1584"/>
      <c r="H213" s="1584"/>
      <c r="I213" s="1584"/>
      <c r="J213" s="1584"/>
      <c r="K213" s="1584"/>
      <c r="L213" s="1584"/>
      <c r="M213" s="1584"/>
      <c r="N213" s="1584"/>
      <c r="O213" s="1584"/>
      <c r="P213" s="1584"/>
      <c r="Q213" s="1584"/>
      <c r="S213" s="1830" t="s">
        <v>272</v>
      </c>
      <c r="T213" s="1830" t="s">
        <v>712</v>
      </c>
      <c r="U213" s="1830"/>
      <c r="V213" s="1830"/>
      <c r="W213" s="1830"/>
      <c r="X213" s="1830"/>
      <c r="Y213" s="1830"/>
      <c r="Z213" s="1830"/>
      <c r="AA213" s="1830"/>
      <c r="AB213" s="1830"/>
      <c r="AC213" s="1830"/>
      <c r="AD213" s="1830"/>
      <c r="AE213" s="1830"/>
      <c r="AF213" s="1830"/>
      <c r="AG213" s="1830"/>
      <c r="AH213" s="1830"/>
      <c r="AI213" s="1830"/>
    </row>
    <row r="214" spans="1:35" ht="15" x14ac:dyDescent="0.25">
      <c r="A214" s="1588" t="s">
        <v>26</v>
      </c>
      <c r="B214" s="1584" t="s">
        <v>755</v>
      </c>
      <c r="D214" s="1584"/>
      <c r="E214" s="1584"/>
      <c r="F214" s="1584"/>
      <c r="G214" s="1584"/>
      <c r="H214" s="1584"/>
      <c r="I214" s="1584"/>
      <c r="J214" s="1584"/>
      <c r="K214" s="1584"/>
      <c r="L214" s="1584"/>
      <c r="M214" s="1584"/>
      <c r="N214" s="1584"/>
      <c r="O214" s="1584"/>
      <c r="P214" s="1584"/>
      <c r="Q214" s="1584"/>
      <c r="S214" s="1830" t="s">
        <v>26</v>
      </c>
      <c r="T214" s="1830" t="s">
        <v>755</v>
      </c>
      <c r="U214" s="1830"/>
      <c r="V214" s="1830"/>
      <c r="W214" s="1830"/>
      <c r="X214" s="1830"/>
      <c r="Y214" s="1830"/>
      <c r="Z214" s="1830"/>
      <c r="AA214" s="1830"/>
      <c r="AB214" s="1830"/>
      <c r="AC214" s="1830"/>
      <c r="AD214" s="1830"/>
      <c r="AE214" s="1830"/>
      <c r="AF214" s="1830"/>
      <c r="AG214" s="1830"/>
      <c r="AH214" s="1830"/>
      <c r="AI214" s="1830"/>
    </row>
    <row r="215" spans="1:35" ht="15" x14ac:dyDescent="0.25">
      <c r="A215" s="1587"/>
      <c r="B215" s="1587"/>
      <c r="C215" s="1584"/>
      <c r="D215" s="1584"/>
      <c r="E215" s="1584"/>
      <c r="F215" s="1584"/>
      <c r="G215" s="1584"/>
      <c r="H215" s="1584"/>
      <c r="I215" s="1584"/>
      <c r="J215" s="1584"/>
      <c r="K215" s="1584"/>
      <c r="L215" s="1584"/>
      <c r="M215" s="1584"/>
      <c r="N215" s="1584"/>
      <c r="O215" s="1584"/>
      <c r="P215" s="1584"/>
      <c r="Q215" s="1584"/>
      <c r="S215" s="1830"/>
      <c r="T215" s="1830"/>
      <c r="U215" s="1830"/>
      <c r="V215" s="1830"/>
      <c r="W215" s="1830"/>
      <c r="X215" s="1830"/>
      <c r="Y215" s="1830"/>
      <c r="Z215" s="1830"/>
      <c r="AA215" s="1830"/>
      <c r="AB215" s="1830"/>
      <c r="AC215" s="1830"/>
      <c r="AD215" s="1830"/>
      <c r="AE215" s="1830"/>
      <c r="AF215" s="1830"/>
      <c r="AG215" s="1830"/>
      <c r="AH215" s="1830"/>
      <c r="AI215" s="1830"/>
    </row>
    <row r="216" spans="1:35" ht="15" x14ac:dyDescent="0.2">
      <c r="A216" s="2465" t="s">
        <v>0</v>
      </c>
      <c r="B216" s="2465" t="s">
        <v>715</v>
      </c>
      <c r="C216" s="2543" t="s">
        <v>716</v>
      </c>
      <c r="D216" s="2544"/>
      <c r="E216" s="2544"/>
      <c r="F216" s="2544"/>
      <c r="G216" s="2544"/>
      <c r="H216" s="2544"/>
      <c r="I216" s="2544"/>
      <c r="J216" s="2544"/>
      <c r="K216" s="2544"/>
      <c r="L216" s="2544"/>
      <c r="M216" s="2544"/>
      <c r="N216" s="2544"/>
      <c r="O216" s="2544"/>
      <c r="P216" s="2545"/>
      <c r="Q216" s="1908" t="s">
        <v>309</v>
      </c>
      <c r="S216" s="2541" t="s">
        <v>0</v>
      </c>
      <c r="T216" s="2541" t="s">
        <v>715</v>
      </c>
      <c r="U216" s="2541" t="s">
        <v>716</v>
      </c>
      <c r="V216" s="2541"/>
      <c r="W216" s="2541"/>
      <c r="X216" s="2541"/>
      <c r="Y216" s="2541"/>
      <c r="Z216" s="2541"/>
      <c r="AA216" s="2541"/>
      <c r="AB216" s="2541"/>
      <c r="AC216" s="2541"/>
      <c r="AD216" s="2541"/>
      <c r="AE216" s="2541"/>
      <c r="AF216" s="2541"/>
      <c r="AG216" s="2541"/>
      <c r="AH216" s="2541"/>
      <c r="AI216" s="2541" t="s">
        <v>309</v>
      </c>
    </row>
    <row r="217" spans="1:35" ht="63.75" x14ac:dyDescent="0.2">
      <c r="A217" s="2466"/>
      <c r="B217" s="2466"/>
      <c r="C217" s="1905" t="s">
        <v>724</v>
      </c>
      <c r="D217" s="1905" t="s">
        <v>717</v>
      </c>
      <c r="E217" s="1905" t="s">
        <v>718</v>
      </c>
      <c r="F217" s="1905" t="s">
        <v>136</v>
      </c>
      <c r="G217" s="1905" t="s">
        <v>93</v>
      </c>
      <c r="H217" s="1905" t="s">
        <v>94</v>
      </c>
      <c r="I217" s="1905" t="s">
        <v>719</v>
      </c>
      <c r="J217" s="1905" t="s">
        <v>720</v>
      </c>
      <c r="K217" s="1905" t="s">
        <v>95</v>
      </c>
      <c r="L217" s="1905" t="s">
        <v>721</v>
      </c>
      <c r="M217" s="1905" t="s">
        <v>722</v>
      </c>
      <c r="N217" s="1905" t="s">
        <v>723</v>
      </c>
      <c r="O217" s="1905" t="s">
        <v>208</v>
      </c>
      <c r="P217" s="1905" t="s">
        <v>97</v>
      </c>
      <c r="Q217" s="1905"/>
      <c r="S217" s="2541"/>
      <c r="T217" s="2541"/>
      <c r="U217" s="1836" t="s">
        <v>724</v>
      </c>
      <c r="V217" s="1836" t="s">
        <v>717</v>
      </c>
      <c r="W217" s="1836" t="s">
        <v>718</v>
      </c>
      <c r="X217" s="1836" t="s">
        <v>136</v>
      </c>
      <c r="Y217" s="1836" t="s">
        <v>93</v>
      </c>
      <c r="Z217" s="1836" t="s">
        <v>94</v>
      </c>
      <c r="AA217" s="1836" t="s">
        <v>719</v>
      </c>
      <c r="AB217" s="1836" t="s">
        <v>720</v>
      </c>
      <c r="AC217" s="1836" t="s">
        <v>95</v>
      </c>
      <c r="AD217" s="1836" t="s">
        <v>725</v>
      </c>
      <c r="AE217" s="1836" t="s">
        <v>722</v>
      </c>
      <c r="AF217" s="1836" t="s">
        <v>726</v>
      </c>
      <c r="AG217" s="1836" t="s">
        <v>208</v>
      </c>
      <c r="AH217" s="1836" t="s">
        <v>97</v>
      </c>
      <c r="AI217" s="2541"/>
    </row>
    <row r="218" spans="1:35" ht="15" x14ac:dyDescent="0.2">
      <c r="A218" s="1263">
        <v>1</v>
      </c>
      <c r="B218" s="1263">
        <v>2</v>
      </c>
      <c r="C218" s="1263">
        <v>3</v>
      </c>
      <c r="D218" s="1264">
        <v>4</v>
      </c>
      <c r="E218" s="1264">
        <v>5</v>
      </c>
      <c r="F218" s="1264">
        <v>6</v>
      </c>
      <c r="G218" s="1264">
        <v>7</v>
      </c>
      <c r="H218" s="1264">
        <v>8</v>
      </c>
      <c r="I218" s="1264">
        <v>9</v>
      </c>
      <c r="J218" s="1264">
        <v>10</v>
      </c>
      <c r="K218" s="1264">
        <v>11</v>
      </c>
      <c r="L218" s="1264">
        <v>12</v>
      </c>
      <c r="M218" s="1264">
        <v>13</v>
      </c>
      <c r="N218" s="1264">
        <v>14</v>
      </c>
      <c r="O218" s="1264">
        <v>15</v>
      </c>
      <c r="P218" s="1264">
        <v>16</v>
      </c>
      <c r="Q218" s="1264">
        <v>17</v>
      </c>
      <c r="S218" s="1838">
        <v>1</v>
      </c>
      <c r="T218" s="1838">
        <v>2</v>
      </c>
      <c r="U218" s="1838">
        <v>3</v>
      </c>
      <c r="V218" s="1838">
        <v>4</v>
      </c>
      <c r="W218" s="1838">
        <v>5</v>
      </c>
      <c r="X218" s="1886" t="s">
        <v>829</v>
      </c>
      <c r="Y218" s="1838">
        <v>7</v>
      </c>
      <c r="Z218" s="1838">
        <v>8</v>
      </c>
      <c r="AA218" s="1838">
        <v>9</v>
      </c>
      <c r="AB218" s="1838">
        <v>10</v>
      </c>
      <c r="AC218" s="1838">
        <v>11</v>
      </c>
      <c r="AD218" s="1838">
        <v>12</v>
      </c>
      <c r="AE218" s="1838">
        <v>13</v>
      </c>
      <c r="AF218" s="1838">
        <v>14</v>
      </c>
      <c r="AG218" s="1838">
        <v>15</v>
      </c>
      <c r="AH218" s="1838">
        <v>16</v>
      </c>
      <c r="AI218" s="1838">
        <v>17</v>
      </c>
    </row>
    <row r="219" spans="1:35" ht="15" x14ac:dyDescent="0.25">
      <c r="A219" s="1826">
        <v>1</v>
      </c>
      <c r="B219" s="1826">
        <v>0</v>
      </c>
      <c r="C219" s="187"/>
      <c r="D219" s="187"/>
      <c r="E219" s="187"/>
      <c r="F219" s="187"/>
      <c r="G219" s="187"/>
      <c r="H219" s="187"/>
      <c r="I219" s="187"/>
      <c r="J219" s="187"/>
      <c r="K219" s="1823"/>
      <c r="L219" s="1823"/>
      <c r="M219" s="1823"/>
      <c r="N219" s="1823"/>
      <c r="O219" s="1823"/>
      <c r="P219" s="1823"/>
      <c r="Q219" s="1823"/>
      <c r="S219" s="1835">
        <v>1</v>
      </c>
      <c r="T219" s="1835">
        <v>0</v>
      </c>
      <c r="U219" s="1832">
        <v>0</v>
      </c>
      <c r="V219" s="1832">
        <v>0</v>
      </c>
      <c r="W219" s="1832">
        <v>0</v>
      </c>
      <c r="X219" s="1832">
        <v>0</v>
      </c>
      <c r="Y219" s="1832">
        <v>0</v>
      </c>
      <c r="Z219" s="1832">
        <v>0</v>
      </c>
      <c r="AA219" s="1832">
        <v>0</v>
      </c>
      <c r="AB219" s="1832">
        <v>0</v>
      </c>
      <c r="AC219" s="1832"/>
      <c r="AD219" s="1832"/>
      <c r="AE219" s="1832"/>
      <c r="AF219" s="1832"/>
      <c r="AG219" s="1832"/>
      <c r="AH219" s="1832"/>
      <c r="AI219" s="1832"/>
    </row>
    <row r="220" spans="1:35" ht="15" x14ac:dyDescent="0.25">
      <c r="A220" s="1826">
        <v>2</v>
      </c>
      <c r="B220" s="1826">
        <v>1</v>
      </c>
      <c r="C220" s="187"/>
      <c r="D220" s="187"/>
      <c r="E220" s="187"/>
      <c r="F220" s="187"/>
      <c r="G220" s="187"/>
      <c r="H220" s="187"/>
      <c r="I220" s="187"/>
      <c r="J220" s="187"/>
      <c r="K220" s="1823"/>
      <c r="L220" s="1823"/>
      <c r="M220" s="1823"/>
      <c r="N220" s="1823"/>
      <c r="O220" s="1837"/>
      <c r="P220" s="1823"/>
      <c r="Q220" s="1823"/>
      <c r="S220" s="1835">
        <v>2</v>
      </c>
      <c r="T220" s="1835">
        <v>1</v>
      </c>
      <c r="U220" s="1832">
        <v>0</v>
      </c>
      <c r="V220" s="1832">
        <v>0</v>
      </c>
      <c r="W220" s="1832">
        <v>0</v>
      </c>
      <c r="X220" s="1832">
        <v>0</v>
      </c>
      <c r="Y220" s="1832">
        <v>0</v>
      </c>
      <c r="Z220" s="1832">
        <v>0</v>
      </c>
      <c r="AA220" s="1832">
        <v>0</v>
      </c>
      <c r="AB220" s="1832">
        <v>0</v>
      </c>
      <c r="AC220" s="1832"/>
      <c r="AD220" s="1832"/>
      <c r="AE220" s="1832"/>
      <c r="AF220" s="1832"/>
      <c r="AG220" s="1832"/>
      <c r="AH220" s="1832"/>
      <c r="AI220" s="1832"/>
    </row>
    <row r="221" spans="1:35" ht="15" x14ac:dyDescent="0.25">
      <c r="A221" s="1826">
        <v>3</v>
      </c>
      <c r="B221" s="1826">
        <v>2</v>
      </c>
      <c r="C221" s="187"/>
      <c r="D221" s="187"/>
      <c r="E221" s="187"/>
      <c r="F221" s="187"/>
      <c r="G221" s="187"/>
      <c r="H221" s="187"/>
      <c r="I221" s="187">
        <v>1</v>
      </c>
      <c r="J221" s="187"/>
      <c r="K221" s="1823"/>
      <c r="L221" s="1823"/>
      <c r="M221" s="1823"/>
      <c r="N221" s="1823"/>
      <c r="O221" s="1837"/>
      <c r="P221" s="1823"/>
      <c r="Q221" s="1823"/>
      <c r="S221" s="1835">
        <v>3</v>
      </c>
      <c r="T221" s="1835">
        <v>2</v>
      </c>
      <c r="U221" s="1832">
        <v>13</v>
      </c>
      <c r="V221" s="1832">
        <v>13</v>
      </c>
      <c r="W221" s="1832">
        <v>0</v>
      </c>
      <c r="X221" s="1832">
        <v>0</v>
      </c>
      <c r="Y221" s="1832">
        <v>147</v>
      </c>
      <c r="Z221" s="1832">
        <v>12</v>
      </c>
      <c r="AA221" s="1832">
        <v>8</v>
      </c>
      <c r="AB221" s="1832">
        <v>8</v>
      </c>
      <c r="AC221" s="1832"/>
      <c r="AD221" s="1832"/>
      <c r="AE221" s="1832"/>
      <c r="AF221" s="1832"/>
      <c r="AG221" s="1832"/>
      <c r="AH221" s="1832"/>
      <c r="AI221" s="1832"/>
    </row>
    <row r="222" spans="1:35" ht="15" x14ac:dyDescent="0.25">
      <c r="A222" s="1826">
        <v>4</v>
      </c>
      <c r="B222" s="1826">
        <v>3</v>
      </c>
      <c r="C222" s="187">
        <v>1</v>
      </c>
      <c r="D222" s="187"/>
      <c r="E222" s="187"/>
      <c r="F222" s="187"/>
      <c r="G222" s="187">
        <v>28</v>
      </c>
      <c r="H222" s="187"/>
      <c r="I222" s="187"/>
      <c r="J222" s="187"/>
      <c r="K222" s="1823"/>
      <c r="L222" s="1823"/>
      <c r="M222" s="1823"/>
      <c r="N222" s="1823"/>
      <c r="O222" s="1837"/>
      <c r="P222" s="1823"/>
      <c r="Q222" s="1823"/>
      <c r="S222" s="1835">
        <v>4</v>
      </c>
      <c r="T222" s="1835">
        <v>3</v>
      </c>
      <c r="U222" s="1832">
        <v>13</v>
      </c>
      <c r="V222" s="1832">
        <v>7</v>
      </c>
      <c r="W222" s="1832">
        <v>3</v>
      </c>
      <c r="X222" s="1832">
        <v>1</v>
      </c>
      <c r="Y222" s="1832">
        <v>81</v>
      </c>
      <c r="Z222" s="1832">
        <v>5</v>
      </c>
      <c r="AA222" s="1832">
        <v>3</v>
      </c>
      <c r="AB222" s="1832">
        <v>15</v>
      </c>
      <c r="AC222" s="1832"/>
      <c r="AD222" s="1832"/>
      <c r="AE222" s="1832"/>
      <c r="AF222" s="1832"/>
      <c r="AG222" s="1832"/>
      <c r="AH222" s="1832"/>
      <c r="AI222" s="1832"/>
    </row>
    <row r="223" spans="1:35" ht="15" x14ac:dyDescent="0.25">
      <c r="A223" s="1826">
        <v>5</v>
      </c>
      <c r="B223" s="1826">
        <v>4</v>
      </c>
      <c r="C223" s="187"/>
      <c r="D223" s="187"/>
      <c r="E223" s="187"/>
      <c r="F223" s="187">
        <v>3</v>
      </c>
      <c r="G223" s="187"/>
      <c r="H223" s="187">
        <v>1</v>
      </c>
      <c r="I223" s="187">
        <v>1</v>
      </c>
      <c r="J223" s="187"/>
      <c r="K223" s="1823"/>
      <c r="L223" s="1823"/>
      <c r="M223" s="1823"/>
      <c r="N223" s="1823"/>
      <c r="O223" s="1837"/>
      <c r="P223" s="1823"/>
      <c r="Q223" s="1823"/>
      <c r="S223" s="1835">
        <v>5</v>
      </c>
      <c r="T223" s="1835">
        <v>4</v>
      </c>
      <c r="U223" s="1832">
        <v>0</v>
      </c>
      <c r="V223" s="1832">
        <v>0</v>
      </c>
      <c r="W223" s="1832">
        <v>6</v>
      </c>
      <c r="X223" s="1832">
        <v>65</v>
      </c>
      <c r="Y223" s="1832">
        <v>46</v>
      </c>
      <c r="Z223" s="1832">
        <v>11</v>
      </c>
      <c r="AA223" s="1832">
        <v>14</v>
      </c>
      <c r="AB223" s="1832">
        <v>11</v>
      </c>
      <c r="AC223" s="1832"/>
      <c r="AD223" s="1832"/>
      <c r="AE223" s="1832"/>
      <c r="AF223" s="1832"/>
      <c r="AG223" s="1832"/>
      <c r="AH223" s="1832"/>
      <c r="AI223" s="1832"/>
    </row>
    <row r="224" spans="1:35" ht="15" x14ac:dyDescent="0.25">
      <c r="A224" s="1826">
        <v>6</v>
      </c>
      <c r="B224" s="1826">
        <v>5</v>
      </c>
      <c r="C224" s="187"/>
      <c r="D224" s="187"/>
      <c r="E224" s="187">
        <v>1</v>
      </c>
      <c r="F224" s="187"/>
      <c r="G224" s="187">
        <v>10</v>
      </c>
      <c r="H224" s="187">
        <v>1</v>
      </c>
      <c r="I224" s="187"/>
      <c r="J224" s="187">
        <v>2</v>
      </c>
      <c r="K224" s="1823"/>
      <c r="L224" s="1823"/>
      <c r="M224" s="1823"/>
      <c r="N224" s="1823"/>
      <c r="O224" s="1837"/>
      <c r="P224" s="1823"/>
      <c r="Q224" s="1823"/>
      <c r="S224" s="1835">
        <v>6</v>
      </c>
      <c r="T224" s="1835">
        <v>5</v>
      </c>
      <c r="U224" s="1832">
        <v>0</v>
      </c>
      <c r="V224" s="1832">
        <v>0</v>
      </c>
      <c r="W224" s="1832">
        <v>11</v>
      </c>
      <c r="X224" s="1832">
        <v>53</v>
      </c>
      <c r="Y224" s="1832">
        <v>50</v>
      </c>
      <c r="Z224" s="1832">
        <v>16</v>
      </c>
      <c r="AA224" s="1832">
        <v>14</v>
      </c>
      <c r="AB224" s="1832">
        <v>28</v>
      </c>
      <c r="AC224" s="1832"/>
      <c r="AD224" s="1832"/>
      <c r="AE224" s="1832"/>
      <c r="AF224" s="1832"/>
      <c r="AG224" s="1832"/>
      <c r="AH224" s="1832"/>
      <c r="AI224" s="1832"/>
    </row>
    <row r="225" spans="1:35" ht="15" x14ac:dyDescent="0.25">
      <c r="A225" s="1826">
        <v>7</v>
      </c>
      <c r="B225" s="1826">
        <v>6</v>
      </c>
      <c r="C225" s="187"/>
      <c r="D225" s="187"/>
      <c r="E225" s="187">
        <v>1</v>
      </c>
      <c r="F225" s="187"/>
      <c r="G225" s="187">
        <v>9</v>
      </c>
      <c r="H225" s="187"/>
      <c r="I225" s="187"/>
      <c r="J225" s="187">
        <v>1</v>
      </c>
      <c r="K225" s="1823"/>
      <c r="L225" s="1823"/>
      <c r="M225" s="1823"/>
      <c r="N225" s="1823"/>
      <c r="O225" s="1837"/>
      <c r="P225" s="1823"/>
      <c r="Q225" s="1823"/>
      <c r="S225" s="1835">
        <v>7</v>
      </c>
      <c r="T225" s="1835">
        <v>6</v>
      </c>
      <c r="U225" s="1832">
        <v>0</v>
      </c>
      <c r="V225" s="1832">
        <v>2</v>
      </c>
      <c r="W225" s="1832">
        <v>6</v>
      </c>
      <c r="X225" s="1832">
        <v>11</v>
      </c>
      <c r="Y225" s="1832">
        <v>13</v>
      </c>
      <c r="Z225" s="1832">
        <v>12</v>
      </c>
      <c r="AA225" s="1832">
        <v>6</v>
      </c>
      <c r="AB225" s="1832">
        <v>11</v>
      </c>
      <c r="AC225" s="1832"/>
      <c r="AD225" s="1832"/>
      <c r="AE225" s="1832"/>
      <c r="AF225" s="1832"/>
      <c r="AG225" s="1832"/>
      <c r="AH225" s="1832"/>
      <c r="AI225" s="1832"/>
    </row>
    <row r="226" spans="1:35" ht="15" x14ac:dyDescent="0.25">
      <c r="A226" s="1826">
        <v>8</v>
      </c>
      <c r="B226" s="1826">
        <v>7</v>
      </c>
      <c r="C226" s="187"/>
      <c r="D226" s="187"/>
      <c r="E226" s="187"/>
      <c r="F226" s="187"/>
      <c r="G226" s="187">
        <v>7</v>
      </c>
      <c r="H226" s="187"/>
      <c r="I226" s="187"/>
      <c r="J226" s="187"/>
      <c r="K226" s="1823"/>
      <c r="L226" s="1823"/>
      <c r="M226" s="1823"/>
      <c r="N226" s="1823"/>
      <c r="O226" s="1837"/>
      <c r="P226" s="1823"/>
      <c r="Q226" s="1823"/>
      <c r="S226" s="1835">
        <v>8</v>
      </c>
      <c r="T226" s="1835">
        <v>7</v>
      </c>
      <c r="U226" s="1832">
        <v>0</v>
      </c>
      <c r="V226" s="1832">
        <v>0</v>
      </c>
      <c r="W226" s="1832">
        <v>2</v>
      </c>
      <c r="X226" s="1832">
        <v>5</v>
      </c>
      <c r="Y226" s="1832">
        <v>7</v>
      </c>
      <c r="Z226" s="1832">
        <v>6</v>
      </c>
      <c r="AA226" s="1832">
        <v>8</v>
      </c>
      <c r="AB226" s="1832">
        <v>1</v>
      </c>
      <c r="AC226" s="1832"/>
      <c r="AD226" s="1832"/>
      <c r="AE226" s="1832"/>
      <c r="AF226" s="1832"/>
      <c r="AG226" s="1832"/>
      <c r="AH226" s="1832"/>
      <c r="AI226" s="1832"/>
    </row>
    <row r="227" spans="1:35" ht="15" x14ac:dyDescent="0.25">
      <c r="A227" s="1826">
        <v>9</v>
      </c>
      <c r="B227" s="1826">
        <v>8</v>
      </c>
      <c r="C227" s="187"/>
      <c r="D227" s="187"/>
      <c r="E227" s="1269"/>
      <c r="F227" s="1269">
        <v>1</v>
      </c>
      <c r="G227" s="1269">
        <v>2</v>
      </c>
      <c r="H227" s="1269"/>
      <c r="I227" s="1370"/>
      <c r="J227" s="187">
        <v>1</v>
      </c>
      <c r="K227" s="1823"/>
      <c r="L227" s="1823"/>
      <c r="M227" s="1823"/>
      <c r="N227" s="1823"/>
      <c r="O227" s="1837"/>
      <c r="P227" s="1823"/>
      <c r="Q227" s="1823"/>
      <c r="S227" s="1835">
        <v>9</v>
      </c>
      <c r="T227" s="1835">
        <v>8</v>
      </c>
      <c r="U227" s="1832">
        <v>0</v>
      </c>
      <c r="V227" s="1832">
        <v>0</v>
      </c>
      <c r="W227" s="1832">
        <v>1</v>
      </c>
      <c r="X227" s="1832">
        <v>5</v>
      </c>
      <c r="Y227" s="1832">
        <v>2</v>
      </c>
      <c r="Z227" s="1832">
        <v>4</v>
      </c>
      <c r="AA227" s="1832">
        <v>1</v>
      </c>
      <c r="AB227" s="1832">
        <v>5</v>
      </c>
      <c r="AC227" s="1832"/>
      <c r="AD227" s="1832"/>
      <c r="AE227" s="1832"/>
      <c r="AF227" s="1832"/>
      <c r="AG227" s="1832"/>
      <c r="AH227" s="1832"/>
      <c r="AI227" s="1832"/>
    </row>
    <row r="228" spans="1:35" ht="15" x14ac:dyDescent="0.25">
      <c r="A228" s="1826">
        <v>10</v>
      </c>
      <c r="B228" s="1826">
        <v>9</v>
      </c>
      <c r="C228" s="187"/>
      <c r="D228" s="187"/>
      <c r="E228" s="187"/>
      <c r="F228" s="187"/>
      <c r="G228" s="187"/>
      <c r="H228" s="187"/>
      <c r="I228" s="187"/>
      <c r="J228" s="187"/>
      <c r="K228" s="1823"/>
      <c r="L228" s="1823"/>
      <c r="M228" s="1823"/>
      <c r="N228" s="1823"/>
      <c r="O228" s="1837"/>
      <c r="P228" s="1823"/>
      <c r="Q228" s="1823"/>
      <c r="S228" s="1835">
        <v>10</v>
      </c>
      <c r="T228" s="1835">
        <v>9</v>
      </c>
      <c r="U228" s="1832">
        <v>0</v>
      </c>
      <c r="V228" s="1832">
        <v>0</v>
      </c>
      <c r="W228" s="1832">
        <v>0</v>
      </c>
      <c r="X228" s="1832">
        <v>0</v>
      </c>
      <c r="Y228" s="1832">
        <v>0</v>
      </c>
      <c r="Z228" s="1832">
        <v>0</v>
      </c>
      <c r="AA228" s="1832">
        <v>0</v>
      </c>
      <c r="AB228" s="1832">
        <v>9</v>
      </c>
      <c r="AC228" s="1832"/>
      <c r="AD228" s="1832"/>
      <c r="AE228" s="1832"/>
      <c r="AF228" s="1832"/>
      <c r="AG228" s="1832"/>
      <c r="AH228" s="1832"/>
      <c r="AI228" s="1832"/>
    </row>
    <row r="229" spans="1:35" ht="15" x14ac:dyDescent="0.25">
      <c r="A229" s="1826" t="s">
        <v>276</v>
      </c>
      <c r="B229" s="1826"/>
      <c r="C229" s="1922">
        <v>1</v>
      </c>
      <c r="D229" s="1922"/>
      <c r="E229" s="1922">
        <v>2</v>
      </c>
      <c r="F229" s="1922">
        <v>4</v>
      </c>
      <c r="G229" s="1922">
        <v>56</v>
      </c>
      <c r="H229" s="1922">
        <v>2</v>
      </c>
      <c r="I229" s="1922">
        <v>2</v>
      </c>
      <c r="J229" s="1922">
        <v>4</v>
      </c>
      <c r="K229" s="1824"/>
      <c r="L229" s="1824"/>
      <c r="M229" s="1824">
        <v>0</v>
      </c>
      <c r="N229" s="1824">
        <v>0</v>
      </c>
      <c r="O229" s="1824">
        <v>0</v>
      </c>
      <c r="P229" s="1824">
        <v>0</v>
      </c>
      <c r="Q229" s="1824">
        <v>0</v>
      </c>
      <c r="S229" s="2535" t="s">
        <v>276</v>
      </c>
      <c r="T229" s="2536"/>
      <c r="U229" s="1832">
        <v>26</v>
      </c>
      <c r="V229" s="1832">
        <v>22</v>
      </c>
      <c r="W229" s="1832">
        <v>29</v>
      </c>
      <c r="X229" s="1832">
        <v>140</v>
      </c>
      <c r="Y229" s="1832">
        <v>346</v>
      </c>
      <c r="Z229" s="1832">
        <v>66</v>
      </c>
      <c r="AA229" s="1832">
        <v>54</v>
      </c>
      <c r="AB229" s="1832">
        <v>88</v>
      </c>
      <c r="AC229" s="1832">
        <v>0</v>
      </c>
      <c r="AD229" s="1832">
        <v>0</v>
      </c>
      <c r="AE229" s="1832">
        <v>0</v>
      </c>
      <c r="AF229" s="1832">
        <v>0</v>
      </c>
      <c r="AG229" s="1832">
        <v>0</v>
      </c>
      <c r="AH229" s="1832"/>
      <c r="AI229" s="1832"/>
    </row>
    <row r="230" spans="1:35" ht="15" x14ac:dyDescent="0.25">
      <c r="A230" s="1825"/>
      <c r="B230" s="1825"/>
      <c r="C230" s="1822"/>
      <c r="D230" s="1822"/>
      <c r="E230" s="1822"/>
      <c r="F230" s="1822"/>
      <c r="G230" s="1822"/>
      <c r="H230" s="1822"/>
      <c r="I230" s="1822"/>
      <c r="J230" s="1822"/>
      <c r="K230" s="1822"/>
      <c r="L230" s="1822"/>
      <c r="M230" s="1822"/>
      <c r="N230" s="1822"/>
      <c r="O230" s="1822"/>
      <c r="P230" s="1822"/>
      <c r="Q230" s="1822"/>
      <c r="S230" s="1830"/>
      <c r="T230" s="1830"/>
      <c r="U230" s="1834">
        <v>700</v>
      </c>
      <c r="V230" s="1830"/>
      <c r="W230" s="1830"/>
      <c r="X230" s="1830"/>
      <c r="Y230" s="1830"/>
      <c r="Z230" s="1830"/>
      <c r="AA230" s="1830"/>
      <c r="AB230" s="1830"/>
      <c r="AC230" s="1830"/>
      <c r="AD230" s="1830"/>
      <c r="AE230" s="1830"/>
      <c r="AF230" s="1830"/>
      <c r="AG230" s="1830"/>
      <c r="AH230" s="1830"/>
      <c r="AI230" s="1830"/>
    </row>
    <row r="231" spans="1:35" ht="15" x14ac:dyDescent="0.25">
      <c r="A231" s="1825" t="s">
        <v>598</v>
      </c>
      <c r="B231" s="1825"/>
      <c r="C231" s="1822"/>
      <c r="D231" s="1822"/>
      <c r="E231" s="1822"/>
      <c r="F231" s="1822"/>
      <c r="G231" s="1822"/>
      <c r="H231" s="1822"/>
      <c r="I231" s="1822"/>
      <c r="J231" s="1822"/>
      <c r="K231" s="1822"/>
      <c r="L231" s="1822"/>
      <c r="M231" s="1822"/>
      <c r="N231" s="1822"/>
      <c r="O231" s="1822"/>
      <c r="P231" s="1822"/>
      <c r="Q231" s="1822"/>
      <c r="S231" s="1830" t="s">
        <v>598</v>
      </c>
      <c r="T231" s="1830"/>
      <c r="U231" s="1830" t="s">
        <v>302</v>
      </c>
      <c r="V231" s="1830"/>
      <c r="W231" s="1830"/>
      <c r="X231" s="1830"/>
      <c r="Y231" s="1830"/>
      <c r="Z231" s="1830"/>
      <c r="AA231" s="1830"/>
      <c r="AB231" s="1830"/>
      <c r="AC231" s="1830"/>
      <c r="AD231" s="1830"/>
      <c r="AE231" s="1830"/>
      <c r="AF231" s="1830"/>
      <c r="AG231" s="1830"/>
      <c r="AH231" s="1830"/>
      <c r="AI231" s="1830"/>
    </row>
    <row r="232" spans="1:35" ht="15" x14ac:dyDescent="0.25">
      <c r="A232" s="1825">
        <v>1</v>
      </c>
      <c r="B232" s="1825" t="s">
        <v>728</v>
      </c>
      <c r="C232" s="1822"/>
      <c r="D232" s="1822"/>
      <c r="E232" s="1822"/>
      <c r="F232" s="1822"/>
      <c r="G232" s="1822"/>
      <c r="H232" s="1822">
        <v>8</v>
      </c>
      <c r="I232" s="1822" t="s">
        <v>729</v>
      </c>
      <c r="S232" s="1830">
        <v>1</v>
      </c>
      <c r="T232" s="1830" t="s">
        <v>728</v>
      </c>
      <c r="U232" s="1830"/>
      <c r="V232" s="1830"/>
      <c r="W232" s="1830"/>
      <c r="X232" s="1830"/>
      <c r="Y232" s="1830"/>
      <c r="Z232" s="1833">
        <v>8</v>
      </c>
      <c r="AA232" s="1830" t="s">
        <v>730</v>
      </c>
      <c r="AB232" s="1830"/>
      <c r="AC232" s="1830"/>
      <c r="AD232" s="1830"/>
      <c r="AE232" s="1830"/>
      <c r="AF232" s="1830"/>
      <c r="AG232" s="2537" t="s">
        <v>370</v>
      </c>
      <c r="AH232" s="2537"/>
      <c r="AI232" s="2537"/>
    </row>
    <row r="233" spans="1:35" ht="15" x14ac:dyDescent="0.25">
      <c r="A233" s="1825">
        <v>2</v>
      </c>
      <c r="B233" s="1825" t="s">
        <v>731</v>
      </c>
      <c r="C233" s="1822"/>
      <c r="D233" s="1822"/>
      <c r="E233" s="1822"/>
      <c r="F233" s="1822"/>
      <c r="G233" s="1822"/>
      <c r="H233" s="1822">
        <v>9</v>
      </c>
      <c r="I233" s="1822" t="s">
        <v>732</v>
      </c>
      <c r="S233" s="1830">
        <v>2</v>
      </c>
      <c r="T233" s="1830" t="s">
        <v>731</v>
      </c>
      <c r="U233" s="1830"/>
      <c r="V233" s="1830"/>
      <c r="W233" s="1830"/>
      <c r="X233" s="1830"/>
      <c r="Y233" s="1830"/>
      <c r="Z233" s="1833">
        <v>9</v>
      </c>
      <c r="AA233" s="1830" t="s">
        <v>733</v>
      </c>
      <c r="AB233" s="1830"/>
      <c r="AC233" s="1830"/>
      <c r="AD233" s="1830"/>
      <c r="AE233" s="1830"/>
      <c r="AF233" s="1830"/>
      <c r="AG233" s="1830"/>
      <c r="AH233" s="1830"/>
      <c r="AI233" s="1830"/>
    </row>
    <row r="234" spans="1:35" ht="15" x14ac:dyDescent="0.25">
      <c r="A234" s="1825">
        <v>3</v>
      </c>
      <c r="B234" s="1825" t="s">
        <v>734</v>
      </c>
      <c r="C234" s="1822"/>
      <c r="D234" s="1822"/>
      <c r="E234" s="1822"/>
      <c r="F234" s="1822"/>
      <c r="G234" s="1822"/>
      <c r="H234" s="1822">
        <v>0</v>
      </c>
      <c r="I234" s="1822" t="s">
        <v>735</v>
      </c>
      <c r="S234" s="1830">
        <v>3</v>
      </c>
      <c r="T234" s="1830" t="s">
        <v>734</v>
      </c>
      <c r="U234" s="1830"/>
      <c r="V234" s="1830"/>
      <c r="W234" s="1830"/>
      <c r="X234" s="1830"/>
      <c r="Y234" s="1830"/>
      <c r="Z234" s="1833">
        <v>0</v>
      </c>
      <c r="AA234" s="1830" t="s">
        <v>736</v>
      </c>
      <c r="AB234" s="1830"/>
      <c r="AC234" s="1830"/>
      <c r="AD234" s="1830"/>
      <c r="AE234" s="1830"/>
      <c r="AF234" s="1830"/>
      <c r="AG234" s="1830"/>
      <c r="AH234" s="1830"/>
      <c r="AI234" s="1830"/>
    </row>
    <row r="235" spans="1:35" ht="15" x14ac:dyDescent="0.25">
      <c r="A235" s="1825">
        <v>4</v>
      </c>
      <c r="B235" s="1825" t="s">
        <v>737</v>
      </c>
      <c r="C235" s="1822"/>
      <c r="D235" s="1822"/>
      <c r="E235" s="1822"/>
      <c r="F235" s="1822"/>
      <c r="G235" s="1822"/>
      <c r="H235" s="1822" t="s">
        <v>738</v>
      </c>
      <c r="I235" s="1822" t="s">
        <v>739</v>
      </c>
      <c r="S235" s="1830">
        <v>4</v>
      </c>
      <c r="T235" s="1830" t="s">
        <v>737</v>
      </c>
      <c r="U235" s="1830"/>
      <c r="V235" s="1830"/>
      <c r="W235" s="1830"/>
      <c r="X235" s="1830"/>
      <c r="Y235" s="1830"/>
      <c r="Z235" s="1830" t="s">
        <v>738</v>
      </c>
      <c r="AA235" s="1830" t="s">
        <v>739</v>
      </c>
      <c r="AB235" s="1830"/>
      <c r="AC235" s="1830"/>
      <c r="AD235" s="1830"/>
      <c r="AE235" s="1830"/>
      <c r="AF235" s="1830"/>
      <c r="AG235" s="1830"/>
      <c r="AH235" s="1830"/>
      <c r="AI235" s="1830"/>
    </row>
    <row r="236" spans="1:35" ht="15" x14ac:dyDescent="0.25">
      <c r="A236" s="1825">
        <v>5</v>
      </c>
      <c r="B236" s="1825" t="s">
        <v>740</v>
      </c>
      <c r="C236" s="1822"/>
      <c r="D236" s="1822"/>
      <c r="E236" s="1822"/>
      <c r="F236" s="1822"/>
      <c r="G236" s="1822"/>
      <c r="H236" s="1822" t="s">
        <v>741</v>
      </c>
      <c r="I236" s="1822" t="s">
        <v>742</v>
      </c>
      <c r="S236" s="1830">
        <v>5</v>
      </c>
      <c r="T236" s="1830" t="s">
        <v>740</v>
      </c>
      <c r="U236" s="1830"/>
      <c r="V236" s="1830"/>
      <c r="W236" s="1830"/>
      <c r="X236" s="1830"/>
      <c r="Y236" s="1830"/>
      <c r="Z236" s="1830" t="s">
        <v>741</v>
      </c>
      <c r="AA236" s="1830" t="s">
        <v>742</v>
      </c>
      <c r="AB236" s="1830"/>
      <c r="AC236" s="1830"/>
      <c r="AD236" s="1830"/>
      <c r="AE236" s="1830"/>
      <c r="AF236" s="1830"/>
      <c r="AG236" s="2538" t="s">
        <v>371</v>
      </c>
      <c r="AH236" s="2538"/>
      <c r="AI236" s="2538"/>
    </row>
    <row r="237" spans="1:35" ht="15" x14ac:dyDescent="0.25">
      <c r="A237" s="1825">
        <v>6</v>
      </c>
      <c r="B237" s="1825" t="s">
        <v>743</v>
      </c>
      <c r="C237" s="1822"/>
      <c r="D237" s="1822"/>
      <c r="E237" s="1822"/>
      <c r="F237" s="1822"/>
      <c r="G237" s="1822"/>
      <c r="H237" s="1822" t="s">
        <v>744</v>
      </c>
      <c r="I237" s="1822" t="s">
        <v>745</v>
      </c>
      <c r="S237" s="1830">
        <v>6</v>
      </c>
      <c r="T237" s="1830" t="s">
        <v>743</v>
      </c>
      <c r="U237" s="1830"/>
      <c r="V237" s="1830"/>
      <c r="W237" s="1830"/>
      <c r="X237" s="1830"/>
      <c r="Y237" s="1830"/>
      <c r="Z237" s="1830" t="s">
        <v>744</v>
      </c>
      <c r="AA237" s="1830" t="s">
        <v>745</v>
      </c>
      <c r="AB237" s="1830"/>
      <c r="AC237" s="1830"/>
      <c r="AD237" s="1830"/>
      <c r="AE237" s="1830"/>
      <c r="AF237" s="1830"/>
      <c r="AG237" s="2537" t="s">
        <v>372</v>
      </c>
      <c r="AH237" s="2537"/>
      <c r="AI237" s="2537"/>
    </row>
    <row r="238" spans="1:35" ht="15" x14ac:dyDescent="0.25">
      <c r="A238" s="1825">
        <v>7</v>
      </c>
      <c r="B238" s="1825" t="s">
        <v>746</v>
      </c>
      <c r="C238" s="1822"/>
      <c r="D238" s="1822"/>
      <c r="E238" s="1822"/>
      <c r="F238" s="1822"/>
      <c r="G238" s="1822"/>
      <c r="H238" s="1822" t="s">
        <v>747</v>
      </c>
      <c r="I238" s="1822" t="s">
        <v>748</v>
      </c>
      <c r="S238" s="1830">
        <v>7</v>
      </c>
      <c r="T238" s="1830" t="s">
        <v>746</v>
      </c>
      <c r="U238" s="1830"/>
      <c r="V238" s="1830"/>
      <c r="W238" s="1830"/>
      <c r="X238" s="1830"/>
      <c r="Y238" s="1830"/>
      <c r="Z238" s="1830" t="s">
        <v>747</v>
      </c>
      <c r="AA238" s="1830" t="s">
        <v>748</v>
      </c>
      <c r="AB238" s="1830"/>
      <c r="AC238" s="1830"/>
      <c r="AD238" s="1830"/>
      <c r="AE238" s="1830"/>
      <c r="AF238" s="1830"/>
      <c r="AG238" s="2537" t="s">
        <v>749</v>
      </c>
      <c r="AH238" s="2537"/>
      <c r="AI238" s="2537"/>
    </row>
    <row r="239" spans="1:35" ht="15" x14ac:dyDescent="0.25">
      <c r="S239" s="1830"/>
    </row>
    <row r="240" spans="1:35" ht="15" x14ac:dyDescent="0.25">
      <c r="S240" s="1941" t="s">
        <v>834</v>
      </c>
    </row>
    <row r="253" spans="1:35" ht="18" x14ac:dyDescent="0.25">
      <c r="A253" s="2542" t="s">
        <v>269</v>
      </c>
      <c r="B253" s="2542"/>
      <c r="C253" s="2542"/>
      <c r="D253" s="2542"/>
      <c r="E253" s="2542"/>
      <c r="F253" s="2542"/>
      <c r="G253" s="2542"/>
      <c r="H253" s="2542"/>
      <c r="I253" s="2542"/>
      <c r="J253" s="2542"/>
      <c r="K253" s="2542"/>
      <c r="L253" s="2542"/>
      <c r="M253" s="2542"/>
      <c r="N253" s="2542"/>
      <c r="O253" s="2542"/>
      <c r="P253" s="2542"/>
      <c r="Q253" s="2542"/>
      <c r="S253" s="2539" t="s">
        <v>804</v>
      </c>
      <c r="T253" s="2539"/>
      <c r="U253" s="2539"/>
      <c r="V253" s="2539"/>
      <c r="W253" s="2539"/>
      <c r="X253" s="2539"/>
      <c r="Y253" s="2539"/>
      <c r="Z253" s="2539"/>
      <c r="AA253" s="2539"/>
      <c r="AB253" s="2539"/>
      <c r="AC253" s="2539"/>
      <c r="AD253" s="2539"/>
      <c r="AE253" s="2539"/>
      <c r="AF253" s="2539"/>
      <c r="AG253" s="2539"/>
      <c r="AH253" s="2539"/>
      <c r="AI253" s="2539"/>
    </row>
    <row r="254" spans="1:35" ht="15.75" x14ac:dyDescent="0.25">
      <c r="E254" s="6"/>
      <c r="F254" s="833"/>
      <c r="G254" s="833"/>
      <c r="H254" s="833"/>
      <c r="I254" s="833"/>
      <c r="J254" s="833"/>
      <c r="K254" s="833"/>
      <c r="L254" s="833"/>
      <c r="M254" s="833"/>
      <c r="N254" s="6"/>
      <c r="O254" s="6"/>
      <c r="P254" s="6"/>
      <c r="Q254" s="6"/>
      <c r="S254" s="2540" t="s">
        <v>849</v>
      </c>
      <c r="T254" s="2540"/>
      <c r="U254" s="2540"/>
      <c r="V254" s="2540"/>
      <c r="W254" s="2540"/>
      <c r="X254" s="2540"/>
      <c r="Y254" s="2540"/>
      <c r="Z254" s="2540"/>
      <c r="AA254" s="2540"/>
      <c r="AB254" s="2540"/>
      <c r="AC254" s="2540"/>
      <c r="AD254" s="2540"/>
      <c r="AE254" s="2540"/>
      <c r="AF254" s="2540"/>
      <c r="AG254" s="2540"/>
      <c r="AH254" s="2540"/>
      <c r="AI254" s="2540"/>
    </row>
    <row r="255" spans="1:35" ht="15" x14ac:dyDescent="0.25">
      <c r="A255" s="1588" t="s">
        <v>273</v>
      </c>
      <c r="B255" s="2036" t="s">
        <v>850</v>
      </c>
      <c r="D255" s="1584"/>
      <c r="E255" s="1584"/>
      <c r="F255" s="1584"/>
      <c r="G255" s="1584"/>
      <c r="H255" s="1584"/>
      <c r="I255" s="1584"/>
      <c r="J255" s="1584"/>
      <c r="K255" s="1584"/>
      <c r="L255" s="1584"/>
      <c r="M255" s="1584"/>
      <c r="N255" s="1584"/>
      <c r="O255" s="1584"/>
      <c r="P255" s="1584"/>
      <c r="Q255" s="1584"/>
      <c r="S255" s="2018"/>
      <c r="T255" s="2018"/>
      <c r="U255" s="2018"/>
      <c r="V255" s="2018"/>
      <c r="W255" s="2018"/>
      <c r="X255" s="2018"/>
      <c r="Y255" s="2018"/>
      <c r="Z255" s="2018"/>
      <c r="AA255" s="2018"/>
      <c r="AB255" s="2018"/>
      <c r="AC255" s="2018"/>
      <c r="AD255" s="2018"/>
      <c r="AE255" s="2018"/>
      <c r="AF255" s="2018"/>
      <c r="AG255" s="2018"/>
      <c r="AH255" s="2018"/>
      <c r="AI255" s="2018"/>
    </row>
    <row r="256" spans="1:35" ht="15" x14ac:dyDescent="0.25">
      <c r="A256" s="1588" t="s">
        <v>25</v>
      </c>
      <c r="B256" s="1584" t="s">
        <v>706</v>
      </c>
      <c r="D256" s="1584"/>
      <c r="E256" s="1584"/>
      <c r="F256" s="1584"/>
      <c r="G256" s="1584"/>
      <c r="H256" s="1584"/>
      <c r="I256" s="1584"/>
      <c r="J256" s="1584"/>
      <c r="K256" s="1584"/>
      <c r="L256" s="1584"/>
      <c r="M256" s="1584"/>
      <c r="N256" s="1584"/>
      <c r="O256" s="1584"/>
      <c r="P256" s="1584"/>
      <c r="Q256" s="1584"/>
      <c r="S256" s="1830" t="s">
        <v>25</v>
      </c>
      <c r="T256" s="1830" t="s">
        <v>706</v>
      </c>
      <c r="U256" s="1830"/>
      <c r="V256" s="1830"/>
      <c r="W256" s="1830"/>
      <c r="X256" s="1830"/>
      <c r="Y256" s="1830"/>
      <c r="Z256" s="1830"/>
      <c r="AA256" s="1830"/>
      <c r="AB256" s="1830"/>
      <c r="AC256" s="1830"/>
      <c r="AD256" s="1830"/>
      <c r="AE256" s="1830"/>
      <c r="AF256" s="1830"/>
      <c r="AG256" s="1830"/>
      <c r="AH256" s="1830"/>
      <c r="AI256" s="1830"/>
    </row>
    <row r="257" spans="1:35" ht="15" x14ac:dyDescent="0.25">
      <c r="A257" s="1588" t="s">
        <v>711</v>
      </c>
      <c r="B257" s="1584" t="s">
        <v>712</v>
      </c>
      <c r="D257" s="1584"/>
      <c r="E257" s="1584"/>
      <c r="F257" s="1584"/>
      <c r="G257" s="1584"/>
      <c r="H257" s="1584"/>
      <c r="I257" s="1584"/>
      <c r="J257" s="1584"/>
      <c r="K257" s="1584"/>
      <c r="L257" s="1584"/>
      <c r="M257" s="1584"/>
      <c r="N257" s="1584"/>
      <c r="O257" s="1584"/>
      <c r="P257" s="1584"/>
      <c r="Q257" s="1584"/>
      <c r="S257" s="1830" t="s">
        <v>272</v>
      </c>
      <c r="T257" s="1830" t="s">
        <v>712</v>
      </c>
      <c r="U257" s="1830"/>
      <c r="V257" s="1830"/>
      <c r="W257" s="1830"/>
      <c r="X257" s="1830"/>
      <c r="Y257" s="1830"/>
      <c r="Z257" s="1830"/>
      <c r="AA257" s="1830"/>
      <c r="AB257" s="1830"/>
      <c r="AC257" s="1830"/>
      <c r="AD257" s="1830"/>
      <c r="AE257" s="1830"/>
      <c r="AF257" s="1830"/>
      <c r="AG257" s="1830"/>
      <c r="AH257" s="1830"/>
      <c r="AI257" s="1830"/>
    </row>
    <row r="258" spans="1:35" ht="15" x14ac:dyDescent="0.25">
      <c r="A258" s="1588" t="s">
        <v>26</v>
      </c>
      <c r="B258" s="1584" t="s">
        <v>755</v>
      </c>
      <c r="D258" s="1584"/>
      <c r="E258" s="1584"/>
      <c r="F258" s="1584"/>
      <c r="G258" s="1584"/>
      <c r="H258" s="1584"/>
      <c r="I258" s="1584"/>
      <c r="J258" s="1584"/>
      <c r="K258" s="1584"/>
      <c r="L258" s="1584"/>
      <c r="M258" s="1584"/>
      <c r="N258" s="1584"/>
      <c r="O258" s="1584"/>
      <c r="P258" s="1584"/>
      <c r="Q258" s="1584"/>
      <c r="S258" s="1830" t="s">
        <v>26</v>
      </c>
      <c r="T258" s="1830" t="s">
        <v>755</v>
      </c>
      <c r="U258" s="1830"/>
      <c r="V258" s="1830"/>
      <c r="W258" s="1830"/>
      <c r="X258" s="1830"/>
      <c r="Y258" s="1830"/>
      <c r="Z258" s="1830"/>
      <c r="AA258" s="1830"/>
      <c r="AB258" s="1830"/>
      <c r="AC258" s="1830"/>
      <c r="AD258" s="1830"/>
      <c r="AE258" s="1830"/>
      <c r="AF258" s="1830"/>
      <c r="AG258" s="1830"/>
      <c r="AH258" s="1830"/>
      <c r="AI258" s="1830"/>
    </row>
    <row r="259" spans="1:35" ht="15" x14ac:dyDescent="0.25">
      <c r="A259" s="1587"/>
      <c r="B259" s="1587"/>
      <c r="C259" s="1584"/>
      <c r="D259" s="1584"/>
      <c r="E259" s="1584"/>
      <c r="F259" s="1584"/>
      <c r="G259" s="1584"/>
      <c r="H259" s="1584"/>
      <c r="I259" s="1584"/>
      <c r="J259" s="1584"/>
      <c r="K259" s="1584"/>
      <c r="L259" s="1584"/>
      <c r="M259" s="1584"/>
      <c r="N259" s="1584"/>
      <c r="O259" s="1584"/>
      <c r="P259" s="1584"/>
      <c r="Q259" s="1584"/>
      <c r="S259" s="1830"/>
      <c r="T259" s="1830"/>
      <c r="U259" s="1830"/>
      <c r="V259" s="1830"/>
      <c r="W259" s="1830"/>
      <c r="X259" s="1830"/>
      <c r="Y259" s="1830"/>
      <c r="Z259" s="1830"/>
      <c r="AA259" s="1830"/>
      <c r="AB259" s="1830"/>
      <c r="AC259" s="1830"/>
      <c r="AD259" s="1830"/>
      <c r="AE259" s="1830"/>
      <c r="AF259" s="1830"/>
      <c r="AG259" s="1830"/>
      <c r="AH259" s="1830"/>
      <c r="AI259" s="1830"/>
    </row>
    <row r="260" spans="1:35" ht="15" x14ac:dyDescent="0.2">
      <c r="A260" s="2465" t="s">
        <v>0</v>
      </c>
      <c r="B260" s="2465" t="s">
        <v>715</v>
      </c>
      <c r="C260" s="2543" t="s">
        <v>716</v>
      </c>
      <c r="D260" s="2544"/>
      <c r="E260" s="2544"/>
      <c r="F260" s="2544"/>
      <c r="G260" s="2544"/>
      <c r="H260" s="2544"/>
      <c r="I260" s="2544"/>
      <c r="J260" s="2544"/>
      <c r="K260" s="2544"/>
      <c r="L260" s="2544"/>
      <c r="M260" s="2544"/>
      <c r="N260" s="2544"/>
      <c r="O260" s="2544"/>
      <c r="P260" s="2545"/>
      <c r="Q260" s="2019" t="s">
        <v>309</v>
      </c>
      <c r="S260" s="2541" t="s">
        <v>0</v>
      </c>
      <c r="T260" s="2541" t="s">
        <v>715</v>
      </c>
      <c r="U260" s="2541" t="s">
        <v>716</v>
      </c>
      <c r="V260" s="2541"/>
      <c r="W260" s="2541"/>
      <c r="X260" s="2541"/>
      <c r="Y260" s="2541"/>
      <c r="Z260" s="2541"/>
      <c r="AA260" s="2541"/>
      <c r="AB260" s="2541"/>
      <c r="AC260" s="2541"/>
      <c r="AD260" s="2541"/>
      <c r="AE260" s="2541"/>
      <c r="AF260" s="2541"/>
      <c r="AG260" s="2541"/>
      <c r="AH260" s="2541"/>
      <c r="AI260" s="2541" t="s">
        <v>309</v>
      </c>
    </row>
    <row r="261" spans="1:35" ht="63.75" x14ac:dyDescent="0.2">
      <c r="A261" s="2466"/>
      <c r="B261" s="2466"/>
      <c r="C261" s="2017" t="s">
        <v>724</v>
      </c>
      <c r="D261" s="2017" t="s">
        <v>717</v>
      </c>
      <c r="E261" s="2017" t="s">
        <v>718</v>
      </c>
      <c r="F261" s="2017" t="s">
        <v>136</v>
      </c>
      <c r="G261" s="2017" t="s">
        <v>93</v>
      </c>
      <c r="H261" s="2017" t="s">
        <v>94</v>
      </c>
      <c r="I261" s="2017" t="s">
        <v>719</v>
      </c>
      <c r="J261" s="2017" t="s">
        <v>720</v>
      </c>
      <c r="K261" s="2017" t="s">
        <v>95</v>
      </c>
      <c r="L261" s="2017" t="s">
        <v>721</v>
      </c>
      <c r="M261" s="2017" t="s">
        <v>722</v>
      </c>
      <c r="N261" s="2017" t="s">
        <v>723</v>
      </c>
      <c r="O261" s="2017" t="s">
        <v>208</v>
      </c>
      <c r="P261" s="2017" t="s">
        <v>97</v>
      </c>
      <c r="Q261" s="2017"/>
      <c r="S261" s="2541"/>
      <c r="T261" s="2541"/>
      <c r="U261" s="1836" t="s">
        <v>724</v>
      </c>
      <c r="V261" s="1836" t="s">
        <v>717</v>
      </c>
      <c r="W261" s="1836" t="s">
        <v>718</v>
      </c>
      <c r="X261" s="1836" t="s">
        <v>136</v>
      </c>
      <c r="Y261" s="1836" t="s">
        <v>93</v>
      </c>
      <c r="Z261" s="1836" t="s">
        <v>94</v>
      </c>
      <c r="AA261" s="1836" t="s">
        <v>719</v>
      </c>
      <c r="AB261" s="1836" t="s">
        <v>720</v>
      </c>
      <c r="AC261" s="1836" t="s">
        <v>95</v>
      </c>
      <c r="AD261" s="1836" t="s">
        <v>725</v>
      </c>
      <c r="AE261" s="1836" t="s">
        <v>722</v>
      </c>
      <c r="AF261" s="1836" t="s">
        <v>726</v>
      </c>
      <c r="AG261" s="1836" t="s">
        <v>208</v>
      </c>
      <c r="AH261" s="1836" t="s">
        <v>97</v>
      </c>
      <c r="AI261" s="2541"/>
    </row>
    <row r="262" spans="1:35" ht="15" x14ac:dyDescent="0.2">
      <c r="A262" s="1263">
        <v>1</v>
      </c>
      <c r="B262" s="1263">
        <v>2</v>
      </c>
      <c r="C262" s="1263">
        <v>3</v>
      </c>
      <c r="D262" s="1264">
        <v>4</v>
      </c>
      <c r="E262" s="1264">
        <v>5</v>
      </c>
      <c r="F262" s="1264">
        <v>6</v>
      </c>
      <c r="G262" s="1264">
        <v>7</v>
      </c>
      <c r="H262" s="1264">
        <v>8</v>
      </c>
      <c r="I262" s="1264">
        <v>9</v>
      </c>
      <c r="J262" s="1264">
        <v>10</v>
      </c>
      <c r="K262" s="1264">
        <v>11</v>
      </c>
      <c r="L262" s="1264">
        <v>12</v>
      </c>
      <c r="M262" s="1264">
        <v>13</v>
      </c>
      <c r="N262" s="1264">
        <v>14</v>
      </c>
      <c r="O262" s="1264">
        <v>15</v>
      </c>
      <c r="P262" s="1264">
        <v>16</v>
      </c>
      <c r="Q262" s="1264">
        <v>17</v>
      </c>
      <c r="S262" s="1838">
        <v>1</v>
      </c>
      <c r="T262" s="1838">
        <v>2</v>
      </c>
      <c r="U262" s="1838">
        <v>3</v>
      </c>
      <c r="V262" s="1838">
        <v>4</v>
      </c>
      <c r="W262" s="1838">
        <v>5</v>
      </c>
      <c r="X262" s="1886" t="s">
        <v>829</v>
      </c>
      <c r="Y262" s="1838">
        <v>7</v>
      </c>
      <c r="Z262" s="1838">
        <v>8</v>
      </c>
      <c r="AA262" s="1838">
        <v>9</v>
      </c>
      <c r="AB262" s="1838">
        <v>10</v>
      </c>
      <c r="AC262" s="1838">
        <v>11</v>
      </c>
      <c r="AD262" s="1838">
        <v>12</v>
      </c>
      <c r="AE262" s="1838">
        <v>13</v>
      </c>
      <c r="AF262" s="1838">
        <v>14</v>
      </c>
      <c r="AG262" s="1838">
        <v>15</v>
      </c>
      <c r="AH262" s="1838">
        <v>16</v>
      </c>
      <c r="AI262" s="1838">
        <v>17</v>
      </c>
    </row>
    <row r="263" spans="1:35" ht="15" x14ac:dyDescent="0.25">
      <c r="A263" s="1826">
        <v>1</v>
      </c>
      <c r="B263" s="1826">
        <v>0</v>
      </c>
      <c r="C263" s="187"/>
      <c r="D263" s="187"/>
      <c r="E263" s="187"/>
      <c r="F263" s="187"/>
      <c r="G263" s="187"/>
      <c r="H263" s="187"/>
      <c r="I263" s="187"/>
      <c r="J263" s="187"/>
      <c r="K263" s="1823"/>
      <c r="L263" s="1823"/>
      <c r="M263" s="1823"/>
      <c r="N263" s="1823"/>
      <c r="O263" s="1823"/>
      <c r="P263" s="1823"/>
      <c r="Q263" s="1823"/>
      <c r="S263" s="1835">
        <v>1</v>
      </c>
      <c r="T263" s="1835">
        <v>0</v>
      </c>
      <c r="U263" s="1832">
        <f>C263+U219</f>
        <v>0</v>
      </c>
      <c r="V263" s="1832">
        <f t="shared" ref="V263:AB263" si="13">D263+V219</f>
        <v>0</v>
      </c>
      <c r="W263" s="1832">
        <f t="shared" si="13"/>
        <v>0</v>
      </c>
      <c r="X263" s="1832">
        <f t="shared" si="13"/>
        <v>0</v>
      </c>
      <c r="Y263" s="1832">
        <f t="shared" si="13"/>
        <v>0</v>
      </c>
      <c r="Z263" s="1832">
        <f t="shared" si="13"/>
        <v>0</v>
      </c>
      <c r="AA263" s="1832">
        <f t="shared" si="13"/>
        <v>0</v>
      </c>
      <c r="AB263" s="1832">
        <f t="shared" si="13"/>
        <v>0</v>
      </c>
      <c r="AC263" s="1832"/>
      <c r="AD263" s="1832"/>
      <c r="AE263" s="1832"/>
      <c r="AF263" s="1832"/>
      <c r="AG263" s="1832"/>
      <c r="AH263" s="1832"/>
      <c r="AI263" s="1832"/>
    </row>
    <row r="264" spans="1:35" ht="15" x14ac:dyDescent="0.25">
      <c r="A264" s="1826">
        <v>2</v>
      </c>
      <c r="B264" s="1826">
        <v>1</v>
      </c>
      <c r="C264" s="187"/>
      <c r="D264" s="187"/>
      <c r="E264" s="187"/>
      <c r="F264" s="187"/>
      <c r="G264" s="187"/>
      <c r="H264" s="187"/>
      <c r="I264" s="187"/>
      <c r="J264" s="187"/>
      <c r="K264" s="1823"/>
      <c r="L264" s="1823"/>
      <c r="M264" s="1823"/>
      <c r="N264" s="1823"/>
      <c r="O264" s="1837"/>
      <c r="P264" s="1823"/>
      <c r="Q264" s="1823"/>
      <c r="S264" s="1835">
        <v>2</v>
      </c>
      <c r="T264" s="1835">
        <v>1</v>
      </c>
      <c r="U264" s="1832">
        <f t="shared" ref="U264:U272" si="14">C264+U220</f>
        <v>0</v>
      </c>
      <c r="V264" s="1832">
        <f t="shared" ref="V264:V272" si="15">D264+V220</f>
        <v>0</v>
      </c>
      <c r="W264" s="1832">
        <f t="shared" ref="W264:W272" si="16">E264+W220</f>
        <v>0</v>
      </c>
      <c r="X264" s="1832">
        <f t="shared" ref="X264:X272" si="17">F264+X220</f>
        <v>0</v>
      </c>
      <c r="Y264" s="1832">
        <f t="shared" ref="Y264:Y272" si="18">G264+Y220</f>
        <v>0</v>
      </c>
      <c r="Z264" s="1832">
        <f t="shared" ref="Z264:Z272" si="19">H264+Z220</f>
        <v>0</v>
      </c>
      <c r="AA264" s="1832">
        <f t="shared" ref="AA264:AA272" si="20">I264+AA220</f>
        <v>0</v>
      </c>
      <c r="AB264" s="1832">
        <f t="shared" ref="AB264:AB272" si="21">J264+AB220</f>
        <v>0</v>
      </c>
      <c r="AC264" s="1832"/>
      <c r="AD264" s="1832"/>
      <c r="AE264" s="1832"/>
      <c r="AF264" s="1832"/>
      <c r="AG264" s="1832"/>
      <c r="AH264" s="1832"/>
      <c r="AI264" s="1832"/>
    </row>
    <row r="265" spans="1:35" ht="15" x14ac:dyDescent="0.25">
      <c r="A265" s="1826">
        <v>3</v>
      </c>
      <c r="B265" s="1826">
        <v>2</v>
      </c>
      <c r="C265" s="187"/>
      <c r="D265" s="187"/>
      <c r="E265" s="187"/>
      <c r="F265" s="187"/>
      <c r="G265" s="187"/>
      <c r="H265" s="187"/>
      <c r="I265" s="187"/>
      <c r="J265" s="187"/>
      <c r="K265" s="1823"/>
      <c r="L265" s="1823"/>
      <c r="M265" s="1823"/>
      <c r="N265" s="1823"/>
      <c r="O265" s="1837"/>
      <c r="P265" s="1823"/>
      <c r="Q265" s="1823"/>
      <c r="S265" s="1835">
        <v>3</v>
      </c>
      <c r="T265" s="1835">
        <v>2</v>
      </c>
      <c r="U265" s="1832">
        <f t="shared" si="14"/>
        <v>13</v>
      </c>
      <c r="V265" s="1832">
        <f t="shared" si="15"/>
        <v>13</v>
      </c>
      <c r="W265" s="1832">
        <f t="shared" si="16"/>
        <v>0</v>
      </c>
      <c r="X265" s="1832">
        <f t="shared" si="17"/>
        <v>0</v>
      </c>
      <c r="Y265" s="1832">
        <f t="shared" si="18"/>
        <v>147</v>
      </c>
      <c r="Z265" s="1832">
        <f t="shared" si="19"/>
        <v>12</v>
      </c>
      <c r="AA265" s="1832">
        <f t="shared" si="20"/>
        <v>8</v>
      </c>
      <c r="AB265" s="1832">
        <f t="shared" si="21"/>
        <v>8</v>
      </c>
      <c r="AC265" s="1832"/>
      <c r="AD265" s="1832"/>
      <c r="AE265" s="1832"/>
      <c r="AF265" s="1832"/>
      <c r="AG265" s="1832"/>
      <c r="AH265" s="1832"/>
      <c r="AI265" s="1832"/>
    </row>
    <row r="266" spans="1:35" ht="15" x14ac:dyDescent="0.25">
      <c r="A266" s="1826">
        <v>4</v>
      </c>
      <c r="B266" s="1826">
        <v>3</v>
      </c>
      <c r="C266" s="187"/>
      <c r="D266" s="187"/>
      <c r="E266" s="187"/>
      <c r="F266" s="187"/>
      <c r="G266" s="187">
        <v>4</v>
      </c>
      <c r="H266" s="187"/>
      <c r="I266" s="187">
        <v>1</v>
      </c>
      <c r="J266" s="187"/>
      <c r="K266" s="1823"/>
      <c r="L266" s="1823"/>
      <c r="M266" s="1823"/>
      <c r="N266" s="1823"/>
      <c r="O266" s="1837"/>
      <c r="P266" s="1823"/>
      <c r="Q266" s="1823"/>
      <c r="S266" s="1835">
        <v>4</v>
      </c>
      <c r="T266" s="1835">
        <v>3</v>
      </c>
      <c r="U266" s="1832">
        <f t="shared" si="14"/>
        <v>13</v>
      </c>
      <c r="V266" s="1832">
        <f t="shared" si="15"/>
        <v>7</v>
      </c>
      <c r="W266" s="1832">
        <f t="shared" si="16"/>
        <v>3</v>
      </c>
      <c r="X266" s="1832">
        <f t="shared" si="17"/>
        <v>1</v>
      </c>
      <c r="Y266" s="1832">
        <f t="shared" si="18"/>
        <v>85</v>
      </c>
      <c r="Z266" s="1832">
        <f t="shared" si="19"/>
        <v>5</v>
      </c>
      <c r="AA266" s="1832">
        <f t="shared" si="20"/>
        <v>4</v>
      </c>
      <c r="AB266" s="1832">
        <f t="shared" si="21"/>
        <v>15</v>
      </c>
      <c r="AC266" s="1832"/>
      <c r="AD266" s="1832"/>
      <c r="AE266" s="1832"/>
      <c r="AF266" s="1832"/>
      <c r="AG266" s="1832"/>
      <c r="AH266" s="1832"/>
      <c r="AI266" s="1832"/>
    </row>
    <row r="267" spans="1:35" ht="15" x14ac:dyDescent="0.25">
      <c r="A267" s="1826">
        <v>5</v>
      </c>
      <c r="B267" s="1826">
        <v>4</v>
      </c>
      <c r="C267" s="187"/>
      <c r="D267" s="187"/>
      <c r="E267" s="187"/>
      <c r="F267" s="187"/>
      <c r="G267" s="187"/>
      <c r="H267" s="187"/>
      <c r="I267" s="187"/>
      <c r="J267" s="187"/>
      <c r="K267" s="1823"/>
      <c r="L267" s="1823"/>
      <c r="M267" s="1823"/>
      <c r="N267" s="1823"/>
      <c r="O267" s="1837"/>
      <c r="P267" s="1823"/>
      <c r="Q267" s="1823"/>
      <c r="S267" s="1835">
        <v>5</v>
      </c>
      <c r="T267" s="1835">
        <v>4</v>
      </c>
      <c r="U267" s="1832">
        <f t="shared" si="14"/>
        <v>0</v>
      </c>
      <c r="V267" s="1832">
        <f t="shared" si="15"/>
        <v>0</v>
      </c>
      <c r="W267" s="1832">
        <f t="shared" si="16"/>
        <v>6</v>
      </c>
      <c r="X267" s="1832">
        <f t="shared" si="17"/>
        <v>65</v>
      </c>
      <c r="Y267" s="1832">
        <f t="shared" si="18"/>
        <v>46</v>
      </c>
      <c r="Z267" s="1832">
        <f t="shared" si="19"/>
        <v>11</v>
      </c>
      <c r="AA267" s="1832">
        <f t="shared" si="20"/>
        <v>14</v>
      </c>
      <c r="AB267" s="1832">
        <f t="shared" si="21"/>
        <v>11</v>
      </c>
      <c r="AC267" s="1832"/>
      <c r="AD267" s="1832"/>
      <c r="AE267" s="1832"/>
      <c r="AF267" s="1832"/>
      <c r="AG267" s="1832"/>
      <c r="AH267" s="1832"/>
      <c r="AI267" s="1832"/>
    </row>
    <row r="268" spans="1:35" ht="15" x14ac:dyDescent="0.25">
      <c r="A268" s="1826">
        <v>6</v>
      </c>
      <c r="B268" s="1826">
        <v>5</v>
      </c>
      <c r="C268" s="187"/>
      <c r="D268" s="187"/>
      <c r="E268" s="187">
        <v>1</v>
      </c>
      <c r="F268" s="187">
        <v>1</v>
      </c>
      <c r="G268" s="187"/>
      <c r="H268" s="187">
        <v>1</v>
      </c>
      <c r="I268" s="187">
        <v>1</v>
      </c>
      <c r="J268" s="187">
        <v>1</v>
      </c>
      <c r="K268" s="1823"/>
      <c r="L268" s="1823"/>
      <c r="M268" s="1823"/>
      <c r="N268" s="1823"/>
      <c r="O268" s="1837"/>
      <c r="P268" s="1823"/>
      <c r="Q268" s="1823"/>
      <c r="S268" s="1835">
        <v>6</v>
      </c>
      <c r="T268" s="1835">
        <v>5</v>
      </c>
      <c r="U268" s="1832">
        <f t="shared" si="14"/>
        <v>0</v>
      </c>
      <c r="V268" s="1832">
        <f t="shared" si="15"/>
        <v>0</v>
      </c>
      <c r="W268" s="1832">
        <f t="shared" si="16"/>
        <v>12</v>
      </c>
      <c r="X268" s="1832">
        <f t="shared" si="17"/>
        <v>54</v>
      </c>
      <c r="Y268" s="1832">
        <f t="shared" si="18"/>
        <v>50</v>
      </c>
      <c r="Z268" s="1832">
        <f t="shared" si="19"/>
        <v>17</v>
      </c>
      <c r="AA268" s="1832">
        <f t="shared" si="20"/>
        <v>15</v>
      </c>
      <c r="AB268" s="1832">
        <f t="shared" si="21"/>
        <v>29</v>
      </c>
      <c r="AC268" s="1832"/>
      <c r="AD268" s="1832"/>
      <c r="AE268" s="1832"/>
      <c r="AF268" s="1832"/>
      <c r="AG268" s="1832"/>
      <c r="AH268" s="1832"/>
      <c r="AI268" s="1832"/>
    </row>
    <row r="269" spans="1:35" ht="15" x14ac:dyDescent="0.25">
      <c r="A269" s="1826">
        <v>7</v>
      </c>
      <c r="B269" s="1826">
        <v>6</v>
      </c>
      <c r="C269" s="187"/>
      <c r="D269" s="187"/>
      <c r="E269" s="187">
        <v>1</v>
      </c>
      <c r="F269" s="187">
        <v>2</v>
      </c>
      <c r="G269" s="187"/>
      <c r="H269" s="187">
        <v>1</v>
      </c>
      <c r="I269" s="187">
        <v>1</v>
      </c>
      <c r="J269" s="187"/>
      <c r="K269" s="1823"/>
      <c r="L269" s="1823"/>
      <c r="M269" s="1823"/>
      <c r="N269" s="1823"/>
      <c r="O269" s="1837"/>
      <c r="P269" s="1823"/>
      <c r="Q269" s="1823"/>
      <c r="S269" s="1835">
        <v>7</v>
      </c>
      <c r="T269" s="1835">
        <v>6</v>
      </c>
      <c r="U269" s="1832">
        <f t="shared" si="14"/>
        <v>0</v>
      </c>
      <c r="V269" s="1832">
        <f t="shared" si="15"/>
        <v>2</v>
      </c>
      <c r="W269" s="1832">
        <f t="shared" si="16"/>
        <v>7</v>
      </c>
      <c r="X269" s="1832">
        <f t="shared" si="17"/>
        <v>13</v>
      </c>
      <c r="Y269" s="1832">
        <f t="shared" si="18"/>
        <v>13</v>
      </c>
      <c r="Z269" s="1832">
        <f t="shared" si="19"/>
        <v>13</v>
      </c>
      <c r="AA269" s="1832">
        <f t="shared" si="20"/>
        <v>7</v>
      </c>
      <c r="AB269" s="1832">
        <f t="shared" si="21"/>
        <v>11</v>
      </c>
      <c r="AC269" s="1832"/>
      <c r="AD269" s="1832"/>
      <c r="AE269" s="1832"/>
      <c r="AF269" s="1832"/>
      <c r="AG269" s="1832"/>
      <c r="AH269" s="1832"/>
      <c r="AI269" s="1832"/>
    </row>
    <row r="270" spans="1:35" ht="15" x14ac:dyDescent="0.25">
      <c r="A270" s="1826">
        <v>8</v>
      </c>
      <c r="B270" s="1826">
        <v>7</v>
      </c>
      <c r="C270" s="187"/>
      <c r="D270" s="187"/>
      <c r="E270" s="187"/>
      <c r="F270" s="187"/>
      <c r="G270" s="187"/>
      <c r="H270" s="187"/>
      <c r="I270" s="187"/>
      <c r="J270" s="187"/>
      <c r="K270" s="1823"/>
      <c r="L270" s="1823"/>
      <c r="M270" s="1823"/>
      <c r="N270" s="1823"/>
      <c r="O270" s="1837"/>
      <c r="P270" s="1823"/>
      <c r="Q270" s="1823"/>
      <c r="S270" s="1835">
        <v>8</v>
      </c>
      <c r="T270" s="1835">
        <v>7</v>
      </c>
      <c r="U270" s="1832">
        <f t="shared" si="14"/>
        <v>0</v>
      </c>
      <c r="V270" s="1832">
        <f t="shared" si="15"/>
        <v>0</v>
      </c>
      <c r="W270" s="1832">
        <f t="shared" si="16"/>
        <v>2</v>
      </c>
      <c r="X270" s="1832">
        <f t="shared" si="17"/>
        <v>5</v>
      </c>
      <c r="Y270" s="1832">
        <f t="shared" si="18"/>
        <v>7</v>
      </c>
      <c r="Z270" s="1832">
        <f t="shared" si="19"/>
        <v>6</v>
      </c>
      <c r="AA270" s="1832">
        <f t="shared" si="20"/>
        <v>8</v>
      </c>
      <c r="AB270" s="1832">
        <f t="shared" si="21"/>
        <v>1</v>
      </c>
      <c r="AC270" s="1832"/>
      <c r="AD270" s="1832"/>
      <c r="AE270" s="1832"/>
      <c r="AF270" s="1832"/>
      <c r="AG270" s="1832"/>
      <c r="AH270" s="1832"/>
      <c r="AI270" s="1832"/>
    </row>
    <row r="271" spans="1:35" ht="15" x14ac:dyDescent="0.25">
      <c r="A271" s="1826">
        <v>9</v>
      </c>
      <c r="B271" s="1826">
        <v>8</v>
      </c>
      <c r="C271" s="187"/>
      <c r="D271" s="187"/>
      <c r="E271" s="1269"/>
      <c r="F271" s="1269"/>
      <c r="G271" s="1269"/>
      <c r="H271" s="1269"/>
      <c r="I271" s="1370"/>
      <c r="J271" s="187"/>
      <c r="K271" s="1823"/>
      <c r="L271" s="1823"/>
      <c r="M271" s="1823"/>
      <c r="N271" s="1823"/>
      <c r="O271" s="1837"/>
      <c r="P271" s="1823"/>
      <c r="Q271" s="1823"/>
      <c r="S271" s="1835">
        <v>9</v>
      </c>
      <c r="T271" s="1835">
        <v>8</v>
      </c>
      <c r="U271" s="1832">
        <f t="shared" si="14"/>
        <v>0</v>
      </c>
      <c r="V271" s="1832">
        <f t="shared" si="15"/>
        <v>0</v>
      </c>
      <c r="W271" s="1832">
        <f t="shared" si="16"/>
        <v>1</v>
      </c>
      <c r="X271" s="1832">
        <f t="shared" si="17"/>
        <v>5</v>
      </c>
      <c r="Y271" s="1832">
        <f t="shared" si="18"/>
        <v>2</v>
      </c>
      <c r="Z271" s="1832">
        <f t="shared" si="19"/>
        <v>4</v>
      </c>
      <c r="AA271" s="1832">
        <f t="shared" si="20"/>
        <v>1</v>
      </c>
      <c r="AB271" s="1832">
        <f t="shared" si="21"/>
        <v>5</v>
      </c>
      <c r="AC271" s="1832"/>
      <c r="AD271" s="1832"/>
      <c r="AE271" s="1832"/>
      <c r="AF271" s="1832"/>
      <c r="AG271" s="1832"/>
      <c r="AH271" s="1832"/>
      <c r="AI271" s="1832"/>
    </row>
    <row r="272" spans="1:35" ht="15" x14ac:dyDescent="0.25">
      <c r="A272" s="1826">
        <v>10</v>
      </c>
      <c r="B272" s="1826">
        <v>9</v>
      </c>
      <c r="C272" s="187"/>
      <c r="D272" s="187"/>
      <c r="E272" s="187"/>
      <c r="F272" s="187"/>
      <c r="G272" s="187"/>
      <c r="H272" s="187"/>
      <c r="I272" s="187"/>
      <c r="J272" s="187"/>
      <c r="K272" s="1823"/>
      <c r="L272" s="1823"/>
      <c r="M272" s="1823"/>
      <c r="N272" s="1823"/>
      <c r="O272" s="1837"/>
      <c r="P272" s="1823"/>
      <c r="Q272" s="1823"/>
      <c r="S272" s="1835">
        <v>10</v>
      </c>
      <c r="T272" s="1835">
        <v>9</v>
      </c>
      <c r="U272" s="1832">
        <f t="shared" si="14"/>
        <v>0</v>
      </c>
      <c r="V272" s="1832">
        <f t="shared" si="15"/>
        <v>0</v>
      </c>
      <c r="W272" s="1832">
        <f t="shared" si="16"/>
        <v>0</v>
      </c>
      <c r="X272" s="1832">
        <f t="shared" si="17"/>
        <v>0</v>
      </c>
      <c r="Y272" s="1832">
        <f t="shared" si="18"/>
        <v>0</v>
      </c>
      <c r="Z272" s="1832">
        <f t="shared" si="19"/>
        <v>0</v>
      </c>
      <c r="AA272" s="1832">
        <f t="shared" si="20"/>
        <v>0</v>
      </c>
      <c r="AB272" s="1832">
        <f t="shared" si="21"/>
        <v>9</v>
      </c>
      <c r="AC272" s="1832"/>
      <c r="AD272" s="1832"/>
      <c r="AE272" s="1832"/>
      <c r="AF272" s="1832"/>
      <c r="AG272" s="1832"/>
      <c r="AH272" s="1832"/>
      <c r="AI272" s="1832"/>
    </row>
    <row r="273" spans="1:35" ht="15" x14ac:dyDescent="0.25">
      <c r="A273" s="1826" t="s">
        <v>276</v>
      </c>
      <c r="B273" s="1826"/>
      <c r="C273" s="2035">
        <v>0</v>
      </c>
      <c r="D273" s="2035">
        <v>0</v>
      </c>
      <c r="E273" s="2035">
        <v>2</v>
      </c>
      <c r="F273" s="2035">
        <v>3</v>
      </c>
      <c r="G273" s="2035">
        <v>4</v>
      </c>
      <c r="H273" s="2035">
        <v>2</v>
      </c>
      <c r="I273" s="2035">
        <v>3</v>
      </c>
      <c r="J273" s="2035">
        <v>1</v>
      </c>
      <c r="K273" s="1824"/>
      <c r="L273" s="1824"/>
      <c r="M273" s="1824">
        <v>0</v>
      </c>
      <c r="N273" s="1824">
        <v>0</v>
      </c>
      <c r="O273" s="1824">
        <v>0</v>
      </c>
      <c r="P273" s="1824">
        <v>0</v>
      </c>
      <c r="Q273" s="1824">
        <v>0</v>
      </c>
      <c r="S273" s="2535" t="s">
        <v>276</v>
      </c>
      <c r="T273" s="2536"/>
      <c r="U273" s="1832">
        <f>SUM(U263:U272)</f>
        <v>26</v>
      </c>
      <c r="V273" s="1832">
        <f t="shared" ref="V273:AB273" si="22">SUM(V263:V272)</f>
        <v>22</v>
      </c>
      <c r="W273" s="1832">
        <f t="shared" si="22"/>
        <v>31</v>
      </c>
      <c r="X273" s="1832">
        <f t="shared" si="22"/>
        <v>143</v>
      </c>
      <c r="Y273" s="1832">
        <f t="shared" si="22"/>
        <v>350</v>
      </c>
      <c r="Z273" s="1832">
        <f t="shared" si="22"/>
        <v>68</v>
      </c>
      <c r="AA273" s="1832">
        <f t="shared" si="22"/>
        <v>57</v>
      </c>
      <c r="AB273" s="1832">
        <f t="shared" si="22"/>
        <v>89</v>
      </c>
      <c r="AC273" s="1832"/>
      <c r="AD273" s="1832"/>
      <c r="AE273" s="1832"/>
      <c r="AF273" s="1832"/>
      <c r="AG273" s="1832"/>
      <c r="AH273" s="1832"/>
      <c r="AI273" s="1832"/>
    </row>
    <row r="274" spans="1:35" ht="15" x14ac:dyDescent="0.25">
      <c r="A274" s="1825"/>
      <c r="B274" s="1825"/>
      <c r="C274" s="1822"/>
      <c r="D274" s="1822"/>
      <c r="E274" s="1822"/>
      <c r="F274" s="1822"/>
      <c r="G274" s="1822"/>
      <c r="H274" s="1822"/>
      <c r="I274" s="1822"/>
      <c r="J274" s="1822"/>
      <c r="K274" s="1822"/>
      <c r="L274" s="1822"/>
      <c r="M274" s="1822"/>
      <c r="N274" s="1822"/>
      <c r="O274" s="1822"/>
      <c r="P274" s="1822"/>
      <c r="Q274" s="1822"/>
      <c r="S274" s="1830"/>
      <c r="T274" s="1830"/>
      <c r="U274" s="1834">
        <v>700</v>
      </c>
      <c r="V274" s="1830"/>
      <c r="W274" s="1830"/>
      <c r="X274" s="1830"/>
      <c r="Y274" s="1830"/>
      <c r="Z274" s="1830"/>
      <c r="AA274" s="1830"/>
      <c r="AB274" s="1830"/>
      <c r="AC274" s="1830"/>
      <c r="AD274" s="1830"/>
      <c r="AE274" s="1830"/>
      <c r="AF274" s="1830"/>
      <c r="AG274" s="1830"/>
      <c r="AH274" s="1830"/>
      <c r="AI274" s="1830"/>
    </row>
    <row r="275" spans="1:35" ht="15" x14ac:dyDescent="0.25">
      <c r="A275" s="1825" t="s">
        <v>598</v>
      </c>
      <c r="B275" s="1825"/>
      <c r="C275" s="1822"/>
      <c r="D275" s="1822"/>
      <c r="E275" s="1822"/>
      <c r="F275" s="1822"/>
      <c r="G275" s="1822"/>
      <c r="H275" s="1822"/>
      <c r="I275" s="1822"/>
      <c r="J275" s="1822"/>
      <c r="K275" s="1822"/>
      <c r="L275" s="1822"/>
      <c r="M275" s="1822"/>
      <c r="N275" s="1822"/>
      <c r="O275" s="1822"/>
      <c r="P275" s="1822"/>
      <c r="Q275" s="1822"/>
      <c r="S275" s="1830" t="s">
        <v>598</v>
      </c>
      <c r="T275" s="1830"/>
      <c r="U275" s="1830" t="s">
        <v>302</v>
      </c>
      <c r="V275" s="1830"/>
      <c r="W275" s="1830"/>
      <c r="X275" s="1830"/>
      <c r="Y275" s="1830"/>
      <c r="Z275" s="1830"/>
      <c r="AA275" s="1830"/>
      <c r="AB275" s="1830"/>
      <c r="AC275" s="1830"/>
      <c r="AD275" s="1830"/>
      <c r="AE275" s="1830"/>
      <c r="AF275" s="1830"/>
      <c r="AG275" s="1830"/>
      <c r="AH275" s="1830"/>
      <c r="AI275" s="1830"/>
    </row>
    <row r="276" spans="1:35" ht="15" x14ac:dyDescent="0.25">
      <c r="A276" s="1825">
        <v>1</v>
      </c>
      <c r="B276" s="1825" t="s">
        <v>728</v>
      </c>
      <c r="C276" s="1822"/>
      <c r="D276" s="1822"/>
      <c r="E276" s="1822"/>
      <c r="F276" s="1822"/>
      <c r="G276" s="1822"/>
      <c r="H276" s="1822">
        <v>8</v>
      </c>
      <c r="I276" s="1822" t="s">
        <v>729</v>
      </c>
      <c r="S276" s="1830">
        <v>1</v>
      </c>
      <c r="T276" s="1830" t="s">
        <v>728</v>
      </c>
      <c r="U276" s="1830"/>
      <c r="V276" s="1830"/>
      <c r="W276" s="1830"/>
      <c r="X276" s="1830"/>
      <c r="Y276" s="1830"/>
      <c r="Z276" s="1833">
        <v>8</v>
      </c>
      <c r="AA276" s="1830" t="s">
        <v>730</v>
      </c>
      <c r="AB276" s="1830"/>
      <c r="AC276" s="1830"/>
      <c r="AD276" s="1830"/>
      <c r="AE276" s="1830"/>
      <c r="AF276" s="1830"/>
      <c r="AG276" s="2537" t="s">
        <v>370</v>
      </c>
      <c r="AH276" s="2537"/>
      <c r="AI276" s="2537"/>
    </row>
    <row r="277" spans="1:35" ht="15" x14ac:dyDescent="0.25">
      <c r="A277" s="1825">
        <v>2</v>
      </c>
      <c r="B277" s="1825" t="s">
        <v>731</v>
      </c>
      <c r="C277" s="1822"/>
      <c r="D277" s="1822"/>
      <c r="E277" s="1822"/>
      <c r="F277" s="1822"/>
      <c r="G277" s="1822"/>
      <c r="H277" s="1822">
        <v>9</v>
      </c>
      <c r="I277" s="1822" t="s">
        <v>732</v>
      </c>
      <c r="S277" s="1830">
        <v>2</v>
      </c>
      <c r="T277" s="1830" t="s">
        <v>731</v>
      </c>
      <c r="U277" s="1830"/>
      <c r="V277" s="1830"/>
      <c r="W277" s="1830"/>
      <c r="X277" s="1830"/>
      <c r="Y277" s="1830"/>
      <c r="Z277" s="1833">
        <v>9</v>
      </c>
      <c r="AA277" s="1830" t="s">
        <v>733</v>
      </c>
      <c r="AB277" s="1830"/>
      <c r="AC277" s="1830"/>
      <c r="AD277" s="1830"/>
      <c r="AE277" s="1830"/>
      <c r="AF277" s="1830"/>
      <c r="AG277" s="1830"/>
      <c r="AH277" s="1830"/>
      <c r="AI277" s="1830"/>
    </row>
    <row r="278" spans="1:35" ht="15" x14ac:dyDescent="0.25">
      <c r="A278" s="1825">
        <v>3</v>
      </c>
      <c r="B278" s="1825" t="s">
        <v>734</v>
      </c>
      <c r="C278" s="1822"/>
      <c r="D278" s="1822"/>
      <c r="E278" s="1822"/>
      <c r="F278" s="1822"/>
      <c r="G278" s="1822"/>
      <c r="H278" s="1822">
        <v>0</v>
      </c>
      <c r="I278" s="1822" t="s">
        <v>735</v>
      </c>
      <c r="S278" s="1830">
        <v>3</v>
      </c>
      <c r="T278" s="1830" t="s">
        <v>734</v>
      </c>
      <c r="U278" s="1830"/>
      <c r="V278" s="1830"/>
      <c r="W278" s="1830"/>
      <c r="X278" s="1830"/>
      <c r="Y278" s="1830"/>
      <c r="Z278" s="1833">
        <v>0</v>
      </c>
      <c r="AA278" s="1830" t="s">
        <v>736</v>
      </c>
      <c r="AB278" s="1830"/>
      <c r="AC278" s="1830"/>
      <c r="AD278" s="1830"/>
      <c r="AE278" s="1830"/>
      <c r="AF278" s="1830"/>
      <c r="AG278" s="1830"/>
      <c r="AH278" s="1830"/>
      <c r="AI278" s="1830"/>
    </row>
    <row r="279" spans="1:35" ht="15" x14ac:dyDescent="0.25">
      <c r="A279" s="1825">
        <v>4</v>
      </c>
      <c r="B279" s="1825" t="s">
        <v>737</v>
      </c>
      <c r="C279" s="1822"/>
      <c r="D279" s="1822"/>
      <c r="E279" s="1822"/>
      <c r="F279" s="1822"/>
      <c r="G279" s="1822"/>
      <c r="H279" s="1822" t="s">
        <v>738</v>
      </c>
      <c r="I279" s="1822" t="s">
        <v>739</v>
      </c>
      <c r="S279" s="1830">
        <v>4</v>
      </c>
      <c r="T279" s="1830" t="s">
        <v>737</v>
      </c>
      <c r="U279" s="1830"/>
      <c r="V279" s="1830"/>
      <c r="W279" s="1830"/>
      <c r="X279" s="1830"/>
      <c r="Y279" s="1830"/>
      <c r="Z279" s="1830" t="s">
        <v>738</v>
      </c>
      <c r="AA279" s="1830" t="s">
        <v>739</v>
      </c>
      <c r="AB279" s="1830"/>
      <c r="AC279" s="1830"/>
      <c r="AD279" s="1830"/>
      <c r="AE279" s="1830"/>
      <c r="AF279" s="1830"/>
      <c r="AG279" s="1830"/>
      <c r="AH279" s="1830"/>
      <c r="AI279" s="1830"/>
    </row>
    <row r="280" spans="1:35" ht="15" x14ac:dyDescent="0.25">
      <c r="A280" s="1825">
        <v>5</v>
      </c>
      <c r="B280" s="1825" t="s">
        <v>740</v>
      </c>
      <c r="C280" s="1822"/>
      <c r="D280" s="1822"/>
      <c r="E280" s="1822"/>
      <c r="F280" s="1822"/>
      <c r="G280" s="1822"/>
      <c r="H280" s="1822" t="s">
        <v>741</v>
      </c>
      <c r="I280" s="1822" t="s">
        <v>742</v>
      </c>
      <c r="S280" s="1830">
        <v>5</v>
      </c>
      <c r="T280" s="1830" t="s">
        <v>740</v>
      </c>
      <c r="U280" s="1830"/>
      <c r="V280" s="1830"/>
      <c r="W280" s="1830"/>
      <c r="X280" s="1830"/>
      <c r="Y280" s="1830"/>
      <c r="Z280" s="1830" t="s">
        <v>741</v>
      </c>
      <c r="AA280" s="1830" t="s">
        <v>742</v>
      </c>
      <c r="AB280" s="1830"/>
      <c r="AC280" s="1830"/>
      <c r="AD280" s="1830"/>
      <c r="AE280" s="1830"/>
      <c r="AF280" s="1830"/>
      <c r="AG280" s="2538" t="s">
        <v>371</v>
      </c>
      <c r="AH280" s="2538"/>
      <c r="AI280" s="2538"/>
    </row>
    <row r="281" spans="1:35" ht="15" x14ac:dyDescent="0.25">
      <c r="A281" s="1825">
        <v>6</v>
      </c>
      <c r="B281" s="1825" t="s">
        <v>743</v>
      </c>
      <c r="C281" s="1822"/>
      <c r="D281" s="1822"/>
      <c r="E281" s="1822"/>
      <c r="F281" s="1822"/>
      <c r="G281" s="1822"/>
      <c r="H281" s="1822" t="s">
        <v>744</v>
      </c>
      <c r="I281" s="1822" t="s">
        <v>745</v>
      </c>
      <c r="S281" s="1830">
        <v>6</v>
      </c>
      <c r="T281" s="1830" t="s">
        <v>743</v>
      </c>
      <c r="U281" s="1830"/>
      <c r="V281" s="1830"/>
      <c r="W281" s="1830"/>
      <c r="X281" s="1830"/>
      <c r="Y281" s="1830"/>
      <c r="Z281" s="1830" t="s">
        <v>744</v>
      </c>
      <c r="AA281" s="1830" t="s">
        <v>745</v>
      </c>
      <c r="AB281" s="1830"/>
      <c r="AC281" s="1830"/>
      <c r="AD281" s="1830"/>
      <c r="AE281" s="1830"/>
      <c r="AF281" s="1830"/>
      <c r="AG281" s="2537" t="s">
        <v>372</v>
      </c>
      <c r="AH281" s="2537"/>
      <c r="AI281" s="2537"/>
    </row>
    <row r="282" spans="1:35" ht="15" x14ac:dyDescent="0.25">
      <c r="A282" s="1825">
        <v>7</v>
      </c>
      <c r="B282" s="1825" t="s">
        <v>746</v>
      </c>
      <c r="C282" s="1822"/>
      <c r="D282" s="1822"/>
      <c r="E282" s="1822"/>
      <c r="F282" s="1822"/>
      <c r="G282" s="1822"/>
      <c r="H282" s="1822" t="s">
        <v>747</v>
      </c>
      <c r="I282" s="1822" t="s">
        <v>748</v>
      </c>
      <c r="S282" s="1830">
        <v>7</v>
      </c>
      <c r="T282" s="1830" t="s">
        <v>746</v>
      </c>
      <c r="U282" s="1830"/>
      <c r="V282" s="1830"/>
      <c r="W282" s="1830"/>
      <c r="X282" s="1830"/>
      <c r="Y282" s="1830"/>
      <c r="Z282" s="1830" t="s">
        <v>747</v>
      </c>
      <c r="AA282" s="1830" t="s">
        <v>748</v>
      </c>
      <c r="AB282" s="1830"/>
      <c r="AC282" s="1830"/>
      <c r="AD282" s="1830"/>
      <c r="AE282" s="1830"/>
      <c r="AF282" s="1830"/>
      <c r="AG282" s="2537" t="s">
        <v>749</v>
      </c>
      <c r="AH282" s="2537"/>
      <c r="AI282" s="2537"/>
    </row>
    <row r="283" spans="1:35" ht="15" x14ac:dyDescent="0.25">
      <c r="S283" s="1830"/>
    </row>
    <row r="284" spans="1:35" ht="15" x14ac:dyDescent="0.25">
      <c r="S284" s="2037" t="s">
        <v>851</v>
      </c>
    </row>
    <row r="287" spans="1:35" ht="18" x14ac:dyDescent="0.25">
      <c r="S287" s="2539" t="s">
        <v>804</v>
      </c>
      <c r="T287" s="2539"/>
      <c r="U287" s="2539"/>
      <c r="V287" s="2539"/>
      <c r="W287" s="2539"/>
      <c r="X287" s="2539"/>
      <c r="Y287" s="2539"/>
      <c r="Z287" s="2539"/>
      <c r="AA287" s="2539"/>
      <c r="AB287" s="2539"/>
      <c r="AC287" s="2539"/>
      <c r="AD287" s="2539"/>
      <c r="AE287" s="2539"/>
      <c r="AF287" s="2539"/>
      <c r="AG287" s="2539"/>
      <c r="AH287" s="2539"/>
      <c r="AI287" s="2539"/>
    </row>
    <row r="288" spans="1:35" ht="15.75" x14ac:dyDescent="0.25">
      <c r="S288" s="2540" t="s">
        <v>877</v>
      </c>
      <c r="T288" s="2540"/>
      <c r="U288" s="2540"/>
      <c r="V288" s="2540"/>
      <c r="W288" s="2540"/>
      <c r="X288" s="2540"/>
      <c r="Y288" s="2540"/>
      <c r="Z288" s="2540"/>
      <c r="AA288" s="2540"/>
      <c r="AB288" s="2540"/>
      <c r="AC288" s="2540"/>
      <c r="AD288" s="2540"/>
      <c r="AE288" s="2540"/>
      <c r="AF288" s="2540"/>
      <c r="AG288" s="2540"/>
      <c r="AH288" s="2540"/>
      <c r="AI288" s="2540"/>
    </row>
    <row r="289" spans="1:35" ht="15" x14ac:dyDescent="0.25">
      <c r="A289" s="1454" t="s">
        <v>273</v>
      </c>
      <c r="B289" s="1454"/>
      <c r="C289" s="2096" t="s">
        <v>860</v>
      </c>
      <c r="S289" s="2098"/>
      <c r="T289" s="2098"/>
      <c r="U289" s="2098"/>
      <c r="V289" s="2098"/>
      <c r="W289" s="2098"/>
      <c r="X289" s="2098"/>
      <c r="Y289" s="2098"/>
      <c r="Z289" s="2098"/>
      <c r="AA289" s="2098"/>
      <c r="AB289" s="2098"/>
      <c r="AC289" s="2098"/>
      <c r="AD289" s="2098"/>
      <c r="AE289" s="2098"/>
      <c r="AF289" s="2098"/>
      <c r="AG289" s="2098"/>
      <c r="AH289" s="2098"/>
      <c r="AI289" s="2098"/>
    </row>
    <row r="290" spans="1:35" ht="15" x14ac:dyDescent="0.25">
      <c r="A290" s="1454" t="s">
        <v>25</v>
      </c>
      <c r="B290" s="1454"/>
      <c r="C290" s="2096" t="s">
        <v>306</v>
      </c>
      <c r="S290" s="1830" t="s">
        <v>25</v>
      </c>
      <c r="T290" s="1830" t="s">
        <v>706</v>
      </c>
      <c r="U290" s="1830"/>
      <c r="V290" s="1830"/>
      <c r="W290" s="1830"/>
      <c r="X290" s="1830"/>
      <c r="Y290" s="1830"/>
      <c r="Z290" s="1830"/>
      <c r="AA290" s="1830"/>
      <c r="AB290" s="1830"/>
      <c r="AC290" s="1830"/>
      <c r="AD290" s="1830"/>
      <c r="AE290" s="1830"/>
      <c r="AF290" s="1830"/>
      <c r="AG290" s="1830"/>
      <c r="AH290" s="1830"/>
      <c r="AI290" s="1830"/>
    </row>
    <row r="291" spans="1:35" ht="15" x14ac:dyDescent="0.25">
      <c r="A291" s="1454" t="s">
        <v>711</v>
      </c>
      <c r="B291" s="1454"/>
      <c r="C291" s="2096" t="s">
        <v>307</v>
      </c>
      <c r="S291" s="1830" t="s">
        <v>272</v>
      </c>
      <c r="T291" s="1830" t="s">
        <v>712</v>
      </c>
      <c r="U291" s="1830"/>
      <c r="V291" s="1830"/>
      <c r="W291" s="1830"/>
      <c r="X291" s="1830"/>
      <c r="Y291" s="1830"/>
      <c r="Z291" s="1830"/>
      <c r="AA291" s="1830"/>
      <c r="AB291" s="1830"/>
      <c r="AC291" s="1830"/>
      <c r="AD291" s="1830"/>
      <c r="AE291" s="1830"/>
      <c r="AF291" s="1830"/>
      <c r="AG291" s="1830"/>
      <c r="AH291" s="1830"/>
      <c r="AI291" s="1830"/>
    </row>
    <row r="292" spans="1:35" ht="15" x14ac:dyDescent="0.25">
      <c r="A292" s="1454" t="s">
        <v>26</v>
      </c>
      <c r="B292" s="1454"/>
      <c r="C292" s="2096" t="s">
        <v>867</v>
      </c>
      <c r="S292" s="1830" t="s">
        <v>26</v>
      </c>
      <c r="T292" s="1830" t="s">
        <v>755</v>
      </c>
      <c r="U292" s="1830"/>
      <c r="V292" s="1830"/>
      <c r="W292" s="1830"/>
      <c r="X292" s="1830"/>
      <c r="Y292" s="1830"/>
      <c r="Z292" s="1830"/>
      <c r="AA292" s="1830"/>
      <c r="AB292" s="1830"/>
      <c r="AC292" s="1830"/>
      <c r="AD292" s="1830"/>
      <c r="AE292" s="1830"/>
      <c r="AF292" s="1830"/>
      <c r="AG292" s="1830"/>
      <c r="AH292" s="1830"/>
      <c r="AI292" s="1830"/>
    </row>
    <row r="293" spans="1:35" ht="15" x14ac:dyDescent="0.25">
      <c r="A293" s="2086"/>
      <c r="B293" s="2086"/>
      <c r="S293" s="1830"/>
      <c r="T293" s="1830"/>
      <c r="U293" s="1830"/>
      <c r="V293" s="1830"/>
      <c r="W293" s="1830"/>
      <c r="X293" s="1830"/>
      <c r="Y293" s="1830"/>
      <c r="Z293" s="1830"/>
      <c r="AA293" s="1830"/>
      <c r="AB293" s="1830"/>
      <c r="AC293" s="1830"/>
      <c r="AD293" s="1830"/>
      <c r="AE293" s="1830"/>
      <c r="AF293" s="1830"/>
      <c r="AG293" s="1830"/>
      <c r="AH293" s="1830"/>
      <c r="AI293" s="1830"/>
    </row>
    <row r="294" spans="1:35" ht="15" x14ac:dyDescent="0.2">
      <c r="A294" s="2465" t="s">
        <v>0</v>
      </c>
      <c r="B294" s="2465" t="s">
        <v>715</v>
      </c>
      <c r="C294" s="180" t="s">
        <v>716</v>
      </c>
      <c r="D294" s="180"/>
      <c r="E294" s="180"/>
      <c r="F294" s="180"/>
      <c r="G294" s="180"/>
      <c r="H294" s="180"/>
      <c r="I294" s="180"/>
      <c r="J294" s="180"/>
      <c r="K294" s="180"/>
      <c r="L294" s="180"/>
      <c r="M294" s="180"/>
      <c r="N294" s="180"/>
      <c r="O294" s="180"/>
      <c r="P294" s="180"/>
      <c r="Q294" s="180" t="s">
        <v>309</v>
      </c>
      <c r="S294" s="2541" t="s">
        <v>0</v>
      </c>
      <c r="T294" s="2541" t="s">
        <v>715</v>
      </c>
      <c r="U294" s="2541" t="s">
        <v>716</v>
      </c>
      <c r="V294" s="2541"/>
      <c r="W294" s="2541"/>
      <c r="X294" s="2541"/>
      <c r="Y294" s="2541"/>
      <c r="Z294" s="2541"/>
      <c r="AA294" s="2541"/>
      <c r="AB294" s="2541"/>
      <c r="AC294" s="2541"/>
      <c r="AD294" s="2541"/>
      <c r="AE294" s="2541"/>
      <c r="AF294" s="2541"/>
      <c r="AG294" s="2541"/>
      <c r="AH294" s="2541"/>
      <c r="AI294" s="2541" t="s">
        <v>309</v>
      </c>
    </row>
    <row r="295" spans="1:35" ht="63.75" customHeight="1" x14ac:dyDescent="0.2">
      <c r="A295" s="2466"/>
      <c r="B295" s="2466"/>
      <c r="C295" s="1261" t="s">
        <v>724</v>
      </c>
      <c r="D295" s="1261" t="s">
        <v>717</v>
      </c>
      <c r="E295" s="1261" t="s">
        <v>718</v>
      </c>
      <c r="F295" s="1261" t="s">
        <v>136</v>
      </c>
      <c r="G295" s="1261" t="s">
        <v>93</v>
      </c>
      <c r="H295" s="1261" t="s">
        <v>94</v>
      </c>
      <c r="I295" s="1261" t="s">
        <v>719</v>
      </c>
      <c r="J295" s="1261" t="s">
        <v>720</v>
      </c>
      <c r="K295" s="1261" t="s">
        <v>95</v>
      </c>
      <c r="L295" s="1261" t="s">
        <v>721</v>
      </c>
      <c r="M295" s="1261" t="s">
        <v>722</v>
      </c>
      <c r="N295" s="1261" t="s">
        <v>723</v>
      </c>
      <c r="O295" s="1261" t="s">
        <v>208</v>
      </c>
      <c r="P295" s="1261" t="s">
        <v>97</v>
      </c>
      <c r="Q295" s="1261"/>
      <c r="S295" s="2541"/>
      <c r="T295" s="2541"/>
      <c r="U295" s="1836" t="s">
        <v>724</v>
      </c>
      <c r="V295" s="1836" t="s">
        <v>717</v>
      </c>
      <c r="W295" s="1836" t="s">
        <v>718</v>
      </c>
      <c r="X295" s="1836" t="s">
        <v>136</v>
      </c>
      <c r="Y295" s="1836" t="s">
        <v>93</v>
      </c>
      <c r="Z295" s="1836" t="s">
        <v>94</v>
      </c>
      <c r="AA295" s="1836" t="s">
        <v>719</v>
      </c>
      <c r="AB295" s="1836" t="s">
        <v>720</v>
      </c>
      <c r="AC295" s="1836" t="s">
        <v>95</v>
      </c>
      <c r="AD295" s="1836" t="s">
        <v>725</v>
      </c>
      <c r="AE295" s="1836" t="s">
        <v>722</v>
      </c>
      <c r="AF295" s="1836" t="s">
        <v>726</v>
      </c>
      <c r="AG295" s="1836" t="s">
        <v>208</v>
      </c>
      <c r="AH295" s="1836" t="s">
        <v>97</v>
      </c>
      <c r="AI295" s="2541"/>
    </row>
    <row r="296" spans="1:35" ht="15" customHeight="1" x14ac:dyDescent="0.2">
      <c r="A296" s="1263">
        <v>1</v>
      </c>
      <c r="B296" s="1263">
        <v>2</v>
      </c>
      <c r="C296" s="1263">
        <v>3</v>
      </c>
      <c r="D296" s="1264">
        <v>4</v>
      </c>
      <c r="E296" s="1264">
        <v>5</v>
      </c>
      <c r="F296" s="1264">
        <v>6</v>
      </c>
      <c r="G296" s="1264">
        <v>7</v>
      </c>
      <c r="H296" s="1264">
        <v>8</v>
      </c>
      <c r="I296" s="1264">
        <v>9</v>
      </c>
      <c r="J296" s="1264">
        <v>10</v>
      </c>
      <c r="K296" s="1264">
        <v>11</v>
      </c>
      <c r="L296" s="1264">
        <v>12</v>
      </c>
      <c r="M296" s="1264">
        <v>13</v>
      </c>
      <c r="N296" s="1264">
        <v>14</v>
      </c>
      <c r="O296" s="1264">
        <v>15</v>
      </c>
      <c r="P296" s="1264">
        <v>16</v>
      </c>
      <c r="Q296" s="1264">
        <v>17</v>
      </c>
      <c r="S296" s="1838">
        <v>1</v>
      </c>
      <c r="T296" s="1838">
        <v>2</v>
      </c>
      <c r="U296" s="1838">
        <v>3</v>
      </c>
      <c r="V296" s="1838">
        <v>4</v>
      </c>
      <c r="W296" s="1838">
        <v>5</v>
      </c>
      <c r="X296" s="1886" t="s">
        <v>829</v>
      </c>
      <c r="Y296" s="1838">
        <v>7</v>
      </c>
      <c r="Z296" s="1838">
        <v>8</v>
      </c>
      <c r="AA296" s="1838">
        <v>9</v>
      </c>
      <c r="AB296" s="1838">
        <v>10</v>
      </c>
      <c r="AC296" s="1838">
        <v>11</v>
      </c>
      <c r="AD296" s="1838">
        <v>12</v>
      </c>
      <c r="AE296" s="1838">
        <v>13</v>
      </c>
      <c r="AF296" s="1838">
        <v>14</v>
      </c>
      <c r="AG296" s="1838">
        <v>15</v>
      </c>
      <c r="AH296" s="1838">
        <v>16</v>
      </c>
      <c r="AI296" s="1838">
        <v>17</v>
      </c>
    </row>
    <row r="297" spans="1:35" ht="15" x14ac:dyDescent="0.25">
      <c r="A297" s="2087">
        <v>1</v>
      </c>
      <c r="B297" s="2087">
        <v>0</v>
      </c>
      <c r="C297" s="187"/>
      <c r="D297" s="187"/>
      <c r="E297" s="187"/>
      <c r="F297" s="187"/>
      <c r="G297" s="187"/>
      <c r="H297" s="187"/>
      <c r="I297" s="187"/>
      <c r="J297" s="187"/>
      <c r="K297" s="180"/>
      <c r="L297" s="180"/>
      <c r="M297" s="180"/>
      <c r="N297" s="180"/>
      <c r="O297" s="180"/>
      <c r="P297" s="180"/>
      <c r="Q297" s="180"/>
      <c r="S297" s="1835">
        <v>1</v>
      </c>
      <c r="T297" s="1835">
        <v>0</v>
      </c>
      <c r="U297" s="1832">
        <f>+U263+C297</f>
        <v>0</v>
      </c>
      <c r="V297" s="1832">
        <f t="shared" ref="V297:AE297" si="23">+V263+D297</f>
        <v>0</v>
      </c>
      <c r="W297" s="1832">
        <f t="shared" si="23"/>
        <v>0</v>
      </c>
      <c r="X297" s="1832">
        <f t="shared" si="23"/>
        <v>0</v>
      </c>
      <c r="Y297" s="1832">
        <f t="shared" si="23"/>
        <v>0</v>
      </c>
      <c r="Z297" s="1832">
        <f t="shared" si="23"/>
        <v>0</v>
      </c>
      <c r="AA297" s="1832">
        <f t="shared" si="23"/>
        <v>0</v>
      </c>
      <c r="AB297" s="1832">
        <f t="shared" si="23"/>
        <v>0</v>
      </c>
      <c r="AC297" s="1832">
        <f t="shared" si="23"/>
        <v>0</v>
      </c>
      <c r="AD297" s="1832">
        <f t="shared" si="23"/>
        <v>0</v>
      </c>
      <c r="AE297" s="1832">
        <f t="shared" si="23"/>
        <v>0</v>
      </c>
      <c r="AF297" s="1832"/>
      <c r="AG297" s="1832"/>
      <c r="AH297" s="1832"/>
      <c r="AI297" s="1832"/>
    </row>
    <row r="298" spans="1:35" ht="15" x14ac:dyDescent="0.25">
      <c r="A298" s="2087">
        <v>2</v>
      </c>
      <c r="B298" s="2087">
        <v>1</v>
      </c>
      <c r="C298" s="187"/>
      <c r="D298" s="187"/>
      <c r="E298" s="187"/>
      <c r="F298" s="187"/>
      <c r="G298" s="187"/>
      <c r="H298" s="187"/>
      <c r="I298" s="187"/>
      <c r="J298" s="187"/>
      <c r="K298" s="180"/>
      <c r="L298" s="180"/>
      <c r="M298" s="180"/>
      <c r="N298" s="180"/>
      <c r="O298" s="1837"/>
      <c r="P298" s="180"/>
      <c r="Q298" s="180"/>
      <c r="S298" s="1835">
        <v>2</v>
      </c>
      <c r="T298" s="1835">
        <v>1</v>
      </c>
      <c r="U298" s="1832">
        <f t="shared" ref="U298:U306" si="24">+U264+C298</f>
        <v>0</v>
      </c>
      <c r="V298" s="1832">
        <f t="shared" ref="V298:V306" si="25">+V264+D298</f>
        <v>0</v>
      </c>
      <c r="W298" s="1832">
        <f t="shared" ref="W298:W306" si="26">+W264+E298</f>
        <v>0</v>
      </c>
      <c r="X298" s="1832">
        <f t="shared" ref="X298:X306" si="27">+X264+F298</f>
        <v>0</v>
      </c>
      <c r="Y298" s="1832">
        <f t="shared" ref="Y298:Y306" si="28">+Y264+G298</f>
        <v>0</v>
      </c>
      <c r="Z298" s="1832">
        <f t="shared" ref="Z298:Z306" si="29">+Z264+H298</f>
        <v>0</v>
      </c>
      <c r="AA298" s="1832">
        <f t="shared" ref="AA298:AA306" si="30">+AA264+I298</f>
        <v>0</v>
      </c>
      <c r="AB298" s="1832">
        <f t="shared" ref="AB298:AB306" si="31">+AB264+J298</f>
        <v>0</v>
      </c>
      <c r="AC298" s="1832">
        <f t="shared" ref="AC298:AC306" si="32">+AC264+K298</f>
        <v>0</v>
      </c>
      <c r="AD298" s="1832">
        <f t="shared" ref="AD298:AD306" si="33">+AD264+L298</f>
        <v>0</v>
      </c>
      <c r="AE298" s="1832">
        <f t="shared" ref="AE298:AE306" si="34">+AE264+M298</f>
        <v>0</v>
      </c>
      <c r="AF298" s="1832"/>
      <c r="AG298" s="1832"/>
      <c r="AH298" s="1832"/>
      <c r="AI298" s="1832"/>
    </row>
    <row r="299" spans="1:35" ht="15" x14ac:dyDescent="0.25">
      <c r="A299" s="2087">
        <v>3</v>
      </c>
      <c r="B299" s="2087">
        <v>2</v>
      </c>
      <c r="C299" s="187"/>
      <c r="D299" s="187"/>
      <c r="E299" s="187"/>
      <c r="F299" s="187"/>
      <c r="G299" s="187"/>
      <c r="H299" s="187"/>
      <c r="I299" s="187"/>
      <c r="J299" s="187"/>
      <c r="K299" s="180"/>
      <c r="L299" s="180"/>
      <c r="M299" s="180"/>
      <c r="N299" s="180"/>
      <c r="O299" s="1837"/>
      <c r="P299" s="180"/>
      <c r="Q299" s="180"/>
      <c r="S299" s="1835">
        <v>3</v>
      </c>
      <c r="T299" s="1835">
        <v>2</v>
      </c>
      <c r="U299" s="1832">
        <f t="shared" si="24"/>
        <v>13</v>
      </c>
      <c r="V299" s="1832">
        <f t="shared" si="25"/>
        <v>13</v>
      </c>
      <c r="W299" s="1832">
        <f t="shared" si="26"/>
        <v>0</v>
      </c>
      <c r="X299" s="1832">
        <f t="shared" si="27"/>
        <v>0</v>
      </c>
      <c r="Y299" s="1832">
        <f t="shared" si="28"/>
        <v>147</v>
      </c>
      <c r="Z299" s="1832">
        <f t="shared" si="29"/>
        <v>12</v>
      </c>
      <c r="AA299" s="1832">
        <f t="shared" si="30"/>
        <v>8</v>
      </c>
      <c r="AB299" s="1832">
        <f t="shared" si="31"/>
        <v>8</v>
      </c>
      <c r="AC299" s="1832">
        <f t="shared" si="32"/>
        <v>0</v>
      </c>
      <c r="AD299" s="1832">
        <f t="shared" si="33"/>
        <v>0</v>
      </c>
      <c r="AE299" s="1832">
        <f t="shared" si="34"/>
        <v>0</v>
      </c>
      <c r="AF299" s="1832"/>
      <c r="AG299" s="1832"/>
      <c r="AH299" s="1832"/>
      <c r="AI299" s="1832"/>
    </row>
    <row r="300" spans="1:35" ht="15" x14ac:dyDescent="0.25">
      <c r="A300" s="2087">
        <v>4</v>
      </c>
      <c r="B300" s="2087">
        <v>3</v>
      </c>
      <c r="C300" s="187"/>
      <c r="D300" s="187">
        <v>3</v>
      </c>
      <c r="E300" s="187">
        <v>1</v>
      </c>
      <c r="F300" s="187">
        <v>2</v>
      </c>
      <c r="G300" s="187">
        <v>3</v>
      </c>
      <c r="H300" s="187"/>
      <c r="I300" s="187">
        <v>2</v>
      </c>
      <c r="J300" s="187">
        <v>2</v>
      </c>
      <c r="K300" s="180"/>
      <c r="L300" s="180"/>
      <c r="M300" s="180"/>
      <c r="N300" s="180"/>
      <c r="O300" s="1837"/>
      <c r="P300" s="180"/>
      <c r="Q300" s="180"/>
      <c r="S300" s="1835">
        <v>4</v>
      </c>
      <c r="T300" s="1835">
        <v>3</v>
      </c>
      <c r="U300" s="1832">
        <f t="shared" si="24"/>
        <v>13</v>
      </c>
      <c r="V300" s="1832">
        <f t="shared" si="25"/>
        <v>10</v>
      </c>
      <c r="W300" s="1832">
        <f t="shared" si="26"/>
        <v>4</v>
      </c>
      <c r="X300" s="1832">
        <f t="shared" si="27"/>
        <v>3</v>
      </c>
      <c r="Y300" s="1832">
        <f t="shared" si="28"/>
        <v>88</v>
      </c>
      <c r="Z300" s="1832">
        <f t="shared" si="29"/>
        <v>5</v>
      </c>
      <c r="AA300" s="1832">
        <f t="shared" si="30"/>
        <v>6</v>
      </c>
      <c r="AB300" s="1832">
        <f t="shared" si="31"/>
        <v>17</v>
      </c>
      <c r="AC300" s="1832">
        <f t="shared" si="32"/>
        <v>0</v>
      </c>
      <c r="AD300" s="1832">
        <f t="shared" si="33"/>
        <v>0</v>
      </c>
      <c r="AE300" s="1832">
        <f t="shared" si="34"/>
        <v>0</v>
      </c>
      <c r="AF300" s="1832"/>
      <c r="AG300" s="1832"/>
      <c r="AH300" s="1832"/>
      <c r="AI300" s="1832"/>
    </row>
    <row r="301" spans="1:35" ht="15" x14ac:dyDescent="0.25">
      <c r="A301" s="2087">
        <v>5</v>
      </c>
      <c r="B301" s="2087">
        <v>4</v>
      </c>
      <c r="C301" s="187"/>
      <c r="D301" s="187"/>
      <c r="E301" s="187"/>
      <c r="F301" s="187"/>
      <c r="G301" s="187"/>
      <c r="H301" s="187"/>
      <c r="I301" s="187"/>
      <c r="J301" s="187"/>
      <c r="K301" s="180"/>
      <c r="L301" s="180"/>
      <c r="M301" s="180"/>
      <c r="N301" s="180"/>
      <c r="O301" s="1837"/>
      <c r="P301" s="180"/>
      <c r="Q301" s="180"/>
      <c r="S301" s="1835">
        <v>5</v>
      </c>
      <c r="T301" s="1835">
        <v>4</v>
      </c>
      <c r="U301" s="1832">
        <f t="shared" si="24"/>
        <v>0</v>
      </c>
      <c r="V301" s="1832">
        <f t="shared" si="25"/>
        <v>0</v>
      </c>
      <c r="W301" s="1832">
        <f t="shared" si="26"/>
        <v>6</v>
      </c>
      <c r="X301" s="1832">
        <f t="shared" si="27"/>
        <v>65</v>
      </c>
      <c r="Y301" s="1832">
        <f t="shared" si="28"/>
        <v>46</v>
      </c>
      <c r="Z301" s="1832">
        <f t="shared" si="29"/>
        <v>11</v>
      </c>
      <c r="AA301" s="1832">
        <f t="shared" si="30"/>
        <v>14</v>
      </c>
      <c r="AB301" s="1832">
        <f t="shared" si="31"/>
        <v>11</v>
      </c>
      <c r="AC301" s="1832">
        <f t="shared" si="32"/>
        <v>0</v>
      </c>
      <c r="AD301" s="1832">
        <f t="shared" si="33"/>
        <v>0</v>
      </c>
      <c r="AE301" s="1832">
        <f t="shared" si="34"/>
        <v>0</v>
      </c>
      <c r="AF301" s="1832"/>
      <c r="AG301" s="1832"/>
      <c r="AH301" s="1832"/>
      <c r="AI301" s="1832"/>
    </row>
    <row r="302" spans="1:35" ht="15" x14ac:dyDescent="0.25">
      <c r="A302" s="2087">
        <v>6</v>
      </c>
      <c r="B302" s="2087">
        <v>5</v>
      </c>
      <c r="C302" s="187"/>
      <c r="D302" s="187">
        <v>1</v>
      </c>
      <c r="E302" s="187">
        <v>1</v>
      </c>
      <c r="F302" s="187">
        <v>3</v>
      </c>
      <c r="G302" s="187"/>
      <c r="H302" s="187">
        <v>1</v>
      </c>
      <c r="I302" s="187">
        <v>1</v>
      </c>
      <c r="J302" s="187">
        <v>2</v>
      </c>
      <c r="K302" s="180"/>
      <c r="L302" s="180"/>
      <c r="M302" s="180"/>
      <c r="N302" s="180"/>
      <c r="O302" s="1837"/>
      <c r="P302" s="180"/>
      <c r="Q302" s="180"/>
      <c r="S302" s="1835">
        <v>6</v>
      </c>
      <c r="T302" s="1835">
        <v>5</v>
      </c>
      <c r="U302" s="1832">
        <f t="shared" si="24"/>
        <v>0</v>
      </c>
      <c r="V302" s="1832">
        <f t="shared" si="25"/>
        <v>1</v>
      </c>
      <c r="W302" s="1832">
        <f t="shared" si="26"/>
        <v>13</v>
      </c>
      <c r="X302" s="1832">
        <f t="shared" si="27"/>
        <v>57</v>
      </c>
      <c r="Y302" s="1832">
        <f t="shared" si="28"/>
        <v>50</v>
      </c>
      <c r="Z302" s="1832">
        <f t="shared" si="29"/>
        <v>18</v>
      </c>
      <c r="AA302" s="1832">
        <f t="shared" si="30"/>
        <v>16</v>
      </c>
      <c r="AB302" s="1832">
        <f t="shared" si="31"/>
        <v>31</v>
      </c>
      <c r="AC302" s="1832">
        <f t="shared" si="32"/>
        <v>0</v>
      </c>
      <c r="AD302" s="1832">
        <f t="shared" si="33"/>
        <v>0</v>
      </c>
      <c r="AE302" s="1832">
        <f t="shared" si="34"/>
        <v>0</v>
      </c>
      <c r="AF302" s="1832"/>
      <c r="AG302" s="1832"/>
      <c r="AH302" s="1832"/>
      <c r="AI302" s="1832"/>
    </row>
    <row r="303" spans="1:35" ht="15" x14ac:dyDescent="0.25">
      <c r="A303" s="2087">
        <v>7</v>
      </c>
      <c r="B303" s="2087">
        <v>6</v>
      </c>
      <c r="C303" s="187"/>
      <c r="D303" s="187"/>
      <c r="E303" s="187">
        <v>1</v>
      </c>
      <c r="F303" s="187">
        <v>2</v>
      </c>
      <c r="G303" s="187"/>
      <c r="H303" s="187">
        <v>1</v>
      </c>
      <c r="I303" s="187">
        <v>1</v>
      </c>
      <c r="J303" s="187"/>
      <c r="K303" s="180"/>
      <c r="L303" s="180"/>
      <c r="M303" s="180"/>
      <c r="N303" s="180"/>
      <c r="O303" s="1837"/>
      <c r="P303" s="180"/>
      <c r="Q303" s="180"/>
      <c r="S303" s="1835">
        <v>7</v>
      </c>
      <c r="T303" s="1835">
        <v>6</v>
      </c>
      <c r="U303" s="1832">
        <f t="shared" si="24"/>
        <v>0</v>
      </c>
      <c r="V303" s="1832">
        <f t="shared" si="25"/>
        <v>2</v>
      </c>
      <c r="W303" s="1832">
        <f t="shared" si="26"/>
        <v>8</v>
      </c>
      <c r="X303" s="1832">
        <f t="shared" si="27"/>
        <v>15</v>
      </c>
      <c r="Y303" s="1832">
        <f t="shared" si="28"/>
        <v>13</v>
      </c>
      <c r="Z303" s="1832">
        <f t="shared" si="29"/>
        <v>14</v>
      </c>
      <c r="AA303" s="1832">
        <f t="shared" si="30"/>
        <v>8</v>
      </c>
      <c r="AB303" s="1832">
        <f t="shared" si="31"/>
        <v>11</v>
      </c>
      <c r="AC303" s="1832">
        <f t="shared" si="32"/>
        <v>0</v>
      </c>
      <c r="AD303" s="1832">
        <f t="shared" si="33"/>
        <v>0</v>
      </c>
      <c r="AE303" s="1832">
        <f t="shared" si="34"/>
        <v>0</v>
      </c>
      <c r="AF303" s="1832"/>
      <c r="AG303" s="1832"/>
      <c r="AH303" s="1832"/>
      <c r="AI303" s="1832"/>
    </row>
    <row r="304" spans="1:35" ht="15" x14ac:dyDescent="0.25">
      <c r="A304" s="2087">
        <v>8</v>
      </c>
      <c r="B304" s="2087">
        <v>7</v>
      </c>
      <c r="C304" s="187"/>
      <c r="D304" s="187"/>
      <c r="E304" s="187"/>
      <c r="F304" s="187"/>
      <c r="G304" s="187"/>
      <c r="H304" s="187"/>
      <c r="I304" s="187"/>
      <c r="J304" s="187"/>
      <c r="K304" s="180"/>
      <c r="L304" s="180"/>
      <c r="M304" s="180"/>
      <c r="N304" s="180"/>
      <c r="O304" s="1837"/>
      <c r="P304" s="180"/>
      <c r="Q304" s="180"/>
      <c r="S304" s="1835">
        <v>8</v>
      </c>
      <c r="T304" s="1835">
        <v>7</v>
      </c>
      <c r="U304" s="1832">
        <f t="shared" si="24"/>
        <v>0</v>
      </c>
      <c r="V304" s="1832">
        <f t="shared" si="25"/>
        <v>0</v>
      </c>
      <c r="W304" s="1832">
        <f t="shared" si="26"/>
        <v>2</v>
      </c>
      <c r="X304" s="1832">
        <f t="shared" si="27"/>
        <v>5</v>
      </c>
      <c r="Y304" s="1832">
        <f t="shared" si="28"/>
        <v>7</v>
      </c>
      <c r="Z304" s="1832">
        <f t="shared" si="29"/>
        <v>6</v>
      </c>
      <c r="AA304" s="1832">
        <f t="shared" si="30"/>
        <v>8</v>
      </c>
      <c r="AB304" s="1832">
        <f t="shared" si="31"/>
        <v>1</v>
      </c>
      <c r="AC304" s="1832">
        <f t="shared" si="32"/>
        <v>0</v>
      </c>
      <c r="AD304" s="1832">
        <f t="shared" si="33"/>
        <v>0</v>
      </c>
      <c r="AE304" s="1832">
        <f t="shared" si="34"/>
        <v>0</v>
      </c>
      <c r="AF304" s="1832"/>
      <c r="AG304" s="1832"/>
      <c r="AH304" s="1832"/>
      <c r="AI304" s="1832"/>
    </row>
    <row r="305" spans="1:35" ht="15" x14ac:dyDescent="0.25">
      <c r="A305" s="2087">
        <v>9</v>
      </c>
      <c r="B305" s="2087">
        <v>8</v>
      </c>
      <c r="C305" s="187"/>
      <c r="D305" s="187"/>
      <c r="E305" s="1269"/>
      <c r="F305" s="1269"/>
      <c r="G305" s="1269"/>
      <c r="H305" s="1269"/>
      <c r="I305" s="1370"/>
      <c r="J305" s="187">
        <v>1</v>
      </c>
      <c r="K305" s="180"/>
      <c r="L305" s="180"/>
      <c r="M305" s="180"/>
      <c r="N305" s="180"/>
      <c r="O305" s="1837"/>
      <c r="P305" s="180"/>
      <c r="Q305" s="180"/>
      <c r="S305" s="1835">
        <v>9</v>
      </c>
      <c r="T305" s="1835">
        <v>8</v>
      </c>
      <c r="U305" s="1832">
        <f t="shared" si="24"/>
        <v>0</v>
      </c>
      <c r="V305" s="1832">
        <f t="shared" si="25"/>
        <v>0</v>
      </c>
      <c r="W305" s="1832">
        <f t="shared" si="26"/>
        <v>1</v>
      </c>
      <c r="X305" s="1832">
        <f t="shared" si="27"/>
        <v>5</v>
      </c>
      <c r="Y305" s="1832">
        <f t="shared" si="28"/>
        <v>2</v>
      </c>
      <c r="Z305" s="1832">
        <f t="shared" si="29"/>
        <v>4</v>
      </c>
      <c r="AA305" s="1832">
        <f t="shared" si="30"/>
        <v>1</v>
      </c>
      <c r="AB305" s="1832">
        <f t="shared" si="31"/>
        <v>6</v>
      </c>
      <c r="AC305" s="1832">
        <f t="shared" si="32"/>
        <v>0</v>
      </c>
      <c r="AD305" s="1832">
        <f t="shared" si="33"/>
        <v>0</v>
      </c>
      <c r="AE305" s="1832">
        <f t="shared" si="34"/>
        <v>0</v>
      </c>
      <c r="AF305" s="1832"/>
      <c r="AG305" s="1832"/>
      <c r="AH305" s="1832"/>
      <c r="AI305" s="1832"/>
    </row>
    <row r="306" spans="1:35" ht="15" x14ac:dyDescent="0.25">
      <c r="A306" s="2087">
        <v>10</v>
      </c>
      <c r="B306" s="2087">
        <v>9</v>
      </c>
      <c r="C306" s="187"/>
      <c r="D306" s="187"/>
      <c r="E306" s="187"/>
      <c r="F306" s="187"/>
      <c r="G306" s="187"/>
      <c r="H306" s="187"/>
      <c r="I306" s="187"/>
      <c r="J306" s="187"/>
      <c r="K306" s="180"/>
      <c r="L306" s="180"/>
      <c r="M306" s="180"/>
      <c r="N306" s="180"/>
      <c r="O306" s="1837"/>
      <c r="P306" s="180"/>
      <c r="Q306" s="180"/>
      <c r="S306" s="1835">
        <v>10</v>
      </c>
      <c r="T306" s="1835">
        <v>9</v>
      </c>
      <c r="U306" s="1832">
        <f t="shared" si="24"/>
        <v>0</v>
      </c>
      <c r="V306" s="1832">
        <f t="shared" si="25"/>
        <v>0</v>
      </c>
      <c r="W306" s="1832">
        <f t="shared" si="26"/>
        <v>0</v>
      </c>
      <c r="X306" s="1832">
        <f t="shared" si="27"/>
        <v>0</v>
      </c>
      <c r="Y306" s="1832">
        <f t="shared" si="28"/>
        <v>0</v>
      </c>
      <c r="Z306" s="1832">
        <f t="shared" si="29"/>
        <v>0</v>
      </c>
      <c r="AA306" s="1832">
        <f t="shared" si="30"/>
        <v>0</v>
      </c>
      <c r="AB306" s="1832">
        <f t="shared" si="31"/>
        <v>9</v>
      </c>
      <c r="AC306" s="1832">
        <f t="shared" si="32"/>
        <v>0</v>
      </c>
      <c r="AD306" s="1832">
        <f t="shared" si="33"/>
        <v>0</v>
      </c>
      <c r="AE306" s="1832">
        <f t="shared" si="34"/>
        <v>0</v>
      </c>
      <c r="AF306" s="1832"/>
      <c r="AG306" s="1832"/>
      <c r="AH306" s="1832"/>
      <c r="AI306" s="1832"/>
    </row>
    <row r="307" spans="1:35" ht="15" x14ac:dyDescent="0.25">
      <c r="A307" s="2087" t="s">
        <v>276</v>
      </c>
      <c r="B307" s="2087"/>
      <c r="C307" s="2092">
        <v>0</v>
      </c>
      <c r="D307" s="2092">
        <v>4</v>
      </c>
      <c r="E307" s="2092">
        <v>3</v>
      </c>
      <c r="F307" s="2092">
        <v>7</v>
      </c>
      <c r="G307" s="2092">
        <v>3</v>
      </c>
      <c r="H307" s="2092">
        <v>2</v>
      </c>
      <c r="I307" s="2092">
        <v>4</v>
      </c>
      <c r="J307" s="2092">
        <v>5</v>
      </c>
      <c r="K307" s="2092"/>
      <c r="L307" s="2092"/>
      <c r="M307" s="2092"/>
      <c r="N307" s="2092"/>
      <c r="O307" s="2092"/>
      <c r="P307" s="2092"/>
      <c r="Q307" s="2092"/>
      <c r="S307" s="2535" t="s">
        <v>276</v>
      </c>
      <c r="T307" s="2536"/>
      <c r="U307" s="1832">
        <f>SUM(U297:U306)</f>
        <v>26</v>
      </c>
      <c r="V307" s="1832">
        <f t="shared" ref="V307:AB307" si="35">SUM(V297:V306)</f>
        <v>26</v>
      </c>
      <c r="W307" s="1832">
        <f t="shared" si="35"/>
        <v>34</v>
      </c>
      <c r="X307" s="1832">
        <f t="shared" si="35"/>
        <v>150</v>
      </c>
      <c r="Y307" s="1832">
        <f t="shared" si="35"/>
        <v>353</v>
      </c>
      <c r="Z307" s="1832">
        <f t="shared" si="35"/>
        <v>70</v>
      </c>
      <c r="AA307" s="1832">
        <f t="shared" si="35"/>
        <v>61</v>
      </c>
      <c r="AB307" s="1832">
        <f t="shared" si="35"/>
        <v>94</v>
      </c>
      <c r="AC307" s="1832"/>
      <c r="AD307" s="1832"/>
      <c r="AE307" s="1832"/>
      <c r="AF307" s="1832"/>
      <c r="AG307" s="1832"/>
      <c r="AH307" s="1832"/>
      <c r="AI307" s="1832"/>
    </row>
    <row r="308" spans="1:35" ht="15" x14ac:dyDescent="0.25">
      <c r="A308" s="2086"/>
      <c r="B308" s="2086"/>
      <c r="S308" s="1830"/>
      <c r="T308" s="1830"/>
      <c r="U308" s="1834">
        <v>700</v>
      </c>
      <c r="V308" s="1830"/>
      <c r="W308" s="1830"/>
      <c r="X308" s="1830"/>
      <c r="Y308" s="1830"/>
      <c r="Z308" s="1830"/>
      <c r="AA308" s="1830"/>
      <c r="AB308" s="1830"/>
      <c r="AC308" s="1830"/>
      <c r="AD308" s="1830"/>
      <c r="AE308" s="1830"/>
      <c r="AF308" s="1830"/>
      <c r="AG308" s="1830"/>
      <c r="AH308" s="1830"/>
      <c r="AI308" s="1830"/>
    </row>
    <row r="309" spans="1:35" ht="15" x14ac:dyDescent="0.25">
      <c r="A309" s="2086" t="s">
        <v>598</v>
      </c>
      <c r="B309" s="2086"/>
      <c r="S309" s="1830" t="s">
        <v>598</v>
      </c>
      <c r="T309" s="1830"/>
      <c r="U309" s="1830" t="s">
        <v>302</v>
      </c>
      <c r="V309" s="1830"/>
      <c r="W309" s="1830"/>
      <c r="X309" s="1830"/>
      <c r="Y309" s="1830"/>
      <c r="Z309" s="1830"/>
      <c r="AA309" s="1830"/>
      <c r="AB309" s="1830"/>
      <c r="AC309" s="1830"/>
      <c r="AD309" s="1830"/>
      <c r="AE309" s="1830"/>
      <c r="AF309" s="1830"/>
      <c r="AG309" s="1830"/>
      <c r="AH309" s="1830"/>
      <c r="AI309" s="1830"/>
    </row>
    <row r="310" spans="1:35" ht="15" x14ac:dyDescent="0.25">
      <c r="A310" s="2086">
        <v>1</v>
      </c>
      <c r="B310" s="2086" t="s">
        <v>728</v>
      </c>
      <c r="H310" s="95">
        <v>8</v>
      </c>
      <c r="I310" s="95" t="s">
        <v>729</v>
      </c>
      <c r="S310" s="1830">
        <v>1</v>
      </c>
      <c r="T310" s="1830" t="s">
        <v>728</v>
      </c>
      <c r="U310" s="1830"/>
      <c r="V310" s="1830"/>
      <c r="W310" s="1830"/>
      <c r="X310" s="1830"/>
      <c r="Y310" s="1830"/>
      <c r="Z310" s="1833">
        <v>8</v>
      </c>
      <c r="AA310" s="1830" t="s">
        <v>730</v>
      </c>
      <c r="AB310" s="1830"/>
      <c r="AC310" s="1830"/>
      <c r="AD310" s="1830"/>
      <c r="AE310" s="1830"/>
      <c r="AF310" s="1830"/>
      <c r="AG310" s="2537"/>
      <c r="AH310" s="2537"/>
      <c r="AI310" s="2537"/>
    </row>
    <row r="311" spans="1:35" ht="15" x14ac:dyDescent="0.25">
      <c r="A311" s="2086">
        <v>2</v>
      </c>
      <c r="B311" s="2086" t="s">
        <v>731</v>
      </c>
      <c r="H311" s="95">
        <v>9</v>
      </c>
      <c r="I311" s="95" t="s">
        <v>732</v>
      </c>
      <c r="S311" s="1830">
        <v>2</v>
      </c>
      <c r="T311" s="1830" t="s">
        <v>731</v>
      </c>
      <c r="U311" s="1830"/>
      <c r="V311" s="1830"/>
      <c r="W311" s="1830"/>
      <c r="X311" s="1830"/>
      <c r="Y311" s="1830"/>
      <c r="Z311" s="1833">
        <v>9</v>
      </c>
      <c r="AA311" s="1830" t="s">
        <v>733</v>
      </c>
      <c r="AB311" s="1830"/>
      <c r="AC311" s="1830"/>
      <c r="AD311" s="1830"/>
      <c r="AE311" s="1830"/>
      <c r="AF311" s="1830"/>
      <c r="AG311" s="1830"/>
      <c r="AH311" s="1830"/>
      <c r="AI311" s="1830"/>
    </row>
    <row r="312" spans="1:35" ht="15" x14ac:dyDescent="0.25">
      <c r="A312" s="2086">
        <v>3</v>
      </c>
      <c r="B312" s="2086" t="s">
        <v>734</v>
      </c>
      <c r="H312" s="95">
        <v>0</v>
      </c>
      <c r="I312" s="95" t="s">
        <v>735</v>
      </c>
      <c r="S312" s="1830">
        <v>3</v>
      </c>
      <c r="T312" s="1830" t="s">
        <v>734</v>
      </c>
      <c r="U312" s="1830"/>
      <c r="V312" s="1830"/>
      <c r="W312" s="1830"/>
      <c r="X312" s="1830"/>
      <c r="Y312" s="1830"/>
      <c r="Z312" s="1833">
        <v>0</v>
      </c>
      <c r="AA312" s="1830" t="s">
        <v>736</v>
      </c>
      <c r="AB312" s="1830"/>
      <c r="AC312" s="1830"/>
      <c r="AD312" s="1830"/>
      <c r="AE312" s="1830"/>
      <c r="AF312" s="1830"/>
      <c r="AG312" s="1830"/>
      <c r="AH312" s="1830"/>
      <c r="AI312" s="1830"/>
    </row>
    <row r="313" spans="1:35" ht="15" x14ac:dyDescent="0.25">
      <c r="A313" s="2086">
        <v>4</v>
      </c>
      <c r="B313" s="2086" t="s">
        <v>737</v>
      </c>
      <c r="H313" s="95" t="s">
        <v>738</v>
      </c>
      <c r="I313" s="95" t="s">
        <v>739</v>
      </c>
      <c r="S313" s="1830">
        <v>4</v>
      </c>
      <c r="T313" s="1830" t="s">
        <v>737</v>
      </c>
      <c r="U313" s="1830"/>
      <c r="V313" s="1830"/>
      <c r="W313" s="1830"/>
      <c r="X313" s="1830"/>
      <c r="Y313" s="1830"/>
      <c r="Z313" s="1830" t="s">
        <v>738</v>
      </c>
      <c r="AA313" s="1830" t="s">
        <v>739</v>
      </c>
      <c r="AB313" s="1830"/>
      <c r="AC313" s="1830"/>
      <c r="AD313" s="1830"/>
      <c r="AE313" s="1830"/>
      <c r="AF313" s="1830"/>
      <c r="AG313" s="1830"/>
      <c r="AH313" s="1830"/>
      <c r="AI313" s="1830"/>
    </row>
    <row r="314" spans="1:35" ht="15" x14ac:dyDescent="0.25">
      <c r="A314" s="2086">
        <v>5</v>
      </c>
      <c r="B314" s="2086" t="s">
        <v>740</v>
      </c>
      <c r="H314" s="95" t="s">
        <v>741</v>
      </c>
      <c r="I314" s="95" t="s">
        <v>742</v>
      </c>
      <c r="S314" s="1830">
        <v>5</v>
      </c>
      <c r="T314" s="1830" t="s">
        <v>740</v>
      </c>
      <c r="U314" s="1830"/>
      <c r="V314" s="1830"/>
      <c r="W314" s="1830"/>
      <c r="X314" s="1830"/>
      <c r="Y314" s="1830"/>
      <c r="Z314" s="1830" t="s">
        <v>741</v>
      </c>
      <c r="AA314" s="1830" t="s">
        <v>742</v>
      </c>
      <c r="AB314" s="1830"/>
      <c r="AC314" s="1830"/>
      <c r="AD314" s="1830"/>
      <c r="AE314" s="1830"/>
      <c r="AF314" s="1830"/>
      <c r="AG314" s="2538"/>
      <c r="AH314" s="2538"/>
      <c r="AI314" s="2538"/>
    </row>
    <row r="315" spans="1:35" ht="15" x14ac:dyDescent="0.25">
      <c r="A315" s="2086">
        <v>6</v>
      </c>
      <c r="B315" s="2086" t="s">
        <v>743</v>
      </c>
      <c r="H315" s="95" t="s">
        <v>744</v>
      </c>
      <c r="I315" s="95" t="s">
        <v>745</v>
      </c>
      <c r="S315" s="1830">
        <v>6</v>
      </c>
      <c r="T315" s="1830" t="s">
        <v>743</v>
      </c>
      <c r="U315" s="1830"/>
      <c r="V315" s="1830"/>
      <c r="W315" s="1830"/>
      <c r="X315" s="1830"/>
      <c r="Y315" s="1830"/>
      <c r="Z315" s="1830" t="s">
        <v>744</v>
      </c>
      <c r="AA315" s="1830" t="s">
        <v>745</v>
      </c>
      <c r="AB315" s="1830"/>
      <c r="AC315" s="1830"/>
      <c r="AD315" s="1830"/>
      <c r="AE315" s="1830"/>
      <c r="AF315" s="1830"/>
      <c r="AG315" s="2537"/>
      <c r="AH315" s="2537"/>
      <c r="AI315" s="2537"/>
    </row>
    <row r="316" spans="1:35" ht="15" x14ac:dyDescent="0.25">
      <c r="A316" s="2086">
        <v>7</v>
      </c>
      <c r="B316" s="2086" t="s">
        <v>746</v>
      </c>
      <c r="H316" s="95" t="s">
        <v>747</v>
      </c>
      <c r="I316" s="95" t="s">
        <v>748</v>
      </c>
      <c r="S316" s="1830">
        <v>7</v>
      </c>
      <c r="T316" s="1830" t="s">
        <v>746</v>
      </c>
      <c r="U316" s="1830"/>
      <c r="V316" s="1830"/>
      <c r="W316" s="1830"/>
      <c r="X316" s="1830"/>
      <c r="Y316" s="1830"/>
      <c r="Z316" s="1830" t="s">
        <v>747</v>
      </c>
      <c r="AA316" s="1830" t="s">
        <v>748</v>
      </c>
      <c r="AB316" s="1830"/>
      <c r="AC316" s="1830"/>
      <c r="AD316" s="1830"/>
      <c r="AE316" s="1830"/>
      <c r="AF316" s="1830"/>
      <c r="AG316" s="2537"/>
      <c r="AH316" s="2537"/>
      <c r="AI316" s="2537"/>
    </row>
    <row r="317" spans="1:35" ht="15" x14ac:dyDescent="0.25">
      <c r="S317" s="1830"/>
    </row>
    <row r="318" spans="1:35" ht="15" x14ac:dyDescent="0.25">
      <c r="S318" s="2102" t="s">
        <v>859</v>
      </c>
    </row>
    <row r="327" spans="1:35" ht="18" x14ac:dyDescent="0.25">
      <c r="S327" s="2539" t="s">
        <v>804</v>
      </c>
      <c r="T327" s="2539"/>
      <c r="U327" s="2539"/>
      <c r="V327" s="2539"/>
      <c r="W327" s="2539"/>
      <c r="X327" s="2539"/>
      <c r="Y327" s="2539"/>
      <c r="Z327" s="2539"/>
      <c r="AA327" s="2539"/>
      <c r="AB327" s="2539"/>
      <c r="AC327" s="2539"/>
      <c r="AD327" s="2539"/>
      <c r="AE327" s="2539"/>
      <c r="AF327" s="2539"/>
      <c r="AG327" s="2539"/>
      <c r="AH327" s="2539"/>
      <c r="AI327" s="2539"/>
    </row>
    <row r="328" spans="1:35" ht="15.75" x14ac:dyDescent="0.25">
      <c r="S328" s="2540" t="s">
        <v>897</v>
      </c>
      <c r="T328" s="2540"/>
      <c r="U328" s="2540"/>
      <c r="V328" s="2540"/>
      <c r="W328" s="2540"/>
      <c r="X328" s="2540"/>
      <c r="Y328" s="2540"/>
      <c r="Z328" s="2540"/>
      <c r="AA328" s="2540"/>
      <c r="AB328" s="2540"/>
      <c r="AC328" s="2540"/>
      <c r="AD328" s="2540"/>
      <c r="AE328" s="2540"/>
      <c r="AF328" s="2540"/>
      <c r="AG328" s="2540"/>
      <c r="AH328" s="2540"/>
      <c r="AI328" s="2540"/>
    </row>
    <row r="329" spans="1:35" ht="15" x14ac:dyDescent="0.25">
      <c r="A329" s="2212" t="s">
        <v>273</v>
      </c>
      <c r="B329" s="2212"/>
      <c r="C329" s="95" t="s">
        <v>893</v>
      </c>
      <c r="S329" s="2218"/>
      <c r="T329" s="2218"/>
      <c r="U329" s="2218"/>
      <c r="V329" s="2218"/>
      <c r="W329" s="2218"/>
      <c r="X329" s="2218"/>
      <c r="Y329" s="2218"/>
      <c r="Z329" s="2218"/>
      <c r="AA329" s="2218"/>
      <c r="AB329" s="2218"/>
      <c r="AC329" s="2218"/>
      <c r="AD329" s="2218"/>
      <c r="AE329" s="2218"/>
      <c r="AF329" s="2218"/>
      <c r="AG329" s="2218"/>
      <c r="AH329" s="2218"/>
      <c r="AI329" s="2218"/>
    </row>
    <row r="330" spans="1:35" ht="15" x14ac:dyDescent="0.25">
      <c r="A330" s="2212" t="s">
        <v>25</v>
      </c>
      <c r="B330" s="2212"/>
      <c r="C330" s="95">
        <v>2014</v>
      </c>
      <c r="S330" s="1830" t="s">
        <v>25</v>
      </c>
      <c r="T330" s="1830" t="s">
        <v>706</v>
      </c>
      <c r="U330" s="1830"/>
      <c r="V330" s="1830"/>
      <c r="W330" s="1830"/>
      <c r="X330" s="1830"/>
      <c r="Y330" s="1830"/>
      <c r="Z330" s="1830"/>
      <c r="AA330" s="1830"/>
      <c r="AB330" s="1830"/>
      <c r="AC330" s="1830"/>
      <c r="AD330" s="1830"/>
      <c r="AE330" s="1830"/>
      <c r="AF330" s="1830"/>
      <c r="AG330" s="1830"/>
      <c r="AH330" s="1830"/>
      <c r="AI330" s="1830"/>
    </row>
    <row r="331" spans="1:35" ht="15" x14ac:dyDescent="0.25">
      <c r="A331" s="2212" t="s">
        <v>711</v>
      </c>
      <c r="B331" s="2212"/>
      <c r="C331" s="95" t="s">
        <v>712</v>
      </c>
      <c r="S331" s="1830" t="s">
        <v>272</v>
      </c>
      <c r="T331" s="1830" t="s">
        <v>712</v>
      </c>
      <c r="U331" s="1830"/>
      <c r="V331" s="1830"/>
      <c r="W331" s="1830"/>
      <c r="X331" s="1830"/>
      <c r="Y331" s="1830"/>
      <c r="Z331" s="1830"/>
      <c r="AA331" s="1830"/>
      <c r="AB331" s="1830"/>
      <c r="AC331" s="1830"/>
      <c r="AD331" s="1830"/>
      <c r="AE331" s="1830"/>
      <c r="AF331" s="1830"/>
      <c r="AG331" s="1830"/>
      <c r="AH331" s="1830"/>
      <c r="AI331" s="1830"/>
    </row>
    <row r="332" spans="1:35" ht="15" x14ac:dyDescent="0.25">
      <c r="A332" s="2212" t="s">
        <v>26</v>
      </c>
      <c r="B332" s="2212"/>
      <c r="C332" s="95" t="s">
        <v>755</v>
      </c>
      <c r="S332" s="1830" t="s">
        <v>26</v>
      </c>
      <c r="T332" s="1830" t="s">
        <v>755</v>
      </c>
      <c r="U332" s="1830"/>
      <c r="V332" s="1830"/>
      <c r="W332" s="1830"/>
      <c r="X332" s="1830"/>
      <c r="Y332" s="1830"/>
      <c r="Z332" s="1830"/>
      <c r="AA332" s="1830"/>
      <c r="AB332" s="1830"/>
      <c r="AC332" s="1830"/>
      <c r="AD332" s="1830"/>
      <c r="AE332" s="1830"/>
      <c r="AF332" s="1830"/>
      <c r="AG332" s="1830"/>
      <c r="AH332" s="1830"/>
      <c r="AI332" s="1830"/>
    </row>
    <row r="333" spans="1:35" ht="15" x14ac:dyDescent="0.25">
      <c r="A333" s="2212"/>
      <c r="B333" s="2212"/>
      <c r="S333" s="1830"/>
      <c r="T333" s="1830"/>
      <c r="U333" s="1830"/>
      <c r="V333" s="1830"/>
      <c r="W333" s="1830"/>
      <c r="X333" s="1830"/>
      <c r="Y333" s="1830"/>
      <c r="Z333" s="1830"/>
      <c r="AA333" s="1830"/>
      <c r="AB333" s="1830"/>
      <c r="AC333" s="1830"/>
      <c r="AD333" s="1830"/>
      <c r="AE333" s="1830"/>
      <c r="AF333" s="1830"/>
      <c r="AG333" s="1830"/>
      <c r="AH333" s="1830"/>
      <c r="AI333" s="1830"/>
    </row>
    <row r="334" spans="1:35" ht="15" x14ac:dyDescent="0.2">
      <c r="A334" s="2465" t="s">
        <v>0</v>
      </c>
      <c r="B334" s="2465" t="s">
        <v>715</v>
      </c>
      <c r="C334" s="180" t="s">
        <v>716</v>
      </c>
      <c r="D334" s="180"/>
      <c r="E334" s="180"/>
      <c r="F334" s="180"/>
      <c r="G334" s="180"/>
      <c r="H334" s="180"/>
      <c r="I334" s="180"/>
      <c r="J334" s="180"/>
      <c r="K334" s="180"/>
      <c r="L334" s="180"/>
      <c r="M334" s="180"/>
      <c r="N334" s="180"/>
      <c r="O334" s="180"/>
      <c r="P334" s="180"/>
      <c r="Q334" s="180" t="s">
        <v>309</v>
      </c>
      <c r="S334" s="2541" t="s">
        <v>0</v>
      </c>
      <c r="T334" s="2541" t="s">
        <v>715</v>
      </c>
      <c r="U334" s="2541" t="s">
        <v>716</v>
      </c>
      <c r="V334" s="2541"/>
      <c r="W334" s="2541"/>
      <c r="X334" s="2541"/>
      <c r="Y334" s="2541"/>
      <c r="Z334" s="2541"/>
      <c r="AA334" s="2541"/>
      <c r="AB334" s="2541"/>
      <c r="AC334" s="2541"/>
      <c r="AD334" s="2541"/>
      <c r="AE334" s="2541"/>
      <c r="AF334" s="2541"/>
      <c r="AG334" s="2541"/>
      <c r="AH334" s="2541"/>
      <c r="AI334" s="2541" t="s">
        <v>309</v>
      </c>
    </row>
    <row r="335" spans="1:35" ht="63.75" x14ac:dyDescent="0.2">
      <c r="A335" s="2466"/>
      <c r="B335" s="2466"/>
      <c r="C335" s="1261" t="s">
        <v>724</v>
      </c>
      <c r="D335" s="1261" t="s">
        <v>717</v>
      </c>
      <c r="E335" s="1261" t="s">
        <v>718</v>
      </c>
      <c r="F335" s="1261" t="s">
        <v>136</v>
      </c>
      <c r="G335" s="1261" t="s">
        <v>93</v>
      </c>
      <c r="H335" s="1261" t="s">
        <v>94</v>
      </c>
      <c r="I335" s="1261" t="s">
        <v>719</v>
      </c>
      <c r="J335" s="1261" t="s">
        <v>720</v>
      </c>
      <c r="K335" s="1261" t="s">
        <v>95</v>
      </c>
      <c r="L335" s="1261" t="s">
        <v>721</v>
      </c>
      <c r="M335" s="1261" t="s">
        <v>722</v>
      </c>
      <c r="N335" s="1261" t="s">
        <v>723</v>
      </c>
      <c r="O335" s="1261" t="s">
        <v>208</v>
      </c>
      <c r="P335" s="1261" t="s">
        <v>97</v>
      </c>
      <c r="Q335" s="1261"/>
      <c r="S335" s="2541"/>
      <c r="T335" s="2541"/>
      <c r="U335" s="1836" t="s">
        <v>724</v>
      </c>
      <c r="V335" s="1836" t="s">
        <v>717</v>
      </c>
      <c r="W335" s="1836" t="s">
        <v>718</v>
      </c>
      <c r="X335" s="1836" t="s">
        <v>136</v>
      </c>
      <c r="Y335" s="1836" t="s">
        <v>93</v>
      </c>
      <c r="Z335" s="1836" t="s">
        <v>94</v>
      </c>
      <c r="AA335" s="1836" t="s">
        <v>719</v>
      </c>
      <c r="AB335" s="1836" t="s">
        <v>720</v>
      </c>
      <c r="AC335" s="1836" t="s">
        <v>95</v>
      </c>
      <c r="AD335" s="1836" t="s">
        <v>725</v>
      </c>
      <c r="AE335" s="1836" t="s">
        <v>722</v>
      </c>
      <c r="AF335" s="1836" t="s">
        <v>726</v>
      </c>
      <c r="AG335" s="1836" t="s">
        <v>208</v>
      </c>
      <c r="AH335" s="1836" t="s">
        <v>97</v>
      </c>
      <c r="AI335" s="2541"/>
    </row>
    <row r="336" spans="1:35" ht="15" x14ac:dyDescent="0.2">
      <c r="A336" s="1263">
        <v>1</v>
      </c>
      <c r="B336" s="1263">
        <v>2</v>
      </c>
      <c r="C336" s="1263">
        <v>3</v>
      </c>
      <c r="D336" s="1264">
        <v>4</v>
      </c>
      <c r="E336" s="1264">
        <v>5</v>
      </c>
      <c r="F336" s="1264">
        <v>6</v>
      </c>
      <c r="G336" s="1264">
        <v>7</v>
      </c>
      <c r="H336" s="1264">
        <v>8</v>
      </c>
      <c r="I336" s="1264">
        <v>9</v>
      </c>
      <c r="J336" s="1264">
        <v>10</v>
      </c>
      <c r="K336" s="1264">
        <v>11</v>
      </c>
      <c r="L336" s="1264">
        <v>12</v>
      </c>
      <c r="M336" s="1264">
        <v>13</v>
      </c>
      <c r="N336" s="1264">
        <v>14</v>
      </c>
      <c r="O336" s="1264">
        <v>15</v>
      </c>
      <c r="P336" s="1264">
        <v>16</v>
      </c>
      <c r="Q336" s="1264">
        <v>17</v>
      </c>
      <c r="S336" s="1838">
        <v>1</v>
      </c>
      <c r="T336" s="1838">
        <v>2</v>
      </c>
      <c r="U336" s="1838">
        <v>3</v>
      </c>
      <c r="V336" s="1838">
        <v>4</v>
      </c>
      <c r="W336" s="1838">
        <v>5</v>
      </c>
      <c r="X336" s="1886" t="s">
        <v>829</v>
      </c>
      <c r="Y336" s="1838">
        <v>7</v>
      </c>
      <c r="Z336" s="1838">
        <v>8</v>
      </c>
      <c r="AA336" s="1838">
        <v>9</v>
      </c>
      <c r="AB336" s="1838">
        <v>10</v>
      </c>
      <c r="AC336" s="1838">
        <v>11</v>
      </c>
      <c r="AD336" s="1838">
        <v>12</v>
      </c>
      <c r="AE336" s="1838">
        <v>13</v>
      </c>
      <c r="AF336" s="1838">
        <v>14</v>
      </c>
      <c r="AG336" s="1838">
        <v>15</v>
      </c>
      <c r="AH336" s="1838">
        <v>16</v>
      </c>
      <c r="AI336" s="1838">
        <v>17</v>
      </c>
    </row>
    <row r="337" spans="1:35" ht="15" x14ac:dyDescent="0.25">
      <c r="A337" s="2219">
        <v>1</v>
      </c>
      <c r="B337" s="2219">
        <v>0</v>
      </c>
      <c r="C337" s="187"/>
      <c r="D337" s="187"/>
      <c r="E337" s="187"/>
      <c r="F337" s="187"/>
      <c r="G337" s="187"/>
      <c r="H337" s="187"/>
      <c r="I337" s="187"/>
      <c r="J337" s="187"/>
      <c r="K337" s="180"/>
      <c r="L337" s="180"/>
      <c r="M337" s="180"/>
      <c r="N337" s="180"/>
      <c r="O337" s="180"/>
      <c r="P337" s="180"/>
      <c r="Q337" s="180"/>
      <c r="S337" s="1835">
        <v>1</v>
      </c>
      <c r="T337" s="1835">
        <v>0</v>
      </c>
      <c r="U337" s="1832">
        <f>C337+U297</f>
        <v>0</v>
      </c>
      <c r="V337" s="1832">
        <f t="shared" ref="V337:AI346" si="36">D337+V297</f>
        <v>0</v>
      </c>
      <c r="W337" s="1832">
        <f t="shared" si="36"/>
        <v>0</v>
      </c>
      <c r="X337" s="1832">
        <f t="shared" si="36"/>
        <v>0</v>
      </c>
      <c r="Y337" s="1832">
        <f t="shared" si="36"/>
        <v>0</v>
      </c>
      <c r="Z337" s="1832">
        <f t="shared" si="36"/>
        <v>0</v>
      </c>
      <c r="AA337" s="1832">
        <f t="shared" si="36"/>
        <v>0</v>
      </c>
      <c r="AB337" s="1832">
        <f t="shared" si="36"/>
        <v>0</v>
      </c>
      <c r="AC337" s="1832">
        <f t="shared" si="36"/>
        <v>0</v>
      </c>
      <c r="AD337" s="1832">
        <f t="shared" si="36"/>
        <v>0</v>
      </c>
      <c r="AE337" s="1832">
        <f t="shared" si="36"/>
        <v>0</v>
      </c>
      <c r="AF337" s="1832">
        <f t="shared" si="36"/>
        <v>0</v>
      </c>
      <c r="AG337" s="1832">
        <f t="shared" si="36"/>
        <v>0</v>
      </c>
      <c r="AH337" s="1832">
        <f t="shared" si="36"/>
        <v>0</v>
      </c>
      <c r="AI337" s="1832">
        <f t="shared" si="36"/>
        <v>0</v>
      </c>
    </row>
    <row r="338" spans="1:35" ht="15" x14ac:dyDescent="0.25">
      <c r="A338" s="2219">
        <v>2</v>
      </c>
      <c r="B338" s="2219">
        <v>1</v>
      </c>
      <c r="C338" s="187"/>
      <c r="D338" s="187"/>
      <c r="E338" s="187"/>
      <c r="F338" s="187"/>
      <c r="G338" s="187"/>
      <c r="H338" s="187"/>
      <c r="I338" s="187"/>
      <c r="J338" s="187"/>
      <c r="K338" s="180"/>
      <c r="L338" s="180"/>
      <c r="M338" s="180"/>
      <c r="N338" s="180"/>
      <c r="O338" s="1837"/>
      <c r="P338" s="180"/>
      <c r="Q338" s="180"/>
      <c r="S338" s="1835">
        <v>2</v>
      </c>
      <c r="T338" s="1835">
        <v>1</v>
      </c>
      <c r="U338" s="1832">
        <f t="shared" ref="U338:U346" si="37">C338+U298</f>
        <v>0</v>
      </c>
      <c r="V338" s="1832">
        <f t="shared" si="36"/>
        <v>0</v>
      </c>
      <c r="W338" s="1832">
        <f t="shared" si="36"/>
        <v>0</v>
      </c>
      <c r="X338" s="1832">
        <f t="shared" si="36"/>
        <v>0</v>
      </c>
      <c r="Y338" s="1832">
        <f t="shared" si="36"/>
        <v>0</v>
      </c>
      <c r="Z338" s="1832">
        <f t="shared" si="36"/>
        <v>0</v>
      </c>
      <c r="AA338" s="1832">
        <f t="shared" si="36"/>
        <v>0</v>
      </c>
      <c r="AB338" s="1832">
        <f t="shared" si="36"/>
        <v>0</v>
      </c>
      <c r="AC338" s="1832">
        <f t="shared" si="36"/>
        <v>0</v>
      </c>
      <c r="AD338" s="1832">
        <f t="shared" si="36"/>
        <v>0</v>
      </c>
      <c r="AE338" s="1832">
        <f t="shared" si="36"/>
        <v>0</v>
      </c>
      <c r="AF338" s="1832">
        <f t="shared" si="36"/>
        <v>0</v>
      </c>
      <c r="AG338" s="1832">
        <f t="shared" si="36"/>
        <v>0</v>
      </c>
      <c r="AH338" s="1832">
        <f t="shared" si="36"/>
        <v>0</v>
      </c>
      <c r="AI338" s="1832">
        <f t="shared" si="36"/>
        <v>0</v>
      </c>
    </row>
    <row r="339" spans="1:35" ht="15" x14ac:dyDescent="0.25">
      <c r="A339" s="2219">
        <v>3</v>
      </c>
      <c r="B339" s="2219">
        <v>2</v>
      </c>
      <c r="C339" s="187"/>
      <c r="D339" s="187"/>
      <c r="E339" s="187"/>
      <c r="F339" s="187"/>
      <c r="G339" s="187"/>
      <c r="H339" s="187"/>
      <c r="I339" s="187"/>
      <c r="J339" s="187"/>
      <c r="K339" s="180"/>
      <c r="L339" s="180"/>
      <c r="M339" s="180"/>
      <c r="N339" s="180"/>
      <c r="O339" s="1837"/>
      <c r="P339" s="180"/>
      <c r="Q339" s="180"/>
      <c r="S339" s="1835">
        <v>3</v>
      </c>
      <c r="T339" s="1835">
        <v>2</v>
      </c>
      <c r="U339" s="1832">
        <f t="shared" si="37"/>
        <v>13</v>
      </c>
      <c r="V339" s="1832">
        <f t="shared" si="36"/>
        <v>13</v>
      </c>
      <c r="W339" s="1832">
        <f t="shared" si="36"/>
        <v>0</v>
      </c>
      <c r="X339" s="1832">
        <f t="shared" si="36"/>
        <v>0</v>
      </c>
      <c r="Y339" s="1832">
        <f t="shared" si="36"/>
        <v>147</v>
      </c>
      <c r="Z339" s="1832">
        <f t="shared" si="36"/>
        <v>12</v>
      </c>
      <c r="AA339" s="1832">
        <f t="shared" si="36"/>
        <v>8</v>
      </c>
      <c r="AB339" s="1832">
        <f t="shared" si="36"/>
        <v>8</v>
      </c>
      <c r="AC339" s="1832">
        <f t="shared" si="36"/>
        <v>0</v>
      </c>
      <c r="AD339" s="1832">
        <f t="shared" si="36"/>
        <v>0</v>
      </c>
      <c r="AE339" s="1832">
        <f t="shared" si="36"/>
        <v>0</v>
      </c>
      <c r="AF339" s="1832">
        <f t="shared" si="36"/>
        <v>0</v>
      </c>
      <c r="AG339" s="1832">
        <f t="shared" si="36"/>
        <v>0</v>
      </c>
      <c r="AH339" s="1832">
        <f t="shared" si="36"/>
        <v>0</v>
      </c>
      <c r="AI339" s="1832">
        <f t="shared" si="36"/>
        <v>0</v>
      </c>
    </row>
    <row r="340" spans="1:35" ht="15" x14ac:dyDescent="0.25">
      <c r="A340" s="2219">
        <v>4</v>
      </c>
      <c r="B340" s="2219">
        <v>3</v>
      </c>
      <c r="C340" s="187">
        <v>3</v>
      </c>
      <c r="D340" s="187"/>
      <c r="E340" s="187"/>
      <c r="F340" s="187"/>
      <c r="G340" s="187">
        <v>2</v>
      </c>
      <c r="H340" s="187"/>
      <c r="I340" s="187"/>
      <c r="J340" s="187">
        <v>1</v>
      </c>
      <c r="K340" s="180"/>
      <c r="L340" s="180"/>
      <c r="M340" s="180"/>
      <c r="N340" s="180"/>
      <c r="O340" s="1837"/>
      <c r="P340" s="180"/>
      <c r="Q340" s="180"/>
      <c r="S340" s="1835">
        <v>4</v>
      </c>
      <c r="T340" s="1835">
        <v>3</v>
      </c>
      <c r="U340" s="1832">
        <f t="shared" si="37"/>
        <v>16</v>
      </c>
      <c r="V340" s="1832">
        <f t="shared" si="36"/>
        <v>10</v>
      </c>
      <c r="W340" s="1832">
        <f t="shared" si="36"/>
        <v>4</v>
      </c>
      <c r="X340" s="1832">
        <f t="shared" si="36"/>
        <v>3</v>
      </c>
      <c r="Y340" s="1832">
        <f t="shared" si="36"/>
        <v>90</v>
      </c>
      <c r="Z340" s="1832">
        <f t="shared" si="36"/>
        <v>5</v>
      </c>
      <c r="AA340" s="1832">
        <f t="shared" si="36"/>
        <v>6</v>
      </c>
      <c r="AB340" s="1832">
        <f t="shared" si="36"/>
        <v>18</v>
      </c>
      <c r="AC340" s="1832">
        <f t="shared" si="36"/>
        <v>0</v>
      </c>
      <c r="AD340" s="1832">
        <f t="shared" si="36"/>
        <v>0</v>
      </c>
      <c r="AE340" s="1832">
        <f t="shared" si="36"/>
        <v>0</v>
      </c>
      <c r="AF340" s="1832">
        <f t="shared" si="36"/>
        <v>0</v>
      </c>
      <c r="AG340" s="1832">
        <f t="shared" si="36"/>
        <v>0</v>
      </c>
      <c r="AH340" s="1832">
        <f t="shared" si="36"/>
        <v>0</v>
      </c>
      <c r="AI340" s="1832">
        <f t="shared" si="36"/>
        <v>0</v>
      </c>
    </row>
    <row r="341" spans="1:35" ht="15" x14ac:dyDescent="0.25">
      <c r="A341" s="2219">
        <v>5</v>
      </c>
      <c r="B341" s="2219">
        <v>4</v>
      </c>
      <c r="C341" s="187"/>
      <c r="D341" s="187"/>
      <c r="E341" s="187"/>
      <c r="F341" s="187"/>
      <c r="G341" s="187"/>
      <c r="H341" s="187"/>
      <c r="I341" s="187"/>
      <c r="J341" s="187"/>
      <c r="K341" s="180"/>
      <c r="L341" s="180"/>
      <c r="M341" s="180"/>
      <c r="N341" s="180"/>
      <c r="O341" s="1837"/>
      <c r="P341" s="180"/>
      <c r="Q341" s="180"/>
      <c r="S341" s="1835">
        <v>5</v>
      </c>
      <c r="T341" s="1835">
        <v>4</v>
      </c>
      <c r="U341" s="1832">
        <f t="shared" si="37"/>
        <v>0</v>
      </c>
      <c r="V341" s="1832">
        <f t="shared" si="36"/>
        <v>0</v>
      </c>
      <c r="W341" s="1832">
        <f t="shared" si="36"/>
        <v>6</v>
      </c>
      <c r="X341" s="1832">
        <f t="shared" si="36"/>
        <v>65</v>
      </c>
      <c r="Y341" s="1832">
        <f t="shared" si="36"/>
        <v>46</v>
      </c>
      <c r="Z341" s="1832">
        <f t="shared" si="36"/>
        <v>11</v>
      </c>
      <c r="AA341" s="1832">
        <f t="shared" si="36"/>
        <v>14</v>
      </c>
      <c r="AB341" s="1832">
        <f t="shared" si="36"/>
        <v>11</v>
      </c>
      <c r="AC341" s="1832">
        <f t="shared" si="36"/>
        <v>0</v>
      </c>
      <c r="AD341" s="1832">
        <f t="shared" si="36"/>
        <v>0</v>
      </c>
      <c r="AE341" s="1832">
        <f t="shared" si="36"/>
        <v>0</v>
      </c>
      <c r="AF341" s="1832">
        <f t="shared" si="36"/>
        <v>0</v>
      </c>
      <c r="AG341" s="1832">
        <f t="shared" si="36"/>
        <v>0</v>
      </c>
      <c r="AH341" s="1832">
        <f t="shared" si="36"/>
        <v>0</v>
      </c>
      <c r="AI341" s="1832">
        <f t="shared" si="36"/>
        <v>0</v>
      </c>
    </row>
    <row r="342" spans="1:35" ht="15" x14ac:dyDescent="0.25">
      <c r="A342" s="2219">
        <v>6</v>
      </c>
      <c r="B342" s="2219">
        <v>5</v>
      </c>
      <c r="C342" s="187"/>
      <c r="D342" s="187"/>
      <c r="E342" s="187"/>
      <c r="F342" s="187"/>
      <c r="G342" s="187">
        <v>2</v>
      </c>
      <c r="H342" s="187"/>
      <c r="I342" s="187"/>
      <c r="J342" s="187">
        <v>3</v>
      </c>
      <c r="K342" s="180"/>
      <c r="L342" s="180"/>
      <c r="M342" s="180"/>
      <c r="N342" s="180"/>
      <c r="O342" s="1837"/>
      <c r="P342" s="180"/>
      <c r="Q342" s="180"/>
      <c r="S342" s="1835">
        <v>6</v>
      </c>
      <c r="T342" s="1835">
        <v>5</v>
      </c>
      <c r="U342" s="1832">
        <f t="shared" si="37"/>
        <v>0</v>
      </c>
      <c r="V342" s="1832">
        <f t="shared" si="36"/>
        <v>1</v>
      </c>
      <c r="W342" s="1832">
        <f t="shared" si="36"/>
        <v>13</v>
      </c>
      <c r="X342" s="1832">
        <f t="shared" si="36"/>
        <v>57</v>
      </c>
      <c r="Y342" s="1832">
        <f t="shared" si="36"/>
        <v>52</v>
      </c>
      <c r="Z342" s="1832">
        <f t="shared" si="36"/>
        <v>18</v>
      </c>
      <c r="AA342" s="1832">
        <f t="shared" si="36"/>
        <v>16</v>
      </c>
      <c r="AB342" s="1832">
        <f t="shared" si="36"/>
        <v>34</v>
      </c>
      <c r="AC342" s="1832">
        <f t="shared" si="36"/>
        <v>0</v>
      </c>
      <c r="AD342" s="1832">
        <f t="shared" si="36"/>
        <v>0</v>
      </c>
      <c r="AE342" s="1832">
        <f t="shared" si="36"/>
        <v>0</v>
      </c>
      <c r="AF342" s="1832">
        <f t="shared" si="36"/>
        <v>0</v>
      </c>
      <c r="AG342" s="1832">
        <f t="shared" si="36"/>
        <v>0</v>
      </c>
      <c r="AH342" s="1832">
        <f t="shared" si="36"/>
        <v>0</v>
      </c>
      <c r="AI342" s="1832">
        <f t="shared" si="36"/>
        <v>0</v>
      </c>
    </row>
    <row r="343" spans="1:35" ht="15" x14ac:dyDescent="0.25">
      <c r="A343" s="2219">
        <v>7</v>
      </c>
      <c r="B343" s="2219">
        <v>6</v>
      </c>
      <c r="C343" s="187">
        <v>1</v>
      </c>
      <c r="D343" s="187"/>
      <c r="E343" s="187"/>
      <c r="F343" s="187"/>
      <c r="G343" s="187"/>
      <c r="H343" s="187"/>
      <c r="I343" s="187"/>
      <c r="J343" s="187"/>
      <c r="K343" s="180"/>
      <c r="L343" s="180"/>
      <c r="M343" s="180"/>
      <c r="N343" s="180"/>
      <c r="O343" s="1837"/>
      <c r="P343" s="180"/>
      <c r="Q343" s="180"/>
      <c r="S343" s="1835">
        <v>7</v>
      </c>
      <c r="T343" s="1835">
        <v>6</v>
      </c>
      <c r="U343" s="1832">
        <f t="shared" si="37"/>
        <v>1</v>
      </c>
      <c r="V343" s="1832">
        <f t="shared" si="36"/>
        <v>2</v>
      </c>
      <c r="W343" s="1832">
        <f t="shared" si="36"/>
        <v>8</v>
      </c>
      <c r="X343" s="1832">
        <f t="shared" si="36"/>
        <v>15</v>
      </c>
      <c r="Y343" s="1832">
        <f t="shared" si="36"/>
        <v>13</v>
      </c>
      <c r="Z343" s="1832">
        <f t="shared" si="36"/>
        <v>14</v>
      </c>
      <c r="AA343" s="1832">
        <f t="shared" si="36"/>
        <v>8</v>
      </c>
      <c r="AB343" s="1832">
        <f t="shared" si="36"/>
        <v>11</v>
      </c>
      <c r="AC343" s="1832">
        <f t="shared" si="36"/>
        <v>0</v>
      </c>
      <c r="AD343" s="1832">
        <f t="shared" si="36"/>
        <v>0</v>
      </c>
      <c r="AE343" s="1832">
        <f t="shared" si="36"/>
        <v>0</v>
      </c>
      <c r="AF343" s="1832">
        <f t="shared" si="36"/>
        <v>0</v>
      </c>
      <c r="AG343" s="1832">
        <f t="shared" si="36"/>
        <v>0</v>
      </c>
      <c r="AH343" s="1832">
        <f t="shared" si="36"/>
        <v>0</v>
      </c>
      <c r="AI343" s="1832">
        <f t="shared" si="36"/>
        <v>0</v>
      </c>
    </row>
    <row r="344" spans="1:35" ht="15" x14ac:dyDescent="0.25">
      <c r="A344" s="2219">
        <v>8</v>
      </c>
      <c r="B344" s="2219">
        <v>7</v>
      </c>
      <c r="C344" s="187"/>
      <c r="D344" s="187"/>
      <c r="E344" s="187"/>
      <c r="F344" s="187"/>
      <c r="G344" s="187"/>
      <c r="H344" s="187"/>
      <c r="I344" s="187"/>
      <c r="J344" s="187">
        <v>1</v>
      </c>
      <c r="K344" s="180"/>
      <c r="L344" s="180"/>
      <c r="M344" s="180"/>
      <c r="N344" s="180"/>
      <c r="O344" s="1837"/>
      <c r="P344" s="180"/>
      <c r="Q344" s="180"/>
      <c r="S344" s="1835">
        <v>8</v>
      </c>
      <c r="T344" s="1835">
        <v>7</v>
      </c>
      <c r="U344" s="1832">
        <f t="shared" si="37"/>
        <v>0</v>
      </c>
      <c r="V344" s="1832">
        <f t="shared" si="36"/>
        <v>0</v>
      </c>
      <c r="W344" s="1832">
        <f t="shared" si="36"/>
        <v>2</v>
      </c>
      <c r="X344" s="1832">
        <f t="shared" si="36"/>
        <v>5</v>
      </c>
      <c r="Y344" s="1832">
        <f t="shared" si="36"/>
        <v>7</v>
      </c>
      <c r="Z344" s="1832">
        <f t="shared" si="36"/>
        <v>6</v>
      </c>
      <c r="AA344" s="1832">
        <f t="shared" si="36"/>
        <v>8</v>
      </c>
      <c r="AB344" s="1832">
        <f t="shared" si="36"/>
        <v>2</v>
      </c>
      <c r="AC344" s="1832">
        <f t="shared" si="36"/>
        <v>0</v>
      </c>
      <c r="AD344" s="1832">
        <f t="shared" si="36"/>
        <v>0</v>
      </c>
      <c r="AE344" s="1832">
        <f t="shared" si="36"/>
        <v>0</v>
      </c>
      <c r="AF344" s="1832">
        <f t="shared" si="36"/>
        <v>0</v>
      </c>
      <c r="AG344" s="1832">
        <f t="shared" si="36"/>
        <v>0</v>
      </c>
      <c r="AH344" s="1832">
        <f t="shared" si="36"/>
        <v>0</v>
      </c>
      <c r="AI344" s="1832">
        <f t="shared" si="36"/>
        <v>0</v>
      </c>
    </row>
    <row r="345" spans="1:35" ht="15" x14ac:dyDescent="0.25">
      <c r="A345" s="2219">
        <v>9</v>
      </c>
      <c r="B345" s="2219">
        <v>8</v>
      </c>
      <c r="C345" s="187"/>
      <c r="D345" s="187"/>
      <c r="E345" s="1269"/>
      <c r="F345" s="1269"/>
      <c r="G345" s="1269"/>
      <c r="H345" s="1269"/>
      <c r="I345" s="1370"/>
      <c r="J345" s="187"/>
      <c r="K345" s="180"/>
      <c r="L345" s="180"/>
      <c r="M345" s="180"/>
      <c r="N345" s="180"/>
      <c r="O345" s="1837"/>
      <c r="P345" s="180"/>
      <c r="Q345" s="180"/>
      <c r="S345" s="1835">
        <v>9</v>
      </c>
      <c r="T345" s="1835">
        <v>8</v>
      </c>
      <c r="U345" s="1832">
        <f t="shared" si="37"/>
        <v>0</v>
      </c>
      <c r="V345" s="1832">
        <f t="shared" si="36"/>
        <v>0</v>
      </c>
      <c r="W345" s="1832">
        <f t="shared" si="36"/>
        <v>1</v>
      </c>
      <c r="X345" s="1832">
        <f t="shared" si="36"/>
        <v>5</v>
      </c>
      <c r="Y345" s="1832">
        <f t="shared" si="36"/>
        <v>2</v>
      </c>
      <c r="Z345" s="1832">
        <f t="shared" si="36"/>
        <v>4</v>
      </c>
      <c r="AA345" s="1832">
        <f t="shared" si="36"/>
        <v>1</v>
      </c>
      <c r="AB345" s="1832">
        <f t="shared" si="36"/>
        <v>6</v>
      </c>
      <c r="AC345" s="1832">
        <f t="shared" si="36"/>
        <v>0</v>
      </c>
      <c r="AD345" s="1832">
        <f t="shared" si="36"/>
        <v>0</v>
      </c>
      <c r="AE345" s="1832">
        <f t="shared" si="36"/>
        <v>0</v>
      </c>
      <c r="AF345" s="1832">
        <f t="shared" si="36"/>
        <v>0</v>
      </c>
      <c r="AG345" s="1832">
        <f t="shared" si="36"/>
        <v>0</v>
      </c>
      <c r="AH345" s="1832">
        <f t="shared" si="36"/>
        <v>0</v>
      </c>
      <c r="AI345" s="1832">
        <f t="shared" si="36"/>
        <v>0</v>
      </c>
    </row>
    <row r="346" spans="1:35" ht="15" x14ac:dyDescent="0.25">
      <c r="A346" s="2219">
        <v>10</v>
      </c>
      <c r="B346" s="2219">
        <v>9</v>
      </c>
      <c r="C346" s="187"/>
      <c r="D346" s="187"/>
      <c r="E346" s="187"/>
      <c r="F346" s="187"/>
      <c r="G346" s="187"/>
      <c r="H346" s="187"/>
      <c r="I346" s="187"/>
      <c r="J346" s="187"/>
      <c r="K346" s="180"/>
      <c r="L346" s="180"/>
      <c r="M346" s="180"/>
      <c r="N346" s="180"/>
      <c r="O346" s="1837"/>
      <c r="P346" s="180"/>
      <c r="Q346" s="180"/>
      <c r="S346" s="1835">
        <v>10</v>
      </c>
      <c r="T346" s="1835">
        <v>9</v>
      </c>
      <c r="U346" s="1832">
        <f t="shared" si="37"/>
        <v>0</v>
      </c>
      <c r="V346" s="1832">
        <f t="shared" si="36"/>
        <v>0</v>
      </c>
      <c r="W346" s="1832">
        <f t="shared" si="36"/>
        <v>0</v>
      </c>
      <c r="X346" s="1832">
        <f t="shared" si="36"/>
        <v>0</v>
      </c>
      <c r="Y346" s="1832">
        <f t="shared" si="36"/>
        <v>0</v>
      </c>
      <c r="Z346" s="1832">
        <f t="shared" si="36"/>
        <v>0</v>
      </c>
      <c r="AA346" s="1832">
        <f t="shared" si="36"/>
        <v>0</v>
      </c>
      <c r="AB346" s="1832">
        <f t="shared" si="36"/>
        <v>9</v>
      </c>
      <c r="AC346" s="1832">
        <f t="shared" si="36"/>
        <v>0</v>
      </c>
      <c r="AD346" s="1832">
        <f t="shared" si="36"/>
        <v>0</v>
      </c>
      <c r="AE346" s="1832">
        <f t="shared" si="36"/>
        <v>0</v>
      </c>
      <c r="AF346" s="1832">
        <f t="shared" si="36"/>
        <v>0</v>
      </c>
      <c r="AG346" s="1832">
        <f t="shared" si="36"/>
        <v>0</v>
      </c>
      <c r="AH346" s="1832">
        <f t="shared" si="36"/>
        <v>0</v>
      </c>
      <c r="AI346" s="1832">
        <f t="shared" si="36"/>
        <v>0</v>
      </c>
    </row>
    <row r="347" spans="1:35" ht="15" x14ac:dyDescent="0.25">
      <c r="A347" s="2219" t="s">
        <v>276</v>
      </c>
      <c r="B347" s="2219"/>
      <c r="C347" s="2231">
        <v>3</v>
      </c>
      <c r="D347" s="2231">
        <v>0</v>
      </c>
      <c r="E347" s="2231">
        <v>0</v>
      </c>
      <c r="F347" s="2231">
        <v>0</v>
      </c>
      <c r="G347" s="2231">
        <v>4</v>
      </c>
      <c r="H347" s="2231">
        <v>0</v>
      </c>
      <c r="I347" s="2231">
        <v>0</v>
      </c>
      <c r="J347" s="2231">
        <v>5</v>
      </c>
      <c r="K347" s="2231"/>
      <c r="L347" s="2231"/>
      <c r="M347" s="2231"/>
      <c r="N347" s="2231"/>
      <c r="O347" s="2231"/>
      <c r="P347" s="2231"/>
      <c r="Q347" s="2231"/>
      <c r="S347" s="2535" t="s">
        <v>276</v>
      </c>
      <c r="T347" s="2536"/>
      <c r="U347" s="1832">
        <f>SUM(U337:U346)</f>
        <v>30</v>
      </c>
      <c r="V347" s="1832">
        <f t="shared" ref="V347:AB347" si="38">SUM(V337:V346)</f>
        <v>26</v>
      </c>
      <c r="W347" s="1832">
        <f t="shared" si="38"/>
        <v>34</v>
      </c>
      <c r="X347" s="1832">
        <f t="shared" si="38"/>
        <v>150</v>
      </c>
      <c r="Y347" s="1832">
        <f t="shared" si="38"/>
        <v>357</v>
      </c>
      <c r="Z347" s="1832">
        <f t="shared" si="38"/>
        <v>70</v>
      </c>
      <c r="AA347" s="1832">
        <f t="shared" si="38"/>
        <v>61</v>
      </c>
      <c r="AB347" s="1832">
        <f t="shared" si="38"/>
        <v>99</v>
      </c>
      <c r="AC347" s="1832"/>
      <c r="AD347" s="1832"/>
      <c r="AE347" s="1832"/>
      <c r="AF347" s="1832"/>
      <c r="AG347" s="1832"/>
      <c r="AH347" s="1832"/>
      <c r="AI347" s="1832"/>
    </row>
    <row r="348" spans="1:35" ht="15" x14ac:dyDescent="0.25">
      <c r="A348" s="2212"/>
      <c r="B348" s="2212"/>
      <c r="S348" s="1830"/>
      <c r="T348" s="1830"/>
      <c r="U348" s="1834">
        <v>700</v>
      </c>
      <c r="V348" s="1830"/>
      <c r="W348" s="1830"/>
      <c r="X348" s="1830"/>
      <c r="Y348" s="1830"/>
      <c r="Z348" s="1830"/>
      <c r="AA348" s="1830"/>
      <c r="AB348" s="1830"/>
      <c r="AC348" s="1830"/>
      <c r="AD348" s="1830"/>
      <c r="AE348" s="1830"/>
      <c r="AF348" s="1830"/>
      <c r="AG348" s="1830"/>
      <c r="AH348" s="1830"/>
      <c r="AI348" s="1830"/>
    </row>
    <row r="349" spans="1:35" ht="15" x14ac:dyDescent="0.25">
      <c r="A349" s="2212" t="s">
        <v>598</v>
      </c>
      <c r="B349" s="2212"/>
      <c r="S349" s="1830" t="s">
        <v>598</v>
      </c>
      <c r="T349" s="1830"/>
      <c r="U349" s="1830" t="s">
        <v>302</v>
      </c>
      <c r="V349" s="1830"/>
      <c r="W349" s="1830"/>
      <c r="X349" s="1830"/>
      <c r="Y349" s="1830"/>
      <c r="Z349" s="1830"/>
      <c r="AA349" s="1830"/>
      <c r="AB349" s="1830"/>
      <c r="AC349" s="1830"/>
      <c r="AD349" s="1830"/>
      <c r="AE349" s="1830"/>
      <c r="AF349" s="1830"/>
      <c r="AG349" s="1830"/>
      <c r="AH349" s="1830"/>
      <c r="AI349" s="1830"/>
    </row>
    <row r="350" spans="1:35" ht="15" x14ac:dyDescent="0.25">
      <c r="A350" s="2212">
        <v>1</v>
      </c>
      <c r="B350" s="2212" t="s">
        <v>728</v>
      </c>
      <c r="H350" s="95">
        <v>8</v>
      </c>
      <c r="I350" s="95" t="s">
        <v>729</v>
      </c>
      <c r="S350" s="1830">
        <v>1</v>
      </c>
      <c r="T350" s="1830" t="s">
        <v>728</v>
      </c>
      <c r="U350" s="1830"/>
      <c r="V350" s="1830"/>
      <c r="W350" s="1830"/>
      <c r="X350" s="1830"/>
      <c r="Y350" s="1830"/>
      <c r="Z350" s="1833">
        <v>8</v>
      </c>
      <c r="AA350" s="1830" t="s">
        <v>730</v>
      </c>
      <c r="AB350" s="1830"/>
      <c r="AC350" s="1830"/>
      <c r="AD350" s="1830"/>
      <c r="AE350" s="1830"/>
      <c r="AF350" s="1830"/>
      <c r="AG350" s="2537"/>
      <c r="AH350" s="2537"/>
      <c r="AI350" s="2537"/>
    </row>
    <row r="351" spans="1:35" ht="15" x14ac:dyDescent="0.25">
      <c r="A351" s="2212">
        <v>2</v>
      </c>
      <c r="B351" s="2212" t="s">
        <v>731</v>
      </c>
      <c r="H351" s="95">
        <v>9</v>
      </c>
      <c r="I351" s="95" t="s">
        <v>732</v>
      </c>
      <c r="S351" s="1830">
        <v>2</v>
      </c>
      <c r="T351" s="1830" t="s">
        <v>731</v>
      </c>
      <c r="U351" s="1830"/>
      <c r="V351" s="1830"/>
      <c r="W351" s="1830"/>
      <c r="X351" s="1830"/>
      <c r="Y351" s="1830"/>
      <c r="Z351" s="1833">
        <v>9</v>
      </c>
      <c r="AA351" s="1830" t="s">
        <v>733</v>
      </c>
      <c r="AB351" s="1830"/>
      <c r="AC351" s="1830"/>
      <c r="AD351" s="1830"/>
      <c r="AE351" s="1830"/>
      <c r="AF351" s="1830"/>
      <c r="AG351" s="1830"/>
      <c r="AH351" s="1830"/>
      <c r="AI351" s="1830"/>
    </row>
    <row r="352" spans="1:35" ht="15" x14ac:dyDescent="0.25">
      <c r="A352" s="2212">
        <v>3</v>
      </c>
      <c r="B352" s="2212" t="s">
        <v>734</v>
      </c>
      <c r="H352" s="95">
        <v>0</v>
      </c>
      <c r="I352" s="95" t="s">
        <v>735</v>
      </c>
      <c r="S352" s="1830">
        <v>3</v>
      </c>
      <c r="T352" s="1830" t="s">
        <v>734</v>
      </c>
      <c r="U352" s="1830"/>
      <c r="V352" s="1830"/>
      <c r="W352" s="1830"/>
      <c r="X352" s="1830"/>
      <c r="Y352" s="1830"/>
      <c r="Z352" s="1833">
        <v>0</v>
      </c>
      <c r="AA352" s="1830" t="s">
        <v>736</v>
      </c>
      <c r="AB352" s="1830"/>
      <c r="AC352" s="1830"/>
      <c r="AD352" s="1830"/>
      <c r="AE352" s="1830"/>
      <c r="AF352" s="1830"/>
      <c r="AG352" s="1830"/>
      <c r="AH352" s="1830"/>
      <c r="AI352" s="1830"/>
    </row>
    <row r="353" spans="1:35" ht="15" x14ac:dyDescent="0.25">
      <c r="A353" s="2212">
        <v>4</v>
      </c>
      <c r="B353" s="2212" t="s">
        <v>737</v>
      </c>
      <c r="H353" s="95" t="s">
        <v>738</v>
      </c>
      <c r="I353" s="95" t="s">
        <v>739</v>
      </c>
      <c r="S353" s="1830">
        <v>4</v>
      </c>
      <c r="T353" s="1830" t="s">
        <v>737</v>
      </c>
      <c r="U353" s="1830"/>
      <c r="V353" s="1830"/>
      <c r="W353" s="1830"/>
      <c r="X353" s="1830"/>
      <c r="Y353" s="1830"/>
      <c r="Z353" s="1830" t="s">
        <v>738</v>
      </c>
      <c r="AA353" s="1830" t="s">
        <v>739</v>
      </c>
      <c r="AB353" s="1830"/>
      <c r="AC353" s="1830"/>
      <c r="AD353" s="1830"/>
      <c r="AE353" s="1830"/>
      <c r="AF353" s="1830"/>
      <c r="AG353" s="1830"/>
      <c r="AH353" s="1830"/>
      <c r="AI353" s="1830"/>
    </row>
    <row r="354" spans="1:35" ht="15" x14ac:dyDescent="0.25">
      <c r="A354" s="2212">
        <v>5</v>
      </c>
      <c r="B354" s="2212" t="s">
        <v>740</v>
      </c>
      <c r="H354" s="95" t="s">
        <v>741</v>
      </c>
      <c r="I354" s="95" t="s">
        <v>742</v>
      </c>
      <c r="S354" s="1830">
        <v>5</v>
      </c>
      <c r="T354" s="1830" t="s">
        <v>740</v>
      </c>
      <c r="U354" s="1830"/>
      <c r="V354" s="1830"/>
      <c r="W354" s="1830"/>
      <c r="X354" s="1830"/>
      <c r="Y354" s="1830"/>
      <c r="Z354" s="1830" t="s">
        <v>741</v>
      </c>
      <c r="AA354" s="1830" t="s">
        <v>742</v>
      </c>
      <c r="AB354" s="1830"/>
      <c r="AC354" s="1830"/>
      <c r="AD354" s="1830"/>
      <c r="AE354" s="1830"/>
      <c r="AF354" s="1830"/>
      <c r="AG354" s="2538"/>
      <c r="AH354" s="2538"/>
      <c r="AI354" s="2538"/>
    </row>
    <row r="355" spans="1:35" ht="15" x14ac:dyDescent="0.25">
      <c r="A355" s="2212">
        <v>6</v>
      </c>
      <c r="B355" s="2212" t="s">
        <v>743</v>
      </c>
      <c r="H355" s="95" t="s">
        <v>744</v>
      </c>
      <c r="I355" s="95" t="s">
        <v>745</v>
      </c>
      <c r="S355" s="1830">
        <v>6</v>
      </c>
      <c r="T355" s="1830" t="s">
        <v>743</v>
      </c>
      <c r="U355" s="1830"/>
      <c r="V355" s="1830"/>
      <c r="W355" s="1830"/>
      <c r="X355" s="1830"/>
      <c r="Y355" s="1830"/>
      <c r="Z355" s="1830" t="s">
        <v>744</v>
      </c>
      <c r="AA355" s="1830" t="s">
        <v>745</v>
      </c>
      <c r="AB355" s="1830"/>
      <c r="AC355" s="1830"/>
      <c r="AD355" s="1830"/>
      <c r="AE355" s="1830"/>
      <c r="AF355" s="1830"/>
      <c r="AG355" s="2537"/>
      <c r="AH355" s="2537"/>
      <c r="AI355" s="2537"/>
    </row>
    <row r="356" spans="1:35" ht="15" x14ac:dyDescent="0.25">
      <c r="A356" s="2212">
        <v>7</v>
      </c>
      <c r="B356" s="2212" t="s">
        <v>746</v>
      </c>
      <c r="H356" s="95" t="s">
        <v>747</v>
      </c>
      <c r="I356" s="95" t="s">
        <v>748</v>
      </c>
      <c r="S356" s="1830">
        <v>7</v>
      </c>
      <c r="T356" s="1830" t="s">
        <v>746</v>
      </c>
      <c r="U356" s="1830"/>
      <c r="V356" s="1830"/>
      <c r="W356" s="1830"/>
      <c r="X356" s="1830"/>
      <c r="Y356" s="1830"/>
      <c r="Z356" s="1830" t="s">
        <v>747</v>
      </c>
      <c r="AA356" s="1830" t="s">
        <v>748</v>
      </c>
      <c r="AB356" s="1830"/>
      <c r="AC356" s="1830"/>
      <c r="AD356" s="1830"/>
      <c r="AE356" s="1830"/>
      <c r="AF356" s="1830"/>
      <c r="AG356" s="2537"/>
      <c r="AH356" s="2537"/>
      <c r="AI356" s="2537"/>
    </row>
    <row r="357" spans="1:35" ht="15" x14ac:dyDescent="0.25">
      <c r="S357" s="1830"/>
    </row>
    <row r="358" spans="1:35" ht="15" x14ac:dyDescent="0.25">
      <c r="S358" s="2243" t="s">
        <v>899</v>
      </c>
    </row>
    <row r="367" spans="1:35" ht="18" x14ac:dyDescent="0.25">
      <c r="S367" s="2539" t="s">
        <v>804</v>
      </c>
      <c r="T367" s="2539"/>
      <c r="U367" s="2539"/>
      <c r="V367" s="2539"/>
      <c r="W367" s="2539"/>
      <c r="X367" s="2539"/>
      <c r="Y367" s="2539"/>
      <c r="Z367" s="2539"/>
      <c r="AA367" s="2539"/>
      <c r="AB367" s="2539"/>
      <c r="AC367" s="2539"/>
      <c r="AD367" s="2539"/>
      <c r="AE367" s="2539"/>
      <c r="AF367" s="2539"/>
      <c r="AG367" s="2539"/>
      <c r="AH367" s="2539"/>
      <c r="AI367" s="2539"/>
    </row>
    <row r="368" spans="1:35" ht="15.75" x14ac:dyDescent="0.25">
      <c r="S368" s="2540" t="s">
        <v>898</v>
      </c>
      <c r="T368" s="2540"/>
      <c r="U368" s="2540"/>
      <c r="V368" s="2540"/>
      <c r="W368" s="2540"/>
      <c r="X368" s="2540"/>
      <c r="Y368" s="2540"/>
      <c r="Z368" s="2540"/>
      <c r="AA368" s="2540"/>
      <c r="AB368" s="2540"/>
      <c r="AC368" s="2540"/>
      <c r="AD368" s="2540"/>
      <c r="AE368" s="2540"/>
      <c r="AF368" s="2540"/>
      <c r="AG368" s="2540"/>
      <c r="AH368" s="2540"/>
      <c r="AI368" s="2540"/>
    </row>
    <row r="369" spans="1:35" ht="15" x14ac:dyDescent="0.25">
      <c r="A369" s="2212" t="s">
        <v>273</v>
      </c>
      <c r="B369" s="2212"/>
      <c r="C369" s="95" t="s">
        <v>673</v>
      </c>
      <c r="S369" s="2218"/>
      <c r="T369" s="2218"/>
      <c r="U369" s="2218"/>
      <c r="V369" s="2218"/>
      <c r="W369" s="2218"/>
      <c r="X369" s="2218"/>
      <c r="Y369" s="2218"/>
      <c r="Z369" s="2218"/>
      <c r="AA369" s="2218"/>
      <c r="AB369" s="2218"/>
      <c r="AC369" s="2218"/>
      <c r="AD369" s="2218"/>
      <c r="AE369" s="2218"/>
      <c r="AF369" s="2218"/>
      <c r="AG369" s="2218"/>
      <c r="AH369" s="2218"/>
      <c r="AI369" s="2218"/>
    </row>
    <row r="370" spans="1:35" ht="15" x14ac:dyDescent="0.25">
      <c r="A370" s="2212" t="s">
        <v>25</v>
      </c>
      <c r="B370" s="2212"/>
      <c r="C370" s="95">
        <v>2014</v>
      </c>
      <c r="S370" s="1830" t="s">
        <v>25</v>
      </c>
      <c r="T370" s="1830" t="s">
        <v>706</v>
      </c>
      <c r="U370" s="1830"/>
      <c r="V370" s="1830"/>
      <c r="W370" s="1830"/>
      <c r="X370" s="1830"/>
      <c r="Y370" s="1830"/>
      <c r="Z370" s="1830"/>
      <c r="AA370" s="1830"/>
      <c r="AB370" s="1830"/>
      <c r="AC370" s="1830"/>
      <c r="AD370" s="1830"/>
      <c r="AE370" s="1830"/>
      <c r="AF370" s="1830"/>
      <c r="AG370" s="1830"/>
      <c r="AH370" s="1830"/>
      <c r="AI370" s="1830"/>
    </row>
    <row r="371" spans="1:35" ht="15" x14ac:dyDescent="0.25">
      <c r="A371" s="2212" t="s">
        <v>711</v>
      </c>
      <c r="B371" s="2212"/>
      <c r="C371" s="95" t="s">
        <v>712</v>
      </c>
      <c r="S371" s="1830" t="s">
        <v>272</v>
      </c>
      <c r="T371" s="1830" t="s">
        <v>712</v>
      </c>
      <c r="U371" s="1830"/>
      <c r="V371" s="1830"/>
      <c r="W371" s="1830"/>
      <c r="X371" s="1830"/>
      <c r="Y371" s="1830"/>
      <c r="Z371" s="1830"/>
      <c r="AA371" s="1830"/>
      <c r="AB371" s="1830"/>
      <c r="AC371" s="1830"/>
      <c r="AD371" s="1830"/>
      <c r="AE371" s="1830"/>
      <c r="AF371" s="1830"/>
      <c r="AG371" s="1830"/>
      <c r="AH371" s="1830"/>
      <c r="AI371" s="1830"/>
    </row>
    <row r="372" spans="1:35" ht="15" x14ac:dyDescent="0.25">
      <c r="A372" s="2212" t="s">
        <v>26</v>
      </c>
      <c r="B372" s="2212"/>
      <c r="C372" s="95" t="s">
        <v>755</v>
      </c>
      <c r="S372" s="1830" t="s">
        <v>26</v>
      </c>
      <c r="T372" s="1830" t="s">
        <v>755</v>
      </c>
      <c r="U372" s="1830"/>
      <c r="V372" s="1830"/>
      <c r="W372" s="1830"/>
      <c r="X372" s="1830"/>
      <c r="Y372" s="1830"/>
      <c r="Z372" s="1830"/>
      <c r="AA372" s="1830"/>
      <c r="AB372" s="1830"/>
      <c r="AC372" s="1830"/>
      <c r="AD372" s="1830"/>
      <c r="AE372" s="1830"/>
      <c r="AF372" s="1830"/>
      <c r="AG372" s="1830"/>
      <c r="AH372" s="1830"/>
      <c r="AI372" s="1830"/>
    </row>
    <row r="373" spans="1:35" ht="15" x14ac:dyDescent="0.25">
      <c r="A373" s="2212"/>
      <c r="B373" s="2212"/>
      <c r="S373" s="1830"/>
      <c r="T373" s="1830"/>
      <c r="U373" s="1830"/>
      <c r="V373" s="1830"/>
      <c r="W373" s="1830"/>
      <c r="X373" s="1830"/>
      <c r="Y373" s="1830"/>
      <c r="Z373" s="1830"/>
      <c r="AA373" s="1830"/>
      <c r="AB373" s="1830"/>
      <c r="AC373" s="1830"/>
      <c r="AD373" s="1830"/>
      <c r="AE373" s="1830"/>
      <c r="AF373" s="1830"/>
      <c r="AG373" s="1830"/>
      <c r="AH373" s="1830"/>
      <c r="AI373" s="1830"/>
    </row>
    <row r="374" spans="1:35" ht="15" x14ac:dyDescent="0.2">
      <c r="A374" s="2465" t="s">
        <v>0</v>
      </c>
      <c r="B374" s="2465" t="s">
        <v>715</v>
      </c>
      <c r="C374" s="180" t="s">
        <v>716</v>
      </c>
      <c r="D374" s="180"/>
      <c r="E374" s="180"/>
      <c r="F374" s="180"/>
      <c r="G374" s="180"/>
      <c r="H374" s="180"/>
      <c r="I374" s="180"/>
      <c r="J374" s="180"/>
      <c r="K374" s="180"/>
      <c r="L374" s="180"/>
      <c r="M374" s="180"/>
      <c r="N374" s="180"/>
      <c r="O374" s="180"/>
      <c r="P374" s="180"/>
      <c r="Q374" s="180" t="s">
        <v>309</v>
      </c>
      <c r="S374" s="2541" t="s">
        <v>0</v>
      </c>
      <c r="T374" s="2541" t="s">
        <v>715</v>
      </c>
      <c r="U374" s="2541" t="s">
        <v>716</v>
      </c>
      <c r="V374" s="2541"/>
      <c r="W374" s="2541"/>
      <c r="X374" s="2541"/>
      <c r="Y374" s="2541"/>
      <c r="Z374" s="2541"/>
      <c r="AA374" s="2541"/>
      <c r="AB374" s="2541"/>
      <c r="AC374" s="2541"/>
      <c r="AD374" s="2541"/>
      <c r="AE374" s="2541"/>
      <c r="AF374" s="2541"/>
      <c r="AG374" s="2541"/>
      <c r="AH374" s="2541"/>
      <c r="AI374" s="2541" t="s">
        <v>309</v>
      </c>
    </row>
    <row r="375" spans="1:35" ht="63.75" x14ac:dyDescent="0.2">
      <c r="A375" s="2466"/>
      <c r="B375" s="2466"/>
      <c r="C375" s="1261" t="s">
        <v>724</v>
      </c>
      <c r="D375" s="1261" t="s">
        <v>717</v>
      </c>
      <c r="E375" s="1261" t="s">
        <v>718</v>
      </c>
      <c r="F375" s="1261" t="s">
        <v>136</v>
      </c>
      <c r="G375" s="1261" t="s">
        <v>93</v>
      </c>
      <c r="H375" s="1261" t="s">
        <v>94</v>
      </c>
      <c r="I375" s="1261" t="s">
        <v>719</v>
      </c>
      <c r="J375" s="1261" t="s">
        <v>720</v>
      </c>
      <c r="K375" s="1261" t="s">
        <v>95</v>
      </c>
      <c r="L375" s="1261" t="s">
        <v>721</v>
      </c>
      <c r="M375" s="1261" t="s">
        <v>722</v>
      </c>
      <c r="N375" s="1261" t="s">
        <v>723</v>
      </c>
      <c r="O375" s="1261" t="s">
        <v>208</v>
      </c>
      <c r="P375" s="1261" t="s">
        <v>97</v>
      </c>
      <c r="Q375" s="1261"/>
      <c r="S375" s="2541"/>
      <c r="T375" s="2541"/>
      <c r="U375" s="1836" t="s">
        <v>724</v>
      </c>
      <c r="V375" s="1836" t="s">
        <v>717</v>
      </c>
      <c r="W375" s="1836" t="s">
        <v>718</v>
      </c>
      <c r="X375" s="1836" t="s">
        <v>136</v>
      </c>
      <c r="Y375" s="1836" t="s">
        <v>93</v>
      </c>
      <c r="Z375" s="1836" t="s">
        <v>94</v>
      </c>
      <c r="AA375" s="1836" t="s">
        <v>719</v>
      </c>
      <c r="AB375" s="1836" t="s">
        <v>720</v>
      </c>
      <c r="AC375" s="1836" t="s">
        <v>95</v>
      </c>
      <c r="AD375" s="1836" t="s">
        <v>725</v>
      </c>
      <c r="AE375" s="1836" t="s">
        <v>722</v>
      </c>
      <c r="AF375" s="1836" t="s">
        <v>726</v>
      </c>
      <c r="AG375" s="1836" t="s">
        <v>208</v>
      </c>
      <c r="AH375" s="1836" t="s">
        <v>97</v>
      </c>
      <c r="AI375" s="2541"/>
    </row>
    <row r="376" spans="1:35" ht="15" x14ac:dyDescent="0.2">
      <c r="A376" s="1263">
        <v>1</v>
      </c>
      <c r="B376" s="1263">
        <v>2</v>
      </c>
      <c r="C376" s="1263">
        <v>3</v>
      </c>
      <c r="D376" s="1264">
        <v>4</v>
      </c>
      <c r="E376" s="1264">
        <v>5</v>
      </c>
      <c r="F376" s="1264">
        <v>6</v>
      </c>
      <c r="G376" s="1264">
        <v>7</v>
      </c>
      <c r="H376" s="1264">
        <v>8</v>
      </c>
      <c r="I376" s="1264">
        <v>9</v>
      </c>
      <c r="J376" s="1264">
        <v>10</v>
      </c>
      <c r="K376" s="1264">
        <v>11</v>
      </c>
      <c r="L376" s="1264">
        <v>12</v>
      </c>
      <c r="M376" s="1264">
        <v>13</v>
      </c>
      <c r="N376" s="1264">
        <v>14</v>
      </c>
      <c r="O376" s="1264">
        <v>15</v>
      </c>
      <c r="P376" s="1264">
        <v>16</v>
      </c>
      <c r="Q376" s="1264">
        <v>17</v>
      </c>
      <c r="S376" s="1838">
        <v>1</v>
      </c>
      <c r="T376" s="1838">
        <v>2</v>
      </c>
      <c r="U376" s="1838">
        <v>3</v>
      </c>
      <c r="V376" s="1838">
        <v>4</v>
      </c>
      <c r="W376" s="1838">
        <v>5</v>
      </c>
      <c r="X376" s="1886" t="s">
        <v>829</v>
      </c>
      <c r="Y376" s="1838">
        <v>7</v>
      </c>
      <c r="Z376" s="1838">
        <v>8</v>
      </c>
      <c r="AA376" s="1838">
        <v>9</v>
      </c>
      <c r="AB376" s="1838">
        <v>10</v>
      </c>
      <c r="AC376" s="1838">
        <v>11</v>
      </c>
      <c r="AD376" s="1838">
        <v>12</v>
      </c>
      <c r="AE376" s="1838">
        <v>13</v>
      </c>
      <c r="AF376" s="1838">
        <v>14</v>
      </c>
      <c r="AG376" s="1838">
        <v>15</v>
      </c>
      <c r="AH376" s="1838">
        <v>16</v>
      </c>
      <c r="AI376" s="1838">
        <v>17</v>
      </c>
    </row>
    <row r="377" spans="1:35" ht="15" x14ac:dyDescent="0.25">
      <c r="A377" s="2219">
        <v>1</v>
      </c>
      <c r="B377" s="2219">
        <v>0</v>
      </c>
      <c r="C377" s="187"/>
      <c r="D377" s="187"/>
      <c r="E377" s="187"/>
      <c r="F377" s="187"/>
      <c r="G377" s="187"/>
      <c r="H377" s="187"/>
      <c r="I377" s="187"/>
      <c r="J377" s="187"/>
      <c r="K377" s="180"/>
      <c r="L377" s="180"/>
      <c r="M377" s="180"/>
      <c r="N377" s="180"/>
      <c r="O377" s="180"/>
      <c r="P377" s="180"/>
      <c r="Q377" s="180"/>
      <c r="S377" s="1835">
        <v>1</v>
      </c>
      <c r="T377" s="1835">
        <v>0</v>
      </c>
      <c r="U377" s="1832">
        <f>C377+U337</f>
        <v>0</v>
      </c>
      <c r="V377" s="1832">
        <f t="shared" ref="V377:AI386" si="39">D377+V337</f>
        <v>0</v>
      </c>
      <c r="W377" s="1832">
        <f t="shared" si="39"/>
        <v>0</v>
      </c>
      <c r="X377" s="1832">
        <f t="shared" si="39"/>
        <v>0</v>
      </c>
      <c r="Y377" s="1832">
        <f t="shared" si="39"/>
        <v>0</v>
      </c>
      <c r="Z377" s="1832">
        <f t="shared" si="39"/>
        <v>0</v>
      </c>
      <c r="AA377" s="1832">
        <f t="shared" si="39"/>
        <v>0</v>
      </c>
      <c r="AB377" s="1832">
        <f t="shared" si="39"/>
        <v>0</v>
      </c>
      <c r="AC377" s="1832">
        <f t="shared" si="39"/>
        <v>0</v>
      </c>
      <c r="AD377" s="1832">
        <f t="shared" si="39"/>
        <v>0</v>
      </c>
      <c r="AE377" s="1832">
        <f t="shared" si="39"/>
        <v>0</v>
      </c>
      <c r="AF377" s="1832">
        <f t="shared" si="39"/>
        <v>0</v>
      </c>
      <c r="AG377" s="1832">
        <f t="shared" si="39"/>
        <v>0</v>
      </c>
      <c r="AH377" s="1832">
        <f t="shared" si="39"/>
        <v>0</v>
      </c>
      <c r="AI377" s="1832">
        <f t="shared" si="39"/>
        <v>0</v>
      </c>
    </row>
    <row r="378" spans="1:35" ht="15" x14ac:dyDescent="0.25">
      <c r="A378" s="2219">
        <v>2</v>
      </c>
      <c r="B378" s="2219">
        <v>1</v>
      </c>
      <c r="C378" s="187"/>
      <c r="D378" s="187"/>
      <c r="E378" s="187"/>
      <c r="F378" s="187"/>
      <c r="G378" s="187"/>
      <c r="H378" s="187"/>
      <c r="I378" s="187"/>
      <c r="J378" s="187"/>
      <c r="K378" s="180"/>
      <c r="L378" s="180"/>
      <c r="M378" s="180"/>
      <c r="N378" s="180"/>
      <c r="O378" s="1837"/>
      <c r="P378" s="180"/>
      <c r="Q378" s="180"/>
      <c r="S378" s="1835">
        <v>2</v>
      </c>
      <c r="T378" s="1835">
        <v>1</v>
      </c>
      <c r="U378" s="1832">
        <f t="shared" ref="U378:U386" si="40">C378+U338</f>
        <v>0</v>
      </c>
      <c r="V378" s="1832">
        <f t="shared" si="39"/>
        <v>0</v>
      </c>
      <c r="W378" s="1832">
        <f t="shared" si="39"/>
        <v>0</v>
      </c>
      <c r="X378" s="1832">
        <f t="shared" si="39"/>
        <v>0</v>
      </c>
      <c r="Y378" s="1832">
        <f t="shared" si="39"/>
        <v>0</v>
      </c>
      <c r="Z378" s="1832">
        <f t="shared" si="39"/>
        <v>0</v>
      </c>
      <c r="AA378" s="1832">
        <f t="shared" si="39"/>
        <v>0</v>
      </c>
      <c r="AB378" s="1832">
        <f t="shared" si="39"/>
        <v>0</v>
      </c>
      <c r="AC378" s="1832">
        <f t="shared" si="39"/>
        <v>0</v>
      </c>
      <c r="AD378" s="1832">
        <f t="shared" si="39"/>
        <v>0</v>
      </c>
      <c r="AE378" s="1832">
        <f t="shared" si="39"/>
        <v>0</v>
      </c>
      <c r="AF378" s="1832">
        <f t="shared" si="39"/>
        <v>0</v>
      </c>
      <c r="AG378" s="1832">
        <f t="shared" si="39"/>
        <v>0</v>
      </c>
      <c r="AH378" s="1832">
        <f t="shared" si="39"/>
        <v>0</v>
      </c>
      <c r="AI378" s="1832">
        <f t="shared" si="39"/>
        <v>0</v>
      </c>
    </row>
    <row r="379" spans="1:35" ht="15" x14ac:dyDescent="0.25">
      <c r="A379" s="2219">
        <v>3</v>
      </c>
      <c r="B379" s="2219">
        <v>2</v>
      </c>
      <c r="C379" s="187"/>
      <c r="D379" s="187"/>
      <c r="E379" s="187"/>
      <c r="F379" s="187"/>
      <c r="G379" s="187"/>
      <c r="H379" s="187"/>
      <c r="I379" s="187"/>
      <c r="J379" s="187"/>
      <c r="K379" s="180"/>
      <c r="L379" s="180"/>
      <c r="M379" s="180"/>
      <c r="N379" s="180"/>
      <c r="O379" s="1837"/>
      <c r="P379" s="180"/>
      <c r="Q379" s="180"/>
      <c r="S379" s="1835">
        <v>3</v>
      </c>
      <c r="T379" s="1835">
        <v>2</v>
      </c>
      <c r="U379" s="1832">
        <f t="shared" si="40"/>
        <v>13</v>
      </c>
      <c r="V379" s="1832">
        <f t="shared" si="39"/>
        <v>13</v>
      </c>
      <c r="W379" s="1832">
        <f t="shared" si="39"/>
        <v>0</v>
      </c>
      <c r="X379" s="1832">
        <f t="shared" si="39"/>
        <v>0</v>
      </c>
      <c r="Y379" s="1832">
        <f t="shared" si="39"/>
        <v>147</v>
      </c>
      <c r="Z379" s="1832">
        <f t="shared" si="39"/>
        <v>12</v>
      </c>
      <c r="AA379" s="1832">
        <f t="shared" si="39"/>
        <v>8</v>
      </c>
      <c r="AB379" s="1832">
        <f t="shared" si="39"/>
        <v>8</v>
      </c>
      <c r="AC379" s="1832">
        <f t="shared" si="39"/>
        <v>0</v>
      </c>
      <c r="AD379" s="1832">
        <f t="shared" si="39"/>
        <v>0</v>
      </c>
      <c r="AE379" s="1832">
        <f t="shared" si="39"/>
        <v>0</v>
      </c>
      <c r="AF379" s="1832">
        <f t="shared" si="39"/>
        <v>0</v>
      </c>
      <c r="AG379" s="1832">
        <f t="shared" si="39"/>
        <v>0</v>
      </c>
      <c r="AH379" s="1832">
        <f t="shared" si="39"/>
        <v>0</v>
      </c>
      <c r="AI379" s="1832">
        <f t="shared" si="39"/>
        <v>0</v>
      </c>
    </row>
    <row r="380" spans="1:35" ht="15" x14ac:dyDescent="0.25">
      <c r="A380" s="2219">
        <v>4</v>
      </c>
      <c r="B380" s="2219">
        <v>3</v>
      </c>
      <c r="C380" s="187"/>
      <c r="D380" s="187">
        <v>1</v>
      </c>
      <c r="E380" s="187"/>
      <c r="F380" s="187"/>
      <c r="G380" s="187">
        <v>1</v>
      </c>
      <c r="H380" s="187"/>
      <c r="I380" s="187"/>
      <c r="J380" s="187"/>
      <c r="K380" s="180"/>
      <c r="L380" s="180"/>
      <c r="M380" s="180"/>
      <c r="N380" s="180"/>
      <c r="O380" s="1837"/>
      <c r="P380" s="180"/>
      <c r="Q380" s="180"/>
      <c r="S380" s="1835">
        <v>4</v>
      </c>
      <c r="T380" s="1835">
        <v>3</v>
      </c>
      <c r="U380" s="1832">
        <f t="shared" si="40"/>
        <v>16</v>
      </c>
      <c r="V380" s="1832">
        <f t="shared" si="39"/>
        <v>11</v>
      </c>
      <c r="W380" s="1832">
        <f t="shared" si="39"/>
        <v>4</v>
      </c>
      <c r="X380" s="1832">
        <f t="shared" si="39"/>
        <v>3</v>
      </c>
      <c r="Y380" s="1832">
        <f t="shared" si="39"/>
        <v>91</v>
      </c>
      <c r="Z380" s="1832">
        <f t="shared" si="39"/>
        <v>5</v>
      </c>
      <c r="AA380" s="1832">
        <f t="shared" si="39"/>
        <v>6</v>
      </c>
      <c r="AB380" s="1832">
        <f t="shared" si="39"/>
        <v>18</v>
      </c>
      <c r="AC380" s="1832">
        <f t="shared" si="39"/>
        <v>0</v>
      </c>
      <c r="AD380" s="1832">
        <f t="shared" si="39"/>
        <v>0</v>
      </c>
      <c r="AE380" s="1832">
        <f t="shared" si="39"/>
        <v>0</v>
      </c>
      <c r="AF380" s="1832">
        <f t="shared" si="39"/>
        <v>0</v>
      </c>
      <c r="AG380" s="1832">
        <f t="shared" si="39"/>
        <v>0</v>
      </c>
      <c r="AH380" s="1832">
        <f t="shared" si="39"/>
        <v>0</v>
      </c>
      <c r="AI380" s="1832">
        <f t="shared" si="39"/>
        <v>0</v>
      </c>
    </row>
    <row r="381" spans="1:35" ht="15" x14ac:dyDescent="0.25">
      <c r="A381" s="2219">
        <v>5</v>
      </c>
      <c r="B381" s="2219">
        <v>4</v>
      </c>
      <c r="C381" s="187"/>
      <c r="D381" s="187"/>
      <c r="E381" s="187"/>
      <c r="F381" s="187"/>
      <c r="G381" s="187"/>
      <c r="H381" s="187"/>
      <c r="I381" s="187"/>
      <c r="J381" s="187"/>
      <c r="K381" s="180"/>
      <c r="L381" s="180"/>
      <c r="M381" s="180"/>
      <c r="N381" s="180"/>
      <c r="O381" s="1837"/>
      <c r="P381" s="180"/>
      <c r="Q381" s="180"/>
      <c r="S381" s="1835">
        <v>5</v>
      </c>
      <c r="T381" s="1835">
        <v>4</v>
      </c>
      <c r="U381" s="1832">
        <f t="shared" si="40"/>
        <v>0</v>
      </c>
      <c r="V381" s="1832">
        <f t="shared" si="39"/>
        <v>0</v>
      </c>
      <c r="W381" s="1832">
        <f t="shared" si="39"/>
        <v>6</v>
      </c>
      <c r="X381" s="1832">
        <f t="shared" si="39"/>
        <v>65</v>
      </c>
      <c r="Y381" s="1832">
        <f t="shared" si="39"/>
        <v>46</v>
      </c>
      <c r="Z381" s="1832">
        <f t="shared" si="39"/>
        <v>11</v>
      </c>
      <c r="AA381" s="1832">
        <f t="shared" si="39"/>
        <v>14</v>
      </c>
      <c r="AB381" s="1832">
        <f t="shared" si="39"/>
        <v>11</v>
      </c>
      <c r="AC381" s="1832">
        <f t="shared" si="39"/>
        <v>0</v>
      </c>
      <c r="AD381" s="1832">
        <f t="shared" si="39"/>
        <v>0</v>
      </c>
      <c r="AE381" s="1832">
        <f t="shared" si="39"/>
        <v>0</v>
      </c>
      <c r="AF381" s="1832">
        <f t="shared" si="39"/>
        <v>0</v>
      </c>
      <c r="AG381" s="1832">
        <f t="shared" si="39"/>
        <v>0</v>
      </c>
      <c r="AH381" s="1832">
        <f t="shared" si="39"/>
        <v>0</v>
      </c>
      <c r="AI381" s="1832">
        <f t="shared" si="39"/>
        <v>0</v>
      </c>
    </row>
    <row r="382" spans="1:35" ht="15" x14ac:dyDescent="0.25">
      <c r="A382" s="2219">
        <v>6</v>
      </c>
      <c r="B382" s="2219">
        <v>5</v>
      </c>
      <c r="C382" s="187"/>
      <c r="D382" s="187"/>
      <c r="E382" s="187">
        <v>1</v>
      </c>
      <c r="F382" s="187">
        <v>5</v>
      </c>
      <c r="G382" s="187"/>
      <c r="H382" s="187">
        <v>1</v>
      </c>
      <c r="I382" s="187">
        <v>2</v>
      </c>
      <c r="J382" s="187">
        <v>3</v>
      </c>
      <c r="K382" s="180"/>
      <c r="L382" s="180"/>
      <c r="M382" s="180"/>
      <c r="N382" s="180"/>
      <c r="O382" s="1837"/>
      <c r="P382" s="180"/>
      <c r="Q382" s="180"/>
      <c r="S382" s="1835">
        <v>6</v>
      </c>
      <c r="T382" s="1835">
        <v>5</v>
      </c>
      <c r="U382" s="1832">
        <f t="shared" si="40"/>
        <v>0</v>
      </c>
      <c r="V382" s="1832">
        <f t="shared" si="39"/>
        <v>1</v>
      </c>
      <c r="W382" s="1832">
        <f t="shared" si="39"/>
        <v>14</v>
      </c>
      <c r="X382" s="1832">
        <f t="shared" si="39"/>
        <v>62</v>
      </c>
      <c r="Y382" s="1832">
        <f t="shared" si="39"/>
        <v>52</v>
      </c>
      <c r="Z382" s="1832">
        <f t="shared" si="39"/>
        <v>19</v>
      </c>
      <c r="AA382" s="1832">
        <f t="shared" si="39"/>
        <v>18</v>
      </c>
      <c r="AB382" s="1832">
        <f t="shared" si="39"/>
        <v>37</v>
      </c>
      <c r="AC382" s="1832">
        <f t="shared" si="39"/>
        <v>0</v>
      </c>
      <c r="AD382" s="1832">
        <f t="shared" si="39"/>
        <v>0</v>
      </c>
      <c r="AE382" s="1832">
        <f t="shared" si="39"/>
        <v>0</v>
      </c>
      <c r="AF382" s="1832">
        <f t="shared" si="39"/>
        <v>0</v>
      </c>
      <c r="AG382" s="1832">
        <f t="shared" si="39"/>
        <v>0</v>
      </c>
      <c r="AH382" s="1832">
        <f t="shared" si="39"/>
        <v>0</v>
      </c>
      <c r="AI382" s="1832">
        <f t="shared" si="39"/>
        <v>0</v>
      </c>
    </row>
    <row r="383" spans="1:35" ht="15" x14ac:dyDescent="0.25">
      <c r="A383" s="2219">
        <v>7</v>
      </c>
      <c r="B383" s="2219">
        <v>6</v>
      </c>
      <c r="C383" s="187"/>
      <c r="D383" s="187"/>
      <c r="E383" s="187"/>
      <c r="F383" s="187"/>
      <c r="G383" s="187"/>
      <c r="H383" s="187"/>
      <c r="I383" s="187"/>
      <c r="J383" s="187"/>
      <c r="K383" s="180"/>
      <c r="L383" s="180"/>
      <c r="M383" s="180"/>
      <c r="N383" s="180"/>
      <c r="O383" s="1837"/>
      <c r="P383" s="180"/>
      <c r="Q383" s="180"/>
      <c r="S383" s="1835">
        <v>7</v>
      </c>
      <c r="T383" s="1835">
        <v>6</v>
      </c>
      <c r="U383" s="1832">
        <f t="shared" si="40"/>
        <v>1</v>
      </c>
      <c r="V383" s="1832">
        <f t="shared" si="39"/>
        <v>2</v>
      </c>
      <c r="W383" s="1832">
        <f t="shared" si="39"/>
        <v>8</v>
      </c>
      <c r="X383" s="1832">
        <f t="shared" si="39"/>
        <v>15</v>
      </c>
      <c r="Y383" s="1832">
        <f t="shared" si="39"/>
        <v>13</v>
      </c>
      <c r="Z383" s="1832">
        <f t="shared" si="39"/>
        <v>14</v>
      </c>
      <c r="AA383" s="1832">
        <f t="shared" si="39"/>
        <v>8</v>
      </c>
      <c r="AB383" s="1832">
        <f t="shared" si="39"/>
        <v>11</v>
      </c>
      <c r="AC383" s="1832">
        <f t="shared" si="39"/>
        <v>0</v>
      </c>
      <c r="AD383" s="1832">
        <f t="shared" si="39"/>
        <v>0</v>
      </c>
      <c r="AE383" s="1832">
        <f t="shared" si="39"/>
        <v>0</v>
      </c>
      <c r="AF383" s="1832">
        <f t="shared" si="39"/>
        <v>0</v>
      </c>
      <c r="AG383" s="1832">
        <f t="shared" si="39"/>
        <v>0</v>
      </c>
      <c r="AH383" s="1832">
        <f t="shared" si="39"/>
        <v>0</v>
      </c>
      <c r="AI383" s="1832">
        <f t="shared" si="39"/>
        <v>0</v>
      </c>
    </row>
    <row r="384" spans="1:35" ht="15" x14ac:dyDescent="0.25">
      <c r="A384" s="2219">
        <v>8</v>
      </c>
      <c r="B384" s="2219">
        <v>7</v>
      </c>
      <c r="C384" s="187"/>
      <c r="D384" s="187"/>
      <c r="E384" s="187"/>
      <c r="F384" s="187"/>
      <c r="G384" s="187"/>
      <c r="H384" s="187">
        <v>2</v>
      </c>
      <c r="I384" s="187"/>
      <c r="J384" s="187">
        <v>1</v>
      </c>
      <c r="K384" s="180"/>
      <c r="L384" s="180"/>
      <c r="M384" s="180"/>
      <c r="N384" s="180"/>
      <c r="O384" s="1837"/>
      <c r="P384" s="180"/>
      <c r="Q384" s="180"/>
      <c r="S384" s="1835">
        <v>8</v>
      </c>
      <c r="T384" s="1835">
        <v>7</v>
      </c>
      <c r="U384" s="1832">
        <f t="shared" si="40"/>
        <v>0</v>
      </c>
      <c r="V384" s="1832">
        <f t="shared" si="39"/>
        <v>0</v>
      </c>
      <c r="W384" s="1832">
        <f t="shared" si="39"/>
        <v>2</v>
      </c>
      <c r="X384" s="1832">
        <f t="shared" si="39"/>
        <v>5</v>
      </c>
      <c r="Y384" s="1832">
        <f t="shared" si="39"/>
        <v>7</v>
      </c>
      <c r="Z384" s="1832">
        <f t="shared" si="39"/>
        <v>8</v>
      </c>
      <c r="AA384" s="1832">
        <f t="shared" si="39"/>
        <v>8</v>
      </c>
      <c r="AB384" s="1832">
        <f t="shared" si="39"/>
        <v>3</v>
      </c>
      <c r="AC384" s="1832">
        <f t="shared" si="39"/>
        <v>0</v>
      </c>
      <c r="AD384" s="1832">
        <f t="shared" si="39"/>
        <v>0</v>
      </c>
      <c r="AE384" s="1832">
        <f t="shared" si="39"/>
        <v>0</v>
      </c>
      <c r="AF384" s="1832">
        <f t="shared" si="39"/>
        <v>0</v>
      </c>
      <c r="AG384" s="1832">
        <f t="shared" si="39"/>
        <v>0</v>
      </c>
      <c r="AH384" s="1832">
        <f t="shared" si="39"/>
        <v>0</v>
      </c>
      <c r="AI384" s="1832">
        <f t="shared" si="39"/>
        <v>0</v>
      </c>
    </row>
    <row r="385" spans="1:35" ht="15" x14ac:dyDescent="0.25">
      <c r="A385" s="2219">
        <v>9</v>
      </c>
      <c r="B385" s="2219">
        <v>8</v>
      </c>
      <c r="C385" s="187"/>
      <c r="D385" s="187"/>
      <c r="E385" s="1269"/>
      <c r="F385" s="1269">
        <v>1</v>
      </c>
      <c r="G385" s="1269"/>
      <c r="H385" s="1269"/>
      <c r="I385" s="1370"/>
      <c r="J385" s="187"/>
      <c r="K385" s="180"/>
      <c r="L385" s="180"/>
      <c r="M385" s="180"/>
      <c r="N385" s="180"/>
      <c r="O385" s="1837"/>
      <c r="P385" s="180"/>
      <c r="Q385" s="180"/>
      <c r="S385" s="1835">
        <v>9</v>
      </c>
      <c r="T385" s="1835">
        <v>8</v>
      </c>
      <c r="U385" s="1832">
        <f t="shared" si="40"/>
        <v>0</v>
      </c>
      <c r="V385" s="1832">
        <f t="shared" si="39"/>
        <v>0</v>
      </c>
      <c r="W385" s="1832">
        <f t="shared" si="39"/>
        <v>1</v>
      </c>
      <c r="X385" s="1832">
        <f t="shared" si="39"/>
        <v>6</v>
      </c>
      <c r="Y385" s="1832">
        <f t="shared" si="39"/>
        <v>2</v>
      </c>
      <c r="Z385" s="1832">
        <f t="shared" si="39"/>
        <v>4</v>
      </c>
      <c r="AA385" s="1832">
        <f t="shared" si="39"/>
        <v>1</v>
      </c>
      <c r="AB385" s="1832">
        <f t="shared" si="39"/>
        <v>6</v>
      </c>
      <c r="AC385" s="1832">
        <f t="shared" si="39"/>
        <v>0</v>
      </c>
      <c r="AD385" s="1832">
        <f t="shared" si="39"/>
        <v>0</v>
      </c>
      <c r="AE385" s="1832">
        <f t="shared" si="39"/>
        <v>0</v>
      </c>
      <c r="AF385" s="1832">
        <f t="shared" si="39"/>
        <v>0</v>
      </c>
      <c r="AG385" s="1832">
        <f t="shared" si="39"/>
        <v>0</v>
      </c>
      <c r="AH385" s="1832">
        <f t="shared" si="39"/>
        <v>0</v>
      </c>
      <c r="AI385" s="1832">
        <f t="shared" si="39"/>
        <v>0</v>
      </c>
    </row>
    <row r="386" spans="1:35" ht="15" x14ac:dyDescent="0.25">
      <c r="A386" s="2219">
        <v>10</v>
      </c>
      <c r="B386" s="2219">
        <v>9</v>
      </c>
      <c r="C386" s="187"/>
      <c r="D386" s="187"/>
      <c r="E386" s="187"/>
      <c r="F386" s="187"/>
      <c r="G386" s="187"/>
      <c r="H386" s="187"/>
      <c r="I386" s="187"/>
      <c r="J386" s="187"/>
      <c r="K386" s="180"/>
      <c r="L386" s="180"/>
      <c r="M386" s="180"/>
      <c r="N386" s="180"/>
      <c r="O386" s="1837"/>
      <c r="P386" s="180"/>
      <c r="Q386" s="180"/>
      <c r="S386" s="1835">
        <v>10</v>
      </c>
      <c r="T386" s="1835">
        <v>9</v>
      </c>
      <c r="U386" s="1832">
        <f t="shared" si="40"/>
        <v>0</v>
      </c>
      <c r="V386" s="1832">
        <f t="shared" si="39"/>
        <v>0</v>
      </c>
      <c r="W386" s="1832">
        <f t="shared" si="39"/>
        <v>0</v>
      </c>
      <c r="X386" s="1832">
        <f t="shared" si="39"/>
        <v>0</v>
      </c>
      <c r="Y386" s="1832">
        <f t="shared" si="39"/>
        <v>0</v>
      </c>
      <c r="Z386" s="1832">
        <f t="shared" si="39"/>
        <v>0</v>
      </c>
      <c r="AA386" s="1832">
        <f t="shared" si="39"/>
        <v>0</v>
      </c>
      <c r="AB386" s="1832">
        <f t="shared" si="39"/>
        <v>9</v>
      </c>
      <c r="AC386" s="1832">
        <f t="shared" si="39"/>
        <v>0</v>
      </c>
      <c r="AD386" s="1832">
        <f t="shared" si="39"/>
        <v>0</v>
      </c>
      <c r="AE386" s="1832">
        <f t="shared" si="39"/>
        <v>0</v>
      </c>
      <c r="AF386" s="1832">
        <f t="shared" si="39"/>
        <v>0</v>
      </c>
      <c r="AG386" s="1832">
        <f t="shared" si="39"/>
        <v>0</v>
      </c>
      <c r="AH386" s="1832">
        <f t="shared" si="39"/>
        <v>0</v>
      </c>
      <c r="AI386" s="1832">
        <f t="shared" si="39"/>
        <v>0</v>
      </c>
    </row>
    <row r="387" spans="1:35" ht="15" x14ac:dyDescent="0.25">
      <c r="A387" s="2219" t="s">
        <v>276</v>
      </c>
      <c r="B387" s="2219"/>
      <c r="C387" s="2231"/>
      <c r="D387" s="2231">
        <v>1</v>
      </c>
      <c r="E387" s="2231">
        <v>1</v>
      </c>
      <c r="F387" s="2231">
        <v>6</v>
      </c>
      <c r="G387" s="2231">
        <v>1</v>
      </c>
      <c r="H387" s="2231">
        <v>3</v>
      </c>
      <c r="I387" s="2231">
        <v>2</v>
      </c>
      <c r="J387" s="2231">
        <v>4</v>
      </c>
      <c r="K387" s="2231"/>
      <c r="L387" s="2231"/>
      <c r="M387" s="2231"/>
      <c r="N387" s="2231"/>
      <c r="O387" s="2231"/>
      <c r="P387" s="2231"/>
      <c r="Q387" s="2231"/>
      <c r="S387" s="2535" t="s">
        <v>276</v>
      </c>
      <c r="T387" s="2536"/>
      <c r="U387" s="1832">
        <f>SUM(U377:U386)</f>
        <v>30</v>
      </c>
      <c r="V387" s="1832">
        <f t="shared" ref="V387:AB387" si="41">SUM(V377:V386)</f>
        <v>27</v>
      </c>
      <c r="W387" s="1832">
        <f t="shared" si="41"/>
        <v>35</v>
      </c>
      <c r="X387" s="1832">
        <f t="shared" si="41"/>
        <v>156</v>
      </c>
      <c r="Y387" s="1832">
        <f t="shared" si="41"/>
        <v>358</v>
      </c>
      <c r="Z387" s="1832">
        <f t="shared" si="41"/>
        <v>73</v>
      </c>
      <c r="AA387" s="1832">
        <f t="shared" si="41"/>
        <v>63</v>
      </c>
      <c r="AB387" s="1832">
        <f t="shared" si="41"/>
        <v>103</v>
      </c>
      <c r="AC387" s="1832"/>
      <c r="AD387" s="1832"/>
      <c r="AE387" s="1832"/>
      <c r="AF387" s="1832"/>
      <c r="AG387" s="1832"/>
      <c r="AH387" s="1832"/>
      <c r="AI387" s="1832"/>
    </row>
    <row r="388" spans="1:35" ht="15" x14ac:dyDescent="0.25">
      <c r="A388" s="2212"/>
      <c r="B388" s="2212"/>
      <c r="S388" s="1830"/>
      <c r="T388" s="1830"/>
      <c r="U388" s="1834">
        <v>700</v>
      </c>
      <c r="V388" s="1830"/>
      <c r="W388" s="1830"/>
      <c r="X388" s="1830"/>
      <c r="Y388" s="1830"/>
      <c r="Z388" s="1830"/>
      <c r="AA388" s="1830"/>
      <c r="AB388" s="1830"/>
      <c r="AC388" s="1830"/>
      <c r="AD388" s="1830"/>
      <c r="AE388" s="1830"/>
      <c r="AF388" s="1830"/>
      <c r="AG388" s="1830"/>
      <c r="AH388" s="1830"/>
      <c r="AI388" s="1830"/>
    </row>
    <row r="389" spans="1:35" ht="15" x14ac:dyDescent="0.25">
      <c r="A389" s="2212" t="s">
        <v>598</v>
      </c>
      <c r="B389" s="2212"/>
      <c r="S389" s="1830" t="s">
        <v>598</v>
      </c>
      <c r="T389" s="1830"/>
      <c r="U389" s="1830" t="s">
        <v>302</v>
      </c>
      <c r="V389" s="1830"/>
      <c r="W389" s="1830"/>
      <c r="X389" s="1830"/>
      <c r="Y389" s="1830"/>
      <c r="Z389" s="1830"/>
      <c r="AA389" s="1830"/>
      <c r="AB389" s="1830"/>
      <c r="AC389" s="1830"/>
      <c r="AD389" s="1830"/>
      <c r="AE389" s="1830"/>
      <c r="AF389" s="1830"/>
      <c r="AG389" s="1830"/>
      <c r="AH389" s="1830"/>
      <c r="AI389" s="1830"/>
    </row>
    <row r="390" spans="1:35" ht="15" x14ac:dyDescent="0.25">
      <c r="A390" s="2212">
        <v>1</v>
      </c>
      <c r="B390" s="2212" t="s">
        <v>728</v>
      </c>
      <c r="H390" s="95">
        <v>8</v>
      </c>
      <c r="I390" s="95" t="s">
        <v>729</v>
      </c>
      <c r="S390" s="1830">
        <v>1</v>
      </c>
      <c r="T390" s="1830" t="s">
        <v>728</v>
      </c>
      <c r="U390" s="1830"/>
      <c r="V390" s="1830"/>
      <c r="W390" s="1830"/>
      <c r="X390" s="1830"/>
      <c r="Y390" s="1830"/>
      <c r="Z390" s="1833">
        <v>8</v>
      </c>
      <c r="AA390" s="1830" t="s">
        <v>730</v>
      </c>
      <c r="AB390" s="1830"/>
      <c r="AC390" s="1830"/>
      <c r="AD390" s="1830"/>
      <c r="AE390" s="1830"/>
      <c r="AF390" s="1830"/>
      <c r="AG390" s="2537"/>
      <c r="AH390" s="2537"/>
      <c r="AI390" s="2537"/>
    </row>
    <row r="391" spans="1:35" ht="15" x14ac:dyDescent="0.25">
      <c r="A391" s="2212">
        <v>2</v>
      </c>
      <c r="B391" s="2212" t="s">
        <v>731</v>
      </c>
      <c r="H391" s="95">
        <v>9</v>
      </c>
      <c r="I391" s="95" t="s">
        <v>732</v>
      </c>
      <c r="S391" s="1830">
        <v>2</v>
      </c>
      <c r="T391" s="1830" t="s">
        <v>731</v>
      </c>
      <c r="U391" s="1830"/>
      <c r="V391" s="1830"/>
      <c r="W391" s="1830"/>
      <c r="X391" s="1830"/>
      <c r="Y391" s="1830"/>
      <c r="Z391" s="1833">
        <v>9</v>
      </c>
      <c r="AA391" s="1830" t="s">
        <v>733</v>
      </c>
      <c r="AB391" s="1830"/>
      <c r="AC391" s="1830"/>
      <c r="AD391" s="1830"/>
      <c r="AE391" s="1830"/>
      <c r="AF391" s="1830"/>
      <c r="AG391" s="1830"/>
      <c r="AH391" s="1830"/>
      <c r="AI391" s="1830"/>
    </row>
    <row r="392" spans="1:35" ht="15" x14ac:dyDescent="0.25">
      <c r="A392" s="2212">
        <v>3</v>
      </c>
      <c r="B392" s="2212" t="s">
        <v>734</v>
      </c>
      <c r="H392" s="95">
        <v>0</v>
      </c>
      <c r="I392" s="95" t="s">
        <v>735</v>
      </c>
      <c r="S392" s="1830">
        <v>3</v>
      </c>
      <c r="T392" s="1830" t="s">
        <v>734</v>
      </c>
      <c r="U392" s="1830"/>
      <c r="V392" s="1830"/>
      <c r="W392" s="1830"/>
      <c r="X392" s="1830"/>
      <c r="Y392" s="1830"/>
      <c r="Z392" s="1833">
        <v>0</v>
      </c>
      <c r="AA392" s="1830" t="s">
        <v>736</v>
      </c>
      <c r="AB392" s="1830"/>
      <c r="AC392" s="1830"/>
      <c r="AD392" s="1830"/>
      <c r="AE392" s="1830"/>
      <c r="AF392" s="1830"/>
      <c r="AG392" s="1830"/>
      <c r="AH392" s="1830"/>
      <c r="AI392" s="1830"/>
    </row>
    <row r="393" spans="1:35" ht="15" x14ac:dyDescent="0.25">
      <c r="A393" s="2212">
        <v>4</v>
      </c>
      <c r="B393" s="2212" t="s">
        <v>737</v>
      </c>
      <c r="H393" s="95" t="s">
        <v>738</v>
      </c>
      <c r="I393" s="95" t="s">
        <v>739</v>
      </c>
      <c r="S393" s="1830">
        <v>4</v>
      </c>
      <c r="T393" s="1830" t="s">
        <v>737</v>
      </c>
      <c r="U393" s="1830"/>
      <c r="V393" s="1830"/>
      <c r="W393" s="1830"/>
      <c r="X393" s="1830"/>
      <c r="Y393" s="1830"/>
      <c r="Z393" s="1830" t="s">
        <v>738</v>
      </c>
      <c r="AA393" s="1830" t="s">
        <v>739</v>
      </c>
      <c r="AB393" s="1830"/>
      <c r="AC393" s="1830"/>
      <c r="AD393" s="1830"/>
      <c r="AE393" s="1830"/>
      <c r="AF393" s="1830"/>
      <c r="AG393" s="1830"/>
      <c r="AH393" s="1830"/>
      <c r="AI393" s="1830"/>
    </row>
    <row r="394" spans="1:35" ht="15" x14ac:dyDescent="0.25">
      <c r="A394" s="2212">
        <v>5</v>
      </c>
      <c r="B394" s="2212" t="s">
        <v>740</v>
      </c>
      <c r="H394" s="95" t="s">
        <v>741</v>
      </c>
      <c r="I394" s="95" t="s">
        <v>742</v>
      </c>
      <c r="S394" s="1830">
        <v>5</v>
      </c>
      <c r="T394" s="1830" t="s">
        <v>740</v>
      </c>
      <c r="U394" s="1830"/>
      <c r="V394" s="1830"/>
      <c r="W394" s="1830"/>
      <c r="X394" s="1830"/>
      <c r="Y394" s="1830"/>
      <c r="Z394" s="1830" t="s">
        <v>741</v>
      </c>
      <c r="AA394" s="1830" t="s">
        <v>742</v>
      </c>
      <c r="AB394" s="1830"/>
      <c r="AC394" s="1830"/>
      <c r="AD394" s="1830"/>
      <c r="AE394" s="1830"/>
      <c r="AF394" s="1830"/>
      <c r="AG394" s="2538"/>
      <c r="AH394" s="2538"/>
      <c r="AI394" s="2538"/>
    </row>
    <row r="395" spans="1:35" ht="15" x14ac:dyDescent="0.25">
      <c r="A395" s="2212">
        <v>6</v>
      </c>
      <c r="B395" s="2212" t="s">
        <v>743</v>
      </c>
      <c r="H395" s="95" t="s">
        <v>744</v>
      </c>
      <c r="I395" s="95" t="s">
        <v>745</v>
      </c>
      <c r="S395" s="1830">
        <v>6</v>
      </c>
      <c r="T395" s="1830" t="s">
        <v>743</v>
      </c>
      <c r="U395" s="1830"/>
      <c r="V395" s="1830"/>
      <c r="W395" s="1830"/>
      <c r="X395" s="1830"/>
      <c r="Y395" s="1830"/>
      <c r="Z395" s="1830" t="s">
        <v>744</v>
      </c>
      <c r="AA395" s="1830" t="s">
        <v>745</v>
      </c>
      <c r="AB395" s="1830"/>
      <c r="AC395" s="1830"/>
      <c r="AD395" s="1830"/>
      <c r="AE395" s="1830"/>
      <c r="AF395" s="1830"/>
      <c r="AG395" s="2537"/>
      <c r="AH395" s="2537"/>
      <c r="AI395" s="2537"/>
    </row>
    <row r="396" spans="1:35" ht="15" x14ac:dyDescent="0.25">
      <c r="A396" s="2212">
        <v>7</v>
      </c>
      <c r="B396" s="2212" t="s">
        <v>746</v>
      </c>
      <c r="H396" s="95" t="s">
        <v>747</v>
      </c>
      <c r="I396" s="95" t="s">
        <v>748</v>
      </c>
      <c r="S396" s="1830">
        <v>7</v>
      </c>
      <c r="T396" s="1830" t="s">
        <v>746</v>
      </c>
      <c r="U396" s="1830"/>
      <c r="V396" s="1830"/>
      <c r="W396" s="1830"/>
      <c r="X396" s="1830"/>
      <c r="Y396" s="1830"/>
      <c r="Z396" s="1830" t="s">
        <v>747</v>
      </c>
      <c r="AA396" s="1830" t="s">
        <v>748</v>
      </c>
      <c r="AB396" s="1830"/>
      <c r="AC396" s="1830"/>
      <c r="AD396" s="1830"/>
      <c r="AE396" s="1830"/>
      <c r="AF396" s="1830"/>
      <c r="AG396" s="2537"/>
      <c r="AH396" s="2537"/>
      <c r="AI396" s="2537"/>
    </row>
    <row r="397" spans="1:35" ht="15" x14ac:dyDescent="0.25">
      <c r="S397" s="1830"/>
    </row>
    <row r="398" spans="1:35" ht="15" x14ac:dyDescent="0.25">
      <c r="S398" s="2253" t="s">
        <v>903</v>
      </c>
    </row>
  </sheetData>
  <mergeCells count="157">
    <mergeCell ref="A294:A295"/>
    <mergeCell ref="B294:B295"/>
    <mergeCell ref="S273:T273"/>
    <mergeCell ref="AG276:AI276"/>
    <mergeCell ref="AG280:AI280"/>
    <mergeCell ref="AG281:AI281"/>
    <mergeCell ref="AG282:AI282"/>
    <mergeCell ref="A253:Q253"/>
    <mergeCell ref="S253:AI253"/>
    <mergeCell ref="S254:AI254"/>
    <mergeCell ref="A260:A261"/>
    <mergeCell ref="B260:B261"/>
    <mergeCell ref="C260:P260"/>
    <mergeCell ref="S260:S261"/>
    <mergeCell ref="T260:T261"/>
    <mergeCell ref="U260:AH260"/>
    <mergeCell ref="AI260:AI261"/>
    <mergeCell ref="S288:AI288"/>
    <mergeCell ref="S287:AI287"/>
    <mergeCell ref="AG232:AI232"/>
    <mergeCell ref="AG236:AI236"/>
    <mergeCell ref="AG237:AI237"/>
    <mergeCell ref="AG238:AI238"/>
    <mergeCell ref="A209:Q209"/>
    <mergeCell ref="A216:A217"/>
    <mergeCell ref="B216:B217"/>
    <mergeCell ref="C216:P216"/>
    <mergeCell ref="S209:AI209"/>
    <mergeCell ref="S210:AI210"/>
    <mergeCell ref="S216:S217"/>
    <mergeCell ref="T216:T217"/>
    <mergeCell ref="U216:AH216"/>
    <mergeCell ref="AI216:AI217"/>
    <mergeCell ref="AG162:AI162"/>
    <mergeCell ref="S133:AI133"/>
    <mergeCell ref="S134:AI134"/>
    <mergeCell ref="S140:S141"/>
    <mergeCell ref="T140:T141"/>
    <mergeCell ref="U140:AH140"/>
    <mergeCell ref="AI140:AI141"/>
    <mergeCell ref="S153:T153"/>
    <mergeCell ref="S229:T229"/>
    <mergeCell ref="AG156:AI156"/>
    <mergeCell ref="S87:T87"/>
    <mergeCell ref="AG90:AI90"/>
    <mergeCell ref="AG94:AI94"/>
    <mergeCell ref="AG95:AI95"/>
    <mergeCell ref="AG96:AI96"/>
    <mergeCell ref="A100:Q100"/>
    <mergeCell ref="AG160:AI160"/>
    <mergeCell ref="AG161:AI161"/>
    <mergeCell ref="S54:T54"/>
    <mergeCell ref="AG57:AI57"/>
    <mergeCell ref="AG61:AI61"/>
    <mergeCell ref="AG62:AI62"/>
    <mergeCell ref="AG63:AI63"/>
    <mergeCell ref="A65:Q65"/>
    <mergeCell ref="C74:P74"/>
    <mergeCell ref="A133:Q133"/>
    <mergeCell ref="A140:A141"/>
    <mergeCell ref="B140:B141"/>
    <mergeCell ref="C140:P140"/>
    <mergeCell ref="S34:AI34"/>
    <mergeCell ref="S35:AI35"/>
    <mergeCell ref="S41:S42"/>
    <mergeCell ref="T41:T42"/>
    <mergeCell ref="U41:AH41"/>
    <mergeCell ref="AI41:AI42"/>
    <mergeCell ref="S21:T21"/>
    <mergeCell ref="AG24:AI24"/>
    <mergeCell ref="AG28:AI28"/>
    <mergeCell ref="AG29:AI29"/>
    <mergeCell ref="AG30:AI30"/>
    <mergeCell ref="S1:AI1"/>
    <mergeCell ref="S2:AI2"/>
    <mergeCell ref="A8:A9"/>
    <mergeCell ref="B8:B9"/>
    <mergeCell ref="S8:S9"/>
    <mergeCell ref="T8:T9"/>
    <mergeCell ref="U8:AH8"/>
    <mergeCell ref="AI8:AI9"/>
    <mergeCell ref="A33:Q33"/>
    <mergeCell ref="A1:Q1"/>
    <mergeCell ref="A39:A40"/>
    <mergeCell ref="B39:B40"/>
    <mergeCell ref="S120:T120"/>
    <mergeCell ref="AG123:AI123"/>
    <mergeCell ref="AG127:AI127"/>
    <mergeCell ref="AG128:AI128"/>
    <mergeCell ref="AG129:AI129"/>
    <mergeCell ref="A107:A108"/>
    <mergeCell ref="B107:B108"/>
    <mergeCell ref="C107:P107"/>
    <mergeCell ref="S100:AI100"/>
    <mergeCell ref="S101:AI101"/>
    <mergeCell ref="S107:S108"/>
    <mergeCell ref="T107:T108"/>
    <mergeCell ref="U107:AH107"/>
    <mergeCell ref="AI107:AI108"/>
    <mergeCell ref="S67:AI67"/>
    <mergeCell ref="S68:AI68"/>
    <mergeCell ref="A74:A75"/>
    <mergeCell ref="B74:B75"/>
    <mergeCell ref="S74:S75"/>
    <mergeCell ref="T74:T75"/>
    <mergeCell ref="U74:AH74"/>
    <mergeCell ref="AI74:AI75"/>
    <mergeCell ref="A167:Q167"/>
    <mergeCell ref="A174:A175"/>
    <mergeCell ref="B174:B175"/>
    <mergeCell ref="C174:P174"/>
    <mergeCell ref="AG196:AI196"/>
    <mergeCell ref="S167:AI167"/>
    <mergeCell ref="S168:AI168"/>
    <mergeCell ref="S174:S175"/>
    <mergeCell ref="T174:T175"/>
    <mergeCell ref="U174:AH174"/>
    <mergeCell ref="AI174:AI175"/>
    <mergeCell ref="S187:T187"/>
    <mergeCell ref="AG190:AI190"/>
    <mergeCell ref="AG194:AI194"/>
    <mergeCell ref="AG195:AI195"/>
    <mergeCell ref="AG316:AI316"/>
    <mergeCell ref="AG315:AI315"/>
    <mergeCell ref="S294:S295"/>
    <mergeCell ref="T294:T295"/>
    <mergeCell ref="U294:AH294"/>
    <mergeCell ref="AI294:AI295"/>
    <mergeCell ref="S307:T307"/>
    <mergeCell ref="AG310:AI310"/>
    <mergeCell ref="AG314:AI314"/>
    <mergeCell ref="S327:AI327"/>
    <mergeCell ref="S328:AI328"/>
    <mergeCell ref="S334:S335"/>
    <mergeCell ref="T334:T335"/>
    <mergeCell ref="U334:AH334"/>
    <mergeCell ref="AI334:AI335"/>
    <mergeCell ref="S347:T347"/>
    <mergeCell ref="AG350:AI350"/>
    <mergeCell ref="AG354:AI354"/>
    <mergeCell ref="S387:T387"/>
    <mergeCell ref="AG390:AI390"/>
    <mergeCell ref="AG394:AI394"/>
    <mergeCell ref="AG395:AI395"/>
    <mergeCell ref="AG396:AI396"/>
    <mergeCell ref="A334:A335"/>
    <mergeCell ref="B334:B335"/>
    <mergeCell ref="A374:A375"/>
    <mergeCell ref="B374:B375"/>
    <mergeCell ref="AG355:AI355"/>
    <mergeCell ref="AG356:AI356"/>
    <mergeCell ref="S367:AI367"/>
    <mergeCell ref="S368:AI368"/>
    <mergeCell ref="S374:S375"/>
    <mergeCell ref="T374:T375"/>
    <mergeCell ref="U374:AH374"/>
    <mergeCell ref="AI374:AI375"/>
  </mergeCells>
  <printOptions horizontalCentered="1"/>
  <pageMargins left="0.15748031496062992" right="0.15748031496062992" top="0.43307086614173229" bottom="0" header="0.51181102362204722" footer="0"/>
  <pageSetup paperSize="256" orientation="landscape" horizontalDpi="4294967294" verticalDpi="4294967293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493"/>
  <sheetViews>
    <sheetView topLeftCell="A445" workbookViewId="0">
      <selection activeCell="J442" sqref="J442"/>
    </sheetView>
  </sheetViews>
  <sheetFormatPr defaultRowHeight="12.75" x14ac:dyDescent="0.2"/>
  <cols>
    <col min="1" max="1" width="5" style="95" customWidth="1"/>
    <col min="2" max="2" width="3" style="95" customWidth="1"/>
    <col min="3" max="3" width="1.5703125" style="95" customWidth="1"/>
    <col min="4" max="4" width="5.7109375" style="95" customWidth="1"/>
    <col min="5" max="5" width="7.5703125" style="95" customWidth="1"/>
    <col min="6" max="8" width="9.140625" style="95"/>
    <col min="9" max="18" width="7.7109375" style="95" customWidth="1"/>
    <col min="19" max="22" width="9.140625" style="112"/>
    <col min="23" max="16384" width="9.140625" style="95"/>
  </cols>
  <sheetData>
    <row r="1" spans="1:22" ht="18" x14ac:dyDescent="0.25">
      <c r="A1" s="2361" t="s">
        <v>98</v>
      </c>
      <c r="B1" s="2361"/>
      <c r="C1" s="2361"/>
      <c r="D1" s="2361"/>
      <c r="E1" s="2361"/>
      <c r="F1" s="2361"/>
      <c r="G1" s="2361"/>
      <c r="H1" s="2361"/>
      <c r="I1" s="2361"/>
      <c r="J1" s="2361"/>
      <c r="K1" s="2361"/>
      <c r="L1" s="2361"/>
      <c r="M1" s="2361"/>
      <c r="N1" s="2361"/>
      <c r="O1" s="2361"/>
      <c r="P1" s="2361"/>
      <c r="Q1" s="2361"/>
      <c r="R1" s="2361"/>
    </row>
    <row r="2" spans="1:22" x14ac:dyDescent="0.2">
      <c r="A2" s="95" t="s">
        <v>273</v>
      </c>
      <c r="C2" s="103" t="s">
        <v>27</v>
      </c>
      <c r="D2" s="103" t="s">
        <v>274</v>
      </c>
      <c r="E2" s="103"/>
    </row>
    <row r="3" spans="1:22" x14ac:dyDescent="0.2">
      <c r="A3" s="95" t="s">
        <v>25</v>
      </c>
      <c r="C3" s="103" t="s">
        <v>27</v>
      </c>
      <c r="D3" s="1180">
        <f>[3]K1b!D5</f>
        <v>2014</v>
      </c>
      <c r="E3" s="81"/>
    </row>
    <row r="4" spans="1:22" x14ac:dyDescent="0.2">
      <c r="A4" s="112" t="s">
        <v>272</v>
      </c>
      <c r="C4" s="103" t="s">
        <v>27</v>
      </c>
      <c r="D4" s="103" t="s">
        <v>275</v>
      </c>
      <c r="E4" s="103"/>
    </row>
    <row r="5" spans="1:22" x14ac:dyDescent="0.2">
      <c r="A5" s="112" t="s">
        <v>382</v>
      </c>
      <c r="C5" s="103" t="s">
        <v>27</v>
      </c>
      <c r="D5" s="103" t="s">
        <v>386</v>
      </c>
      <c r="E5" s="103"/>
    </row>
    <row r="6" spans="1:22" ht="9" customHeight="1" thickBot="1" x14ac:dyDescent="0.25">
      <c r="C6" s="13"/>
      <c r="D6" s="13"/>
      <c r="E6" s="13"/>
      <c r="J6" s="13"/>
      <c r="K6" s="13"/>
      <c r="L6" s="13"/>
      <c r="M6" s="13"/>
      <c r="N6" s="13"/>
      <c r="O6" s="13"/>
      <c r="P6" s="13"/>
      <c r="Q6" s="13"/>
    </row>
    <row r="7" spans="1:22" s="21" customFormat="1" ht="15" customHeight="1" x14ac:dyDescent="0.2">
      <c r="A7" s="2560" t="s">
        <v>0</v>
      </c>
      <c r="B7" s="2567" t="s">
        <v>387</v>
      </c>
      <c r="C7" s="2568"/>
      <c r="D7" s="2569"/>
      <c r="E7" s="2578" t="s">
        <v>190</v>
      </c>
      <c r="F7" s="2270" t="s">
        <v>99</v>
      </c>
      <c r="G7" s="2590" t="s">
        <v>100</v>
      </c>
      <c r="H7" s="2593" t="s">
        <v>101</v>
      </c>
      <c r="I7" s="2564" t="s">
        <v>247</v>
      </c>
      <c r="J7" s="2565"/>
      <c r="K7" s="2565"/>
      <c r="L7" s="2565"/>
      <c r="M7" s="2565"/>
      <c r="N7" s="2565"/>
      <c r="O7" s="2565"/>
      <c r="P7" s="2565"/>
      <c r="Q7" s="2565"/>
      <c r="R7" s="2566"/>
      <c r="S7" s="120"/>
      <c r="T7" s="120"/>
      <c r="U7" s="120"/>
    </row>
    <row r="8" spans="1:22" s="21" customFormat="1" ht="12.75" customHeight="1" x14ac:dyDescent="0.2">
      <c r="A8" s="2561"/>
      <c r="B8" s="2570"/>
      <c r="C8" s="2571"/>
      <c r="D8" s="2572"/>
      <c r="E8" s="2579"/>
      <c r="F8" s="2271"/>
      <c r="G8" s="2591"/>
      <c r="H8" s="2594"/>
      <c r="I8" s="2588" t="s">
        <v>102</v>
      </c>
      <c r="J8" s="2562" t="s">
        <v>103</v>
      </c>
      <c r="K8" s="2562" t="s">
        <v>104</v>
      </c>
      <c r="L8" s="2562" t="s">
        <v>105</v>
      </c>
      <c r="M8" s="2562" t="s">
        <v>106</v>
      </c>
      <c r="N8" s="2271" t="s">
        <v>107</v>
      </c>
      <c r="O8" s="2562" t="s">
        <v>108</v>
      </c>
      <c r="P8" s="2576" t="s">
        <v>109</v>
      </c>
      <c r="Q8" s="2576" t="s">
        <v>110</v>
      </c>
      <c r="R8" s="2581" t="s">
        <v>111</v>
      </c>
      <c r="S8" s="120"/>
      <c r="T8" s="120"/>
      <c r="U8" s="120"/>
    </row>
    <row r="9" spans="1:22" s="21" customFormat="1" ht="12.75" customHeight="1" x14ac:dyDescent="0.2">
      <c r="A9" s="2561"/>
      <c r="B9" s="2573"/>
      <c r="C9" s="2574"/>
      <c r="D9" s="2575"/>
      <c r="E9" s="2580"/>
      <c r="F9" s="2576"/>
      <c r="G9" s="2592"/>
      <c r="H9" s="2595"/>
      <c r="I9" s="2589"/>
      <c r="J9" s="2563"/>
      <c r="K9" s="2563"/>
      <c r="L9" s="2563"/>
      <c r="M9" s="2563"/>
      <c r="N9" s="2576"/>
      <c r="O9" s="2563"/>
      <c r="P9" s="2577"/>
      <c r="Q9" s="2577"/>
      <c r="R9" s="2582"/>
      <c r="S9" s="120"/>
      <c r="T9" s="120"/>
      <c r="U9" s="120"/>
    </row>
    <row r="10" spans="1:22" s="40" customFormat="1" ht="13.5" customHeight="1" thickBot="1" x14ac:dyDescent="0.25">
      <c r="A10" s="57">
        <v>1</v>
      </c>
      <c r="B10" s="2583">
        <v>2</v>
      </c>
      <c r="C10" s="2584"/>
      <c r="D10" s="2585"/>
      <c r="E10" s="175">
        <v>3</v>
      </c>
      <c r="F10" s="53">
        <v>4</v>
      </c>
      <c r="G10" s="53">
        <v>5</v>
      </c>
      <c r="H10" s="133">
        <v>6</v>
      </c>
      <c r="I10" s="52">
        <v>7</v>
      </c>
      <c r="J10" s="53">
        <v>8</v>
      </c>
      <c r="K10" s="53">
        <v>9</v>
      </c>
      <c r="L10" s="53">
        <v>10</v>
      </c>
      <c r="M10" s="53">
        <v>11</v>
      </c>
      <c r="N10" s="53">
        <v>12</v>
      </c>
      <c r="O10" s="53">
        <v>13</v>
      </c>
      <c r="P10" s="1181">
        <v>14</v>
      </c>
      <c r="Q10" s="1181">
        <v>15</v>
      </c>
      <c r="R10" s="133">
        <v>16</v>
      </c>
    </row>
    <row r="11" spans="1:22" ht="15.95" customHeight="1" x14ac:dyDescent="0.2">
      <c r="A11" s="96">
        <v>1</v>
      </c>
      <c r="B11" s="2596">
        <v>0</v>
      </c>
      <c r="C11" s="2597"/>
      <c r="D11" s="2598"/>
      <c r="E11" s="99"/>
      <c r="F11" s="107"/>
      <c r="G11" s="98"/>
      <c r="H11" s="101"/>
      <c r="I11" s="157"/>
      <c r="J11" s="99"/>
      <c r="K11" s="97"/>
      <c r="L11" s="97"/>
      <c r="M11" s="97"/>
      <c r="N11" s="97"/>
      <c r="O11" s="97"/>
      <c r="P11" s="98"/>
      <c r="Q11" s="98"/>
      <c r="R11" s="101"/>
      <c r="S11" s="88"/>
      <c r="V11" s="95"/>
    </row>
    <row r="12" spans="1:22" ht="15.95" customHeight="1" x14ac:dyDescent="0.2">
      <c r="A12" s="96">
        <v>2</v>
      </c>
      <c r="B12" s="2599">
        <v>1</v>
      </c>
      <c r="C12" s="2600"/>
      <c r="D12" s="2601"/>
      <c r="E12" s="99"/>
      <c r="F12" s="98"/>
      <c r="G12" s="98"/>
      <c r="H12" s="101"/>
      <c r="I12" s="157"/>
      <c r="J12" s="99"/>
      <c r="K12" s="97"/>
      <c r="L12" s="97"/>
      <c r="M12" s="97"/>
      <c r="N12" s="97"/>
      <c r="O12" s="97"/>
      <c r="P12" s="98"/>
      <c r="Q12" s="98"/>
      <c r="R12" s="101"/>
      <c r="S12" s="88"/>
      <c r="V12" s="95"/>
    </row>
    <row r="13" spans="1:22" ht="15.95" customHeight="1" x14ac:dyDescent="0.2">
      <c r="A13" s="96">
        <v>3</v>
      </c>
      <c r="B13" s="2599">
        <v>2</v>
      </c>
      <c r="C13" s="2600"/>
      <c r="D13" s="2601"/>
      <c r="E13" s="99"/>
      <c r="F13" s="98"/>
      <c r="G13" s="98"/>
      <c r="H13" s="101"/>
      <c r="I13" s="157"/>
      <c r="J13" s="99"/>
      <c r="K13" s="97"/>
      <c r="L13" s="97"/>
      <c r="M13" s="97"/>
      <c r="N13" s="97"/>
      <c r="O13" s="97"/>
      <c r="P13" s="98"/>
      <c r="Q13" s="98"/>
      <c r="R13" s="101"/>
      <c r="S13" s="88"/>
      <c r="V13" s="95"/>
    </row>
    <row r="14" spans="1:22" ht="15.95" customHeight="1" x14ac:dyDescent="0.2">
      <c r="A14" s="96">
        <v>4</v>
      </c>
      <c r="B14" s="2599">
        <v>3</v>
      </c>
      <c r="C14" s="2600"/>
      <c r="D14" s="2601"/>
      <c r="E14" s="99">
        <v>30</v>
      </c>
      <c r="F14" s="97"/>
      <c r="G14" s="98"/>
      <c r="H14" s="101"/>
      <c r="I14" s="157">
        <v>9</v>
      </c>
      <c r="J14" s="99">
        <v>2</v>
      </c>
      <c r="K14" s="97">
        <v>8</v>
      </c>
      <c r="L14" s="97"/>
      <c r="M14" s="97"/>
      <c r="N14" s="97"/>
      <c r="O14" s="97"/>
      <c r="P14" s="98"/>
      <c r="Q14" s="98"/>
      <c r="R14" s="101">
        <v>11</v>
      </c>
      <c r="S14" s="88"/>
      <c r="V14" s="95"/>
    </row>
    <row r="15" spans="1:22" ht="15.95" customHeight="1" x14ac:dyDescent="0.2">
      <c r="A15" s="96">
        <v>5</v>
      </c>
      <c r="B15" s="2599">
        <v>4</v>
      </c>
      <c r="C15" s="2600"/>
      <c r="D15" s="2601"/>
      <c r="E15" s="1218"/>
      <c r="F15" s="1219"/>
      <c r="G15" s="98"/>
      <c r="H15" s="101"/>
      <c r="I15" s="157"/>
      <c r="J15" s="97"/>
      <c r="K15" s="97"/>
      <c r="L15" s="97"/>
      <c r="M15" s="97"/>
      <c r="N15" s="97"/>
      <c r="O15" s="97"/>
      <c r="P15" s="98"/>
      <c r="Q15" s="98"/>
      <c r="R15" s="101"/>
      <c r="S15" s="88"/>
      <c r="V15" s="95"/>
    </row>
    <row r="16" spans="1:22" ht="15.95" customHeight="1" x14ac:dyDescent="0.2">
      <c r="A16" s="96">
        <v>6</v>
      </c>
      <c r="B16" s="2599">
        <v>5</v>
      </c>
      <c r="C16" s="2600"/>
      <c r="D16" s="2601"/>
      <c r="E16" s="99"/>
      <c r="F16" s="98"/>
      <c r="G16" s="98"/>
      <c r="H16" s="101"/>
      <c r="I16" s="157"/>
      <c r="J16" s="99"/>
      <c r="K16" s="97"/>
      <c r="L16" s="97"/>
      <c r="M16" s="97"/>
      <c r="N16" s="97"/>
      <c r="O16" s="97"/>
      <c r="P16" s="98"/>
      <c r="Q16" s="98"/>
      <c r="R16" s="101"/>
      <c r="S16" s="88"/>
      <c r="V16" s="95"/>
    </row>
    <row r="17" spans="1:22" ht="15.95" customHeight="1" x14ac:dyDescent="0.2">
      <c r="A17" s="96">
        <v>7</v>
      </c>
      <c r="B17" s="2599">
        <v>6</v>
      </c>
      <c r="C17" s="2600"/>
      <c r="D17" s="2601"/>
      <c r="E17" s="99">
        <v>3</v>
      </c>
      <c r="F17" s="98"/>
      <c r="G17" s="98"/>
      <c r="H17" s="101"/>
      <c r="I17" s="157">
        <v>1</v>
      </c>
      <c r="J17" s="99"/>
      <c r="K17" s="97"/>
      <c r="L17" s="97"/>
      <c r="M17" s="97"/>
      <c r="N17" s="97"/>
      <c r="O17" s="97"/>
      <c r="P17" s="98"/>
      <c r="Q17" s="98"/>
      <c r="R17" s="101">
        <v>2</v>
      </c>
      <c r="S17" s="88"/>
      <c r="V17" s="95"/>
    </row>
    <row r="18" spans="1:22" ht="15.95" customHeight="1" x14ac:dyDescent="0.2">
      <c r="A18" s="96">
        <v>8</v>
      </c>
      <c r="B18" s="2599">
        <v>7</v>
      </c>
      <c r="C18" s="2600"/>
      <c r="D18" s="2601"/>
      <c r="E18" s="99"/>
      <c r="F18" s="98"/>
      <c r="G18" s="98"/>
      <c r="H18" s="101"/>
      <c r="I18" s="157"/>
      <c r="J18" s="99"/>
      <c r="K18" s="97"/>
      <c r="L18" s="97"/>
      <c r="M18" s="97"/>
      <c r="N18" s="97"/>
      <c r="O18" s="97"/>
      <c r="P18" s="98"/>
      <c r="Q18" s="98"/>
      <c r="R18" s="101"/>
      <c r="S18" s="88"/>
      <c r="T18" s="95"/>
      <c r="U18" s="95"/>
      <c r="V18" s="95"/>
    </row>
    <row r="19" spans="1:22" ht="15.95" customHeight="1" x14ac:dyDescent="0.2">
      <c r="A19" s="96">
        <v>9</v>
      </c>
      <c r="B19" s="2599">
        <v>8</v>
      </c>
      <c r="C19" s="2600"/>
      <c r="D19" s="2601"/>
      <c r="E19" s="99">
        <v>4</v>
      </c>
      <c r="F19" s="98"/>
      <c r="G19" s="98"/>
      <c r="H19" s="101"/>
      <c r="I19" s="157"/>
      <c r="J19" s="99"/>
      <c r="K19" s="97">
        <v>1</v>
      </c>
      <c r="L19" s="97"/>
      <c r="M19" s="97">
        <v>1</v>
      </c>
      <c r="N19" s="97"/>
      <c r="O19" s="97"/>
      <c r="P19" s="98"/>
      <c r="Q19" s="98"/>
      <c r="R19" s="101">
        <v>2</v>
      </c>
      <c r="S19" s="88"/>
      <c r="T19" s="95"/>
      <c r="U19" s="95"/>
      <c r="V19" s="95"/>
    </row>
    <row r="20" spans="1:22" ht="15.95" customHeight="1" thickBot="1" x14ac:dyDescent="0.25">
      <c r="A20" s="94">
        <v>10</v>
      </c>
      <c r="B20" s="2602">
        <v>9</v>
      </c>
      <c r="C20" s="2603"/>
      <c r="D20" s="2604"/>
      <c r="E20" s="176">
        <v>1</v>
      </c>
      <c r="F20" s="163"/>
      <c r="G20" s="161"/>
      <c r="H20" s="162"/>
      <c r="I20" s="158"/>
      <c r="J20" s="159"/>
      <c r="K20" s="160"/>
      <c r="L20" s="160"/>
      <c r="M20" s="160"/>
      <c r="N20" s="160"/>
      <c r="O20" s="160"/>
      <c r="P20" s="161"/>
      <c r="Q20" s="161"/>
      <c r="R20" s="162">
        <v>1</v>
      </c>
      <c r="S20" s="88"/>
      <c r="T20" s="95"/>
      <c r="U20" s="95"/>
      <c r="V20" s="95"/>
    </row>
    <row r="21" spans="1:22" s="540" customFormat="1" ht="15" customHeight="1" thickBot="1" x14ac:dyDescent="0.25">
      <c r="A21" s="2586" t="s">
        <v>276</v>
      </c>
      <c r="B21" s="2587"/>
      <c r="C21" s="2587"/>
      <c r="D21" s="2587"/>
      <c r="E21" s="330">
        <f>SUM(E11:E20)</f>
        <v>38</v>
      </c>
      <c r="F21" s="538">
        <f t="shared" ref="F21:R21" si="0">SUM(F11:F20)</f>
        <v>0</v>
      </c>
      <c r="G21" s="538">
        <f t="shared" si="0"/>
        <v>0</v>
      </c>
      <c r="H21" s="329">
        <f t="shared" si="0"/>
        <v>0</v>
      </c>
      <c r="I21" s="330">
        <f t="shared" si="0"/>
        <v>10</v>
      </c>
      <c r="J21" s="538">
        <f t="shared" si="0"/>
        <v>2</v>
      </c>
      <c r="K21" s="538">
        <f t="shared" si="0"/>
        <v>9</v>
      </c>
      <c r="L21" s="538">
        <f t="shared" si="0"/>
        <v>0</v>
      </c>
      <c r="M21" s="538">
        <f t="shared" si="0"/>
        <v>1</v>
      </c>
      <c r="N21" s="538">
        <f t="shared" si="0"/>
        <v>0</v>
      </c>
      <c r="O21" s="538">
        <f t="shared" si="0"/>
        <v>0</v>
      </c>
      <c r="P21" s="538">
        <f t="shared" si="0"/>
        <v>0</v>
      </c>
      <c r="Q21" s="538">
        <f t="shared" si="0"/>
        <v>0</v>
      </c>
      <c r="R21" s="329">
        <f t="shared" si="0"/>
        <v>16</v>
      </c>
      <c r="S21" s="539"/>
    </row>
    <row r="22" spans="1:22" ht="15.95" customHeight="1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T22" s="95"/>
      <c r="U22" s="95"/>
      <c r="V22" s="95"/>
    </row>
    <row r="23" spans="1:22" x14ac:dyDescent="0.2">
      <c r="B23" s="2257" t="s">
        <v>79</v>
      </c>
      <c r="C23" s="2257"/>
      <c r="D23" s="2257"/>
      <c r="E23" s="2257"/>
      <c r="F23" s="2257"/>
      <c r="N23" s="2277"/>
      <c r="O23" s="2277"/>
      <c r="P23" s="2277"/>
      <c r="Q23" s="2277"/>
      <c r="R23" s="2277"/>
      <c r="T23" s="95"/>
      <c r="U23" s="95"/>
      <c r="V23" s="95"/>
    </row>
    <row r="25" spans="1:22" ht="11.25" customHeight="1" x14ac:dyDescent="0.2">
      <c r="A25" s="3"/>
      <c r="B25" s="164" t="s">
        <v>102</v>
      </c>
      <c r="C25" s="16" t="s">
        <v>27</v>
      </c>
      <c r="D25" s="15" t="s">
        <v>112</v>
      </c>
      <c r="F25" s="15"/>
      <c r="G25" s="15"/>
      <c r="H25" s="15"/>
      <c r="I25" s="15"/>
      <c r="J25" s="10"/>
      <c r="K25" s="10"/>
      <c r="L25" s="10"/>
      <c r="M25" s="10"/>
      <c r="N25" s="2256"/>
      <c r="O25" s="2256"/>
      <c r="P25" s="2256"/>
      <c r="Q25" s="2256"/>
      <c r="R25" s="2256"/>
      <c r="T25" s="95"/>
      <c r="U25" s="95"/>
      <c r="V25" s="95"/>
    </row>
    <row r="26" spans="1:22" ht="11.1" customHeight="1" x14ac:dyDescent="0.2">
      <c r="A26" s="3"/>
      <c r="B26" s="164"/>
      <c r="C26" s="15"/>
      <c r="D26" s="17" t="s">
        <v>113</v>
      </c>
      <c r="F26" s="15"/>
      <c r="G26" s="15"/>
      <c r="H26" s="15"/>
      <c r="I26" s="15"/>
      <c r="J26" s="10"/>
      <c r="K26" s="10"/>
      <c r="L26" s="10"/>
      <c r="M26" s="10"/>
      <c r="N26" s="2256"/>
      <c r="O26" s="2256"/>
      <c r="P26" s="2256"/>
      <c r="Q26" s="2256"/>
      <c r="R26" s="2256"/>
      <c r="T26" s="95"/>
      <c r="U26" s="95"/>
      <c r="V26" s="95"/>
    </row>
    <row r="27" spans="1:22" ht="11.1" customHeight="1" x14ac:dyDescent="0.2">
      <c r="A27" s="3"/>
      <c r="B27" s="165" t="s">
        <v>103</v>
      </c>
      <c r="C27" s="16" t="s">
        <v>27</v>
      </c>
      <c r="D27" s="18" t="s">
        <v>114</v>
      </c>
      <c r="F27" s="15"/>
      <c r="G27" s="15"/>
      <c r="H27" s="15"/>
      <c r="I27" s="15"/>
      <c r="J27" s="10"/>
      <c r="K27" s="10"/>
      <c r="L27" s="10"/>
      <c r="M27" s="10"/>
      <c r="N27" s="2392"/>
      <c r="O27" s="2392"/>
      <c r="P27" s="2392"/>
      <c r="Q27" s="2392"/>
      <c r="R27" s="2392"/>
      <c r="T27" s="95"/>
      <c r="U27" s="95"/>
      <c r="V27" s="95"/>
    </row>
    <row r="28" spans="1:22" ht="11.1" customHeight="1" x14ac:dyDescent="0.2">
      <c r="A28" s="3"/>
      <c r="B28" s="164" t="s">
        <v>104</v>
      </c>
      <c r="C28" s="16" t="s">
        <v>27</v>
      </c>
      <c r="D28" s="15" t="s">
        <v>115</v>
      </c>
      <c r="F28" s="15"/>
      <c r="G28" s="15"/>
      <c r="H28" s="15"/>
      <c r="I28" s="15"/>
      <c r="J28" s="10"/>
      <c r="K28" s="10"/>
      <c r="L28" s="10"/>
      <c r="M28" s="10"/>
      <c r="N28" s="2392"/>
      <c r="O28" s="2392"/>
      <c r="P28" s="2392"/>
      <c r="Q28" s="2392"/>
      <c r="R28" s="2392"/>
      <c r="T28" s="95"/>
      <c r="U28" s="95"/>
      <c r="V28" s="95"/>
    </row>
    <row r="29" spans="1:22" ht="11.1" customHeight="1" x14ac:dyDescent="0.2">
      <c r="A29" s="3"/>
      <c r="B29" s="164" t="s">
        <v>105</v>
      </c>
      <c r="C29" s="16" t="s">
        <v>27</v>
      </c>
      <c r="D29" s="10" t="s">
        <v>117</v>
      </c>
      <c r="F29" s="10"/>
      <c r="G29" s="10"/>
      <c r="H29" s="10"/>
      <c r="I29" s="10"/>
      <c r="J29" s="10"/>
      <c r="K29" s="10"/>
      <c r="L29" s="10"/>
      <c r="M29" s="10"/>
      <c r="T29" s="95"/>
      <c r="U29" s="95"/>
      <c r="V29" s="95"/>
    </row>
    <row r="30" spans="1:22" ht="11.1" customHeight="1" x14ac:dyDescent="0.2">
      <c r="A30" s="3"/>
      <c r="B30" s="164" t="s">
        <v>106</v>
      </c>
      <c r="C30" s="16" t="s">
        <v>27</v>
      </c>
      <c r="D30" s="10" t="s">
        <v>116</v>
      </c>
      <c r="F30" s="10"/>
      <c r="G30" s="10"/>
      <c r="H30" s="10"/>
      <c r="I30" s="10"/>
      <c r="J30" s="10"/>
      <c r="K30" s="10"/>
      <c r="L30" s="10"/>
      <c r="M30" s="10"/>
      <c r="T30" s="95"/>
      <c r="U30" s="95"/>
      <c r="V30" s="95"/>
    </row>
    <row r="31" spans="1:22" ht="11.1" customHeight="1" x14ac:dyDescent="0.2">
      <c r="A31" s="3"/>
      <c r="B31" s="164" t="s">
        <v>107</v>
      </c>
      <c r="C31" s="16" t="s">
        <v>27</v>
      </c>
      <c r="D31" s="10" t="s">
        <v>118</v>
      </c>
      <c r="F31" s="10"/>
      <c r="G31" s="10"/>
      <c r="H31" s="10"/>
      <c r="I31" s="10"/>
      <c r="J31" s="10"/>
      <c r="K31" s="10"/>
      <c r="L31" s="10"/>
      <c r="M31" s="10"/>
      <c r="T31" s="95"/>
      <c r="U31" s="95"/>
      <c r="V31" s="95"/>
    </row>
    <row r="32" spans="1:22" ht="11.1" customHeight="1" x14ac:dyDescent="0.2">
      <c r="A32" s="3"/>
      <c r="B32" s="164" t="s">
        <v>108</v>
      </c>
      <c r="C32" s="16" t="s">
        <v>27</v>
      </c>
      <c r="D32" s="10" t="s">
        <v>119</v>
      </c>
      <c r="F32" s="10"/>
      <c r="G32" s="10"/>
      <c r="H32" s="10"/>
      <c r="I32" s="10"/>
      <c r="J32" s="10"/>
      <c r="K32" s="10"/>
      <c r="L32" s="10"/>
      <c r="M32" s="10"/>
      <c r="N32" s="2257"/>
      <c r="O32" s="2257"/>
      <c r="P32" s="2257"/>
      <c r="Q32" s="2257"/>
      <c r="R32" s="2257"/>
      <c r="T32" s="95"/>
      <c r="U32" s="95"/>
      <c r="V32" s="95"/>
    </row>
    <row r="33" spans="1:22" ht="11.1" customHeight="1" x14ac:dyDescent="0.2">
      <c r="A33" s="3"/>
      <c r="B33" s="164"/>
      <c r="C33" s="10"/>
      <c r="D33" s="10" t="s">
        <v>120</v>
      </c>
      <c r="F33" s="10"/>
      <c r="G33" s="10"/>
      <c r="H33" s="10"/>
      <c r="I33" s="10"/>
      <c r="J33" s="10"/>
      <c r="K33" s="10"/>
      <c r="L33" s="10"/>
      <c r="M33" s="10"/>
      <c r="N33" s="2392"/>
      <c r="O33" s="2392"/>
      <c r="P33" s="2392"/>
      <c r="Q33" s="2392"/>
      <c r="R33" s="2392"/>
      <c r="T33" s="95"/>
      <c r="U33" s="95"/>
      <c r="V33" s="95"/>
    </row>
    <row r="34" spans="1:22" ht="11.1" customHeight="1" x14ac:dyDescent="0.2">
      <c r="A34" s="3"/>
      <c r="B34" s="164" t="s">
        <v>109</v>
      </c>
      <c r="C34" s="16" t="s">
        <v>27</v>
      </c>
      <c r="D34" s="10" t="s">
        <v>121</v>
      </c>
      <c r="F34" s="10"/>
      <c r="G34" s="10"/>
      <c r="H34" s="10"/>
      <c r="I34" s="10"/>
      <c r="J34" s="10"/>
      <c r="K34" s="10"/>
      <c r="L34" s="10"/>
      <c r="M34" s="10"/>
      <c r="N34" s="2392"/>
      <c r="O34" s="2392"/>
      <c r="P34" s="2392"/>
      <c r="Q34" s="2392"/>
      <c r="R34" s="2392"/>
      <c r="S34" s="95"/>
      <c r="T34" s="95"/>
      <c r="U34" s="95"/>
      <c r="V34" s="95"/>
    </row>
    <row r="35" spans="1:22" ht="11.1" customHeight="1" x14ac:dyDescent="0.2">
      <c r="B35" s="164"/>
      <c r="C35" s="10"/>
      <c r="D35" s="10" t="s">
        <v>122</v>
      </c>
      <c r="F35" s="10"/>
      <c r="G35" s="10"/>
      <c r="H35" s="10"/>
      <c r="I35" s="10"/>
      <c r="J35" s="10"/>
      <c r="K35" s="10"/>
      <c r="L35" s="10"/>
      <c r="M35" s="10"/>
      <c r="S35" s="95"/>
      <c r="T35" s="95"/>
      <c r="U35" s="95"/>
      <c r="V35" s="95"/>
    </row>
    <row r="36" spans="1:22" ht="11.1" customHeight="1" x14ac:dyDescent="0.2">
      <c r="B36" s="164"/>
      <c r="C36" s="10"/>
      <c r="D36" s="10" t="s">
        <v>123</v>
      </c>
      <c r="F36" s="10"/>
      <c r="G36" s="10"/>
      <c r="H36" s="10"/>
      <c r="I36" s="10"/>
      <c r="J36" s="10"/>
      <c r="K36" s="10"/>
      <c r="L36" s="10"/>
      <c r="M36" s="10"/>
      <c r="S36" s="95"/>
      <c r="T36" s="95"/>
      <c r="U36" s="95"/>
      <c r="V36" s="95"/>
    </row>
    <row r="37" spans="1:22" ht="11.1" customHeight="1" x14ac:dyDescent="0.2">
      <c r="B37" s="164" t="s">
        <v>110</v>
      </c>
      <c r="C37" s="16" t="s">
        <v>27</v>
      </c>
      <c r="D37" s="10" t="s">
        <v>124</v>
      </c>
      <c r="F37" s="10"/>
      <c r="G37" s="10"/>
      <c r="H37" s="10"/>
      <c r="I37" s="10"/>
      <c r="J37" s="10"/>
      <c r="K37" s="10"/>
      <c r="L37" s="10"/>
      <c r="M37" s="10"/>
      <c r="S37" s="95"/>
      <c r="T37" s="95"/>
      <c r="U37" s="95"/>
      <c r="V37" s="95"/>
    </row>
    <row r="38" spans="1:22" ht="11.1" customHeight="1" x14ac:dyDescent="0.2">
      <c r="B38" s="164" t="s">
        <v>111</v>
      </c>
      <c r="C38" s="16" t="s">
        <v>27</v>
      </c>
      <c r="D38" s="10" t="s">
        <v>125</v>
      </c>
      <c r="F38" s="10"/>
      <c r="G38" s="10"/>
      <c r="H38" s="10"/>
      <c r="I38" s="10"/>
      <c r="J38" s="10"/>
      <c r="K38" s="10"/>
      <c r="L38" s="10"/>
      <c r="M38" s="10"/>
      <c r="S38" s="95"/>
      <c r="T38" s="95"/>
      <c r="U38" s="95"/>
      <c r="V38" s="95"/>
    </row>
    <row r="39" spans="1:22" ht="11.1" customHeight="1" x14ac:dyDescent="0.2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S39" s="95"/>
      <c r="T39" s="95"/>
      <c r="U39" s="95"/>
      <c r="V39" s="95"/>
    </row>
    <row r="40" spans="1:22" ht="11.1" customHeight="1" x14ac:dyDescent="0.2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S40" s="95"/>
      <c r="T40" s="95"/>
      <c r="U40" s="95"/>
      <c r="V40" s="95"/>
    </row>
    <row r="41" spans="1:22" x14ac:dyDescent="0.2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S41" s="95"/>
      <c r="T41" s="95"/>
      <c r="U41" s="95"/>
      <c r="V41" s="95"/>
    </row>
    <row r="42" spans="1:22" ht="18" x14ac:dyDescent="0.25">
      <c r="A42" s="2361" t="s">
        <v>98</v>
      </c>
      <c r="B42" s="2361"/>
      <c r="C42" s="2361"/>
      <c r="D42" s="2361"/>
      <c r="E42" s="2361"/>
      <c r="F42" s="2361"/>
      <c r="G42" s="2361"/>
      <c r="H42" s="2361"/>
      <c r="I42" s="2361"/>
      <c r="J42" s="2361"/>
      <c r="K42" s="2361"/>
      <c r="L42" s="2361"/>
      <c r="M42" s="2361"/>
      <c r="N42" s="2361"/>
      <c r="O42" s="2361"/>
      <c r="P42" s="2361"/>
      <c r="Q42" s="2361"/>
      <c r="R42" s="2361"/>
      <c r="S42" s="95"/>
      <c r="T42" s="95"/>
      <c r="U42" s="95"/>
      <c r="V42" s="95"/>
    </row>
    <row r="43" spans="1:22" x14ac:dyDescent="0.2">
      <c r="A43" s="95" t="s">
        <v>273</v>
      </c>
      <c r="C43" s="103" t="s">
        <v>27</v>
      </c>
      <c r="D43" s="103" t="s">
        <v>301</v>
      </c>
      <c r="E43" s="103"/>
    </row>
    <row r="44" spans="1:22" x14ac:dyDescent="0.2">
      <c r="A44" s="95" t="s">
        <v>25</v>
      </c>
      <c r="C44" s="103" t="s">
        <v>27</v>
      </c>
      <c r="D44" s="1180">
        <f>[3]K1b!D5</f>
        <v>2014</v>
      </c>
      <c r="E44" s="81"/>
    </row>
    <row r="45" spans="1:22" x14ac:dyDescent="0.2">
      <c r="A45" s="112" t="s">
        <v>272</v>
      </c>
      <c r="C45" s="103" t="s">
        <v>27</v>
      </c>
      <c r="D45" s="103" t="s">
        <v>275</v>
      </c>
      <c r="E45" s="103"/>
    </row>
    <row r="46" spans="1:22" x14ac:dyDescent="0.2">
      <c r="A46" s="112" t="s">
        <v>382</v>
      </c>
      <c r="C46" s="103" t="s">
        <v>27</v>
      </c>
      <c r="D46" s="103" t="s">
        <v>386</v>
      </c>
      <c r="E46" s="103"/>
    </row>
    <row r="47" spans="1:22" ht="13.5" thickBot="1" x14ac:dyDescent="0.25">
      <c r="C47" s="13"/>
      <c r="D47" s="13"/>
      <c r="E47" s="13"/>
      <c r="J47" s="13"/>
      <c r="K47" s="13"/>
      <c r="L47" s="13"/>
      <c r="M47" s="13"/>
      <c r="N47" s="13"/>
      <c r="O47" s="13"/>
      <c r="P47" s="13"/>
      <c r="Q47" s="13"/>
    </row>
    <row r="48" spans="1:22" ht="12.75" customHeight="1" x14ac:dyDescent="0.2">
      <c r="A48" s="2560" t="s">
        <v>0</v>
      </c>
      <c r="B48" s="2567" t="s">
        <v>387</v>
      </c>
      <c r="C48" s="2568"/>
      <c r="D48" s="2569"/>
      <c r="E48" s="2578" t="s">
        <v>190</v>
      </c>
      <c r="F48" s="2270" t="s">
        <v>99</v>
      </c>
      <c r="G48" s="2590" t="s">
        <v>100</v>
      </c>
      <c r="H48" s="2593" t="s">
        <v>101</v>
      </c>
      <c r="I48" s="2564" t="s">
        <v>247</v>
      </c>
      <c r="J48" s="2565"/>
      <c r="K48" s="2565"/>
      <c r="L48" s="2565"/>
      <c r="M48" s="2565"/>
      <c r="N48" s="2565"/>
      <c r="O48" s="2565"/>
      <c r="P48" s="2565"/>
      <c r="Q48" s="2565"/>
      <c r="R48" s="2566"/>
    </row>
    <row r="49" spans="1:19" x14ac:dyDescent="0.2">
      <c r="A49" s="2561"/>
      <c r="B49" s="2570"/>
      <c r="C49" s="2571"/>
      <c r="D49" s="2572"/>
      <c r="E49" s="2579"/>
      <c r="F49" s="2271"/>
      <c r="G49" s="2591"/>
      <c r="H49" s="2594"/>
      <c r="I49" s="2588" t="s">
        <v>102</v>
      </c>
      <c r="J49" s="2562" t="s">
        <v>103</v>
      </c>
      <c r="K49" s="2562" t="s">
        <v>104</v>
      </c>
      <c r="L49" s="2562" t="s">
        <v>105</v>
      </c>
      <c r="M49" s="2562" t="s">
        <v>106</v>
      </c>
      <c r="N49" s="2271" t="s">
        <v>107</v>
      </c>
      <c r="O49" s="2562" t="s">
        <v>108</v>
      </c>
      <c r="P49" s="2576" t="s">
        <v>109</v>
      </c>
      <c r="Q49" s="2576" t="s">
        <v>110</v>
      </c>
      <c r="R49" s="2581" t="s">
        <v>111</v>
      </c>
    </row>
    <row r="50" spans="1:19" x14ac:dyDescent="0.2">
      <c r="A50" s="2561"/>
      <c r="B50" s="2573"/>
      <c r="C50" s="2574"/>
      <c r="D50" s="2575"/>
      <c r="E50" s="2580"/>
      <c r="F50" s="2576"/>
      <c r="G50" s="2592"/>
      <c r="H50" s="2595"/>
      <c r="I50" s="2589"/>
      <c r="J50" s="2563"/>
      <c r="K50" s="2563"/>
      <c r="L50" s="2563"/>
      <c r="M50" s="2563"/>
      <c r="N50" s="2576"/>
      <c r="O50" s="2563"/>
      <c r="P50" s="2577"/>
      <c r="Q50" s="2577"/>
      <c r="R50" s="2582"/>
    </row>
    <row r="51" spans="1:19" ht="13.5" thickBot="1" x14ac:dyDescent="0.25">
      <c r="A51" s="57">
        <v>1</v>
      </c>
      <c r="B51" s="2583">
        <v>2</v>
      </c>
      <c r="C51" s="2584"/>
      <c r="D51" s="2585"/>
      <c r="E51" s="175">
        <v>3</v>
      </c>
      <c r="F51" s="53">
        <v>4</v>
      </c>
      <c r="G51" s="53">
        <v>5</v>
      </c>
      <c r="H51" s="133">
        <v>6</v>
      </c>
      <c r="I51" s="52">
        <v>7</v>
      </c>
      <c r="J51" s="53">
        <v>8</v>
      </c>
      <c r="K51" s="53">
        <v>9</v>
      </c>
      <c r="L51" s="53">
        <v>10</v>
      </c>
      <c r="M51" s="53">
        <v>11</v>
      </c>
      <c r="N51" s="53">
        <v>12</v>
      </c>
      <c r="O51" s="53">
        <v>13</v>
      </c>
      <c r="P51" s="1243">
        <v>14</v>
      </c>
      <c r="Q51" s="1243">
        <v>15</v>
      </c>
      <c r="R51" s="133">
        <v>16</v>
      </c>
    </row>
    <row r="52" spans="1:19" x14ac:dyDescent="0.2">
      <c r="A52" s="96">
        <v>1</v>
      </c>
      <c r="B52" s="2596">
        <v>0</v>
      </c>
      <c r="C52" s="2597"/>
      <c r="D52" s="2598"/>
      <c r="E52" s="99"/>
      <c r="F52" s="107"/>
      <c r="G52" s="98"/>
      <c r="H52" s="101"/>
      <c r="I52" s="157"/>
      <c r="J52" s="99"/>
      <c r="K52" s="97"/>
      <c r="L52" s="97"/>
      <c r="M52" s="97"/>
      <c r="N52" s="97"/>
      <c r="O52" s="97"/>
      <c r="P52" s="98"/>
      <c r="Q52" s="98"/>
      <c r="R52" s="101"/>
      <c r="S52" s="112">
        <f>SUM(I52:R52)</f>
        <v>0</v>
      </c>
    </row>
    <row r="53" spans="1:19" x14ac:dyDescent="0.2">
      <c r="A53" s="96">
        <v>2</v>
      </c>
      <c r="B53" s="2599">
        <v>1</v>
      </c>
      <c r="C53" s="2600"/>
      <c r="D53" s="2601"/>
      <c r="E53" s="99"/>
      <c r="F53" s="98"/>
      <c r="G53" s="98"/>
      <c r="H53" s="101"/>
      <c r="I53" s="157"/>
      <c r="J53" s="99"/>
      <c r="K53" s="97"/>
      <c r="L53" s="97"/>
      <c r="M53" s="97"/>
      <c r="N53" s="97"/>
      <c r="O53" s="97"/>
      <c r="P53" s="98"/>
      <c r="Q53" s="98"/>
      <c r="R53" s="101"/>
      <c r="S53" s="112">
        <f t="shared" ref="S53:S61" si="1">SUM(I53:R53)</f>
        <v>0</v>
      </c>
    </row>
    <row r="54" spans="1:19" x14ac:dyDescent="0.2">
      <c r="A54" s="96">
        <v>3</v>
      </c>
      <c r="B54" s="2599">
        <v>2</v>
      </c>
      <c r="C54" s="2600"/>
      <c r="D54" s="2601"/>
      <c r="E54" s="99"/>
      <c r="F54" s="98"/>
      <c r="G54" s="98"/>
      <c r="H54" s="101"/>
      <c r="I54" s="157"/>
      <c r="J54" s="99"/>
      <c r="K54" s="97"/>
      <c r="L54" s="97"/>
      <c r="M54" s="97"/>
      <c r="N54" s="97"/>
      <c r="O54" s="97"/>
      <c r="P54" s="98"/>
      <c r="Q54" s="98"/>
      <c r="R54" s="101"/>
      <c r="S54" s="112">
        <f t="shared" si="1"/>
        <v>0</v>
      </c>
    </row>
    <row r="55" spans="1:19" x14ac:dyDescent="0.2">
      <c r="A55" s="96">
        <v>4</v>
      </c>
      <c r="B55" s="2599">
        <v>3</v>
      </c>
      <c r="C55" s="2600"/>
      <c r="D55" s="2601"/>
      <c r="E55" s="99">
        <v>53</v>
      </c>
      <c r="F55" s="97"/>
      <c r="G55" s="98"/>
      <c r="H55" s="101"/>
      <c r="I55" s="157">
        <v>21</v>
      </c>
      <c r="J55" s="99"/>
      <c r="K55" s="97">
        <v>11</v>
      </c>
      <c r="L55" s="97"/>
      <c r="M55" s="97">
        <v>3</v>
      </c>
      <c r="N55" s="97"/>
      <c r="O55" s="97">
        <v>2</v>
      </c>
      <c r="P55" s="98"/>
      <c r="Q55" s="98"/>
      <c r="R55" s="101">
        <v>16</v>
      </c>
      <c r="S55" s="112">
        <f t="shared" si="1"/>
        <v>53</v>
      </c>
    </row>
    <row r="56" spans="1:19" x14ac:dyDescent="0.2">
      <c r="A56" s="96">
        <v>5</v>
      </c>
      <c r="B56" s="2599">
        <v>4</v>
      </c>
      <c r="C56" s="2600"/>
      <c r="D56" s="2601"/>
      <c r="E56" s="1218"/>
      <c r="F56" s="1219"/>
      <c r="G56" s="98"/>
      <c r="H56" s="101"/>
      <c r="I56" s="157"/>
      <c r="J56" s="97"/>
      <c r="K56" s="97"/>
      <c r="L56" s="97"/>
      <c r="M56" s="97"/>
      <c r="N56" s="97"/>
      <c r="O56" s="97"/>
      <c r="P56" s="98"/>
      <c r="Q56" s="98"/>
      <c r="R56" s="101"/>
      <c r="S56" s="112">
        <f t="shared" si="1"/>
        <v>0</v>
      </c>
    </row>
    <row r="57" spans="1:19" x14ac:dyDescent="0.2">
      <c r="A57" s="96">
        <v>6</v>
      </c>
      <c r="B57" s="2599">
        <v>5</v>
      </c>
      <c r="C57" s="2600"/>
      <c r="D57" s="2601"/>
      <c r="E57" s="99">
        <v>3</v>
      </c>
      <c r="F57" s="98"/>
      <c r="G57" s="98"/>
      <c r="H57" s="101"/>
      <c r="I57" s="157">
        <v>2</v>
      </c>
      <c r="J57" s="99"/>
      <c r="K57" s="97"/>
      <c r="L57" s="97"/>
      <c r="M57" s="97"/>
      <c r="N57" s="97"/>
      <c r="O57" s="97"/>
      <c r="P57" s="98"/>
      <c r="Q57" s="98"/>
      <c r="R57" s="101">
        <v>1</v>
      </c>
      <c r="S57" s="112">
        <f t="shared" si="1"/>
        <v>3</v>
      </c>
    </row>
    <row r="58" spans="1:19" x14ac:dyDescent="0.2">
      <c r="A58" s="96">
        <v>7</v>
      </c>
      <c r="B58" s="2599">
        <v>6</v>
      </c>
      <c r="C58" s="2600"/>
      <c r="D58" s="2601"/>
      <c r="E58" s="99">
        <v>2</v>
      </c>
      <c r="F58" s="98"/>
      <c r="G58" s="98"/>
      <c r="H58" s="101"/>
      <c r="I58" s="157">
        <v>1</v>
      </c>
      <c r="J58" s="99"/>
      <c r="K58" s="97"/>
      <c r="L58" s="97"/>
      <c r="M58" s="97"/>
      <c r="N58" s="97"/>
      <c r="O58" s="97"/>
      <c r="P58" s="98"/>
      <c r="Q58" s="98"/>
      <c r="R58" s="101">
        <v>1</v>
      </c>
      <c r="S58" s="112">
        <f t="shared" si="1"/>
        <v>2</v>
      </c>
    </row>
    <row r="59" spans="1:19" x14ac:dyDescent="0.2">
      <c r="A59" s="96">
        <v>8</v>
      </c>
      <c r="B59" s="2599">
        <v>7</v>
      </c>
      <c r="C59" s="2600"/>
      <c r="D59" s="2601"/>
      <c r="E59" s="99"/>
      <c r="F59" s="98"/>
      <c r="G59" s="98"/>
      <c r="H59" s="101"/>
      <c r="I59" s="157"/>
      <c r="J59" s="99"/>
      <c r="K59" s="97"/>
      <c r="L59" s="97"/>
      <c r="M59" s="97"/>
      <c r="N59" s="97"/>
      <c r="O59" s="97"/>
      <c r="P59" s="98"/>
      <c r="Q59" s="98"/>
      <c r="R59" s="101"/>
      <c r="S59" s="112">
        <f t="shared" si="1"/>
        <v>0</v>
      </c>
    </row>
    <row r="60" spans="1:19" x14ac:dyDescent="0.2">
      <c r="A60" s="96">
        <v>9</v>
      </c>
      <c r="B60" s="2599">
        <v>8</v>
      </c>
      <c r="C60" s="2600"/>
      <c r="D60" s="2601"/>
      <c r="E60" s="99">
        <v>3</v>
      </c>
      <c r="F60" s="98"/>
      <c r="G60" s="98"/>
      <c r="H60" s="101"/>
      <c r="I60" s="157">
        <v>2</v>
      </c>
      <c r="J60" s="99"/>
      <c r="K60" s="97"/>
      <c r="L60" s="97"/>
      <c r="M60" s="97">
        <v>1</v>
      </c>
      <c r="N60" s="97"/>
      <c r="O60" s="97"/>
      <c r="P60" s="98"/>
      <c r="Q60" s="98"/>
      <c r="R60" s="101"/>
      <c r="S60" s="112">
        <f t="shared" si="1"/>
        <v>3</v>
      </c>
    </row>
    <row r="61" spans="1:19" ht="13.5" thickBot="1" x14ac:dyDescent="0.25">
      <c r="A61" s="94">
        <v>10</v>
      </c>
      <c r="B61" s="2602">
        <v>9</v>
      </c>
      <c r="C61" s="2603"/>
      <c r="D61" s="2604"/>
      <c r="E61" s="176">
        <v>1</v>
      </c>
      <c r="F61" s="163"/>
      <c r="G61" s="161"/>
      <c r="H61" s="162"/>
      <c r="I61" s="158"/>
      <c r="J61" s="159"/>
      <c r="K61" s="160"/>
      <c r="L61" s="160"/>
      <c r="M61" s="160"/>
      <c r="N61" s="160"/>
      <c r="O61" s="160"/>
      <c r="P61" s="161"/>
      <c r="Q61" s="161"/>
      <c r="R61" s="162">
        <v>1</v>
      </c>
      <c r="S61" s="112">
        <f t="shared" si="1"/>
        <v>1</v>
      </c>
    </row>
    <row r="62" spans="1:19" ht="13.5" thickBot="1" x14ac:dyDescent="0.25">
      <c r="A62" s="2586" t="s">
        <v>276</v>
      </c>
      <c r="B62" s="2587"/>
      <c r="C62" s="2587"/>
      <c r="D62" s="2587"/>
      <c r="E62" s="330">
        <f>SUM(E52:E61)</f>
        <v>62</v>
      </c>
      <c r="F62" s="538">
        <f t="shared" ref="F62:R62" si="2">SUM(F52:F61)</f>
        <v>0</v>
      </c>
      <c r="G62" s="538">
        <f t="shared" si="2"/>
        <v>0</v>
      </c>
      <c r="H62" s="329">
        <f t="shared" si="2"/>
        <v>0</v>
      </c>
      <c r="I62" s="330">
        <f t="shared" si="2"/>
        <v>26</v>
      </c>
      <c r="J62" s="538">
        <f t="shared" si="2"/>
        <v>0</v>
      </c>
      <c r="K62" s="538">
        <f t="shared" si="2"/>
        <v>11</v>
      </c>
      <c r="L62" s="538">
        <f t="shared" si="2"/>
        <v>0</v>
      </c>
      <c r="M62" s="538">
        <f t="shared" si="2"/>
        <v>4</v>
      </c>
      <c r="N62" s="538">
        <f t="shared" si="2"/>
        <v>0</v>
      </c>
      <c r="O62" s="538">
        <f t="shared" si="2"/>
        <v>2</v>
      </c>
      <c r="P62" s="538">
        <f t="shared" si="2"/>
        <v>0</v>
      </c>
      <c r="Q62" s="538">
        <f t="shared" si="2"/>
        <v>0</v>
      </c>
      <c r="R62" s="329">
        <f t="shared" si="2"/>
        <v>19</v>
      </c>
    </row>
    <row r="63" spans="1:19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spans="1:19" x14ac:dyDescent="0.2">
      <c r="B64" s="95" t="s">
        <v>598</v>
      </c>
    </row>
    <row r="65" spans="1:18" x14ac:dyDescent="0.2">
      <c r="A65" s="3"/>
      <c r="B65" s="15" t="s">
        <v>102</v>
      </c>
      <c r="C65" s="1244" t="s">
        <v>27</v>
      </c>
      <c r="D65" s="15" t="s">
        <v>112</v>
      </c>
      <c r="E65" s="1235"/>
      <c r="F65" s="15"/>
      <c r="G65" s="15"/>
      <c r="H65" s="15"/>
      <c r="I65" s="15"/>
      <c r="J65" s="10"/>
      <c r="K65" s="10"/>
      <c r="L65" s="10"/>
      <c r="M65" s="10"/>
      <c r="N65" s="2256"/>
      <c r="O65" s="2256"/>
      <c r="P65" s="2256"/>
      <c r="Q65" s="2256"/>
      <c r="R65" s="2256"/>
    </row>
    <row r="66" spans="1:18" x14ac:dyDescent="0.2">
      <c r="A66" s="3"/>
      <c r="B66" s="15"/>
      <c r="C66" s="15"/>
      <c r="D66" s="17" t="s">
        <v>113</v>
      </c>
      <c r="E66" s="1235"/>
      <c r="F66" s="15"/>
      <c r="G66" s="15"/>
      <c r="H66" s="15"/>
      <c r="I66" s="15"/>
      <c r="J66" s="10"/>
      <c r="K66" s="10"/>
      <c r="L66" s="10"/>
      <c r="M66" s="10"/>
      <c r="N66" s="2256"/>
      <c r="O66" s="2256"/>
      <c r="P66" s="2256"/>
      <c r="Q66" s="2256"/>
      <c r="R66" s="2256"/>
    </row>
    <row r="67" spans="1:18" x14ac:dyDescent="0.2">
      <c r="A67" s="3"/>
      <c r="B67" s="18" t="s">
        <v>103</v>
      </c>
      <c r="C67" s="1244" t="s">
        <v>27</v>
      </c>
      <c r="D67" s="18" t="s">
        <v>114</v>
      </c>
      <c r="E67" s="1235"/>
      <c r="F67" s="15"/>
      <c r="G67" s="15"/>
      <c r="H67" s="15"/>
      <c r="I67" s="15"/>
      <c r="J67" s="10"/>
      <c r="K67" s="10"/>
      <c r="L67" s="10"/>
      <c r="M67" s="10"/>
      <c r="N67" s="2392"/>
      <c r="O67" s="2392"/>
      <c r="P67" s="2392"/>
      <c r="Q67" s="2392"/>
      <c r="R67" s="2392"/>
    </row>
    <row r="68" spans="1:18" x14ac:dyDescent="0.2">
      <c r="A68" s="3"/>
      <c r="B68" s="15" t="s">
        <v>104</v>
      </c>
      <c r="C68" s="1244" t="s">
        <v>27</v>
      </c>
      <c r="D68" s="15" t="s">
        <v>115</v>
      </c>
      <c r="E68" s="1235"/>
      <c r="F68" s="15"/>
      <c r="G68" s="15"/>
      <c r="H68" s="15"/>
      <c r="I68" s="15"/>
      <c r="J68" s="10"/>
      <c r="K68" s="10"/>
      <c r="L68" s="10"/>
      <c r="M68" s="10"/>
      <c r="N68" s="2392"/>
      <c r="O68" s="2392"/>
      <c r="P68" s="2392"/>
      <c r="Q68" s="2392"/>
      <c r="R68" s="2392"/>
    </row>
    <row r="69" spans="1:18" x14ac:dyDescent="0.2">
      <c r="A69" s="3"/>
      <c r="B69" s="15" t="s">
        <v>105</v>
      </c>
      <c r="C69" s="1244" t="s">
        <v>27</v>
      </c>
      <c r="D69" s="15" t="s">
        <v>117</v>
      </c>
      <c r="E69" s="1235"/>
      <c r="F69" s="15"/>
      <c r="G69" s="15"/>
      <c r="H69" s="15"/>
      <c r="I69" s="10"/>
      <c r="J69" s="10"/>
      <c r="K69" s="10"/>
      <c r="L69" s="10"/>
      <c r="M69" s="10"/>
    </row>
    <row r="70" spans="1:18" x14ac:dyDescent="0.2">
      <c r="A70" s="3"/>
      <c r="B70" s="15" t="s">
        <v>106</v>
      </c>
      <c r="C70" s="1244" t="s">
        <v>27</v>
      </c>
      <c r="D70" s="15" t="s">
        <v>116</v>
      </c>
      <c r="E70" s="1235"/>
      <c r="F70" s="15"/>
      <c r="G70" s="15"/>
      <c r="H70" s="15"/>
      <c r="I70" s="10"/>
      <c r="J70" s="10"/>
      <c r="K70" s="10"/>
      <c r="L70" s="10"/>
      <c r="M70" s="10"/>
    </row>
    <row r="71" spans="1:18" x14ac:dyDescent="0.2">
      <c r="A71" s="3"/>
      <c r="B71" s="15" t="s">
        <v>107</v>
      </c>
      <c r="C71" s="1244" t="s">
        <v>27</v>
      </c>
      <c r="D71" s="15" t="s">
        <v>118</v>
      </c>
      <c r="E71" s="1235"/>
      <c r="F71" s="15"/>
      <c r="G71" s="15"/>
      <c r="H71" s="15"/>
      <c r="I71" s="10"/>
      <c r="J71" s="10"/>
      <c r="K71" s="10"/>
      <c r="L71" s="10"/>
      <c r="M71" s="10"/>
    </row>
    <row r="72" spans="1:18" x14ac:dyDescent="0.2">
      <c r="A72" s="3"/>
      <c r="B72" s="15" t="s">
        <v>108</v>
      </c>
      <c r="C72" s="1244" t="s">
        <v>27</v>
      </c>
      <c r="D72" s="15" t="s">
        <v>119</v>
      </c>
      <c r="E72" s="1235"/>
      <c r="F72" s="15"/>
      <c r="G72" s="15"/>
      <c r="H72" s="15"/>
      <c r="I72" s="10"/>
      <c r="J72" s="10"/>
      <c r="K72" s="10"/>
      <c r="L72" s="10"/>
      <c r="M72" s="10"/>
      <c r="N72" s="2257"/>
      <c r="O72" s="2257"/>
      <c r="P72" s="2257"/>
      <c r="Q72" s="2257"/>
      <c r="R72" s="2257"/>
    </row>
    <row r="73" spans="1:18" x14ac:dyDescent="0.2">
      <c r="A73" s="3"/>
      <c r="B73" s="15"/>
      <c r="C73" s="15"/>
      <c r="D73" s="15" t="s">
        <v>120</v>
      </c>
      <c r="E73" s="1235"/>
      <c r="F73" s="15"/>
      <c r="G73" s="15"/>
      <c r="H73" s="15"/>
      <c r="I73" s="10"/>
      <c r="J73" s="10"/>
      <c r="K73" s="10"/>
      <c r="L73" s="10"/>
      <c r="M73" s="10"/>
      <c r="N73" s="2392"/>
      <c r="O73" s="2392"/>
      <c r="P73" s="2392"/>
      <c r="Q73" s="2392"/>
      <c r="R73" s="2392"/>
    </row>
    <row r="74" spans="1:18" x14ac:dyDescent="0.2">
      <c r="A74" s="3"/>
      <c r="B74" s="15" t="s">
        <v>109</v>
      </c>
      <c r="C74" s="1244" t="s">
        <v>27</v>
      </c>
      <c r="D74" s="15" t="s">
        <v>121</v>
      </c>
      <c r="E74" s="1235"/>
      <c r="F74" s="15"/>
      <c r="G74" s="15"/>
      <c r="H74" s="15"/>
      <c r="I74" s="10"/>
      <c r="J74" s="10"/>
      <c r="K74" s="10"/>
      <c r="L74" s="10"/>
      <c r="M74" s="10"/>
      <c r="N74" s="2392"/>
      <c r="O74" s="2392"/>
      <c r="P74" s="2392"/>
      <c r="Q74" s="2392"/>
      <c r="R74" s="2392"/>
    </row>
    <row r="75" spans="1:18" x14ac:dyDescent="0.2">
      <c r="B75" s="15"/>
      <c r="C75" s="15"/>
      <c r="D75" s="15" t="s">
        <v>122</v>
      </c>
      <c r="E75" s="1235"/>
      <c r="F75" s="15"/>
      <c r="G75" s="15"/>
      <c r="H75" s="15"/>
      <c r="I75" s="10"/>
      <c r="J75" s="10"/>
      <c r="K75" s="10"/>
      <c r="L75" s="10"/>
      <c r="M75" s="10"/>
    </row>
    <row r="76" spans="1:18" x14ac:dyDescent="0.2">
      <c r="B76" s="15"/>
      <c r="C76" s="15"/>
      <c r="D76" s="15" t="s">
        <v>123</v>
      </c>
      <c r="E76" s="1235"/>
      <c r="F76" s="15"/>
      <c r="G76" s="15"/>
      <c r="H76" s="15"/>
      <c r="I76" s="10"/>
      <c r="J76" s="10"/>
      <c r="K76" s="10"/>
      <c r="L76" s="10"/>
      <c r="M76" s="10"/>
    </row>
    <row r="77" spans="1:18" x14ac:dyDescent="0.2">
      <c r="B77" s="15" t="s">
        <v>110</v>
      </c>
      <c r="C77" s="1244" t="s">
        <v>27</v>
      </c>
      <c r="D77" s="15" t="s">
        <v>124</v>
      </c>
      <c r="E77" s="1235"/>
      <c r="F77" s="15"/>
      <c r="G77" s="15"/>
      <c r="H77" s="15"/>
      <c r="I77" s="10"/>
      <c r="J77" s="10"/>
      <c r="K77" s="10"/>
      <c r="L77" s="10"/>
      <c r="M77" s="10"/>
    </row>
    <row r="78" spans="1:18" x14ac:dyDescent="0.2">
      <c r="B78" s="15" t="s">
        <v>111</v>
      </c>
      <c r="C78" s="1244" t="s">
        <v>27</v>
      </c>
      <c r="D78" s="15" t="s">
        <v>125</v>
      </c>
      <c r="E78" s="1235"/>
      <c r="F78" s="15"/>
      <c r="G78" s="15"/>
      <c r="H78" s="15"/>
      <c r="I78" s="10"/>
      <c r="J78" s="10"/>
      <c r="K78" s="10"/>
      <c r="L78" s="10"/>
      <c r="M78" s="10"/>
    </row>
    <row r="79" spans="1:18" x14ac:dyDescent="0.2">
      <c r="B79" s="15"/>
      <c r="C79" s="1244"/>
      <c r="D79" s="15"/>
      <c r="E79" s="1235"/>
      <c r="F79" s="15"/>
      <c r="G79" s="15"/>
      <c r="H79" s="15"/>
      <c r="I79" s="10"/>
      <c r="J79" s="10"/>
      <c r="K79" s="10"/>
      <c r="L79" s="10"/>
      <c r="M79" s="10"/>
    </row>
    <row r="80" spans="1:18" x14ac:dyDescent="0.2">
      <c r="B80" s="15" t="s">
        <v>677</v>
      </c>
      <c r="C80" s="1235"/>
      <c r="D80" s="1235"/>
      <c r="E80" s="1235"/>
      <c r="F80" s="1235"/>
      <c r="G80" s="1235"/>
      <c r="H80" s="1235"/>
    </row>
    <row r="83" spans="1:18" ht="18" x14ac:dyDescent="0.25">
      <c r="A83" s="2361" t="s">
        <v>98</v>
      </c>
      <c r="B83" s="2361"/>
      <c r="C83" s="2361"/>
      <c r="D83" s="2361"/>
      <c r="E83" s="2361"/>
      <c r="F83" s="2361"/>
      <c r="G83" s="2361"/>
      <c r="H83" s="2361"/>
      <c r="I83" s="2361"/>
      <c r="J83" s="2361"/>
      <c r="K83" s="2361"/>
      <c r="L83" s="2361"/>
      <c r="M83" s="2361"/>
      <c r="N83" s="2361"/>
      <c r="O83" s="2361"/>
      <c r="P83" s="2361"/>
      <c r="Q83" s="2361"/>
      <c r="R83" s="2361"/>
    </row>
    <row r="84" spans="1:18" x14ac:dyDescent="0.2">
      <c r="A84" s="95" t="s">
        <v>273</v>
      </c>
      <c r="C84" s="103" t="s">
        <v>27</v>
      </c>
      <c r="D84" s="103" t="s">
        <v>284</v>
      </c>
      <c r="E84" s="103"/>
    </row>
    <row r="85" spans="1:18" x14ac:dyDescent="0.2">
      <c r="A85" s="95" t="s">
        <v>25</v>
      </c>
      <c r="C85" s="103" t="s">
        <v>27</v>
      </c>
      <c r="D85" s="1180">
        <f>[3]K1b!D5</f>
        <v>2014</v>
      </c>
      <c r="E85" s="81"/>
    </row>
    <row r="86" spans="1:18" x14ac:dyDescent="0.2">
      <c r="A86" s="112" t="s">
        <v>272</v>
      </c>
      <c r="C86" s="103" t="s">
        <v>27</v>
      </c>
      <c r="D86" s="103" t="s">
        <v>275</v>
      </c>
      <c r="E86" s="103"/>
    </row>
    <row r="87" spans="1:18" x14ac:dyDescent="0.2">
      <c r="A87" s="112" t="s">
        <v>382</v>
      </c>
      <c r="C87" s="103" t="s">
        <v>27</v>
      </c>
      <c r="D87" s="103" t="s">
        <v>386</v>
      </c>
      <c r="E87" s="103"/>
    </row>
    <row r="88" spans="1:18" ht="13.5" thickBot="1" x14ac:dyDescent="0.25">
      <c r="C88" s="13"/>
      <c r="D88" s="13"/>
      <c r="E88" s="13"/>
      <c r="J88" s="13"/>
      <c r="K88" s="13"/>
      <c r="L88" s="13"/>
      <c r="M88" s="13"/>
      <c r="N88" s="13"/>
      <c r="O88" s="13"/>
      <c r="P88" s="13"/>
      <c r="Q88" s="13"/>
    </row>
    <row r="89" spans="1:18" x14ac:dyDescent="0.2">
      <c r="A89" s="2560" t="s">
        <v>0</v>
      </c>
      <c r="B89" s="2567" t="s">
        <v>387</v>
      </c>
      <c r="C89" s="2568"/>
      <c r="D89" s="2569"/>
      <c r="E89" s="2578" t="s">
        <v>190</v>
      </c>
      <c r="F89" s="2270" t="s">
        <v>99</v>
      </c>
      <c r="G89" s="2590" t="s">
        <v>100</v>
      </c>
      <c r="H89" s="2593" t="s">
        <v>101</v>
      </c>
      <c r="I89" s="2564" t="s">
        <v>247</v>
      </c>
      <c r="J89" s="2565"/>
      <c r="K89" s="2565"/>
      <c r="L89" s="2565"/>
      <c r="M89" s="2565"/>
      <c r="N89" s="2565"/>
      <c r="O89" s="2565"/>
      <c r="P89" s="2565"/>
      <c r="Q89" s="2565"/>
      <c r="R89" s="2566"/>
    </row>
    <row r="90" spans="1:18" x14ac:dyDescent="0.2">
      <c r="A90" s="2561"/>
      <c r="B90" s="2570"/>
      <c r="C90" s="2571"/>
      <c r="D90" s="2572"/>
      <c r="E90" s="2579"/>
      <c r="F90" s="2271"/>
      <c r="G90" s="2591"/>
      <c r="H90" s="2594"/>
      <c r="I90" s="2588" t="s">
        <v>102</v>
      </c>
      <c r="J90" s="2562" t="s">
        <v>103</v>
      </c>
      <c r="K90" s="2562" t="s">
        <v>104</v>
      </c>
      <c r="L90" s="2562" t="s">
        <v>105</v>
      </c>
      <c r="M90" s="2562" t="s">
        <v>106</v>
      </c>
      <c r="N90" s="2271" t="s">
        <v>107</v>
      </c>
      <c r="O90" s="2562" t="s">
        <v>108</v>
      </c>
      <c r="P90" s="2576" t="s">
        <v>109</v>
      </c>
      <c r="Q90" s="2576" t="s">
        <v>110</v>
      </c>
      <c r="R90" s="2581" t="s">
        <v>111</v>
      </c>
    </row>
    <row r="91" spans="1:18" x14ac:dyDescent="0.2">
      <c r="A91" s="2561"/>
      <c r="B91" s="2573"/>
      <c r="C91" s="2574"/>
      <c r="D91" s="2575"/>
      <c r="E91" s="2580"/>
      <c r="F91" s="2576"/>
      <c r="G91" s="2592"/>
      <c r="H91" s="2595"/>
      <c r="I91" s="2589"/>
      <c r="J91" s="2563"/>
      <c r="K91" s="2563"/>
      <c r="L91" s="2563"/>
      <c r="M91" s="2563"/>
      <c r="N91" s="2576"/>
      <c r="O91" s="2563"/>
      <c r="P91" s="2577"/>
      <c r="Q91" s="2577"/>
      <c r="R91" s="2582"/>
    </row>
    <row r="92" spans="1:18" ht="13.5" thickBot="1" x14ac:dyDescent="0.25">
      <c r="A92" s="57">
        <v>1</v>
      </c>
      <c r="B92" s="2583">
        <v>2</v>
      </c>
      <c r="C92" s="2584"/>
      <c r="D92" s="2585"/>
      <c r="E92" s="175">
        <v>3</v>
      </c>
      <c r="F92" s="53">
        <v>4</v>
      </c>
      <c r="G92" s="53">
        <v>5</v>
      </c>
      <c r="H92" s="133">
        <v>6</v>
      </c>
      <c r="I92" s="52">
        <v>7</v>
      </c>
      <c r="J92" s="53">
        <v>8</v>
      </c>
      <c r="K92" s="53">
        <v>9</v>
      </c>
      <c r="L92" s="53">
        <v>10</v>
      </c>
      <c r="M92" s="53">
        <v>11</v>
      </c>
      <c r="N92" s="53">
        <v>12</v>
      </c>
      <c r="O92" s="53">
        <v>13</v>
      </c>
      <c r="P92" s="1181">
        <v>14</v>
      </c>
      <c r="Q92" s="1181">
        <v>15</v>
      </c>
      <c r="R92" s="133">
        <v>16</v>
      </c>
    </row>
    <row r="93" spans="1:18" x14ac:dyDescent="0.2">
      <c r="A93" s="96">
        <v>1</v>
      </c>
      <c r="B93" s="2596">
        <v>0</v>
      </c>
      <c r="C93" s="2597"/>
      <c r="D93" s="2598"/>
      <c r="E93" s="1308"/>
      <c r="F93" s="1310"/>
      <c r="G93" s="1306"/>
      <c r="H93" s="1307"/>
      <c r="I93" s="1311"/>
      <c r="J93" s="1308"/>
      <c r="K93" s="1305"/>
      <c r="L93" s="1305"/>
      <c r="M93" s="1305"/>
      <c r="N93" s="1305"/>
      <c r="O93" s="1305"/>
      <c r="P93" s="1306"/>
      <c r="Q93" s="1306"/>
      <c r="R93" s="1307"/>
    </row>
    <row r="94" spans="1:18" x14ac:dyDescent="0.2">
      <c r="A94" s="96">
        <v>2</v>
      </c>
      <c r="B94" s="2599">
        <v>1</v>
      </c>
      <c r="C94" s="2600"/>
      <c r="D94" s="2601"/>
      <c r="E94" s="1308"/>
      <c r="F94" s="1306"/>
      <c r="G94" s="1306"/>
      <c r="H94" s="1307"/>
      <c r="I94" s="1311"/>
      <c r="J94" s="1308"/>
      <c r="K94" s="1305"/>
      <c r="L94" s="1305"/>
      <c r="M94" s="1305"/>
      <c r="N94" s="1305"/>
      <c r="O94" s="1305"/>
      <c r="P94" s="1306"/>
      <c r="Q94" s="1306"/>
      <c r="R94" s="1307"/>
    </row>
    <row r="95" spans="1:18" x14ac:dyDescent="0.2">
      <c r="A95" s="96">
        <v>3</v>
      </c>
      <c r="B95" s="2599">
        <v>2</v>
      </c>
      <c r="C95" s="2600"/>
      <c r="D95" s="2601"/>
      <c r="E95" s="1308"/>
      <c r="F95" s="1306"/>
      <c r="G95" s="1306"/>
      <c r="H95" s="1307"/>
      <c r="I95" s="1311"/>
      <c r="J95" s="1308"/>
      <c r="K95" s="1305"/>
      <c r="L95" s="1305"/>
      <c r="M95" s="1305"/>
      <c r="N95" s="1305"/>
      <c r="O95" s="1305"/>
      <c r="P95" s="1306"/>
      <c r="Q95" s="1306"/>
      <c r="R95" s="1307"/>
    </row>
    <row r="96" spans="1:18" x14ac:dyDescent="0.2">
      <c r="A96" s="96">
        <v>4</v>
      </c>
      <c r="B96" s="2599">
        <v>3</v>
      </c>
      <c r="C96" s="2600"/>
      <c r="D96" s="2601"/>
      <c r="E96" s="1308">
        <v>33</v>
      </c>
      <c r="F96" s="1305"/>
      <c r="G96" s="1306"/>
      <c r="H96" s="1307"/>
      <c r="I96" s="1311">
        <v>9</v>
      </c>
      <c r="J96" s="1308"/>
      <c r="K96" s="1305">
        <v>6</v>
      </c>
      <c r="L96" s="1305">
        <v>2</v>
      </c>
      <c r="M96" s="1305"/>
      <c r="N96" s="1305"/>
      <c r="O96" s="1305"/>
      <c r="P96" s="1306"/>
      <c r="Q96" s="1306"/>
      <c r="R96" s="1307">
        <v>16</v>
      </c>
    </row>
    <row r="97" spans="1:18" x14ac:dyDescent="0.2">
      <c r="A97" s="96">
        <v>5</v>
      </c>
      <c r="B97" s="2599">
        <v>4</v>
      </c>
      <c r="C97" s="2600"/>
      <c r="D97" s="2601"/>
      <c r="E97" s="1318"/>
      <c r="F97" s="1309"/>
      <c r="G97" s="1306"/>
      <c r="H97" s="1307"/>
      <c r="I97" s="1311"/>
      <c r="J97" s="1305"/>
      <c r="K97" s="1305"/>
      <c r="L97" s="1305"/>
      <c r="M97" s="1305"/>
      <c r="N97" s="1305"/>
      <c r="O97" s="1305"/>
      <c r="P97" s="1306"/>
      <c r="Q97" s="1306"/>
      <c r="R97" s="1307"/>
    </row>
    <row r="98" spans="1:18" x14ac:dyDescent="0.2">
      <c r="A98" s="96">
        <v>6</v>
      </c>
      <c r="B98" s="2599">
        <v>5</v>
      </c>
      <c r="C98" s="2600"/>
      <c r="D98" s="2601"/>
      <c r="E98" s="1308">
        <v>2</v>
      </c>
      <c r="F98" s="1306"/>
      <c r="G98" s="1306"/>
      <c r="H98" s="1307"/>
      <c r="I98" s="1311"/>
      <c r="J98" s="1308">
        <v>2</v>
      </c>
      <c r="K98" s="1305"/>
      <c r="L98" s="1305"/>
      <c r="M98" s="1305"/>
      <c r="N98" s="1305"/>
      <c r="O98" s="1305"/>
      <c r="P98" s="1306"/>
      <c r="Q98" s="1306"/>
      <c r="R98" s="1307"/>
    </row>
    <row r="99" spans="1:18" x14ac:dyDescent="0.2">
      <c r="A99" s="96">
        <v>7</v>
      </c>
      <c r="B99" s="2599">
        <v>6</v>
      </c>
      <c r="C99" s="2600"/>
      <c r="D99" s="2601"/>
      <c r="E99" s="1308"/>
      <c r="F99" s="1306"/>
      <c r="G99" s="1306"/>
      <c r="H99" s="1307"/>
      <c r="I99" s="1311"/>
      <c r="J99" s="1308"/>
      <c r="K99" s="1305"/>
      <c r="L99" s="1305"/>
      <c r="M99" s="1305"/>
      <c r="N99" s="1305"/>
      <c r="O99" s="1305"/>
      <c r="P99" s="1306"/>
      <c r="Q99" s="1306"/>
      <c r="R99" s="1307"/>
    </row>
    <row r="100" spans="1:18" x14ac:dyDescent="0.2">
      <c r="A100" s="96">
        <v>8</v>
      </c>
      <c r="B100" s="2599">
        <v>7</v>
      </c>
      <c r="C100" s="2600"/>
      <c r="D100" s="2601"/>
      <c r="E100" s="1308">
        <v>1</v>
      </c>
      <c r="F100" s="1306"/>
      <c r="G100" s="1306"/>
      <c r="H100" s="1307"/>
      <c r="I100" s="1311"/>
      <c r="J100" s="1308"/>
      <c r="K100" s="1305"/>
      <c r="L100" s="1305"/>
      <c r="M100" s="1305"/>
      <c r="N100" s="1305"/>
      <c r="O100" s="1305"/>
      <c r="P100" s="1306"/>
      <c r="Q100" s="1306"/>
      <c r="R100" s="1307">
        <v>1</v>
      </c>
    </row>
    <row r="101" spans="1:18" x14ac:dyDescent="0.2">
      <c r="A101" s="96">
        <v>9</v>
      </c>
      <c r="B101" s="2599">
        <v>8</v>
      </c>
      <c r="C101" s="2600"/>
      <c r="D101" s="2601"/>
      <c r="E101" s="1308">
        <v>1</v>
      </c>
      <c r="F101" s="1306"/>
      <c r="G101" s="1306"/>
      <c r="H101" s="1307"/>
      <c r="I101" s="1311"/>
      <c r="J101" s="1308"/>
      <c r="K101" s="1305"/>
      <c r="L101" s="1305"/>
      <c r="M101" s="1305"/>
      <c r="N101" s="1305"/>
      <c r="O101" s="1305"/>
      <c r="P101" s="1306"/>
      <c r="Q101" s="1306"/>
      <c r="R101" s="1307">
        <v>1</v>
      </c>
    </row>
    <row r="102" spans="1:18" ht="13.5" thickBot="1" x14ac:dyDescent="0.25">
      <c r="A102" s="94">
        <v>10</v>
      </c>
      <c r="B102" s="2602">
        <v>9</v>
      </c>
      <c r="C102" s="2603"/>
      <c r="D102" s="2604"/>
      <c r="E102" s="1319"/>
      <c r="F102" s="1317"/>
      <c r="G102" s="1315"/>
      <c r="H102" s="1316"/>
      <c r="I102" s="1312"/>
      <c r="J102" s="1313"/>
      <c r="K102" s="1314"/>
      <c r="L102" s="1314"/>
      <c r="M102" s="1314"/>
      <c r="N102" s="1314"/>
      <c r="O102" s="1314"/>
      <c r="P102" s="1315"/>
      <c r="Q102" s="1315"/>
      <c r="R102" s="1316"/>
    </row>
    <row r="103" spans="1:18" ht="13.5" thickBot="1" x14ac:dyDescent="0.25">
      <c r="A103" s="2586" t="s">
        <v>276</v>
      </c>
      <c r="B103" s="2587"/>
      <c r="C103" s="2587"/>
      <c r="D103" s="2587"/>
      <c r="E103" s="1321">
        <v>37</v>
      </c>
      <c r="F103" s="1322">
        <v>0</v>
      </c>
      <c r="G103" s="1322">
        <v>0</v>
      </c>
      <c r="H103" s="1320">
        <v>0</v>
      </c>
      <c r="I103" s="1321">
        <v>9</v>
      </c>
      <c r="J103" s="1322">
        <v>2</v>
      </c>
      <c r="K103" s="1322">
        <v>6</v>
      </c>
      <c r="L103" s="1322">
        <v>2</v>
      </c>
      <c r="M103" s="1322">
        <v>0</v>
      </c>
      <c r="N103" s="1322">
        <v>0</v>
      </c>
      <c r="O103" s="1322">
        <v>0</v>
      </c>
      <c r="P103" s="1322">
        <v>0</v>
      </c>
      <c r="Q103" s="1322">
        <v>0</v>
      </c>
      <c r="R103" s="1320">
        <v>18</v>
      </c>
    </row>
    <row r="104" spans="1:18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spans="1:18" x14ac:dyDescent="0.2">
      <c r="B105" s="95" t="s">
        <v>598</v>
      </c>
    </row>
    <row r="106" spans="1:18" x14ac:dyDescent="0.2">
      <c r="A106" s="3"/>
      <c r="B106" s="15" t="s">
        <v>102</v>
      </c>
      <c r="C106" s="1244" t="s">
        <v>27</v>
      </c>
      <c r="D106" s="15" t="s">
        <v>112</v>
      </c>
      <c r="E106" s="1350"/>
      <c r="F106" s="15"/>
      <c r="G106" s="15"/>
      <c r="H106" s="15"/>
      <c r="I106" s="15"/>
      <c r="J106" s="10"/>
      <c r="K106" s="10"/>
      <c r="L106" s="10"/>
      <c r="M106" s="10"/>
      <c r="N106" s="2256"/>
      <c r="O106" s="2256"/>
      <c r="P106" s="2256"/>
      <c r="Q106" s="2256"/>
      <c r="R106" s="2256"/>
    </row>
    <row r="107" spans="1:18" x14ac:dyDescent="0.2">
      <c r="A107" s="3"/>
      <c r="B107" s="15"/>
      <c r="C107" s="15"/>
      <c r="D107" s="17" t="s">
        <v>113</v>
      </c>
      <c r="E107" s="1350"/>
      <c r="F107" s="15"/>
      <c r="G107" s="15"/>
      <c r="H107" s="15"/>
      <c r="I107" s="15"/>
      <c r="J107" s="10"/>
      <c r="K107" s="10"/>
      <c r="L107" s="10"/>
      <c r="M107" s="10"/>
      <c r="N107" s="2256"/>
      <c r="O107" s="2256"/>
      <c r="P107" s="2256"/>
      <c r="Q107" s="2256"/>
      <c r="R107" s="2256"/>
    </row>
    <row r="108" spans="1:18" x14ac:dyDescent="0.2">
      <c r="A108" s="3"/>
      <c r="B108" s="18" t="s">
        <v>103</v>
      </c>
      <c r="C108" s="1244" t="s">
        <v>27</v>
      </c>
      <c r="D108" s="18" t="s">
        <v>114</v>
      </c>
      <c r="E108" s="1350"/>
      <c r="F108" s="15"/>
      <c r="G108" s="15"/>
      <c r="H108" s="15"/>
      <c r="I108" s="15"/>
      <c r="J108" s="10"/>
      <c r="K108" s="10"/>
      <c r="L108" s="10"/>
      <c r="M108" s="10"/>
      <c r="N108" s="2392"/>
      <c r="O108" s="2392"/>
      <c r="P108" s="2392"/>
      <c r="Q108" s="2392"/>
      <c r="R108" s="2392"/>
    </row>
    <row r="109" spans="1:18" x14ac:dyDescent="0.2">
      <c r="A109" s="3"/>
      <c r="B109" s="15" t="s">
        <v>104</v>
      </c>
      <c r="C109" s="1244" t="s">
        <v>27</v>
      </c>
      <c r="D109" s="15" t="s">
        <v>115</v>
      </c>
      <c r="E109" s="1350"/>
      <c r="F109" s="15"/>
      <c r="G109" s="15"/>
      <c r="H109" s="15"/>
      <c r="I109" s="15"/>
      <c r="J109" s="10"/>
      <c r="K109" s="10"/>
      <c r="L109" s="10"/>
      <c r="M109" s="10"/>
      <c r="N109" s="2392"/>
      <c r="O109" s="2392"/>
      <c r="P109" s="2392"/>
      <c r="Q109" s="2392"/>
      <c r="R109" s="2392"/>
    </row>
    <row r="110" spans="1:18" x14ac:dyDescent="0.2">
      <c r="A110" s="3"/>
      <c r="B110" s="15" t="s">
        <v>105</v>
      </c>
      <c r="C110" s="1244" t="s">
        <v>27</v>
      </c>
      <c r="D110" s="15" t="s">
        <v>117</v>
      </c>
      <c r="E110" s="1350"/>
      <c r="F110" s="15"/>
      <c r="G110" s="15"/>
      <c r="H110" s="15"/>
      <c r="I110" s="10"/>
      <c r="J110" s="10"/>
      <c r="K110" s="10"/>
      <c r="L110" s="10"/>
      <c r="M110" s="10"/>
    </row>
    <row r="111" spans="1:18" x14ac:dyDescent="0.2">
      <c r="A111" s="3"/>
      <c r="B111" s="15" t="s">
        <v>106</v>
      </c>
      <c r="C111" s="1244" t="s">
        <v>27</v>
      </c>
      <c r="D111" s="15" t="s">
        <v>116</v>
      </c>
      <c r="E111" s="1350"/>
      <c r="F111" s="15"/>
      <c r="G111" s="15"/>
      <c r="H111" s="15"/>
      <c r="I111" s="10"/>
      <c r="J111" s="10"/>
      <c r="K111" s="10"/>
      <c r="L111" s="10"/>
      <c r="M111" s="10"/>
    </row>
    <row r="112" spans="1:18" x14ac:dyDescent="0.2">
      <c r="A112" s="3"/>
      <c r="B112" s="15" t="s">
        <v>107</v>
      </c>
      <c r="C112" s="1244" t="s">
        <v>27</v>
      </c>
      <c r="D112" s="15" t="s">
        <v>118</v>
      </c>
      <c r="E112" s="1350"/>
      <c r="F112" s="15"/>
      <c r="G112" s="15"/>
      <c r="H112" s="15"/>
      <c r="I112" s="10"/>
      <c r="J112" s="10"/>
      <c r="K112" s="10"/>
      <c r="L112" s="10"/>
      <c r="M112" s="10"/>
    </row>
    <row r="113" spans="1:18" x14ac:dyDescent="0.2">
      <c r="A113" s="3"/>
      <c r="B113" s="15" t="s">
        <v>108</v>
      </c>
      <c r="C113" s="1244" t="s">
        <v>27</v>
      </c>
      <c r="D113" s="15" t="s">
        <v>119</v>
      </c>
      <c r="E113" s="1350"/>
      <c r="F113" s="15"/>
      <c r="G113" s="15"/>
      <c r="H113" s="15"/>
      <c r="I113" s="10"/>
      <c r="J113" s="10"/>
      <c r="K113" s="10"/>
      <c r="L113" s="10"/>
      <c r="M113" s="10"/>
      <c r="N113" s="2257"/>
      <c r="O113" s="2257"/>
      <c r="P113" s="2257"/>
      <c r="Q113" s="2257"/>
      <c r="R113" s="2257"/>
    </row>
    <row r="114" spans="1:18" x14ac:dyDescent="0.2">
      <c r="A114" s="3"/>
      <c r="B114" s="15"/>
      <c r="C114" s="15"/>
      <c r="D114" s="15" t="s">
        <v>120</v>
      </c>
      <c r="E114" s="1350"/>
      <c r="F114" s="15"/>
      <c r="G114" s="15"/>
      <c r="H114" s="15"/>
      <c r="I114" s="10"/>
      <c r="J114" s="10"/>
      <c r="K114" s="10"/>
      <c r="L114" s="10"/>
      <c r="M114" s="10"/>
      <c r="N114" s="2392"/>
      <c r="O114" s="2392"/>
      <c r="P114" s="2392"/>
      <c r="Q114" s="2392"/>
      <c r="R114" s="2392"/>
    </row>
    <row r="115" spans="1:18" x14ac:dyDescent="0.2">
      <c r="A115" s="3"/>
      <c r="B115" s="15" t="s">
        <v>109</v>
      </c>
      <c r="C115" s="1244" t="s">
        <v>27</v>
      </c>
      <c r="D115" s="15" t="s">
        <v>121</v>
      </c>
      <c r="E115" s="1350"/>
      <c r="F115" s="15"/>
      <c r="G115" s="15"/>
      <c r="H115" s="15"/>
      <c r="I115" s="10"/>
      <c r="J115" s="10"/>
      <c r="K115" s="10"/>
      <c r="L115" s="10"/>
      <c r="M115" s="10"/>
      <c r="N115" s="2392"/>
      <c r="O115" s="2392"/>
      <c r="P115" s="2392"/>
      <c r="Q115" s="2392"/>
      <c r="R115" s="2392"/>
    </row>
    <row r="116" spans="1:18" x14ac:dyDescent="0.2">
      <c r="B116" s="15"/>
      <c r="C116" s="15"/>
      <c r="D116" s="15" t="s">
        <v>122</v>
      </c>
      <c r="E116" s="1350"/>
      <c r="F116" s="15"/>
      <c r="G116" s="15"/>
      <c r="H116" s="15"/>
      <c r="I116" s="10"/>
      <c r="J116" s="10"/>
      <c r="K116" s="10"/>
      <c r="L116" s="10"/>
      <c r="M116" s="10"/>
    </row>
    <row r="117" spans="1:18" x14ac:dyDescent="0.2">
      <c r="B117" s="15"/>
      <c r="C117" s="15"/>
      <c r="D117" s="15" t="s">
        <v>123</v>
      </c>
      <c r="E117" s="1350"/>
      <c r="F117" s="15"/>
      <c r="G117" s="15"/>
      <c r="H117" s="15"/>
      <c r="I117" s="10"/>
      <c r="J117" s="10"/>
      <c r="K117" s="10"/>
      <c r="L117" s="10"/>
      <c r="M117" s="10"/>
    </row>
    <row r="118" spans="1:18" x14ac:dyDescent="0.2">
      <c r="B118" s="15" t="s">
        <v>110</v>
      </c>
      <c r="C118" s="1244" t="s">
        <v>27</v>
      </c>
      <c r="D118" s="15" t="s">
        <v>124</v>
      </c>
      <c r="E118" s="1350"/>
      <c r="F118" s="15"/>
      <c r="G118" s="15"/>
      <c r="H118" s="15"/>
      <c r="I118" s="10"/>
      <c r="J118" s="10"/>
      <c r="K118" s="10"/>
      <c r="L118" s="10"/>
      <c r="M118" s="10"/>
    </row>
    <row r="119" spans="1:18" x14ac:dyDescent="0.2">
      <c r="B119" s="15" t="s">
        <v>111</v>
      </c>
      <c r="C119" s="1244" t="s">
        <v>27</v>
      </c>
      <c r="D119" s="15" t="s">
        <v>125</v>
      </c>
      <c r="E119" s="1350"/>
      <c r="F119" s="15"/>
      <c r="G119" s="15"/>
      <c r="H119" s="15"/>
      <c r="I119" s="10"/>
      <c r="J119" s="10"/>
      <c r="K119" s="10"/>
      <c r="L119" s="10"/>
      <c r="M119" s="10"/>
    </row>
    <row r="120" spans="1:18" x14ac:dyDescent="0.2">
      <c r="B120" s="15"/>
      <c r="C120" s="1244"/>
      <c r="D120" s="15"/>
      <c r="E120" s="1350"/>
      <c r="F120" s="15"/>
      <c r="G120" s="15"/>
      <c r="H120" s="15"/>
      <c r="I120" s="10"/>
      <c r="J120" s="10"/>
      <c r="K120" s="10"/>
      <c r="L120" s="10"/>
      <c r="M120" s="10"/>
    </row>
    <row r="121" spans="1:18" x14ac:dyDescent="0.2">
      <c r="B121" s="15" t="s">
        <v>677</v>
      </c>
      <c r="C121" s="1350"/>
      <c r="D121" s="1350"/>
      <c r="E121" s="1350"/>
      <c r="F121" s="1350"/>
      <c r="G121" s="1350"/>
      <c r="H121" s="1350"/>
    </row>
    <row r="123" spans="1:18" ht="18" x14ac:dyDescent="0.25">
      <c r="A123" s="2361" t="s">
        <v>98</v>
      </c>
      <c r="B123" s="2361"/>
      <c r="C123" s="2361"/>
      <c r="D123" s="2361"/>
      <c r="E123" s="2361"/>
      <c r="F123" s="2361"/>
      <c r="G123" s="2361"/>
      <c r="H123" s="2361"/>
      <c r="I123" s="2361"/>
      <c r="J123" s="2361"/>
      <c r="K123" s="2361"/>
      <c r="L123" s="2361"/>
      <c r="M123" s="2361"/>
      <c r="N123" s="2361"/>
      <c r="O123" s="2361"/>
      <c r="P123" s="2361"/>
      <c r="Q123" s="2361"/>
      <c r="R123" s="2361"/>
    </row>
    <row r="124" spans="1:18" x14ac:dyDescent="0.2">
      <c r="A124" s="95" t="s">
        <v>273</v>
      </c>
      <c r="C124" s="103" t="s">
        <v>27</v>
      </c>
      <c r="D124" s="103" t="s">
        <v>285</v>
      </c>
      <c r="E124" s="103"/>
    </row>
    <row r="125" spans="1:18" x14ac:dyDescent="0.2">
      <c r="A125" s="95" t="s">
        <v>25</v>
      </c>
      <c r="C125" s="103" t="s">
        <v>27</v>
      </c>
      <c r="D125" s="1180">
        <f>[3]K1b!D5</f>
        <v>2014</v>
      </c>
      <c r="E125" s="81"/>
    </row>
    <row r="126" spans="1:18" x14ac:dyDescent="0.2">
      <c r="A126" s="112" t="s">
        <v>272</v>
      </c>
      <c r="C126" s="103" t="s">
        <v>27</v>
      </c>
      <c r="D126" s="103" t="s">
        <v>275</v>
      </c>
      <c r="E126" s="103"/>
    </row>
    <row r="127" spans="1:18" x14ac:dyDescent="0.2">
      <c r="A127" s="112" t="s">
        <v>382</v>
      </c>
      <c r="C127" s="103" t="s">
        <v>27</v>
      </c>
      <c r="D127" s="103" t="s">
        <v>386</v>
      </c>
      <c r="E127" s="103"/>
    </row>
    <row r="128" spans="1:18" ht="13.5" thickBot="1" x14ac:dyDescent="0.25">
      <c r="C128" s="13"/>
      <c r="D128" s="13"/>
      <c r="E128" s="13"/>
      <c r="J128" s="13"/>
      <c r="K128" s="13"/>
      <c r="L128" s="13"/>
      <c r="M128" s="13"/>
      <c r="N128" s="13"/>
      <c r="O128" s="13"/>
      <c r="P128" s="13"/>
      <c r="Q128" s="13"/>
    </row>
    <row r="129" spans="1:18" x14ac:dyDescent="0.2">
      <c r="A129" s="2560" t="s">
        <v>0</v>
      </c>
      <c r="B129" s="2567" t="s">
        <v>387</v>
      </c>
      <c r="C129" s="2568"/>
      <c r="D129" s="2569"/>
      <c r="E129" s="2578" t="s">
        <v>190</v>
      </c>
      <c r="F129" s="2270" t="s">
        <v>99</v>
      </c>
      <c r="G129" s="2590" t="s">
        <v>100</v>
      </c>
      <c r="H129" s="2593" t="s">
        <v>101</v>
      </c>
      <c r="I129" s="2564" t="s">
        <v>247</v>
      </c>
      <c r="J129" s="2565"/>
      <c r="K129" s="2565"/>
      <c r="L129" s="2565"/>
      <c r="M129" s="2565"/>
      <c r="N129" s="2565"/>
      <c r="O129" s="2565"/>
      <c r="P129" s="2565"/>
      <c r="Q129" s="2565"/>
      <c r="R129" s="2566"/>
    </row>
    <row r="130" spans="1:18" x14ac:dyDescent="0.2">
      <c r="A130" s="2561"/>
      <c r="B130" s="2570"/>
      <c r="C130" s="2571"/>
      <c r="D130" s="2572"/>
      <c r="E130" s="2579"/>
      <c r="F130" s="2271"/>
      <c r="G130" s="2591"/>
      <c r="H130" s="2594"/>
      <c r="I130" s="2588" t="s">
        <v>102</v>
      </c>
      <c r="J130" s="2562" t="s">
        <v>103</v>
      </c>
      <c r="K130" s="2562" t="s">
        <v>104</v>
      </c>
      <c r="L130" s="2562" t="s">
        <v>105</v>
      </c>
      <c r="M130" s="2562" t="s">
        <v>106</v>
      </c>
      <c r="N130" s="2271" t="s">
        <v>107</v>
      </c>
      <c r="O130" s="2562" t="s">
        <v>108</v>
      </c>
      <c r="P130" s="2576" t="s">
        <v>109</v>
      </c>
      <c r="Q130" s="2576" t="s">
        <v>110</v>
      </c>
      <c r="R130" s="2581" t="s">
        <v>111</v>
      </c>
    </row>
    <row r="131" spans="1:18" x14ac:dyDescent="0.2">
      <c r="A131" s="2561"/>
      <c r="B131" s="2573"/>
      <c r="C131" s="2574"/>
      <c r="D131" s="2575"/>
      <c r="E131" s="2580"/>
      <c r="F131" s="2576"/>
      <c r="G131" s="2592"/>
      <c r="H131" s="2595"/>
      <c r="I131" s="2589"/>
      <c r="J131" s="2563"/>
      <c r="K131" s="2563"/>
      <c r="L131" s="2563"/>
      <c r="M131" s="2563"/>
      <c r="N131" s="2576"/>
      <c r="O131" s="2563"/>
      <c r="P131" s="2577"/>
      <c r="Q131" s="2577"/>
      <c r="R131" s="2582"/>
    </row>
    <row r="132" spans="1:18" ht="13.5" thickBot="1" x14ac:dyDescent="0.25">
      <c r="A132" s="57">
        <v>1</v>
      </c>
      <c r="B132" s="2583">
        <v>2</v>
      </c>
      <c r="C132" s="2584"/>
      <c r="D132" s="2585"/>
      <c r="E132" s="1510">
        <v>3</v>
      </c>
      <c r="F132" s="1494">
        <v>4</v>
      </c>
      <c r="G132" s="1494">
        <v>5</v>
      </c>
      <c r="H132" s="1501">
        <v>6</v>
      </c>
      <c r="I132" s="1493">
        <v>7</v>
      </c>
      <c r="J132" s="1494">
        <v>8</v>
      </c>
      <c r="K132" s="1494">
        <v>9</v>
      </c>
      <c r="L132" s="1494">
        <v>10</v>
      </c>
      <c r="M132" s="1494">
        <v>11</v>
      </c>
      <c r="N132" s="1494">
        <v>12</v>
      </c>
      <c r="O132" s="1494">
        <v>13</v>
      </c>
      <c r="P132" s="1502">
        <v>14</v>
      </c>
      <c r="Q132" s="1502">
        <v>15</v>
      </c>
      <c r="R132" s="1501">
        <v>16</v>
      </c>
    </row>
    <row r="133" spans="1:18" x14ac:dyDescent="0.2">
      <c r="A133" s="96">
        <v>1</v>
      </c>
      <c r="B133" s="2596">
        <v>0</v>
      </c>
      <c r="C133" s="2597"/>
      <c r="D133" s="2598"/>
      <c r="E133" s="1498"/>
      <c r="F133" s="1500"/>
      <c r="G133" s="1496"/>
      <c r="H133" s="1497"/>
      <c r="I133" s="1503"/>
      <c r="J133" s="1498"/>
      <c r="K133" s="1495"/>
      <c r="L133" s="1495"/>
      <c r="M133" s="1495"/>
      <c r="N133" s="1495"/>
      <c r="O133" s="1495"/>
      <c r="P133" s="1496"/>
      <c r="Q133" s="1496"/>
      <c r="R133" s="1497"/>
    </row>
    <row r="134" spans="1:18" x14ac:dyDescent="0.2">
      <c r="A134" s="96">
        <v>2</v>
      </c>
      <c r="B134" s="2599">
        <v>1</v>
      </c>
      <c r="C134" s="2600"/>
      <c r="D134" s="2601"/>
      <c r="E134" s="1498"/>
      <c r="F134" s="1496"/>
      <c r="G134" s="1496"/>
      <c r="H134" s="1497"/>
      <c r="I134" s="1503"/>
      <c r="J134" s="1498"/>
      <c r="K134" s="1495"/>
      <c r="L134" s="1495"/>
      <c r="M134" s="1495"/>
      <c r="N134" s="1495"/>
      <c r="O134" s="1495"/>
      <c r="P134" s="1496"/>
      <c r="Q134" s="1496"/>
      <c r="R134" s="1497"/>
    </row>
    <row r="135" spans="1:18" x14ac:dyDescent="0.2">
      <c r="A135" s="96">
        <v>3</v>
      </c>
      <c r="B135" s="2599">
        <v>2</v>
      </c>
      <c r="C135" s="2600"/>
      <c r="D135" s="2601"/>
      <c r="E135" s="1498"/>
      <c r="F135" s="1496"/>
      <c r="G135" s="1496"/>
      <c r="H135" s="1497"/>
      <c r="I135" s="1503"/>
      <c r="J135" s="1498"/>
      <c r="K135" s="1495"/>
      <c r="L135" s="1495"/>
      <c r="M135" s="1495"/>
      <c r="N135" s="1495"/>
      <c r="O135" s="1495"/>
      <c r="P135" s="1496"/>
      <c r="Q135" s="1496"/>
      <c r="R135" s="1497"/>
    </row>
    <row r="136" spans="1:18" x14ac:dyDescent="0.2">
      <c r="A136" s="96">
        <v>4</v>
      </c>
      <c r="B136" s="2599">
        <v>3</v>
      </c>
      <c r="C136" s="2600"/>
      <c r="D136" s="2601"/>
      <c r="E136" s="1498">
        <v>42</v>
      </c>
      <c r="F136" s="1495"/>
      <c r="G136" s="1496"/>
      <c r="H136" s="1497"/>
      <c r="I136" s="1503">
        <v>13</v>
      </c>
      <c r="J136" s="1498"/>
      <c r="K136" s="1495">
        <v>7</v>
      </c>
      <c r="L136" s="1495">
        <v>2</v>
      </c>
      <c r="M136" s="1495"/>
      <c r="N136" s="1495"/>
      <c r="O136" s="1495">
        <v>2</v>
      </c>
      <c r="P136" s="1496">
        <v>1</v>
      </c>
      <c r="Q136" s="1496"/>
      <c r="R136" s="1497">
        <v>17</v>
      </c>
    </row>
    <row r="137" spans="1:18" x14ac:dyDescent="0.2">
      <c r="A137" s="96">
        <v>5</v>
      </c>
      <c r="B137" s="2599">
        <v>4</v>
      </c>
      <c r="C137" s="2600"/>
      <c r="D137" s="2601"/>
      <c r="E137" s="1511"/>
      <c r="F137" s="1499"/>
      <c r="G137" s="1496"/>
      <c r="H137" s="1497"/>
      <c r="I137" s="1503"/>
      <c r="J137" s="1495"/>
      <c r="K137" s="1495"/>
      <c r="L137" s="1495"/>
      <c r="M137" s="1495"/>
      <c r="N137" s="1495"/>
      <c r="O137" s="1495"/>
      <c r="P137" s="1496"/>
      <c r="Q137" s="1496"/>
      <c r="R137" s="1497"/>
    </row>
    <row r="138" spans="1:18" x14ac:dyDescent="0.2">
      <c r="A138" s="96">
        <v>6</v>
      </c>
      <c r="B138" s="2599">
        <v>5</v>
      </c>
      <c r="C138" s="2600"/>
      <c r="D138" s="2601"/>
      <c r="E138" s="1498">
        <v>4</v>
      </c>
      <c r="F138" s="1496"/>
      <c r="G138" s="1496"/>
      <c r="H138" s="1497"/>
      <c r="I138" s="1503"/>
      <c r="J138" s="1498"/>
      <c r="K138" s="1495">
        <v>2</v>
      </c>
      <c r="L138" s="1495"/>
      <c r="M138" s="1495"/>
      <c r="N138" s="1495"/>
      <c r="O138" s="1495">
        <v>1</v>
      </c>
      <c r="P138" s="1496"/>
      <c r="Q138" s="1496"/>
      <c r="R138" s="1497">
        <v>1</v>
      </c>
    </row>
    <row r="139" spans="1:18" x14ac:dyDescent="0.2">
      <c r="A139" s="96">
        <v>7</v>
      </c>
      <c r="B139" s="2599">
        <v>6</v>
      </c>
      <c r="C139" s="2600"/>
      <c r="D139" s="2601"/>
      <c r="E139" s="1498">
        <v>14</v>
      </c>
      <c r="F139" s="1496"/>
      <c r="G139" s="1496"/>
      <c r="H139" s="1497"/>
      <c r="I139" s="1503">
        <v>1</v>
      </c>
      <c r="J139" s="1498"/>
      <c r="K139" s="1495">
        <v>1</v>
      </c>
      <c r="L139" s="1495">
        <v>1</v>
      </c>
      <c r="M139" s="1495"/>
      <c r="N139" s="1495"/>
      <c r="O139" s="1495">
        <v>1</v>
      </c>
      <c r="P139" s="1496"/>
      <c r="Q139" s="1496"/>
      <c r="R139" s="1497">
        <v>10</v>
      </c>
    </row>
    <row r="140" spans="1:18" x14ac:dyDescent="0.2">
      <c r="A140" s="96">
        <v>8</v>
      </c>
      <c r="B140" s="2599">
        <v>7</v>
      </c>
      <c r="C140" s="2600"/>
      <c r="D140" s="2601"/>
      <c r="E140" s="1498">
        <v>5</v>
      </c>
      <c r="F140" s="1496"/>
      <c r="G140" s="1496"/>
      <c r="H140" s="1497"/>
      <c r="I140" s="1503"/>
      <c r="J140" s="1498"/>
      <c r="K140" s="1495">
        <v>1</v>
      </c>
      <c r="L140" s="1495"/>
      <c r="M140" s="1495">
        <v>1</v>
      </c>
      <c r="N140" s="1495"/>
      <c r="O140" s="1495"/>
      <c r="P140" s="1496"/>
      <c r="Q140" s="1496"/>
      <c r="R140" s="1497">
        <v>3</v>
      </c>
    </row>
    <row r="141" spans="1:18" x14ac:dyDescent="0.2">
      <c r="A141" s="96">
        <v>9</v>
      </c>
      <c r="B141" s="2599">
        <v>8</v>
      </c>
      <c r="C141" s="2600"/>
      <c r="D141" s="2601"/>
      <c r="E141" s="1498">
        <v>2</v>
      </c>
      <c r="F141" s="1496"/>
      <c r="G141" s="1496"/>
      <c r="H141" s="1497"/>
      <c r="I141" s="1503"/>
      <c r="J141" s="1498"/>
      <c r="K141" s="1495"/>
      <c r="L141" s="1495"/>
      <c r="M141" s="1495"/>
      <c r="N141" s="1495"/>
      <c r="O141" s="1495"/>
      <c r="P141" s="1496"/>
      <c r="Q141" s="1496"/>
      <c r="R141" s="1497">
        <v>2</v>
      </c>
    </row>
    <row r="142" spans="1:18" ht="13.5" thickBot="1" x14ac:dyDescent="0.25">
      <c r="A142" s="94">
        <v>10</v>
      </c>
      <c r="B142" s="2602">
        <v>9</v>
      </c>
      <c r="C142" s="2603"/>
      <c r="D142" s="2604"/>
      <c r="E142" s="1512">
        <v>10</v>
      </c>
      <c r="F142" s="1509"/>
      <c r="G142" s="1507"/>
      <c r="H142" s="1508"/>
      <c r="I142" s="1504"/>
      <c r="J142" s="1505"/>
      <c r="K142" s="1506">
        <v>1</v>
      </c>
      <c r="L142" s="1506">
        <v>1</v>
      </c>
      <c r="M142" s="1506">
        <v>1</v>
      </c>
      <c r="N142" s="1506"/>
      <c r="O142" s="1506"/>
      <c r="P142" s="1507"/>
      <c r="Q142" s="1507"/>
      <c r="R142" s="1508">
        <v>7</v>
      </c>
    </row>
    <row r="143" spans="1:18" ht="13.5" thickBot="1" x14ac:dyDescent="0.25">
      <c r="A143" s="2586" t="s">
        <v>276</v>
      </c>
      <c r="B143" s="2587"/>
      <c r="C143" s="2587"/>
      <c r="D143" s="2587"/>
      <c r="E143" s="1514">
        <v>77</v>
      </c>
      <c r="F143" s="1515">
        <v>0</v>
      </c>
      <c r="G143" s="1515">
        <v>0</v>
      </c>
      <c r="H143" s="1513">
        <v>0</v>
      </c>
      <c r="I143" s="1514">
        <v>14</v>
      </c>
      <c r="J143" s="1515">
        <v>0</v>
      </c>
      <c r="K143" s="1515">
        <v>12</v>
      </c>
      <c r="L143" s="1515">
        <v>4</v>
      </c>
      <c r="M143" s="1515">
        <v>2</v>
      </c>
      <c r="N143" s="1515">
        <v>0</v>
      </c>
      <c r="O143" s="1515">
        <v>4</v>
      </c>
      <c r="P143" s="1515">
        <v>1</v>
      </c>
      <c r="Q143" s="1515">
        <v>0</v>
      </c>
      <c r="R143" s="1513">
        <v>40</v>
      </c>
    </row>
    <row r="144" spans="1:18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spans="1:18" x14ac:dyDescent="0.2">
      <c r="B145" s="2257" t="s">
        <v>79</v>
      </c>
      <c r="C145" s="2257"/>
      <c r="D145" s="2257"/>
      <c r="E145" s="2257"/>
      <c r="F145" s="2257"/>
      <c r="N145" s="2277"/>
      <c r="O145" s="2277"/>
      <c r="P145" s="2277"/>
      <c r="Q145" s="2277"/>
      <c r="R145" s="2277"/>
    </row>
    <row r="147" spans="1:18" x14ac:dyDescent="0.2">
      <c r="A147" s="3"/>
      <c r="B147" s="164" t="s">
        <v>102</v>
      </c>
      <c r="C147" s="16" t="s">
        <v>27</v>
      </c>
      <c r="D147" s="15" t="s">
        <v>112</v>
      </c>
      <c r="F147" s="15"/>
      <c r="G147" s="15"/>
      <c r="H147" s="15"/>
      <c r="I147" s="15"/>
      <c r="J147" s="10"/>
      <c r="K147" s="10"/>
      <c r="L147" s="10"/>
      <c r="M147" s="10"/>
      <c r="N147" s="2256"/>
      <c r="O147" s="2256"/>
      <c r="P147" s="2256"/>
      <c r="Q147" s="2256"/>
      <c r="R147" s="2256"/>
    </row>
    <row r="148" spans="1:18" x14ac:dyDescent="0.2">
      <c r="A148" s="3"/>
      <c r="B148" s="164"/>
      <c r="C148" s="15"/>
      <c r="D148" s="17" t="s">
        <v>113</v>
      </c>
      <c r="F148" s="15"/>
      <c r="G148" s="15"/>
      <c r="H148" s="15"/>
      <c r="I148" s="15"/>
      <c r="J148" s="10"/>
      <c r="K148" s="10"/>
      <c r="L148" s="10"/>
      <c r="M148" s="10"/>
      <c r="N148" s="2256"/>
      <c r="O148" s="2256"/>
      <c r="P148" s="2256"/>
      <c r="Q148" s="2256"/>
      <c r="R148" s="2256"/>
    </row>
    <row r="149" spans="1:18" x14ac:dyDescent="0.2">
      <c r="A149" s="3"/>
      <c r="B149" s="165" t="s">
        <v>103</v>
      </c>
      <c r="C149" s="16" t="s">
        <v>27</v>
      </c>
      <c r="D149" s="18" t="s">
        <v>114</v>
      </c>
      <c r="F149" s="15"/>
      <c r="G149" s="15"/>
      <c r="H149" s="15"/>
      <c r="I149" s="15"/>
      <c r="J149" s="10"/>
      <c r="K149" s="10"/>
      <c r="L149" s="10"/>
      <c r="M149" s="10"/>
      <c r="N149" s="2392"/>
      <c r="O149" s="2392"/>
      <c r="P149" s="2392"/>
      <c r="Q149" s="2392"/>
      <c r="R149" s="2392"/>
    </row>
    <row r="150" spans="1:18" x14ac:dyDescent="0.2">
      <c r="A150" s="3"/>
      <c r="B150" s="164" t="s">
        <v>104</v>
      </c>
      <c r="C150" s="16" t="s">
        <v>27</v>
      </c>
      <c r="D150" s="15" t="s">
        <v>115</v>
      </c>
      <c r="F150" s="15"/>
      <c r="G150" s="15"/>
      <c r="H150" s="15"/>
      <c r="I150" s="15"/>
      <c r="J150" s="10"/>
      <c r="K150" s="10"/>
      <c r="L150" s="10"/>
      <c r="M150" s="10"/>
      <c r="N150" s="2392"/>
      <c r="O150" s="2392"/>
      <c r="P150" s="2392"/>
      <c r="Q150" s="2392"/>
      <c r="R150" s="2392"/>
    </row>
    <row r="151" spans="1:18" x14ac:dyDescent="0.2">
      <c r="A151" s="3"/>
      <c r="B151" s="164" t="s">
        <v>105</v>
      </c>
      <c r="C151" s="16" t="s">
        <v>27</v>
      </c>
      <c r="D151" s="10" t="s">
        <v>117</v>
      </c>
      <c r="F151" s="10"/>
      <c r="G151" s="10"/>
      <c r="H151" s="10"/>
      <c r="I151" s="10"/>
      <c r="J151" s="10"/>
      <c r="K151" s="10"/>
      <c r="L151" s="10"/>
      <c r="M151" s="10"/>
    </row>
    <row r="152" spans="1:18" x14ac:dyDescent="0.2">
      <c r="A152" s="3"/>
      <c r="B152" s="164" t="s">
        <v>106</v>
      </c>
      <c r="C152" s="16" t="s">
        <v>27</v>
      </c>
      <c r="D152" s="10" t="s">
        <v>116</v>
      </c>
      <c r="F152" s="10"/>
      <c r="G152" s="10"/>
      <c r="H152" s="10"/>
      <c r="I152" s="10"/>
      <c r="J152" s="10"/>
      <c r="K152" s="10"/>
      <c r="L152" s="10"/>
      <c r="M152" s="10"/>
    </row>
    <row r="153" spans="1:18" x14ac:dyDescent="0.2">
      <c r="A153" s="3"/>
      <c r="B153" s="164" t="s">
        <v>107</v>
      </c>
      <c r="C153" s="16" t="s">
        <v>27</v>
      </c>
      <c r="D153" s="10" t="s">
        <v>118</v>
      </c>
      <c r="F153" s="10"/>
      <c r="G153" s="10"/>
      <c r="H153" s="10"/>
      <c r="I153" s="10"/>
      <c r="J153" s="10"/>
      <c r="K153" s="10"/>
      <c r="L153" s="10"/>
      <c r="M153" s="10"/>
    </row>
    <row r="154" spans="1:18" x14ac:dyDescent="0.2">
      <c r="A154" s="3"/>
      <c r="B154" s="164" t="s">
        <v>108</v>
      </c>
      <c r="C154" s="16" t="s">
        <v>27</v>
      </c>
      <c r="D154" s="10" t="s">
        <v>119</v>
      </c>
      <c r="F154" s="10"/>
      <c r="G154" s="10"/>
      <c r="H154" s="10"/>
      <c r="I154" s="10"/>
      <c r="J154" s="10"/>
      <c r="K154" s="10"/>
      <c r="L154" s="10"/>
      <c r="M154" s="10"/>
      <c r="N154" s="2257"/>
      <c r="O154" s="2257"/>
      <c r="P154" s="2257"/>
      <c r="Q154" s="2257"/>
      <c r="R154" s="2257"/>
    </row>
    <row r="155" spans="1:18" x14ac:dyDescent="0.2">
      <c r="A155" s="3"/>
      <c r="B155" s="164"/>
      <c r="C155" s="10"/>
      <c r="D155" s="10" t="s">
        <v>120</v>
      </c>
      <c r="F155" s="10"/>
      <c r="G155" s="10"/>
      <c r="H155" s="10"/>
      <c r="I155" s="10"/>
      <c r="J155" s="10"/>
      <c r="K155" s="10"/>
      <c r="L155" s="10"/>
      <c r="M155" s="10"/>
      <c r="N155" s="2392"/>
      <c r="O155" s="2392"/>
      <c r="P155" s="2392"/>
      <c r="Q155" s="2392"/>
      <c r="R155" s="2392"/>
    </row>
    <row r="156" spans="1:18" x14ac:dyDescent="0.2">
      <c r="A156" s="3"/>
      <c r="B156" s="164" t="s">
        <v>109</v>
      </c>
      <c r="C156" s="16" t="s">
        <v>27</v>
      </c>
      <c r="D156" s="10" t="s">
        <v>121</v>
      </c>
      <c r="F156" s="10"/>
      <c r="G156" s="10"/>
      <c r="H156" s="10"/>
      <c r="I156" s="10"/>
      <c r="J156" s="10"/>
      <c r="K156" s="10"/>
      <c r="L156" s="10"/>
      <c r="M156" s="10"/>
      <c r="N156" s="2392"/>
      <c r="O156" s="2392"/>
      <c r="P156" s="2392"/>
      <c r="Q156" s="2392"/>
      <c r="R156" s="2392"/>
    </row>
    <row r="157" spans="1:18" x14ac:dyDescent="0.2">
      <c r="B157" s="164"/>
      <c r="C157" s="10"/>
      <c r="D157" s="10" t="s">
        <v>122</v>
      </c>
      <c r="F157" s="10"/>
      <c r="G157" s="10"/>
      <c r="H157" s="10"/>
      <c r="I157" s="10"/>
      <c r="J157" s="10"/>
      <c r="K157" s="10"/>
      <c r="L157" s="10"/>
      <c r="M157" s="10"/>
    </row>
    <row r="158" spans="1:18" x14ac:dyDescent="0.2">
      <c r="B158" s="164"/>
      <c r="C158" s="10"/>
      <c r="D158" s="10" t="s">
        <v>123</v>
      </c>
      <c r="F158" s="10"/>
      <c r="G158" s="10"/>
      <c r="H158" s="10"/>
      <c r="I158" s="10"/>
      <c r="J158" s="10"/>
      <c r="K158" s="10"/>
      <c r="L158" s="10"/>
      <c r="M158" s="10"/>
    </row>
    <row r="159" spans="1:18" x14ac:dyDescent="0.2">
      <c r="B159" s="164" t="s">
        <v>110</v>
      </c>
      <c r="C159" s="16" t="s">
        <v>27</v>
      </c>
      <c r="D159" s="10" t="s">
        <v>124</v>
      </c>
      <c r="F159" s="10"/>
      <c r="G159" s="10"/>
      <c r="H159" s="10"/>
      <c r="I159" s="10"/>
      <c r="J159" s="10"/>
      <c r="K159" s="10"/>
      <c r="L159" s="10"/>
      <c r="M159" s="10"/>
    </row>
    <row r="160" spans="1:18" x14ac:dyDescent="0.2">
      <c r="B160" s="164" t="s">
        <v>111</v>
      </c>
      <c r="C160" s="16" t="s">
        <v>27</v>
      </c>
      <c r="D160" s="10" t="s">
        <v>125</v>
      </c>
      <c r="F160" s="10"/>
      <c r="G160" s="10"/>
      <c r="H160" s="10"/>
      <c r="I160" s="10"/>
      <c r="J160" s="10"/>
      <c r="K160" s="10"/>
      <c r="L160" s="10"/>
      <c r="M160" s="10"/>
    </row>
    <row r="163" spans="1:22" ht="18" x14ac:dyDescent="0.25">
      <c r="A163" s="2361" t="s">
        <v>98</v>
      </c>
      <c r="B163" s="2361"/>
      <c r="C163" s="2361"/>
      <c r="D163" s="2361"/>
      <c r="E163" s="2361"/>
      <c r="F163" s="2361"/>
      <c r="G163" s="2361"/>
      <c r="H163" s="2361"/>
      <c r="I163" s="2361"/>
      <c r="J163" s="2361"/>
      <c r="K163" s="2361"/>
      <c r="L163" s="2361"/>
      <c r="M163" s="2361"/>
      <c r="N163" s="2361"/>
      <c r="O163" s="2361"/>
      <c r="P163" s="2361"/>
      <c r="Q163" s="2361"/>
      <c r="R163" s="2361"/>
    </row>
    <row r="164" spans="1:22" x14ac:dyDescent="0.2">
      <c r="A164" s="95" t="s">
        <v>273</v>
      </c>
      <c r="C164" s="103" t="s">
        <v>27</v>
      </c>
      <c r="D164" s="103" t="s">
        <v>286</v>
      </c>
      <c r="E164" s="103"/>
    </row>
    <row r="165" spans="1:22" x14ac:dyDescent="0.2">
      <c r="A165" s="95" t="s">
        <v>25</v>
      </c>
      <c r="C165" s="103" t="s">
        <v>27</v>
      </c>
      <c r="D165" s="1180">
        <f>[3]K1b!D5</f>
        <v>2014</v>
      </c>
      <c r="E165" s="81"/>
    </row>
    <row r="166" spans="1:22" x14ac:dyDescent="0.2">
      <c r="A166" s="112" t="s">
        <v>272</v>
      </c>
      <c r="C166" s="103" t="s">
        <v>27</v>
      </c>
      <c r="D166" s="103" t="s">
        <v>275</v>
      </c>
      <c r="E166" s="103"/>
    </row>
    <row r="167" spans="1:22" x14ac:dyDescent="0.2">
      <c r="A167" s="112" t="s">
        <v>382</v>
      </c>
      <c r="C167" s="103" t="s">
        <v>27</v>
      </c>
      <c r="D167" s="103" t="s">
        <v>386</v>
      </c>
      <c r="E167" s="103"/>
    </row>
    <row r="168" spans="1:22" ht="13.5" thickBot="1" x14ac:dyDescent="0.25">
      <c r="C168" s="13"/>
      <c r="D168" s="13"/>
      <c r="E168" s="13"/>
      <c r="J168" s="13"/>
      <c r="K168" s="13"/>
      <c r="L168" s="13"/>
      <c r="M168" s="13"/>
      <c r="N168" s="13"/>
      <c r="O168" s="13"/>
      <c r="P168" s="13"/>
      <c r="Q168" s="13"/>
    </row>
    <row r="169" spans="1:22" s="89" customFormat="1" x14ac:dyDescent="0.2">
      <c r="A169" s="2605" t="s">
        <v>0</v>
      </c>
      <c r="B169" s="2607" t="s">
        <v>387</v>
      </c>
      <c r="C169" s="2608"/>
      <c r="D169" s="2609"/>
      <c r="E169" s="2616" t="s">
        <v>190</v>
      </c>
      <c r="F169" s="2619" t="s">
        <v>99</v>
      </c>
      <c r="G169" s="2622" t="s">
        <v>100</v>
      </c>
      <c r="H169" s="2625" t="s">
        <v>101</v>
      </c>
      <c r="I169" s="2628" t="s">
        <v>247</v>
      </c>
      <c r="J169" s="2629"/>
      <c r="K169" s="2629"/>
      <c r="L169" s="2629"/>
      <c r="M169" s="2629"/>
      <c r="N169" s="2629"/>
      <c r="O169" s="2629"/>
      <c r="P169" s="2629"/>
      <c r="Q169" s="2629"/>
      <c r="R169" s="2630"/>
      <c r="S169" s="88"/>
      <c r="T169" s="88"/>
      <c r="U169" s="88"/>
      <c r="V169" s="88"/>
    </row>
    <row r="170" spans="1:22" s="89" customFormat="1" x14ac:dyDescent="0.2">
      <c r="A170" s="2606"/>
      <c r="B170" s="2610"/>
      <c r="C170" s="2611"/>
      <c r="D170" s="2612"/>
      <c r="E170" s="2617"/>
      <c r="F170" s="2620"/>
      <c r="G170" s="2623"/>
      <c r="H170" s="2626"/>
      <c r="I170" s="2631" t="s">
        <v>102</v>
      </c>
      <c r="J170" s="2633" t="s">
        <v>103</v>
      </c>
      <c r="K170" s="2633" t="s">
        <v>104</v>
      </c>
      <c r="L170" s="2633" t="s">
        <v>105</v>
      </c>
      <c r="M170" s="2633" t="s">
        <v>106</v>
      </c>
      <c r="N170" s="2620" t="s">
        <v>107</v>
      </c>
      <c r="O170" s="2633" t="s">
        <v>108</v>
      </c>
      <c r="P170" s="2621" t="s">
        <v>109</v>
      </c>
      <c r="Q170" s="2621" t="s">
        <v>110</v>
      </c>
      <c r="R170" s="2636" t="s">
        <v>111</v>
      </c>
      <c r="S170" s="88"/>
      <c r="T170" s="88"/>
      <c r="U170" s="88"/>
      <c r="V170" s="88"/>
    </row>
    <row r="171" spans="1:22" s="89" customFormat="1" x14ac:dyDescent="0.2">
      <c r="A171" s="2606"/>
      <c r="B171" s="2613"/>
      <c r="C171" s="2614"/>
      <c r="D171" s="2615"/>
      <c r="E171" s="2618"/>
      <c r="F171" s="2621"/>
      <c r="G171" s="2624"/>
      <c r="H171" s="2627"/>
      <c r="I171" s="2632"/>
      <c r="J171" s="2634"/>
      <c r="K171" s="2634"/>
      <c r="L171" s="2634"/>
      <c r="M171" s="2634"/>
      <c r="N171" s="2621"/>
      <c r="O171" s="2634"/>
      <c r="P171" s="2635"/>
      <c r="Q171" s="2635"/>
      <c r="R171" s="2637"/>
      <c r="S171" s="88"/>
      <c r="T171" s="88"/>
      <c r="U171" s="88"/>
      <c r="V171" s="88"/>
    </row>
    <row r="172" spans="1:22" s="89" customFormat="1" ht="13.5" thickBot="1" x14ac:dyDescent="0.25">
      <c r="A172" s="380">
        <v>1</v>
      </c>
      <c r="B172" s="2343">
        <v>2</v>
      </c>
      <c r="C172" s="2398"/>
      <c r="D172" s="2344"/>
      <c r="E172" s="1748">
        <v>3</v>
      </c>
      <c r="F172" s="378">
        <v>4</v>
      </c>
      <c r="G172" s="378">
        <v>5</v>
      </c>
      <c r="H172" s="376">
        <v>6</v>
      </c>
      <c r="I172" s="375">
        <v>7</v>
      </c>
      <c r="J172" s="378">
        <v>8</v>
      </c>
      <c r="K172" s="378">
        <v>9</v>
      </c>
      <c r="L172" s="378">
        <v>10</v>
      </c>
      <c r="M172" s="378">
        <v>11</v>
      </c>
      <c r="N172" s="378">
        <v>12</v>
      </c>
      <c r="O172" s="378">
        <v>13</v>
      </c>
      <c r="P172" s="1701">
        <v>14</v>
      </c>
      <c r="Q172" s="1701">
        <v>15</v>
      </c>
      <c r="R172" s="376">
        <v>16</v>
      </c>
      <c r="S172" s="88"/>
      <c r="T172" s="88"/>
      <c r="U172" s="88"/>
      <c r="V172" s="88"/>
    </row>
    <row r="173" spans="1:22" x14ac:dyDescent="0.2">
      <c r="A173" s="96">
        <v>1</v>
      </c>
      <c r="B173" s="2596">
        <v>0</v>
      </c>
      <c r="C173" s="2597"/>
      <c r="D173" s="2598"/>
      <c r="E173" s="1655"/>
      <c r="F173" s="1657"/>
      <c r="G173" s="1653"/>
      <c r="H173" s="1654"/>
      <c r="I173" s="1658"/>
      <c r="J173" s="1655"/>
      <c r="K173" s="1652"/>
      <c r="L173" s="1652"/>
      <c r="M173" s="1652"/>
      <c r="N173" s="1652"/>
      <c r="O173" s="1652"/>
      <c r="P173" s="1653"/>
      <c r="Q173" s="1653"/>
      <c r="R173" s="1654"/>
    </row>
    <row r="174" spans="1:22" x14ac:dyDescent="0.2">
      <c r="A174" s="96">
        <v>2</v>
      </c>
      <c r="B174" s="2599">
        <v>1</v>
      </c>
      <c r="C174" s="2600"/>
      <c r="D174" s="2601"/>
      <c r="E174" s="1655"/>
      <c r="F174" s="1653"/>
      <c r="G174" s="1653"/>
      <c r="H174" s="1654"/>
      <c r="I174" s="1658"/>
      <c r="J174" s="1655"/>
      <c r="K174" s="1652"/>
      <c r="L174" s="1652"/>
      <c r="M174" s="1652"/>
      <c r="N174" s="1652"/>
      <c r="O174" s="1652"/>
      <c r="P174" s="1653"/>
      <c r="Q174" s="1653"/>
      <c r="R174" s="1654"/>
    </row>
    <row r="175" spans="1:22" x14ac:dyDescent="0.2">
      <c r="A175" s="96">
        <v>3</v>
      </c>
      <c r="B175" s="2599">
        <v>2</v>
      </c>
      <c r="C175" s="2600"/>
      <c r="D175" s="2601"/>
      <c r="E175" s="1655"/>
      <c r="F175" s="1653"/>
      <c r="G175" s="1653"/>
      <c r="H175" s="1654"/>
      <c r="I175" s="1658"/>
      <c r="J175" s="1655"/>
      <c r="K175" s="1652"/>
      <c r="L175" s="1652"/>
      <c r="M175" s="1652"/>
      <c r="N175" s="1652"/>
      <c r="O175" s="1652"/>
      <c r="P175" s="1653"/>
      <c r="Q175" s="1653"/>
      <c r="R175" s="1654"/>
    </row>
    <row r="176" spans="1:22" x14ac:dyDescent="0.2">
      <c r="A176" s="96">
        <v>4</v>
      </c>
      <c r="B176" s="2599">
        <v>3</v>
      </c>
      <c r="C176" s="2600"/>
      <c r="D176" s="2601"/>
      <c r="E176" s="1655">
        <v>13</v>
      </c>
      <c r="F176" s="1652"/>
      <c r="G176" s="1653"/>
      <c r="H176" s="1654"/>
      <c r="I176" s="1658">
        <v>7</v>
      </c>
      <c r="J176" s="1655"/>
      <c r="K176" s="1652">
        <v>2</v>
      </c>
      <c r="L176" s="1652"/>
      <c r="M176" s="1652"/>
      <c r="N176" s="1652"/>
      <c r="O176" s="1652"/>
      <c r="P176" s="1653"/>
      <c r="Q176" s="1653"/>
      <c r="R176" s="1654">
        <v>4</v>
      </c>
    </row>
    <row r="177" spans="1:18" x14ac:dyDescent="0.2">
      <c r="A177" s="96">
        <v>5</v>
      </c>
      <c r="B177" s="2599">
        <v>4</v>
      </c>
      <c r="C177" s="2600"/>
      <c r="D177" s="2601"/>
      <c r="E177" s="1665"/>
      <c r="F177" s="1656"/>
      <c r="G177" s="1653"/>
      <c r="H177" s="1654"/>
      <c r="I177" s="1658"/>
      <c r="J177" s="1652"/>
      <c r="K177" s="1652"/>
      <c r="L177" s="1652"/>
      <c r="M177" s="1652"/>
      <c r="N177" s="1652"/>
      <c r="O177" s="1652"/>
      <c r="P177" s="1653"/>
      <c r="Q177" s="1653"/>
      <c r="R177" s="1654"/>
    </row>
    <row r="178" spans="1:18" x14ac:dyDescent="0.2">
      <c r="A178" s="96">
        <v>6</v>
      </c>
      <c r="B178" s="2599">
        <v>5</v>
      </c>
      <c r="C178" s="2600"/>
      <c r="D178" s="2601"/>
      <c r="E178" s="1655"/>
      <c r="F178" s="1653"/>
      <c r="G178" s="1653"/>
      <c r="H178" s="1654"/>
      <c r="I178" s="1658"/>
      <c r="J178" s="1655"/>
      <c r="K178" s="1652"/>
      <c r="L178" s="1652"/>
      <c r="M178" s="1652"/>
      <c r="N178" s="1652"/>
      <c r="O178" s="1652"/>
      <c r="P178" s="1653"/>
      <c r="Q178" s="1653"/>
      <c r="R178" s="1654"/>
    </row>
    <row r="179" spans="1:18" x14ac:dyDescent="0.2">
      <c r="A179" s="96">
        <v>7</v>
      </c>
      <c r="B179" s="2599">
        <v>6</v>
      </c>
      <c r="C179" s="2600"/>
      <c r="D179" s="2601"/>
      <c r="E179" s="1655">
        <v>4</v>
      </c>
      <c r="F179" s="1653"/>
      <c r="G179" s="1653"/>
      <c r="H179" s="1654"/>
      <c r="I179" s="1658">
        <v>1</v>
      </c>
      <c r="J179" s="1655"/>
      <c r="K179" s="1652"/>
      <c r="L179" s="1652"/>
      <c r="M179" s="1652"/>
      <c r="N179" s="1652"/>
      <c r="O179" s="1652"/>
      <c r="P179" s="1653"/>
      <c r="Q179" s="1653"/>
      <c r="R179" s="1654">
        <v>3</v>
      </c>
    </row>
    <row r="180" spans="1:18" x14ac:dyDescent="0.2">
      <c r="A180" s="96">
        <v>8</v>
      </c>
      <c r="B180" s="2599">
        <v>7</v>
      </c>
      <c r="C180" s="2600"/>
      <c r="D180" s="2601"/>
      <c r="E180" s="1655">
        <v>1</v>
      </c>
      <c r="F180" s="1653"/>
      <c r="G180" s="1653"/>
      <c r="H180" s="1654"/>
      <c r="I180" s="1658"/>
      <c r="J180" s="1655"/>
      <c r="K180" s="1652"/>
      <c r="L180" s="1652"/>
      <c r="M180" s="1652"/>
      <c r="N180" s="1652"/>
      <c r="O180" s="1652"/>
      <c r="P180" s="1653"/>
      <c r="Q180" s="1653"/>
      <c r="R180" s="1654">
        <v>1</v>
      </c>
    </row>
    <row r="181" spans="1:18" x14ac:dyDescent="0.2">
      <c r="A181" s="96">
        <v>9</v>
      </c>
      <c r="B181" s="2599">
        <v>8</v>
      </c>
      <c r="C181" s="2600"/>
      <c r="D181" s="2601"/>
      <c r="E181" s="1655">
        <v>2</v>
      </c>
      <c r="F181" s="1653"/>
      <c r="G181" s="1653"/>
      <c r="H181" s="1654"/>
      <c r="I181" s="1658">
        <v>1</v>
      </c>
      <c r="J181" s="1655"/>
      <c r="K181" s="1652"/>
      <c r="L181" s="1652"/>
      <c r="M181" s="1652"/>
      <c r="N181" s="1652"/>
      <c r="O181" s="1652"/>
      <c r="P181" s="1653"/>
      <c r="Q181" s="1653"/>
      <c r="R181" s="1654">
        <v>1</v>
      </c>
    </row>
    <row r="182" spans="1:18" ht="13.5" thickBot="1" x14ac:dyDescent="0.25">
      <c r="A182" s="94">
        <v>10</v>
      </c>
      <c r="B182" s="2602">
        <v>9</v>
      </c>
      <c r="C182" s="2603"/>
      <c r="D182" s="2604"/>
      <c r="E182" s="1666"/>
      <c r="F182" s="1664"/>
      <c r="G182" s="1662"/>
      <c r="H182" s="1663"/>
      <c r="I182" s="1659"/>
      <c r="J182" s="1660"/>
      <c r="K182" s="1661"/>
      <c r="L182" s="1661"/>
      <c r="M182" s="1661"/>
      <c r="N182" s="1661"/>
      <c r="O182" s="1661"/>
      <c r="P182" s="1662"/>
      <c r="Q182" s="1662"/>
      <c r="R182" s="1663"/>
    </row>
    <row r="183" spans="1:18" ht="13.5" thickBot="1" x14ac:dyDescent="0.25">
      <c r="A183" s="2586" t="s">
        <v>276</v>
      </c>
      <c r="B183" s="2587"/>
      <c r="C183" s="2587"/>
      <c r="D183" s="2587"/>
      <c r="E183" s="330">
        <f>SUM(E173:E182)</f>
        <v>20</v>
      </c>
      <c r="F183" s="538">
        <f t="shared" ref="F183:R183" si="3">SUM(F173:F182)</f>
        <v>0</v>
      </c>
      <c r="G183" s="538">
        <f t="shared" si="3"/>
        <v>0</v>
      </c>
      <c r="H183" s="329">
        <f t="shared" si="3"/>
        <v>0</v>
      </c>
      <c r="I183" s="330">
        <f t="shared" si="3"/>
        <v>9</v>
      </c>
      <c r="J183" s="538">
        <f t="shared" si="3"/>
        <v>0</v>
      </c>
      <c r="K183" s="538">
        <f t="shared" si="3"/>
        <v>2</v>
      </c>
      <c r="L183" s="538">
        <f t="shared" si="3"/>
        <v>0</v>
      </c>
      <c r="M183" s="538">
        <f t="shared" si="3"/>
        <v>0</v>
      </c>
      <c r="N183" s="538">
        <f t="shared" si="3"/>
        <v>0</v>
      </c>
      <c r="O183" s="538">
        <f t="shared" si="3"/>
        <v>0</v>
      </c>
      <c r="P183" s="538">
        <f t="shared" si="3"/>
        <v>0</v>
      </c>
      <c r="Q183" s="538">
        <f t="shared" si="3"/>
        <v>0</v>
      </c>
      <c r="R183" s="329">
        <f t="shared" si="3"/>
        <v>9</v>
      </c>
    </row>
    <row r="184" spans="1:18" ht="3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</row>
    <row r="185" spans="1:18" x14ac:dyDescent="0.2">
      <c r="B185" s="2257" t="s">
        <v>79</v>
      </c>
      <c r="C185" s="2257"/>
      <c r="D185" s="2257"/>
      <c r="E185" s="2257"/>
      <c r="F185" s="2257"/>
      <c r="N185" s="2277"/>
      <c r="O185" s="2277"/>
      <c r="P185" s="2277"/>
      <c r="Q185" s="2277"/>
      <c r="R185" s="2277"/>
    </row>
    <row r="187" spans="1:18" x14ac:dyDescent="0.2">
      <c r="A187" s="3"/>
      <c r="B187" s="164" t="s">
        <v>102</v>
      </c>
      <c r="C187" s="16" t="s">
        <v>27</v>
      </c>
      <c r="D187" s="15" t="s">
        <v>112</v>
      </c>
      <c r="F187" s="15"/>
      <c r="G187" s="15"/>
      <c r="H187" s="15"/>
      <c r="I187" s="15"/>
      <c r="J187" s="10"/>
      <c r="K187" s="10"/>
      <c r="L187" s="10"/>
      <c r="M187" s="10"/>
      <c r="N187" s="2256"/>
      <c r="O187" s="2256"/>
      <c r="P187" s="2256"/>
      <c r="Q187" s="2256"/>
      <c r="R187" s="2256"/>
    </row>
    <row r="188" spans="1:18" x14ac:dyDescent="0.2">
      <c r="A188" s="3"/>
      <c r="B188" s="164"/>
      <c r="C188" s="15"/>
      <c r="D188" s="17" t="s">
        <v>113</v>
      </c>
      <c r="F188" s="15"/>
      <c r="G188" s="15"/>
      <c r="H188" s="15"/>
      <c r="I188" s="15"/>
      <c r="J188" s="10"/>
      <c r="K188" s="10"/>
      <c r="L188" s="10"/>
      <c r="M188" s="10"/>
      <c r="N188" s="2256"/>
      <c r="O188" s="2256"/>
      <c r="P188" s="2256"/>
      <c r="Q188" s="2256"/>
      <c r="R188" s="2256"/>
    </row>
    <row r="189" spans="1:18" x14ac:dyDescent="0.2">
      <c r="A189" s="3"/>
      <c r="B189" s="165" t="s">
        <v>103</v>
      </c>
      <c r="C189" s="16" t="s">
        <v>27</v>
      </c>
      <c r="D189" s="18" t="s">
        <v>114</v>
      </c>
      <c r="F189" s="15"/>
      <c r="G189" s="15"/>
      <c r="H189" s="15"/>
      <c r="I189" s="15"/>
      <c r="J189" s="10"/>
      <c r="K189" s="10"/>
      <c r="L189" s="10"/>
      <c r="M189" s="10"/>
      <c r="N189" s="2392"/>
      <c r="O189" s="2392"/>
      <c r="P189" s="2392"/>
      <c r="Q189" s="2392"/>
      <c r="R189" s="2392"/>
    </row>
    <row r="190" spans="1:18" x14ac:dyDescent="0.2">
      <c r="A190" s="3"/>
      <c r="B190" s="164" t="s">
        <v>104</v>
      </c>
      <c r="C190" s="16" t="s">
        <v>27</v>
      </c>
      <c r="D190" s="15" t="s">
        <v>115</v>
      </c>
      <c r="F190" s="15"/>
      <c r="G190" s="15"/>
      <c r="H190" s="15"/>
      <c r="I190" s="15"/>
      <c r="J190" s="10"/>
      <c r="K190" s="10"/>
      <c r="L190" s="10"/>
      <c r="M190" s="10"/>
      <c r="N190" s="2392"/>
      <c r="O190" s="2392"/>
      <c r="P190" s="2392"/>
      <c r="Q190" s="2392"/>
      <c r="R190" s="2392"/>
    </row>
    <row r="191" spans="1:18" x14ac:dyDescent="0.2">
      <c r="A191" s="3"/>
      <c r="B191" s="164" t="s">
        <v>105</v>
      </c>
      <c r="C191" s="16" t="s">
        <v>27</v>
      </c>
      <c r="D191" s="10" t="s">
        <v>117</v>
      </c>
      <c r="F191" s="10"/>
      <c r="G191" s="10"/>
      <c r="H191" s="10"/>
      <c r="I191" s="10"/>
      <c r="J191" s="10"/>
      <c r="K191" s="10"/>
      <c r="L191" s="10"/>
      <c r="M191" s="10"/>
    </row>
    <row r="192" spans="1:18" x14ac:dyDescent="0.2">
      <c r="A192" s="3"/>
      <c r="B192" s="164" t="s">
        <v>106</v>
      </c>
      <c r="C192" s="16" t="s">
        <v>27</v>
      </c>
      <c r="D192" s="10" t="s">
        <v>116</v>
      </c>
      <c r="F192" s="10"/>
      <c r="G192" s="10"/>
      <c r="H192" s="10"/>
      <c r="I192" s="10"/>
      <c r="J192" s="10"/>
      <c r="K192" s="10"/>
      <c r="L192" s="10"/>
      <c r="M192" s="10"/>
    </row>
    <row r="193" spans="1:18" x14ac:dyDescent="0.2">
      <c r="A193" s="3"/>
      <c r="B193" s="164" t="s">
        <v>107</v>
      </c>
      <c r="C193" s="16" t="s">
        <v>27</v>
      </c>
      <c r="D193" s="10" t="s">
        <v>118</v>
      </c>
      <c r="F193" s="10"/>
      <c r="G193" s="10"/>
      <c r="H193" s="10"/>
      <c r="I193" s="10"/>
      <c r="J193" s="10"/>
      <c r="K193" s="10"/>
      <c r="L193" s="10"/>
      <c r="M193" s="10"/>
    </row>
    <row r="194" spans="1:18" x14ac:dyDescent="0.2">
      <c r="A194" s="3"/>
      <c r="B194" s="164" t="s">
        <v>108</v>
      </c>
      <c r="C194" s="16" t="s">
        <v>27</v>
      </c>
      <c r="D194" s="10" t="s">
        <v>119</v>
      </c>
      <c r="F194" s="10"/>
      <c r="G194" s="10"/>
      <c r="H194" s="10"/>
      <c r="I194" s="10"/>
      <c r="J194" s="10"/>
      <c r="K194" s="10"/>
      <c r="L194" s="10"/>
      <c r="M194" s="10"/>
      <c r="N194" s="2257"/>
      <c r="O194" s="2257"/>
      <c r="P194" s="2257"/>
      <c r="Q194" s="2257"/>
      <c r="R194" s="2257"/>
    </row>
    <row r="195" spans="1:18" x14ac:dyDescent="0.2">
      <c r="A195" s="3"/>
      <c r="B195" s="164"/>
      <c r="C195" s="10"/>
      <c r="D195" s="10" t="s">
        <v>120</v>
      </c>
      <c r="F195" s="10"/>
      <c r="G195" s="10"/>
      <c r="H195" s="10"/>
      <c r="I195" s="10"/>
      <c r="J195" s="10"/>
      <c r="K195" s="10"/>
      <c r="L195" s="10"/>
      <c r="M195" s="10"/>
      <c r="N195" s="2392"/>
      <c r="O195" s="2392"/>
      <c r="P195" s="2392"/>
      <c r="Q195" s="2392"/>
      <c r="R195" s="2392"/>
    </row>
    <row r="196" spans="1:18" x14ac:dyDescent="0.2">
      <c r="A196" s="3"/>
      <c r="B196" s="164" t="s">
        <v>109</v>
      </c>
      <c r="C196" s="16" t="s">
        <v>27</v>
      </c>
      <c r="D196" s="10" t="s">
        <v>121</v>
      </c>
      <c r="F196" s="10"/>
      <c r="G196" s="10"/>
      <c r="H196" s="10"/>
      <c r="I196" s="10"/>
      <c r="J196" s="10"/>
      <c r="K196" s="10"/>
      <c r="L196" s="10"/>
      <c r="M196" s="10"/>
      <c r="N196" s="2392"/>
      <c r="O196" s="2392"/>
      <c r="P196" s="2392"/>
      <c r="Q196" s="2392"/>
      <c r="R196" s="2392"/>
    </row>
    <row r="197" spans="1:18" x14ac:dyDescent="0.2">
      <c r="B197" s="164"/>
      <c r="C197" s="10"/>
      <c r="D197" s="10" t="s">
        <v>122</v>
      </c>
      <c r="F197" s="10"/>
      <c r="G197" s="10"/>
      <c r="H197" s="10"/>
      <c r="I197" s="10"/>
      <c r="J197" s="10"/>
      <c r="K197" s="10"/>
      <c r="L197" s="10"/>
      <c r="M197" s="10"/>
    </row>
    <row r="198" spans="1:18" x14ac:dyDescent="0.2">
      <c r="B198" s="164"/>
      <c r="C198" s="10"/>
      <c r="D198" s="10" t="s">
        <v>123</v>
      </c>
      <c r="F198" s="10"/>
      <c r="G198" s="10"/>
      <c r="H198" s="10"/>
      <c r="I198" s="10"/>
      <c r="J198" s="10"/>
      <c r="K198" s="10"/>
      <c r="L198" s="10"/>
      <c r="M198" s="10"/>
    </row>
    <row r="199" spans="1:18" x14ac:dyDescent="0.2">
      <c r="B199" s="164" t="s">
        <v>110</v>
      </c>
      <c r="C199" s="16" t="s">
        <v>27</v>
      </c>
      <c r="D199" s="10" t="s">
        <v>124</v>
      </c>
      <c r="F199" s="10"/>
      <c r="G199" s="10"/>
      <c r="H199" s="10"/>
      <c r="I199" s="10"/>
      <c r="J199" s="10"/>
      <c r="K199" s="10"/>
      <c r="L199" s="10"/>
      <c r="M199" s="10"/>
    </row>
    <row r="200" spans="1:18" x14ac:dyDescent="0.2">
      <c r="B200" s="164" t="s">
        <v>111</v>
      </c>
      <c r="C200" s="16" t="s">
        <v>27</v>
      </c>
      <c r="D200" s="10" t="s">
        <v>125</v>
      </c>
      <c r="F200" s="10"/>
      <c r="G200" s="10"/>
      <c r="H200" s="10"/>
      <c r="I200" s="10"/>
      <c r="J200" s="10"/>
      <c r="K200" s="10"/>
      <c r="L200" s="10"/>
      <c r="M200" s="10"/>
    </row>
    <row r="205" spans="1:18" ht="18" x14ac:dyDescent="0.25">
      <c r="A205" s="2361" t="s">
        <v>98</v>
      </c>
      <c r="B205" s="2361"/>
      <c r="C205" s="2361"/>
      <c r="D205" s="2361"/>
      <c r="E205" s="2361"/>
      <c r="F205" s="2361"/>
      <c r="G205" s="2361"/>
      <c r="H205" s="2361"/>
      <c r="I205" s="2361"/>
      <c r="J205" s="2361"/>
      <c r="K205" s="2361"/>
      <c r="L205" s="2361"/>
      <c r="M205" s="2361"/>
      <c r="N205" s="2361"/>
      <c r="O205" s="2361"/>
      <c r="P205" s="2361"/>
      <c r="Q205" s="2361"/>
      <c r="R205" s="2361"/>
    </row>
    <row r="206" spans="1:18" x14ac:dyDescent="0.2">
      <c r="A206" s="95" t="s">
        <v>273</v>
      </c>
      <c r="C206" s="103" t="s">
        <v>27</v>
      </c>
      <c r="D206" s="103" t="s">
        <v>287</v>
      </c>
      <c r="E206" s="103"/>
    </row>
    <row r="207" spans="1:18" x14ac:dyDescent="0.2">
      <c r="A207" s="95" t="s">
        <v>25</v>
      </c>
      <c r="C207" s="103" t="s">
        <v>27</v>
      </c>
      <c r="D207" s="1180">
        <f>[3]K1b!D5</f>
        <v>2014</v>
      </c>
      <c r="E207" s="81"/>
    </row>
    <row r="208" spans="1:18" x14ac:dyDescent="0.2">
      <c r="A208" s="112" t="s">
        <v>272</v>
      </c>
      <c r="C208" s="103" t="s">
        <v>27</v>
      </c>
      <c r="D208" s="103" t="s">
        <v>275</v>
      </c>
      <c r="E208" s="103"/>
    </row>
    <row r="209" spans="1:18" x14ac:dyDescent="0.2">
      <c r="A209" s="112" t="s">
        <v>382</v>
      </c>
      <c r="C209" s="103" t="s">
        <v>27</v>
      </c>
      <c r="D209" s="103" t="s">
        <v>386</v>
      </c>
      <c r="E209" s="103"/>
    </row>
    <row r="210" spans="1:18" ht="13.5" thickBot="1" x14ac:dyDescent="0.25">
      <c r="C210" s="13"/>
      <c r="D210" s="13"/>
      <c r="E210" s="13"/>
      <c r="J210" s="13"/>
      <c r="K210" s="13"/>
      <c r="L210" s="13"/>
      <c r="M210" s="13"/>
      <c r="N210" s="13"/>
      <c r="O210" s="13"/>
      <c r="P210" s="13"/>
      <c r="Q210" s="13"/>
    </row>
    <row r="211" spans="1:18" x14ac:dyDescent="0.2">
      <c r="A211" s="2560" t="s">
        <v>0</v>
      </c>
      <c r="B211" s="2567" t="s">
        <v>387</v>
      </c>
      <c r="C211" s="2568"/>
      <c r="D211" s="2569"/>
      <c r="E211" s="2578" t="s">
        <v>190</v>
      </c>
      <c r="F211" s="2270" t="s">
        <v>99</v>
      </c>
      <c r="G211" s="2590" t="s">
        <v>100</v>
      </c>
      <c r="H211" s="2593" t="s">
        <v>101</v>
      </c>
      <c r="I211" s="2564" t="s">
        <v>247</v>
      </c>
      <c r="J211" s="2565"/>
      <c r="K211" s="2565"/>
      <c r="L211" s="2565"/>
      <c r="M211" s="2565"/>
      <c r="N211" s="2565"/>
      <c r="O211" s="2565"/>
      <c r="P211" s="2565"/>
      <c r="Q211" s="2565"/>
      <c r="R211" s="2566"/>
    </row>
    <row r="212" spans="1:18" x14ac:dyDescent="0.2">
      <c r="A212" s="2561"/>
      <c r="B212" s="2570"/>
      <c r="C212" s="2571"/>
      <c r="D212" s="2572"/>
      <c r="E212" s="2579"/>
      <c r="F212" s="2271"/>
      <c r="G212" s="2591"/>
      <c r="H212" s="2594"/>
      <c r="I212" s="2588" t="s">
        <v>102</v>
      </c>
      <c r="J212" s="2562" t="s">
        <v>103</v>
      </c>
      <c r="K212" s="2562" t="s">
        <v>104</v>
      </c>
      <c r="L212" s="2562" t="s">
        <v>105</v>
      </c>
      <c r="M212" s="2562" t="s">
        <v>106</v>
      </c>
      <c r="N212" s="2271" t="s">
        <v>107</v>
      </c>
      <c r="O212" s="2562" t="s">
        <v>108</v>
      </c>
      <c r="P212" s="2576" t="s">
        <v>109</v>
      </c>
      <c r="Q212" s="2576" t="s">
        <v>110</v>
      </c>
      <c r="R212" s="2581" t="s">
        <v>111</v>
      </c>
    </row>
    <row r="213" spans="1:18" x14ac:dyDescent="0.2">
      <c r="A213" s="2561"/>
      <c r="B213" s="2573"/>
      <c r="C213" s="2574"/>
      <c r="D213" s="2575"/>
      <c r="E213" s="2580"/>
      <c r="F213" s="2576"/>
      <c r="G213" s="2592"/>
      <c r="H213" s="2595"/>
      <c r="I213" s="2589"/>
      <c r="J213" s="2563"/>
      <c r="K213" s="2563"/>
      <c r="L213" s="2563"/>
      <c r="M213" s="2563"/>
      <c r="N213" s="2576"/>
      <c r="O213" s="2563"/>
      <c r="P213" s="2577"/>
      <c r="Q213" s="2577"/>
      <c r="R213" s="2582"/>
    </row>
    <row r="214" spans="1:18" ht="13.5" thickBot="1" x14ac:dyDescent="0.25">
      <c r="A214" s="57">
        <v>1</v>
      </c>
      <c r="B214" s="2583">
        <v>2</v>
      </c>
      <c r="C214" s="2584"/>
      <c r="D214" s="2585"/>
      <c r="E214" s="175">
        <v>3</v>
      </c>
      <c r="F214" s="53">
        <v>4</v>
      </c>
      <c r="G214" s="53">
        <v>5</v>
      </c>
      <c r="H214" s="133">
        <v>6</v>
      </c>
      <c r="I214" s="52">
        <v>7</v>
      </c>
      <c r="J214" s="53">
        <v>8</v>
      </c>
      <c r="K214" s="53">
        <v>9</v>
      </c>
      <c r="L214" s="53">
        <v>10</v>
      </c>
      <c r="M214" s="53">
        <v>11</v>
      </c>
      <c r="N214" s="53">
        <v>12</v>
      </c>
      <c r="O214" s="53">
        <v>13</v>
      </c>
      <c r="P214" s="1181">
        <v>14</v>
      </c>
      <c r="Q214" s="1181">
        <v>15</v>
      </c>
      <c r="R214" s="133">
        <v>16</v>
      </c>
    </row>
    <row r="215" spans="1:18" x14ac:dyDescent="0.2">
      <c r="A215" s="96">
        <v>1</v>
      </c>
      <c r="B215" s="2596">
        <v>0</v>
      </c>
      <c r="C215" s="2597"/>
      <c r="D215" s="2598"/>
      <c r="E215" s="1842"/>
      <c r="F215" s="1844"/>
      <c r="G215" s="1840"/>
      <c r="H215" s="1841"/>
      <c r="I215" s="1845"/>
      <c r="J215" s="1842"/>
      <c r="K215" s="1839"/>
      <c r="L215" s="1839"/>
      <c r="M215" s="1839"/>
      <c r="N215" s="1839"/>
      <c r="O215" s="1839"/>
      <c r="P215" s="1840"/>
      <c r="Q215" s="1840"/>
      <c r="R215" s="1841"/>
    </row>
    <row r="216" spans="1:18" x14ac:dyDescent="0.2">
      <c r="A216" s="96">
        <v>2</v>
      </c>
      <c r="B216" s="2599">
        <v>1</v>
      </c>
      <c r="C216" s="2600"/>
      <c r="D216" s="2601"/>
      <c r="E216" s="1842"/>
      <c r="F216" s="1840"/>
      <c r="G216" s="1840"/>
      <c r="H216" s="1841"/>
      <c r="I216" s="1845"/>
      <c r="J216" s="1842"/>
      <c r="K216" s="1839"/>
      <c r="L216" s="1839"/>
      <c r="M216" s="1839"/>
      <c r="N216" s="1839"/>
      <c r="O216" s="1839"/>
      <c r="P216" s="1840"/>
      <c r="Q216" s="1840"/>
      <c r="R216" s="1841"/>
    </row>
    <row r="217" spans="1:18" x14ac:dyDescent="0.2">
      <c r="A217" s="96">
        <v>3</v>
      </c>
      <c r="B217" s="2599">
        <v>2</v>
      </c>
      <c r="C217" s="2600"/>
      <c r="D217" s="2601"/>
      <c r="E217" s="1842">
        <v>1</v>
      </c>
      <c r="F217" s="1840"/>
      <c r="G217" s="1840"/>
      <c r="H217" s="1841"/>
      <c r="I217" s="1845"/>
      <c r="J217" s="1842"/>
      <c r="K217" s="1839">
        <v>1</v>
      </c>
      <c r="L217" s="1839"/>
      <c r="M217" s="1839"/>
      <c r="N217" s="1839"/>
      <c r="O217" s="1839"/>
      <c r="P217" s="1840"/>
      <c r="Q217" s="1840"/>
      <c r="R217" s="1841"/>
    </row>
    <row r="218" spans="1:18" x14ac:dyDescent="0.2">
      <c r="A218" s="96">
        <v>4</v>
      </c>
      <c r="B218" s="2599">
        <v>3</v>
      </c>
      <c r="C218" s="2600"/>
      <c r="D218" s="2601"/>
      <c r="E218" s="1842">
        <v>29</v>
      </c>
      <c r="F218" s="1839"/>
      <c r="G218" s="1840"/>
      <c r="H218" s="1841"/>
      <c r="I218" s="1845">
        <v>15</v>
      </c>
      <c r="J218" s="1842"/>
      <c r="K218" s="1839">
        <v>3</v>
      </c>
      <c r="L218" s="1839">
        <v>1</v>
      </c>
      <c r="M218" s="1839"/>
      <c r="N218" s="1839"/>
      <c r="O218" s="1839">
        <v>2</v>
      </c>
      <c r="P218" s="1840"/>
      <c r="Q218" s="1840"/>
      <c r="R218" s="1841">
        <v>8</v>
      </c>
    </row>
    <row r="219" spans="1:18" x14ac:dyDescent="0.2">
      <c r="A219" s="96">
        <v>5</v>
      </c>
      <c r="B219" s="2599">
        <v>4</v>
      </c>
      <c r="C219" s="2600"/>
      <c r="D219" s="2601"/>
      <c r="E219" s="1852"/>
      <c r="F219" s="1843"/>
      <c r="G219" s="1840"/>
      <c r="H219" s="1841"/>
      <c r="I219" s="1845"/>
      <c r="J219" s="1839"/>
      <c r="K219" s="1839"/>
      <c r="L219" s="1839"/>
      <c r="M219" s="1839"/>
      <c r="N219" s="1839"/>
      <c r="O219" s="1839"/>
      <c r="P219" s="1840"/>
      <c r="Q219" s="1840"/>
      <c r="R219" s="1841"/>
    </row>
    <row r="220" spans="1:18" x14ac:dyDescent="0.2">
      <c r="A220" s="96">
        <v>6</v>
      </c>
      <c r="B220" s="2599">
        <v>5</v>
      </c>
      <c r="C220" s="2600"/>
      <c r="D220" s="2601"/>
      <c r="E220" s="1842">
        <v>3</v>
      </c>
      <c r="F220" s="1840"/>
      <c r="G220" s="1840"/>
      <c r="H220" s="1841"/>
      <c r="I220" s="1845"/>
      <c r="J220" s="1842"/>
      <c r="K220" s="1839"/>
      <c r="L220" s="1839"/>
      <c r="M220" s="1839">
        <v>1</v>
      </c>
      <c r="N220" s="1839"/>
      <c r="O220" s="1839"/>
      <c r="P220" s="1840"/>
      <c r="Q220" s="1840"/>
      <c r="R220" s="1841">
        <v>2</v>
      </c>
    </row>
    <row r="221" spans="1:18" x14ac:dyDescent="0.2">
      <c r="A221" s="96">
        <v>7</v>
      </c>
      <c r="B221" s="2599">
        <v>6</v>
      </c>
      <c r="C221" s="2600"/>
      <c r="D221" s="2601"/>
      <c r="E221" s="1842">
        <v>4</v>
      </c>
      <c r="F221" s="1840"/>
      <c r="G221" s="1840"/>
      <c r="H221" s="1841"/>
      <c r="I221" s="1845"/>
      <c r="J221" s="1842"/>
      <c r="K221" s="1839">
        <v>1</v>
      </c>
      <c r="L221" s="1839"/>
      <c r="M221" s="1839"/>
      <c r="N221" s="1839"/>
      <c r="O221" s="1839"/>
      <c r="P221" s="1840"/>
      <c r="Q221" s="1840"/>
      <c r="R221" s="1841">
        <v>3</v>
      </c>
    </row>
    <row r="222" spans="1:18" x14ac:dyDescent="0.2">
      <c r="A222" s="96">
        <v>8</v>
      </c>
      <c r="B222" s="2599">
        <v>7</v>
      </c>
      <c r="C222" s="2600"/>
      <c r="D222" s="2601"/>
      <c r="E222" s="1842"/>
      <c r="F222" s="1840"/>
      <c r="G222" s="1840"/>
      <c r="H222" s="1841"/>
      <c r="I222" s="1845"/>
      <c r="J222" s="1842"/>
      <c r="K222" s="1839"/>
      <c r="L222" s="1839"/>
      <c r="M222" s="1839"/>
      <c r="N222" s="1839"/>
      <c r="O222" s="1839"/>
      <c r="P222" s="1840"/>
      <c r="Q222" s="1840"/>
      <c r="R222" s="1841"/>
    </row>
    <row r="223" spans="1:18" x14ac:dyDescent="0.2">
      <c r="A223" s="96">
        <v>9</v>
      </c>
      <c r="B223" s="2599">
        <v>8</v>
      </c>
      <c r="C223" s="2600"/>
      <c r="D223" s="2601"/>
      <c r="E223" s="1842">
        <v>1</v>
      </c>
      <c r="F223" s="1840"/>
      <c r="G223" s="1840"/>
      <c r="H223" s="1841"/>
      <c r="I223" s="1845"/>
      <c r="J223" s="1842"/>
      <c r="K223" s="1839"/>
      <c r="L223" s="1839"/>
      <c r="M223" s="1839"/>
      <c r="N223" s="1839"/>
      <c r="O223" s="1839"/>
      <c r="P223" s="1840"/>
      <c r="Q223" s="1840"/>
      <c r="R223" s="1841">
        <v>1</v>
      </c>
    </row>
    <row r="224" spans="1:18" ht="13.5" thickBot="1" x14ac:dyDescent="0.25">
      <c r="A224" s="94">
        <v>10</v>
      </c>
      <c r="B224" s="2602">
        <v>9</v>
      </c>
      <c r="C224" s="2603"/>
      <c r="D224" s="2604"/>
      <c r="E224" s="1853">
        <v>14</v>
      </c>
      <c r="F224" s="1851"/>
      <c r="G224" s="1849"/>
      <c r="H224" s="1850"/>
      <c r="I224" s="1846">
        <v>3</v>
      </c>
      <c r="J224" s="1847"/>
      <c r="K224" s="1848">
        <v>2</v>
      </c>
      <c r="L224" s="1848">
        <v>1</v>
      </c>
      <c r="M224" s="1848">
        <v>1</v>
      </c>
      <c r="N224" s="1848">
        <v>1</v>
      </c>
      <c r="O224" s="1848">
        <v>1</v>
      </c>
      <c r="P224" s="1849"/>
      <c r="Q224" s="1849"/>
      <c r="R224" s="1850">
        <v>5</v>
      </c>
    </row>
    <row r="225" spans="1:18" ht="13.5" thickBot="1" x14ac:dyDescent="0.25">
      <c r="A225" s="2586" t="s">
        <v>276</v>
      </c>
      <c r="B225" s="2587"/>
      <c r="C225" s="2587"/>
      <c r="D225" s="2587"/>
      <c r="E225" s="1855">
        <v>52</v>
      </c>
      <c r="F225" s="1856">
        <v>0</v>
      </c>
      <c r="G225" s="1856">
        <v>0</v>
      </c>
      <c r="H225" s="1854">
        <v>0</v>
      </c>
      <c r="I225" s="1855">
        <v>18</v>
      </c>
      <c r="J225" s="1856">
        <v>0</v>
      </c>
      <c r="K225" s="1856">
        <v>7</v>
      </c>
      <c r="L225" s="1856">
        <v>2</v>
      </c>
      <c r="M225" s="1856">
        <v>2</v>
      </c>
      <c r="N225" s="1856">
        <v>1</v>
      </c>
      <c r="O225" s="1856">
        <v>3</v>
      </c>
      <c r="P225" s="1856">
        <v>0</v>
      </c>
      <c r="Q225" s="1856">
        <v>0</v>
      </c>
      <c r="R225" s="1854">
        <v>19</v>
      </c>
    </row>
    <row r="226" spans="1:18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spans="1:18" x14ac:dyDescent="0.2">
      <c r="B227" s="2257" t="s">
        <v>79</v>
      </c>
      <c r="C227" s="2257"/>
      <c r="D227" s="2257"/>
      <c r="E227" s="2257"/>
      <c r="F227" s="2257"/>
      <c r="N227" s="2277"/>
      <c r="O227" s="2277"/>
      <c r="P227" s="2277"/>
      <c r="Q227" s="2277"/>
      <c r="R227" s="2277"/>
    </row>
    <row r="229" spans="1:18" x14ac:dyDescent="0.2">
      <c r="A229" s="3"/>
      <c r="B229" s="164" t="s">
        <v>102</v>
      </c>
      <c r="C229" s="16" t="s">
        <v>27</v>
      </c>
      <c r="D229" s="15" t="s">
        <v>112</v>
      </c>
      <c r="F229" s="15"/>
      <c r="G229" s="15"/>
      <c r="H229" s="15"/>
      <c r="I229" s="15"/>
      <c r="J229" s="10"/>
      <c r="K229" s="10"/>
      <c r="L229" s="10"/>
      <c r="M229" s="10"/>
      <c r="N229" s="2256"/>
      <c r="O229" s="2256"/>
      <c r="P229" s="2256"/>
      <c r="Q229" s="2256"/>
      <c r="R229" s="2256"/>
    </row>
    <row r="230" spans="1:18" x14ac:dyDescent="0.2">
      <c r="A230" s="3"/>
      <c r="B230" s="164"/>
      <c r="C230" s="15"/>
      <c r="D230" s="17" t="s">
        <v>113</v>
      </c>
      <c r="F230" s="15"/>
      <c r="G230" s="15"/>
      <c r="H230" s="15"/>
      <c r="I230" s="15"/>
      <c r="J230" s="10"/>
      <c r="K230" s="10"/>
      <c r="L230" s="10"/>
      <c r="M230" s="10"/>
      <c r="N230" s="2256"/>
      <c r="O230" s="2256"/>
      <c r="P230" s="2256"/>
      <c r="Q230" s="2256"/>
      <c r="R230" s="2256"/>
    </row>
    <row r="231" spans="1:18" x14ac:dyDescent="0.2">
      <c r="A231" s="3"/>
      <c r="B231" s="165" t="s">
        <v>103</v>
      </c>
      <c r="C231" s="16" t="s">
        <v>27</v>
      </c>
      <c r="D231" s="18" t="s">
        <v>114</v>
      </c>
      <c r="F231" s="15"/>
      <c r="G231" s="15"/>
      <c r="H231" s="15"/>
      <c r="I231" s="15"/>
      <c r="J231" s="10"/>
      <c r="K231" s="10"/>
      <c r="L231" s="10"/>
      <c r="M231" s="10"/>
      <c r="N231" s="2392"/>
      <c r="O231" s="2392"/>
      <c r="P231" s="2392"/>
      <c r="Q231" s="2392"/>
      <c r="R231" s="2392"/>
    </row>
    <row r="232" spans="1:18" x14ac:dyDescent="0.2">
      <c r="A232" s="3"/>
      <c r="B232" s="164" t="s">
        <v>104</v>
      </c>
      <c r="C232" s="16" t="s">
        <v>27</v>
      </c>
      <c r="D232" s="15" t="s">
        <v>115</v>
      </c>
      <c r="F232" s="15"/>
      <c r="G232" s="15"/>
      <c r="H232" s="15"/>
      <c r="I232" s="15"/>
      <c r="J232" s="10"/>
      <c r="K232" s="10"/>
      <c r="L232" s="10"/>
      <c r="M232" s="10"/>
      <c r="N232" s="2392"/>
      <c r="O232" s="2392"/>
      <c r="P232" s="2392"/>
      <c r="Q232" s="2392"/>
      <c r="R232" s="2392"/>
    </row>
    <row r="233" spans="1:18" x14ac:dyDescent="0.2">
      <c r="A233" s="3"/>
      <c r="B233" s="164" t="s">
        <v>105</v>
      </c>
      <c r="C233" s="16" t="s">
        <v>27</v>
      </c>
      <c r="D233" s="10" t="s">
        <v>117</v>
      </c>
      <c r="F233" s="10"/>
      <c r="G233" s="10"/>
      <c r="H233" s="10"/>
      <c r="I233" s="10"/>
      <c r="J233" s="10"/>
      <c r="K233" s="10"/>
      <c r="L233" s="10"/>
      <c r="M233" s="10"/>
    </row>
    <row r="234" spans="1:18" x14ac:dyDescent="0.2">
      <c r="A234" s="3"/>
      <c r="B234" s="164" t="s">
        <v>106</v>
      </c>
      <c r="C234" s="16" t="s">
        <v>27</v>
      </c>
      <c r="D234" s="10" t="s">
        <v>116</v>
      </c>
      <c r="F234" s="10"/>
      <c r="G234" s="10"/>
      <c r="H234" s="10"/>
      <c r="I234" s="10"/>
      <c r="J234" s="10"/>
      <c r="K234" s="10"/>
      <c r="L234" s="10"/>
      <c r="M234" s="10"/>
    </row>
    <row r="235" spans="1:18" x14ac:dyDescent="0.2">
      <c r="A235" s="3"/>
      <c r="B235" s="164" t="s">
        <v>107</v>
      </c>
      <c r="C235" s="16" t="s">
        <v>27</v>
      </c>
      <c r="D235" s="10" t="s">
        <v>118</v>
      </c>
      <c r="F235" s="10"/>
      <c r="G235" s="10"/>
      <c r="H235" s="10"/>
      <c r="I235" s="10"/>
      <c r="J235" s="10"/>
      <c r="K235" s="10"/>
      <c r="L235" s="10"/>
      <c r="M235" s="10"/>
    </row>
    <row r="236" spans="1:18" x14ac:dyDescent="0.2">
      <c r="A236" s="3"/>
      <c r="B236" s="164" t="s">
        <v>108</v>
      </c>
      <c r="C236" s="16" t="s">
        <v>27</v>
      </c>
      <c r="D236" s="10" t="s">
        <v>119</v>
      </c>
      <c r="F236" s="10"/>
      <c r="G236" s="10"/>
      <c r="H236" s="10"/>
      <c r="I236" s="10"/>
      <c r="J236" s="10"/>
      <c r="K236" s="10"/>
      <c r="L236" s="10"/>
      <c r="M236" s="10"/>
      <c r="N236" s="2257"/>
      <c r="O236" s="2257"/>
      <c r="P236" s="2257"/>
      <c r="Q236" s="2257"/>
      <c r="R236" s="2257"/>
    </row>
    <row r="237" spans="1:18" x14ac:dyDescent="0.2">
      <c r="A237" s="3"/>
      <c r="B237" s="164"/>
      <c r="C237" s="10"/>
      <c r="D237" s="10" t="s">
        <v>120</v>
      </c>
      <c r="F237" s="10"/>
      <c r="G237" s="10"/>
      <c r="H237" s="10"/>
      <c r="I237" s="10"/>
      <c r="J237" s="10"/>
      <c r="K237" s="10"/>
      <c r="L237" s="10"/>
      <c r="M237" s="10"/>
      <c r="N237" s="2392"/>
      <c r="O237" s="2392"/>
      <c r="P237" s="2392"/>
      <c r="Q237" s="2392"/>
      <c r="R237" s="2392"/>
    </row>
    <row r="238" spans="1:18" x14ac:dyDescent="0.2">
      <c r="A238" s="3"/>
      <c r="B238" s="164" t="s">
        <v>109</v>
      </c>
      <c r="C238" s="16" t="s">
        <v>27</v>
      </c>
      <c r="D238" s="10" t="s">
        <v>121</v>
      </c>
      <c r="F238" s="10"/>
      <c r="G238" s="10"/>
      <c r="H238" s="10"/>
      <c r="I238" s="10"/>
      <c r="J238" s="10"/>
      <c r="K238" s="10"/>
      <c r="L238" s="10"/>
      <c r="M238" s="10"/>
      <c r="N238" s="2392"/>
      <c r="O238" s="2392"/>
      <c r="P238" s="2392"/>
      <c r="Q238" s="2392"/>
      <c r="R238" s="2392"/>
    </row>
    <row r="239" spans="1:18" x14ac:dyDescent="0.2">
      <c r="B239" s="164"/>
      <c r="C239" s="10"/>
      <c r="D239" s="10" t="s">
        <v>122</v>
      </c>
      <c r="F239" s="10"/>
      <c r="G239" s="10"/>
      <c r="H239" s="10"/>
      <c r="I239" s="10"/>
      <c r="J239" s="10"/>
      <c r="K239" s="10"/>
      <c r="L239" s="10"/>
      <c r="M239" s="10"/>
    </row>
    <row r="240" spans="1:18" x14ac:dyDescent="0.2">
      <c r="B240" s="164"/>
      <c r="C240" s="10"/>
      <c r="D240" s="10" t="s">
        <v>123</v>
      </c>
      <c r="F240" s="10"/>
      <c r="G240" s="10"/>
      <c r="H240" s="10"/>
      <c r="I240" s="10"/>
      <c r="J240" s="10"/>
      <c r="K240" s="10"/>
      <c r="L240" s="10"/>
      <c r="M240" s="10"/>
    </row>
    <row r="241" spans="1:18" x14ac:dyDescent="0.2">
      <c r="B241" s="164" t="s">
        <v>110</v>
      </c>
      <c r="C241" s="16" t="s">
        <v>27</v>
      </c>
      <c r="D241" s="10" t="s">
        <v>124</v>
      </c>
      <c r="F241" s="10"/>
      <c r="G241" s="10"/>
      <c r="H241" s="10"/>
      <c r="I241" s="10"/>
      <c r="J241" s="10"/>
      <c r="K241" s="10"/>
      <c r="L241" s="10"/>
      <c r="M241" s="10"/>
    </row>
    <row r="242" spans="1:18" x14ac:dyDescent="0.2">
      <c r="B242" s="164" t="s">
        <v>111</v>
      </c>
      <c r="C242" s="16" t="s">
        <v>27</v>
      </c>
      <c r="D242" s="10" t="s">
        <v>125</v>
      </c>
      <c r="F242" s="10"/>
      <c r="G242" s="10"/>
      <c r="H242" s="10"/>
      <c r="I242" s="10"/>
      <c r="J242" s="10"/>
      <c r="K242" s="10"/>
      <c r="L242" s="10"/>
      <c r="M242" s="10"/>
    </row>
    <row r="246" spans="1:18" ht="18" x14ac:dyDescent="0.25">
      <c r="A246" s="2361" t="s">
        <v>98</v>
      </c>
      <c r="B246" s="2361"/>
      <c r="C246" s="2361"/>
      <c r="D246" s="2361"/>
      <c r="E246" s="2361"/>
      <c r="F246" s="2361"/>
      <c r="G246" s="2361"/>
      <c r="H246" s="2361"/>
      <c r="I246" s="2361"/>
      <c r="J246" s="2361"/>
      <c r="K246" s="2361"/>
      <c r="L246" s="2361"/>
      <c r="M246" s="2361"/>
      <c r="N246" s="2361"/>
      <c r="O246" s="2361"/>
      <c r="P246" s="2361"/>
      <c r="Q246" s="2361"/>
      <c r="R246" s="2361"/>
    </row>
    <row r="247" spans="1:18" x14ac:dyDescent="0.2">
      <c r="A247" s="95" t="s">
        <v>273</v>
      </c>
      <c r="C247" s="103" t="s">
        <v>27</v>
      </c>
      <c r="D247" s="103" t="s">
        <v>288</v>
      </c>
      <c r="E247" s="103"/>
    </row>
    <row r="248" spans="1:18" x14ac:dyDescent="0.2">
      <c r="A248" s="95" t="s">
        <v>25</v>
      </c>
      <c r="C248" s="103" t="s">
        <v>27</v>
      </c>
      <c r="D248" s="1180">
        <f>[3]K1b!D5</f>
        <v>2014</v>
      </c>
      <c r="E248" s="81"/>
    </row>
    <row r="249" spans="1:18" x14ac:dyDescent="0.2">
      <c r="A249" s="112" t="s">
        <v>272</v>
      </c>
      <c r="C249" s="103" t="s">
        <v>27</v>
      </c>
      <c r="D249" s="103" t="s">
        <v>275</v>
      </c>
      <c r="E249" s="103"/>
    </row>
    <row r="250" spans="1:18" x14ac:dyDescent="0.2">
      <c r="A250" s="112" t="s">
        <v>382</v>
      </c>
      <c r="C250" s="103" t="s">
        <v>27</v>
      </c>
      <c r="D250" s="103" t="s">
        <v>386</v>
      </c>
      <c r="E250" s="103"/>
    </row>
    <row r="251" spans="1:18" ht="13.5" thickBot="1" x14ac:dyDescent="0.25">
      <c r="C251" s="13"/>
      <c r="D251" s="13"/>
      <c r="E251" s="13"/>
      <c r="J251" s="13"/>
      <c r="K251" s="13"/>
      <c r="L251" s="13"/>
      <c r="M251" s="13"/>
      <c r="N251" s="13"/>
      <c r="O251" s="13"/>
      <c r="P251" s="13"/>
      <c r="Q251" s="13"/>
    </row>
    <row r="252" spans="1:18" x14ac:dyDescent="0.2">
      <c r="A252" s="2560" t="s">
        <v>0</v>
      </c>
      <c r="B252" s="2567" t="s">
        <v>387</v>
      </c>
      <c r="C252" s="2568"/>
      <c r="D252" s="2569"/>
      <c r="E252" s="2578" t="s">
        <v>190</v>
      </c>
      <c r="F252" s="2270" t="s">
        <v>99</v>
      </c>
      <c r="G252" s="2590" t="s">
        <v>100</v>
      </c>
      <c r="H252" s="2593" t="s">
        <v>101</v>
      </c>
      <c r="I252" s="2564" t="s">
        <v>247</v>
      </c>
      <c r="J252" s="2565"/>
      <c r="K252" s="2565"/>
      <c r="L252" s="2565"/>
      <c r="M252" s="2565"/>
      <c r="N252" s="2565"/>
      <c r="O252" s="2565"/>
      <c r="P252" s="2565"/>
      <c r="Q252" s="2565"/>
      <c r="R252" s="2566"/>
    </row>
    <row r="253" spans="1:18" x14ac:dyDescent="0.2">
      <c r="A253" s="2561"/>
      <c r="B253" s="2570"/>
      <c r="C253" s="2571"/>
      <c r="D253" s="2572"/>
      <c r="E253" s="2579"/>
      <c r="F253" s="2271"/>
      <c r="G253" s="2591"/>
      <c r="H253" s="2594"/>
      <c r="I253" s="2588" t="s">
        <v>102</v>
      </c>
      <c r="J253" s="2562" t="s">
        <v>103</v>
      </c>
      <c r="K253" s="2562" t="s">
        <v>104</v>
      </c>
      <c r="L253" s="2562" t="s">
        <v>105</v>
      </c>
      <c r="M253" s="2562" t="s">
        <v>106</v>
      </c>
      <c r="N253" s="2271" t="s">
        <v>107</v>
      </c>
      <c r="O253" s="2562" t="s">
        <v>108</v>
      </c>
      <c r="P253" s="2576" t="s">
        <v>109</v>
      </c>
      <c r="Q253" s="2576" t="s">
        <v>110</v>
      </c>
      <c r="R253" s="2581" t="s">
        <v>111</v>
      </c>
    </row>
    <row r="254" spans="1:18" x14ac:dyDescent="0.2">
      <c r="A254" s="2561"/>
      <c r="B254" s="2573"/>
      <c r="C254" s="2574"/>
      <c r="D254" s="2575"/>
      <c r="E254" s="2580"/>
      <c r="F254" s="2576"/>
      <c r="G254" s="2592"/>
      <c r="H254" s="2595"/>
      <c r="I254" s="2589"/>
      <c r="J254" s="2563"/>
      <c r="K254" s="2563"/>
      <c r="L254" s="2563"/>
      <c r="M254" s="2563"/>
      <c r="N254" s="2576"/>
      <c r="O254" s="2563"/>
      <c r="P254" s="2577"/>
      <c r="Q254" s="2577"/>
      <c r="R254" s="2582"/>
    </row>
    <row r="255" spans="1:18" ht="13.5" thickBot="1" x14ac:dyDescent="0.25">
      <c r="A255" s="57">
        <v>1</v>
      </c>
      <c r="B255" s="2583">
        <v>2</v>
      </c>
      <c r="C255" s="2584"/>
      <c r="D255" s="2585"/>
      <c r="E255" s="175">
        <v>3</v>
      </c>
      <c r="F255" s="53">
        <v>4</v>
      </c>
      <c r="G255" s="53">
        <v>5</v>
      </c>
      <c r="H255" s="133">
        <v>6</v>
      </c>
      <c r="I255" s="52">
        <v>7</v>
      </c>
      <c r="J255" s="53">
        <v>8</v>
      </c>
      <c r="K255" s="53">
        <v>9</v>
      </c>
      <c r="L255" s="53">
        <v>10</v>
      </c>
      <c r="M255" s="53">
        <v>11</v>
      </c>
      <c r="N255" s="53">
        <v>12</v>
      </c>
      <c r="O255" s="53">
        <v>13</v>
      </c>
      <c r="P255" s="1181">
        <v>14</v>
      </c>
      <c r="Q255" s="1181">
        <v>15</v>
      </c>
      <c r="R255" s="133">
        <v>16</v>
      </c>
    </row>
    <row r="256" spans="1:18" x14ac:dyDescent="0.2">
      <c r="A256" s="96">
        <v>1</v>
      </c>
      <c r="B256" s="2596">
        <v>0</v>
      </c>
      <c r="C256" s="2597"/>
      <c r="D256" s="2598"/>
      <c r="E256" s="99"/>
      <c r="F256" s="107"/>
      <c r="G256" s="98"/>
      <c r="H256" s="101"/>
      <c r="I256" s="157"/>
      <c r="J256" s="99"/>
      <c r="K256" s="97"/>
      <c r="L256" s="97"/>
      <c r="M256" s="97"/>
      <c r="N256" s="97"/>
      <c r="O256" s="97"/>
      <c r="P256" s="98"/>
      <c r="Q256" s="98"/>
      <c r="R256" s="101"/>
    </row>
    <row r="257" spans="1:18" x14ac:dyDescent="0.2">
      <c r="A257" s="96">
        <v>2</v>
      </c>
      <c r="B257" s="2599">
        <v>1</v>
      </c>
      <c r="C257" s="2600"/>
      <c r="D257" s="2601"/>
      <c r="E257" s="99"/>
      <c r="F257" s="98"/>
      <c r="G257" s="98"/>
      <c r="H257" s="101"/>
      <c r="I257" s="157"/>
      <c r="J257" s="99"/>
      <c r="K257" s="97"/>
      <c r="L257" s="97"/>
      <c r="M257" s="97"/>
      <c r="N257" s="97"/>
      <c r="O257" s="97"/>
      <c r="P257" s="98"/>
      <c r="Q257" s="98"/>
      <c r="R257" s="101"/>
    </row>
    <row r="258" spans="1:18" x14ac:dyDescent="0.2">
      <c r="A258" s="96">
        <v>3</v>
      </c>
      <c r="B258" s="2599">
        <v>2</v>
      </c>
      <c r="C258" s="2600"/>
      <c r="D258" s="2601"/>
      <c r="E258" s="99"/>
      <c r="F258" s="98"/>
      <c r="G258" s="98"/>
      <c r="H258" s="101"/>
      <c r="I258" s="157"/>
      <c r="J258" s="99"/>
      <c r="K258" s="97"/>
      <c r="L258" s="97"/>
      <c r="M258" s="97"/>
      <c r="N258" s="97"/>
      <c r="O258" s="97"/>
      <c r="P258" s="98"/>
      <c r="Q258" s="98"/>
      <c r="R258" s="101"/>
    </row>
    <row r="259" spans="1:18" x14ac:dyDescent="0.2">
      <c r="A259" s="96">
        <v>4</v>
      </c>
      <c r="B259" s="2599">
        <v>3</v>
      </c>
      <c r="C259" s="2600"/>
      <c r="D259" s="2601"/>
      <c r="E259" s="99">
        <v>34</v>
      </c>
      <c r="F259" s="97"/>
      <c r="G259" s="98"/>
      <c r="H259" s="101"/>
      <c r="I259" s="157">
        <v>8</v>
      </c>
      <c r="J259" s="99">
        <v>4</v>
      </c>
      <c r="K259" s="97">
        <v>4</v>
      </c>
      <c r="L259" s="97">
        <v>1</v>
      </c>
      <c r="M259" s="97">
        <v>1</v>
      </c>
      <c r="N259" s="97">
        <v>1</v>
      </c>
      <c r="O259" s="97"/>
      <c r="P259" s="98"/>
      <c r="Q259" s="98"/>
      <c r="R259" s="101">
        <v>15</v>
      </c>
    </row>
    <row r="260" spans="1:18" x14ac:dyDescent="0.2">
      <c r="A260" s="96">
        <v>5</v>
      </c>
      <c r="B260" s="2599">
        <v>4</v>
      </c>
      <c r="C260" s="2600"/>
      <c r="D260" s="2601"/>
      <c r="E260" s="1218"/>
      <c r="F260" s="1219"/>
      <c r="G260" s="98"/>
      <c r="H260" s="101"/>
      <c r="I260" s="157"/>
      <c r="J260" s="97"/>
      <c r="K260" s="97"/>
      <c r="L260" s="97"/>
      <c r="M260" s="97"/>
      <c r="N260" s="97"/>
      <c r="O260" s="97"/>
      <c r="P260" s="98"/>
      <c r="Q260" s="98"/>
      <c r="R260" s="101"/>
    </row>
    <row r="261" spans="1:18" x14ac:dyDescent="0.2">
      <c r="A261" s="96">
        <v>6</v>
      </c>
      <c r="B261" s="2599">
        <v>5</v>
      </c>
      <c r="C261" s="2600"/>
      <c r="D261" s="2601"/>
      <c r="E261" s="99">
        <v>2</v>
      </c>
      <c r="F261" s="98"/>
      <c r="G261" s="98"/>
      <c r="H261" s="101"/>
      <c r="I261" s="157"/>
      <c r="J261" s="99"/>
      <c r="K261" s="97"/>
      <c r="L261" s="97"/>
      <c r="M261" s="97">
        <v>1</v>
      </c>
      <c r="N261" s="97"/>
      <c r="O261" s="97"/>
      <c r="P261" s="98"/>
      <c r="Q261" s="98"/>
      <c r="R261" s="101">
        <v>1</v>
      </c>
    </row>
    <row r="262" spans="1:18" x14ac:dyDescent="0.2">
      <c r="A262" s="96">
        <v>7</v>
      </c>
      <c r="B262" s="2599">
        <v>6</v>
      </c>
      <c r="C262" s="2600"/>
      <c r="D262" s="2601"/>
      <c r="E262" s="99">
        <v>5</v>
      </c>
      <c r="F262" s="98"/>
      <c r="G262" s="98"/>
      <c r="H262" s="101"/>
      <c r="I262" s="157">
        <v>2</v>
      </c>
      <c r="J262" s="99">
        <v>1</v>
      </c>
      <c r="K262" s="97"/>
      <c r="L262" s="97"/>
      <c r="M262" s="97"/>
      <c r="N262" s="97"/>
      <c r="O262" s="97">
        <v>1</v>
      </c>
      <c r="P262" s="98"/>
      <c r="Q262" s="98"/>
      <c r="R262" s="101">
        <v>1</v>
      </c>
    </row>
    <row r="263" spans="1:18" x14ac:dyDescent="0.2">
      <c r="A263" s="96">
        <v>8</v>
      </c>
      <c r="B263" s="2599">
        <v>7</v>
      </c>
      <c r="C263" s="2600"/>
      <c r="D263" s="2601"/>
      <c r="E263" s="99">
        <v>4</v>
      </c>
      <c r="F263" s="98"/>
      <c r="G263" s="98"/>
      <c r="H263" s="101"/>
      <c r="I263" s="157">
        <v>1</v>
      </c>
      <c r="J263" s="99">
        <v>1</v>
      </c>
      <c r="K263" s="97"/>
      <c r="L263" s="97"/>
      <c r="M263" s="97">
        <v>1</v>
      </c>
      <c r="N263" s="97"/>
      <c r="O263" s="97"/>
      <c r="P263" s="98"/>
      <c r="Q263" s="98"/>
      <c r="R263" s="101">
        <v>1</v>
      </c>
    </row>
    <row r="264" spans="1:18" x14ac:dyDescent="0.2">
      <c r="A264" s="96">
        <v>9</v>
      </c>
      <c r="B264" s="2599">
        <v>8</v>
      </c>
      <c r="C264" s="2600"/>
      <c r="D264" s="2601"/>
      <c r="E264" s="99"/>
      <c r="F264" s="98"/>
      <c r="G264" s="98"/>
      <c r="H264" s="101"/>
      <c r="I264" s="157"/>
      <c r="J264" s="99"/>
      <c r="K264" s="97"/>
      <c r="L264" s="97"/>
      <c r="M264" s="97"/>
      <c r="N264" s="97"/>
      <c r="O264" s="97"/>
      <c r="P264" s="98"/>
      <c r="Q264" s="98"/>
      <c r="R264" s="101"/>
    </row>
    <row r="265" spans="1:18" ht="13.5" thickBot="1" x14ac:dyDescent="0.25">
      <c r="A265" s="94">
        <v>10</v>
      </c>
      <c r="B265" s="2602">
        <v>9</v>
      </c>
      <c r="C265" s="2603"/>
      <c r="D265" s="2604"/>
      <c r="E265" s="176">
        <v>11</v>
      </c>
      <c r="F265" s="163"/>
      <c r="G265" s="161"/>
      <c r="H265" s="162"/>
      <c r="I265" s="158">
        <v>1</v>
      </c>
      <c r="J265" s="159"/>
      <c r="K265" s="160"/>
      <c r="L265" s="160"/>
      <c r="M265" s="160"/>
      <c r="N265" s="160"/>
      <c r="O265" s="160"/>
      <c r="P265" s="161"/>
      <c r="Q265" s="161"/>
      <c r="R265" s="162">
        <v>10</v>
      </c>
    </row>
    <row r="266" spans="1:18" ht="13.5" thickBot="1" x14ac:dyDescent="0.25">
      <c r="A266" s="2638" t="s">
        <v>276</v>
      </c>
      <c r="B266" s="2639"/>
      <c r="C266" s="2639"/>
      <c r="D266" s="2639"/>
      <c r="E266" s="1970">
        <f>SUM(E256:E265)</f>
        <v>56</v>
      </c>
      <c r="F266" s="1971">
        <f t="shared" ref="F266:R266" si="4">SUM(F256:F265)</f>
        <v>0</v>
      </c>
      <c r="G266" s="1971">
        <f t="shared" si="4"/>
        <v>0</v>
      </c>
      <c r="H266" s="1972">
        <f t="shared" si="4"/>
        <v>0</v>
      </c>
      <c r="I266" s="1970">
        <f t="shared" si="4"/>
        <v>12</v>
      </c>
      <c r="J266" s="1971">
        <f t="shared" si="4"/>
        <v>6</v>
      </c>
      <c r="K266" s="1971">
        <f t="shared" si="4"/>
        <v>4</v>
      </c>
      <c r="L266" s="1971">
        <f t="shared" si="4"/>
        <v>1</v>
      </c>
      <c r="M266" s="1971">
        <f t="shared" si="4"/>
        <v>3</v>
      </c>
      <c r="N266" s="1971">
        <f t="shared" si="4"/>
        <v>1</v>
      </c>
      <c r="O266" s="1971">
        <f t="shared" si="4"/>
        <v>1</v>
      </c>
      <c r="P266" s="1971">
        <f t="shared" si="4"/>
        <v>0</v>
      </c>
      <c r="Q266" s="1971">
        <f t="shared" si="4"/>
        <v>0</v>
      </c>
      <c r="R266" s="1972">
        <f t="shared" si="4"/>
        <v>28</v>
      </c>
    </row>
    <row r="267" spans="1:18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</row>
    <row r="268" spans="1:18" x14ac:dyDescent="0.2">
      <c r="B268" s="2257" t="s">
        <v>79</v>
      </c>
      <c r="C268" s="2257"/>
      <c r="D268" s="2257"/>
      <c r="E268" s="2257"/>
      <c r="F268" s="2257"/>
      <c r="N268" s="2277"/>
      <c r="O268" s="2277"/>
      <c r="P268" s="2277"/>
      <c r="Q268" s="2277"/>
      <c r="R268" s="2277"/>
    </row>
    <row r="270" spans="1:18" x14ac:dyDescent="0.2">
      <c r="A270" s="3"/>
      <c r="B270" s="164" t="s">
        <v>102</v>
      </c>
      <c r="C270" s="16" t="s">
        <v>27</v>
      </c>
      <c r="D270" s="15" t="s">
        <v>112</v>
      </c>
      <c r="F270" s="15"/>
      <c r="G270" s="15"/>
      <c r="H270" s="15"/>
      <c r="I270" s="15"/>
      <c r="J270" s="10"/>
      <c r="K270" s="10"/>
      <c r="L270" s="10"/>
      <c r="M270" s="10"/>
      <c r="N270" s="2256"/>
      <c r="O270" s="2256"/>
      <c r="P270" s="2256"/>
      <c r="Q270" s="2256"/>
      <c r="R270" s="2256"/>
    </row>
    <row r="271" spans="1:18" x14ac:dyDescent="0.2">
      <c r="A271" s="3"/>
      <c r="B271" s="164"/>
      <c r="C271" s="15"/>
      <c r="D271" s="17" t="s">
        <v>113</v>
      </c>
      <c r="F271" s="15"/>
      <c r="G271" s="15"/>
      <c r="H271" s="15"/>
      <c r="I271" s="15"/>
      <c r="J271" s="10"/>
      <c r="K271" s="10"/>
      <c r="L271" s="10"/>
      <c r="M271" s="10"/>
      <c r="N271" s="2256"/>
      <c r="O271" s="2256"/>
      <c r="P271" s="2256"/>
      <c r="Q271" s="2256"/>
      <c r="R271" s="2256"/>
    </row>
    <row r="272" spans="1:18" x14ac:dyDescent="0.2">
      <c r="A272" s="3"/>
      <c r="B272" s="165" t="s">
        <v>103</v>
      </c>
      <c r="C272" s="16" t="s">
        <v>27</v>
      </c>
      <c r="D272" s="18" t="s">
        <v>114</v>
      </c>
      <c r="F272" s="15"/>
      <c r="G272" s="15"/>
      <c r="H272" s="15"/>
      <c r="I272" s="15"/>
      <c r="J272" s="10"/>
      <c r="K272" s="10"/>
      <c r="L272" s="10"/>
      <c r="M272" s="10"/>
      <c r="N272" s="2392"/>
      <c r="O272" s="2392"/>
      <c r="P272" s="2392"/>
      <c r="Q272" s="2392"/>
      <c r="R272" s="2392"/>
    </row>
    <row r="273" spans="1:18" x14ac:dyDescent="0.2">
      <c r="A273" s="3"/>
      <c r="B273" s="164" t="s">
        <v>104</v>
      </c>
      <c r="C273" s="16" t="s">
        <v>27</v>
      </c>
      <c r="D273" s="15" t="s">
        <v>115</v>
      </c>
      <c r="F273" s="15"/>
      <c r="G273" s="15"/>
      <c r="H273" s="15"/>
      <c r="I273" s="15"/>
      <c r="J273" s="10"/>
      <c r="K273" s="10"/>
      <c r="L273" s="10"/>
      <c r="M273" s="10"/>
      <c r="N273" s="2392"/>
      <c r="O273" s="2392"/>
      <c r="P273" s="2392"/>
      <c r="Q273" s="2392"/>
      <c r="R273" s="2392"/>
    </row>
    <row r="274" spans="1:18" x14ac:dyDescent="0.2">
      <c r="A274" s="3"/>
      <c r="B274" s="164" t="s">
        <v>105</v>
      </c>
      <c r="C274" s="16" t="s">
        <v>27</v>
      </c>
      <c r="D274" s="10" t="s">
        <v>117</v>
      </c>
      <c r="F274" s="10"/>
      <c r="G274" s="10"/>
      <c r="H274" s="10"/>
      <c r="I274" s="10"/>
      <c r="J274" s="10"/>
      <c r="K274" s="10"/>
      <c r="L274" s="10"/>
      <c r="M274" s="10"/>
    </row>
    <row r="275" spans="1:18" x14ac:dyDescent="0.2">
      <c r="A275" s="3"/>
      <c r="B275" s="164" t="s">
        <v>106</v>
      </c>
      <c r="C275" s="16" t="s">
        <v>27</v>
      </c>
      <c r="D275" s="10" t="s">
        <v>116</v>
      </c>
      <c r="F275" s="10"/>
      <c r="G275" s="10"/>
      <c r="H275" s="10"/>
      <c r="I275" s="10"/>
      <c r="J275" s="10"/>
      <c r="K275" s="10"/>
      <c r="L275" s="10"/>
      <c r="M275" s="10"/>
    </row>
    <row r="276" spans="1:18" x14ac:dyDescent="0.2">
      <c r="A276" s="3"/>
      <c r="B276" s="164" t="s">
        <v>107</v>
      </c>
      <c r="C276" s="16" t="s">
        <v>27</v>
      </c>
      <c r="D276" s="10" t="s">
        <v>118</v>
      </c>
      <c r="F276" s="10"/>
      <c r="G276" s="10"/>
      <c r="H276" s="10"/>
      <c r="I276" s="10"/>
      <c r="J276" s="10"/>
      <c r="K276" s="10"/>
      <c r="L276" s="10"/>
      <c r="M276" s="10"/>
    </row>
    <row r="277" spans="1:18" x14ac:dyDescent="0.2">
      <c r="A277" s="3"/>
      <c r="B277" s="164" t="s">
        <v>108</v>
      </c>
      <c r="C277" s="16" t="s">
        <v>27</v>
      </c>
      <c r="D277" s="10" t="s">
        <v>119</v>
      </c>
      <c r="F277" s="10"/>
      <c r="G277" s="10"/>
      <c r="H277" s="10"/>
      <c r="I277" s="10"/>
      <c r="J277" s="10"/>
      <c r="K277" s="10"/>
      <c r="L277" s="10"/>
      <c r="M277" s="10"/>
      <c r="N277" s="2257"/>
      <c r="O277" s="2257"/>
      <c r="P277" s="2257"/>
      <c r="Q277" s="2257"/>
      <c r="R277" s="2257"/>
    </row>
    <row r="278" spans="1:18" x14ac:dyDescent="0.2">
      <c r="A278" s="3"/>
      <c r="B278" s="164"/>
      <c r="C278" s="10"/>
      <c r="D278" s="10" t="s">
        <v>120</v>
      </c>
      <c r="F278" s="10"/>
      <c r="G278" s="10"/>
      <c r="H278" s="10"/>
      <c r="I278" s="10"/>
      <c r="J278" s="10"/>
      <c r="K278" s="10"/>
      <c r="L278" s="10"/>
      <c r="M278" s="10"/>
      <c r="N278" s="2392"/>
      <c r="O278" s="2392"/>
      <c r="P278" s="2392"/>
      <c r="Q278" s="2392"/>
      <c r="R278" s="2392"/>
    </row>
    <row r="279" spans="1:18" x14ac:dyDescent="0.2">
      <c r="A279" s="3"/>
      <c r="B279" s="164" t="s">
        <v>109</v>
      </c>
      <c r="C279" s="16" t="s">
        <v>27</v>
      </c>
      <c r="D279" s="10" t="s">
        <v>121</v>
      </c>
      <c r="F279" s="10"/>
      <c r="G279" s="10"/>
      <c r="H279" s="10"/>
      <c r="I279" s="10"/>
      <c r="J279" s="10"/>
      <c r="K279" s="10"/>
      <c r="L279" s="10"/>
      <c r="M279" s="10"/>
      <c r="N279" s="2392"/>
      <c r="O279" s="2392"/>
      <c r="P279" s="2392"/>
      <c r="Q279" s="2392"/>
      <c r="R279" s="2392"/>
    </row>
    <row r="280" spans="1:18" x14ac:dyDescent="0.2">
      <c r="B280" s="164"/>
      <c r="C280" s="10"/>
      <c r="D280" s="10" t="s">
        <v>122</v>
      </c>
      <c r="F280" s="10"/>
      <c r="G280" s="10"/>
      <c r="H280" s="10"/>
      <c r="I280" s="10"/>
      <c r="J280" s="10"/>
      <c r="K280" s="10"/>
      <c r="L280" s="10"/>
      <c r="M280" s="10"/>
    </row>
    <row r="281" spans="1:18" x14ac:dyDescent="0.2">
      <c r="B281" s="164"/>
      <c r="C281" s="10"/>
      <c r="D281" s="10" t="s">
        <v>123</v>
      </c>
      <c r="F281" s="10"/>
      <c r="G281" s="10"/>
      <c r="H281" s="10"/>
      <c r="I281" s="10"/>
      <c r="J281" s="10"/>
      <c r="K281" s="10"/>
      <c r="L281" s="10"/>
      <c r="M281" s="10"/>
    </row>
    <row r="282" spans="1:18" x14ac:dyDescent="0.2">
      <c r="B282" s="164" t="s">
        <v>110</v>
      </c>
      <c r="C282" s="16" t="s">
        <v>27</v>
      </c>
      <c r="D282" s="10" t="s">
        <v>124</v>
      </c>
      <c r="F282" s="10"/>
      <c r="G282" s="10"/>
      <c r="H282" s="10"/>
      <c r="I282" s="10"/>
      <c r="J282" s="10"/>
      <c r="K282" s="10"/>
      <c r="L282" s="10"/>
      <c r="M282" s="10"/>
    </row>
    <row r="283" spans="1:18" x14ac:dyDescent="0.2">
      <c r="B283" s="164" t="s">
        <v>111</v>
      </c>
      <c r="C283" s="16" t="s">
        <v>27</v>
      </c>
      <c r="D283" s="10" t="s">
        <v>125</v>
      </c>
      <c r="F283" s="10"/>
      <c r="G283" s="10"/>
      <c r="H283" s="10"/>
      <c r="I283" s="10"/>
      <c r="J283" s="10"/>
      <c r="K283" s="10"/>
      <c r="L283" s="10"/>
      <c r="M283" s="10"/>
    </row>
    <row r="287" spans="1:18" ht="18" x14ac:dyDescent="0.25">
      <c r="A287" s="2361" t="s">
        <v>98</v>
      </c>
      <c r="B287" s="2361"/>
      <c r="C287" s="2361"/>
      <c r="D287" s="2361"/>
      <c r="E287" s="2361"/>
      <c r="F287" s="2361"/>
      <c r="G287" s="2361"/>
      <c r="H287" s="2361"/>
      <c r="I287" s="2361"/>
      <c r="J287" s="2361"/>
      <c r="K287" s="2361"/>
      <c r="L287" s="2361"/>
      <c r="M287" s="2361"/>
      <c r="N287" s="2361"/>
      <c r="O287" s="2361"/>
      <c r="P287" s="2361"/>
      <c r="Q287" s="2361"/>
      <c r="R287" s="2361"/>
    </row>
    <row r="288" spans="1:18" x14ac:dyDescent="0.2">
      <c r="A288" s="95" t="s">
        <v>273</v>
      </c>
      <c r="C288" s="103" t="s">
        <v>27</v>
      </c>
      <c r="D288" s="103" t="s">
        <v>289</v>
      </c>
      <c r="E288" s="103"/>
    </row>
    <row r="289" spans="1:18" x14ac:dyDescent="0.2">
      <c r="A289" s="95" t="s">
        <v>25</v>
      </c>
      <c r="C289" s="103" t="s">
        <v>27</v>
      </c>
      <c r="D289" s="1954" t="str">
        <f>[3]K1b!D4</f>
        <v>Januari</v>
      </c>
      <c r="E289" s="81"/>
    </row>
    <row r="290" spans="1:18" x14ac:dyDescent="0.2">
      <c r="A290" s="112" t="s">
        <v>272</v>
      </c>
      <c r="C290" s="103" t="s">
        <v>27</v>
      </c>
      <c r="D290" s="103" t="s">
        <v>275</v>
      </c>
      <c r="E290" s="103"/>
    </row>
    <row r="291" spans="1:18" x14ac:dyDescent="0.2">
      <c r="A291" s="112" t="s">
        <v>382</v>
      </c>
      <c r="C291" s="103" t="s">
        <v>27</v>
      </c>
      <c r="D291" s="103" t="s">
        <v>386</v>
      </c>
      <c r="E291" s="103"/>
    </row>
    <row r="292" spans="1:18" ht="13.5" thickBot="1" x14ac:dyDescent="0.25">
      <c r="C292" s="13"/>
      <c r="D292" s="13"/>
      <c r="E292" s="13"/>
      <c r="J292" s="13"/>
      <c r="K292" s="13"/>
      <c r="L292" s="13"/>
      <c r="M292" s="13"/>
      <c r="N292" s="13"/>
      <c r="O292" s="13"/>
      <c r="P292" s="13"/>
      <c r="Q292" s="13"/>
    </row>
    <row r="293" spans="1:18" ht="12.75" customHeight="1" x14ac:dyDescent="0.2">
      <c r="A293" s="2560" t="s">
        <v>0</v>
      </c>
      <c r="B293" s="2567" t="s">
        <v>387</v>
      </c>
      <c r="C293" s="2568"/>
      <c r="D293" s="2569"/>
      <c r="E293" s="2578" t="s">
        <v>190</v>
      </c>
      <c r="F293" s="2270" t="s">
        <v>99</v>
      </c>
      <c r="G293" s="2590" t="s">
        <v>100</v>
      </c>
      <c r="H293" s="2593" t="s">
        <v>101</v>
      </c>
      <c r="I293" s="2564" t="s">
        <v>247</v>
      </c>
      <c r="J293" s="2565"/>
      <c r="K293" s="2565"/>
      <c r="L293" s="2565"/>
      <c r="M293" s="2565"/>
      <c r="N293" s="2565"/>
      <c r="O293" s="2565"/>
      <c r="P293" s="2565"/>
      <c r="Q293" s="2565"/>
      <c r="R293" s="2566"/>
    </row>
    <row r="294" spans="1:18" x14ac:dyDescent="0.2">
      <c r="A294" s="2561"/>
      <c r="B294" s="2570"/>
      <c r="C294" s="2571"/>
      <c r="D294" s="2572"/>
      <c r="E294" s="2579"/>
      <c r="F294" s="2271"/>
      <c r="G294" s="2591"/>
      <c r="H294" s="2594"/>
      <c r="I294" s="2588" t="s">
        <v>102</v>
      </c>
      <c r="J294" s="2562" t="s">
        <v>103</v>
      </c>
      <c r="K294" s="2562" t="s">
        <v>104</v>
      </c>
      <c r="L294" s="2562" t="s">
        <v>105</v>
      </c>
      <c r="M294" s="2562" t="s">
        <v>106</v>
      </c>
      <c r="N294" s="2271" t="s">
        <v>107</v>
      </c>
      <c r="O294" s="2562" t="s">
        <v>108</v>
      </c>
      <c r="P294" s="2576" t="s">
        <v>109</v>
      </c>
      <c r="Q294" s="2576" t="s">
        <v>110</v>
      </c>
      <c r="R294" s="2581" t="s">
        <v>111</v>
      </c>
    </row>
    <row r="295" spans="1:18" x14ac:dyDescent="0.2">
      <c r="A295" s="2561"/>
      <c r="B295" s="2573"/>
      <c r="C295" s="2574"/>
      <c r="D295" s="2575"/>
      <c r="E295" s="2580"/>
      <c r="F295" s="2576"/>
      <c r="G295" s="2592"/>
      <c r="H295" s="2595"/>
      <c r="I295" s="2589"/>
      <c r="J295" s="2563"/>
      <c r="K295" s="2563"/>
      <c r="L295" s="2563"/>
      <c r="M295" s="2563"/>
      <c r="N295" s="2576"/>
      <c r="O295" s="2563"/>
      <c r="P295" s="2577"/>
      <c r="Q295" s="2577"/>
      <c r="R295" s="2582"/>
    </row>
    <row r="296" spans="1:18" ht="13.5" thickBot="1" x14ac:dyDescent="0.25">
      <c r="A296" s="57">
        <v>1</v>
      </c>
      <c r="B296" s="2583">
        <v>2</v>
      </c>
      <c r="C296" s="2584"/>
      <c r="D296" s="2585"/>
      <c r="E296" s="175">
        <v>3</v>
      </c>
      <c r="F296" s="53">
        <v>4</v>
      </c>
      <c r="G296" s="53">
        <v>5</v>
      </c>
      <c r="H296" s="133">
        <v>6</v>
      </c>
      <c r="I296" s="52">
        <v>7</v>
      </c>
      <c r="J296" s="53">
        <v>8</v>
      </c>
      <c r="K296" s="53">
        <v>9</v>
      </c>
      <c r="L296" s="53">
        <v>10</v>
      </c>
      <c r="M296" s="53">
        <v>11</v>
      </c>
      <c r="N296" s="53">
        <v>12</v>
      </c>
      <c r="O296" s="53">
        <v>13</v>
      </c>
      <c r="P296" s="1243">
        <v>14</v>
      </c>
      <c r="Q296" s="1243">
        <v>15</v>
      </c>
      <c r="R296" s="133">
        <v>16</v>
      </c>
    </row>
    <row r="297" spans="1:18" x14ac:dyDescent="0.2">
      <c r="A297" s="96">
        <v>1</v>
      </c>
      <c r="B297" s="2596">
        <v>0</v>
      </c>
      <c r="C297" s="2597"/>
      <c r="D297" s="2598"/>
      <c r="E297" s="99"/>
      <c r="F297" s="107"/>
      <c r="G297" s="98"/>
      <c r="H297" s="101"/>
      <c r="I297" s="157"/>
      <c r="J297" s="99"/>
      <c r="K297" s="97"/>
      <c r="L297" s="97"/>
      <c r="M297" s="97"/>
      <c r="N297" s="97"/>
      <c r="O297" s="97"/>
      <c r="P297" s="98"/>
      <c r="Q297" s="98"/>
      <c r="R297" s="101"/>
    </row>
    <row r="298" spans="1:18" x14ac:dyDescent="0.2">
      <c r="A298" s="96">
        <v>2</v>
      </c>
      <c r="B298" s="2599">
        <v>1</v>
      </c>
      <c r="C298" s="2600"/>
      <c r="D298" s="2601"/>
      <c r="E298" s="99"/>
      <c r="F298" s="98"/>
      <c r="G298" s="98"/>
      <c r="H298" s="101"/>
      <c r="I298" s="157"/>
      <c r="J298" s="99"/>
      <c r="K298" s="97"/>
      <c r="L298" s="97"/>
      <c r="M298" s="97"/>
      <c r="N298" s="97"/>
      <c r="O298" s="97"/>
      <c r="P298" s="98"/>
      <c r="Q298" s="98"/>
      <c r="R298" s="101"/>
    </row>
    <row r="299" spans="1:18" x14ac:dyDescent="0.2">
      <c r="A299" s="96">
        <v>3</v>
      </c>
      <c r="B299" s="2599">
        <v>2</v>
      </c>
      <c r="C299" s="2600"/>
      <c r="D299" s="2601"/>
      <c r="E299" s="99"/>
      <c r="F299" s="98"/>
      <c r="G299" s="98"/>
      <c r="H299" s="101"/>
      <c r="I299" s="157"/>
      <c r="J299" s="99"/>
      <c r="K299" s="97"/>
      <c r="L299" s="97"/>
      <c r="M299" s="97"/>
      <c r="N299" s="97"/>
      <c r="O299" s="97"/>
      <c r="P299" s="98"/>
      <c r="Q299" s="98"/>
      <c r="R299" s="101"/>
    </row>
    <row r="300" spans="1:18" x14ac:dyDescent="0.2">
      <c r="A300" s="96">
        <v>4</v>
      </c>
      <c r="B300" s="2599">
        <v>3</v>
      </c>
      <c r="C300" s="2600"/>
      <c r="D300" s="2601"/>
      <c r="E300" s="99">
        <v>23</v>
      </c>
      <c r="F300" s="97"/>
      <c r="G300" s="98"/>
      <c r="H300" s="101"/>
      <c r="I300" s="157">
        <v>9</v>
      </c>
      <c r="J300" s="99">
        <v>2</v>
      </c>
      <c r="K300" s="97">
        <v>5</v>
      </c>
      <c r="L300" s="97"/>
      <c r="M300" s="97">
        <v>1</v>
      </c>
      <c r="N300" s="97"/>
      <c r="O300" s="97"/>
      <c r="P300" s="98"/>
      <c r="Q300" s="98"/>
      <c r="R300" s="101">
        <v>6</v>
      </c>
    </row>
    <row r="301" spans="1:18" x14ac:dyDescent="0.2">
      <c r="A301" s="96">
        <v>5</v>
      </c>
      <c r="B301" s="2599">
        <v>4</v>
      </c>
      <c r="C301" s="2600"/>
      <c r="D301" s="2601"/>
      <c r="E301" s="1218"/>
      <c r="F301" s="1219"/>
      <c r="G301" s="98"/>
      <c r="H301" s="101"/>
      <c r="I301" s="157"/>
      <c r="J301" s="97"/>
      <c r="K301" s="97"/>
      <c r="L301" s="97"/>
      <c r="M301" s="97"/>
      <c r="N301" s="97"/>
      <c r="O301" s="97"/>
      <c r="P301" s="98"/>
      <c r="Q301" s="98"/>
      <c r="R301" s="101"/>
    </row>
    <row r="302" spans="1:18" x14ac:dyDescent="0.2">
      <c r="A302" s="96">
        <v>6</v>
      </c>
      <c r="B302" s="2599">
        <v>5</v>
      </c>
      <c r="C302" s="2600"/>
      <c r="D302" s="2601"/>
      <c r="E302" s="99">
        <v>3</v>
      </c>
      <c r="F302" s="98"/>
      <c r="G302" s="98"/>
      <c r="H302" s="101"/>
      <c r="I302" s="157">
        <v>2</v>
      </c>
      <c r="J302" s="99">
        <v>1</v>
      </c>
      <c r="K302" s="97"/>
      <c r="L302" s="97"/>
      <c r="M302" s="97"/>
      <c r="N302" s="97"/>
      <c r="O302" s="97"/>
      <c r="P302" s="98"/>
      <c r="Q302" s="98"/>
      <c r="R302" s="101"/>
    </row>
    <row r="303" spans="1:18" x14ac:dyDescent="0.2">
      <c r="A303" s="96">
        <v>7</v>
      </c>
      <c r="B303" s="2599">
        <v>6</v>
      </c>
      <c r="C303" s="2600"/>
      <c r="D303" s="2601"/>
      <c r="E303" s="99">
        <v>5</v>
      </c>
      <c r="F303" s="98"/>
      <c r="G303" s="98"/>
      <c r="H303" s="101"/>
      <c r="I303" s="157">
        <v>4</v>
      </c>
      <c r="J303" s="99"/>
      <c r="K303" s="97"/>
      <c r="L303" s="97"/>
      <c r="M303" s="97"/>
      <c r="N303" s="97"/>
      <c r="O303" s="97"/>
      <c r="P303" s="98"/>
      <c r="Q303" s="98"/>
      <c r="R303" s="101">
        <v>1</v>
      </c>
    </row>
    <row r="304" spans="1:18" x14ac:dyDescent="0.2">
      <c r="A304" s="96">
        <v>8</v>
      </c>
      <c r="B304" s="2599">
        <v>7</v>
      </c>
      <c r="C304" s="2600"/>
      <c r="D304" s="2601"/>
      <c r="E304" s="99">
        <v>1</v>
      </c>
      <c r="F304" s="98"/>
      <c r="G304" s="98"/>
      <c r="H304" s="101"/>
      <c r="I304" s="157"/>
      <c r="J304" s="99"/>
      <c r="K304" s="97"/>
      <c r="L304" s="97"/>
      <c r="M304" s="97"/>
      <c r="N304" s="97"/>
      <c r="O304" s="97"/>
      <c r="P304" s="98"/>
      <c r="Q304" s="98"/>
      <c r="R304" s="101">
        <v>1</v>
      </c>
    </row>
    <row r="305" spans="1:18" x14ac:dyDescent="0.2">
      <c r="A305" s="96">
        <v>9</v>
      </c>
      <c r="B305" s="2599">
        <v>8</v>
      </c>
      <c r="C305" s="2600"/>
      <c r="D305" s="2601"/>
      <c r="E305" s="99"/>
      <c r="F305" s="98"/>
      <c r="G305" s="98"/>
      <c r="H305" s="101"/>
      <c r="I305" s="157"/>
      <c r="J305" s="99"/>
      <c r="K305" s="97"/>
      <c r="L305" s="97"/>
      <c r="M305" s="97"/>
      <c r="N305" s="97"/>
      <c r="O305" s="97"/>
      <c r="P305" s="98"/>
      <c r="Q305" s="98"/>
      <c r="R305" s="101"/>
    </row>
    <row r="306" spans="1:18" ht="13.5" thickBot="1" x14ac:dyDescent="0.25">
      <c r="A306" s="94">
        <v>10</v>
      </c>
      <c r="B306" s="2602">
        <v>9</v>
      </c>
      <c r="C306" s="2603"/>
      <c r="D306" s="2604"/>
      <c r="E306" s="176">
        <v>11</v>
      </c>
      <c r="F306" s="163"/>
      <c r="G306" s="161"/>
      <c r="H306" s="162"/>
      <c r="I306" s="158">
        <v>4</v>
      </c>
      <c r="J306" s="159">
        <v>1</v>
      </c>
      <c r="K306" s="160">
        <v>2</v>
      </c>
      <c r="L306" s="160"/>
      <c r="M306" s="160"/>
      <c r="N306" s="160"/>
      <c r="O306" s="160"/>
      <c r="P306" s="161"/>
      <c r="Q306" s="161"/>
      <c r="R306" s="162">
        <v>4</v>
      </c>
    </row>
    <row r="307" spans="1:18" ht="13.5" thickBot="1" x14ac:dyDescent="0.25">
      <c r="A307" s="2638" t="s">
        <v>276</v>
      </c>
      <c r="B307" s="2639"/>
      <c r="C307" s="2639"/>
      <c r="D307" s="2639"/>
      <c r="E307" s="1970">
        <f>SUM(E297:E306)</f>
        <v>43</v>
      </c>
      <c r="F307" s="1971">
        <f t="shared" ref="F307:R307" si="5">SUM(F297:F306)</f>
        <v>0</v>
      </c>
      <c r="G307" s="1971">
        <f t="shared" si="5"/>
        <v>0</v>
      </c>
      <c r="H307" s="1972">
        <f t="shared" si="5"/>
        <v>0</v>
      </c>
      <c r="I307" s="1970">
        <f t="shared" si="5"/>
        <v>19</v>
      </c>
      <c r="J307" s="1971">
        <f t="shared" si="5"/>
        <v>4</v>
      </c>
      <c r="K307" s="1971">
        <f t="shared" si="5"/>
        <v>7</v>
      </c>
      <c r="L307" s="1971">
        <f t="shared" si="5"/>
        <v>0</v>
      </c>
      <c r="M307" s="1971">
        <f t="shared" si="5"/>
        <v>1</v>
      </c>
      <c r="N307" s="1971">
        <f t="shared" si="5"/>
        <v>0</v>
      </c>
      <c r="O307" s="1971">
        <f t="shared" si="5"/>
        <v>0</v>
      </c>
      <c r="P307" s="1971">
        <f t="shared" si="5"/>
        <v>0</v>
      </c>
      <c r="Q307" s="1971">
        <f t="shared" si="5"/>
        <v>0</v>
      </c>
      <c r="R307" s="1972">
        <f t="shared" si="5"/>
        <v>12</v>
      </c>
    </row>
    <row r="308" spans="1:18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spans="1:18" x14ac:dyDescent="0.2">
      <c r="B309" s="2257" t="s">
        <v>79</v>
      </c>
      <c r="C309" s="2257"/>
      <c r="D309" s="2257"/>
      <c r="E309" s="2257"/>
      <c r="F309" s="2257"/>
      <c r="N309" s="2277"/>
      <c r="O309" s="2277"/>
      <c r="P309" s="2277"/>
      <c r="Q309" s="2277"/>
      <c r="R309" s="2277"/>
    </row>
    <row r="311" spans="1:18" x14ac:dyDescent="0.2">
      <c r="A311" s="3"/>
      <c r="B311" s="164" t="s">
        <v>102</v>
      </c>
      <c r="C311" s="16" t="s">
        <v>27</v>
      </c>
      <c r="D311" s="15" t="s">
        <v>112</v>
      </c>
      <c r="F311" s="15"/>
      <c r="G311" s="15"/>
      <c r="H311" s="15"/>
      <c r="I311" s="15"/>
      <c r="J311" s="10"/>
      <c r="K311" s="10"/>
      <c r="L311" s="10"/>
      <c r="M311" s="10"/>
      <c r="N311" s="2256"/>
      <c r="O311" s="2256"/>
      <c r="P311" s="2256"/>
      <c r="Q311" s="2256"/>
      <c r="R311" s="2256"/>
    </row>
    <row r="312" spans="1:18" x14ac:dyDescent="0.2">
      <c r="A312" s="3"/>
      <c r="B312" s="164"/>
      <c r="C312" s="15"/>
      <c r="D312" s="17" t="s">
        <v>113</v>
      </c>
      <c r="F312" s="15"/>
      <c r="G312" s="15"/>
      <c r="H312" s="15"/>
      <c r="I312" s="15"/>
      <c r="J312" s="10"/>
      <c r="K312" s="10"/>
      <c r="L312" s="10"/>
      <c r="M312" s="10"/>
      <c r="N312" s="2256"/>
      <c r="O312" s="2256"/>
      <c r="P312" s="2256"/>
      <c r="Q312" s="2256"/>
      <c r="R312" s="2256"/>
    </row>
    <row r="313" spans="1:18" x14ac:dyDescent="0.2">
      <c r="A313" s="3"/>
      <c r="B313" s="165" t="s">
        <v>103</v>
      </c>
      <c r="C313" s="16" t="s">
        <v>27</v>
      </c>
      <c r="D313" s="18" t="s">
        <v>114</v>
      </c>
      <c r="F313" s="15"/>
      <c r="G313" s="15"/>
      <c r="H313" s="15"/>
      <c r="I313" s="15"/>
      <c r="J313" s="10"/>
      <c r="K313" s="10"/>
      <c r="L313" s="10"/>
      <c r="M313" s="10"/>
      <c r="N313" s="2392"/>
      <c r="O313" s="2392"/>
      <c r="P313" s="2392"/>
      <c r="Q313" s="2392"/>
      <c r="R313" s="2392"/>
    </row>
    <row r="314" spans="1:18" x14ac:dyDescent="0.2">
      <c r="A314" s="3"/>
      <c r="B314" s="164" t="s">
        <v>104</v>
      </c>
      <c r="C314" s="16" t="s">
        <v>27</v>
      </c>
      <c r="D314" s="15" t="s">
        <v>115</v>
      </c>
      <c r="F314" s="15"/>
      <c r="G314" s="15"/>
      <c r="H314" s="15"/>
      <c r="I314" s="15"/>
      <c r="J314" s="10"/>
      <c r="K314" s="10"/>
      <c r="L314" s="10"/>
      <c r="M314" s="10"/>
      <c r="N314" s="2392"/>
      <c r="O314" s="2392"/>
      <c r="P314" s="2392"/>
      <c r="Q314" s="2392"/>
      <c r="R314" s="2392"/>
    </row>
    <row r="315" spans="1:18" x14ac:dyDescent="0.2">
      <c r="A315" s="3"/>
      <c r="B315" s="164" t="s">
        <v>105</v>
      </c>
      <c r="C315" s="16" t="s">
        <v>27</v>
      </c>
      <c r="D315" s="10" t="s">
        <v>117</v>
      </c>
      <c r="F315" s="10"/>
      <c r="G315" s="10"/>
      <c r="H315" s="10"/>
      <c r="I315" s="10"/>
      <c r="J315" s="10"/>
      <c r="K315" s="10"/>
      <c r="L315" s="10"/>
      <c r="M315" s="10"/>
    </row>
    <row r="316" spans="1:18" x14ac:dyDescent="0.2">
      <c r="A316" s="3"/>
      <c r="B316" s="164" t="s">
        <v>106</v>
      </c>
      <c r="C316" s="16" t="s">
        <v>27</v>
      </c>
      <c r="D316" s="10" t="s">
        <v>116</v>
      </c>
      <c r="F316" s="10"/>
      <c r="G316" s="10"/>
      <c r="H316" s="10"/>
      <c r="I316" s="10"/>
      <c r="J316" s="10"/>
      <c r="K316" s="10"/>
      <c r="L316" s="10"/>
      <c r="M316" s="10"/>
    </row>
    <row r="317" spans="1:18" x14ac:dyDescent="0.2">
      <c r="A317" s="3"/>
      <c r="B317" s="164" t="s">
        <v>107</v>
      </c>
      <c r="C317" s="16" t="s">
        <v>27</v>
      </c>
      <c r="D317" s="10" t="s">
        <v>118</v>
      </c>
      <c r="F317" s="10"/>
      <c r="G317" s="10"/>
      <c r="H317" s="10"/>
      <c r="I317" s="10"/>
      <c r="J317" s="10"/>
      <c r="K317" s="10"/>
      <c r="L317" s="10"/>
      <c r="M317" s="10"/>
    </row>
    <row r="318" spans="1:18" x14ac:dyDescent="0.2">
      <c r="A318" s="3"/>
      <c r="B318" s="164" t="s">
        <v>108</v>
      </c>
      <c r="C318" s="16" t="s">
        <v>27</v>
      </c>
      <c r="D318" s="10" t="s">
        <v>119</v>
      </c>
      <c r="F318" s="10"/>
      <c r="G318" s="10"/>
      <c r="H318" s="10"/>
      <c r="I318" s="10"/>
      <c r="J318" s="10"/>
      <c r="K318" s="10"/>
      <c r="L318" s="10"/>
      <c r="M318" s="10"/>
      <c r="N318" s="2257"/>
      <c r="O318" s="2257"/>
      <c r="P318" s="2257"/>
      <c r="Q318" s="2257"/>
      <c r="R318" s="2257"/>
    </row>
    <row r="319" spans="1:18" x14ac:dyDescent="0.2">
      <c r="A319" s="3"/>
      <c r="B319" s="164"/>
      <c r="C319" s="10"/>
      <c r="D319" s="10" t="s">
        <v>120</v>
      </c>
      <c r="F319" s="10"/>
      <c r="G319" s="10"/>
      <c r="H319" s="10"/>
      <c r="I319" s="10"/>
      <c r="J319" s="10"/>
      <c r="K319" s="10"/>
      <c r="L319" s="10"/>
      <c r="M319" s="10"/>
      <c r="N319" s="2392"/>
      <c r="O319" s="2392"/>
      <c r="P319" s="2392"/>
      <c r="Q319" s="2392"/>
      <c r="R319" s="2392"/>
    </row>
    <row r="320" spans="1:18" x14ac:dyDescent="0.2">
      <c r="A320" s="3"/>
      <c r="B320" s="164" t="s">
        <v>109</v>
      </c>
      <c r="C320" s="16" t="s">
        <v>27</v>
      </c>
      <c r="D320" s="10" t="s">
        <v>121</v>
      </c>
      <c r="F320" s="10"/>
      <c r="G320" s="10"/>
      <c r="H320" s="10"/>
      <c r="I320" s="10"/>
      <c r="J320" s="10"/>
      <c r="K320" s="10"/>
      <c r="L320" s="10"/>
      <c r="M320" s="10"/>
      <c r="N320" s="2392"/>
      <c r="O320" s="2392"/>
      <c r="P320" s="2392"/>
      <c r="Q320" s="2392"/>
      <c r="R320" s="2392"/>
    </row>
    <row r="321" spans="1:18" x14ac:dyDescent="0.2">
      <c r="B321" s="164"/>
      <c r="C321" s="10"/>
      <c r="D321" s="10" t="s">
        <v>122</v>
      </c>
      <c r="F321" s="10"/>
      <c r="G321" s="10"/>
      <c r="H321" s="10"/>
      <c r="I321" s="10"/>
      <c r="J321" s="10"/>
      <c r="K321" s="10"/>
      <c r="L321" s="10"/>
      <c r="M321" s="10"/>
    </row>
    <row r="322" spans="1:18" x14ac:dyDescent="0.2">
      <c r="B322" s="164"/>
      <c r="C322" s="10"/>
      <c r="D322" s="10" t="s">
        <v>123</v>
      </c>
      <c r="F322" s="10"/>
      <c r="G322" s="10"/>
      <c r="H322" s="10"/>
      <c r="I322" s="10"/>
      <c r="J322" s="10"/>
      <c r="K322" s="10"/>
      <c r="L322" s="10"/>
      <c r="M322" s="10"/>
    </row>
    <row r="323" spans="1:18" x14ac:dyDescent="0.2">
      <c r="B323" s="164" t="s">
        <v>110</v>
      </c>
      <c r="C323" s="16" t="s">
        <v>27</v>
      </c>
      <c r="D323" s="10" t="s">
        <v>124</v>
      </c>
      <c r="F323" s="10"/>
      <c r="G323" s="10"/>
      <c r="H323" s="10"/>
      <c r="I323" s="10"/>
      <c r="J323" s="10"/>
      <c r="K323" s="10"/>
      <c r="L323" s="10"/>
      <c r="M323" s="10"/>
    </row>
    <row r="324" spans="1:18" x14ac:dyDescent="0.2">
      <c r="B324" s="164" t="s">
        <v>111</v>
      </c>
      <c r="C324" s="16" t="s">
        <v>27</v>
      </c>
      <c r="D324" s="10" t="s">
        <v>125</v>
      </c>
      <c r="F324" s="10"/>
      <c r="G324" s="10"/>
      <c r="H324" s="10"/>
      <c r="I324" s="10"/>
      <c r="J324" s="10"/>
      <c r="K324" s="10"/>
      <c r="L324" s="10"/>
      <c r="M324" s="10"/>
    </row>
    <row r="328" spans="1:18" ht="18" x14ac:dyDescent="0.25">
      <c r="A328" s="2361" t="s">
        <v>98</v>
      </c>
      <c r="B328" s="2361"/>
      <c r="C328" s="2361"/>
      <c r="D328" s="2361"/>
      <c r="E328" s="2361"/>
      <c r="F328" s="2361"/>
      <c r="G328" s="2361"/>
      <c r="H328" s="2361"/>
      <c r="I328" s="2361"/>
      <c r="J328" s="2361"/>
      <c r="K328" s="2361"/>
      <c r="L328" s="2361"/>
      <c r="M328" s="2361"/>
      <c r="N328" s="2361"/>
      <c r="O328" s="2361"/>
      <c r="P328" s="2361"/>
      <c r="Q328" s="2361"/>
      <c r="R328" s="2361"/>
    </row>
    <row r="329" spans="1:18" x14ac:dyDescent="0.2">
      <c r="A329" s="95" t="s">
        <v>273</v>
      </c>
      <c r="C329" s="103" t="s">
        <v>27</v>
      </c>
      <c r="D329" s="103" t="s">
        <v>290</v>
      </c>
      <c r="E329" s="103"/>
    </row>
    <row r="330" spans="1:18" x14ac:dyDescent="0.2">
      <c r="A330" s="95" t="s">
        <v>25</v>
      </c>
      <c r="C330" s="103" t="s">
        <v>27</v>
      </c>
      <c r="D330" s="1180">
        <f>[3]K1b!D5</f>
        <v>2014</v>
      </c>
      <c r="E330" s="81"/>
    </row>
    <row r="331" spans="1:18" x14ac:dyDescent="0.2">
      <c r="A331" s="112" t="s">
        <v>272</v>
      </c>
      <c r="C331" s="103" t="s">
        <v>27</v>
      </c>
      <c r="D331" s="103" t="s">
        <v>275</v>
      </c>
      <c r="E331" s="103"/>
    </row>
    <row r="332" spans="1:18" x14ac:dyDescent="0.2">
      <c r="A332" s="112" t="s">
        <v>382</v>
      </c>
      <c r="C332" s="103" t="s">
        <v>27</v>
      </c>
      <c r="D332" s="103" t="s">
        <v>386</v>
      </c>
      <c r="E332" s="103"/>
    </row>
    <row r="333" spans="1:18" ht="13.5" thickBot="1" x14ac:dyDescent="0.25">
      <c r="C333" s="13"/>
      <c r="D333" s="13"/>
      <c r="E333" s="13"/>
      <c r="J333" s="13"/>
      <c r="K333" s="13"/>
      <c r="L333" s="13"/>
      <c r="M333" s="13"/>
      <c r="N333" s="13"/>
      <c r="O333" s="13"/>
      <c r="P333" s="13"/>
      <c r="Q333" s="13"/>
    </row>
    <row r="334" spans="1:18" ht="12.75" customHeight="1" x14ac:dyDescent="0.2">
      <c r="A334" s="2560" t="s">
        <v>0</v>
      </c>
      <c r="B334" s="2567" t="s">
        <v>387</v>
      </c>
      <c r="C334" s="2568"/>
      <c r="D334" s="2569"/>
      <c r="E334" s="2578" t="s">
        <v>190</v>
      </c>
      <c r="F334" s="2270" t="s">
        <v>99</v>
      </c>
      <c r="G334" s="2590" t="s">
        <v>100</v>
      </c>
      <c r="H334" s="2593" t="s">
        <v>101</v>
      </c>
      <c r="I334" s="2564" t="s">
        <v>247</v>
      </c>
      <c r="J334" s="2565"/>
      <c r="K334" s="2565"/>
      <c r="L334" s="2565"/>
      <c r="M334" s="2565"/>
      <c r="N334" s="2565"/>
      <c r="O334" s="2565"/>
      <c r="P334" s="2565"/>
      <c r="Q334" s="2565"/>
      <c r="R334" s="2566"/>
    </row>
    <row r="335" spans="1:18" x14ac:dyDescent="0.2">
      <c r="A335" s="2561"/>
      <c r="B335" s="2570"/>
      <c r="C335" s="2571"/>
      <c r="D335" s="2572"/>
      <c r="E335" s="2579"/>
      <c r="F335" s="2271"/>
      <c r="G335" s="2591"/>
      <c r="H335" s="2594"/>
      <c r="I335" s="2588" t="s">
        <v>102</v>
      </c>
      <c r="J335" s="2562" t="s">
        <v>103</v>
      </c>
      <c r="K335" s="2562" t="s">
        <v>104</v>
      </c>
      <c r="L335" s="2562" t="s">
        <v>105</v>
      </c>
      <c r="M335" s="2562" t="s">
        <v>106</v>
      </c>
      <c r="N335" s="2271" t="s">
        <v>107</v>
      </c>
      <c r="O335" s="2562" t="s">
        <v>108</v>
      </c>
      <c r="P335" s="2576" t="s">
        <v>109</v>
      </c>
      <c r="Q335" s="2576" t="s">
        <v>110</v>
      </c>
      <c r="R335" s="2581" t="s">
        <v>111</v>
      </c>
    </row>
    <row r="336" spans="1:18" x14ac:dyDescent="0.2">
      <c r="A336" s="2561"/>
      <c r="B336" s="2573"/>
      <c r="C336" s="2574"/>
      <c r="D336" s="2575"/>
      <c r="E336" s="2580"/>
      <c r="F336" s="2576"/>
      <c r="G336" s="2592"/>
      <c r="H336" s="2595"/>
      <c r="I336" s="2589"/>
      <c r="J336" s="2563"/>
      <c r="K336" s="2563"/>
      <c r="L336" s="2563"/>
      <c r="M336" s="2563"/>
      <c r="N336" s="2576"/>
      <c r="O336" s="2563"/>
      <c r="P336" s="2577"/>
      <c r="Q336" s="2577"/>
      <c r="R336" s="2582"/>
    </row>
    <row r="337" spans="1:22" s="89" customFormat="1" ht="13.5" thickBot="1" x14ac:dyDescent="0.25">
      <c r="A337" s="380">
        <v>1</v>
      </c>
      <c r="B337" s="2343">
        <v>2</v>
      </c>
      <c r="C337" s="2398"/>
      <c r="D337" s="2344"/>
      <c r="E337" s="1748">
        <v>3</v>
      </c>
      <c r="F337" s="378">
        <v>4</v>
      </c>
      <c r="G337" s="378">
        <v>5</v>
      </c>
      <c r="H337" s="376">
        <v>6</v>
      </c>
      <c r="I337" s="375">
        <v>7</v>
      </c>
      <c r="J337" s="378">
        <v>8</v>
      </c>
      <c r="K337" s="378">
        <v>9</v>
      </c>
      <c r="L337" s="378">
        <v>10</v>
      </c>
      <c r="M337" s="378">
        <v>11</v>
      </c>
      <c r="N337" s="378">
        <v>12</v>
      </c>
      <c r="O337" s="378">
        <v>13</v>
      </c>
      <c r="P337" s="2100">
        <v>14</v>
      </c>
      <c r="Q337" s="2100">
        <v>15</v>
      </c>
      <c r="R337" s="376">
        <v>16</v>
      </c>
      <c r="S337" s="88"/>
      <c r="T337" s="88"/>
      <c r="U337" s="88"/>
      <c r="V337" s="88"/>
    </row>
    <row r="338" spans="1:22" x14ac:dyDescent="0.2">
      <c r="A338" s="96">
        <v>1</v>
      </c>
      <c r="B338" s="2596">
        <v>0</v>
      </c>
      <c r="C338" s="2597"/>
      <c r="D338" s="2598"/>
      <c r="E338" s="99"/>
      <c r="F338" s="107"/>
      <c r="G338" s="98"/>
      <c r="H338" s="101"/>
      <c r="I338" s="157"/>
      <c r="J338" s="99"/>
      <c r="K338" s="97"/>
      <c r="L338" s="97"/>
      <c r="M338" s="97"/>
      <c r="N338" s="97"/>
      <c r="O338" s="97"/>
      <c r="P338" s="98"/>
      <c r="Q338" s="98"/>
      <c r="R338" s="101"/>
    </row>
    <row r="339" spans="1:22" x14ac:dyDescent="0.2">
      <c r="A339" s="96">
        <v>2</v>
      </c>
      <c r="B339" s="2599">
        <v>1</v>
      </c>
      <c r="C339" s="2600"/>
      <c r="D339" s="2601"/>
      <c r="E339" s="99"/>
      <c r="F339" s="98"/>
      <c r="G339" s="98"/>
      <c r="H339" s="101"/>
      <c r="I339" s="157"/>
      <c r="J339" s="99"/>
      <c r="K339" s="97"/>
      <c r="L339" s="97"/>
      <c r="M339" s="97"/>
      <c r="N339" s="97"/>
      <c r="O339" s="97"/>
      <c r="P339" s="98"/>
      <c r="Q339" s="98"/>
      <c r="R339" s="101"/>
    </row>
    <row r="340" spans="1:22" x14ac:dyDescent="0.2">
      <c r="A340" s="96">
        <v>3</v>
      </c>
      <c r="B340" s="2599">
        <v>2</v>
      </c>
      <c r="C340" s="2600"/>
      <c r="D340" s="2601"/>
      <c r="E340" s="99"/>
      <c r="F340" s="98"/>
      <c r="G340" s="98"/>
      <c r="H340" s="101"/>
      <c r="I340" s="157"/>
      <c r="J340" s="99"/>
      <c r="K340" s="97"/>
      <c r="L340" s="97"/>
      <c r="M340" s="97"/>
      <c r="N340" s="97"/>
      <c r="O340" s="97"/>
      <c r="P340" s="98"/>
      <c r="Q340" s="98"/>
      <c r="R340" s="101"/>
    </row>
    <row r="341" spans="1:22" x14ac:dyDescent="0.2">
      <c r="A341" s="96">
        <v>4</v>
      </c>
      <c r="B341" s="2599">
        <v>3</v>
      </c>
      <c r="C341" s="2600"/>
      <c r="D341" s="2601"/>
      <c r="E341" s="99">
        <v>37</v>
      </c>
      <c r="F341" s="97"/>
      <c r="G341" s="98"/>
      <c r="H341" s="101"/>
      <c r="I341" s="157">
        <v>8</v>
      </c>
      <c r="J341" s="99">
        <v>7</v>
      </c>
      <c r="K341" s="97">
        <v>5</v>
      </c>
      <c r="L341" s="97">
        <v>1</v>
      </c>
      <c r="M341" s="97">
        <v>2</v>
      </c>
      <c r="N341" s="97"/>
      <c r="O341" s="97">
        <v>2</v>
      </c>
      <c r="P341" s="98"/>
      <c r="Q341" s="98"/>
      <c r="R341" s="101">
        <v>12</v>
      </c>
    </row>
    <row r="342" spans="1:22" x14ac:dyDescent="0.2">
      <c r="A342" s="96">
        <v>5</v>
      </c>
      <c r="B342" s="2599">
        <v>4</v>
      </c>
      <c r="C342" s="2600"/>
      <c r="D342" s="2601"/>
      <c r="E342" s="1218"/>
      <c r="F342" s="1219"/>
      <c r="G342" s="98"/>
      <c r="H342" s="101"/>
      <c r="I342" s="157"/>
      <c r="J342" s="97"/>
      <c r="K342" s="97"/>
      <c r="L342" s="97"/>
      <c r="M342" s="97"/>
      <c r="N342" s="97"/>
      <c r="O342" s="97"/>
      <c r="P342" s="98"/>
      <c r="Q342" s="98"/>
      <c r="R342" s="101"/>
    </row>
    <row r="343" spans="1:22" x14ac:dyDescent="0.2">
      <c r="A343" s="96">
        <v>6</v>
      </c>
      <c r="B343" s="2599">
        <v>5</v>
      </c>
      <c r="C343" s="2600"/>
      <c r="D343" s="2601"/>
      <c r="E343" s="99">
        <v>1</v>
      </c>
      <c r="F343" s="98"/>
      <c r="G343" s="98"/>
      <c r="H343" s="101"/>
      <c r="I343" s="157"/>
      <c r="J343" s="99"/>
      <c r="K343" s="97"/>
      <c r="L343" s="97"/>
      <c r="M343" s="97"/>
      <c r="N343" s="97"/>
      <c r="O343" s="97"/>
      <c r="P343" s="98"/>
      <c r="Q343" s="98"/>
      <c r="R343" s="101">
        <v>1</v>
      </c>
    </row>
    <row r="344" spans="1:22" x14ac:dyDescent="0.2">
      <c r="A344" s="96">
        <v>7</v>
      </c>
      <c r="B344" s="2599">
        <v>6</v>
      </c>
      <c r="C344" s="2600"/>
      <c r="D344" s="2601"/>
      <c r="E344" s="99">
        <v>1</v>
      </c>
      <c r="F344" s="98"/>
      <c r="G344" s="98"/>
      <c r="H344" s="101"/>
      <c r="I344" s="157"/>
      <c r="J344" s="99"/>
      <c r="K344" s="97"/>
      <c r="L344" s="97">
        <v>1</v>
      </c>
      <c r="M344" s="97"/>
      <c r="N344" s="97"/>
      <c r="O344" s="97"/>
      <c r="P344" s="98"/>
      <c r="Q344" s="98"/>
      <c r="R344" s="101"/>
    </row>
    <row r="345" spans="1:22" x14ac:dyDescent="0.2">
      <c r="A345" s="96">
        <v>8</v>
      </c>
      <c r="B345" s="2599">
        <v>7</v>
      </c>
      <c r="C345" s="2600"/>
      <c r="D345" s="2601"/>
      <c r="E345" s="99"/>
      <c r="F345" s="98"/>
      <c r="G345" s="98"/>
      <c r="H345" s="101"/>
      <c r="I345" s="157"/>
      <c r="J345" s="99"/>
      <c r="K345" s="97"/>
      <c r="L345" s="97"/>
      <c r="M345" s="97"/>
      <c r="N345" s="97"/>
      <c r="O345" s="97"/>
      <c r="P345" s="98"/>
      <c r="Q345" s="98"/>
      <c r="R345" s="101"/>
    </row>
    <row r="346" spans="1:22" x14ac:dyDescent="0.2">
      <c r="A346" s="96">
        <v>9</v>
      </c>
      <c r="B346" s="2599">
        <v>8</v>
      </c>
      <c r="C346" s="2600"/>
      <c r="D346" s="2601"/>
      <c r="E346" s="99"/>
      <c r="F346" s="98"/>
      <c r="G346" s="98"/>
      <c r="H346" s="101"/>
      <c r="I346" s="157"/>
      <c r="J346" s="99"/>
      <c r="K346" s="97"/>
      <c r="L346" s="97"/>
      <c r="M346" s="97"/>
      <c r="N346" s="97"/>
      <c r="O346" s="97"/>
      <c r="P346" s="98"/>
      <c r="Q346" s="98"/>
      <c r="R346" s="101"/>
    </row>
    <row r="347" spans="1:22" ht="13.5" thickBot="1" x14ac:dyDescent="0.25">
      <c r="A347" s="94">
        <v>10</v>
      </c>
      <c r="B347" s="2602">
        <v>9</v>
      </c>
      <c r="C347" s="2603"/>
      <c r="D347" s="2604"/>
      <c r="E347" s="176">
        <v>9</v>
      </c>
      <c r="F347" s="163"/>
      <c r="G347" s="161"/>
      <c r="H347" s="162"/>
      <c r="I347" s="158">
        <v>2</v>
      </c>
      <c r="J347" s="159">
        <v>3</v>
      </c>
      <c r="K347" s="160">
        <v>2</v>
      </c>
      <c r="L347" s="160"/>
      <c r="M347" s="160"/>
      <c r="N347" s="160"/>
      <c r="O347" s="160"/>
      <c r="P347" s="161"/>
      <c r="Q347" s="161"/>
      <c r="R347" s="162">
        <v>2</v>
      </c>
    </row>
    <row r="348" spans="1:22" ht="13.5" thickBot="1" x14ac:dyDescent="0.25">
      <c r="A348" s="2638" t="s">
        <v>276</v>
      </c>
      <c r="B348" s="2639"/>
      <c r="C348" s="2639"/>
      <c r="D348" s="2639"/>
      <c r="E348" s="1970">
        <f>SUM(E338:E347)</f>
        <v>48</v>
      </c>
      <c r="F348" s="1971">
        <f t="shared" ref="F348:R348" si="6">SUM(F338:F347)</f>
        <v>0</v>
      </c>
      <c r="G348" s="1971">
        <f t="shared" si="6"/>
        <v>0</v>
      </c>
      <c r="H348" s="1972">
        <f t="shared" si="6"/>
        <v>0</v>
      </c>
      <c r="I348" s="1970">
        <f t="shared" si="6"/>
        <v>10</v>
      </c>
      <c r="J348" s="1971">
        <f t="shared" si="6"/>
        <v>10</v>
      </c>
      <c r="K348" s="1971">
        <f t="shared" si="6"/>
        <v>7</v>
      </c>
      <c r="L348" s="1971">
        <f t="shared" si="6"/>
        <v>2</v>
      </c>
      <c r="M348" s="1971">
        <f t="shared" si="6"/>
        <v>2</v>
      </c>
      <c r="N348" s="1971">
        <f t="shared" si="6"/>
        <v>0</v>
      </c>
      <c r="O348" s="1971">
        <f t="shared" si="6"/>
        <v>2</v>
      </c>
      <c r="P348" s="1971">
        <f t="shared" si="6"/>
        <v>0</v>
      </c>
      <c r="Q348" s="1971">
        <f t="shared" si="6"/>
        <v>0</v>
      </c>
      <c r="R348" s="1972">
        <f t="shared" si="6"/>
        <v>15</v>
      </c>
    </row>
    <row r="349" spans="1:2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</row>
    <row r="350" spans="1:22" x14ac:dyDescent="0.2">
      <c r="B350" s="2257" t="s">
        <v>79</v>
      </c>
      <c r="C350" s="2257"/>
      <c r="D350" s="2257"/>
      <c r="E350" s="2257"/>
      <c r="F350" s="2257"/>
      <c r="N350" s="2277"/>
      <c r="O350" s="2277"/>
      <c r="P350" s="2277"/>
      <c r="Q350" s="2277"/>
      <c r="R350" s="2277"/>
    </row>
    <row r="352" spans="1:22" x14ac:dyDescent="0.2">
      <c r="A352" s="3"/>
      <c r="B352" s="164" t="s">
        <v>102</v>
      </c>
      <c r="C352" s="16" t="s">
        <v>27</v>
      </c>
      <c r="D352" s="15" t="s">
        <v>112</v>
      </c>
      <c r="F352" s="15"/>
      <c r="G352" s="15"/>
      <c r="H352" s="15"/>
      <c r="I352" s="15"/>
      <c r="J352" s="10"/>
      <c r="K352" s="10"/>
      <c r="L352" s="10"/>
      <c r="M352" s="10"/>
      <c r="N352" s="2256"/>
      <c r="O352" s="2256"/>
      <c r="P352" s="2256"/>
      <c r="Q352" s="2256"/>
      <c r="R352" s="2256"/>
    </row>
    <row r="353" spans="1:18" x14ac:dyDescent="0.2">
      <c r="A353" s="3"/>
      <c r="B353" s="164"/>
      <c r="C353" s="15"/>
      <c r="D353" s="17" t="s">
        <v>113</v>
      </c>
      <c r="F353" s="15"/>
      <c r="G353" s="15"/>
      <c r="H353" s="15"/>
      <c r="I353" s="15"/>
      <c r="J353" s="10"/>
      <c r="K353" s="10"/>
      <c r="L353" s="10"/>
      <c r="M353" s="10"/>
      <c r="N353" s="2256"/>
      <c r="O353" s="2256"/>
      <c r="P353" s="2256"/>
      <c r="Q353" s="2256"/>
      <c r="R353" s="2256"/>
    </row>
    <row r="354" spans="1:18" x14ac:dyDescent="0.2">
      <c r="A354" s="3"/>
      <c r="B354" s="165" t="s">
        <v>103</v>
      </c>
      <c r="C354" s="16" t="s">
        <v>27</v>
      </c>
      <c r="D354" s="18" t="s">
        <v>114</v>
      </c>
      <c r="F354" s="15"/>
      <c r="G354" s="15"/>
      <c r="H354" s="15"/>
      <c r="I354" s="15"/>
      <c r="J354" s="10"/>
      <c r="K354" s="10"/>
      <c r="L354" s="10"/>
      <c r="M354" s="10"/>
      <c r="N354" s="2392"/>
      <c r="O354" s="2392"/>
      <c r="P354" s="2392"/>
      <c r="Q354" s="2392"/>
      <c r="R354" s="2392"/>
    </row>
    <row r="355" spans="1:18" x14ac:dyDescent="0.2">
      <c r="A355" s="3"/>
      <c r="B355" s="164" t="s">
        <v>104</v>
      </c>
      <c r="C355" s="16" t="s">
        <v>27</v>
      </c>
      <c r="D355" s="15" t="s">
        <v>115</v>
      </c>
      <c r="F355" s="15"/>
      <c r="G355" s="15"/>
      <c r="H355" s="15"/>
      <c r="I355" s="15"/>
      <c r="J355" s="10"/>
      <c r="K355" s="10"/>
      <c r="L355" s="10"/>
      <c r="M355" s="10"/>
      <c r="N355" s="2392"/>
      <c r="O355" s="2392"/>
      <c r="P355" s="2392"/>
      <c r="Q355" s="2392"/>
      <c r="R355" s="2392"/>
    </row>
    <row r="356" spans="1:18" x14ac:dyDescent="0.2">
      <c r="A356" s="3"/>
      <c r="B356" s="164" t="s">
        <v>105</v>
      </c>
      <c r="C356" s="16" t="s">
        <v>27</v>
      </c>
      <c r="D356" s="10" t="s">
        <v>117</v>
      </c>
      <c r="F356" s="10"/>
      <c r="G356" s="10"/>
      <c r="H356" s="10"/>
      <c r="I356" s="10"/>
      <c r="J356" s="10"/>
      <c r="K356" s="10"/>
      <c r="L356" s="10"/>
      <c r="M356" s="10"/>
    </row>
    <row r="357" spans="1:18" x14ac:dyDescent="0.2">
      <c r="A357" s="3"/>
      <c r="B357" s="164" t="s">
        <v>106</v>
      </c>
      <c r="C357" s="16" t="s">
        <v>27</v>
      </c>
      <c r="D357" s="10" t="s">
        <v>116</v>
      </c>
      <c r="F357" s="10"/>
      <c r="G357" s="10"/>
      <c r="H357" s="10"/>
      <c r="I357" s="10"/>
      <c r="J357" s="10"/>
      <c r="K357" s="10"/>
      <c r="L357" s="10"/>
      <c r="M357" s="10"/>
    </row>
    <row r="358" spans="1:18" x14ac:dyDescent="0.2">
      <c r="A358" s="3"/>
      <c r="B358" s="164" t="s">
        <v>107</v>
      </c>
      <c r="C358" s="16" t="s">
        <v>27</v>
      </c>
      <c r="D358" s="10" t="s">
        <v>118</v>
      </c>
      <c r="F358" s="10"/>
      <c r="G358" s="10"/>
      <c r="H358" s="10"/>
      <c r="I358" s="10"/>
      <c r="J358" s="10"/>
      <c r="K358" s="10"/>
      <c r="L358" s="10"/>
      <c r="M358" s="10"/>
    </row>
    <row r="359" spans="1:18" x14ac:dyDescent="0.2">
      <c r="A359" s="3"/>
      <c r="B359" s="164" t="s">
        <v>108</v>
      </c>
      <c r="C359" s="16" t="s">
        <v>27</v>
      </c>
      <c r="D359" s="10" t="s">
        <v>119</v>
      </c>
      <c r="F359" s="10"/>
      <c r="G359" s="10"/>
      <c r="H359" s="10"/>
      <c r="I359" s="10"/>
      <c r="J359" s="10"/>
      <c r="K359" s="10"/>
      <c r="L359" s="10"/>
      <c r="M359" s="10"/>
      <c r="N359" s="2257"/>
      <c r="O359" s="2257"/>
      <c r="P359" s="2257"/>
      <c r="Q359" s="2257"/>
      <c r="R359" s="2257"/>
    </row>
    <row r="360" spans="1:18" x14ac:dyDescent="0.2">
      <c r="A360" s="3"/>
      <c r="B360" s="164"/>
      <c r="C360" s="10"/>
      <c r="D360" s="10" t="s">
        <v>120</v>
      </c>
      <c r="F360" s="10"/>
      <c r="G360" s="10"/>
      <c r="H360" s="10"/>
      <c r="I360" s="10"/>
      <c r="J360" s="10"/>
      <c r="K360" s="10"/>
      <c r="L360" s="10"/>
      <c r="M360" s="10"/>
      <c r="N360" s="2392"/>
      <c r="O360" s="2392"/>
      <c r="P360" s="2392"/>
      <c r="Q360" s="2392"/>
      <c r="R360" s="2392"/>
    </row>
    <row r="361" spans="1:18" x14ac:dyDescent="0.2">
      <c r="A361" s="3"/>
      <c r="B361" s="164" t="s">
        <v>109</v>
      </c>
      <c r="C361" s="16" t="s">
        <v>27</v>
      </c>
      <c r="D361" s="10" t="s">
        <v>121</v>
      </c>
      <c r="F361" s="10"/>
      <c r="G361" s="10"/>
      <c r="H361" s="10"/>
      <c r="I361" s="10"/>
      <c r="J361" s="10"/>
      <c r="K361" s="10"/>
      <c r="L361" s="10"/>
      <c r="M361" s="10"/>
      <c r="N361" s="2392"/>
      <c r="O361" s="2392"/>
      <c r="P361" s="2392"/>
      <c r="Q361" s="2392"/>
      <c r="R361" s="2392"/>
    </row>
    <row r="362" spans="1:18" x14ac:dyDescent="0.2">
      <c r="B362" s="164"/>
      <c r="C362" s="10"/>
      <c r="D362" s="10" t="s">
        <v>122</v>
      </c>
      <c r="F362" s="10"/>
      <c r="G362" s="10"/>
      <c r="H362" s="10"/>
      <c r="I362" s="10"/>
      <c r="J362" s="10"/>
      <c r="K362" s="10"/>
      <c r="L362" s="10"/>
      <c r="M362" s="10"/>
    </row>
    <row r="363" spans="1:18" x14ac:dyDescent="0.2">
      <c r="B363" s="164"/>
      <c r="C363" s="10"/>
      <c r="D363" s="10" t="s">
        <v>123</v>
      </c>
      <c r="F363" s="10"/>
      <c r="G363" s="10"/>
      <c r="H363" s="10"/>
      <c r="I363" s="10"/>
      <c r="J363" s="10"/>
      <c r="K363" s="10"/>
      <c r="L363" s="10"/>
      <c r="M363" s="10"/>
    </row>
    <row r="364" spans="1:18" x14ac:dyDescent="0.2">
      <c r="B364" s="164" t="s">
        <v>110</v>
      </c>
      <c r="C364" s="16" t="s">
        <v>27</v>
      </c>
      <c r="D364" s="10" t="s">
        <v>124</v>
      </c>
      <c r="F364" s="10"/>
      <c r="G364" s="10"/>
      <c r="H364" s="10"/>
      <c r="I364" s="10"/>
      <c r="J364" s="10"/>
      <c r="K364" s="10"/>
      <c r="L364" s="10"/>
      <c r="M364" s="10"/>
    </row>
    <row r="365" spans="1:18" x14ac:dyDescent="0.2">
      <c r="B365" s="164" t="s">
        <v>111</v>
      </c>
      <c r="C365" s="16" t="s">
        <v>27</v>
      </c>
      <c r="D365" s="10" t="s">
        <v>125</v>
      </c>
      <c r="F365" s="10"/>
      <c r="G365" s="10"/>
      <c r="H365" s="10"/>
      <c r="I365" s="10"/>
      <c r="J365" s="10"/>
      <c r="K365" s="10"/>
      <c r="L365" s="10"/>
      <c r="M365" s="10"/>
    </row>
    <row r="370" spans="1:18" ht="18" x14ac:dyDescent="0.25">
      <c r="A370" s="2361" t="s">
        <v>98</v>
      </c>
      <c r="B370" s="2361"/>
      <c r="C370" s="2361"/>
      <c r="D370" s="2361"/>
      <c r="E370" s="2361"/>
      <c r="F370" s="2361"/>
      <c r="G370" s="2361"/>
      <c r="H370" s="2361"/>
      <c r="I370" s="2361"/>
      <c r="J370" s="2361"/>
      <c r="K370" s="2361"/>
      <c r="L370" s="2361"/>
      <c r="M370" s="2361"/>
      <c r="N370" s="2361"/>
      <c r="O370" s="2361"/>
      <c r="P370" s="2361"/>
      <c r="Q370" s="2361"/>
      <c r="R370" s="2361"/>
    </row>
    <row r="371" spans="1:18" x14ac:dyDescent="0.2">
      <c r="A371" s="95" t="s">
        <v>273</v>
      </c>
      <c r="C371" s="103" t="s">
        <v>27</v>
      </c>
      <c r="D371" s="103" t="s">
        <v>291</v>
      </c>
      <c r="E371" s="103"/>
    </row>
    <row r="372" spans="1:18" x14ac:dyDescent="0.2">
      <c r="A372" s="95" t="s">
        <v>25</v>
      </c>
      <c r="C372" s="103" t="s">
        <v>27</v>
      </c>
      <c r="D372" s="1180">
        <f>[3]K1b!D5</f>
        <v>2014</v>
      </c>
      <c r="E372" s="81"/>
    </row>
    <row r="373" spans="1:18" x14ac:dyDescent="0.2">
      <c r="A373" s="112" t="s">
        <v>272</v>
      </c>
      <c r="C373" s="103" t="s">
        <v>27</v>
      </c>
      <c r="D373" s="103" t="s">
        <v>275</v>
      </c>
      <c r="E373" s="103"/>
    </row>
    <row r="374" spans="1:18" x14ac:dyDescent="0.2">
      <c r="A374" s="112" t="s">
        <v>382</v>
      </c>
      <c r="C374" s="103" t="s">
        <v>27</v>
      </c>
      <c r="D374" s="103" t="s">
        <v>386</v>
      </c>
      <c r="E374" s="103"/>
    </row>
    <row r="375" spans="1:18" ht="13.5" thickBot="1" x14ac:dyDescent="0.25">
      <c r="C375" s="13"/>
      <c r="D375" s="13"/>
      <c r="E375" s="13"/>
      <c r="J375" s="13"/>
      <c r="K375" s="13"/>
      <c r="L375" s="13"/>
      <c r="M375" s="13"/>
      <c r="N375" s="13"/>
      <c r="O375" s="13"/>
      <c r="P375" s="13"/>
      <c r="Q375" s="13"/>
    </row>
    <row r="376" spans="1:18" x14ac:dyDescent="0.2">
      <c r="A376" s="2560" t="s">
        <v>0</v>
      </c>
      <c r="B376" s="2567" t="s">
        <v>387</v>
      </c>
      <c r="C376" s="2568"/>
      <c r="D376" s="2569"/>
      <c r="E376" s="2578" t="s">
        <v>190</v>
      </c>
      <c r="F376" s="2270" t="s">
        <v>99</v>
      </c>
      <c r="G376" s="2590" t="s">
        <v>100</v>
      </c>
      <c r="H376" s="2593" t="s">
        <v>101</v>
      </c>
      <c r="I376" s="2564" t="s">
        <v>247</v>
      </c>
      <c r="J376" s="2565"/>
      <c r="K376" s="2565"/>
      <c r="L376" s="2565"/>
      <c r="M376" s="2565"/>
      <c r="N376" s="2565"/>
      <c r="O376" s="2565"/>
      <c r="P376" s="2565"/>
      <c r="Q376" s="2565"/>
      <c r="R376" s="2566"/>
    </row>
    <row r="377" spans="1:18" x14ac:dyDescent="0.2">
      <c r="A377" s="2561"/>
      <c r="B377" s="2570"/>
      <c r="C377" s="2571"/>
      <c r="D377" s="2572"/>
      <c r="E377" s="2579"/>
      <c r="F377" s="2271"/>
      <c r="G377" s="2591"/>
      <c r="H377" s="2594"/>
      <c r="I377" s="2588" t="s">
        <v>102</v>
      </c>
      <c r="J377" s="2562" t="s">
        <v>103</v>
      </c>
      <c r="K377" s="2562" t="s">
        <v>104</v>
      </c>
      <c r="L377" s="2562" t="s">
        <v>105</v>
      </c>
      <c r="M377" s="2562" t="s">
        <v>106</v>
      </c>
      <c r="N377" s="2271" t="s">
        <v>107</v>
      </c>
      <c r="O377" s="2562" t="s">
        <v>108</v>
      </c>
      <c r="P377" s="2576" t="s">
        <v>109</v>
      </c>
      <c r="Q377" s="2576" t="s">
        <v>110</v>
      </c>
      <c r="R377" s="2581" t="s">
        <v>111</v>
      </c>
    </row>
    <row r="378" spans="1:18" x14ac:dyDescent="0.2">
      <c r="A378" s="2561"/>
      <c r="B378" s="2573"/>
      <c r="C378" s="2574"/>
      <c r="D378" s="2575"/>
      <c r="E378" s="2580"/>
      <c r="F378" s="2576"/>
      <c r="G378" s="2592"/>
      <c r="H378" s="2595"/>
      <c r="I378" s="2589"/>
      <c r="J378" s="2563"/>
      <c r="K378" s="2563"/>
      <c r="L378" s="2563"/>
      <c r="M378" s="2563"/>
      <c r="N378" s="2576"/>
      <c r="O378" s="2563"/>
      <c r="P378" s="2577"/>
      <c r="Q378" s="2577"/>
      <c r="R378" s="2582"/>
    </row>
    <row r="379" spans="1:18" ht="13.5" thickBot="1" x14ac:dyDescent="0.25">
      <c r="A379" s="57">
        <v>1</v>
      </c>
      <c r="B379" s="2583">
        <v>2</v>
      </c>
      <c r="C379" s="2584"/>
      <c r="D379" s="2585"/>
      <c r="E379" s="175">
        <v>3</v>
      </c>
      <c r="F379" s="53">
        <v>4</v>
      </c>
      <c r="G379" s="53">
        <v>5</v>
      </c>
      <c r="H379" s="133">
        <v>6</v>
      </c>
      <c r="I379" s="52">
        <v>7</v>
      </c>
      <c r="J379" s="53">
        <v>8</v>
      </c>
      <c r="K379" s="53">
        <v>9</v>
      </c>
      <c r="L379" s="53">
        <v>10</v>
      </c>
      <c r="M379" s="53">
        <v>11</v>
      </c>
      <c r="N379" s="53">
        <v>12</v>
      </c>
      <c r="O379" s="53">
        <v>13</v>
      </c>
      <c r="P379" s="1181">
        <v>14</v>
      </c>
      <c r="Q379" s="1181">
        <v>15</v>
      </c>
      <c r="R379" s="133">
        <v>16</v>
      </c>
    </row>
    <row r="380" spans="1:18" x14ac:dyDescent="0.2">
      <c r="A380" s="96">
        <v>1</v>
      </c>
      <c r="B380" s="2596">
        <v>0</v>
      </c>
      <c r="C380" s="2597"/>
      <c r="D380" s="2598"/>
      <c r="E380" s="99"/>
      <c r="F380" s="107"/>
      <c r="G380" s="98"/>
      <c r="H380" s="101"/>
      <c r="I380" s="157"/>
      <c r="J380" s="99"/>
      <c r="K380" s="97"/>
      <c r="L380" s="97"/>
      <c r="M380" s="97"/>
      <c r="N380" s="97"/>
      <c r="O380" s="97"/>
      <c r="P380" s="98"/>
      <c r="Q380" s="98"/>
      <c r="R380" s="101"/>
    </row>
    <row r="381" spans="1:18" x14ac:dyDescent="0.2">
      <c r="A381" s="96">
        <v>2</v>
      </c>
      <c r="B381" s="2599">
        <v>1</v>
      </c>
      <c r="C381" s="2600"/>
      <c r="D381" s="2601"/>
      <c r="E381" s="99"/>
      <c r="F381" s="98"/>
      <c r="G381" s="98"/>
      <c r="H381" s="101"/>
      <c r="I381" s="157"/>
      <c r="J381" s="99"/>
      <c r="K381" s="97"/>
      <c r="L381" s="97"/>
      <c r="M381" s="97"/>
      <c r="N381" s="97"/>
      <c r="O381" s="97"/>
      <c r="P381" s="98"/>
      <c r="Q381" s="98"/>
      <c r="R381" s="101"/>
    </row>
    <row r="382" spans="1:18" x14ac:dyDescent="0.2">
      <c r="A382" s="96">
        <v>3</v>
      </c>
      <c r="B382" s="2599">
        <v>2</v>
      </c>
      <c r="C382" s="2600"/>
      <c r="D382" s="2601"/>
      <c r="E382" s="99"/>
      <c r="F382" s="98"/>
      <c r="G382" s="98"/>
      <c r="H382" s="101"/>
      <c r="I382" s="157"/>
      <c r="J382" s="99"/>
      <c r="K382" s="97"/>
      <c r="L382" s="97"/>
      <c r="M382" s="97"/>
      <c r="N382" s="97"/>
      <c r="O382" s="97"/>
      <c r="P382" s="98"/>
      <c r="Q382" s="98"/>
      <c r="R382" s="101"/>
    </row>
    <row r="383" spans="1:18" x14ac:dyDescent="0.2">
      <c r="A383" s="96">
        <v>4</v>
      </c>
      <c r="B383" s="2599">
        <v>3</v>
      </c>
      <c r="C383" s="2600"/>
      <c r="D383" s="2601"/>
      <c r="E383" s="99">
        <v>21</v>
      </c>
      <c r="F383" s="97"/>
      <c r="G383" s="98"/>
      <c r="H383" s="101"/>
      <c r="I383" s="157">
        <v>9</v>
      </c>
      <c r="J383" s="99">
        <v>2</v>
      </c>
      <c r="K383" s="97">
        <v>3</v>
      </c>
      <c r="L383" s="97">
        <v>1</v>
      </c>
      <c r="M383" s="97">
        <v>1</v>
      </c>
      <c r="N383" s="97"/>
      <c r="O383" s="97">
        <v>3</v>
      </c>
      <c r="P383" s="98"/>
      <c r="Q383" s="98">
        <v>1</v>
      </c>
      <c r="R383" s="101">
        <v>1</v>
      </c>
    </row>
    <row r="384" spans="1:18" x14ac:dyDescent="0.2">
      <c r="A384" s="96">
        <v>5</v>
      </c>
      <c r="B384" s="2599">
        <v>4</v>
      </c>
      <c r="C384" s="2600"/>
      <c r="D384" s="2601"/>
      <c r="E384" s="1218"/>
      <c r="F384" s="1219"/>
      <c r="G384" s="98"/>
      <c r="H384" s="101"/>
      <c r="I384" s="157"/>
      <c r="J384" s="97"/>
      <c r="K384" s="97"/>
      <c r="L384" s="97"/>
      <c r="M384" s="97"/>
      <c r="N384" s="97"/>
      <c r="O384" s="97"/>
      <c r="P384" s="98"/>
      <c r="Q384" s="98"/>
      <c r="R384" s="101"/>
    </row>
    <row r="385" spans="1:18" x14ac:dyDescent="0.2">
      <c r="A385" s="96">
        <v>6</v>
      </c>
      <c r="B385" s="2599">
        <v>5</v>
      </c>
      <c r="C385" s="2600"/>
      <c r="D385" s="2601"/>
      <c r="E385" s="99"/>
      <c r="F385" s="98"/>
      <c r="G385" s="98"/>
      <c r="H385" s="101"/>
      <c r="I385" s="157"/>
      <c r="J385" s="99"/>
      <c r="K385" s="97"/>
      <c r="L385" s="97"/>
      <c r="M385" s="97"/>
      <c r="N385" s="97"/>
      <c r="O385" s="97"/>
      <c r="P385" s="98"/>
      <c r="Q385" s="98"/>
      <c r="R385" s="101"/>
    </row>
    <row r="386" spans="1:18" x14ac:dyDescent="0.2">
      <c r="A386" s="96">
        <v>7</v>
      </c>
      <c r="B386" s="2599">
        <v>6</v>
      </c>
      <c r="C386" s="2600"/>
      <c r="D386" s="2601"/>
      <c r="E386" s="99">
        <v>9</v>
      </c>
      <c r="F386" s="98"/>
      <c r="G386" s="98"/>
      <c r="H386" s="101"/>
      <c r="I386" s="157">
        <v>3</v>
      </c>
      <c r="J386" s="99">
        <v>4</v>
      </c>
      <c r="K386" s="97"/>
      <c r="L386" s="97"/>
      <c r="M386" s="97"/>
      <c r="N386" s="97"/>
      <c r="O386" s="97"/>
      <c r="P386" s="98"/>
      <c r="Q386" s="98"/>
      <c r="R386" s="101">
        <v>2</v>
      </c>
    </row>
    <row r="387" spans="1:18" x14ac:dyDescent="0.2">
      <c r="A387" s="96">
        <v>8</v>
      </c>
      <c r="B387" s="2599">
        <v>7</v>
      </c>
      <c r="C387" s="2600"/>
      <c r="D387" s="2601"/>
      <c r="E387" s="99"/>
      <c r="F387" s="98"/>
      <c r="G387" s="98"/>
      <c r="H387" s="101"/>
      <c r="I387" s="157"/>
      <c r="J387" s="99"/>
      <c r="K387" s="97"/>
      <c r="L387" s="97"/>
      <c r="M387" s="97"/>
      <c r="N387" s="97"/>
      <c r="O387" s="97"/>
      <c r="P387" s="98"/>
      <c r="Q387" s="98"/>
      <c r="R387" s="101"/>
    </row>
    <row r="388" spans="1:18" x14ac:dyDescent="0.2">
      <c r="A388" s="96">
        <v>9</v>
      </c>
      <c r="B388" s="2599">
        <v>8</v>
      </c>
      <c r="C388" s="2600"/>
      <c r="D388" s="2601"/>
      <c r="E388" s="99"/>
      <c r="F388" s="98"/>
      <c r="G388" s="98"/>
      <c r="H388" s="101"/>
      <c r="I388" s="157"/>
      <c r="J388" s="99"/>
      <c r="K388" s="97"/>
      <c r="L388" s="97"/>
      <c r="M388" s="97"/>
      <c r="N388" s="97"/>
      <c r="O388" s="97"/>
      <c r="P388" s="98"/>
      <c r="Q388" s="98"/>
      <c r="R388" s="101"/>
    </row>
    <row r="389" spans="1:18" ht="13.5" thickBot="1" x14ac:dyDescent="0.25">
      <c r="A389" s="94">
        <v>10</v>
      </c>
      <c r="B389" s="2602">
        <v>9</v>
      </c>
      <c r="C389" s="2603"/>
      <c r="D389" s="2604"/>
      <c r="E389" s="176">
        <v>8</v>
      </c>
      <c r="F389" s="163"/>
      <c r="G389" s="161"/>
      <c r="H389" s="162"/>
      <c r="I389" s="158">
        <v>2</v>
      </c>
      <c r="J389" s="159">
        <v>4</v>
      </c>
      <c r="K389" s="160"/>
      <c r="L389" s="160"/>
      <c r="M389" s="160">
        <v>1</v>
      </c>
      <c r="N389" s="160"/>
      <c r="O389" s="160">
        <v>1</v>
      </c>
      <c r="P389" s="161"/>
      <c r="Q389" s="161"/>
      <c r="R389" s="162"/>
    </row>
    <row r="390" spans="1:18" ht="13.5" thickBot="1" x14ac:dyDescent="0.25">
      <c r="A390" s="2586" t="s">
        <v>276</v>
      </c>
      <c r="B390" s="2587"/>
      <c r="C390" s="2587"/>
      <c r="D390" s="2587"/>
      <c r="E390" s="1970">
        <f>SUM(E380:E389)</f>
        <v>38</v>
      </c>
      <c r="F390" s="1971">
        <f t="shared" ref="F390:R390" si="7">SUM(F380:F389)</f>
        <v>0</v>
      </c>
      <c r="G390" s="1971">
        <f t="shared" si="7"/>
        <v>0</v>
      </c>
      <c r="H390" s="1972">
        <f t="shared" si="7"/>
        <v>0</v>
      </c>
      <c r="I390" s="1970">
        <f t="shared" si="7"/>
        <v>14</v>
      </c>
      <c r="J390" s="1971">
        <f t="shared" si="7"/>
        <v>10</v>
      </c>
      <c r="K390" s="1971">
        <f t="shared" si="7"/>
        <v>3</v>
      </c>
      <c r="L390" s="1971">
        <f t="shared" si="7"/>
        <v>1</v>
      </c>
      <c r="M390" s="1971">
        <f t="shared" si="7"/>
        <v>2</v>
      </c>
      <c r="N390" s="1971">
        <f t="shared" si="7"/>
        <v>0</v>
      </c>
      <c r="O390" s="1971">
        <f t="shared" si="7"/>
        <v>4</v>
      </c>
      <c r="P390" s="1971">
        <f t="shared" si="7"/>
        <v>0</v>
      </c>
      <c r="Q390" s="1971">
        <f t="shared" si="7"/>
        <v>1</v>
      </c>
      <c r="R390" s="1972">
        <f t="shared" si="7"/>
        <v>3</v>
      </c>
    </row>
    <row r="391" spans="1:18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</row>
    <row r="392" spans="1:18" x14ac:dyDescent="0.2">
      <c r="B392" s="2257" t="s">
        <v>79</v>
      </c>
      <c r="C392" s="2257"/>
      <c r="D392" s="2257"/>
      <c r="E392" s="2257"/>
      <c r="F392" s="2257"/>
      <c r="N392" s="2277"/>
      <c r="O392" s="2277"/>
      <c r="P392" s="2277"/>
      <c r="Q392" s="2277"/>
      <c r="R392" s="2277"/>
    </row>
    <row r="394" spans="1:18" x14ac:dyDescent="0.2">
      <c r="A394" s="3"/>
      <c r="B394" s="164" t="s">
        <v>102</v>
      </c>
      <c r="C394" s="16" t="s">
        <v>27</v>
      </c>
      <c r="D394" s="15" t="s">
        <v>112</v>
      </c>
      <c r="F394" s="15"/>
      <c r="G394" s="15"/>
      <c r="H394" s="15"/>
      <c r="I394" s="15"/>
      <c r="J394" s="10"/>
      <c r="K394" s="10"/>
      <c r="L394" s="10"/>
      <c r="M394" s="10"/>
      <c r="N394" s="2256"/>
      <c r="O394" s="2256"/>
      <c r="P394" s="2256"/>
      <c r="Q394" s="2256"/>
      <c r="R394" s="2256"/>
    </row>
    <row r="395" spans="1:18" x14ac:dyDescent="0.2">
      <c r="A395" s="3"/>
      <c r="B395" s="164"/>
      <c r="C395" s="15"/>
      <c r="D395" s="17" t="s">
        <v>113</v>
      </c>
      <c r="F395" s="15"/>
      <c r="G395" s="15"/>
      <c r="H395" s="15"/>
      <c r="I395" s="15"/>
      <c r="J395" s="10"/>
      <c r="K395" s="10"/>
      <c r="L395" s="10"/>
      <c r="M395" s="10"/>
      <c r="N395" s="2256"/>
      <c r="O395" s="2256"/>
      <c r="P395" s="2256"/>
      <c r="Q395" s="2256"/>
      <c r="R395" s="2256"/>
    </row>
    <row r="396" spans="1:18" x14ac:dyDescent="0.2">
      <c r="A396" s="3"/>
      <c r="B396" s="165" t="s">
        <v>103</v>
      </c>
      <c r="C396" s="16" t="s">
        <v>27</v>
      </c>
      <c r="D396" s="18" t="s">
        <v>114</v>
      </c>
      <c r="F396" s="15"/>
      <c r="G396" s="15"/>
      <c r="H396" s="15"/>
      <c r="I396" s="15"/>
      <c r="J396" s="10"/>
      <c r="K396" s="10"/>
      <c r="L396" s="10"/>
      <c r="M396" s="10"/>
      <c r="N396" s="2392"/>
      <c r="O396" s="2392"/>
      <c r="P396" s="2392"/>
      <c r="Q396" s="2392"/>
      <c r="R396" s="2392"/>
    </row>
    <row r="397" spans="1:18" x14ac:dyDescent="0.2">
      <c r="A397" s="3"/>
      <c r="B397" s="164" t="s">
        <v>104</v>
      </c>
      <c r="C397" s="16" t="s">
        <v>27</v>
      </c>
      <c r="D397" s="15" t="s">
        <v>115</v>
      </c>
      <c r="F397" s="15"/>
      <c r="G397" s="15"/>
      <c r="H397" s="15"/>
      <c r="I397" s="15"/>
      <c r="J397" s="10"/>
      <c r="K397" s="10"/>
      <c r="L397" s="10"/>
      <c r="M397" s="10"/>
      <c r="N397" s="2392"/>
      <c r="O397" s="2392"/>
      <c r="P397" s="2392"/>
      <c r="Q397" s="2392"/>
      <c r="R397" s="2392"/>
    </row>
    <row r="398" spans="1:18" x14ac:dyDescent="0.2">
      <c r="A398" s="3"/>
      <c r="B398" s="164" t="s">
        <v>105</v>
      </c>
      <c r="C398" s="16" t="s">
        <v>27</v>
      </c>
      <c r="D398" s="10" t="s">
        <v>117</v>
      </c>
      <c r="F398" s="10"/>
      <c r="G398" s="10"/>
      <c r="H398" s="10"/>
      <c r="I398" s="10"/>
      <c r="J398" s="10"/>
      <c r="K398" s="10"/>
      <c r="L398" s="10"/>
      <c r="M398" s="10"/>
    </row>
    <row r="399" spans="1:18" x14ac:dyDescent="0.2">
      <c r="A399" s="3"/>
      <c r="B399" s="164" t="s">
        <v>106</v>
      </c>
      <c r="C399" s="16" t="s">
        <v>27</v>
      </c>
      <c r="D399" s="10" t="s">
        <v>116</v>
      </c>
      <c r="F399" s="10"/>
      <c r="G399" s="10"/>
      <c r="H399" s="10"/>
      <c r="I399" s="10"/>
      <c r="J399" s="10"/>
      <c r="K399" s="10"/>
      <c r="L399" s="10"/>
      <c r="M399" s="10"/>
    </row>
    <row r="400" spans="1:18" x14ac:dyDescent="0.2">
      <c r="A400" s="3"/>
      <c r="B400" s="164" t="s">
        <v>107</v>
      </c>
      <c r="C400" s="16" t="s">
        <v>27</v>
      </c>
      <c r="D400" s="10" t="s">
        <v>118</v>
      </c>
      <c r="F400" s="10"/>
      <c r="G400" s="10"/>
      <c r="H400" s="10"/>
      <c r="I400" s="10"/>
      <c r="J400" s="10"/>
      <c r="K400" s="10"/>
      <c r="L400" s="10"/>
      <c r="M400" s="10"/>
    </row>
    <row r="401" spans="1:18" x14ac:dyDescent="0.2">
      <c r="A401" s="3"/>
      <c r="B401" s="164" t="s">
        <v>108</v>
      </c>
      <c r="C401" s="16" t="s">
        <v>27</v>
      </c>
      <c r="D401" s="10" t="s">
        <v>119</v>
      </c>
      <c r="F401" s="10"/>
      <c r="G401" s="10"/>
      <c r="H401" s="10"/>
      <c r="I401" s="10"/>
      <c r="J401" s="10"/>
      <c r="K401" s="10"/>
      <c r="L401" s="10"/>
      <c r="M401" s="10"/>
      <c r="N401" s="2257"/>
      <c r="O401" s="2257"/>
      <c r="P401" s="2257"/>
      <c r="Q401" s="2257"/>
      <c r="R401" s="2257"/>
    </row>
    <row r="402" spans="1:18" x14ac:dyDescent="0.2">
      <c r="A402" s="3"/>
      <c r="B402" s="164"/>
      <c r="C402" s="10"/>
      <c r="D402" s="10" t="s">
        <v>120</v>
      </c>
      <c r="F402" s="10"/>
      <c r="G402" s="10"/>
      <c r="H402" s="10"/>
      <c r="I402" s="10"/>
      <c r="J402" s="10"/>
      <c r="K402" s="10"/>
      <c r="L402" s="10"/>
      <c r="M402" s="10"/>
      <c r="N402" s="2392"/>
      <c r="O402" s="2392"/>
      <c r="P402" s="2392"/>
      <c r="Q402" s="2392"/>
      <c r="R402" s="2392"/>
    </row>
    <row r="403" spans="1:18" x14ac:dyDescent="0.2">
      <c r="A403" s="3"/>
      <c r="B403" s="164" t="s">
        <v>109</v>
      </c>
      <c r="C403" s="16" t="s">
        <v>27</v>
      </c>
      <c r="D403" s="10" t="s">
        <v>121</v>
      </c>
      <c r="F403" s="10"/>
      <c r="G403" s="10"/>
      <c r="H403" s="10"/>
      <c r="I403" s="10"/>
      <c r="J403" s="10"/>
      <c r="K403" s="10"/>
      <c r="L403" s="10"/>
      <c r="M403" s="10"/>
      <c r="N403" s="2392"/>
      <c r="O403" s="2392"/>
      <c r="P403" s="2392"/>
      <c r="Q403" s="2392"/>
      <c r="R403" s="2392"/>
    </row>
    <row r="404" spans="1:18" x14ac:dyDescent="0.2">
      <c r="B404" s="164"/>
      <c r="C404" s="10"/>
      <c r="D404" s="10" t="s">
        <v>122</v>
      </c>
      <c r="F404" s="10"/>
      <c r="G404" s="10"/>
      <c r="H404" s="10"/>
      <c r="I404" s="10"/>
      <c r="J404" s="10"/>
      <c r="K404" s="10"/>
      <c r="L404" s="10"/>
      <c r="M404" s="10"/>
    </row>
    <row r="405" spans="1:18" x14ac:dyDescent="0.2">
      <c r="B405" s="164"/>
      <c r="C405" s="10"/>
      <c r="D405" s="10" t="s">
        <v>123</v>
      </c>
      <c r="F405" s="10"/>
      <c r="G405" s="10"/>
      <c r="H405" s="10"/>
      <c r="I405" s="10"/>
      <c r="J405" s="10"/>
      <c r="K405" s="10"/>
      <c r="L405" s="10"/>
      <c r="M405" s="10"/>
    </row>
    <row r="406" spans="1:18" x14ac:dyDescent="0.2">
      <c r="B406" s="164" t="s">
        <v>110</v>
      </c>
      <c r="C406" s="16" t="s">
        <v>27</v>
      </c>
      <c r="D406" s="10" t="s">
        <v>124</v>
      </c>
      <c r="F406" s="10"/>
      <c r="G406" s="10"/>
      <c r="H406" s="10"/>
      <c r="I406" s="10"/>
      <c r="J406" s="10"/>
      <c r="K406" s="10"/>
      <c r="L406" s="10"/>
      <c r="M406" s="10"/>
    </row>
    <row r="407" spans="1:18" x14ac:dyDescent="0.2">
      <c r="B407" s="164" t="s">
        <v>111</v>
      </c>
      <c r="C407" s="16" t="s">
        <v>27</v>
      </c>
      <c r="D407" s="10" t="s">
        <v>125</v>
      </c>
      <c r="F407" s="10"/>
      <c r="G407" s="10"/>
      <c r="H407" s="10"/>
      <c r="I407" s="10"/>
      <c r="J407" s="10"/>
      <c r="K407" s="10"/>
      <c r="L407" s="10"/>
      <c r="M407" s="10"/>
    </row>
    <row r="413" spans="1:18" ht="18" x14ac:dyDescent="0.25">
      <c r="A413" s="2361" t="s">
        <v>98</v>
      </c>
      <c r="B413" s="2361"/>
      <c r="C413" s="2361"/>
      <c r="D413" s="2361"/>
      <c r="E413" s="2361"/>
      <c r="F413" s="2361"/>
      <c r="G413" s="2361"/>
      <c r="H413" s="2361"/>
      <c r="I413" s="2361"/>
      <c r="J413" s="2361"/>
      <c r="K413" s="2361"/>
      <c r="L413" s="2361"/>
      <c r="M413" s="2361"/>
      <c r="N413" s="2361"/>
      <c r="O413" s="2361"/>
      <c r="P413" s="2361"/>
      <c r="Q413" s="2361"/>
      <c r="R413" s="2361"/>
    </row>
    <row r="414" spans="1:18" ht="18" x14ac:dyDescent="0.25">
      <c r="A414" s="2244"/>
      <c r="B414" s="2244"/>
      <c r="C414" s="2244"/>
      <c r="D414" s="2244"/>
      <c r="E414" s="2244"/>
      <c r="F414" s="2244"/>
      <c r="G414" s="2244"/>
      <c r="H414" s="2244"/>
      <c r="I414" s="2244"/>
      <c r="J414" s="2244"/>
      <c r="K414" s="2244"/>
      <c r="L414" s="2244"/>
      <c r="M414" s="2244"/>
      <c r="N414" s="2244"/>
      <c r="O414" s="2244"/>
      <c r="P414" s="2244"/>
      <c r="Q414" s="2244"/>
      <c r="R414" s="2244"/>
    </row>
    <row r="415" spans="1:18" x14ac:dyDescent="0.2">
      <c r="A415" s="95" t="s">
        <v>273</v>
      </c>
      <c r="C415" s="103" t="s">
        <v>27</v>
      </c>
      <c r="D415" s="103" t="s">
        <v>673</v>
      </c>
      <c r="E415" s="103"/>
    </row>
    <row r="416" spans="1:18" x14ac:dyDescent="0.2">
      <c r="A416" s="95" t="s">
        <v>25</v>
      </c>
      <c r="C416" s="103" t="s">
        <v>27</v>
      </c>
      <c r="D416" s="1180">
        <f>[3]K1b!D5</f>
        <v>2014</v>
      </c>
      <c r="E416" s="81"/>
    </row>
    <row r="417" spans="1:22" x14ac:dyDescent="0.2">
      <c r="A417" s="112" t="s">
        <v>272</v>
      </c>
      <c r="C417" s="103" t="s">
        <v>27</v>
      </c>
      <c r="D417" s="103" t="s">
        <v>275</v>
      </c>
      <c r="E417" s="103"/>
    </row>
    <row r="418" spans="1:22" x14ac:dyDescent="0.2">
      <c r="A418" s="112" t="s">
        <v>382</v>
      </c>
      <c r="C418" s="103" t="s">
        <v>27</v>
      </c>
      <c r="D418" s="103" t="s">
        <v>386</v>
      </c>
      <c r="E418" s="103"/>
    </row>
    <row r="419" spans="1:22" ht="13.5" thickBot="1" x14ac:dyDescent="0.25">
      <c r="C419" s="13"/>
      <c r="D419" s="13"/>
      <c r="E419" s="13"/>
      <c r="J419" s="13"/>
      <c r="K419" s="13"/>
      <c r="L419" s="13"/>
      <c r="M419" s="13"/>
      <c r="N419" s="13"/>
      <c r="O419" s="13"/>
      <c r="P419" s="13"/>
      <c r="Q419" s="13"/>
    </row>
    <row r="420" spans="1:22" x14ac:dyDescent="0.2">
      <c r="A420" s="2560" t="s">
        <v>0</v>
      </c>
      <c r="B420" s="2567" t="s">
        <v>387</v>
      </c>
      <c r="C420" s="2568"/>
      <c r="D420" s="2569"/>
      <c r="E420" s="2578" t="s">
        <v>190</v>
      </c>
      <c r="F420" s="2270" t="s">
        <v>99</v>
      </c>
      <c r="G420" s="2590" t="s">
        <v>100</v>
      </c>
      <c r="H420" s="2593" t="s">
        <v>101</v>
      </c>
      <c r="I420" s="2564" t="s">
        <v>247</v>
      </c>
      <c r="J420" s="2565"/>
      <c r="K420" s="2565"/>
      <c r="L420" s="2565"/>
      <c r="M420" s="2565"/>
      <c r="N420" s="2565"/>
      <c r="O420" s="2565"/>
      <c r="P420" s="2565"/>
      <c r="Q420" s="2565"/>
      <c r="R420" s="2566"/>
    </row>
    <row r="421" spans="1:22" x14ac:dyDescent="0.2">
      <c r="A421" s="2561"/>
      <c r="B421" s="2570"/>
      <c r="C421" s="2571"/>
      <c r="D421" s="2572"/>
      <c r="E421" s="2579"/>
      <c r="F421" s="2271"/>
      <c r="G421" s="2591"/>
      <c r="H421" s="2594"/>
      <c r="I421" s="2588" t="s">
        <v>102</v>
      </c>
      <c r="J421" s="2562" t="s">
        <v>103</v>
      </c>
      <c r="K421" s="2562" t="s">
        <v>104</v>
      </c>
      <c r="L421" s="2562" t="s">
        <v>105</v>
      </c>
      <c r="M421" s="2562" t="s">
        <v>106</v>
      </c>
      <c r="N421" s="2271" t="s">
        <v>107</v>
      </c>
      <c r="O421" s="2562" t="s">
        <v>108</v>
      </c>
      <c r="P421" s="2576" t="s">
        <v>109</v>
      </c>
      <c r="Q421" s="2576" t="s">
        <v>110</v>
      </c>
      <c r="R421" s="2581" t="s">
        <v>111</v>
      </c>
    </row>
    <row r="422" spans="1:22" x14ac:dyDescent="0.2">
      <c r="A422" s="2561"/>
      <c r="B422" s="2573"/>
      <c r="C422" s="2574"/>
      <c r="D422" s="2575"/>
      <c r="E422" s="2580"/>
      <c r="F422" s="2576"/>
      <c r="G422" s="2592"/>
      <c r="H422" s="2595"/>
      <c r="I422" s="2589"/>
      <c r="J422" s="2563"/>
      <c r="K422" s="2563"/>
      <c r="L422" s="2563"/>
      <c r="M422" s="2563"/>
      <c r="N422" s="2576"/>
      <c r="O422" s="2563"/>
      <c r="P422" s="2577"/>
      <c r="Q422" s="2577"/>
      <c r="R422" s="2582"/>
    </row>
    <row r="423" spans="1:22" s="89" customFormat="1" ht="13.5" thickBot="1" x14ac:dyDescent="0.25">
      <c r="A423" s="380">
        <v>1</v>
      </c>
      <c r="B423" s="2343">
        <v>2</v>
      </c>
      <c r="C423" s="2398"/>
      <c r="D423" s="2344"/>
      <c r="E423" s="1748">
        <v>3</v>
      </c>
      <c r="F423" s="378">
        <v>4</v>
      </c>
      <c r="G423" s="378">
        <v>5</v>
      </c>
      <c r="H423" s="376">
        <v>6</v>
      </c>
      <c r="I423" s="375">
        <v>7</v>
      </c>
      <c r="J423" s="378">
        <v>8</v>
      </c>
      <c r="K423" s="378">
        <v>9</v>
      </c>
      <c r="L423" s="378">
        <v>10</v>
      </c>
      <c r="M423" s="378">
        <v>11</v>
      </c>
      <c r="N423" s="378">
        <v>12</v>
      </c>
      <c r="O423" s="378">
        <v>13</v>
      </c>
      <c r="P423" s="2245">
        <v>14</v>
      </c>
      <c r="Q423" s="2245">
        <v>15</v>
      </c>
      <c r="R423" s="376">
        <v>16</v>
      </c>
      <c r="S423" s="88"/>
      <c r="T423" s="88"/>
      <c r="U423" s="88"/>
      <c r="V423" s="88"/>
    </row>
    <row r="424" spans="1:22" x14ac:dyDescent="0.2">
      <c r="A424" s="96">
        <v>1</v>
      </c>
      <c r="B424" s="2596">
        <v>0</v>
      </c>
      <c r="C424" s="2597"/>
      <c r="D424" s="2598"/>
      <c r="E424" s="99"/>
      <c r="F424" s="107"/>
      <c r="G424" s="98"/>
      <c r="H424" s="101"/>
      <c r="I424" s="157"/>
      <c r="J424" s="99"/>
      <c r="K424" s="97"/>
      <c r="L424" s="97"/>
      <c r="M424" s="97"/>
      <c r="N424" s="97"/>
      <c r="O424" s="97"/>
      <c r="P424" s="98"/>
      <c r="Q424" s="98"/>
      <c r="R424" s="101"/>
    </row>
    <row r="425" spans="1:22" x14ac:dyDescent="0.2">
      <c r="A425" s="96">
        <v>2</v>
      </c>
      <c r="B425" s="2599">
        <v>1</v>
      </c>
      <c r="C425" s="2600"/>
      <c r="D425" s="2601"/>
      <c r="E425" s="99"/>
      <c r="F425" s="98"/>
      <c r="G425" s="98"/>
      <c r="H425" s="101"/>
      <c r="I425" s="157"/>
      <c r="J425" s="99"/>
      <c r="K425" s="97"/>
      <c r="L425" s="97"/>
      <c r="M425" s="97"/>
      <c r="N425" s="97"/>
      <c r="O425" s="97"/>
      <c r="P425" s="98"/>
      <c r="Q425" s="98"/>
      <c r="R425" s="101"/>
    </row>
    <row r="426" spans="1:22" x14ac:dyDescent="0.2">
      <c r="A426" s="96">
        <v>3</v>
      </c>
      <c r="B426" s="2599">
        <v>2</v>
      </c>
      <c r="C426" s="2600"/>
      <c r="D426" s="2601"/>
      <c r="E426" s="99"/>
      <c r="F426" s="98"/>
      <c r="G426" s="98"/>
      <c r="H426" s="101"/>
      <c r="I426" s="157"/>
      <c r="J426" s="99"/>
      <c r="K426" s="97"/>
      <c r="L426" s="97"/>
      <c r="M426" s="97"/>
      <c r="N426" s="97"/>
      <c r="O426" s="97"/>
      <c r="P426" s="98"/>
      <c r="Q426" s="98"/>
      <c r="R426" s="101"/>
    </row>
    <row r="427" spans="1:22" x14ac:dyDescent="0.2">
      <c r="A427" s="96">
        <v>4</v>
      </c>
      <c r="B427" s="2599">
        <v>3</v>
      </c>
      <c r="C427" s="2600"/>
      <c r="D427" s="2601"/>
      <c r="E427" s="99">
        <v>59</v>
      </c>
      <c r="F427" s="97"/>
      <c r="G427" s="98"/>
      <c r="H427" s="101"/>
      <c r="I427" s="157">
        <v>11</v>
      </c>
      <c r="J427" s="99">
        <v>5</v>
      </c>
      <c r="K427" s="97">
        <v>14</v>
      </c>
      <c r="L427" s="97"/>
      <c r="M427" s="97"/>
      <c r="N427" s="97">
        <v>2</v>
      </c>
      <c r="O427" s="97"/>
      <c r="P427" s="98"/>
      <c r="Q427" s="98">
        <v>2</v>
      </c>
      <c r="R427" s="101">
        <v>25</v>
      </c>
    </row>
    <row r="428" spans="1:22" x14ac:dyDescent="0.2">
      <c r="A428" s="96">
        <v>5</v>
      </c>
      <c r="B428" s="2599">
        <v>4</v>
      </c>
      <c r="C428" s="2600"/>
      <c r="D428" s="2601"/>
      <c r="E428" s="1218"/>
      <c r="F428" s="1219"/>
      <c r="G428" s="98"/>
      <c r="H428" s="101"/>
      <c r="I428" s="157"/>
      <c r="J428" s="97"/>
      <c r="K428" s="97"/>
      <c r="L428" s="97"/>
      <c r="M428" s="97"/>
      <c r="N428" s="97"/>
      <c r="O428" s="97"/>
      <c r="P428" s="98"/>
      <c r="Q428" s="98"/>
      <c r="R428" s="101"/>
    </row>
    <row r="429" spans="1:22" x14ac:dyDescent="0.2">
      <c r="A429" s="96">
        <v>6</v>
      </c>
      <c r="B429" s="2599">
        <v>5</v>
      </c>
      <c r="C429" s="2600"/>
      <c r="D429" s="2601"/>
      <c r="E429" s="99"/>
      <c r="F429" s="98"/>
      <c r="G429" s="98"/>
      <c r="H429" s="101"/>
      <c r="I429" s="157"/>
      <c r="J429" s="99"/>
      <c r="K429" s="97"/>
      <c r="L429" s="97"/>
      <c r="M429" s="97"/>
      <c r="N429" s="97"/>
      <c r="O429" s="97"/>
      <c r="P429" s="98"/>
      <c r="Q429" s="98"/>
      <c r="R429" s="101"/>
    </row>
    <row r="430" spans="1:22" x14ac:dyDescent="0.2">
      <c r="A430" s="96">
        <v>7</v>
      </c>
      <c r="B430" s="2599">
        <v>6</v>
      </c>
      <c r="C430" s="2600"/>
      <c r="D430" s="2601"/>
      <c r="E430" s="99"/>
      <c r="F430" s="98"/>
      <c r="G430" s="98"/>
      <c r="H430" s="101"/>
      <c r="I430" s="157"/>
      <c r="J430" s="99"/>
      <c r="K430" s="97"/>
      <c r="L430" s="97"/>
      <c r="M430" s="97"/>
      <c r="N430" s="97"/>
      <c r="O430" s="97"/>
      <c r="P430" s="98"/>
      <c r="Q430" s="98"/>
      <c r="R430" s="101"/>
    </row>
    <row r="431" spans="1:22" x14ac:dyDescent="0.2">
      <c r="A431" s="96">
        <v>8</v>
      </c>
      <c r="B431" s="2599">
        <v>7</v>
      </c>
      <c r="C431" s="2600"/>
      <c r="D431" s="2601"/>
      <c r="E431" s="99">
        <v>1</v>
      </c>
      <c r="F431" s="98"/>
      <c r="G431" s="98"/>
      <c r="H431" s="101"/>
      <c r="I431" s="157"/>
      <c r="J431" s="99"/>
      <c r="K431" s="97">
        <v>1</v>
      </c>
      <c r="L431" s="97"/>
      <c r="M431" s="97"/>
      <c r="N431" s="97"/>
      <c r="O431" s="97"/>
      <c r="P431" s="98"/>
      <c r="Q431" s="98"/>
      <c r="R431" s="101"/>
    </row>
    <row r="432" spans="1:22" x14ac:dyDescent="0.2">
      <c r="A432" s="96">
        <v>9</v>
      </c>
      <c r="B432" s="2599">
        <v>8</v>
      </c>
      <c r="C432" s="2600"/>
      <c r="D432" s="2601"/>
      <c r="E432" s="99">
        <v>1</v>
      </c>
      <c r="F432" s="98"/>
      <c r="G432" s="98"/>
      <c r="H432" s="101"/>
      <c r="I432" s="157">
        <v>1</v>
      </c>
      <c r="J432" s="99"/>
      <c r="K432" s="97"/>
      <c r="L432" s="97"/>
      <c r="M432" s="97"/>
      <c r="N432" s="97"/>
      <c r="O432" s="97"/>
      <c r="P432" s="98"/>
      <c r="Q432" s="98"/>
      <c r="R432" s="101"/>
    </row>
    <row r="433" spans="1:18" ht="13.5" thickBot="1" x14ac:dyDescent="0.25">
      <c r="A433" s="94">
        <v>10</v>
      </c>
      <c r="B433" s="2602">
        <v>9</v>
      </c>
      <c r="C433" s="2603"/>
      <c r="D433" s="2604"/>
      <c r="E433" s="176">
        <v>7</v>
      </c>
      <c r="F433" s="163"/>
      <c r="G433" s="161"/>
      <c r="H433" s="162"/>
      <c r="I433" s="158"/>
      <c r="J433" s="159"/>
      <c r="K433" s="160"/>
      <c r="L433" s="160"/>
      <c r="M433" s="160"/>
      <c r="N433" s="160"/>
      <c r="O433" s="160"/>
      <c r="P433" s="161"/>
      <c r="Q433" s="161"/>
      <c r="R433" s="162">
        <v>7</v>
      </c>
    </row>
    <row r="434" spans="1:18" ht="13.5" thickBot="1" x14ac:dyDescent="0.25">
      <c r="A434" s="2586" t="s">
        <v>276</v>
      </c>
      <c r="B434" s="2587"/>
      <c r="C434" s="2587"/>
      <c r="D434" s="2587"/>
      <c r="E434" s="1970">
        <f>SUM(E424:E433)</f>
        <v>68</v>
      </c>
      <c r="F434" s="1971">
        <f t="shared" ref="F434:R434" si="8">SUM(F424:F433)</f>
        <v>0</v>
      </c>
      <c r="G434" s="1971">
        <f t="shared" si="8"/>
        <v>0</v>
      </c>
      <c r="H434" s="1972">
        <f t="shared" si="8"/>
        <v>0</v>
      </c>
      <c r="I434" s="1970">
        <f t="shared" si="8"/>
        <v>12</v>
      </c>
      <c r="J434" s="1971">
        <f t="shared" si="8"/>
        <v>5</v>
      </c>
      <c r="K434" s="1971">
        <f t="shared" si="8"/>
        <v>15</v>
      </c>
      <c r="L434" s="1971">
        <f t="shared" si="8"/>
        <v>0</v>
      </c>
      <c r="M434" s="1971">
        <f t="shared" si="8"/>
        <v>0</v>
      </c>
      <c r="N434" s="1971">
        <f t="shared" si="8"/>
        <v>2</v>
      </c>
      <c r="O434" s="1971">
        <f t="shared" si="8"/>
        <v>0</v>
      </c>
      <c r="P434" s="1971">
        <f t="shared" si="8"/>
        <v>0</v>
      </c>
      <c r="Q434" s="1971">
        <f t="shared" si="8"/>
        <v>2</v>
      </c>
      <c r="R434" s="1972">
        <f t="shared" si="8"/>
        <v>32</v>
      </c>
    </row>
    <row r="435" spans="1:18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</row>
    <row r="436" spans="1:18" x14ac:dyDescent="0.2">
      <c r="B436" s="2257" t="s">
        <v>79</v>
      </c>
      <c r="C436" s="2257"/>
      <c r="D436" s="2257"/>
      <c r="E436" s="2257"/>
      <c r="F436" s="2257"/>
      <c r="N436" s="2277"/>
      <c r="O436" s="2277"/>
      <c r="P436" s="2277"/>
      <c r="Q436" s="2277"/>
      <c r="R436" s="2277"/>
    </row>
    <row r="438" spans="1:18" x14ac:dyDescent="0.2">
      <c r="A438" s="3"/>
      <c r="B438" s="164" t="s">
        <v>102</v>
      </c>
      <c r="C438" s="16" t="s">
        <v>27</v>
      </c>
      <c r="D438" s="15" t="s">
        <v>112</v>
      </c>
      <c r="F438" s="15"/>
      <c r="G438" s="15"/>
      <c r="H438" s="15"/>
      <c r="I438" s="15"/>
      <c r="J438" s="10"/>
      <c r="K438" s="10"/>
      <c r="L438" s="10"/>
      <c r="M438" s="10"/>
      <c r="N438" s="2256"/>
      <c r="O438" s="2256"/>
      <c r="P438" s="2256"/>
      <c r="Q438" s="2256"/>
      <c r="R438" s="2256"/>
    </row>
    <row r="439" spans="1:18" x14ac:dyDescent="0.2">
      <c r="A439" s="3"/>
      <c r="B439" s="164"/>
      <c r="C439" s="15"/>
      <c r="D439" s="17" t="s">
        <v>113</v>
      </c>
      <c r="F439" s="15"/>
      <c r="G439" s="15"/>
      <c r="H439" s="15"/>
      <c r="I439" s="15"/>
      <c r="J439" s="10"/>
      <c r="K439" s="10"/>
      <c r="L439" s="10"/>
      <c r="M439" s="10"/>
      <c r="N439" s="2256"/>
      <c r="O439" s="2256"/>
      <c r="P439" s="2256"/>
      <c r="Q439" s="2256"/>
      <c r="R439" s="2256"/>
    </row>
    <row r="440" spans="1:18" x14ac:dyDescent="0.2">
      <c r="A440" s="3"/>
      <c r="B440" s="165" t="s">
        <v>103</v>
      </c>
      <c r="C440" s="16" t="s">
        <v>27</v>
      </c>
      <c r="D440" s="18" t="s">
        <v>114</v>
      </c>
      <c r="F440" s="15"/>
      <c r="G440" s="15"/>
      <c r="H440" s="15"/>
      <c r="I440" s="15"/>
      <c r="J440" s="10"/>
      <c r="K440" s="10"/>
      <c r="L440" s="10"/>
      <c r="M440" s="10"/>
      <c r="N440" s="2392"/>
      <c r="O440" s="2392"/>
      <c r="P440" s="2392"/>
      <c r="Q440" s="2392"/>
      <c r="R440" s="2392"/>
    </row>
    <row r="441" spans="1:18" x14ac:dyDescent="0.2">
      <c r="A441" s="3"/>
      <c r="B441" s="164" t="s">
        <v>104</v>
      </c>
      <c r="C441" s="16" t="s">
        <v>27</v>
      </c>
      <c r="D441" s="15" t="s">
        <v>115</v>
      </c>
      <c r="F441" s="15"/>
      <c r="G441" s="15"/>
      <c r="H441" s="15"/>
      <c r="I441" s="15"/>
      <c r="J441" s="10"/>
      <c r="K441" s="10"/>
      <c r="L441" s="10"/>
      <c r="M441" s="10"/>
      <c r="N441" s="2392"/>
      <c r="O441" s="2392"/>
      <c r="P441" s="2392"/>
      <c r="Q441" s="2392"/>
      <c r="R441" s="2392"/>
    </row>
    <row r="442" spans="1:18" x14ac:dyDescent="0.2">
      <c r="A442" s="3"/>
      <c r="B442" s="164" t="s">
        <v>105</v>
      </c>
      <c r="C442" s="16" t="s">
        <v>27</v>
      </c>
      <c r="D442" s="10" t="s">
        <v>117</v>
      </c>
      <c r="F442" s="10"/>
      <c r="G442" s="10"/>
      <c r="H442" s="10"/>
      <c r="I442" s="10"/>
      <c r="J442" s="10"/>
      <c r="K442" s="10"/>
      <c r="L442" s="10"/>
      <c r="M442" s="10"/>
    </row>
    <row r="443" spans="1:18" x14ac:dyDescent="0.2">
      <c r="A443" s="3"/>
      <c r="B443" s="164" t="s">
        <v>106</v>
      </c>
      <c r="C443" s="16" t="s">
        <v>27</v>
      </c>
      <c r="D443" s="10" t="s">
        <v>116</v>
      </c>
      <c r="F443" s="10"/>
      <c r="G443" s="10"/>
      <c r="H443" s="10"/>
      <c r="I443" s="10"/>
      <c r="J443" s="10"/>
      <c r="K443" s="10"/>
      <c r="L443" s="10"/>
      <c r="M443" s="10"/>
    </row>
    <row r="444" spans="1:18" x14ac:dyDescent="0.2">
      <c r="A444" s="3"/>
      <c r="B444" s="164" t="s">
        <v>107</v>
      </c>
      <c r="C444" s="16" t="s">
        <v>27</v>
      </c>
      <c r="D444" s="10" t="s">
        <v>118</v>
      </c>
      <c r="F444" s="10"/>
      <c r="G444" s="10"/>
      <c r="H444" s="10"/>
      <c r="I444" s="10"/>
      <c r="J444" s="10"/>
      <c r="K444" s="10"/>
      <c r="L444" s="10"/>
      <c r="M444" s="10"/>
    </row>
    <row r="445" spans="1:18" x14ac:dyDescent="0.2">
      <c r="A445" s="3"/>
      <c r="B445" s="164" t="s">
        <v>108</v>
      </c>
      <c r="C445" s="16" t="s">
        <v>27</v>
      </c>
      <c r="D445" s="10" t="s">
        <v>119</v>
      </c>
      <c r="F445" s="10"/>
      <c r="G445" s="10"/>
      <c r="H445" s="10"/>
      <c r="I445" s="10"/>
      <c r="J445" s="10"/>
      <c r="K445" s="10"/>
      <c r="L445" s="10"/>
      <c r="M445" s="10"/>
      <c r="N445" s="2257"/>
      <c r="O445" s="2257"/>
      <c r="P445" s="2257"/>
      <c r="Q445" s="2257"/>
      <c r="R445" s="2257"/>
    </row>
    <row r="446" spans="1:18" x14ac:dyDescent="0.2">
      <c r="A446" s="3"/>
      <c r="B446" s="164"/>
      <c r="C446" s="10"/>
      <c r="D446" s="10" t="s">
        <v>120</v>
      </c>
      <c r="F446" s="10"/>
      <c r="G446" s="10"/>
      <c r="H446" s="10"/>
      <c r="I446" s="10"/>
      <c r="J446" s="10"/>
      <c r="K446" s="10"/>
      <c r="L446" s="10"/>
      <c r="M446" s="10"/>
      <c r="N446" s="2392"/>
      <c r="O446" s="2392"/>
      <c r="P446" s="2392"/>
      <c r="Q446" s="2392"/>
      <c r="R446" s="2392"/>
    </row>
    <row r="447" spans="1:18" x14ac:dyDescent="0.2">
      <c r="A447" s="3"/>
      <c r="B447" s="164" t="s">
        <v>109</v>
      </c>
      <c r="C447" s="16" t="s">
        <v>27</v>
      </c>
      <c r="D447" s="10" t="s">
        <v>121</v>
      </c>
      <c r="F447" s="10"/>
      <c r="G447" s="10"/>
      <c r="H447" s="10"/>
      <c r="I447" s="10"/>
      <c r="J447" s="10"/>
      <c r="K447" s="10"/>
      <c r="L447" s="10"/>
      <c r="M447" s="10"/>
      <c r="N447" s="2392"/>
      <c r="O447" s="2392"/>
      <c r="P447" s="2392"/>
      <c r="Q447" s="2392"/>
      <c r="R447" s="2392"/>
    </row>
    <row r="448" spans="1:18" x14ac:dyDescent="0.2">
      <c r="B448" s="164"/>
      <c r="C448" s="10"/>
      <c r="D448" s="10" t="s">
        <v>122</v>
      </c>
      <c r="F448" s="10"/>
      <c r="G448" s="10"/>
      <c r="H448" s="10"/>
      <c r="I448" s="10"/>
      <c r="J448" s="10"/>
      <c r="K448" s="10"/>
      <c r="L448" s="10"/>
      <c r="M448" s="10"/>
    </row>
    <row r="449" spans="1:18" x14ac:dyDescent="0.2">
      <c r="B449" s="164"/>
      <c r="C449" s="10"/>
      <c r="D449" s="10" t="s">
        <v>123</v>
      </c>
      <c r="F449" s="10"/>
      <c r="G449" s="10"/>
      <c r="H449" s="10"/>
      <c r="I449" s="10"/>
      <c r="J449" s="10"/>
      <c r="K449" s="10"/>
      <c r="L449" s="10"/>
      <c r="M449" s="10"/>
    </row>
    <row r="450" spans="1:18" x14ac:dyDescent="0.2">
      <c r="B450" s="164" t="s">
        <v>110</v>
      </c>
      <c r="C450" s="16" t="s">
        <v>27</v>
      </c>
      <c r="D450" s="10" t="s">
        <v>124</v>
      </c>
      <c r="F450" s="10"/>
      <c r="G450" s="10"/>
      <c r="H450" s="10"/>
      <c r="I450" s="10"/>
      <c r="J450" s="10"/>
      <c r="K450" s="10"/>
      <c r="L450" s="10"/>
      <c r="M450" s="10"/>
    </row>
    <row r="451" spans="1:18" x14ac:dyDescent="0.2">
      <c r="B451" s="164" t="s">
        <v>111</v>
      </c>
      <c r="C451" s="16" t="s">
        <v>27</v>
      </c>
      <c r="D451" s="10" t="s">
        <v>125</v>
      </c>
      <c r="F451" s="10"/>
      <c r="G451" s="10"/>
      <c r="H451" s="10"/>
      <c r="I451" s="10"/>
      <c r="J451" s="10"/>
      <c r="K451" s="10"/>
      <c r="L451" s="10"/>
      <c r="M451" s="10"/>
    </row>
    <row r="456" spans="1:18" ht="18" x14ac:dyDescent="0.25">
      <c r="A456" s="2361" t="s">
        <v>98</v>
      </c>
      <c r="B456" s="2361"/>
      <c r="C456" s="2361"/>
      <c r="D456" s="2361"/>
      <c r="E456" s="2361"/>
      <c r="F456" s="2361"/>
      <c r="G456" s="2361"/>
      <c r="H456" s="2361"/>
      <c r="I456" s="2361"/>
      <c r="J456" s="2361"/>
      <c r="K456" s="2361"/>
      <c r="L456" s="2361"/>
      <c r="M456" s="2361"/>
      <c r="N456" s="2361"/>
      <c r="O456" s="2361"/>
      <c r="P456" s="2361"/>
      <c r="Q456" s="2361"/>
      <c r="R456" s="2361"/>
    </row>
    <row r="457" spans="1:18" x14ac:dyDescent="0.2">
      <c r="A457" s="95" t="s">
        <v>273</v>
      </c>
      <c r="C457" s="103" t="s">
        <v>27</v>
      </c>
      <c r="D457" s="103" t="s">
        <v>293</v>
      </c>
      <c r="E457" s="103"/>
    </row>
    <row r="458" spans="1:18" x14ac:dyDescent="0.2">
      <c r="A458" s="95" t="s">
        <v>25</v>
      </c>
      <c r="C458" s="103" t="s">
        <v>27</v>
      </c>
      <c r="D458" s="1180">
        <f>[3]K1b!D5</f>
        <v>2014</v>
      </c>
      <c r="E458" s="81"/>
    </row>
    <row r="459" spans="1:18" x14ac:dyDescent="0.2">
      <c r="A459" s="112" t="s">
        <v>272</v>
      </c>
      <c r="C459" s="103" t="s">
        <v>27</v>
      </c>
      <c r="D459" s="103" t="s">
        <v>275</v>
      </c>
      <c r="E459" s="103"/>
    </row>
    <row r="460" spans="1:18" x14ac:dyDescent="0.2">
      <c r="A460" s="112" t="s">
        <v>382</v>
      </c>
      <c r="C460" s="103" t="s">
        <v>27</v>
      </c>
      <c r="D460" s="103" t="s">
        <v>386</v>
      </c>
      <c r="E460" s="103"/>
    </row>
    <row r="461" spans="1:18" ht="13.5" thickBot="1" x14ac:dyDescent="0.25">
      <c r="C461" s="13"/>
      <c r="D461" s="13"/>
      <c r="E461" s="13"/>
      <c r="J461" s="13"/>
      <c r="K461" s="13"/>
      <c r="L461" s="13"/>
      <c r="M461" s="13"/>
      <c r="N461" s="13"/>
      <c r="O461" s="13"/>
      <c r="P461" s="13"/>
      <c r="Q461" s="13"/>
    </row>
    <row r="462" spans="1:18" x14ac:dyDescent="0.2">
      <c r="A462" s="2560" t="s">
        <v>0</v>
      </c>
      <c r="B462" s="2567" t="s">
        <v>387</v>
      </c>
      <c r="C462" s="2568"/>
      <c r="D462" s="2569"/>
      <c r="E462" s="2578" t="s">
        <v>190</v>
      </c>
      <c r="F462" s="2270" t="s">
        <v>99</v>
      </c>
      <c r="G462" s="2590" t="s">
        <v>100</v>
      </c>
      <c r="H462" s="2593" t="s">
        <v>101</v>
      </c>
      <c r="I462" s="2564" t="s">
        <v>247</v>
      </c>
      <c r="J462" s="2565"/>
      <c r="K462" s="2565"/>
      <c r="L462" s="2565"/>
      <c r="M462" s="2565"/>
      <c r="N462" s="2565"/>
      <c r="O462" s="2565"/>
      <c r="P462" s="2565"/>
      <c r="Q462" s="2565"/>
      <c r="R462" s="2566"/>
    </row>
    <row r="463" spans="1:18" x14ac:dyDescent="0.2">
      <c r="A463" s="2561"/>
      <c r="B463" s="2570"/>
      <c r="C463" s="2571"/>
      <c r="D463" s="2572"/>
      <c r="E463" s="2579"/>
      <c r="F463" s="2271"/>
      <c r="G463" s="2591"/>
      <c r="H463" s="2594"/>
      <c r="I463" s="2588" t="s">
        <v>102</v>
      </c>
      <c r="J463" s="2562" t="s">
        <v>103</v>
      </c>
      <c r="K463" s="2562" t="s">
        <v>104</v>
      </c>
      <c r="L463" s="2562" t="s">
        <v>105</v>
      </c>
      <c r="M463" s="2562" t="s">
        <v>106</v>
      </c>
      <c r="N463" s="2271" t="s">
        <v>107</v>
      </c>
      <c r="O463" s="2562" t="s">
        <v>108</v>
      </c>
      <c r="P463" s="2576" t="s">
        <v>109</v>
      </c>
      <c r="Q463" s="2576" t="s">
        <v>110</v>
      </c>
      <c r="R463" s="2581" t="s">
        <v>111</v>
      </c>
    </row>
    <row r="464" spans="1:18" x14ac:dyDescent="0.2">
      <c r="A464" s="2561"/>
      <c r="B464" s="2573"/>
      <c r="C464" s="2574"/>
      <c r="D464" s="2575"/>
      <c r="E464" s="2580"/>
      <c r="F464" s="2576"/>
      <c r="G464" s="2592"/>
      <c r="H464" s="2595"/>
      <c r="I464" s="2589"/>
      <c r="J464" s="2563"/>
      <c r="K464" s="2563"/>
      <c r="L464" s="2563"/>
      <c r="M464" s="2563"/>
      <c r="N464" s="2576"/>
      <c r="O464" s="2563"/>
      <c r="P464" s="2577"/>
      <c r="Q464" s="2577"/>
      <c r="R464" s="2582"/>
    </row>
    <row r="465" spans="1:18" ht="13.5" thickBot="1" x14ac:dyDescent="0.25">
      <c r="A465" s="57">
        <v>1</v>
      </c>
      <c r="B465" s="2583">
        <v>2</v>
      </c>
      <c r="C465" s="2584"/>
      <c r="D465" s="2585"/>
      <c r="E465" s="175">
        <v>3</v>
      </c>
      <c r="F465" s="53">
        <v>4</v>
      </c>
      <c r="G465" s="53">
        <v>5</v>
      </c>
      <c r="H465" s="133">
        <v>6</v>
      </c>
      <c r="I465" s="52">
        <v>7</v>
      </c>
      <c r="J465" s="53">
        <v>8</v>
      </c>
      <c r="K465" s="53">
        <v>9</v>
      </c>
      <c r="L465" s="53">
        <v>10</v>
      </c>
      <c r="M465" s="53">
        <v>11</v>
      </c>
      <c r="N465" s="53">
        <v>12</v>
      </c>
      <c r="O465" s="53">
        <v>13</v>
      </c>
      <c r="P465" s="1181">
        <v>14</v>
      </c>
      <c r="Q465" s="1181">
        <v>15</v>
      </c>
      <c r="R465" s="133">
        <v>16</v>
      </c>
    </row>
    <row r="466" spans="1:18" x14ac:dyDescent="0.2">
      <c r="A466" s="96">
        <v>1</v>
      </c>
      <c r="B466" s="2596">
        <v>0</v>
      </c>
      <c r="C466" s="2597"/>
      <c r="D466" s="2598"/>
      <c r="E466" s="99"/>
      <c r="F466" s="107"/>
      <c r="G466" s="98"/>
      <c r="H466" s="101"/>
      <c r="I466" s="157"/>
      <c r="J466" s="99"/>
      <c r="K466" s="97"/>
      <c r="L466" s="97"/>
      <c r="M466" s="97"/>
      <c r="N466" s="97"/>
      <c r="O466" s="97"/>
      <c r="P466" s="98"/>
      <c r="Q466" s="98"/>
      <c r="R466" s="101"/>
    </row>
    <row r="467" spans="1:18" x14ac:dyDescent="0.2">
      <c r="A467" s="96">
        <v>2</v>
      </c>
      <c r="B467" s="2599">
        <v>1</v>
      </c>
      <c r="C467" s="2600"/>
      <c r="D467" s="2601"/>
      <c r="E467" s="99"/>
      <c r="F467" s="98"/>
      <c r="G467" s="98"/>
      <c r="H467" s="101"/>
      <c r="I467" s="157"/>
      <c r="J467" s="99"/>
      <c r="K467" s="97"/>
      <c r="L467" s="97"/>
      <c r="M467" s="97"/>
      <c r="N467" s="97"/>
      <c r="O467" s="97"/>
      <c r="P467" s="98"/>
      <c r="Q467" s="98"/>
      <c r="R467" s="101"/>
    </row>
    <row r="468" spans="1:18" x14ac:dyDescent="0.2">
      <c r="A468" s="96">
        <v>3</v>
      </c>
      <c r="B468" s="2599">
        <v>2</v>
      </c>
      <c r="C468" s="2600"/>
      <c r="D468" s="2601"/>
      <c r="E468" s="99"/>
      <c r="F468" s="98"/>
      <c r="G468" s="98"/>
      <c r="H468" s="101"/>
      <c r="I468" s="157"/>
      <c r="J468" s="99"/>
      <c r="K468" s="97"/>
      <c r="L468" s="97"/>
      <c r="M468" s="97"/>
      <c r="N468" s="97"/>
      <c r="O468" s="97"/>
      <c r="P468" s="98"/>
      <c r="Q468" s="98"/>
      <c r="R468" s="101"/>
    </row>
    <row r="469" spans="1:18" x14ac:dyDescent="0.2">
      <c r="A469" s="96">
        <v>4</v>
      </c>
      <c r="B469" s="2599">
        <v>3</v>
      </c>
      <c r="C469" s="2600"/>
      <c r="D469" s="2601"/>
      <c r="E469" s="99"/>
      <c r="F469" s="97"/>
      <c r="G469" s="98"/>
      <c r="H469" s="101"/>
      <c r="I469" s="157"/>
      <c r="J469" s="99"/>
      <c r="K469" s="97"/>
      <c r="L469" s="97"/>
      <c r="M469" s="97"/>
      <c r="N469" s="97"/>
      <c r="O469" s="97"/>
      <c r="P469" s="98"/>
      <c r="Q469" s="98"/>
      <c r="R469" s="101"/>
    </row>
    <row r="470" spans="1:18" x14ac:dyDescent="0.2">
      <c r="A470" s="96">
        <v>5</v>
      </c>
      <c r="B470" s="2599">
        <v>4</v>
      </c>
      <c r="C470" s="2600"/>
      <c r="D470" s="2601"/>
      <c r="E470" s="1218"/>
      <c r="F470" s="1219"/>
      <c r="G470" s="98"/>
      <c r="H470" s="101"/>
      <c r="I470" s="157"/>
      <c r="J470" s="97"/>
      <c r="K470" s="97"/>
      <c r="L470" s="97"/>
      <c r="M470" s="97"/>
      <c r="N470" s="97"/>
      <c r="O470" s="97"/>
      <c r="P470" s="98"/>
      <c r="Q470" s="98"/>
      <c r="R470" s="101"/>
    </row>
    <row r="471" spans="1:18" x14ac:dyDescent="0.2">
      <c r="A471" s="96">
        <v>6</v>
      </c>
      <c r="B471" s="2599">
        <v>5</v>
      </c>
      <c r="C471" s="2600"/>
      <c r="D471" s="2601"/>
      <c r="E471" s="99"/>
      <c r="F471" s="98"/>
      <c r="G471" s="98"/>
      <c r="H471" s="101"/>
      <c r="I471" s="157"/>
      <c r="J471" s="99"/>
      <c r="K471" s="97"/>
      <c r="L471" s="97"/>
      <c r="M471" s="97"/>
      <c r="N471" s="97"/>
      <c r="O471" s="97"/>
      <c r="P471" s="98"/>
      <c r="Q471" s="98"/>
      <c r="R471" s="101"/>
    </row>
    <row r="472" spans="1:18" x14ac:dyDescent="0.2">
      <c r="A472" s="96">
        <v>7</v>
      </c>
      <c r="B472" s="2599">
        <v>6</v>
      </c>
      <c r="C472" s="2600"/>
      <c r="D472" s="2601"/>
      <c r="E472" s="99"/>
      <c r="F472" s="98"/>
      <c r="G472" s="98"/>
      <c r="H472" s="101"/>
      <c r="I472" s="157"/>
      <c r="J472" s="99"/>
      <c r="K472" s="97"/>
      <c r="L472" s="97"/>
      <c r="M472" s="97"/>
      <c r="N472" s="97"/>
      <c r="O472" s="97"/>
      <c r="P472" s="98"/>
      <c r="Q472" s="98"/>
      <c r="R472" s="101"/>
    </row>
    <row r="473" spans="1:18" x14ac:dyDescent="0.2">
      <c r="A473" s="96">
        <v>8</v>
      </c>
      <c r="B473" s="2599">
        <v>7</v>
      </c>
      <c r="C473" s="2600"/>
      <c r="D473" s="2601"/>
      <c r="E473" s="99"/>
      <c r="F473" s="98"/>
      <c r="G473" s="98"/>
      <c r="H473" s="101"/>
      <c r="I473" s="157"/>
      <c r="J473" s="99"/>
      <c r="K473" s="97"/>
      <c r="L473" s="97"/>
      <c r="M473" s="97"/>
      <c r="N473" s="97"/>
      <c r="O473" s="97"/>
      <c r="P473" s="98"/>
      <c r="Q473" s="98"/>
      <c r="R473" s="101"/>
    </row>
    <row r="474" spans="1:18" x14ac:dyDescent="0.2">
      <c r="A474" s="96">
        <v>9</v>
      </c>
      <c r="B474" s="2599">
        <v>8</v>
      </c>
      <c r="C474" s="2600"/>
      <c r="D474" s="2601"/>
      <c r="E474" s="99"/>
      <c r="F474" s="98"/>
      <c r="G474" s="98"/>
      <c r="H474" s="101"/>
      <c r="I474" s="157"/>
      <c r="J474" s="99"/>
      <c r="K474" s="97"/>
      <c r="L474" s="97"/>
      <c r="M474" s="97"/>
      <c r="N474" s="97"/>
      <c r="O474" s="97"/>
      <c r="P474" s="98"/>
      <c r="Q474" s="98"/>
      <c r="R474" s="101"/>
    </row>
    <row r="475" spans="1:18" ht="13.5" thickBot="1" x14ac:dyDescent="0.25">
      <c r="A475" s="94">
        <v>10</v>
      </c>
      <c r="B475" s="2602">
        <v>9</v>
      </c>
      <c r="C475" s="2603"/>
      <c r="D475" s="2604"/>
      <c r="E475" s="176"/>
      <c r="F475" s="163"/>
      <c r="G475" s="161"/>
      <c r="H475" s="162"/>
      <c r="I475" s="158"/>
      <c r="J475" s="159"/>
      <c r="K475" s="160"/>
      <c r="L475" s="160"/>
      <c r="M475" s="160"/>
      <c r="N475" s="160"/>
      <c r="O475" s="160"/>
      <c r="P475" s="161"/>
      <c r="Q475" s="161"/>
      <c r="R475" s="162"/>
    </row>
    <row r="476" spans="1:18" ht="13.5" thickBot="1" x14ac:dyDescent="0.25">
      <c r="A476" s="2586" t="s">
        <v>276</v>
      </c>
      <c r="B476" s="2587"/>
      <c r="C476" s="2587"/>
      <c r="D476" s="2587"/>
      <c r="E476" s="330">
        <f>SUM(E466:E475)</f>
        <v>0</v>
      </c>
      <c r="F476" s="538">
        <f t="shared" ref="F476:R476" si="9">SUM(F466:F475)</f>
        <v>0</v>
      </c>
      <c r="G476" s="538">
        <f t="shared" si="9"/>
        <v>0</v>
      </c>
      <c r="H476" s="329">
        <f t="shared" si="9"/>
        <v>0</v>
      </c>
      <c r="I476" s="330">
        <f t="shared" si="9"/>
        <v>0</v>
      </c>
      <c r="J476" s="538">
        <f t="shared" si="9"/>
        <v>0</v>
      </c>
      <c r="K476" s="538">
        <f t="shared" si="9"/>
        <v>0</v>
      </c>
      <c r="L476" s="538">
        <f t="shared" si="9"/>
        <v>0</v>
      </c>
      <c r="M476" s="538">
        <f t="shared" si="9"/>
        <v>0</v>
      </c>
      <c r="N476" s="538">
        <f t="shared" si="9"/>
        <v>0</v>
      </c>
      <c r="O476" s="538">
        <f t="shared" si="9"/>
        <v>0</v>
      </c>
      <c r="P476" s="538">
        <f t="shared" si="9"/>
        <v>0</v>
      </c>
      <c r="Q476" s="538">
        <f t="shared" si="9"/>
        <v>0</v>
      </c>
      <c r="R476" s="329">
        <f t="shared" si="9"/>
        <v>0</v>
      </c>
    </row>
    <row r="477" spans="1:18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</row>
    <row r="478" spans="1:18" x14ac:dyDescent="0.2">
      <c r="B478" s="2257" t="s">
        <v>79</v>
      </c>
      <c r="C478" s="2257"/>
      <c r="D478" s="2257"/>
      <c r="E478" s="2257"/>
      <c r="F478" s="2257"/>
      <c r="N478" s="2277"/>
      <c r="O478" s="2277"/>
      <c r="P478" s="2277"/>
      <c r="Q478" s="2277"/>
      <c r="R478" s="2277"/>
    </row>
    <row r="480" spans="1:18" x14ac:dyDescent="0.2">
      <c r="A480" s="3"/>
      <c r="B480" s="164" t="s">
        <v>102</v>
      </c>
      <c r="C480" s="16" t="s">
        <v>27</v>
      </c>
      <c r="D480" s="15" t="s">
        <v>112</v>
      </c>
      <c r="F480" s="15"/>
      <c r="G480" s="15"/>
      <c r="H480" s="15"/>
      <c r="I480" s="15"/>
      <c r="J480" s="10"/>
      <c r="K480" s="10"/>
      <c r="L480" s="10"/>
      <c r="M480" s="10"/>
      <c r="N480" s="2256"/>
      <c r="O480" s="2256"/>
      <c r="P480" s="2256"/>
      <c r="Q480" s="2256"/>
      <c r="R480" s="2256"/>
    </row>
    <row r="481" spans="1:18" x14ac:dyDescent="0.2">
      <c r="A481" s="3"/>
      <c r="B481" s="164"/>
      <c r="C481" s="15"/>
      <c r="D481" s="17" t="s">
        <v>113</v>
      </c>
      <c r="F481" s="15"/>
      <c r="G481" s="15"/>
      <c r="H481" s="15"/>
      <c r="I481" s="15"/>
      <c r="J481" s="10"/>
      <c r="K481" s="10"/>
      <c r="L481" s="10"/>
      <c r="M481" s="10"/>
      <c r="N481" s="2256"/>
      <c r="O481" s="2256"/>
      <c r="P481" s="2256"/>
      <c r="Q481" s="2256"/>
      <c r="R481" s="2256"/>
    </row>
    <row r="482" spans="1:18" x14ac:dyDescent="0.2">
      <c r="A482" s="3"/>
      <c r="B482" s="165" t="s">
        <v>103</v>
      </c>
      <c r="C482" s="16" t="s">
        <v>27</v>
      </c>
      <c r="D482" s="18" t="s">
        <v>114</v>
      </c>
      <c r="F482" s="15"/>
      <c r="G482" s="15"/>
      <c r="H482" s="15"/>
      <c r="I482" s="15"/>
      <c r="J482" s="10"/>
      <c r="K482" s="10"/>
      <c r="L482" s="10"/>
      <c r="M482" s="10"/>
      <c r="N482" s="2392"/>
      <c r="O482" s="2392"/>
      <c r="P482" s="2392"/>
      <c r="Q482" s="2392"/>
      <c r="R482" s="2392"/>
    </row>
    <row r="483" spans="1:18" x14ac:dyDescent="0.2">
      <c r="A483" s="3"/>
      <c r="B483" s="164" t="s">
        <v>104</v>
      </c>
      <c r="C483" s="16" t="s">
        <v>27</v>
      </c>
      <c r="D483" s="15" t="s">
        <v>115</v>
      </c>
      <c r="F483" s="15"/>
      <c r="G483" s="15"/>
      <c r="H483" s="15"/>
      <c r="I483" s="15"/>
      <c r="J483" s="10"/>
      <c r="K483" s="10"/>
      <c r="L483" s="10"/>
      <c r="M483" s="10"/>
      <c r="N483" s="2392"/>
      <c r="O483" s="2392"/>
      <c r="P483" s="2392"/>
      <c r="Q483" s="2392"/>
      <c r="R483" s="2392"/>
    </row>
    <row r="484" spans="1:18" x14ac:dyDescent="0.2">
      <c r="A484" s="3"/>
      <c r="B484" s="164" t="s">
        <v>105</v>
      </c>
      <c r="C484" s="16" t="s">
        <v>27</v>
      </c>
      <c r="D484" s="10" t="s">
        <v>117</v>
      </c>
      <c r="F484" s="10"/>
      <c r="G484" s="10"/>
      <c r="H484" s="10"/>
      <c r="I484" s="10"/>
      <c r="J484" s="10"/>
      <c r="K484" s="10"/>
      <c r="L484" s="10"/>
      <c r="M484" s="10"/>
    </row>
    <row r="485" spans="1:18" x14ac:dyDescent="0.2">
      <c r="A485" s="3"/>
      <c r="B485" s="164" t="s">
        <v>106</v>
      </c>
      <c r="C485" s="16" t="s">
        <v>27</v>
      </c>
      <c r="D485" s="10" t="s">
        <v>116</v>
      </c>
      <c r="F485" s="10"/>
      <c r="G485" s="10"/>
      <c r="H485" s="10"/>
      <c r="I485" s="10"/>
      <c r="J485" s="10"/>
      <c r="K485" s="10"/>
      <c r="L485" s="10"/>
      <c r="M485" s="10"/>
    </row>
    <row r="486" spans="1:18" x14ac:dyDescent="0.2">
      <c r="A486" s="3"/>
      <c r="B486" s="164" t="s">
        <v>107</v>
      </c>
      <c r="C486" s="16" t="s">
        <v>27</v>
      </c>
      <c r="D486" s="10" t="s">
        <v>118</v>
      </c>
      <c r="F486" s="10"/>
      <c r="G486" s="10"/>
      <c r="H486" s="10"/>
      <c r="I486" s="10"/>
      <c r="J486" s="10"/>
      <c r="K486" s="10"/>
      <c r="L486" s="10"/>
      <c r="M486" s="10"/>
    </row>
    <row r="487" spans="1:18" x14ac:dyDescent="0.2">
      <c r="A487" s="3"/>
      <c r="B487" s="164" t="s">
        <v>108</v>
      </c>
      <c r="C487" s="16" t="s">
        <v>27</v>
      </c>
      <c r="D487" s="10" t="s">
        <v>119</v>
      </c>
      <c r="F487" s="10"/>
      <c r="G487" s="10"/>
      <c r="H487" s="10"/>
      <c r="I487" s="10"/>
      <c r="J487" s="10"/>
      <c r="K487" s="10"/>
      <c r="L487" s="10"/>
      <c r="M487" s="10"/>
      <c r="N487" s="2257"/>
      <c r="O487" s="2257"/>
      <c r="P487" s="2257"/>
      <c r="Q487" s="2257"/>
      <c r="R487" s="2257"/>
    </row>
    <row r="488" spans="1:18" x14ac:dyDescent="0.2">
      <c r="A488" s="3"/>
      <c r="B488" s="164"/>
      <c r="C488" s="10"/>
      <c r="D488" s="10" t="s">
        <v>120</v>
      </c>
      <c r="F488" s="10"/>
      <c r="G488" s="10"/>
      <c r="H488" s="10"/>
      <c r="I488" s="10"/>
      <c r="J488" s="10"/>
      <c r="K488" s="10"/>
      <c r="L488" s="10"/>
      <c r="M488" s="10"/>
      <c r="N488" s="2392"/>
      <c r="O488" s="2392"/>
      <c r="P488" s="2392"/>
      <c r="Q488" s="2392"/>
      <c r="R488" s="2392"/>
    </row>
    <row r="489" spans="1:18" x14ac:dyDescent="0.2">
      <c r="A489" s="3"/>
      <c r="B489" s="164" t="s">
        <v>109</v>
      </c>
      <c r="C489" s="16" t="s">
        <v>27</v>
      </c>
      <c r="D489" s="10" t="s">
        <v>121</v>
      </c>
      <c r="F489" s="10"/>
      <c r="G489" s="10"/>
      <c r="H489" s="10"/>
      <c r="I489" s="10"/>
      <c r="J489" s="10"/>
      <c r="K489" s="10"/>
      <c r="L489" s="10"/>
      <c r="M489" s="10"/>
      <c r="N489" s="2392"/>
      <c r="O489" s="2392"/>
      <c r="P489" s="2392"/>
      <c r="Q489" s="2392"/>
      <c r="R489" s="2392"/>
    </row>
    <row r="490" spans="1:18" x14ac:dyDescent="0.2">
      <c r="B490" s="164"/>
      <c r="C490" s="10"/>
      <c r="D490" s="10" t="s">
        <v>122</v>
      </c>
      <c r="F490" s="10"/>
      <c r="G490" s="10"/>
      <c r="H490" s="10"/>
      <c r="I490" s="10"/>
      <c r="J490" s="10"/>
      <c r="K490" s="10"/>
      <c r="L490" s="10"/>
      <c r="M490" s="10"/>
    </row>
    <row r="491" spans="1:18" x14ac:dyDescent="0.2">
      <c r="B491" s="164"/>
      <c r="C491" s="10"/>
      <c r="D491" s="10" t="s">
        <v>123</v>
      </c>
      <c r="F491" s="10"/>
      <c r="G491" s="10"/>
      <c r="H491" s="10"/>
      <c r="I491" s="10"/>
      <c r="J491" s="10"/>
      <c r="K491" s="10"/>
      <c r="L491" s="10"/>
      <c r="M491" s="10"/>
    </row>
    <row r="492" spans="1:18" x14ac:dyDescent="0.2">
      <c r="B492" s="164" t="s">
        <v>110</v>
      </c>
      <c r="C492" s="16" t="s">
        <v>27</v>
      </c>
      <c r="D492" s="10" t="s">
        <v>124</v>
      </c>
      <c r="F492" s="10"/>
      <c r="G492" s="10"/>
      <c r="H492" s="10"/>
      <c r="I492" s="10"/>
      <c r="J492" s="10"/>
      <c r="K492" s="10"/>
      <c r="L492" s="10"/>
      <c r="M492" s="10"/>
    </row>
    <row r="493" spans="1:18" x14ac:dyDescent="0.2">
      <c r="B493" s="164" t="s">
        <v>111</v>
      </c>
      <c r="C493" s="16" t="s">
        <v>27</v>
      </c>
      <c r="D493" s="10" t="s">
        <v>125</v>
      </c>
      <c r="F493" s="10"/>
      <c r="G493" s="10"/>
      <c r="H493" s="10"/>
      <c r="I493" s="10"/>
      <c r="J493" s="10"/>
      <c r="K493" s="10"/>
      <c r="L493" s="10"/>
      <c r="M493" s="10"/>
    </row>
  </sheetData>
  <mergeCells count="464">
    <mergeCell ref="N483:R483"/>
    <mergeCell ref="N487:R487"/>
    <mergeCell ref="N488:R488"/>
    <mergeCell ref="N489:R489"/>
    <mergeCell ref="B478:F478"/>
    <mergeCell ref="N478:R478"/>
    <mergeCell ref="N480:R480"/>
    <mergeCell ref="N481:R481"/>
    <mergeCell ref="N482:R482"/>
    <mergeCell ref="B472:D472"/>
    <mergeCell ref="B473:D473"/>
    <mergeCell ref="B474:D474"/>
    <mergeCell ref="B475:D475"/>
    <mergeCell ref="A476:D476"/>
    <mergeCell ref="B467:D467"/>
    <mergeCell ref="B468:D468"/>
    <mergeCell ref="B469:D469"/>
    <mergeCell ref="B470:D470"/>
    <mergeCell ref="B471:D471"/>
    <mergeCell ref="P463:P464"/>
    <mergeCell ref="Q463:Q464"/>
    <mergeCell ref="R463:R464"/>
    <mergeCell ref="B465:D465"/>
    <mergeCell ref="B466:D466"/>
    <mergeCell ref="N447:R447"/>
    <mergeCell ref="A456:R456"/>
    <mergeCell ref="A462:A464"/>
    <mergeCell ref="B462:D464"/>
    <mergeCell ref="E462:E464"/>
    <mergeCell ref="F462:F464"/>
    <mergeCell ref="G462:G464"/>
    <mergeCell ref="H462:H464"/>
    <mergeCell ref="I462:R462"/>
    <mergeCell ref="I463:I464"/>
    <mergeCell ref="J463:J464"/>
    <mergeCell ref="K463:K464"/>
    <mergeCell ref="L463:L464"/>
    <mergeCell ref="M463:M464"/>
    <mergeCell ref="N463:N464"/>
    <mergeCell ref="O463:O464"/>
    <mergeCell ref="N439:R439"/>
    <mergeCell ref="N440:R440"/>
    <mergeCell ref="N441:R441"/>
    <mergeCell ref="N445:R445"/>
    <mergeCell ref="N446:R446"/>
    <mergeCell ref="B433:D433"/>
    <mergeCell ref="A434:D434"/>
    <mergeCell ref="B436:F436"/>
    <mergeCell ref="N436:R436"/>
    <mergeCell ref="N438:R438"/>
    <mergeCell ref="B428:D428"/>
    <mergeCell ref="B429:D429"/>
    <mergeCell ref="B430:D430"/>
    <mergeCell ref="B431:D431"/>
    <mergeCell ref="B432:D432"/>
    <mergeCell ref="B423:D423"/>
    <mergeCell ref="B424:D424"/>
    <mergeCell ref="B425:D425"/>
    <mergeCell ref="B426:D426"/>
    <mergeCell ref="B427:D427"/>
    <mergeCell ref="A420:A422"/>
    <mergeCell ref="B420:D422"/>
    <mergeCell ref="E420:E422"/>
    <mergeCell ref="F420:F422"/>
    <mergeCell ref="G420:G422"/>
    <mergeCell ref="N397:R397"/>
    <mergeCell ref="N401:R401"/>
    <mergeCell ref="N402:R402"/>
    <mergeCell ref="N403:R403"/>
    <mergeCell ref="A413:R413"/>
    <mergeCell ref="H420:H422"/>
    <mergeCell ref="I420:R420"/>
    <mergeCell ref="I421:I422"/>
    <mergeCell ref="J421:J422"/>
    <mergeCell ref="K421:K422"/>
    <mergeCell ref="L421:L422"/>
    <mergeCell ref="M421:M422"/>
    <mergeCell ref="N421:N422"/>
    <mergeCell ref="O421:O422"/>
    <mergeCell ref="P421:P422"/>
    <mergeCell ref="Q421:Q422"/>
    <mergeCell ref="R421:R422"/>
    <mergeCell ref="B392:F392"/>
    <mergeCell ref="N392:R392"/>
    <mergeCell ref="N394:R394"/>
    <mergeCell ref="N395:R395"/>
    <mergeCell ref="N396:R396"/>
    <mergeCell ref="B386:D386"/>
    <mergeCell ref="B387:D387"/>
    <mergeCell ref="B388:D388"/>
    <mergeCell ref="B389:D389"/>
    <mergeCell ref="A390:D390"/>
    <mergeCell ref="B381:D381"/>
    <mergeCell ref="B382:D382"/>
    <mergeCell ref="B383:D383"/>
    <mergeCell ref="B384:D384"/>
    <mergeCell ref="B385:D385"/>
    <mergeCell ref="P377:P378"/>
    <mergeCell ref="Q377:Q378"/>
    <mergeCell ref="R377:R378"/>
    <mergeCell ref="B379:D379"/>
    <mergeCell ref="B380:D380"/>
    <mergeCell ref="N361:R361"/>
    <mergeCell ref="A370:R370"/>
    <mergeCell ref="A376:A378"/>
    <mergeCell ref="B376:D378"/>
    <mergeCell ref="E376:E378"/>
    <mergeCell ref="F376:F378"/>
    <mergeCell ref="G376:G378"/>
    <mergeCell ref="H376:H378"/>
    <mergeCell ref="I376:R376"/>
    <mergeCell ref="I377:I378"/>
    <mergeCell ref="J377:J378"/>
    <mergeCell ref="K377:K378"/>
    <mergeCell ref="L377:L378"/>
    <mergeCell ref="M377:M378"/>
    <mergeCell ref="N377:N378"/>
    <mergeCell ref="O377:O378"/>
    <mergeCell ref="N353:R353"/>
    <mergeCell ref="N354:R354"/>
    <mergeCell ref="N355:R355"/>
    <mergeCell ref="N359:R359"/>
    <mergeCell ref="N360:R360"/>
    <mergeCell ref="B347:D347"/>
    <mergeCell ref="A348:D348"/>
    <mergeCell ref="B350:F350"/>
    <mergeCell ref="N350:R350"/>
    <mergeCell ref="N352:R352"/>
    <mergeCell ref="B342:D342"/>
    <mergeCell ref="B343:D343"/>
    <mergeCell ref="B344:D344"/>
    <mergeCell ref="B345:D345"/>
    <mergeCell ref="B346:D346"/>
    <mergeCell ref="B337:D337"/>
    <mergeCell ref="B338:D338"/>
    <mergeCell ref="B339:D339"/>
    <mergeCell ref="B340:D340"/>
    <mergeCell ref="B341:D341"/>
    <mergeCell ref="A334:A336"/>
    <mergeCell ref="B334:D336"/>
    <mergeCell ref="E334:E336"/>
    <mergeCell ref="F334:F336"/>
    <mergeCell ref="G334:G336"/>
    <mergeCell ref="N314:R314"/>
    <mergeCell ref="N318:R318"/>
    <mergeCell ref="N319:R319"/>
    <mergeCell ref="N320:R320"/>
    <mergeCell ref="A328:R328"/>
    <mergeCell ref="H334:H336"/>
    <mergeCell ref="I334:R334"/>
    <mergeCell ref="I335:I336"/>
    <mergeCell ref="J335:J336"/>
    <mergeCell ref="K335:K336"/>
    <mergeCell ref="L335:L336"/>
    <mergeCell ref="M335:M336"/>
    <mergeCell ref="N335:N336"/>
    <mergeCell ref="O335:O336"/>
    <mergeCell ref="P335:P336"/>
    <mergeCell ref="Q335:Q336"/>
    <mergeCell ref="R335:R336"/>
    <mergeCell ref="B309:F309"/>
    <mergeCell ref="N309:R309"/>
    <mergeCell ref="N311:R311"/>
    <mergeCell ref="N312:R312"/>
    <mergeCell ref="N313:R313"/>
    <mergeCell ref="B303:D303"/>
    <mergeCell ref="B304:D304"/>
    <mergeCell ref="B305:D305"/>
    <mergeCell ref="B306:D306"/>
    <mergeCell ref="A307:D307"/>
    <mergeCell ref="B298:D298"/>
    <mergeCell ref="B299:D299"/>
    <mergeCell ref="B300:D300"/>
    <mergeCell ref="B301:D301"/>
    <mergeCell ref="B302:D302"/>
    <mergeCell ref="P294:P295"/>
    <mergeCell ref="Q294:Q295"/>
    <mergeCell ref="R294:R295"/>
    <mergeCell ref="B296:D296"/>
    <mergeCell ref="B297:D297"/>
    <mergeCell ref="N279:R279"/>
    <mergeCell ref="A287:R287"/>
    <mergeCell ref="A293:A295"/>
    <mergeCell ref="B293:D295"/>
    <mergeCell ref="E293:E295"/>
    <mergeCell ref="F293:F295"/>
    <mergeCell ref="G293:G295"/>
    <mergeCell ref="H293:H295"/>
    <mergeCell ref="I293:R293"/>
    <mergeCell ref="I294:I295"/>
    <mergeCell ref="J294:J295"/>
    <mergeCell ref="K294:K295"/>
    <mergeCell ref="L294:L295"/>
    <mergeCell ref="M294:M295"/>
    <mergeCell ref="N294:N295"/>
    <mergeCell ref="O294:O295"/>
    <mergeCell ref="N271:R271"/>
    <mergeCell ref="N272:R272"/>
    <mergeCell ref="N273:R273"/>
    <mergeCell ref="N277:R277"/>
    <mergeCell ref="N278:R278"/>
    <mergeCell ref="B265:D265"/>
    <mergeCell ref="A266:D266"/>
    <mergeCell ref="B268:F268"/>
    <mergeCell ref="N268:R268"/>
    <mergeCell ref="N270:R270"/>
    <mergeCell ref="B260:D260"/>
    <mergeCell ref="B261:D261"/>
    <mergeCell ref="B262:D262"/>
    <mergeCell ref="B263:D263"/>
    <mergeCell ref="B264:D264"/>
    <mergeCell ref="B255:D255"/>
    <mergeCell ref="B256:D256"/>
    <mergeCell ref="B257:D257"/>
    <mergeCell ref="B258:D258"/>
    <mergeCell ref="B259:D259"/>
    <mergeCell ref="A252:A254"/>
    <mergeCell ref="B252:D254"/>
    <mergeCell ref="E252:E254"/>
    <mergeCell ref="F252:F254"/>
    <mergeCell ref="G252:G254"/>
    <mergeCell ref="A246:R246"/>
    <mergeCell ref="H252:H254"/>
    <mergeCell ref="I252:R252"/>
    <mergeCell ref="I253:I254"/>
    <mergeCell ref="J253:J254"/>
    <mergeCell ref="K253:K254"/>
    <mergeCell ref="L253:L254"/>
    <mergeCell ref="M253:M254"/>
    <mergeCell ref="N253:N254"/>
    <mergeCell ref="O253:O254"/>
    <mergeCell ref="P253:P254"/>
    <mergeCell ref="Q253:Q254"/>
    <mergeCell ref="R253:R254"/>
    <mergeCell ref="N231:R231"/>
    <mergeCell ref="N232:R232"/>
    <mergeCell ref="N236:R236"/>
    <mergeCell ref="N237:R237"/>
    <mergeCell ref="N238:R238"/>
    <mergeCell ref="B216:D216"/>
    <mergeCell ref="B217:D217"/>
    <mergeCell ref="B218:D218"/>
    <mergeCell ref="B219:D219"/>
    <mergeCell ref="B220:D220"/>
    <mergeCell ref="B221:D221"/>
    <mergeCell ref="B222:D222"/>
    <mergeCell ref="B223:D223"/>
    <mergeCell ref="B224:D224"/>
    <mergeCell ref="A225:D225"/>
    <mergeCell ref="B227:F227"/>
    <mergeCell ref="N227:R227"/>
    <mergeCell ref="N229:R229"/>
    <mergeCell ref="N230:R230"/>
    <mergeCell ref="P212:P213"/>
    <mergeCell ref="Q212:Q213"/>
    <mergeCell ref="R212:R213"/>
    <mergeCell ref="B214:D214"/>
    <mergeCell ref="B215:D215"/>
    <mergeCell ref="N196:R196"/>
    <mergeCell ref="A205:R205"/>
    <mergeCell ref="A211:A213"/>
    <mergeCell ref="B211:D213"/>
    <mergeCell ref="E211:E213"/>
    <mergeCell ref="F211:F213"/>
    <mergeCell ref="G211:G213"/>
    <mergeCell ref="H211:H213"/>
    <mergeCell ref="I211:R211"/>
    <mergeCell ref="I212:I213"/>
    <mergeCell ref="J212:J213"/>
    <mergeCell ref="K212:K213"/>
    <mergeCell ref="L212:L213"/>
    <mergeCell ref="M212:M213"/>
    <mergeCell ref="N212:N213"/>
    <mergeCell ref="O212:O213"/>
    <mergeCell ref="N188:R188"/>
    <mergeCell ref="N189:R189"/>
    <mergeCell ref="N190:R190"/>
    <mergeCell ref="N194:R194"/>
    <mergeCell ref="N195:R195"/>
    <mergeCell ref="B182:D182"/>
    <mergeCell ref="A183:D183"/>
    <mergeCell ref="B185:F185"/>
    <mergeCell ref="N185:R185"/>
    <mergeCell ref="N187:R187"/>
    <mergeCell ref="B177:D177"/>
    <mergeCell ref="B178:D178"/>
    <mergeCell ref="B179:D179"/>
    <mergeCell ref="B180:D180"/>
    <mergeCell ref="B181:D181"/>
    <mergeCell ref="B172:D172"/>
    <mergeCell ref="B173:D173"/>
    <mergeCell ref="B174:D174"/>
    <mergeCell ref="B175:D175"/>
    <mergeCell ref="B176:D176"/>
    <mergeCell ref="A169:A171"/>
    <mergeCell ref="B169:D171"/>
    <mergeCell ref="E169:E171"/>
    <mergeCell ref="F169:F171"/>
    <mergeCell ref="G169:G171"/>
    <mergeCell ref="N150:R150"/>
    <mergeCell ref="N154:R154"/>
    <mergeCell ref="N155:R155"/>
    <mergeCell ref="N156:R156"/>
    <mergeCell ref="A163:R163"/>
    <mergeCell ref="H169:H171"/>
    <mergeCell ref="I169:R169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Q170:Q171"/>
    <mergeCell ref="R170:R171"/>
    <mergeCell ref="B145:F145"/>
    <mergeCell ref="N145:R145"/>
    <mergeCell ref="N147:R147"/>
    <mergeCell ref="N148:R148"/>
    <mergeCell ref="N149:R149"/>
    <mergeCell ref="B139:D139"/>
    <mergeCell ref="B140:D140"/>
    <mergeCell ref="B141:D141"/>
    <mergeCell ref="B142:D142"/>
    <mergeCell ref="A143:D143"/>
    <mergeCell ref="B134:D134"/>
    <mergeCell ref="B135:D135"/>
    <mergeCell ref="B136:D136"/>
    <mergeCell ref="B137:D137"/>
    <mergeCell ref="B138:D138"/>
    <mergeCell ref="P130:P131"/>
    <mergeCell ref="Q130:Q131"/>
    <mergeCell ref="R130:R131"/>
    <mergeCell ref="B132:D132"/>
    <mergeCell ref="B133:D133"/>
    <mergeCell ref="A123:R123"/>
    <mergeCell ref="A129:A131"/>
    <mergeCell ref="B129:D131"/>
    <mergeCell ref="E129:E131"/>
    <mergeCell ref="F129:F131"/>
    <mergeCell ref="G129:G131"/>
    <mergeCell ref="H129:H131"/>
    <mergeCell ref="I129:R129"/>
    <mergeCell ref="I130:I131"/>
    <mergeCell ref="J130:J131"/>
    <mergeCell ref="K130:K131"/>
    <mergeCell ref="L130:L131"/>
    <mergeCell ref="M130:M131"/>
    <mergeCell ref="N130:N131"/>
    <mergeCell ref="O130:O131"/>
    <mergeCell ref="B102:D102"/>
    <mergeCell ref="A103:D103"/>
    <mergeCell ref="N106:R106"/>
    <mergeCell ref="N107:R107"/>
    <mergeCell ref="N108:R108"/>
    <mergeCell ref="N109:R109"/>
    <mergeCell ref="N113:R113"/>
    <mergeCell ref="N114:R114"/>
    <mergeCell ref="N115:R115"/>
    <mergeCell ref="B97:D97"/>
    <mergeCell ref="B98:D98"/>
    <mergeCell ref="B99:D99"/>
    <mergeCell ref="B100:D100"/>
    <mergeCell ref="B101:D101"/>
    <mergeCell ref="B92:D92"/>
    <mergeCell ref="B93:D93"/>
    <mergeCell ref="B94:D94"/>
    <mergeCell ref="B95:D95"/>
    <mergeCell ref="B96:D96"/>
    <mergeCell ref="N90:N91"/>
    <mergeCell ref="O90:O91"/>
    <mergeCell ref="P90:P91"/>
    <mergeCell ref="Q90:Q91"/>
    <mergeCell ref="R90:R91"/>
    <mergeCell ref="N72:R72"/>
    <mergeCell ref="N73:R73"/>
    <mergeCell ref="N74:R74"/>
    <mergeCell ref="A83:R83"/>
    <mergeCell ref="A89:A91"/>
    <mergeCell ref="B89:D91"/>
    <mergeCell ref="E89:E91"/>
    <mergeCell ref="F89:F91"/>
    <mergeCell ref="G89:G91"/>
    <mergeCell ref="H89:H91"/>
    <mergeCell ref="I89:R89"/>
    <mergeCell ref="I90:I91"/>
    <mergeCell ref="J90:J91"/>
    <mergeCell ref="K90:K91"/>
    <mergeCell ref="L90:L91"/>
    <mergeCell ref="M90:M91"/>
    <mergeCell ref="N65:R65"/>
    <mergeCell ref="N66:R66"/>
    <mergeCell ref="N67:R67"/>
    <mergeCell ref="N68:R68"/>
    <mergeCell ref="B59:D59"/>
    <mergeCell ref="B60:D60"/>
    <mergeCell ref="B61:D61"/>
    <mergeCell ref="A62:D62"/>
    <mergeCell ref="B54:D54"/>
    <mergeCell ref="B55:D55"/>
    <mergeCell ref="B56:D56"/>
    <mergeCell ref="B57:D57"/>
    <mergeCell ref="B58:D58"/>
    <mergeCell ref="Q49:Q50"/>
    <mergeCell ref="R49:R50"/>
    <mergeCell ref="B51:D51"/>
    <mergeCell ref="B52:D52"/>
    <mergeCell ref="B53:D53"/>
    <mergeCell ref="A42:R42"/>
    <mergeCell ref="A48:A50"/>
    <mergeCell ref="B48:D50"/>
    <mergeCell ref="E48:E50"/>
    <mergeCell ref="F48:F50"/>
    <mergeCell ref="G48:G50"/>
    <mergeCell ref="H48:H50"/>
    <mergeCell ref="I48:R48"/>
    <mergeCell ref="I49:I50"/>
    <mergeCell ref="J49:J50"/>
    <mergeCell ref="K49:K50"/>
    <mergeCell ref="L49:L50"/>
    <mergeCell ref="M49:M50"/>
    <mergeCell ref="N49:N50"/>
    <mergeCell ref="O49:O50"/>
    <mergeCell ref="P49:P50"/>
    <mergeCell ref="B10:D10"/>
    <mergeCell ref="A21:D21"/>
    <mergeCell ref="N8:N9"/>
    <mergeCell ref="O8:O9"/>
    <mergeCell ref="I8:I9"/>
    <mergeCell ref="F7:F9"/>
    <mergeCell ref="G7:G9"/>
    <mergeCell ref="H7:H9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R1"/>
    <mergeCell ref="A7:A9"/>
    <mergeCell ref="J8:J9"/>
    <mergeCell ref="K8:K9"/>
    <mergeCell ref="L8:L9"/>
    <mergeCell ref="M8:M9"/>
    <mergeCell ref="I7:R7"/>
    <mergeCell ref="B7:D9"/>
    <mergeCell ref="Q8:Q9"/>
    <mergeCell ref="P8:P9"/>
    <mergeCell ref="E7:E9"/>
    <mergeCell ref="R8:R9"/>
    <mergeCell ref="B23:F23"/>
    <mergeCell ref="N33:R33"/>
    <mergeCell ref="N34:R34"/>
    <mergeCell ref="N23:R23"/>
    <mergeCell ref="N25:R25"/>
    <mergeCell ref="N32:R32"/>
    <mergeCell ref="N28:R28"/>
    <mergeCell ref="N26:R26"/>
    <mergeCell ref="N27:R27"/>
  </mergeCells>
  <phoneticPr fontId="35" type="noConversion"/>
  <pageMargins left="1.56" right="0.15748031496062992" top="0.9055118110236221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486"/>
  <sheetViews>
    <sheetView topLeftCell="A426" zoomScale="60" zoomScaleNormal="60" workbookViewId="0">
      <selection activeCell="L448" sqref="L448"/>
    </sheetView>
  </sheetViews>
  <sheetFormatPr defaultRowHeight="12.75" x14ac:dyDescent="0.2"/>
  <cols>
    <col min="1" max="1" width="5" style="95" customWidth="1"/>
    <col min="2" max="2" width="3.7109375" style="95" customWidth="1"/>
    <col min="3" max="3" width="1.5703125" style="95" customWidth="1"/>
    <col min="4" max="4" width="8.5703125" style="95" customWidth="1"/>
    <col min="5" max="5" width="6.140625" style="95" customWidth="1"/>
    <col min="6" max="7" width="6.5703125" style="95" customWidth="1"/>
    <col min="8" max="8" width="6.42578125" style="95" customWidth="1"/>
    <col min="9" max="13" width="6.5703125" style="95" customWidth="1"/>
    <col min="14" max="14" width="6.42578125" style="95" customWidth="1"/>
    <col min="15" max="20" width="6.5703125" style="95" customWidth="1"/>
    <col min="21" max="21" width="6.28515625" style="95" customWidth="1"/>
    <col min="22" max="22" width="6.7109375" style="95" customWidth="1"/>
    <col min="23" max="25" width="9.140625" style="108"/>
    <col min="26" max="26" width="9.140625" style="112"/>
    <col min="27" max="16384" width="9.140625" style="95"/>
  </cols>
  <sheetData>
    <row r="1" spans="1:25" ht="18" x14ac:dyDescent="0.25">
      <c r="A1" s="2361" t="s">
        <v>98</v>
      </c>
      <c r="B1" s="2361"/>
      <c r="C1" s="2361"/>
      <c r="D1" s="2361"/>
      <c r="E1" s="2361"/>
      <c r="F1" s="2361"/>
      <c r="G1" s="2361"/>
      <c r="H1" s="2361"/>
      <c r="I1" s="2361"/>
      <c r="J1" s="2361"/>
      <c r="K1" s="2361"/>
      <c r="L1" s="2361"/>
      <c r="M1" s="2361"/>
      <c r="N1" s="2361"/>
      <c r="O1" s="2361"/>
      <c r="P1" s="2361"/>
      <c r="Q1" s="2361"/>
      <c r="R1" s="2361"/>
      <c r="S1" s="2361"/>
      <c r="T1" s="2361"/>
      <c r="U1" s="2361"/>
      <c r="V1" s="2361"/>
    </row>
    <row r="2" spans="1:25" ht="9" customHeight="1" x14ac:dyDescent="0.25">
      <c r="A2" s="1179"/>
      <c r="B2" s="1179"/>
      <c r="C2" s="1179"/>
      <c r="D2" s="1179"/>
      <c r="E2" s="1179"/>
      <c r="F2" s="1179"/>
      <c r="G2" s="1179"/>
      <c r="H2" s="1179"/>
      <c r="I2" s="1179"/>
      <c r="J2" s="1179"/>
      <c r="K2" s="1179"/>
      <c r="L2" s="1179"/>
      <c r="M2" s="1179"/>
      <c r="N2" s="1179"/>
      <c r="O2" s="1179"/>
      <c r="P2" s="1179"/>
      <c r="Q2" s="1179"/>
      <c r="R2" s="1179"/>
      <c r="S2" s="1179"/>
      <c r="T2" s="1179"/>
      <c r="U2" s="1179"/>
      <c r="V2" s="1179"/>
    </row>
    <row r="3" spans="1:25" x14ac:dyDescent="0.2">
      <c r="A3" s="112" t="s">
        <v>273</v>
      </c>
      <c r="C3" s="103" t="s">
        <v>27</v>
      </c>
      <c r="D3" s="103" t="str">
        <f>[3]K1b!D4</f>
        <v>Januari</v>
      </c>
      <c r="E3" s="103"/>
    </row>
    <row r="4" spans="1:25" x14ac:dyDescent="0.2">
      <c r="A4" s="95" t="s">
        <v>25</v>
      </c>
      <c r="C4" s="103" t="s">
        <v>27</v>
      </c>
      <c r="D4" s="1180">
        <f>[3]K1b!D5</f>
        <v>2014</v>
      </c>
      <c r="E4" s="81"/>
    </row>
    <row r="5" spans="1:25" x14ac:dyDescent="0.2">
      <c r="A5" s="95" t="s">
        <v>185</v>
      </c>
      <c r="C5" s="103" t="s">
        <v>27</v>
      </c>
      <c r="D5" s="103" t="str">
        <f>[3]K1b!D6</f>
        <v>Jawa Timur</v>
      </c>
      <c r="E5" s="103"/>
    </row>
    <row r="6" spans="1:25" x14ac:dyDescent="0.2">
      <c r="A6" s="544" t="s">
        <v>272</v>
      </c>
      <c r="C6" s="103" t="s">
        <v>27</v>
      </c>
      <c r="D6" s="103" t="s">
        <v>275</v>
      </c>
      <c r="E6" s="103"/>
    </row>
    <row r="7" spans="1:25" ht="9" customHeight="1" thickBot="1" x14ac:dyDescent="0.25">
      <c r="C7" s="13"/>
      <c r="D7" s="13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5" s="10" customFormat="1" ht="20.100000000000001" customHeight="1" x14ac:dyDescent="0.2">
      <c r="A8" s="2560" t="s">
        <v>0</v>
      </c>
      <c r="B8" s="2567" t="s">
        <v>387</v>
      </c>
      <c r="C8" s="2568"/>
      <c r="D8" s="2569"/>
      <c r="E8" s="2653" t="s">
        <v>238</v>
      </c>
      <c r="F8" s="2653"/>
      <c r="G8" s="2653"/>
      <c r="H8" s="2653"/>
      <c r="I8" s="2653"/>
      <c r="J8" s="2653"/>
      <c r="K8" s="2653"/>
      <c r="L8" s="2653"/>
      <c r="M8" s="2653"/>
      <c r="N8" s="2653"/>
      <c r="O8" s="2653"/>
      <c r="P8" s="2653"/>
      <c r="Q8" s="2653"/>
      <c r="R8" s="2653"/>
      <c r="S8" s="2653"/>
      <c r="T8" s="2653"/>
      <c r="U8" s="2653"/>
      <c r="V8" s="2654"/>
      <c r="W8" s="122"/>
      <c r="X8" s="122"/>
      <c r="Y8" s="123"/>
    </row>
    <row r="9" spans="1:25" s="10" customFormat="1" ht="12.75" customHeight="1" x14ac:dyDescent="0.2">
      <c r="A9" s="2561"/>
      <c r="B9" s="2570"/>
      <c r="C9" s="2571"/>
      <c r="D9" s="2572"/>
      <c r="E9" s="2647" t="s">
        <v>102</v>
      </c>
      <c r="F9" s="2646" t="s">
        <v>103</v>
      </c>
      <c r="G9" s="2646" t="s">
        <v>104</v>
      </c>
      <c r="H9" s="2646" t="s">
        <v>105</v>
      </c>
      <c r="I9" s="2646" t="s">
        <v>106</v>
      </c>
      <c r="J9" s="2646" t="s">
        <v>107</v>
      </c>
      <c r="K9" s="2645" t="s">
        <v>108</v>
      </c>
      <c r="L9" s="2645" t="s">
        <v>109</v>
      </c>
      <c r="M9" s="2645" t="s">
        <v>110</v>
      </c>
      <c r="N9" s="2646" t="s">
        <v>111</v>
      </c>
      <c r="O9" s="2646" t="s">
        <v>126</v>
      </c>
      <c r="P9" s="2646" t="s">
        <v>127</v>
      </c>
      <c r="Q9" s="2652" t="s">
        <v>128</v>
      </c>
      <c r="R9" s="2652" t="s">
        <v>129</v>
      </c>
      <c r="S9" s="2643" t="s">
        <v>130</v>
      </c>
      <c r="T9" s="2652" t="s">
        <v>131</v>
      </c>
      <c r="U9" s="2652" t="s">
        <v>132</v>
      </c>
      <c r="V9" s="2650" t="s">
        <v>133</v>
      </c>
      <c r="W9" s="122"/>
      <c r="X9" s="122"/>
      <c r="Y9" s="123"/>
    </row>
    <row r="10" spans="1:25" s="10" customFormat="1" ht="11.25" x14ac:dyDescent="0.2">
      <c r="A10" s="2561"/>
      <c r="B10" s="2573"/>
      <c r="C10" s="2574"/>
      <c r="D10" s="2575"/>
      <c r="E10" s="2648"/>
      <c r="F10" s="2592"/>
      <c r="G10" s="2592"/>
      <c r="H10" s="2592"/>
      <c r="I10" s="2592"/>
      <c r="J10" s="2649"/>
      <c r="K10" s="2372"/>
      <c r="L10" s="2372"/>
      <c r="M10" s="2372"/>
      <c r="N10" s="2592"/>
      <c r="O10" s="2592"/>
      <c r="P10" s="2592"/>
      <c r="Q10" s="2358"/>
      <c r="R10" s="2358"/>
      <c r="S10" s="2644"/>
      <c r="T10" s="2358"/>
      <c r="U10" s="2358"/>
      <c r="V10" s="2651"/>
      <c r="W10" s="122"/>
      <c r="X10" s="122"/>
      <c r="Y10" s="123"/>
    </row>
    <row r="11" spans="1:25" s="40" customFormat="1" ht="13.5" customHeight="1" thickBot="1" x14ac:dyDescent="0.25">
      <c r="A11" s="57">
        <v>1</v>
      </c>
      <c r="B11" s="2583">
        <v>2</v>
      </c>
      <c r="C11" s="2584"/>
      <c r="D11" s="2585"/>
      <c r="E11" s="153">
        <v>3</v>
      </c>
      <c r="F11" s="85">
        <v>4</v>
      </c>
      <c r="G11" s="85">
        <v>5</v>
      </c>
      <c r="H11" s="85">
        <v>6</v>
      </c>
      <c r="I11" s="85">
        <v>7</v>
      </c>
      <c r="J11" s="85">
        <v>8</v>
      </c>
      <c r="K11" s="153">
        <v>9</v>
      </c>
      <c r="L11" s="85">
        <v>10</v>
      </c>
      <c r="M11" s="85">
        <v>11</v>
      </c>
      <c r="N11" s="85">
        <v>12</v>
      </c>
      <c r="O11" s="85">
        <v>13</v>
      </c>
      <c r="P11" s="86">
        <v>14</v>
      </c>
      <c r="Q11" s="86">
        <v>15</v>
      </c>
      <c r="R11" s="85">
        <v>16</v>
      </c>
      <c r="S11" s="153">
        <v>17</v>
      </c>
      <c r="T11" s="86">
        <v>18</v>
      </c>
      <c r="U11" s="86">
        <v>19</v>
      </c>
      <c r="V11" s="84">
        <v>20</v>
      </c>
      <c r="W11" s="109"/>
      <c r="X11" s="109"/>
      <c r="Y11" s="109"/>
    </row>
    <row r="12" spans="1:25" ht="17.100000000000001" customHeight="1" x14ac:dyDescent="0.2">
      <c r="A12" s="96">
        <v>1</v>
      </c>
      <c r="B12" s="2596">
        <v>0</v>
      </c>
      <c r="C12" s="2597"/>
      <c r="D12" s="2598"/>
      <c r="E12" s="100"/>
      <c r="F12" s="98"/>
      <c r="G12" s="98"/>
      <c r="H12" s="97"/>
      <c r="I12" s="99"/>
      <c r="J12" s="99"/>
      <c r="K12" s="99"/>
      <c r="L12" s="97"/>
      <c r="M12" s="97"/>
      <c r="N12" s="97"/>
      <c r="O12" s="97"/>
      <c r="P12" s="97"/>
      <c r="Q12" s="97"/>
      <c r="R12" s="97"/>
      <c r="S12" s="97"/>
      <c r="T12" s="98"/>
      <c r="U12" s="98"/>
      <c r="V12" s="101"/>
    </row>
    <row r="13" spans="1:25" ht="17.100000000000001" customHeight="1" x14ac:dyDescent="0.2">
      <c r="A13" s="96">
        <v>2</v>
      </c>
      <c r="B13" s="2599">
        <v>1</v>
      </c>
      <c r="C13" s="2600"/>
      <c r="D13" s="2601"/>
      <c r="E13" s="100"/>
      <c r="F13" s="98"/>
      <c r="G13" s="98"/>
      <c r="H13" s="97"/>
      <c r="I13" s="99"/>
      <c r="J13" s="99"/>
      <c r="K13" s="99"/>
      <c r="L13" s="97"/>
      <c r="M13" s="97"/>
      <c r="N13" s="97"/>
      <c r="O13" s="97"/>
      <c r="P13" s="97"/>
      <c r="Q13" s="97"/>
      <c r="R13" s="97"/>
      <c r="S13" s="97"/>
      <c r="T13" s="98"/>
      <c r="U13" s="98"/>
      <c r="V13" s="101"/>
    </row>
    <row r="14" spans="1:25" ht="17.100000000000001" customHeight="1" x14ac:dyDescent="0.2">
      <c r="A14" s="96">
        <v>3</v>
      </c>
      <c r="B14" s="2599">
        <v>2</v>
      </c>
      <c r="C14" s="2600"/>
      <c r="D14" s="2601"/>
      <c r="E14" s="100"/>
      <c r="F14" s="98"/>
      <c r="G14" s="98"/>
      <c r="H14" s="97"/>
      <c r="I14" s="99"/>
      <c r="J14" s="99"/>
      <c r="K14" s="99"/>
      <c r="L14" s="97"/>
      <c r="M14" s="97"/>
      <c r="N14" s="97"/>
      <c r="O14" s="97"/>
      <c r="P14" s="97"/>
      <c r="Q14" s="97"/>
      <c r="R14" s="97"/>
      <c r="S14" s="97"/>
      <c r="T14" s="98"/>
      <c r="U14" s="98"/>
      <c r="V14" s="101"/>
    </row>
    <row r="15" spans="1:25" ht="17.100000000000001" customHeight="1" x14ac:dyDescent="0.2">
      <c r="A15" s="96">
        <v>4</v>
      </c>
      <c r="B15" s="2599">
        <v>3</v>
      </c>
      <c r="C15" s="2600"/>
      <c r="D15" s="2601"/>
      <c r="E15" s="100">
        <v>9</v>
      </c>
      <c r="F15" s="98"/>
      <c r="G15" s="98"/>
      <c r="H15" s="97">
        <v>1</v>
      </c>
      <c r="I15" s="99"/>
      <c r="J15" s="99"/>
      <c r="K15" s="99">
        <v>1</v>
      </c>
      <c r="L15" s="97"/>
      <c r="M15" s="97"/>
      <c r="N15" s="97"/>
      <c r="O15" s="97"/>
      <c r="P15" s="97"/>
      <c r="Q15" s="97"/>
      <c r="R15" s="97"/>
      <c r="S15" s="97"/>
      <c r="T15" s="98"/>
      <c r="U15" s="98"/>
      <c r="V15" s="101">
        <v>19</v>
      </c>
    </row>
    <row r="16" spans="1:25" ht="17.100000000000001" customHeight="1" x14ac:dyDescent="0.2">
      <c r="A16" s="96">
        <v>5</v>
      </c>
      <c r="B16" s="2599">
        <v>4</v>
      </c>
      <c r="C16" s="2600"/>
      <c r="D16" s="2601"/>
      <c r="E16" s="100"/>
      <c r="F16" s="98"/>
      <c r="G16" s="98"/>
      <c r="H16" s="98"/>
      <c r="I16" s="70"/>
      <c r="J16" s="99"/>
      <c r="K16" s="98"/>
      <c r="L16" s="97"/>
      <c r="M16" s="98"/>
      <c r="N16" s="98"/>
      <c r="O16" s="98"/>
      <c r="P16" s="97"/>
      <c r="Q16" s="98"/>
      <c r="R16" s="98"/>
      <c r="S16" s="98"/>
      <c r="T16" s="98"/>
      <c r="U16" s="98"/>
      <c r="V16" s="101"/>
    </row>
    <row r="17" spans="1:26" ht="17.100000000000001" customHeight="1" x14ac:dyDescent="0.2">
      <c r="A17" s="96">
        <v>6</v>
      </c>
      <c r="B17" s="2599">
        <v>5</v>
      </c>
      <c r="C17" s="2600"/>
      <c r="D17" s="2601"/>
      <c r="E17" s="100"/>
      <c r="F17" s="98"/>
      <c r="G17" s="98"/>
      <c r="H17" s="97"/>
      <c r="I17" s="99"/>
      <c r="J17" s="99"/>
      <c r="K17" s="99"/>
      <c r="L17" s="97"/>
      <c r="M17" s="97"/>
      <c r="N17" s="97"/>
      <c r="O17" s="97"/>
      <c r="P17" s="97"/>
      <c r="Q17" s="97"/>
      <c r="R17" s="97"/>
      <c r="S17" s="97"/>
      <c r="T17" s="98"/>
      <c r="U17" s="98"/>
      <c r="V17" s="101"/>
    </row>
    <row r="18" spans="1:26" ht="17.100000000000001" customHeight="1" x14ac:dyDescent="0.2">
      <c r="A18" s="96">
        <v>7</v>
      </c>
      <c r="B18" s="2599">
        <v>6</v>
      </c>
      <c r="C18" s="2600"/>
      <c r="D18" s="2601"/>
      <c r="E18" s="100"/>
      <c r="F18" s="98"/>
      <c r="G18" s="98"/>
      <c r="H18" s="97"/>
      <c r="I18" s="99"/>
      <c r="J18" s="99"/>
      <c r="K18" s="99"/>
      <c r="L18" s="97"/>
      <c r="M18" s="97"/>
      <c r="N18" s="97"/>
      <c r="O18" s="97"/>
      <c r="P18" s="97"/>
      <c r="Q18" s="97"/>
      <c r="R18" s="97"/>
      <c r="S18" s="97"/>
      <c r="T18" s="98"/>
      <c r="U18" s="98"/>
      <c r="V18" s="101">
        <v>3</v>
      </c>
    </row>
    <row r="19" spans="1:26" ht="17.100000000000001" customHeight="1" x14ac:dyDescent="0.2">
      <c r="A19" s="96">
        <v>8</v>
      </c>
      <c r="B19" s="2599">
        <v>7</v>
      </c>
      <c r="C19" s="2600"/>
      <c r="D19" s="2601"/>
      <c r="E19" s="100"/>
      <c r="F19" s="98"/>
      <c r="G19" s="98"/>
      <c r="H19" s="97"/>
      <c r="I19" s="99"/>
      <c r="J19" s="99"/>
      <c r="K19" s="99"/>
      <c r="L19" s="97"/>
      <c r="M19" s="97"/>
      <c r="N19" s="97"/>
      <c r="O19" s="97"/>
      <c r="P19" s="97"/>
      <c r="Q19" s="97"/>
      <c r="R19" s="97"/>
      <c r="S19" s="97"/>
      <c r="T19" s="98"/>
      <c r="U19" s="98"/>
      <c r="V19" s="101"/>
    </row>
    <row r="20" spans="1:26" ht="17.100000000000001" customHeight="1" x14ac:dyDescent="0.2">
      <c r="A20" s="96">
        <v>9</v>
      </c>
      <c r="B20" s="2599">
        <v>8</v>
      </c>
      <c r="C20" s="2600"/>
      <c r="D20" s="2601"/>
      <c r="E20" s="100">
        <v>1</v>
      </c>
      <c r="F20" s="98"/>
      <c r="G20" s="98"/>
      <c r="H20" s="97"/>
      <c r="I20" s="99"/>
      <c r="J20" s="99"/>
      <c r="K20" s="99"/>
      <c r="L20" s="97"/>
      <c r="M20" s="97"/>
      <c r="N20" s="97"/>
      <c r="O20" s="97"/>
      <c r="P20" s="97"/>
      <c r="Q20" s="97"/>
      <c r="R20" s="97"/>
      <c r="S20" s="97"/>
      <c r="T20" s="98"/>
      <c r="U20" s="98"/>
      <c r="V20" s="101">
        <v>3</v>
      </c>
    </row>
    <row r="21" spans="1:26" ht="17.100000000000001" customHeight="1" thickBot="1" x14ac:dyDescent="0.25">
      <c r="A21" s="94">
        <v>10</v>
      </c>
      <c r="B21" s="2640">
        <v>9</v>
      </c>
      <c r="C21" s="2641"/>
      <c r="D21" s="2642"/>
      <c r="E21" s="73"/>
      <c r="F21" s="72"/>
      <c r="G21" s="72"/>
      <c r="H21" s="69"/>
      <c r="I21" s="68"/>
      <c r="J21" s="68"/>
      <c r="K21" s="68"/>
      <c r="L21" s="69"/>
      <c r="M21" s="69"/>
      <c r="N21" s="69"/>
      <c r="O21" s="69"/>
      <c r="P21" s="69"/>
      <c r="Q21" s="69"/>
      <c r="R21" s="69"/>
      <c r="S21" s="69"/>
      <c r="T21" s="72"/>
      <c r="U21" s="72"/>
      <c r="V21" s="67">
        <v>1</v>
      </c>
    </row>
    <row r="22" spans="1:26" s="44" customFormat="1" ht="21.75" customHeight="1" thickBot="1" x14ac:dyDescent="0.25">
      <c r="A22" s="2354" t="s">
        <v>276</v>
      </c>
      <c r="B22" s="2355"/>
      <c r="C22" s="2355"/>
      <c r="D22" s="2355"/>
      <c r="E22" s="541">
        <f>SUM(E12:E21)</f>
        <v>10</v>
      </c>
      <c r="F22" s="542">
        <f t="shared" ref="F22:V22" si="0">SUM(F12:F21)</f>
        <v>0</v>
      </c>
      <c r="G22" s="542">
        <f t="shared" si="0"/>
        <v>0</v>
      </c>
      <c r="H22" s="542">
        <f t="shared" si="0"/>
        <v>1</v>
      </c>
      <c r="I22" s="542">
        <f t="shared" si="0"/>
        <v>0</v>
      </c>
      <c r="J22" s="542">
        <f t="shared" si="0"/>
        <v>0</v>
      </c>
      <c r="K22" s="542">
        <f t="shared" si="0"/>
        <v>1</v>
      </c>
      <c r="L22" s="542">
        <f t="shared" si="0"/>
        <v>0</v>
      </c>
      <c r="M22" s="542">
        <f t="shared" si="0"/>
        <v>0</v>
      </c>
      <c r="N22" s="542">
        <f t="shared" si="0"/>
        <v>0</v>
      </c>
      <c r="O22" s="542">
        <f t="shared" si="0"/>
        <v>0</v>
      </c>
      <c r="P22" s="542">
        <f t="shared" si="0"/>
        <v>0</v>
      </c>
      <c r="Q22" s="542">
        <f t="shared" si="0"/>
        <v>0</v>
      </c>
      <c r="R22" s="542">
        <f t="shared" si="0"/>
        <v>0</v>
      </c>
      <c r="S22" s="542">
        <f t="shared" si="0"/>
        <v>0</v>
      </c>
      <c r="T22" s="542">
        <f t="shared" si="0"/>
        <v>0</v>
      </c>
      <c r="U22" s="542">
        <f t="shared" si="0"/>
        <v>0</v>
      </c>
      <c r="V22" s="543">
        <f t="shared" si="0"/>
        <v>26</v>
      </c>
      <c r="W22" s="126"/>
      <c r="X22" s="126"/>
      <c r="Y22" s="126"/>
      <c r="Z22" s="117"/>
    </row>
    <row r="23" spans="1:26" ht="5.25" customHeight="1" x14ac:dyDescent="0.2">
      <c r="A23" s="1178"/>
      <c r="B23" s="1178"/>
      <c r="C23" s="1178"/>
      <c r="D23" s="1178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5" spans="1:26" x14ac:dyDescent="0.2">
      <c r="A25" s="2257" t="s">
        <v>79</v>
      </c>
      <c r="B25" s="2257"/>
      <c r="C25" s="2257"/>
      <c r="D25" s="2257"/>
      <c r="E25" s="2257"/>
      <c r="F25" s="2257"/>
      <c r="Q25" s="2277"/>
      <c r="R25" s="2277"/>
      <c r="S25" s="2277"/>
      <c r="T25" s="2277"/>
      <c r="U25" s="2277"/>
      <c r="V25" s="2277"/>
    </row>
    <row r="26" spans="1:26" ht="9.9499999999999993" customHeight="1" x14ac:dyDescent="0.2"/>
    <row r="27" spans="1:26" ht="11.1" customHeight="1" x14ac:dyDescent="0.2">
      <c r="A27" s="3"/>
      <c r="B27" s="164" t="s">
        <v>102</v>
      </c>
      <c r="C27" s="16" t="s">
        <v>27</v>
      </c>
      <c r="D27" s="15" t="s">
        <v>134</v>
      </c>
      <c r="E27" s="15"/>
      <c r="F27" s="15"/>
      <c r="G27" s="15"/>
      <c r="H27" s="15"/>
      <c r="I27" s="15"/>
      <c r="J27" s="10"/>
      <c r="K27" s="10"/>
      <c r="L27" s="10"/>
      <c r="M27" s="10"/>
      <c r="N27" s="10"/>
      <c r="O27" s="10"/>
      <c r="P27" s="10"/>
      <c r="Q27" s="2256"/>
      <c r="R27" s="2256"/>
      <c r="S27" s="2256"/>
      <c r="T27" s="2256"/>
      <c r="U27" s="2256"/>
      <c r="V27" s="2256"/>
    </row>
    <row r="28" spans="1:26" ht="11.1" customHeight="1" x14ac:dyDescent="0.2">
      <c r="A28" s="3"/>
      <c r="B28" s="164" t="s">
        <v>103</v>
      </c>
      <c r="C28" s="16" t="s">
        <v>27</v>
      </c>
      <c r="D28" s="17" t="s">
        <v>135</v>
      </c>
      <c r="E28" s="17"/>
      <c r="F28" s="15"/>
      <c r="G28" s="15"/>
      <c r="H28" s="15"/>
      <c r="I28" s="15"/>
      <c r="J28" s="10"/>
      <c r="K28" s="10"/>
      <c r="L28" s="10"/>
      <c r="M28" s="10"/>
      <c r="N28" s="10"/>
      <c r="O28" s="10"/>
      <c r="P28" s="10"/>
      <c r="Q28" s="2256"/>
      <c r="R28" s="2256"/>
      <c r="S28" s="2256"/>
      <c r="T28" s="2256"/>
      <c r="U28" s="2256"/>
      <c r="V28" s="2256"/>
    </row>
    <row r="29" spans="1:26" ht="11.1" customHeight="1" x14ac:dyDescent="0.2">
      <c r="A29" s="3"/>
      <c r="B29" s="164" t="s">
        <v>104</v>
      </c>
      <c r="C29" s="16" t="s">
        <v>27</v>
      </c>
      <c r="D29" s="15" t="s">
        <v>136</v>
      </c>
      <c r="E29" s="18"/>
      <c r="F29" s="15"/>
      <c r="G29" s="15"/>
      <c r="H29" s="15"/>
      <c r="I29" s="15"/>
      <c r="J29" s="10"/>
      <c r="K29" s="10"/>
      <c r="L29" s="10"/>
      <c r="M29" s="10"/>
      <c r="N29" s="10"/>
      <c r="O29" s="10"/>
      <c r="P29" s="10"/>
      <c r="Q29" s="2392"/>
      <c r="R29" s="2392"/>
      <c r="S29" s="2392"/>
      <c r="T29" s="2392"/>
      <c r="U29" s="2392"/>
      <c r="V29" s="2392"/>
    </row>
    <row r="30" spans="1:26" ht="11.1" customHeight="1" x14ac:dyDescent="0.2">
      <c r="A30" s="3"/>
      <c r="B30" s="164" t="s">
        <v>105</v>
      </c>
      <c r="C30" s="16" t="s">
        <v>27</v>
      </c>
      <c r="D30" s="10" t="s">
        <v>137</v>
      </c>
      <c r="E30" s="15"/>
      <c r="F30" s="15"/>
      <c r="G30" s="15"/>
      <c r="H30" s="1177"/>
      <c r="I30" s="177" t="s">
        <v>277</v>
      </c>
      <c r="J30" s="10" t="s">
        <v>146</v>
      </c>
      <c r="L30" s="10"/>
      <c r="M30" s="10"/>
      <c r="N30" s="10"/>
      <c r="O30" s="10"/>
      <c r="P30" s="10"/>
      <c r="Q30" s="2392"/>
      <c r="R30" s="2392"/>
      <c r="S30" s="2392"/>
      <c r="T30" s="2392"/>
      <c r="U30" s="2392"/>
      <c r="V30" s="2392"/>
    </row>
    <row r="31" spans="1:26" ht="11.1" customHeight="1" x14ac:dyDescent="0.2">
      <c r="A31" s="3"/>
      <c r="B31" s="164" t="s">
        <v>106</v>
      </c>
      <c r="C31" s="16" t="s">
        <v>27</v>
      </c>
      <c r="D31" s="10" t="s">
        <v>138</v>
      </c>
      <c r="E31" s="10"/>
      <c r="F31" s="10"/>
      <c r="G31" s="10"/>
      <c r="H31" s="1177"/>
      <c r="I31" s="177" t="s">
        <v>278</v>
      </c>
      <c r="J31" s="10" t="s">
        <v>147</v>
      </c>
      <c r="L31" s="10"/>
      <c r="M31" s="10"/>
      <c r="N31" s="10"/>
      <c r="O31" s="10"/>
      <c r="P31" s="10"/>
      <c r="Q31" s="10"/>
    </row>
    <row r="32" spans="1:26" ht="11.1" customHeight="1" x14ac:dyDescent="0.2">
      <c r="A32" s="3"/>
      <c r="B32" s="164" t="s">
        <v>107</v>
      </c>
      <c r="C32" s="16" t="s">
        <v>27</v>
      </c>
      <c r="D32" s="10" t="s">
        <v>139</v>
      </c>
      <c r="E32" s="10"/>
      <c r="F32" s="10"/>
      <c r="G32" s="10"/>
      <c r="H32" s="1177"/>
      <c r="I32" s="177"/>
      <c r="J32" s="10" t="s">
        <v>148</v>
      </c>
      <c r="L32" s="10"/>
      <c r="M32" s="10"/>
      <c r="N32" s="10"/>
      <c r="O32" s="10"/>
      <c r="P32" s="10"/>
      <c r="Q32" s="10"/>
    </row>
    <row r="33" spans="1:22" ht="11.1" customHeight="1" x14ac:dyDescent="0.2">
      <c r="A33" s="3"/>
      <c r="B33" s="164" t="s">
        <v>108</v>
      </c>
      <c r="C33" s="16" t="s">
        <v>27</v>
      </c>
      <c r="D33" s="10" t="s">
        <v>140</v>
      </c>
      <c r="E33" s="10"/>
      <c r="F33" s="10"/>
      <c r="G33" s="10"/>
      <c r="H33" s="1177"/>
      <c r="I33" s="177" t="s">
        <v>279</v>
      </c>
      <c r="J33" s="10" t="s">
        <v>149</v>
      </c>
      <c r="L33" s="10"/>
      <c r="M33" s="10"/>
      <c r="N33" s="10"/>
      <c r="O33" s="10"/>
      <c r="P33" s="10"/>
      <c r="Q33" s="10"/>
    </row>
    <row r="34" spans="1:22" ht="11.1" customHeight="1" x14ac:dyDescent="0.2">
      <c r="A34" s="3"/>
      <c r="B34" s="164" t="s">
        <v>109</v>
      </c>
      <c r="C34" s="16" t="s">
        <v>27</v>
      </c>
      <c r="D34" s="10" t="s">
        <v>141</v>
      </c>
      <c r="E34" s="10"/>
      <c r="F34" s="10"/>
      <c r="G34" s="10"/>
      <c r="H34" s="1177"/>
      <c r="I34" s="177"/>
      <c r="J34" s="10" t="s">
        <v>150</v>
      </c>
      <c r="L34" s="10"/>
      <c r="M34" s="10"/>
      <c r="N34" s="10"/>
      <c r="O34" s="10"/>
      <c r="P34" s="10"/>
      <c r="Q34" s="2257"/>
      <c r="R34" s="2257"/>
      <c r="S34" s="2257"/>
      <c r="T34" s="2257"/>
      <c r="U34" s="2257"/>
      <c r="V34" s="2257"/>
    </row>
    <row r="35" spans="1:22" ht="11.1" customHeight="1" x14ac:dyDescent="0.2">
      <c r="A35" s="3"/>
      <c r="B35" s="164" t="s">
        <v>110</v>
      </c>
      <c r="C35" s="16" t="s">
        <v>27</v>
      </c>
      <c r="D35" s="10" t="s">
        <v>142</v>
      </c>
      <c r="E35" s="10"/>
      <c r="F35" s="10"/>
      <c r="G35" s="10"/>
      <c r="H35" s="1177"/>
      <c r="I35" s="177" t="s">
        <v>280</v>
      </c>
      <c r="J35" s="10" t="s">
        <v>151</v>
      </c>
      <c r="L35" s="10"/>
      <c r="M35" s="10"/>
      <c r="N35" s="10"/>
      <c r="O35" s="10"/>
      <c r="P35" s="10"/>
      <c r="Q35" s="2392"/>
      <c r="R35" s="2392"/>
      <c r="S35" s="2392"/>
      <c r="T35" s="2392"/>
      <c r="U35" s="2392"/>
      <c r="V35" s="2392"/>
    </row>
    <row r="36" spans="1:22" ht="11.1" customHeight="1" x14ac:dyDescent="0.2">
      <c r="A36" s="3"/>
      <c r="B36" s="164" t="s">
        <v>111</v>
      </c>
      <c r="C36" s="16" t="s">
        <v>27</v>
      </c>
      <c r="D36" s="10" t="s">
        <v>143</v>
      </c>
      <c r="E36" s="10"/>
      <c r="F36" s="10"/>
      <c r="G36" s="10"/>
      <c r="H36" s="1177"/>
      <c r="I36" s="177" t="s">
        <v>281</v>
      </c>
      <c r="J36" s="10" t="s">
        <v>152</v>
      </c>
      <c r="L36" s="10"/>
      <c r="M36" s="10"/>
      <c r="N36" s="10"/>
      <c r="O36" s="10"/>
      <c r="P36" s="10"/>
      <c r="Q36" s="2392"/>
      <c r="R36" s="2392"/>
      <c r="S36" s="2392"/>
      <c r="T36" s="2392"/>
      <c r="U36" s="2392"/>
      <c r="V36" s="2392"/>
    </row>
    <row r="37" spans="1:22" ht="11.1" customHeight="1" x14ac:dyDescent="0.2">
      <c r="B37" s="164" t="s">
        <v>126</v>
      </c>
      <c r="C37" s="16" t="s">
        <v>27</v>
      </c>
      <c r="D37" s="10" t="s">
        <v>144</v>
      </c>
      <c r="E37" s="10"/>
      <c r="F37" s="10"/>
      <c r="G37" s="10"/>
      <c r="H37" s="1177"/>
      <c r="I37" s="177" t="s">
        <v>282</v>
      </c>
      <c r="J37" s="10" t="s">
        <v>153</v>
      </c>
      <c r="L37" s="10"/>
      <c r="M37" s="10"/>
      <c r="N37" s="10"/>
      <c r="O37" s="10"/>
      <c r="P37" s="10"/>
      <c r="Q37" s="10"/>
    </row>
    <row r="38" spans="1:22" ht="11.1" customHeight="1" x14ac:dyDescent="0.2">
      <c r="B38" s="164" t="s">
        <v>127</v>
      </c>
      <c r="C38" s="16" t="s">
        <v>27</v>
      </c>
      <c r="D38" s="10" t="s">
        <v>145</v>
      </c>
      <c r="E38" s="10"/>
      <c r="F38" s="10"/>
      <c r="G38" s="10"/>
      <c r="H38" s="10"/>
      <c r="I38" s="177"/>
      <c r="J38" s="1177"/>
      <c r="K38" s="10"/>
      <c r="L38" s="10"/>
      <c r="M38" s="10"/>
      <c r="N38" s="10"/>
      <c r="O38" s="10"/>
      <c r="P38" s="10"/>
      <c r="Q38" s="10"/>
    </row>
    <row r="39" spans="1:22" ht="18" x14ac:dyDescent="0.25">
      <c r="A39" s="2361" t="s">
        <v>98</v>
      </c>
      <c r="B39" s="2361"/>
      <c r="C39" s="2361"/>
      <c r="D39" s="2361"/>
      <c r="E39" s="2361"/>
      <c r="F39" s="2361"/>
      <c r="G39" s="2361"/>
      <c r="H39" s="2361"/>
      <c r="I39" s="2361"/>
      <c r="J39" s="2361"/>
      <c r="K39" s="2361"/>
      <c r="L39" s="2361"/>
      <c r="M39" s="2361"/>
      <c r="N39" s="2361"/>
      <c r="O39" s="2361"/>
      <c r="P39" s="2361"/>
      <c r="Q39" s="2361"/>
      <c r="R39" s="2361"/>
      <c r="S39" s="2361"/>
      <c r="T39" s="2361"/>
      <c r="U39" s="2361"/>
      <c r="V39" s="2361"/>
    </row>
    <row r="40" spans="1:22" ht="18" x14ac:dyDescent="0.25">
      <c r="A40" s="1179"/>
      <c r="B40" s="1179"/>
      <c r="C40" s="1179"/>
      <c r="D40" s="1179"/>
      <c r="E40" s="1179"/>
      <c r="F40" s="1179"/>
      <c r="G40" s="1179"/>
      <c r="H40" s="1179"/>
      <c r="I40" s="1179"/>
      <c r="J40" s="1179"/>
      <c r="K40" s="1179"/>
      <c r="L40" s="1179"/>
      <c r="M40" s="1179"/>
      <c r="N40" s="1179"/>
      <c r="O40" s="1179"/>
      <c r="P40" s="1179"/>
      <c r="Q40" s="1179"/>
      <c r="R40" s="1179"/>
      <c r="S40" s="1179"/>
      <c r="T40" s="1179"/>
      <c r="U40" s="1179"/>
      <c r="V40" s="1179"/>
    </row>
    <row r="41" spans="1:22" x14ac:dyDescent="0.2">
      <c r="A41" s="112" t="s">
        <v>273</v>
      </c>
      <c r="C41" s="103" t="s">
        <v>27</v>
      </c>
      <c r="D41" s="103" t="s">
        <v>301</v>
      </c>
      <c r="E41" s="103"/>
    </row>
    <row r="42" spans="1:22" x14ac:dyDescent="0.2">
      <c r="A42" s="95" t="s">
        <v>25</v>
      </c>
      <c r="C42" s="103" t="s">
        <v>27</v>
      </c>
      <c r="D42" s="1180">
        <v>2014</v>
      </c>
      <c r="E42" s="81"/>
    </row>
    <row r="43" spans="1:22" x14ac:dyDescent="0.2">
      <c r="A43" s="544" t="s">
        <v>272</v>
      </c>
      <c r="C43" s="103" t="s">
        <v>27</v>
      </c>
      <c r="D43" s="103" t="s">
        <v>275</v>
      </c>
      <c r="E43" s="103"/>
    </row>
    <row r="44" spans="1:22" x14ac:dyDescent="0.2">
      <c r="A44" s="95" t="s">
        <v>26</v>
      </c>
      <c r="C44" s="103" t="s">
        <v>27</v>
      </c>
      <c r="D44" s="103" t="s">
        <v>759</v>
      </c>
      <c r="E44" s="103"/>
    </row>
    <row r="45" spans="1:22" ht="13.5" thickBot="1" x14ac:dyDescent="0.25">
      <c r="C45" s="13"/>
      <c r="D45" s="13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ht="12.75" customHeight="1" x14ac:dyDescent="0.2">
      <c r="A46" s="2560" t="s">
        <v>0</v>
      </c>
      <c r="B46" s="2567" t="s">
        <v>387</v>
      </c>
      <c r="C46" s="2568"/>
      <c r="D46" s="2569"/>
      <c r="E46" s="2653" t="s">
        <v>238</v>
      </c>
      <c r="F46" s="2653"/>
      <c r="G46" s="2653"/>
      <c r="H46" s="2653"/>
      <c r="I46" s="2653"/>
      <c r="J46" s="2653"/>
      <c r="K46" s="2653"/>
      <c r="L46" s="2653"/>
      <c r="M46" s="2653"/>
      <c r="N46" s="2653"/>
      <c r="O46" s="2653"/>
      <c r="P46" s="2653"/>
      <c r="Q46" s="2653"/>
      <c r="R46" s="2653"/>
      <c r="S46" s="2653"/>
      <c r="T46" s="2653"/>
      <c r="U46" s="2653"/>
      <c r="V46" s="2654"/>
    </row>
    <row r="47" spans="1:22" x14ac:dyDescent="0.2">
      <c r="A47" s="2561"/>
      <c r="B47" s="2570"/>
      <c r="C47" s="2571"/>
      <c r="D47" s="2572"/>
      <c r="E47" s="2647" t="s">
        <v>102</v>
      </c>
      <c r="F47" s="2646" t="s">
        <v>103</v>
      </c>
      <c r="G47" s="2646" t="s">
        <v>104</v>
      </c>
      <c r="H47" s="2646" t="s">
        <v>105</v>
      </c>
      <c r="I47" s="2646" t="s">
        <v>106</v>
      </c>
      <c r="J47" s="2646" t="s">
        <v>107</v>
      </c>
      <c r="K47" s="2645" t="s">
        <v>108</v>
      </c>
      <c r="L47" s="2645" t="s">
        <v>109</v>
      </c>
      <c r="M47" s="2645" t="s">
        <v>110</v>
      </c>
      <c r="N47" s="2646" t="s">
        <v>111</v>
      </c>
      <c r="O47" s="2646" t="s">
        <v>126</v>
      </c>
      <c r="P47" s="2646" t="s">
        <v>127</v>
      </c>
      <c r="Q47" s="2652" t="s">
        <v>128</v>
      </c>
      <c r="R47" s="2652" t="s">
        <v>129</v>
      </c>
      <c r="S47" s="2643" t="s">
        <v>130</v>
      </c>
      <c r="T47" s="2652" t="s">
        <v>131</v>
      </c>
      <c r="U47" s="2652" t="s">
        <v>132</v>
      </c>
      <c r="V47" s="2650" t="s">
        <v>133</v>
      </c>
    </row>
    <row r="48" spans="1:22" x14ac:dyDescent="0.2">
      <c r="A48" s="2561"/>
      <c r="B48" s="2573"/>
      <c r="C48" s="2574"/>
      <c r="D48" s="2575"/>
      <c r="E48" s="2648"/>
      <c r="F48" s="2592"/>
      <c r="G48" s="2592"/>
      <c r="H48" s="2592"/>
      <c r="I48" s="2592"/>
      <c r="J48" s="2649"/>
      <c r="K48" s="2372"/>
      <c r="L48" s="2372"/>
      <c r="M48" s="2372"/>
      <c r="N48" s="2592"/>
      <c r="O48" s="2592"/>
      <c r="P48" s="2592"/>
      <c r="Q48" s="2358"/>
      <c r="R48" s="2358"/>
      <c r="S48" s="2644"/>
      <c r="T48" s="2358"/>
      <c r="U48" s="2358"/>
      <c r="V48" s="2651"/>
    </row>
    <row r="49" spans="1:23" ht="13.5" thickBot="1" x14ac:dyDescent="0.25">
      <c r="A49" s="57">
        <v>1</v>
      </c>
      <c r="B49" s="2583">
        <v>2</v>
      </c>
      <c r="C49" s="2584"/>
      <c r="D49" s="2585"/>
      <c r="E49" s="153">
        <v>3</v>
      </c>
      <c r="F49" s="85">
        <v>4</v>
      </c>
      <c r="G49" s="85">
        <v>5</v>
      </c>
      <c r="H49" s="85">
        <v>6</v>
      </c>
      <c r="I49" s="85">
        <v>7</v>
      </c>
      <c r="J49" s="85">
        <v>8</v>
      </c>
      <c r="K49" s="153">
        <v>9</v>
      </c>
      <c r="L49" s="85">
        <v>10</v>
      </c>
      <c r="M49" s="85">
        <v>11</v>
      </c>
      <c r="N49" s="85">
        <v>12</v>
      </c>
      <c r="O49" s="85">
        <v>13</v>
      </c>
      <c r="P49" s="86">
        <v>14</v>
      </c>
      <c r="Q49" s="86">
        <v>15</v>
      </c>
      <c r="R49" s="85">
        <v>16</v>
      </c>
      <c r="S49" s="153">
        <v>17</v>
      </c>
      <c r="T49" s="86">
        <v>18</v>
      </c>
      <c r="U49" s="86">
        <v>19</v>
      </c>
      <c r="V49" s="84">
        <v>20</v>
      </c>
    </row>
    <row r="50" spans="1:23" x14ac:dyDescent="0.2">
      <c r="A50" s="96">
        <v>1</v>
      </c>
      <c r="B50" s="2596">
        <v>0</v>
      </c>
      <c r="C50" s="2597"/>
      <c r="D50" s="2598"/>
      <c r="E50" s="100"/>
      <c r="F50" s="98"/>
      <c r="G50" s="98"/>
      <c r="H50" s="97"/>
      <c r="I50" s="99"/>
      <c r="J50" s="99"/>
      <c r="K50" s="99"/>
      <c r="L50" s="97"/>
      <c r="M50" s="97"/>
      <c r="N50" s="97"/>
      <c r="O50" s="97"/>
      <c r="P50" s="97"/>
      <c r="Q50" s="97"/>
      <c r="R50" s="97"/>
      <c r="S50" s="97"/>
      <c r="T50" s="98"/>
      <c r="U50" s="98"/>
      <c r="V50" s="101"/>
      <c r="W50" s="112">
        <f>SUM(E50:V50)</f>
        <v>0</v>
      </c>
    </row>
    <row r="51" spans="1:23" x14ac:dyDescent="0.2">
      <c r="A51" s="96">
        <v>2</v>
      </c>
      <c r="B51" s="2599">
        <v>1</v>
      </c>
      <c r="C51" s="2600"/>
      <c r="D51" s="2601"/>
      <c r="E51" s="100"/>
      <c r="F51" s="98"/>
      <c r="G51" s="98"/>
      <c r="H51" s="97"/>
      <c r="I51" s="99"/>
      <c r="J51" s="99"/>
      <c r="K51" s="99"/>
      <c r="L51" s="97"/>
      <c r="M51" s="97"/>
      <c r="N51" s="97"/>
      <c r="O51" s="97"/>
      <c r="P51" s="97"/>
      <c r="Q51" s="97"/>
      <c r="R51" s="97"/>
      <c r="S51" s="97"/>
      <c r="T51" s="98"/>
      <c r="U51" s="98"/>
      <c r="V51" s="101"/>
      <c r="W51" s="112">
        <f t="shared" ref="W51:W59" si="1">SUM(E51:V51)</f>
        <v>0</v>
      </c>
    </row>
    <row r="52" spans="1:23" x14ac:dyDescent="0.2">
      <c r="A52" s="96">
        <v>3</v>
      </c>
      <c r="B52" s="2599">
        <v>2</v>
      </c>
      <c r="C52" s="2600"/>
      <c r="D52" s="2601"/>
      <c r="E52" s="100"/>
      <c r="F52" s="98"/>
      <c r="G52" s="98"/>
      <c r="H52" s="97"/>
      <c r="I52" s="99"/>
      <c r="J52" s="99"/>
      <c r="K52" s="99"/>
      <c r="L52" s="97"/>
      <c r="M52" s="97"/>
      <c r="N52" s="97"/>
      <c r="O52" s="97"/>
      <c r="P52" s="97"/>
      <c r="Q52" s="97"/>
      <c r="R52" s="97"/>
      <c r="S52" s="97"/>
      <c r="T52" s="98"/>
      <c r="U52" s="98"/>
      <c r="V52" s="101"/>
      <c r="W52" s="112">
        <f t="shared" si="1"/>
        <v>0</v>
      </c>
    </row>
    <row r="53" spans="1:23" x14ac:dyDescent="0.2">
      <c r="A53" s="96">
        <v>4</v>
      </c>
      <c r="B53" s="2599">
        <v>3</v>
      </c>
      <c r="C53" s="2600"/>
      <c r="D53" s="2601"/>
      <c r="E53" s="100">
        <v>7</v>
      </c>
      <c r="F53" s="98"/>
      <c r="G53" s="98">
        <v>1</v>
      </c>
      <c r="H53" s="97">
        <v>2</v>
      </c>
      <c r="I53" s="99"/>
      <c r="J53" s="99">
        <v>3</v>
      </c>
      <c r="K53" s="99"/>
      <c r="L53" s="97">
        <v>3</v>
      </c>
      <c r="M53" s="97"/>
      <c r="N53" s="97">
        <v>1</v>
      </c>
      <c r="O53" s="97"/>
      <c r="P53" s="97"/>
      <c r="Q53" s="97"/>
      <c r="R53" s="97">
        <v>3</v>
      </c>
      <c r="S53" s="97"/>
      <c r="T53" s="98"/>
      <c r="U53" s="98"/>
      <c r="V53" s="101">
        <v>33</v>
      </c>
      <c r="W53" s="112">
        <f t="shared" si="1"/>
        <v>53</v>
      </c>
    </row>
    <row r="54" spans="1:23" x14ac:dyDescent="0.2">
      <c r="A54" s="96">
        <v>5</v>
      </c>
      <c r="B54" s="2599">
        <v>4</v>
      </c>
      <c r="C54" s="2600"/>
      <c r="D54" s="2601"/>
      <c r="E54" s="100"/>
      <c r="F54" s="98"/>
      <c r="G54" s="98"/>
      <c r="H54" s="98"/>
      <c r="I54" s="70"/>
      <c r="J54" s="99"/>
      <c r="K54" s="98"/>
      <c r="L54" s="97"/>
      <c r="M54" s="98"/>
      <c r="N54" s="98"/>
      <c r="O54" s="98"/>
      <c r="P54" s="97"/>
      <c r="Q54" s="98"/>
      <c r="R54" s="98"/>
      <c r="S54" s="98"/>
      <c r="T54" s="98"/>
      <c r="U54" s="98"/>
      <c r="V54" s="101"/>
      <c r="W54" s="112">
        <f t="shared" si="1"/>
        <v>0</v>
      </c>
    </row>
    <row r="55" spans="1:23" x14ac:dyDescent="0.2">
      <c r="A55" s="96">
        <v>6</v>
      </c>
      <c r="B55" s="2599">
        <v>5</v>
      </c>
      <c r="C55" s="2600"/>
      <c r="D55" s="2601"/>
      <c r="E55" s="100"/>
      <c r="F55" s="98"/>
      <c r="G55" s="98"/>
      <c r="H55" s="97"/>
      <c r="I55" s="99"/>
      <c r="J55" s="99"/>
      <c r="K55" s="99"/>
      <c r="L55" s="97"/>
      <c r="M55" s="97"/>
      <c r="N55" s="97"/>
      <c r="O55" s="97"/>
      <c r="P55" s="97"/>
      <c r="Q55" s="97"/>
      <c r="R55" s="97"/>
      <c r="S55" s="97"/>
      <c r="T55" s="98"/>
      <c r="U55" s="98"/>
      <c r="V55" s="101">
        <v>3</v>
      </c>
      <c r="W55" s="112">
        <f t="shared" si="1"/>
        <v>3</v>
      </c>
    </row>
    <row r="56" spans="1:23" x14ac:dyDescent="0.2">
      <c r="A56" s="96">
        <v>7</v>
      </c>
      <c r="B56" s="2599">
        <v>6</v>
      </c>
      <c r="C56" s="2600"/>
      <c r="D56" s="2601"/>
      <c r="E56" s="100"/>
      <c r="F56" s="98"/>
      <c r="G56" s="98"/>
      <c r="H56" s="97"/>
      <c r="I56" s="99"/>
      <c r="J56" s="99">
        <v>1</v>
      </c>
      <c r="K56" s="99"/>
      <c r="L56" s="97"/>
      <c r="M56" s="97"/>
      <c r="N56" s="97"/>
      <c r="O56" s="97"/>
      <c r="P56" s="97"/>
      <c r="Q56" s="97"/>
      <c r="R56" s="97"/>
      <c r="S56" s="97"/>
      <c r="T56" s="98"/>
      <c r="U56" s="98"/>
      <c r="V56" s="101">
        <v>1</v>
      </c>
      <c r="W56" s="112">
        <f t="shared" si="1"/>
        <v>2</v>
      </c>
    </row>
    <row r="57" spans="1:23" x14ac:dyDescent="0.2">
      <c r="A57" s="96">
        <v>8</v>
      </c>
      <c r="B57" s="2599">
        <v>7</v>
      </c>
      <c r="C57" s="2600"/>
      <c r="D57" s="2601"/>
      <c r="E57" s="100"/>
      <c r="F57" s="98"/>
      <c r="G57" s="98"/>
      <c r="H57" s="97"/>
      <c r="I57" s="99"/>
      <c r="J57" s="99"/>
      <c r="K57" s="99"/>
      <c r="L57" s="97"/>
      <c r="M57" s="97"/>
      <c r="N57" s="97"/>
      <c r="O57" s="97"/>
      <c r="P57" s="97"/>
      <c r="Q57" s="97"/>
      <c r="R57" s="97"/>
      <c r="S57" s="97"/>
      <c r="T57" s="98"/>
      <c r="U57" s="98"/>
      <c r="V57" s="101"/>
      <c r="W57" s="112">
        <f t="shared" si="1"/>
        <v>0</v>
      </c>
    </row>
    <row r="58" spans="1:23" x14ac:dyDescent="0.2">
      <c r="A58" s="96">
        <v>9</v>
      </c>
      <c r="B58" s="2599">
        <v>8</v>
      </c>
      <c r="C58" s="2600"/>
      <c r="D58" s="2601"/>
      <c r="E58" s="100">
        <v>2</v>
      </c>
      <c r="F58" s="98"/>
      <c r="G58" s="98"/>
      <c r="H58" s="97"/>
      <c r="I58" s="99"/>
      <c r="J58" s="99"/>
      <c r="K58" s="99"/>
      <c r="L58" s="97"/>
      <c r="M58" s="97"/>
      <c r="N58" s="97"/>
      <c r="O58" s="97"/>
      <c r="P58" s="97"/>
      <c r="Q58" s="97"/>
      <c r="R58" s="97"/>
      <c r="S58" s="97"/>
      <c r="T58" s="98"/>
      <c r="U58" s="98"/>
      <c r="V58" s="101">
        <v>1</v>
      </c>
      <c r="W58" s="112">
        <f t="shared" si="1"/>
        <v>3</v>
      </c>
    </row>
    <row r="59" spans="1:23" ht="13.5" thickBot="1" x14ac:dyDescent="0.25">
      <c r="A59" s="94">
        <v>10</v>
      </c>
      <c r="B59" s="2640">
        <v>9</v>
      </c>
      <c r="C59" s="2641"/>
      <c r="D59" s="2642"/>
      <c r="E59" s="73"/>
      <c r="F59" s="72"/>
      <c r="G59" s="72"/>
      <c r="H59" s="69"/>
      <c r="I59" s="68"/>
      <c r="J59" s="68"/>
      <c r="K59" s="68"/>
      <c r="L59" s="69"/>
      <c r="M59" s="69"/>
      <c r="N59" s="69"/>
      <c r="O59" s="69"/>
      <c r="P59" s="69"/>
      <c r="Q59" s="69"/>
      <c r="R59" s="69"/>
      <c r="S59" s="69"/>
      <c r="T59" s="72"/>
      <c r="U59" s="72"/>
      <c r="V59" s="67">
        <v>1</v>
      </c>
      <c r="W59" s="112">
        <f t="shared" si="1"/>
        <v>1</v>
      </c>
    </row>
    <row r="60" spans="1:23" ht="13.5" thickBot="1" x14ac:dyDescent="0.25">
      <c r="A60" s="2354" t="s">
        <v>276</v>
      </c>
      <c r="B60" s="2355"/>
      <c r="C60" s="2355"/>
      <c r="D60" s="2355"/>
      <c r="E60" s="541">
        <f>SUM(E50:E59)</f>
        <v>9</v>
      </c>
      <c r="F60" s="542">
        <f t="shared" ref="F60:V60" si="2">SUM(F50:F59)</f>
        <v>0</v>
      </c>
      <c r="G60" s="542">
        <f t="shared" si="2"/>
        <v>1</v>
      </c>
      <c r="H60" s="542">
        <f t="shared" si="2"/>
        <v>2</v>
      </c>
      <c r="I60" s="542">
        <f t="shared" si="2"/>
        <v>0</v>
      </c>
      <c r="J60" s="542">
        <f t="shared" si="2"/>
        <v>4</v>
      </c>
      <c r="K60" s="542">
        <f t="shared" si="2"/>
        <v>0</v>
      </c>
      <c r="L60" s="542">
        <f t="shared" si="2"/>
        <v>3</v>
      </c>
      <c r="M60" s="542">
        <f t="shared" si="2"/>
        <v>0</v>
      </c>
      <c r="N60" s="542">
        <f t="shared" si="2"/>
        <v>1</v>
      </c>
      <c r="O60" s="542">
        <f t="shared" si="2"/>
        <v>0</v>
      </c>
      <c r="P60" s="542">
        <f t="shared" si="2"/>
        <v>0</v>
      </c>
      <c r="Q60" s="542">
        <f t="shared" si="2"/>
        <v>0</v>
      </c>
      <c r="R60" s="542">
        <f t="shared" si="2"/>
        <v>3</v>
      </c>
      <c r="S60" s="542">
        <f t="shared" si="2"/>
        <v>0</v>
      </c>
      <c r="T60" s="542">
        <f t="shared" si="2"/>
        <v>0</v>
      </c>
      <c r="U60" s="542">
        <f t="shared" si="2"/>
        <v>0</v>
      </c>
      <c r="V60" s="543">
        <f t="shared" si="2"/>
        <v>39</v>
      </c>
    </row>
    <row r="61" spans="1:23" x14ac:dyDescent="0.2">
      <c r="A61" s="1178"/>
      <c r="B61" s="1178"/>
      <c r="C61" s="1178"/>
      <c r="D61" s="117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3" x14ac:dyDescent="0.2">
      <c r="B62" s="1173" t="s">
        <v>79</v>
      </c>
      <c r="C62" s="1173"/>
      <c r="D62" s="1173"/>
      <c r="E62" s="1173"/>
      <c r="F62" s="1173"/>
      <c r="Q62" s="2277"/>
      <c r="R62" s="2277"/>
      <c r="S62" s="2277"/>
      <c r="T62" s="2277"/>
      <c r="U62" s="2277"/>
      <c r="V62" s="2277"/>
    </row>
    <row r="64" spans="1:23" x14ac:dyDescent="0.2">
      <c r="A64" s="3"/>
      <c r="B64" s="15" t="s">
        <v>102</v>
      </c>
      <c r="C64" s="16" t="s">
        <v>27</v>
      </c>
      <c r="D64" s="15" t="s">
        <v>134</v>
      </c>
      <c r="E64" s="15"/>
      <c r="F64" s="15"/>
      <c r="G64" s="15"/>
      <c r="H64" s="15"/>
      <c r="I64" s="15"/>
      <c r="J64" s="10"/>
      <c r="K64" s="10"/>
      <c r="L64" s="10"/>
      <c r="M64" s="10"/>
      <c r="N64" s="10"/>
      <c r="O64" s="10"/>
      <c r="P64" s="10"/>
      <c r="Q64" s="2256"/>
      <c r="R64" s="2256"/>
      <c r="S64" s="2256"/>
      <c r="T64" s="2256"/>
      <c r="U64" s="2256"/>
      <c r="V64" s="2256"/>
    </row>
    <row r="65" spans="1:22" x14ac:dyDescent="0.2">
      <c r="A65" s="3"/>
      <c r="B65" s="15" t="s">
        <v>103</v>
      </c>
      <c r="C65" s="16" t="s">
        <v>27</v>
      </c>
      <c r="D65" s="17" t="s">
        <v>135</v>
      </c>
      <c r="E65" s="17"/>
      <c r="F65" s="15"/>
      <c r="G65" s="15"/>
      <c r="H65" s="15"/>
      <c r="I65" s="15"/>
      <c r="J65" s="10"/>
      <c r="K65" s="10"/>
      <c r="L65" s="10"/>
      <c r="M65" s="10"/>
      <c r="N65" s="10"/>
      <c r="O65" s="10"/>
      <c r="P65" s="10"/>
      <c r="Q65" s="2256"/>
      <c r="R65" s="2256"/>
      <c r="S65" s="2256"/>
      <c r="T65" s="2256"/>
      <c r="U65" s="2256"/>
      <c r="V65" s="2256"/>
    </row>
    <row r="66" spans="1:22" x14ac:dyDescent="0.2">
      <c r="A66" s="3"/>
      <c r="B66" s="15" t="s">
        <v>104</v>
      </c>
      <c r="C66" s="16" t="s">
        <v>27</v>
      </c>
      <c r="D66" s="15" t="s">
        <v>136</v>
      </c>
      <c r="E66" s="18"/>
      <c r="F66" s="15"/>
      <c r="G66" s="15"/>
      <c r="H66" s="15"/>
      <c r="I66" s="15"/>
      <c r="J66" s="10"/>
      <c r="K66" s="10"/>
      <c r="L66" s="10"/>
      <c r="M66" s="10"/>
      <c r="N66" s="10"/>
      <c r="O66" s="10"/>
      <c r="P66" s="10"/>
      <c r="Q66" s="2392"/>
      <c r="R66" s="2392"/>
      <c r="S66" s="2392"/>
      <c r="T66" s="2392"/>
      <c r="U66" s="2392"/>
      <c r="V66" s="2392"/>
    </row>
    <row r="67" spans="1:22" x14ac:dyDescent="0.2">
      <c r="A67" s="3"/>
      <c r="B67" s="15" t="s">
        <v>105</v>
      </c>
      <c r="C67" s="16" t="s">
        <v>27</v>
      </c>
      <c r="D67" s="10" t="s">
        <v>137</v>
      </c>
      <c r="E67" s="15"/>
      <c r="F67" s="15"/>
      <c r="G67" s="15"/>
      <c r="H67" s="1177"/>
      <c r="I67" s="16" t="s">
        <v>277</v>
      </c>
      <c r="J67" s="10" t="s">
        <v>146</v>
      </c>
      <c r="L67" s="10"/>
      <c r="M67" s="10"/>
      <c r="N67" s="10"/>
      <c r="O67" s="10"/>
      <c r="P67" s="10"/>
      <c r="Q67" s="2392"/>
      <c r="R67" s="2392"/>
      <c r="S67" s="2392"/>
      <c r="T67" s="2392"/>
      <c r="U67" s="2392"/>
      <c r="V67" s="2392"/>
    </row>
    <row r="68" spans="1:22" x14ac:dyDescent="0.2">
      <c r="A68" s="3"/>
      <c r="B68" s="15" t="s">
        <v>106</v>
      </c>
      <c r="C68" s="16" t="s">
        <v>27</v>
      </c>
      <c r="D68" s="10" t="s">
        <v>138</v>
      </c>
      <c r="E68" s="10"/>
      <c r="F68" s="10"/>
      <c r="G68" s="10"/>
      <c r="H68" s="1177"/>
      <c r="I68" s="16" t="s">
        <v>278</v>
      </c>
      <c r="J68" s="10" t="s">
        <v>147</v>
      </c>
      <c r="L68" s="10"/>
      <c r="M68" s="10"/>
      <c r="N68" s="10"/>
      <c r="O68" s="10"/>
      <c r="P68" s="10"/>
      <c r="Q68" s="10"/>
    </row>
    <row r="69" spans="1:22" x14ac:dyDescent="0.2">
      <c r="A69" s="3"/>
      <c r="B69" s="15" t="s">
        <v>107</v>
      </c>
      <c r="C69" s="16" t="s">
        <v>27</v>
      </c>
      <c r="D69" s="10" t="s">
        <v>139</v>
      </c>
      <c r="E69" s="10"/>
      <c r="F69" s="10"/>
      <c r="G69" s="10"/>
      <c r="H69" s="1177"/>
      <c r="I69" s="16"/>
      <c r="J69" s="10" t="s">
        <v>148</v>
      </c>
      <c r="L69" s="10"/>
      <c r="M69" s="10"/>
      <c r="N69" s="10"/>
      <c r="O69" s="10"/>
      <c r="P69" s="10"/>
      <c r="Q69" s="10"/>
    </row>
    <row r="70" spans="1:22" x14ac:dyDescent="0.2">
      <c r="A70" s="3"/>
      <c r="B70" s="15" t="s">
        <v>108</v>
      </c>
      <c r="C70" s="16" t="s">
        <v>27</v>
      </c>
      <c r="D70" s="10" t="s">
        <v>140</v>
      </c>
      <c r="E70" s="10"/>
      <c r="F70" s="10"/>
      <c r="G70" s="10"/>
      <c r="H70" s="1177"/>
      <c r="I70" s="16" t="s">
        <v>279</v>
      </c>
      <c r="J70" s="10" t="s">
        <v>149</v>
      </c>
      <c r="L70" s="10"/>
      <c r="M70" s="10"/>
      <c r="N70" s="10"/>
      <c r="O70" s="10"/>
      <c r="P70" s="10"/>
      <c r="Q70" s="10"/>
    </row>
    <row r="71" spans="1:22" x14ac:dyDescent="0.2">
      <c r="A71" s="3"/>
      <c r="B71" s="15" t="s">
        <v>109</v>
      </c>
      <c r="C71" s="16" t="s">
        <v>27</v>
      </c>
      <c r="D71" s="10" t="s">
        <v>141</v>
      </c>
      <c r="E71" s="10"/>
      <c r="F71" s="10"/>
      <c r="G71" s="10"/>
      <c r="H71" s="1177"/>
      <c r="I71" s="16"/>
      <c r="J71" s="10" t="s">
        <v>150</v>
      </c>
      <c r="L71" s="10"/>
      <c r="M71" s="10"/>
      <c r="N71" s="10"/>
      <c r="O71" s="10"/>
      <c r="P71" s="10"/>
      <c r="Q71" s="2257"/>
      <c r="R71" s="2257"/>
      <c r="S71" s="2257"/>
      <c r="T71" s="2257"/>
      <c r="U71" s="2257"/>
      <c r="V71" s="2257"/>
    </row>
    <row r="72" spans="1:22" x14ac:dyDescent="0.2">
      <c r="A72" s="3"/>
      <c r="B72" s="15" t="s">
        <v>110</v>
      </c>
      <c r="C72" s="16" t="s">
        <v>27</v>
      </c>
      <c r="D72" s="10" t="s">
        <v>142</v>
      </c>
      <c r="E72" s="10"/>
      <c r="F72" s="10"/>
      <c r="G72" s="10"/>
      <c r="H72" s="1177"/>
      <c r="I72" s="16" t="s">
        <v>280</v>
      </c>
      <c r="J72" s="10" t="s">
        <v>151</v>
      </c>
      <c r="L72" s="10"/>
      <c r="M72" s="10"/>
      <c r="N72" s="10"/>
      <c r="O72" s="10"/>
      <c r="P72" s="10"/>
      <c r="Q72" s="2392"/>
      <c r="R72" s="2392"/>
      <c r="S72" s="2392"/>
      <c r="T72" s="2392"/>
      <c r="U72" s="2392"/>
      <c r="V72" s="2392"/>
    </row>
    <row r="73" spans="1:22" x14ac:dyDescent="0.2">
      <c r="A73" s="3"/>
      <c r="B73" s="15" t="s">
        <v>111</v>
      </c>
      <c r="C73" s="16" t="s">
        <v>27</v>
      </c>
      <c r="D73" s="10" t="s">
        <v>143</v>
      </c>
      <c r="E73" s="10"/>
      <c r="F73" s="10"/>
      <c r="G73" s="10"/>
      <c r="H73" s="1177"/>
      <c r="I73" s="16" t="s">
        <v>281</v>
      </c>
      <c r="J73" s="10" t="s">
        <v>152</v>
      </c>
      <c r="L73" s="10"/>
      <c r="M73" s="10"/>
      <c r="N73" s="10"/>
      <c r="O73" s="10"/>
      <c r="P73" s="10"/>
      <c r="Q73" s="2392"/>
      <c r="R73" s="2392"/>
      <c r="S73" s="2392"/>
      <c r="T73" s="2392"/>
      <c r="U73" s="2392"/>
      <c r="V73" s="2392"/>
    </row>
    <row r="74" spans="1:22" x14ac:dyDescent="0.2">
      <c r="B74" s="15" t="s">
        <v>126</v>
      </c>
      <c r="C74" s="16" t="s">
        <v>27</v>
      </c>
      <c r="D74" s="10" t="s">
        <v>144</v>
      </c>
      <c r="E74" s="10"/>
      <c r="F74" s="10"/>
      <c r="G74" s="10"/>
      <c r="H74" s="1177"/>
      <c r="I74" s="16" t="s">
        <v>282</v>
      </c>
      <c r="J74" s="10" t="s">
        <v>153</v>
      </c>
      <c r="L74" s="10"/>
      <c r="M74" s="10"/>
      <c r="N74" s="10"/>
      <c r="O74" s="10"/>
      <c r="P74" s="10"/>
      <c r="Q74" s="10"/>
    </row>
    <row r="75" spans="1:22" x14ac:dyDescent="0.2">
      <c r="B75" s="15" t="s">
        <v>127</v>
      </c>
      <c r="C75" s="16" t="s">
        <v>27</v>
      </c>
      <c r="D75" s="10" t="s">
        <v>145</v>
      </c>
      <c r="E75" s="10"/>
      <c r="F75" s="10"/>
      <c r="G75" s="10"/>
      <c r="H75" s="10"/>
      <c r="I75" s="1245" t="s">
        <v>676</v>
      </c>
      <c r="J75" s="1177"/>
      <c r="K75" s="10"/>
      <c r="L75" s="10"/>
      <c r="M75" s="10"/>
      <c r="N75" s="10"/>
      <c r="O75" s="10"/>
      <c r="P75" s="10"/>
      <c r="Q75" s="10"/>
    </row>
    <row r="77" spans="1:22" x14ac:dyDescent="0.2">
      <c r="B77" s="1246" t="s">
        <v>677</v>
      </c>
    </row>
    <row r="79" spans="1:22" ht="18" x14ac:dyDescent="0.25">
      <c r="A79" s="2361" t="s">
        <v>98</v>
      </c>
      <c r="B79" s="2361"/>
      <c r="C79" s="2361"/>
      <c r="D79" s="2361"/>
      <c r="E79" s="2361"/>
      <c r="F79" s="2361"/>
      <c r="G79" s="2361"/>
      <c r="H79" s="2361"/>
      <c r="I79" s="2361"/>
      <c r="J79" s="2361"/>
      <c r="K79" s="2361"/>
      <c r="L79" s="2361"/>
      <c r="M79" s="2361"/>
      <c r="N79" s="2361"/>
      <c r="O79" s="2361"/>
      <c r="P79" s="2361"/>
      <c r="Q79" s="2361"/>
      <c r="R79" s="2361"/>
      <c r="S79" s="2361"/>
      <c r="T79" s="2361"/>
      <c r="U79" s="2361"/>
      <c r="V79" s="2361"/>
    </row>
    <row r="80" spans="1:22" ht="18" x14ac:dyDescent="0.25">
      <c r="A80" s="1179"/>
      <c r="B80" s="1179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79"/>
      <c r="N80" s="1179"/>
      <c r="O80" s="1179"/>
      <c r="P80" s="1179"/>
      <c r="Q80" s="1179"/>
      <c r="R80" s="1179"/>
      <c r="S80" s="1179"/>
      <c r="T80" s="1179"/>
      <c r="U80" s="1179"/>
      <c r="V80" s="1179"/>
    </row>
    <row r="81" spans="1:22" x14ac:dyDescent="0.2">
      <c r="A81" s="112" t="s">
        <v>273</v>
      </c>
      <c r="C81" s="103" t="s">
        <v>27</v>
      </c>
      <c r="D81" s="103" t="s">
        <v>284</v>
      </c>
      <c r="E81" s="103"/>
    </row>
    <row r="82" spans="1:22" x14ac:dyDescent="0.2">
      <c r="A82" s="95" t="s">
        <v>25</v>
      </c>
      <c r="C82" s="103" t="s">
        <v>27</v>
      </c>
      <c r="D82" s="1180">
        <v>2014</v>
      </c>
      <c r="E82" s="81"/>
    </row>
    <row r="83" spans="1:22" x14ac:dyDescent="0.2">
      <c r="A83" s="544" t="s">
        <v>272</v>
      </c>
      <c r="C83" s="103" t="s">
        <v>27</v>
      </c>
      <c r="D83" s="103" t="s">
        <v>275</v>
      </c>
      <c r="E83" s="103"/>
    </row>
    <row r="84" spans="1:22" x14ac:dyDescent="0.2">
      <c r="A84" s="95" t="s">
        <v>26</v>
      </c>
      <c r="C84" s="103" t="s">
        <v>27</v>
      </c>
      <c r="D84" s="103" t="s">
        <v>759</v>
      </c>
      <c r="E84" s="103"/>
    </row>
    <row r="85" spans="1:22" ht="13.5" thickBot="1" x14ac:dyDescent="0.25">
      <c r="C85" s="13"/>
      <c r="D85" s="1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2">
      <c r="A86" s="2560" t="s">
        <v>0</v>
      </c>
      <c r="B86" s="2567" t="s">
        <v>387</v>
      </c>
      <c r="C86" s="2568"/>
      <c r="D86" s="2569"/>
      <c r="E86" s="2653" t="s">
        <v>238</v>
      </c>
      <c r="F86" s="2653"/>
      <c r="G86" s="2653"/>
      <c r="H86" s="2653"/>
      <c r="I86" s="2653"/>
      <c r="J86" s="2653"/>
      <c r="K86" s="2653"/>
      <c r="L86" s="2653"/>
      <c r="M86" s="2653"/>
      <c r="N86" s="2653"/>
      <c r="O86" s="2653"/>
      <c r="P86" s="2653"/>
      <c r="Q86" s="2653"/>
      <c r="R86" s="2653"/>
      <c r="S86" s="2653"/>
      <c r="T86" s="2653"/>
      <c r="U86" s="2653"/>
      <c r="V86" s="2654"/>
    </row>
    <row r="87" spans="1:22" x14ac:dyDescent="0.2">
      <c r="A87" s="2561"/>
      <c r="B87" s="2570"/>
      <c r="C87" s="2571"/>
      <c r="D87" s="2572"/>
      <c r="E87" s="2647" t="s">
        <v>102</v>
      </c>
      <c r="F87" s="2646" t="s">
        <v>103</v>
      </c>
      <c r="G87" s="2646" t="s">
        <v>104</v>
      </c>
      <c r="H87" s="2646" t="s">
        <v>105</v>
      </c>
      <c r="I87" s="2646" t="s">
        <v>106</v>
      </c>
      <c r="J87" s="2646" t="s">
        <v>107</v>
      </c>
      <c r="K87" s="2645" t="s">
        <v>108</v>
      </c>
      <c r="L87" s="2645" t="s">
        <v>109</v>
      </c>
      <c r="M87" s="2645" t="s">
        <v>110</v>
      </c>
      <c r="N87" s="2646" t="s">
        <v>111</v>
      </c>
      <c r="O87" s="2646" t="s">
        <v>126</v>
      </c>
      <c r="P87" s="2646" t="s">
        <v>127</v>
      </c>
      <c r="Q87" s="2652" t="s">
        <v>128</v>
      </c>
      <c r="R87" s="2652" t="s">
        <v>129</v>
      </c>
      <c r="S87" s="2643" t="s">
        <v>130</v>
      </c>
      <c r="T87" s="2652" t="s">
        <v>131</v>
      </c>
      <c r="U87" s="2652" t="s">
        <v>132</v>
      </c>
      <c r="V87" s="2650" t="s">
        <v>133</v>
      </c>
    </row>
    <row r="88" spans="1:22" x14ac:dyDescent="0.2">
      <c r="A88" s="2561"/>
      <c r="B88" s="2573"/>
      <c r="C88" s="2574"/>
      <c r="D88" s="2575"/>
      <c r="E88" s="2648"/>
      <c r="F88" s="2592"/>
      <c r="G88" s="2592"/>
      <c r="H88" s="2592"/>
      <c r="I88" s="2592"/>
      <c r="J88" s="2649"/>
      <c r="K88" s="2372"/>
      <c r="L88" s="2372"/>
      <c r="M88" s="2372"/>
      <c r="N88" s="2592"/>
      <c r="O88" s="2592"/>
      <c r="P88" s="2592"/>
      <c r="Q88" s="2358"/>
      <c r="R88" s="2358"/>
      <c r="S88" s="2644"/>
      <c r="T88" s="2358"/>
      <c r="U88" s="2358"/>
      <c r="V88" s="2651"/>
    </row>
    <row r="89" spans="1:22" ht="13.5" thickBot="1" x14ac:dyDescent="0.25">
      <c r="A89" s="57">
        <v>1</v>
      </c>
      <c r="B89" s="2583">
        <v>2</v>
      </c>
      <c r="C89" s="2584"/>
      <c r="D89" s="2585"/>
      <c r="E89" s="153">
        <v>3</v>
      </c>
      <c r="F89" s="85">
        <v>4</v>
      </c>
      <c r="G89" s="85">
        <v>5</v>
      </c>
      <c r="H89" s="85">
        <v>6</v>
      </c>
      <c r="I89" s="85">
        <v>7</v>
      </c>
      <c r="J89" s="85">
        <v>8</v>
      </c>
      <c r="K89" s="153">
        <v>9</v>
      </c>
      <c r="L89" s="85">
        <v>10</v>
      </c>
      <c r="M89" s="85">
        <v>11</v>
      </c>
      <c r="N89" s="85">
        <v>12</v>
      </c>
      <c r="O89" s="85">
        <v>13</v>
      </c>
      <c r="P89" s="86">
        <v>14</v>
      </c>
      <c r="Q89" s="86">
        <v>15</v>
      </c>
      <c r="R89" s="85">
        <v>16</v>
      </c>
      <c r="S89" s="153">
        <v>17</v>
      </c>
      <c r="T89" s="86">
        <v>18</v>
      </c>
      <c r="U89" s="86">
        <v>19</v>
      </c>
      <c r="V89" s="84">
        <v>20</v>
      </c>
    </row>
    <row r="90" spans="1:22" x14ac:dyDescent="0.2">
      <c r="A90" s="96">
        <v>1</v>
      </c>
      <c r="B90" s="2596">
        <v>0</v>
      </c>
      <c r="C90" s="2597"/>
      <c r="D90" s="2598"/>
      <c r="E90" s="1332"/>
      <c r="F90" s="1328"/>
      <c r="G90" s="1328"/>
      <c r="H90" s="1327"/>
      <c r="I90" s="1331"/>
      <c r="J90" s="1331"/>
      <c r="K90" s="1331"/>
      <c r="L90" s="1327"/>
      <c r="M90" s="1327"/>
      <c r="N90" s="1327"/>
      <c r="O90" s="1327"/>
      <c r="P90" s="1327"/>
      <c r="Q90" s="1327"/>
      <c r="R90" s="1327"/>
      <c r="S90" s="1327"/>
      <c r="T90" s="1328"/>
      <c r="U90" s="1328"/>
      <c r="V90" s="1329"/>
    </row>
    <row r="91" spans="1:22" x14ac:dyDescent="0.2">
      <c r="A91" s="96">
        <v>2</v>
      </c>
      <c r="B91" s="2599">
        <v>1</v>
      </c>
      <c r="C91" s="2600"/>
      <c r="D91" s="2601"/>
      <c r="E91" s="1332"/>
      <c r="F91" s="1328"/>
      <c r="G91" s="1328"/>
      <c r="H91" s="1327"/>
      <c r="I91" s="1331"/>
      <c r="J91" s="1331"/>
      <c r="K91" s="1331"/>
      <c r="L91" s="1327"/>
      <c r="M91" s="1327"/>
      <c r="N91" s="1327"/>
      <c r="O91" s="1327"/>
      <c r="P91" s="1327"/>
      <c r="Q91" s="1327"/>
      <c r="R91" s="1327"/>
      <c r="S91" s="1327"/>
      <c r="T91" s="1328"/>
      <c r="U91" s="1328"/>
      <c r="V91" s="1329"/>
    </row>
    <row r="92" spans="1:22" x14ac:dyDescent="0.2">
      <c r="A92" s="96">
        <v>3</v>
      </c>
      <c r="B92" s="2599">
        <v>2</v>
      </c>
      <c r="C92" s="2600"/>
      <c r="D92" s="2601"/>
      <c r="E92" s="1332"/>
      <c r="F92" s="1328"/>
      <c r="G92" s="1328"/>
      <c r="H92" s="1327"/>
      <c r="I92" s="1331"/>
      <c r="J92" s="1331"/>
      <c r="K92" s="1331"/>
      <c r="L92" s="1327"/>
      <c r="M92" s="1327"/>
      <c r="N92" s="1327"/>
      <c r="O92" s="1327"/>
      <c r="P92" s="1327"/>
      <c r="Q92" s="1327"/>
      <c r="R92" s="1327"/>
      <c r="S92" s="1327"/>
      <c r="T92" s="1328"/>
      <c r="U92" s="1328"/>
      <c r="V92" s="1329"/>
    </row>
    <row r="93" spans="1:22" x14ac:dyDescent="0.2">
      <c r="A93" s="96">
        <v>4</v>
      </c>
      <c r="B93" s="2599">
        <v>3</v>
      </c>
      <c r="C93" s="2600"/>
      <c r="D93" s="2601"/>
      <c r="E93" s="1332">
        <v>3</v>
      </c>
      <c r="F93" s="1328"/>
      <c r="G93" s="1328"/>
      <c r="H93" s="1327">
        <v>1</v>
      </c>
      <c r="I93" s="1331"/>
      <c r="J93" s="1331">
        <v>1</v>
      </c>
      <c r="K93" s="1331">
        <v>2</v>
      </c>
      <c r="L93" s="1327">
        <v>2</v>
      </c>
      <c r="M93" s="1327"/>
      <c r="N93" s="1327"/>
      <c r="O93" s="1327"/>
      <c r="P93" s="1327"/>
      <c r="Q93" s="1327"/>
      <c r="R93" s="1327"/>
      <c r="S93" s="1327"/>
      <c r="T93" s="1328"/>
      <c r="U93" s="1328"/>
      <c r="V93" s="1329">
        <v>24</v>
      </c>
    </row>
    <row r="94" spans="1:22" x14ac:dyDescent="0.2">
      <c r="A94" s="96">
        <v>5</v>
      </c>
      <c r="B94" s="2599">
        <v>4</v>
      </c>
      <c r="C94" s="2600"/>
      <c r="D94" s="2601"/>
      <c r="E94" s="1332"/>
      <c r="F94" s="1328"/>
      <c r="G94" s="1328"/>
      <c r="H94" s="1328"/>
      <c r="I94" s="1326"/>
      <c r="J94" s="1331"/>
      <c r="K94" s="1328"/>
      <c r="L94" s="1327"/>
      <c r="M94" s="1328"/>
      <c r="N94" s="1328"/>
      <c r="O94" s="1328"/>
      <c r="P94" s="1327"/>
      <c r="Q94" s="1328"/>
      <c r="R94" s="1328"/>
      <c r="S94" s="1328"/>
      <c r="T94" s="1328"/>
      <c r="U94" s="1328"/>
      <c r="V94" s="1329"/>
    </row>
    <row r="95" spans="1:22" x14ac:dyDescent="0.2">
      <c r="A95" s="96">
        <v>6</v>
      </c>
      <c r="B95" s="2599">
        <v>5</v>
      </c>
      <c r="C95" s="2600"/>
      <c r="D95" s="2601"/>
      <c r="E95" s="1332"/>
      <c r="F95" s="1328"/>
      <c r="G95" s="1328"/>
      <c r="H95" s="1327"/>
      <c r="I95" s="1331"/>
      <c r="J95" s="1331">
        <v>2</v>
      </c>
      <c r="K95" s="1331"/>
      <c r="L95" s="1327"/>
      <c r="M95" s="1327"/>
      <c r="N95" s="1327"/>
      <c r="O95" s="1327"/>
      <c r="P95" s="1327"/>
      <c r="Q95" s="1327"/>
      <c r="R95" s="1327"/>
      <c r="S95" s="1327"/>
      <c r="T95" s="1328"/>
      <c r="U95" s="1328"/>
      <c r="V95" s="1329"/>
    </row>
    <row r="96" spans="1:22" x14ac:dyDescent="0.2">
      <c r="A96" s="96">
        <v>7</v>
      </c>
      <c r="B96" s="2599">
        <v>6</v>
      </c>
      <c r="C96" s="2600"/>
      <c r="D96" s="2601"/>
      <c r="E96" s="1332"/>
      <c r="F96" s="1328"/>
      <c r="G96" s="1328"/>
      <c r="H96" s="1327"/>
      <c r="I96" s="1331"/>
      <c r="J96" s="1331"/>
      <c r="K96" s="1331"/>
      <c r="L96" s="1327"/>
      <c r="M96" s="1327"/>
      <c r="N96" s="1327"/>
      <c r="O96" s="1327"/>
      <c r="P96" s="1327"/>
      <c r="Q96" s="1327"/>
      <c r="R96" s="1327"/>
      <c r="S96" s="1327"/>
      <c r="T96" s="1328"/>
      <c r="U96" s="1328"/>
      <c r="V96" s="1329"/>
    </row>
    <row r="97" spans="1:22" x14ac:dyDescent="0.2">
      <c r="A97" s="96">
        <v>8</v>
      </c>
      <c r="B97" s="2599">
        <v>7</v>
      </c>
      <c r="C97" s="2600"/>
      <c r="D97" s="2601"/>
      <c r="E97" s="1332"/>
      <c r="F97" s="1328"/>
      <c r="G97" s="1328"/>
      <c r="H97" s="1327"/>
      <c r="I97" s="1331"/>
      <c r="J97" s="1331"/>
      <c r="K97" s="1331"/>
      <c r="L97" s="1327"/>
      <c r="M97" s="1327"/>
      <c r="N97" s="1327"/>
      <c r="O97" s="1327"/>
      <c r="P97" s="1327"/>
      <c r="Q97" s="1327"/>
      <c r="R97" s="1327"/>
      <c r="S97" s="1327"/>
      <c r="T97" s="1328"/>
      <c r="U97" s="1328"/>
      <c r="V97" s="1329">
        <v>1</v>
      </c>
    </row>
    <row r="98" spans="1:22" x14ac:dyDescent="0.2">
      <c r="A98" s="96">
        <v>9</v>
      </c>
      <c r="B98" s="2599">
        <v>8</v>
      </c>
      <c r="C98" s="2600"/>
      <c r="D98" s="2601"/>
      <c r="E98" s="1332"/>
      <c r="F98" s="1328"/>
      <c r="G98" s="1328"/>
      <c r="H98" s="1327"/>
      <c r="I98" s="1331"/>
      <c r="J98" s="1331"/>
      <c r="K98" s="1331"/>
      <c r="L98" s="1327"/>
      <c r="M98" s="1327"/>
      <c r="N98" s="1327"/>
      <c r="O98" s="1327"/>
      <c r="P98" s="1327"/>
      <c r="Q98" s="1327"/>
      <c r="R98" s="1327"/>
      <c r="S98" s="1327"/>
      <c r="T98" s="1328"/>
      <c r="U98" s="1328"/>
      <c r="V98" s="1329">
        <v>1</v>
      </c>
    </row>
    <row r="99" spans="1:22" ht="13.5" thickBot="1" x14ac:dyDescent="0.25">
      <c r="A99" s="94">
        <v>10</v>
      </c>
      <c r="B99" s="2640">
        <v>9</v>
      </c>
      <c r="C99" s="2641"/>
      <c r="D99" s="2642"/>
      <c r="E99" s="1333"/>
      <c r="F99" s="1330"/>
      <c r="G99" s="1330"/>
      <c r="H99" s="1325"/>
      <c r="I99" s="1324"/>
      <c r="J99" s="1324"/>
      <c r="K99" s="1324"/>
      <c r="L99" s="1325"/>
      <c r="M99" s="1325"/>
      <c r="N99" s="1325"/>
      <c r="O99" s="1325"/>
      <c r="P99" s="1325"/>
      <c r="Q99" s="1325"/>
      <c r="R99" s="1325"/>
      <c r="S99" s="1325"/>
      <c r="T99" s="1330"/>
      <c r="U99" s="1330"/>
      <c r="V99" s="1323"/>
    </row>
    <row r="100" spans="1:22" ht="13.5" thickBot="1" x14ac:dyDescent="0.25">
      <c r="A100" s="2354" t="s">
        <v>276</v>
      </c>
      <c r="B100" s="2355"/>
      <c r="C100" s="2355"/>
      <c r="D100" s="2355"/>
      <c r="E100" s="1334">
        <v>3</v>
      </c>
      <c r="F100" s="1335">
        <v>0</v>
      </c>
      <c r="G100" s="1335">
        <v>0</v>
      </c>
      <c r="H100" s="1335">
        <v>1</v>
      </c>
      <c r="I100" s="1335">
        <v>0</v>
      </c>
      <c r="J100" s="1335">
        <v>3</v>
      </c>
      <c r="K100" s="1335">
        <v>2</v>
      </c>
      <c r="L100" s="1335">
        <v>2</v>
      </c>
      <c r="M100" s="1335">
        <v>0</v>
      </c>
      <c r="N100" s="1335">
        <v>0</v>
      </c>
      <c r="O100" s="1335">
        <v>0</v>
      </c>
      <c r="P100" s="1335">
        <v>0</v>
      </c>
      <c r="Q100" s="1335">
        <v>0</v>
      </c>
      <c r="R100" s="1335">
        <v>0</v>
      </c>
      <c r="S100" s="1335">
        <v>0</v>
      </c>
      <c r="T100" s="1335">
        <v>0</v>
      </c>
      <c r="U100" s="1335">
        <v>0</v>
      </c>
      <c r="V100" s="1336">
        <v>26</v>
      </c>
    </row>
    <row r="101" spans="1:22" x14ac:dyDescent="0.2">
      <c r="A101" s="1178"/>
      <c r="B101" s="1178"/>
      <c r="C101" s="1178"/>
      <c r="D101" s="117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3" spans="1:22" x14ac:dyDescent="0.2">
      <c r="B103" s="1173" t="s">
        <v>79</v>
      </c>
      <c r="C103" s="1173"/>
      <c r="D103" s="1173"/>
      <c r="E103" s="1173"/>
      <c r="F103" s="1173"/>
      <c r="Q103" s="2277"/>
      <c r="R103" s="2277"/>
      <c r="S103" s="2277"/>
      <c r="T103" s="2277"/>
      <c r="U103" s="2277"/>
      <c r="V103" s="2277"/>
    </row>
    <row r="105" spans="1:22" x14ac:dyDescent="0.2">
      <c r="A105" s="3"/>
      <c r="B105" s="15" t="s">
        <v>102</v>
      </c>
      <c r="C105" s="16" t="s">
        <v>27</v>
      </c>
      <c r="D105" s="15" t="s">
        <v>134</v>
      </c>
      <c r="E105" s="15"/>
      <c r="F105" s="15"/>
      <c r="G105" s="15"/>
      <c r="H105" s="15"/>
      <c r="I105" s="15"/>
      <c r="J105" s="10"/>
      <c r="K105" s="10"/>
      <c r="L105" s="10"/>
      <c r="M105" s="10"/>
      <c r="N105" s="10"/>
      <c r="O105" s="10"/>
      <c r="P105" s="10"/>
      <c r="Q105" s="2256"/>
      <c r="R105" s="2256"/>
      <c r="S105" s="2256"/>
      <c r="T105" s="2256"/>
      <c r="U105" s="2256"/>
      <c r="V105" s="2256"/>
    </row>
    <row r="106" spans="1:22" x14ac:dyDescent="0.2">
      <c r="A106" s="3"/>
      <c r="B106" s="15" t="s">
        <v>103</v>
      </c>
      <c r="C106" s="16" t="s">
        <v>27</v>
      </c>
      <c r="D106" s="17" t="s">
        <v>135</v>
      </c>
      <c r="E106" s="17"/>
      <c r="F106" s="15"/>
      <c r="G106" s="15"/>
      <c r="H106" s="15"/>
      <c r="I106" s="15"/>
      <c r="J106" s="10"/>
      <c r="K106" s="10"/>
      <c r="L106" s="10"/>
      <c r="M106" s="10"/>
      <c r="N106" s="10"/>
      <c r="O106" s="10"/>
      <c r="P106" s="10"/>
      <c r="Q106" s="2256"/>
      <c r="R106" s="2256"/>
      <c r="S106" s="2256"/>
      <c r="T106" s="2256"/>
      <c r="U106" s="2256"/>
      <c r="V106" s="2256"/>
    </row>
    <row r="107" spans="1:22" x14ac:dyDescent="0.2">
      <c r="A107" s="3"/>
      <c r="B107" s="15" t="s">
        <v>104</v>
      </c>
      <c r="C107" s="16" t="s">
        <v>27</v>
      </c>
      <c r="D107" s="15" t="s">
        <v>136</v>
      </c>
      <c r="E107" s="18"/>
      <c r="F107" s="15"/>
      <c r="G107" s="15"/>
      <c r="H107" s="15"/>
      <c r="I107" s="15"/>
      <c r="J107" s="10"/>
      <c r="K107" s="10"/>
      <c r="L107" s="10"/>
      <c r="M107" s="10"/>
      <c r="N107" s="10"/>
      <c r="O107" s="10"/>
      <c r="P107" s="10"/>
      <c r="Q107" s="2392"/>
      <c r="R107" s="2392"/>
      <c r="S107" s="2392"/>
      <c r="T107" s="2392"/>
      <c r="U107" s="2392"/>
      <c r="V107" s="2392"/>
    </row>
    <row r="108" spans="1:22" x14ac:dyDescent="0.2">
      <c r="A108" s="3"/>
      <c r="B108" s="15" t="s">
        <v>105</v>
      </c>
      <c r="C108" s="16" t="s">
        <v>27</v>
      </c>
      <c r="D108" s="10" t="s">
        <v>137</v>
      </c>
      <c r="E108" s="15"/>
      <c r="F108" s="15"/>
      <c r="G108" s="15"/>
      <c r="H108" s="1351"/>
      <c r="I108" s="16" t="s">
        <v>277</v>
      </c>
      <c r="J108" s="10" t="s">
        <v>146</v>
      </c>
      <c r="L108" s="10"/>
      <c r="M108" s="10"/>
      <c r="N108" s="10"/>
      <c r="O108" s="10"/>
      <c r="P108" s="10"/>
      <c r="Q108" s="2392"/>
      <c r="R108" s="2392"/>
      <c r="S108" s="2392"/>
      <c r="T108" s="2392"/>
      <c r="U108" s="2392"/>
      <c r="V108" s="2392"/>
    </row>
    <row r="109" spans="1:22" x14ac:dyDescent="0.2">
      <c r="A109" s="3"/>
      <c r="B109" s="15" t="s">
        <v>106</v>
      </c>
      <c r="C109" s="16" t="s">
        <v>27</v>
      </c>
      <c r="D109" s="10" t="s">
        <v>138</v>
      </c>
      <c r="E109" s="10"/>
      <c r="F109" s="10"/>
      <c r="G109" s="10"/>
      <c r="H109" s="1351"/>
      <c r="I109" s="16" t="s">
        <v>278</v>
      </c>
      <c r="J109" s="10" t="s">
        <v>147</v>
      </c>
      <c r="L109" s="10"/>
      <c r="M109" s="10"/>
      <c r="N109" s="10"/>
      <c r="O109" s="10"/>
      <c r="P109" s="10"/>
      <c r="Q109" s="10"/>
    </row>
    <row r="110" spans="1:22" x14ac:dyDescent="0.2">
      <c r="A110" s="3"/>
      <c r="B110" s="15" t="s">
        <v>107</v>
      </c>
      <c r="C110" s="16" t="s">
        <v>27</v>
      </c>
      <c r="D110" s="10" t="s">
        <v>139</v>
      </c>
      <c r="E110" s="10"/>
      <c r="F110" s="10"/>
      <c r="G110" s="10"/>
      <c r="H110" s="1351"/>
      <c r="I110" s="16"/>
      <c r="J110" s="10" t="s">
        <v>148</v>
      </c>
      <c r="L110" s="10"/>
      <c r="M110" s="10"/>
      <c r="N110" s="10"/>
      <c r="O110" s="10"/>
      <c r="P110" s="10"/>
      <c r="Q110" s="10"/>
    </row>
    <row r="111" spans="1:22" x14ac:dyDescent="0.2">
      <c r="A111" s="3"/>
      <c r="B111" s="15" t="s">
        <v>108</v>
      </c>
      <c r="C111" s="16" t="s">
        <v>27</v>
      </c>
      <c r="D111" s="10" t="s">
        <v>140</v>
      </c>
      <c r="E111" s="10"/>
      <c r="F111" s="10"/>
      <c r="G111" s="10"/>
      <c r="H111" s="1351"/>
      <c r="I111" s="16" t="s">
        <v>279</v>
      </c>
      <c r="J111" s="10" t="s">
        <v>149</v>
      </c>
      <c r="L111" s="10"/>
      <c r="M111" s="10"/>
      <c r="N111" s="10"/>
      <c r="O111" s="10"/>
      <c r="P111" s="10"/>
      <c r="Q111" s="10"/>
    </row>
    <row r="112" spans="1:22" x14ac:dyDescent="0.2">
      <c r="A112" s="3"/>
      <c r="B112" s="15" t="s">
        <v>109</v>
      </c>
      <c r="C112" s="16" t="s">
        <v>27</v>
      </c>
      <c r="D112" s="10" t="s">
        <v>141</v>
      </c>
      <c r="E112" s="10"/>
      <c r="F112" s="10"/>
      <c r="G112" s="10"/>
      <c r="H112" s="1351"/>
      <c r="I112" s="16"/>
      <c r="J112" s="10" t="s">
        <v>150</v>
      </c>
      <c r="L112" s="10"/>
      <c r="M112" s="10"/>
      <c r="N112" s="10"/>
      <c r="O112" s="10"/>
      <c r="P112" s="10"/>
      <c r="Q112" s="2257"/>
      <c r="R112" s="2257"/>
      <c r="S112" s="2257"/>
      <c r="T112" s="2257"/>
      <c r="U112" s="2257"/>
      <c r="V112" s="2257"/>
    </row>
    <row r="113" spans="1:22" x14ac:dyDescent="0.2">
      <c r="A113" s="3"/>
      <c r="B113" s="15" t="s">
        <v>110</v>
      </c>
      <c r="C113" s="16" t="s">
        <v>27</v>
      </c>
      <c r="D113" s="10" t="s">
        <v>142</v>
      </c>
      <c r="E113" s="10"/>
      <c r="F113" s="10"/>
      <c r="G113" s="10"/>
      <c r="H113" s="1351"/>
      <c r="I113" s="16" t="s">
        <v>280</v>
      </c>
      <c r="J113" s="10" t="s">
        <v>151</v>
      </c>
      <c r="L113" s="10"/>
      <c r="M113" s="10"/>
      <c r="N113" s="10"/>
      <c r="O113" s="10"/>
      <c r="P113" s="10"/>
      <c r="Q113" s="2392"/>
      <c r="R113" s="2392"/>
      <c r="S113" s="2392"/>
      <c r="T113" s="2392"/>
      <c r="U113" s="2392"/>
      <c r="V113" s="2392"/>
    </row>
    <row r="114" spans="1:22" x14ac:dyDescent="0.2">
      <c r="A114" s="3"/>
      <c r="B114" s="15" t="s">
        <v>111</v>
      </c>
      <c r="C114" s="16" t="s">
        <v>27</v>
      </c>
      <c r="D114" s="10" t="s">
        <v>143</v>
      </c>
      <c r="E114" s="10"/>
      <c r="F114" s="10"/>
      <c r="G114" s="10"/>
      <c r="H114" s="1351"/>
      <c r="I114" s="16" t="s">
        <v>281</v>
      </c>
      <c r="J114" s="10" t="s">
        <v>152</v>
      </c>
      <c r="L114" s="10"/>
      <c r="M114" s="10"/>
      <c r="N114" s="10"/>
      <c r="O114" s="10"/>
      <c r="P114" s="10"/>
      <c r="Q114" s="2392"/>
      <c r="R114" s="2392"/>
      <c r="S114" s="2392"/>
      <c r="T114" s="2392"/>
      <c r="U114" s="2392"/>
      <c r="V114" s="2392"/>
    </row>
    <row r="115" spans="1:22" x14ac:dyDescent="0.2">
      <c r="B115" s="15" t="s">
        <v>126</v>
      </c>
      <c r="C115" s="16" t="s">
        <v>27</v>
      </c>
      <c r="D115" s="10" t="s">
        <v>144</v>
      </c>
      <c r="E115" s="10"/>
      <c r="F115" s="10"/>
      <c r="G115" s="10"/>
      <c r="H115" s="1351"/>
      <c r="I115" s="16" t="s">
        <v>282</v>
      </c>
      <c r="J115" s="10" t="s">
        <v>153</v>
      </c>
      <c r="L115" s="10"/>
      <c r="M115" s="10"/>
      <c r="N115" s="10"/>
      <c r="O115" s="10"/>
      <c r="P115" s="10"/>
      <c r="Q115" s="10"/>
    </row>
    <row r="116" spans="1:22" x14ac:dyDescent="0.2">
      <c r="B116" s="15" t="s">
        <v>127</v>
      </c>
      <c r="C116" s="16" t="s">
        <v>27</v>
      </c>
      <c r="D116" s="10" t="s">
        <v>145</v>
      </c>
      <c r="E116" s="10"/>
      <c r="F116" s="10"/>
      <c r="G116" s="10"/>
      <c r="H116" s="10"/>
      <c r="I116" s="1245" t="s">
        <v>676</v>
      </c>
      <c r="J116" s="1351"/>
      <c r="K116" s="10"/>
      <c r="L116" s="10"/>
      <c r="M116" s="10"/>
      <c r="N116" s="10"/>
      <c r="O116" s="10"/>
      <c r="P116" s="10"/>
      <c r="Q116" s="10"/>
    </row>
    <row r="118" spans="1:22" x14ac:dyDescent="0.2">
      <c r="B118" s="1426" t="s">
        <v>677</v>
      </c>
    </row>
    <row r="120" spans="1:22" ht="18" x14ac:dyDescent="0.25">
      <c r="A120" s="2361" t="s">
        <v>98</v>
      </c>
      <c r="B120" s="2361"/>
      <c r="C120" s="2361"/>
      <c r="D120" s="2361"/>
      <c r="E120" s="2361"/>
      <c r="F120" s="2361"/>
      <c r="G120" s="2361"/>
      <c r="H120" s="2361"/>
      <c r="I120" s="2361"/>
      <c r="J120" s="2361"/>
      <c r="K120" s="2361"/>
      <c r="L120" s="2361"/>
      <c r="M120" s="2361"/>
      <c r="N120" s="2361"/>
      <c r="O120" s="2361"/>
      <c r="P120" s="2361"/>
      <c r="Q120" s="2361"/>
      <c r="R120" s="2361"/>
      <c r="S120" s="2361"/>
      <c r="T120" s="2361"/>
      <c r="U120" s="2361"/>
      <c r="V120" s="2361"/>
    </row>
    <row r="121" spans="1:22" ht="18" x14ac:dyDescent="0.25">
      <c r="A121" s="1179"/>
      <c r="B121" s="1179"/>
      <c r="C121" s="1179"/>
      <c r="D121" s="1179"/>
      <c r="E121" s="1179"/>
      <c r="F121" s="1179"/>
      <c r="G121" s="1179"/>
      <c r="H121" s="1179"/>
      <c r="I121" s="1179"/>
      <c r="J121" s="1179"/>
      <c r="K121" s="1179"/>
      <c r="L121" s="1179"/>
      <c r="M121" s="1179"/>
      <c r="N121" s="1179"/>
      <c r="O121" s="1179"/>
      <c r="P121" s="1179"/>
      <c r="Q121" s="1179"/>
      <c r="R121" s="1179"/>
      <c r="S121" s="1179"/>
      <c r="T121" s="1179"/>
      <c r="U121" s="1179"/>
      <c r="V121" s="1179"/>
    </row>
    <row r="122" spans="1:22" x14ac:dyDescent="0.2">
      <c r="A122" s="112" t="s">
        <v>273</v>
      </c>
      <c r="C122" s="103" t="s">
        <v>27</v>
      </c>
      <c r="D122" s="103" t="s">
        <v>285</v>
      </c>
      <c r="E122" s="103"/>
    </row>
    <row r="123" spans="1:22" x14ac:dyDescent="0.2">
      <c r="A123" s="95" t="s">
        <v>25</v>
      </c>
      <c r="C123" s="103" t="s">
        <v>27</v>
      </c>
      <c r="D123" s="1180">
        <v>2014</v>
      </c>
      <c r="E123" s="81"/>
    </row>
    <row r="124" spans="1:22" x14ac:dyDescent="0.2">
      <c r="A124" s="95" t="s">
        <v>185</v>
      </c>
      <c r="C124" s="103" t="s">
        <v>27</v>
      </c>
      <c r="D124" s="103" t="s">
        <v>295</v>
      </c>
      <c r="E124" s="103"/>
    </row>
    <row r="125" spans="1:22" x14ac:dyDescent="0.2">
      <c r="A125" s="544" t="s">
        <v>272</v>
      </c>
      <c r="C125" s="103" t="s">
        <v>27</v>
      </c>
      <c r="D125" s="103" t="s">
        <v>275</v>
      </c>
      <c r="E125" s="103"/>
    </row>
    <row r="126" spans="1:22" ht="13.5" thickBot="1" x14ac:dyDescent="0.25">
      <c r="C126" s="13"/>
      <c r="D126" s="13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 spans="1:22" x14ac:dyDescent="0.2">
      <c r="A127" s="2560" t="s">
        <v>0</v>
      </c>
      <c r="B127" s="2567" t="s">
        <v>387</v>
      </c>
      <c r="C127" s="2568"/>
      <c r="D127" s="2569"/>
      <c r="E127" s="2653" t="s">
        <v>238</v>
      </c>
      <c r="F127" s="2653"/>
      <c r="G127" s="2653"/>
      <c r="H127" s="2653"/>
      <c r="I127" s="2653"/>
      <c r="J127" s="2653"/>
      <c r="K127" s="2653"/>
      <c r="L127" s="2653"/>
      <c r="M127" s="2653"/>
      <c r="N127" s="2653"/>
      <c r="O127" s="2653"/>
      <c r="P127" s="2653"/>
      <c r="Q127" s="2653"/>
      <c r="R127" s="2653"/>
      <c r="S127" s="2653"/>
      <c r="T127" s="2653"/>
      <c r="U127" s="2653"/>
      <c r="V127" s="2654"/>
    </row>
    <row r="128" spans="1:22" x14ac:dyDescent="0.2">
      <c r="A128" s="2561"/>
      <c r="B128" s="2570"/>
      <c r="C128" s="2571"/>
      <c r="D128" s="2572"/>
      <c r="E128" s="2647" t="s">
        <v>102</v>
      </c>
      <c r="F128" s="2646" t="s">
        <v>103</v>
      </c>
      <c r="G128" s="2646" t="s">
        <v>104</v>
      </c>
      <c r="H128" s="2646" t="s">
        <v>105</v>
      </c>
      <c r="I128" s="2646" t="s">
        <v>106</v>
      </c>
      <c r="J128" s="2646" t="s">
        <v>107</v>
      </c>
      <c r="K128" s="2645" t="s">
        <v>108</v>
      </c>
      <c r="L128" s="2645" t="s">
        <v>109</v>
      </c>
      <c r="M128" s="2645" t="s">
        <v>110</v>
      </c>
      <c r="N128" s="2646" t="s">
        <v>111</v>
      </c>
      <c r="O128" s="2646" t="s">
        <v>126</v>
      </c>
      <c r="P128" s="2646" t="s">
        <v>127</v>
      </c>
      <c r="Q128" s="2652" t="s">
        <v>128</v>
      </c>
      <c r="R128" s="2652" t="s">
        <v>129</v>
      </c>
      <c r="S128" s="2643" t="s">
        <v>130</v>
      </c>
      <c r="T128" s="2652" t="s">
        <v>131</v>
      </c>
      <c r="U128" s="2652" t="s">
        <v>132</v>
      </c>
      <c r="V128" s="2650" t="s">
        <v>133</v>
      </c>
    </row>
    <row r="129" spans="1:22" x14ac:dyDescent="0.2">
      <c r="A129" s="2561"/>
      <c r="B129" s="2573"/>
      <c r="C129" s="2574"/>
      <c r="D129" s="2575"/>
      <c r="E129" s="2648"/>
      <c r="F129" s="2592"/>
      <c r="G129" s="2592"/>
      <c r="H129" s="2592"/>
      <c r="I129" s="2592"/>
      <c r="J129" s="2649"/>
      <c r="K129" s="2372"/>
      <c r="L129" s="2372"/>
      <c r="M129" s="2372"/>
      <c r="N129" s="2592"/>
      <c r="O129" s="2592"/>
      <c r="P129" s="2592"/>
      <c r="Q129" s="2358"/>
      <c r="R129" s="2358"/>
      <c r="S129" s="2644"/>
      <c r="T129" s="2358"/>
      <c r="U129" s="2358"/>
      <c r="V129" s="2651"/>
    </row>
    <row r="130" spans="1:22" ht="13.5" thickBot="1" x14ac:dyDescent="0.25">
      <c r="A130" s="57">
        <v>1</v>
      </c>
      <c r="B130" s="2583">
        <v>2</v>
      </c>
      <c r="C130" s="2584"/>
      <c r="D130" s="2585"/>
      <c r="E130" s="153">
        <v>3</v>
      </c>
      <c r="F130" s="85">
        <v>4</v>
      </c>
      <c r="G130" s="85">
        <v>5</v>
      </c>
      <c r="H130" s="85">
        <v>6</v>
      </c>
      <c r="I130" s="85">
        <v>7</v>
      </c>
      <c r="J130" s="85">
        <v>8</v>
      </c>
      <c r="K130" s="153">
        <v>9</v>
      </c>
      <c r="L130" s="85">
        <v>10</v>
      </c>
      <c r="M130" s="85">
        <v>11</v>
      </c>
      <c r="N130" s="85">
        <v>12</v>
      </c>
      <c r="O130" s="85">
        <v>13</v>
      </c>
      <c r="P130" s="86">
        <v>14</v>
      </c>
      <c r="Q130" s="86">
        <v>15</v>
      </c>
      <c r="R130" s="85">
        <v>16</v>
      </c>
      <c r="S130" s="153">
        <v>17</v>
      </c>
      <c r="T130" s="86">
        <v>18</v>
      </c>
      <c r="U130" s="86">
        <v>19</v>
      </c>
      <c r="V130" s="84">
        <v>20</v>
      </c>
    </row>
    <row r="131" spans="1:22" x14ac:dyDescent="0.2">
      <c r="A131" s="96">
        <v>1</v>
      </c>
      <c r="B131" s="2596">
        <v>0</v>
      </c>
      <c r="C131" s="2597"/>
      <c r="D131" s="2598"/>
      <c r="E131" s="1525"/>
      <c r="F131" s="1521"/>
      <c r="G131" s="1521"/>
      <c r="H131" s="1520"/>
      <c r="I131" s="1524"/>
      <c r="J131" s="1524"/>
      <c r="K131" s="1524"/>
      <c r="L131" s="1520"/>
      <c r="M131" s="1520"/>
      <c r="N131" s="1520"/>
      <c r="O131" s="1520"/>
      <c r="P131" s="1520"/>
      <c r="Q131" s="1520"/>
      <c r="R131" s="1520"/>
      <c r="S131" s="1520"/>
      <c r="T131" s="1521"/>
      <c r="U131" s="1521"/>
      <c r="V131" s="1522"/>
    </row>
    <row r="132" spans="1:22" x14ac:dyDescent="0.2">
      <c r="A132" s="96">
        <v>2</v>
      </c>
      <c r="B132" s="2599">
        <v>1</v>
      </c>
      <c r="C132" s="2600"/>
      <c r="D132" s="2601"/>
      <c r="E132" s="1525"/>
      <c r="F132" s="1521"/>
      <c r="G132" s="1521"/>
      <c r="H132" s="1520"/>
      <c r="I132" s="1524"/>
      <c r="J132" s="1524"/>
      <c r="K132" s="1524"/>
      <c r="L132" s="1520"/>
      <c r="M132" s="1520"/>
      <c r="N132" s="1520"/>
      <c r="O132" s="1520"/>
      <c r="P132" s="1520"/>
      <c r="Q132" s="1520"/>
      <c r="R132" s="1520"/>
      <c r="S132" s="1520"/>
      <c r="T132" s="1521"/>
      <c r="U132" s="1521"/>
      <c r="V132" s="1522"/>
    </row>
    <row r="133" spans="1:22" x14ac:dyDescent="0.2">
      <c r="A133" s="96">
        <v>3</v>
      </c>
      <c r="B133" s="2599">
        <v>2</v>
      </c>
      <c r="C133" s="2600"/>
      <c r="D133" s="2601"/>
      <c r="E133" s="1525"/>
      <c r="F133" s="1521"/>
      <c r="G133" s="1521"/>
      <c r="H133" s="1520"/>
      <c r="I133" s="1524"/>
      <c r="J133" s="1524"/>
      <c r="K133" s="1524"/>
      <c r="L133" s="1520"/>
      <c r="M133" s="1520"/>
      <c r="N133" s="1520"/>
      <c r="O133" s="1520"/>
      <c r="P133" s="1520"/>
      <c r="Q133" s="1520"/>
      <c r="R133" s="1520"/>
      <c r="S133" s="1520"/>
      <c r="T133" s="1521"/>
      <c r="U133" s="1521"/>
      <c r="V133" s="1522"/>
    </row>
    <row r="134" spans="1:22" x14ac:dyDescent="0.2">
      <c r="A134" s="96">
        <v>4</v>
      </c>
      <c r="B134" s="2599">
        <v>3</v>
      </c>
      <c r="C134" s="2600"/>
      <c r="D134" s="2601"/>
      <c r="E134" s="1525">
        <v>4</v>
      </c>
      <c r="F134" s="1521"/>
      <c r="G134" s="1521"/>
      <c r="H134" s="1520"/>
      <c r="I134" s="1524"/>
      <c r="J134" s="1524"/>
      <c r="K134" s="1524">
        <v>1</v>
      </c>
      <c r="L134" s="1520">
        <v>7</v>
      </c>
      <c r="M134" s="1520"/>
      <c r="N134" s="1520"/>
      <c r="O134" s="1520">
        <v>1</v>
      </c>
      <c r="P134" s="1520"/>
      <c r="Q134" s="1520"/>
      <c r="R134" s="1520">
        <v>2</v>
      </c>
      <c r="S134" s="1520"/>
      <c r="T134" s="1521"/>
      <c r="U134" s="1521"/>
      <c r="V134" s="1522">
        <v>27</v>
      </c>
    </row>
    <row r="135" spans="1:22" x14ac:dyDescent="0.2">
      <c r="A135" s="96">
        <v>5</v>
      </c>
      <c r="B135" s="2599">
        <v>4</v>
      </c>
      <c r="C135" s="2600"/>
      <c r="D135" s="2601"/>
      <c r="E135" s="1525"/>
      <c r="F135" s="1521"/>
      <c r="G135" s="1521"/>
      <c r="H135" s="1521"/>
      <c r="I135" s="1519"/>
      <c r="J135" s="1524"/>
      <c r="K135" s="1521"/>
      <c r="L135" s="1520"/>
      <c r="M135" s="1521"/>
      <c r="N135" s="1521"/>
      <c r="O135" s="1521"/>
      <c r="P135" s="1520"/>
      <c r="Q135" s="1521"/>
      <c r="R135" s="1521"/>
      <c r="S135" s="1521"/>
      <c r="T135" s="1521"/>
      <c r="U135" s="1521"/>
      <c r="V135" s="1522"/>
    </row>
    <row r="136" spans="1:22" x14ac:dyDescent="0.2">
      <c r="A136" s="96">
        <v>6</v>
      </c>
      <c r="B136" s="2599">
        <v>5</v>
      </c>
      <c r="C136" s="2600"/>
      <c r="D136" s="2601"/>
      <c r="E136" s="1525"/>
      <c r="F136" s="1521"/>
      <c r="G136" s="1521"/>
      <c r="H136" s="1520"/>
      <c r="I136" s="1524"/>
      <c r="J136" s="1524">
        <v>1</v>
      </c>
      <c r="K136" s="1524"/>
      <c r="L136" s="1520"/>
      <c r="M136" s="1520"/>
      <c r="N136" s="1520"/>
      <c r="O136" s="1520">
        <v>1</v>
      </c>
      <c r="P136" s="1520"/>
      <c r="Q136" s="1520"/>
      <c r="R136" s="1520"/>
      <c r="S136" s="1520"/>
      <c r="T136" s="1521"/>
      <c r="U136" s="1521"/>
      <c r="V136" s="1522">
        <v>2</v>
      </c>
    </row>
    <row r="137" spans="1:22" x14ac:dyDescent="0.2">
      <c r="A137" s="96">
        <v>7</v>
      </c>
      <c r="B137" s="2599">
        <v>6</v>
      </c>
      <c r="C137" s="2600"/>
      <c r="D137" s="2601"/>
      <c r="E137" s="1525"/>
      <c r="F137" s="1521"/>
      <c r="G137" s="1521"/>
      <c r="H137" s="1520"/>
      <c r="I137" s="1524"/>
      <c r="J137" s="1524"/>
      <c r="K137" s="1524"/>
      <c r="L137" s="1520"/>
      <c r="M137" s="1520"/>
      <c r="N137" s="1520"/>
      <c r="O137" s="1520"/>
      <c r="P137" s="1520"/>
      <c r="Q137" s="1520"/>
      <c r="R137" s="1520"/>
      <c r="S137" s="1520"/>
      <c r="T137" s="1521"/>
      <c r="U137" s="1521"/>
      <c r="V137" s="1522">
        <v>14</v>
      </c>
    </row>
    <row r="138" spans="1:22" x14ac:dyDescent="0.2">
      <c r="A138" s="96">
        <v>8</v>
      </c>
      <c r="B138" s="2599">
        <v>7</v>
      </c>
      <c r="C138" s="2600"/>
      <c r="D138" s="2601"/>
      <c r="E138" s="1525">
        <v>1</v>
      </c>
      <c r="F138" s="1521"/>
      <c r="G138" s="1521"/>
      <c r="H138" s="1520"/>
      <c r="I138" s="1524"/>
      <c r="J138" s="1524"/>
      <c r="K138" s="1524"/>
      <c r="L138" s="1520"/>
      <c r="M138" s="1520"/>
      <c r="N138" s="1520"/>
      <c r="O138" s="1520"/>
      <c r="P138" s="1520"/>
      <c r="Q138" s="1520"/>
      <c r="R138" s="1520"/>
      <c r="S138" s="1520"/>
      <c r="T138" s="1521"/>
      <c r="U138" s="1521"/>
      <c r="V138" s="1522">
        <v>4</v>
      </c>
    </row>
    <row r="139" spans="1:22" x14ac:dyDescent="0.2">
      <c r="A139" s="96">
        <v>9</v>
      </c>
      <c r="B139" s="2599">
        <v>8</v>
      </c>
      <c r="C139" s="2600"/>
      <c r="D139" s="2601"/>
      <c r="E139" s="1525"/>
      <c r="F139" s="1521"/>
      <c r="G139" s="1521"/>
      <c r="H139" s="1520"/>
      <c r="I139" s="1524"/>
      <c r="J139" s="1524"/>
      <c r="K139" s="1524"/>
      <c r="L139" s="1520"/>
      <c r="M139" s="1520"/>
      <c r="N139" s="1520"/>
      <c r="O139" s="1520"/>
      <c r="P139" s="1520"/>
      <c r="Q139" s="1520"/>
      <c r="R139" s="1520"/>
      <c r="S139" s="1520"/>
      <c r="T139" s="1521"/>
      <c r="U139" s="1521"/>
      <c r="V139" s="1522">
        <v>2</v>
      </c>
    </row>
    <row r="140" spans="1:22" ht="13.5" thickBot="1" x14ac:dyDescent="0.25">
      <c r="A140" s="94">
        <v>10</v>
      </c>
      <c r="B140" s="2640">
        <v>9</v>
      </c>
      <c r="C140" s="2641"/>
      <c r="D140" s="2642"/>
      <c r="E140" s="1526"/>
      <c r="F140" s="1523"/>
      <c r="G140" s="1523"/>
      <c r="H140" s="1518"/>
      <c r="I140" s="1517"/>
      <c r="J140" s="1517"/>
      <c r="K140" s="1517"/>
      <c r="L140" s="1518"/>
      <c r="M140" s="1518"/>
      <c r="N140" s="1518"/>
      <c r="O140" s="1518"/>
      <c r="P140" s="1518"/>
      <c r="Q140" s="1518"/>
      <c r="R140" s="1518"/>
      <c r="S140" s="1518"/>
      <c r="T140" s="1523"/>
      <c r="U140" s="1523"/>
      <c r="V140" s="1516">
        <v>10</v>
      </c>
    </row>
    <row r="141" spans="1:22" ht="13.5" thickBot="1" x14ac:dyDescent="0.25">
      <c r="A141" s="2354" t="s">
        <v>276</v>
      </c>
      <c r="B141" s="2355"/>
      <c r="C141" s="2355"/>
      <c r="D141" s="2355"/>
      <c r="E141" s="1527">
        <v>5</v>
      </c>
      <c r="F141" s="1528">
        <v>0</v>
      </c>
      <c r="G141" s="1528">
        <v>0</v>
      </c>
      <c r="H141" s="1528">
        <v>0</v>
      </c>
      <c r="I141" s="1528">
        <v>0</v>
      </c>
      <c r="J141" s="1528">
        <v>1</v>
      </c>
      <c r="K141" s="1528">
        <v>1</v>
      </c>
      <c r="L141" s="1528">
        <v>7</v>
      </c>
      <c r="M141" s="1528">
        <v>0</v>
      </c>
      <c r="N141" s="1528">
        <v>0</v>
      </c>
      <c r="O141" s="1528">
        <v>2</v>
      </c>
      <c r="P141" s="1528">
        <v>0</v>
      </c>
      <c r="Q141" s="1528">
        <v>0</v>
      </c>
      <c r="R141" s="1528">
        <v>2</v>
      </c>
      <c r="S141" s="1528">
        <v>0</v>
      </c>
      <c r="T141" s="1528">
        <v>0</v>
      </c>
      <c r="U141" s="1528">
        <v>0</v>
      </c>
      <c r="V141" s="1529">
        <v>59</v>
      </c>
    </row>
    <row r="142" spans="1:22" x14ac:dyDescent="0.2">
      <c r="A142" s="1178"/>
      <c r="B142" s="1178"/>
      <c r="C142" s="1178"/>
      <c r="D142" s="117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4" spans="1:22" x14ac:dyDescent="0.2">
      <c r="A144" s="2257" t="s">
        <v>79</v>
      </c>
      <c r="B144" s="2257"/>
      <c r="C144" s="2257"/>
      <c r="D144" s="2257"/>
      <c r="E144" s="2257"/>
      <c r="F144" s="2257"/>
      <c r="Q144" s="2277"/>
      <c r="R144" s="2277"/>
      <c r="S144" s="2277"/>
      <c r="T144" s="2277"/>
      <c r="U144" s="2277"/>
      <c r="V144" s="2277"/>
    </row>
    <row r="146" spans="1:22" x14ac:dyDescent="0.2">
      <c r="A146" s="3"/>
      <c r="B146" s="164" t="s">
        <v>102</v>
      </c>
      <c r="C146" s="16" t="s">
        <v>27</v>
      </c>
      <c r="D146" s="15" t="s">
        <v>134</v>
      </c>
      <c r="E146" s="15"/>
      <c r="F146" s="15"/>
      <c r="G146" s="15"/>
      <c r="H146" s="15"/>
      <c r="I146" s="15"/>
      <c r="J146" s="10"/>
      <c r="K146" s="10"/>
      <c r="L146" s="10"/>
      <c r="M146" s="10"/>
      <c r="N146" s="10"/>
      <c r="O146" s="10"/>
      <c r="P146" s="10"/>
      <c r="Q146" s="2256"/>
      <c r="R146" s="2256"/>
      <c r="S146" s="2256"/>
      <c r="T146" s="2256"/>
      <c r="U146" s="2256"/>
      <c r="V146" s="2256"/>
    </row>
    <row r="147" spans="1:22" x14ac:dyDescent="0.2">
      <c r="A147" s="3"/>
      <c r="B147" s="164" t="s">
        <v>103</v>
      </c>
      <c r="C147" s="16" t="s">
        <v>27</v>
      </c>
      <c r="D147" s="17" t="s">
        <v>135</v>
      </c>
      <c r="E147" s="17"/>
      <c r="F147" s="15"/>
      <c r="G147" s="15"/>
      <c r="H147" s="15"/>
      <c r="I147" s="15"/>
      <c r="J147" s="10"/>
      <c r="K147" s="10"/>
      <c r="L147" s="10"/>
      <c r="M147" s="10"/>
      <c r="N147" s="10"/>
      <c r="O147" s="10"/>
      <c r="P147" s="10"/>
      <c r="Q147" s="2256"/>
      <c r="R147" s="2256"/>
      <c r="S147" s="2256"/>
      <c r="T147" s="2256"/>
      <c r="U147" s="2256"/>
      <c r="V147" s="2256"/>
    </row>
    <row r="148" spans="1:22" x14ac:dyDescent="0.2">
      <c r="A148" s="3"/>
      <c r="B148" s="164" t="s">
        <v>104</v>
      </c>
      <c r="C148" s="16" t="s">
        <v>27</v>
      </c>
      <c r="D148" s="15" t="s">
        <v>136</v>
      </c>
      <c r="E148" s="18"/>
      <c r="F148" s="15"/>
      <c r="G148" s="15"/>
      <c r="H148" s="15"/>
      <c r="I148" s="15"/>
      <c r="J148" s="10"/>
      <c r="K148" s="10"/>
      <c r="L148" s="10"/>
      <c r="M148" s="10"/>
      <c r="N148" s="10"/>
      <c r="O148" s="10"/>
      <c r="P148" s="10"/>
      <c r="Q148" s="2392"/>
      <c r="R148" s="2392"/>
      <c r="S148" s="2392"/>
      <c r="T148" s="2392"/>
      <c r="U148" s="2392"/>
      <c r="V148" s="2392"/>
    </row>
    <row r="149" spans="1:22" x14ac:dyDescent="0.2">
      <c r="A149" s="3"/>
      <c r="B149" s="164" t="s">
        <v>105</v>
      </c>
      <c r="C149" s="16" t="s">
        <v>27</v>
      </c>
      <c r="D149" s="10" t="s">
        <v>137</v>
      </c>
      <c r="E149" s="15"/>
      <c r="F149" s="15"/>
      <c r="G149" s="15"/>
      <c r="H149" s="1177"/>
      <c r="I149" s="177" t="s">
        <v>277</v>
      </c>
      <c r="J149" s="10" t="s">
        <v>146</v>
      </c>
      <c r="L149" s="10"/>
      <c r="M149" s="10"/>
      <c r="N149" s="10"/>
      <c r="O149" s="10"/>
      <c r="P149" s="10"/>
      <c r="Q149" s="2392"/>
      <c r="R149" s="2392"/>
      <c r="S149" s="2392"/>
      <c r="T149" s="2392"/>
      <c r="U149" s="2392"/>
      <c r="V149" s="2392"/>
    </row>
    <row r="150" spans="1:22" x14ac:dyDescent="0.2">
      <c r="A150" s="3"/>
      <c r="B150" s="164" t="s">
        <v>106</v>
      </c>
      <c r="C150" s="16" t="s">
        <v>27</v>
      </c>
      <c r="D150" s="10" t="s">
        <v>138</v>
      </c>
      <c r="E150" s="10"/>
      <c r="F150" s="10"/>
      <c r="G150" s="10"/>
      <c r="H150" s="1177"/>
      <c r="I150" s="177" t="s">
        <v>278</v>
      </c>
      <c r="J150" s="10" t="s">
        <v>147</v>
      </c>
      <c r="L150" s="10"/>
      <c r="M150" s="10"/>
      <c r="N150" s="10"/>
      <c r="O150" s="10"/>
      <c r="P150" s="10"/>
      <c r="Q150" s="10"/>
    </row>
    <row r="151" spans="1:22" x14ac:dyDescent="0.2">
      <c r="A151" s="3"/>
      <c r="B151" s="164" t="s">
        <v>107</v>
      </c>
      <c r="C151" s="16" t="s">
        <v>27</v>
      </c>
      <c r="D151" s="10" t="s">
        <v>139</v>
      </c>
      <c r="E151" s="10"/>
      <c r="F151" s="10"/>
      <c r="G151" s="10"/>
      <c r="H151" s="1177"/>
      <c r="I151" s="177"/>
      <c r="J151" s="10" t="s">
        <v>148</v>
      </c>
      <c r="L151" s="10"/>
      <c r="M151" s="10"/>
      <c r="N151" s="10"/>
      <c r="O151" s="10"/>
      <c r="P151" s="10"/>
      <c r="Q151" s="10"/>
    </row>
    <row r="152" spans="1:22" x14ac:dyDescent="0.2">
      <c r="A152" s="3"/>
      <c r="B152" s="164" t="s">
        <v>108</v>
      </c>
      <c r="C152" s="16" t="s">
        <v>27</v>
      </c>
      <c r="D152" s="10" t="s">
        <v>140</v>
      </c>
      <c r="E152" s="10"/>
      <c r="F152" s="10"/>
      <c r="G152" s="10"/>
      <c r="H152" s="1177"/>
      <c r="I152" s="177" t="s">
        <v>279</v>
      </c>
      <c r="J152" s="10" t="s">
        <v>149</v>
      </c>
      <c r="L152" s="10"/>
      <c r="M152" s="10"/>
      <c r="N152" s="10"/>
      <c r="O152" s="10"/>
      <c r="P152" s="10"/>
      <c r="Q152" s="10"/>
    </row>
    <row r="153" spans="1:22" x14ac:dyDescent="0.2">
      <c r="A153" s="3"/>
      <c r="B153" s="164" t="s">
        <v>109</v>
      </c>
      <c r="C153" s="16" t="s">
        <v>27</v>
      </c>
      <c r="D153" s="10" t="s">
        <v>141</v>
      </c>
      <c r="E153" s="10"/>
      <c r="F153" s="10"/>
      <c r="G153" s="10"/>
      <c r="H153" s="1177"/>
      <c r="I153" s="177"/>
      <c r="J153" s="10" t="s">
        <v>150</v>
      </c>
      <c r="L153" s="10"/>
      <c r="M153" s="10"/>
      <c r="N153" s="10"/>
      <c r="O153" s="10"/>
      <c r="P153" s="10"/>
      <c r="Q153" s="2257"/>
      <c r="R153" s="2257"/>
      <c r="S153" s="2257"/>
      <c r="T153" s="2257"/>
      <c r="U153" s="2257"/>
      <c r="V153" s="2257"/>
    </row>
    <row r="154" spans="1:22" x14ac:dyDescent="0.2">
      <c r="A154" s="3"/>
      <c r="B154" s="164" t="s">
        <v>110</v>
      </c>
      <c r="C154" s="16" t="s">
        <v>27</v>
      </c>
      <c r="D154" s="10" t="s">
        <v>142</v>
      </c>
      <c r="E154" s="10"/>
      <c r="F154" s="10"/>
      <c r="G154" s="10"/>
      <c r="H154" s="1177"/>
      <c r="I154" s="177" t="s">
        <v>280</v>
      </c>
      <c r="J154" s="10" t="s">
        <v>151</v>
      </c>
      <c r="L154" s="10"/>
      <c r="M154" s="10"/>
      <c r="N154" s="10"/>
      <c r="O154" s="10"/>
      <c r="P154" s="10"/>
      <c r="Q154" s="2392"/>
      <c r="R154" s="2392"/>
      <c r="S154" s="2392"/>
      <c r="T154" s="2392"/>
      <c r="U154" s="2392"/>
      <c r="V154" s="2392"/>
    </row>
    <row r="155" spans="1:22" x14ac:dyDescent="0.2">
      <c r="A155" s="3"/>
      <c r="B155" s="164" t="s">
        <v>111</v>
      </c>
      <c r="C155" s="16" t="s">
        <v>27</v>
      </c>
      <c r="D155" s="10" t="s">
        <v>143</v>
      </c>
      <c r="E155" s="10"/>
      <c r="F155" s="10"/>
      <c r="G155" s="10"/>
      <c r="H155" s="1177"/>
      <c r="I155" s="177" t="s">
        <v>281</v>
      </c>
      <c r="J155" s="10" t="s">
        <v>152</v>
      </c>
      <c r="L155" s="10"/>
      <c r="M155" s="10"/>
      <c r="N155" s="10"/>
      <c r="O155" s="10"/>
      <c r="P155" s="10"/>
      <c r="Q155" s="2392"/>
      <c r="R155" s="2392"/>
      <c r="S155" s="2392"/>
      <c r="T155" s="2392"/>
      <c r="U155" s="2392"/>
      <c r="V155" s="2392"/>
    </row>
    <row r="156" spans="1:22" x14ac:dyDescent="0.2">
      <c r="B156" s="164" t="s">
        <v>126</v>
      </c>
      <c r="C156" s="16" t="s">
        <v>27</v>
      </c>
      <c r="D156" s="10" t="s">
        <v>144</v>
      </c>
      <c r="E156" s="10"/>
      <c r="F156" s="10"/>
      <c r="G156" s="10"/>
      <c r="H156" s="1177"/>
      <c r="I156" s="177" t="s">
        <v>282</v>
      </c>
      <c r="J156" s="10" t="s">
        <v>153</v>
      </c>
      <c r="L156" s="10"/>
      <c r="M156" s="10"/>
      <c r="N156" s="10"/>
      <c r="O156" s="10"/>
      <c r="P156" s="10"/>
      <c r="Q156" s="10"/>
    </row>
    <row r="157" spans="1:22" x14ac:dyDescent="0.2">
      <c r="B157" s="164" t="s">
        <v>127</v>
      </c>
      <c r="C157" s="16" t="s">
        <v>27</v>
      </c>
      <c r="D157" s="10" t="s">
        <v>145</v>
      </c>
      <c r="E157" s="10"/>
      <c r="F157" s="10"/>
      <c r="G157" s="10"/>
      <c r="H157" s="10"/>
      <c r="I157" s="177"/>
      <c r="J157" s="1177"/>
      <c r="K157" s="10"/>
      <c r="L157" s="10"/>
      <c r="M157" s="10"/>
      <c r="N157" s="10"/>
      <c r="O157" s="10"/>
      <c r="P157" s="10"/>
      <c r="Q157" s="10"/>
    </row>
    <row r="162" spans="1:26" ht="18" x14ac:dyDescent="0.25">
      <c r="A162" s="2361" t="s">
        <v>98</v>
      </c>
      <c r="B162" s="2361"/>
      <c r="C162" s="2361"/>
      <c r="D162" s="2361"/>
      <c r="E162" s="2361"/>
      <c r="F162" s="2361"/>
      <c r="G162" s="2361"/>
      <c r="H162" s="2361"/>
      <c r="I162" s="2361"/>
      <c r="J162" s="2361"/>
      <c r="K162" s="2361"/>
      <c r="L162" s="2361"/>
      <c r="M162" s="2361"/>
      <c r="N162" s="2361"/>
      <c r="O162" s="2361"/>
      <c r="P162" s="2361"/>
      <c r="Q162" s="2361"/>
      <c r="R162" s="2361"/>
      <c r="S162" s="2361"/>
      <c r="T162" s="2361"/>
      <c r="U162" s="2361"/>
      <c r="V162" s="2361"/>
    </row>
    <row r="163" spans="1:26" ht="18" x14ac:dyDescent="0.25">
      <c r="A163" s="1179"/>
      <c r="B163" s="1179"/>
      <c r="C163" s="1179"/>
      <c r="D163" s="1179"/>
      <c r="E163" s="1179"/>
      <c r="F163" s="1179"/>
      <c r="G163" s="1179"/>
      <c r="H163" s="1179"/>
      <c r="I163" s="1179"/>
      <c r="J163" s="1179"/>
      <c r="K163" s="1179"/>
      <c r="L163" s="1179"/>
      <c r="M163" s="1179"/>
      <c r="N163" s="1179"/>
      <c r="O163" s="1179"/>
      <c r="P163" s="1179"/>
      <c r="Q163" s="1179"/>
      <c r="R163" s="1179"/>
      <c r="S163" s="1179"/>
      <c r="T163" s="1179"/>
      <c r="U163" s="1179"/>
      <c r="V163" s="1179"/>
    </row>
    <row r="164" spans="1:26" x14ac:dyDescent="0.2">
      <c r="A164" s="112" t="s">
        <v>273</v>
      </c>
      <c r="C164" s="103" t="s">
        <v>27</v>
      </c>
      <c r="D164" s="103" t="s">
        <v>286</v>
      </c>
      <c r="E164" s="103"/>
    </row>
    <row r="165" spans="1:26" x14ac:dyDescent="0.2">
      <c r="A165" s="95" t="s">
        <v>25</v>
      </c>
      <c r="C165" s="103" t="s">
        <v>27</v>
      </c>
      <c r="D165" s="1180">
        <v>2014</v>
      </c>
      <c r="E165" s="81"/>
    </row>
    <row r="166" spans="1:26" x14ac:dyDescent="0.2">
      <c r="A166" s="95" t="s">
        <v>185</v>
      </c>
      <c r="C166" s="103" t="s">
        <v>27</v>
      </c>
      <c r="D166" s="103" t="s">
        <v>295</v>
      </c>
      <c r="E166" s="103"/>
    </row>
    <row r="167" spans="1:26" x14ac:dyDescent="0.2">
      <c r="A167" s="544" t="s">
        <v>272</v>
      </c>
      <c r="C167" s="103" t="s">
        <v>27</v>
      </c>
      <c r="D167" s="103" t="s">
        <v>275</v>
      </c>
      <c r="E167" s="103"/>
    </row>
    <row r="168" spans="1:26" ht="13.5" thickBot="1" x14ac:dyDescent="0.25">
      <c r="C168" s="13"/>
      <c r="D168" s="13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 spans="1:26" s="89" customFormat="1" x14ac:dyDescent="0.2">
      <c r="A169" s="2605" t="s">
        <v>0</v>
      </c>
      <c r="B169" s="2607" t="s">
        <v>387</v>
      </c>
      <c r="C169" s="2608"/>
      <c r="D169" s="2609"/>
      <c r="E169" s="2655" t="s">
        <v>238</v>
      </c>
      <c r="F169" s="2655"/>
      <c r="G169" s="2655"/>
      <c r="H169" s="2655"/>
      <c r="I169" s="2655"/>
      <c r="J169" s="2655"/>
      <c r="K169" s="2655"/>
      <c r="L169" s="2655"/>
      <c r="M169" s="2655"/>
      <c r="N169" s="2655"/>
      <c r="O169" s="2655"/>
      <c r="P169" s="2655"/>
      <c r="Q169" s="2655"/>
      <c r="R169" s="2655"/>
      <c r="S169" s="2655"/>
      <c r="T169" s="2655"/>
      <c r="U169" s="2655"/>
      <c r="V169" s="2656"/>
      <c r="W169" s="125"/>
      <c r="X169" s="125"/>
      <c r="Y169" s="125"/>
      <c r="Z169" s="88"/>
    </row>
    <row r="170" spans="1:26" s="89" customFormat="1" x14ac:dyDescent="0.2">
      <c r="A170" s="2606"/>
      <c r="B170" s="2610"/>
      <c r="C170" s="2611"/>
      <c r="D170" s="2612"/>
      <c r="E170" s="2657" t="s">
        <v>102</v>
      </c>
      <c r="F170" s="2659" t="s">
        <v>103</v>
      </c>
      <c r="G170" s="2659" t="s">
        <v>104</v>
      </c>
      <c r="H170" s="2659" t="s">
        <v>105</v>
      </c>
      <c r="I170" s="2659" t="s">
        <v>106</v>
      </c>
      <c r="J170" s="2659" t="s">
        <v>107</v>
      </c>
      <c r="K170" s="2661" t="s">
        <v>108</v>
      </c>
      <c r="L170" s="2661" t="s">
        <v>109</v>
      </c>
      <c r="M170" s="2661" t="s">
        <v>110</v>
      </c>
      <c r="N170" s="2659" t="s">
        <v>111</v>
      </c>
      <c r="O170" s="2659" t="s">
        <v>126</v>
      </c>
      <c r="P170" s="2659" t="s">
        <v>127</v>
      </c>
      <c r="Q170" s="2663" t="s">
        <v>128</v>
      </c>
      <c r="R170" s="2663" t="s">
        <v>129</v>
      </c>
      <c r="S170" s="2666" t="s">
        <v>130</v>
      </c>
      <c r="T170" s="2663" t="s">
        <v>131</v>
      </c>
      <c r="U170" s="2663" t="s">
        <v>132</v>
      </c>
      <c r="V170" s="2664" t="s">
        <v>133</v>
      </c>
      <c r="W170" s="125"/>
      <c r="X170" s="125"/>
      <c r="Y170" s="125"/>
      <c r="Z170" s="88"/>
    </row>
    <row r="171" spans="1:26" s="89" customFormat="1" x14ac:dyDescent="0.2">
      <c r="A171" s="2606"/>
      <c r="B171" s="2613"/>
      <c r="C171" s="2614"/>
      <c r="D171" s="2615"/>
      <c r="E171" s="2658"/>
      <c r="F171" s="2624"/>
      <c r="G171" s="2624"/>
      <c r="H171" s="2624"/>
      <c r="I171" s="2624"/>
      <c r="J171" s="2660"/>
      <c r="K171" s="2662"/>
      <c r="L171" s="2662"/>
      <c r="M171" s="2662"/>
      <c r="N171" s="2624"/>
      <c r="O171" s="2624"/>
      <c r="P171" s="2624"/>
      <c r="Q171" s="2320"/>
      <c r="R171" s="2320"/>
      <c r="S171" s="2667"/>
      <c r="T171" s="2320"/>
      <c r="U171" s="2320"/>
      <c r="V171" s="2665"/>
      <c r="W171" s="125"/>
      <c r="X171" s="125"/>
      <c r="Y171" s="125"/>
      <c r="Z171" s="88"/>
    </row>
    <row r="172" spans="1:26" s="89" customFormat="1" ht="13.5" thickBot="1" x14ac:dyDescent="0.25">
      <c r="A172" s="380">
        <v>1</v>
      </c>
      <c r="B172" s="2343">
        <v>2</v>
      </c>
      <c r="C172" s="2398"/>
      <c r="D172" s="2344"/>
      <c r="E172" s="1702">
        <v>3</v>
      </c>
      <c r="F172" s="378">
        <v>4</v>
      </c>
      <c r="G172" s="378">
        <v>5</v>
      </c>
      <c r="H172" s="378">
        <v>6</v>
      </c>
      <c r="I172" s="378">
        <v>7</v>
      </c>
      <c r="J172" s="378">
        <v>8</v>
      </c>
      <c r="K172" s="1702">
        <v>9</v>
      </c>
      <c r="L172" s="378">
        <v>10</v>
      </c>
      <c r="M172" s="378">
        <v>11</v>
      </c>
      <c r="N172" s="378">
        <v>12</v>
      </c>
      <c r="O172" s="378">
        <v>13</v>
      </c>
      <c r="P172" s="1701">
        <v>14</v>
      </c>
      <c r="Q172" s="1701">
        <v>15</v>
      </c>
      <c r="R172" s="378">
        <v>16</v>
      </c>
      <c r="S172" s="1702">
        <v>17</v>
      </c>
      <c r="T172" s="1701">
        <v>18</v>
      </c>
      <c r="U172" s="1701">
        <v>19</v>
      </c>
      <c r="V172" s="376">
        <v>20</v>
      </c>
      <c r="W172" s="125"/>
      <c r="X172" s="125"/>
      <c r="Y172" s="125"/>
      <c r="Z172" s="88"/>
    </row>
    <row r="173" spans="1:26" x14ac:dyDescent="0.2">
      <c r="A173" s="96">
        <v>1</v>
      </c>
      <c r="B173" s="2596">
        <v>0</v>
      </c>
      <c r="C173" s="2597"/>
      <c r="D173" s="2598"/>
      <c r="E173" s="1650"/>
      <c r="F173" s="1646"/>
      <c r="G173" s="1646"/>
      <c r="H173" s="1645"/>
      <c r="I173" s="1649"/>
      <c r="J173" s="1649"/>
      <c r="K173" s="1649"/>
      <c r="L173" s="1645"/>
      <c r="M173" s="1645"/>
      <c r="N173" s="1645"/>
      <c r="O173" s="1645"/>
      <c r="P173" s="1645"/>
      <c r="Q173" s="1645"/>
      <c r="R173" s="1645"/>
      <c r="S173" s="1645"/>
      <c r="T173" s="1646"/>
      <c r="U173" s="1646"/>
      <c r="V173" s="1647"/>
    </row>
    <row r="174" spans="1:26" x14ac:dyDescent="0.2">
      <c r="A174" s="96">
        <v>2</v>
      </c>
      <c r="B174" s="2599">
        <v>1</v>
      </c>
      <c r="C174" s="2600"/>
      <c r="D174" s="2601"/>
      <c r="E174" s="1650"/>
      <c r="F174" s="1646"/>
      <c r="G174" s="1646"/>
      <c r="H174" s="1645"/>
      <c r="I174" s="1649"/>
      <c r="J174" s="1649"/>
      <c r="K174" s="1649"/>
      <c r="L174" s="1645"/>
      <c r="M174" s="1645"/>
      <c r="N174" s="1645"/>
      <c r="O174" s="1645"/>
      <c r="P174" s="1645"/>
      <c r="Q174" s="1645"/>
      <c r="R174" s="1645"/>
      <c r="S174" s="1645"/>
      <c r="T174" s="1646"/>
      <c r="U174" s="1646"/>
      <c r="V174" s="1647"/>
    </row>
    <row r="175" spans="1:26" x14ac:dyDescent="0.2">
      <c r="A175" s="96">
        <v>3</v>
      </c>
      <c r="B175" s="2599">
        <v>2</v>
      </c>
      <c r="C175" s="2600"/>
      <c r="D175" s="2601"/>
      <c r="E175" s="1650"/>
      <c r="F175" s="1646"/>
      <c r="G175" s="1646"/>
      <c r="H175" s="1645"/>
      <c r="I175" s="1649"/>
      <c r="J175" s="1649"/>
      <c r="K175" s="1649"/>
      <c r="L175" s="1645"/>
      <c r="M175" s="1645"/>
      <c r="N175" s="1645"/>
      <c r="O175" s="1645"/>
      <c r="P175" s="1645"/>
      <c r="Q175" s="1645"/>
      <c r="R175" s="1645"/>
      <c r="S175" s="1645"/>
      <c r="T175" s="1646"/>
      <c r="U175" s="1646"/>
      <c r="V175" s="1647"/>
    </row>
    <row r="176" spans="1:26" x14ac:dyDescent="0.2">
      <c r="A176" s="96">
        <v>4</v>
      </c>
      <c r="B176" s="2599">
        <v>3</v>
      </c>
      <c r="C176" s="2600"/>
      <c r="D176" s="2601"/>
      <c r="E176" s="1650"/>
      <c r="F176" s="1646"/>
      <c r="G176" s="1646"/>
      <c r="H176" s="1645">
        <v>1</v>
      </c>
      <c r="I176" s="1649"/>
      <c r="J176" s="1649"/>
      <c r="K176" s="1649">
        <v>2</v>
      </c>
      <c r="L176" s="1645"/>
      <c r="M176" s="1645"/>
      <c r="N176" s="1645"/>
      <c r="O176" s="1645"/>
      <c r="P176" s="1645"/>
      <c r="Q176" s="1645"/>
      <c r="R176" s="1645"/>
      <c r="S176" s="1645"/>
      <c r="T176" s="1646"/>
      <c r="U176" s="1646"/>
      <c r="V176" s="1647">
        <v>10</v>
      </c>
    </row>
    <row r="177" spans="1:22" x14ac:dyDescent="0.2">
      <c r="A177" s="96">
        <v>5</v>
      </c>
      <c r="B177" s="2599">
        <v>4</v>
      </c>
      <c r="C177" s="2600"/>
      <c r="D177" s="2601"/>
      <c r="E177" s="1650"/>
      <c r="F177" s="1646"/>
      <c r="G177" s="1646"/>
      <c r="H177" s="1646"/>
      <c r="I177" s="1644"/>
      <c r="J177" s="1649"/>
      <c r="K177" s="1646"/>
      <c r="L177" s="1645"/>
      <c r="M177" s="1646"/>
      <c r="N177" s="1646"/>
      <c r="O177" s="1646"/>
      <c r="P177" s="1645"/>
      <c r="Q177" s="1646"/>
      <c r="R177" s="1646"/>
      <c r="S177" s="1646"/>
      <c r="T177" s="1646"/>
      <c r="U177" s="1646"/>
      <c r="V177" s="1647"/>
    </row>
    <row r="178" spans="1:22" x14ac:dyDescent="0.2">
      <c r="A178" s="96">
        <v>6</v>
      </c>
      <c r="B178" s="2599">
        <v>5</v>
      </c>
      <c r="C178" s="2600"/>
      <c r="D178" s="2601"/>
      <c r="E178" s="1650"/>
      <c r="F178" s="1646"/>
      <c r="G178" s="1646"/>
      <c r="H178" s="1645"/>
      <c r="I178" s="1649"/>
      <c r="J178" s="1649"/>
      <c r="K178" s="1649"/>
      <c r="L178" s="1645"/>
      <c r="M178" s="1645"/>
      <c r="N178" s="1645"/>
      <c r="O178" s="1645"/>
      <c r="P178" s="1645"/>
      <c r="Q178" s="1645"/>
      <c r="R178" s="1645"/>
      <c r="S178" s="1645"/>
      <c r="T178" s="1646"/>
      <c r="U178" s="1646"/>
      <c r="V178" s="1647"/>
    </row>
    <row r="179" spans="1:22" x14ac:dyDescent="0.2">
      <c r="A179" s="96">
        <v>7</v>
      </c>
      <c r="B179" s="2599">
        <v>6</v>
      </c>
      <c r="C179" s="2600"/>
      <c r="D179" s="2601"/>
      <c r="E179" s="1650">
        <v>1</v>
      </c>
      <c r="F179" s="1646"/>
      <c r="G179" s="1646"/>
      <c r="H179" s="1645"/>
      <c r="I179" s="1649"/>
      <c r="J179" s="1649"/>
      <c r="K179" s="1649"/>
      <c r="L179" s="1645"/>
      <c r="M179" s="1645"/>
      <c r="N179" s="1645"/>
      <c r="O179" s="1645"/>
      <c r="P179" s="1645"/>
      <c r="Q179" s="1645"/>
      <c r="R179" s="1645"/>
      <c r="S179" s="1645"/>
      <c r="T179" s="1646"/>
      <c r="U179" s="1646"/>
      <c r="V179" s="1647">
        <v>3</v>
      </c>
    </row>
    <row r="180" spans="1:22" x14ac:dyDescent="0.2">
      <c r="A180" s="96">
        <v>8</v>
      </c>
      <c r="B180" s="2599">
        <v>7</v>
      </c>
      <c r="C180" s="2600"/>
      <c r="D180" s="2601"/>
      <c r="E180" s="1650"/>
      <c r="F180" s="1646"/>
      <c r="G180" s="1646"/>
      <c r="H180" s="1645"/>
      <c r="I180" s="1649"/>
      <c r="J180" s="1649"/>
      <c r="K180" s="1649"/>
      <c r="L180" s="1645"/>
      <c r="M180" s="1645"/>
      <c r="N180" s="1645"/>
      <c r="O180" s="1645"/>
      <c r="P180" s="1645"/>
      <c r="Q180" s="1645"/>
      <c r="R180" s="1645"/>
      <c r="S180" s="1645"/>
      <c r="T180" s="1646"/>
      <c r="U180" s="1646"/>
      <c r="V180" s="1647">
        <v>1</v>
      </c>
    </row>
    <row r="181" spans="1:22" x14ac:dyDescent="0.2">
      <c r="A181" s="96">
        <v>9</v>
      </c>
      <c r="B181" s="2599">
        <v>8</v>
      </c>
      <c r="C181" s="2600"/>
      <c r="D181" s="2601"/>
      <c r="E181" s="1650"/>
      <c r="F181" s="1646"/>
      <c r="G181" s="1646"/>
      <c r="H181" s="1645"/>
      <c r="I181" s="1649"/>
      <c r="J181" s="1649"/>
      <c r="K181" s="1649"/>
      <c r="L181" s="1645"/>
      <c r="M181" s="1645"/>
      <c r="N181" s="1645"/>
      <c r="O181" s="1645"/>
      <c r="P181" s="1645"/>
      <c r="Q181" s="1645"/>
      <c r="R181" s="1645"/>
      <c r="S181" s="1645"/>
      <c r="T181" s="1646"/>
      <c r="U181" s="1646"/>
      <c r="V181" s="1647">
        <v>2</v>
      </c>
    </row>
    <row r="182" spans="1:22" ht="13.5" thickBot="1" x14ac:dyDescent="0.25">
      <c r="A182" s="94">
        <v>10</v>
      </c>
      <c r="B182" s="2640">
        <v>9</v>
      </c>
      <c r="C182" s="2641"/>
      <c r="D182" s="2642"/>
      <c r="E182" s="1651"/>
      <c r="F182" s="1648"/>
      <c r="G182" s="1648"/>
      <c r="H182" s="1643"/>
      <c r="I182" s="1642"/>
      <c r="J182" s="1642"/>
      <c r="K182" s="1642"/>
      <c r="L182" s="1643"/>
      <c r="M182" s="1643"/>
      <c r="N182" s="1643"/>
      <c r="O182" s="1643"/>
      <c r="P182" s="1643"/>
      <c r="Q182" s="1643"/>
      <c r="R182" s="1643"/>
      <c r="S182" s="1643"/>
      <c r="T182" s="1648"/>
      <c r="U182" s="1648"/>
      <c r="V182" s="1641"/>
    </row>
    <row r="183" spans="1:22" ht="13.5" thickBot="1" x14ac:dyDescent="0.25">
      <c r="A183" s="2354" t="s">
        <v>276</v>
      </c>
      <c r="B183" s="2355"/>
      <c r="C183" s="2355"/>
      <c r="D183" s="2355"/>
      <c r="E183" s="541">
        <f>SUM(E173:E182)</f>
        <v>1</v>
      </c>
      <c r="F183" s="542">
        <f t="shared" ref="F183:V183" si="3">SUM(F173:F182)</f>
        <v>0</v>
      </c>
      <c r="G183" s="542">
        <f t="shared" si="3"/>
        <v>0</v>
      </c>
      <c r="H183" s="542">
        <f t="shared" si="3"/>
        <v>1</v>
      </c>
      <c r="I183" s="542">
        <f t="shared" si="3"/>
        <v>0</v>
      </c>
      <c r="J183" s="542">
        <f t="shared" si="3"/>
        <v>0</v>
      </c>
      <c r="K183" s="542">
        <f t="shared" si="3"/>
        <v>2</v>
      </c>
      <c r="L183" s="542">
        <f t="shared" si="3"/>
        <v>0</v>
      </c>
      <c r="M183" s="542">
        <f t="shared" si="3"/>
        <v>0</v>
      </c>
      <c r="N183" s="542">
        <f t="shared" si="3"/>
        <v>0</v>
      </c>
      <c r="O183" s="542">
        <f t="shared" si="3"/>
        <v>0</v>
      </c>
      <c r="P183" s="542">
        <f t="shared" si="3"/>
        <v>0</v>
      </c>
      <c r="Q183" s="542">
        <f t="shared" si="3"/>
        <v>0</v>
      </c>
      <c r="R183" s="542">
        <f t="shared" si="3"/>
        <v>0</v>
      </c>
      <c r="S183" s="542">
        <f t="shared" si="3"/>
        <v>0</v>
      </c>
      <c r="T183" s="542">
        <f t="shared" si="3"/>
        <v>0</v>
      </c>
      <c r="U183" s="542">
        <f t="shared" si="3"/>
        <v>0</v>
      </c>
      <c r="V183" s="543">
        <f t="shared" si="3"/>
        <v>16</v>
      </c>
    </row>
    <row r="184" spans="1:22" ht="5.25" customHeight="1" x14ac:dyDescent="0.2">
      <c r="A184" s="1178"/>
      <c r="B184" s="1178"/>
      <c r="C184" s="1178"/>
      <c r="D184" s="117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 spans="1:22" x14ac:dyDescent="0.2">
      <c r="A185" s="2257" t="s">
        <v>79</v>
      </c>
      <c r="B185" s="2257"/>
      <c r="C185" s="2257"/>
      <c r="D185" s="2257"/>
      <c r="E185" s="2257"/>
      <c r="F185" s="2257"/>
      <c r="Q185" s="2277"/>
      <c r="R185" s="2277"/>
      <c r="S185" s="2277"/>
      <c r="T185" s="2277"/>
      <c r="U185" s="2277"/>
      <c r="V185" s="2277"/>
    </row>
    <row r="187" spans="1:22" x14ac:dyDescent="0.2">
      <c r="A187" s="3"/>
      <c r="B187" s="164" t="s">
        <v>102</v>
      </c>
      <c r="C187" s="16" t="s">
        <v>27</v>
      </c>
      <c r="D187" s="15" t="s">
        <v>134</v>
      </c>
      <c r="E187" s="15"/>
      <c r="F187" s="15"/>
      <c r="G187" s="15"/>
      <c r="H187" s="15"/>
      <c r="I187" s="15"/>
      <c r="J187" s="10"/>
      <c r="K187" s="10"/>
      <c r="L187" s="10"/>
      <c r="M187" s="10"/>
      <c r="N187" s="10"/>
      <c r="O187" s="10"/>
      <c r="P187" s="10"/>
      <c r="Q187" s="2256"/>
      <c r="R187" s="2256"/>
      <c r="S187" s="2256"/>
      <c r="T187" s="2256"/>
      <c r="U187" s="2256"/>
      <c r="V187" s="2256"/>
    </row>
    <row r="188" spans="1:22" x14ac:dyDescent="0.2">
      <c r="A188" s="3"/>
      <c r="B188" s="164" t="s">
        <v>103</v>
      </c>
      <c r="C188" s="16" t="s">
        <v>27</v>
      </c>
      <c r="D188" s="17" t="s">
        <v>135</v>
      </c>
      <c r="E188" s="17"/>
      <c r="F188" s="15"/>
      <c r="G188" s="15"/>
      <c r="H188" s="15"/>
      <c r="I188" s="15"/>
      <c r="J188" s="10"/>
      <c r="K188" s="10"/>
      <c r="L188" s="10"/>
      <c r="M188" s="10"/>
      <c r="N188" s="10"/>
      <c r="O188" s="10"/>
      <c r="P188" s="10"/>
      <c r="Q188" s="2256"/>
      <c r="R188" s="2256"/>
      <c r="S188" s="2256"/>
      <c r="T188" s="2256"/>
      <c r="U188" s="2256"/>
      <c r="V188" s="2256"/>
    </row>
    <row r="189" spans="1:22" x14ac:dyDescent="0.2">
      <c r="A189" s="3"/>
      <c r="B189" s="164" t="s">
        <v>104</v>
      </c>
      <c r="C189" s="16" t="s">
        <v>27</v>
      </c>
      <c r="D189" s="15" t="s">
        <v>136</v>
      </c>
      <c r="E189" s="18"/>
      <c r="F189" s="15"/>
      <c r="G189" s="15"/>
      <c r="H189" s="15"/>
      <c r="I189" s="15"/>
      <c r="J189" s="10"/>
      <c r="K189" s="10"/>
      <c r="L189" s="10"/>
      <c r="M189" s="10"/>
      <c r="N189" s="10"/>
      <c r="O189" s="10"/>
      <c r="P189" s="10"/>
      <c r="Q189" s="2392"/>
      <c r="R189" s="2392"/>
      <c r="S189" s="2392"/>
      <c r="T189" s="2392"/>
      <c r="U189" s="2392"/>
      <c r="V189" s="2392"/>
    </row>
    <row r="190" spans="1:22" x14ac:dyDescent="0.2">
      <c r="A190" s="3"/>
      <c r="B190" s="164" t="s">
        <v>105</v>
      </c>
      <c r="C190" s="16" t="s">
        <v>27</v>
      </c>
      <c r="D190" s="10" t="s">
        <v>137</v>
      </c>
      <c r="E190" s="15"/>
      <c r="F190" s="15"/>
      <c r="G190" s="15"/>
      <c r="H190" s="1177"/>
      <c r="I190" s="177" t="s">
        <v>277</v>
      </c>
      <c r="J190" s="10" t="s">
        <v>146</v>
      </c>
      <c r="L190" s="10"/>
      <c r="M190" s="10"/>
      <c r="N190" s="10"/>
      <c r="O190" s="10"/>
      <c r="P190" s="10"/>
      <c r="Q190" s="2392"/>
      <c r="R190" s="2392"/>
      <c r="S190" s="2392"/>
      <c r="T190" s="2392"/>
      <c r="U190" s="2392"/>
      <c r="V190" s="2392"/>
    </row>
    <row r="191" spans="1:22" x14ac:dyDescent="0.2">
      <c r="A191" s="3"/>
      <c r="B191" s="164" t="s">
        <v>106</v>
      </c>
      <c r="C191" s="16" t="s">
        <v>27</v>
      </c>
      <c r="D191" s="10" t="s">
        <v>138</v>
      </c>
      <c r="E191" s="10"/>
      <c r="F191" s="10"/>
      <c r="G191" s="10"/>
      <c r="H191" s="1177"/>
      <c r="I191" s="177" t="s">
        <v>278</v>
      </c>
      <c r="J191" s="10" t="s">
        <v>147</v>
      </c>
      <c r="L191" s="10"/>
      <c r="M191" s="10"/>
      <c r="N191" s="10"/>
      <c r="O191" s="10"/>
      <c r="P191" s="10"/>
      <c r="Q191" s="10"/>
    </row>
    <row r="192" spans="1:22" x14ac:dyDescent="0.2">
      <c r="A192" s="3"/>
      <c r="B192" s="164" t="s">
        <v>107</v>
      </c>
      <c r="C192" s="16" t="s">
        <v>27</v>
      </c>
      <c r="D192" s="10" t="s">
        <v>139</v>
      </c>
      <c r="E192" s="10"/>
      <c r="F192" s="10"/>
      <c r="G192" s="10"/>
      <c r="H192" s="1177"/>
      <c r="I192" s="177"/>
      <c r="J192" s="10" t="s">
        <v>148</v>
      </c>
      <c r="L192" s="10"/>
      <c r="M192" s="10"/>
      <c r="N192" s="10"/>
      <c r="O192" s="10"/>
      <c r="P192" s="10"/>
      <c r="Q192" s="10"/>
    </row>
    <row r="193" spans="1:22" x14ac:dyDescent="0.2">
      <c r="A193" s="3"/>
      <c r="B193" s="164" t="s">
        <v>108</v>
      </c>
      <c r="C193" s="16" t="s">
        <v>27</v>
      </c>
      <c r="D193" s="10" t="s">
        <v>140</v>
      </c>
      <c r="E193" s="10"/>
      <c r="F193" s="10"/>
      <c r="G193" s="10"/>
      <c r="H193" s="1177"/>
      <c r="I193" s="177" t="s">
        <v>279</v>
      </c>
      <c r="J193" s="10" t="s">
        <v>149</v>
      </c>
      <c r="L193" s="10"/>
      <c r="M193" s="10"/>
      <c r="N193" s="10"/>
      <c r="O193" s="10"/>
      <c r="P193" s="10"/>
      <c r="Q193" s="10"/>
    </row>
    <row r="194" spans="1:22" x14ac:dyDescent="0.2">
      <c r="A194" s="3"/>
      <c r="B194" s="164" t="s">
        <v>109</v>
      </c>
      <c r="C194" s="16" t="s">
        <v>27</v>
      </c>
      <c r="D194" s="10" t="s">
        <v>141</v>
      </c>
      <c r="E194" s="10"/>
      <c r="F194" s="10"/>
      <c r="G194" s="10"/>
      <c r="H194" s="1177"/>
      <c r="I194" s="177"/>
      <c r="J194" s="10" t="s">
        <v>150</v>
      </c>
      <c r="L194" s="10"/>
      <c r="M194" s="10"/>
      <c r="N194" s="10"/>
      <c r="O194" s="10"/>
      <c r="P194" s="10"/>
      <c r="Q194" s="2257"/>
      <c r="R194" s="2257"/>
      <c r="S194" s="2257"/>
      <c r="T194" s="2257"/>
      <c r="U194" s="2257"/>
      <c r="V194" s="2257"/>
    </row>
    <row r="195" spans="1:22" x14ac:dyDescent="0.2">
      <c r="A195" s="3"/>
      <c r="B195" s="164" t="s">
        <v>110</v>
      </c>
      <c r="C195" s="16" t="s">
        <v>27</v>
      </c>
      <c r="D195" s="10" t="s">
        <v>142</v>
      </c>
      <c r="E195" s="10"/>
      <c r="F195" s="10"/>
      <c r="G195" s="10"/>
      <c r="H195" s="1177"/>
      <c r="I195" s="177" t="s">
        <v>280</v>
      </c>
      <c r="J195" s="10" t="s">
        <v>151</v>
      </c>
      <c r="L195" s="10"/>
      <c r="M195" s="10"/>
      <c r="N195" s="10"/>
      <c r="O195" s="10"/>
      <c r="P195" s="10"/>
      <c r="Q195" s="2392"/>
      <c r="R195" s="2392"/>
      <c r="S195" s="2392"/>
      <c r="T195" s="2392"/>
      <c r="U195" s="2392"/>
      <c r="V195" s="2392"/>
    </row>
    <row r="196" spans="1:22" x14ac:dyDescent="0.2">
      <c r="A196" s="3"/>
      <c r="B196" s="164" t="s">
        <v>111</v>
      </c>
      <c r="C196" s="16" t="s">
        <v>27</v>
      </c>
      <c r="D196" s="10" t="s">
        <v>143</v>
      </c>
      <c r="E196" s="10"/>
      <c r="F196" s="10"/>
      <c r="G196" s="10"/>
      <c r="H196" s="1177"/>
      <c r="I196" s="177" t="s">
        <v>281</v>
      </c>
      <c r="J196" s="10" t="s">
        <v>152</v>
      </c>
      <c r="L196" s="10"/>
      <c r="M196" s="10"/>
      <c r="N196" s="10"/>
      <c r="O196" s="10"/>
      <c r="P196" s="10"/>
      <c r="Q196" s="2392"/>
      <c r="R196" s="2392"/>
      <c r="S196" s="2392"/>
      <c r="T196" s="2392"/>
      <c r="U196" s="2392"/>
      <c r="V196" s="2392"/>
    </row>
    <row r="197" spans="1:22" x14ac:dyDescent="0.2">
      <c r="B197" s="164" t="s">
        <v>126</v>
      </c>
      <c r="C197" s="16" t="s">
        <v>27</v>
      </c>
      <c r="D197" s="10" t="s">
        <v>144</v>
      </c>
      <c r="E197" s="10"/>
      <c r="F197" s="10"/>
      <c r="G197" s="10"/>
      <c r="H197" s="1177"/>
      <c r="I197" s="177" t="s">
        <v>282</v>
      </c>
      <c r="J197" s="10" t="s">
        <v>153</v>
      </c>
      <c r="L197" s="10"/>
      <c r="M197" s="10"/>
      <c r="N197" s="10"/>
      <c r="O197" s="10"/>
      <c r="P197" s="10"/>
      <c r="Q197" s="10"/>
    </row>
    <row r="198" spans="1:22" x14ac:dyDescent="0.2">
      <c r="B198" s="164" t="s">
        <v>127</v>
      </c>
      <c r="C198" s="16" t="s">
        <v>27</v>
      </c>
      <c r="D198" s="10" t="s">
        <v>145</v>
      </c>
      <c r="E198" s="10"/>
      <c r="F198" s="10"/>
      <c r="G198" s="10"/>
      <c r="H198" s="10"/>
      <c r="I198" s="177"/>
      <c r="J198" s="1177"/>
      <c r="K198" s="10"/>
      <c r="L198" s="10"/>
      <c r="M198" s="10"/>
      <c r="N198" s="10"/>
      <c r="O198" s="10"/>
      <c r="P198" s="10"/>
      <c r="Q198" s="10"/>
    </row>
    <row r="202" spans="1:22" ht="18" x14ac:dyDescent="0.25">
      <c r="A202" s="2361" t="s">
        <v>98</v>
      </c>
      <c r="B202" s="2361"/>
      <c r="C202" s="2361"/>
      <c r="D202" s="2361"/>
      <c r="E202" s="2361"/>
      <c r="F202" s="2361"/>
      <c r="G202" s="2361"/>
      <c r="H202" s="2361"/>
      <c r="I202" s="2361"/>
      <c r="J202" s="2361"/>
      <c r="K202" s="2361"/>
      <c r="L202" s="2361"/>
      <c r="M202" s="2361"/>
      <c r="N202" s="2361"/>
      <c r="O202" s="2361"/>
      <c r="P202" s="2361"/>
      <c r="Q202" s="2361"/>
      <c r="R202" s="2361"/>
      <c r="S202" s="2361"/>
      <c r="T202" s="2361"/>
      <c r="U202" s="2361"/>
      <c r="V202" s="2361"/>
    </row>
    <row r="203" spans="1:22" ht="18" x14ac:dyDescent="0.25">
      <c r="A203" s="1179"/>
      <c r="B203" s="1179"/>
      <c r="C203" s="1179"/>
      <c r="D203" s="1179"/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79"/>
      <c r="R203" s="1179"/>
      <c r="S203" s="1179"/>
      <c r="T203" s="1179"/>
      <c r="U203" s="1179"/>
      <c r="V203" s="1179"/>
    </row>
    <row r="204" spans="1:22" x14ac:dyDescent="0.2">
      <c r="A204" s="112" t="s">
        <v>273</v>
      </c>
      <c r="C204" s="103" t="s">
        <v>27</v>
      </c>
      <c r="D204" s="103" t="s">
        <v>287</v>
      </c>
      <c r="E204" s="103"/>
    </row>
    <row r="205" spans="1:22" x14ac:dyDescent="0.2">
      <c r="A205" s="95" t="s">
        <v>25</v>
      </c>
      <c r="C205" s="103" t="s">
        <v>27</v>
      </c>
      <c r="D205" s="1180">
        <v>2014</v>
      </c>
      <c r="E205" s="81"/>
    </row>
    <row r="206" spans="1:22" x14ac:dyDescent="0.2">
      <c r="A206" s="95" t="s">
        <v>185</v>
      </c>
      <c r="C206" s="103" t="s">
        <v>27</v>
      </c>
      <c r="D206" s="103" t="s">
        <v>295</v>
      </c>
      <c r="E206" s="103"/>
    </row>
    <row r="207" spans="1:22" x14ac:dyDescent="0.2">
      <c r="A207" s="544" t="s">
        <v>272</v>
      </c>
      <c r="C207" s="103" t="s">
        <v>27</v>
      </c>
      <c r="D207" s="103" t="s">
        <v>275</v>
      </c>
      <c r="E207" s="103"/>
    </row>
    <row r="208" spans="1:22" ht="13.5" thickBot="1" x14ac:dyDescent="0.25">
      <c r="C208" s="13"/>
      <c r="D208" s="13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 spans="1:22" x14ac:dyDescent="0.2">
      <c r="A209" s="2560" t="s">
        <v>0</v>
      </c>
      <c r="B209" s="2567" t="s">
        <v>387</v>
      </c>
      <c r="C209" s="2568"/>
      <c r="D209" s="2569"/>
      <c r="E209" s="2653" t="s">
        <v>238</v>
      </c>
      <c r="F209" s="2653"/>
      <c r="G209" s="2653"/>
      <c r="H209" s="2653"/>
      <c r="I209" s="2653"/>
      <c r="J209" s="2653"/>
      <c r="K209" s="2653"/>
      <c r="L209" s="2653"/>
      <c r="M209" s="2653"/>
      <c r="N209" s="2653"/>
      <c r="O209" s="2653"/>
      <c r="P209" s="2653"/>
      <c r="Q209" s="2653"/>
      <c r="R209" s="2653"/>
      <c r="S209" s="2653"/>
      <c r="T209" s="2653"/>
      <c r="U209" s="2653"/>
      <c r="V209" s="2654"/>
    </row>
    <row r="210" spans="1:22" x14ac:dyDescent="0.2">
      <c r="A210" s="2561"/>
      <c r="B210" s="2570"/>
      <c r="C210" s="2571"/>
      <c r="D210" s="2572"/>
      <c r="E210" s="2647" t="s">
        <v>102</v>
      </c>
      <c r="F210" s="2646" t="s">
        <v>103</v>
      </c>
      <c r="G210" s="2646" t="s">
        <v>104</v>
      </c>
      <c r="H210" s="2646" t="s">
        <v>105</v>
      </c>
      <c r="I210" s="2646" t="s">
        <v>106</v>
      </c>
      <c r="J210" s="2646" t="s">
        <v>107</v>
      </c>
      <c r="K210" s="2645" t="s">
        <v>108</v>
      </c>
      <c r="L210" s="2645" t="s">
        <v>109</v>
      </c>
      <c r="M210" s="2645" t="s">
        <v>110</v>
      </c>
      <c r="N210" s="2646" t="s">
        <v>111</v>
      </c>
      <c r="O210" s="2646" t="s">
        <v>126</v>
      </c>
      <c r="P210" s="2646" t="s">
        <v>127</v>
      </c>
      <c r="Q210" s="2652" t="s">
        <v>128</v>
      </c>
      <c r="R210" s="2652" t="s">
        <v>129</v>
      </c>
      <c r="S210" s="2643" t="s">
        <v>130</v>
      </c>
      <c r="T210" s="2652" t="s">
        <v>131</v>
      </c>
      <c r="U210" s="2652" t="s">
        <v>132</v>
      </c>
      <c r="V210" s="2650" t="s">
        <v>133</v>
      </c>
    </row>
    <row r="211" spans="1:22" x14ac:dyDescent="0.2">
      <c r="A211" s="2561"/>
      <c r="B211" s="2573"/>
      <c r="C211" s="2574"/>
      <c r="D211" s="2575"/>
      <c r="E211" s="2648"/>
      <c r="F211" s="2592"/>
      <c r="G211" s="2592"/>
      <c r="H211" s="2592"/>
      <c r="I211" s="2592"/>
      <c r="J211" s="2649"/>
      <c r="K211" s="2372"/>
      <c r="L211" s="2372"/>
      <c r="M211" s="2372"/>
      <c r="N211" s="2592"/>
      <c r="O211" s="2592"/>
      <c r="P211" s="2592"/>
      <c r="Q211" s="2358"/>
      <c r="R211" s="2358"/>
      <c r="S211" s="2644"/>
      <c r="T211" s="2358"/>
      <c r="U211" s="2358"/>
      <c r="V211" s="2651"/>
    </row>
    <row r="212" spans="1:22" ht="13.5" thickBot="1" x14ac:dyDescent="0.25">
      <c r="A212" s="57">
        <v>1</v>
      </c>
      <c r="B212" s="2583">
        <v>2</v>
      </c>
      <c r="C212" s="2584"/>
      <c r="D212" s="2585"/>
      <c r="E212" s="153">
        <v>3</v>
      </c>
      <c r="F212" s="85">
        <v>4</v>
      </c>
      <c r="G212" s="85">
        <v>5</v>
      </c>
      <c r="H212" s="85">
        <v>6</v>
      </c>
      <c r="I212" s="85">
        <v>7</v>
      </c>
      <c r="J212" s="85">
        <v>8</v>
      </c>
      <c r="K212" s="153">
        <v>9</v>
      </c>
      <c r="L212" s="85">
        <v>10</v>
      </c>
      <c r="M212" s="85">
        <v>11</v>
      </c>
      <c r="N212" s="85">
        <v>12</v>
      </c>
      <c r="O212" s="85">
        <v>13</v>
      </c>
      <c r="P212" s="86">
        <v>14</v>
      </c>
      <c r="Q212" s="86">
        <v>15</v>
      </c>
      <c r="R212" s="85">
        <v>16</v>
      </c>
      <c r="S212" s="153">
        <v>17</v>
      </c>
      <c r="T212" s="86">
        <v>18</v>
      </c>
      <c r="U212" s="86">
        <v>19</v>
      </c>
      <c r="V212" s="84">
        <v>20</v>
      </c>
    </row>
    <row r="213" spans="1:22" x14ac:dyDescent="0.2">
      <c r="A213" s="96">
        <v>1</v>
      </c>
      <c r="B213" s="2596">
        <v>0</v>
      </c>
      <c r="C213" s="2597"/>
      <c r="D213" s="2598"/>
      <c r="E213" s="1866"/>
      <c r="F213" s="1862"/>
      <c r="G213" s="1862"/>
      <c r="H213" s="1861"/>
      <c r="I213" s="1865"/>
      <c r="J213" s="1865"/>
      <c r="K213" s="1865"/>
      <c r="L213" s="1861"/>
      <c r="M213" s="1861"/>
      <c r="N213" s="1861"/>
      <c r="O213" s="1861"/>
      <c r="P213" s="1861"/>
      <c r="Q213" s="1861"/>
      <c r="R213" s="1861"/>
      <c r="S213" s="1861"/>
      <c r="T213" s="1862"/>
      <c r="U213" s="1862"/>
      <c r="V213" s="1863"/>
    </row>
    <row r="214" spans="1:22" x14ac:dyDescent="0.2">
      <c r="A214" s="96">
        <v>2</v>
      </c>
      <c r="B214" s="2599">
        <v>1</v>
      </c>
      <c r="C214" s="2600"/>
      <c r="D214" s="2601"/>
      <c r="E214" s="1866"/>
      <c r="F214" s="1862"/>
      <c r="G214" s="1862"/>
      <c r="H214" s="1861"/>
      <c r="I214" s="1865"/>
      <c r="J214" s="1865"/>
      <c r="K214" s="1865"/>
      <c r="L214" s="1861"/>
      <c r="M214" s="1861"/>
      <c r="N214" s="1861"/>
      <c r="O214" s="1861"/>
      <c r="P214" s="1861"/>
      <c r="Q214" s="1861"/>
      <c r="R214" s="1861"/>
      <c r="S214" s="1861"/>
      <c r="T214" s="1862"/>
      <c r="U214" s="1862"/>
      <c r="V214" s="1863"/>
    </row>
    <row r="215" spans="1:22" x14ac:dyDescent="0.2">
      <c r="A215" s="96">
        <v>3</v>
      </c>
      <c r="B215" s="2599">
        <v>2</v>
      </c>
      <c r="C215" s="2600"/>
      <c r="D215" s="2601"/>
      <c r="E215" s="1866"/>
      <c r="F215" s="1862"/>
      <c r="G215" s="1862"/>
      <c r="H215" s="1861"/>
      <c r="I215" s="1865"/>
      <c r="J215" s="1865"/>
      <c r="K215" s="1865"/>
      <c r="L215" s="1861"/>
      <c r="M215" s="1861"/>
      <c r="N215" s="1861"/>
      <c r="O215" s="1861"/>
      <c r="P215" s="1861"/>
      <c r="Q215" s="1861"/>
      <c r="R215" s="1861"/>
      <c r="S215" s="1861"/>
      <c r="T215" s="1862"/>
      <c r="U215" s="1862"/>
      <c r="V215" s="1863">
        <v>1</v>
      </c>
    </row>
    <row r="216" spans="1:22" x14ac:dyDescent="0.2">
      <c r="A216" s="96">
        <v>4</v>
      </c>
      <c r="B216" s="2599">
        <v>3</v>
      </c>
      <c r="C216" s="2600"/>
      <c r="D216" s="2601"/>
      <c r="E216" s="1866">
        <v>2</v>
      </c>
      <c r="F216" s="1862"/>
      <c r="G216" s="1862"/>
      <c r="H216" s="1861">
        <v>1</v>
      </c>
      <c r="I216" s="1865"/>
      <c r="J216" s="1865"/>
      <c r="K216" s="1865"/>
      <c r="L216" s="1861">
        <v>2</v>
      </c>
      <c r="M216" s="1861"/>
      <c r="N216" s="1861"/>
      <c r="O216" s="1861"/>
      <c r="P216" s="1861"/>
      <c r="Q216" s="1861"/>
      <c r="R216" s="1861"/>
      <c r="S216" s="1861"/>
      <c r="T216" s="1862"/>
      <c r="U216" s="1862"/>
      <c r="V216" s="1863">
        <v>24</v>
      </c>
    </row>
    <row r="217" spans="1:22" x14ac:dyDescent="0.2">
      <c r="A217" s="96">
        <v>5</v>
      </c>
      <c r="B217" s="2599">
        <v>4</v>
      </c>
      <c r="C217" s="2600"/>
      <c r="D217" s="2601"/>
      <c r="E217" s="1866"/>
      <c r="F217" s="1862"/>
      <c r="G217" s="1862"/>
      <c r="H217" s="1862"/>
      <c r="I217" s="1860"/>
      <c r="J217" s="1865"/>
      <c r="K217" s="1862"/>
      <c r="L217" s="1861"/>
      <c r="M217" s="1862"/>
      <c r="N217" s="1862"/>
      <c r="O217" s="1862"/>
      <c r="P217" s="1861"/>
      <c r="Q217" s="1862"/>
      <c r="R217" s="1862"/>
      <c r="S217" s="1862"/>
      <c r="T217" s="1862"/>
      <c r="U217" s="1862"/>
      <c r="V217" s="1863"/>
    </row>
    <row r="218" spans="1:22" x14ac:dyDescent="0.2">
      <c r="A218" s="96">
        <v>6</v>
      </c>
      <c r="B218" s="2599">
        <v>5</v>
      </c>
      <c r="C218" s="2600"/>
      <c r="D218" s="2601"/>
      <c r="E218" s="1866"/>
      <c r="F218" s="1862"/>
      <c r="G218" s="1862"/>
      <c r="H218" s="1861"/>
      <c r="I218" s="1865"/>
      <c r="J218" s="1865"/>
      <c r="K218" s="1865"/>
      <c r="L218" s="1861"/>
      <c r="M218" s="1861"/>
      <c r="N218" s="1861"/>
      <c r="O218" s="1861"/>
      <c r="P218" s="1861"/>
      <c r="Q218" s="1861"/>
      <c r="R218" s="1861">
        <v>1</v>
      </c>
      <c r="S218" s="1861"/>
      <c r="T218" s="1862"/>
      <c r="U218" s="1862"/>
      <c r="V218" s="1863">
        <v>2</v>
      </c>
    </row>
    <row r="219" spans="1:22" x14ac:dyDescent="0.2">
      <c r="A219" s="96">
        <v>7</v>
      </c>
      <c r="B219" s="2599">
        <v>6</v>
      </c>
      <c r="C219" s="2600"/>
      <c r="D219" s="2601"/>
      <c r="E219" s="1866"/>
      <c r="F219" s="1862"/>
      <c r="G219" s="1862"/>
      <c r="H219" s="1861"/>
      <c r="I219" s="1865"/>
      <c r="J219" s="1865"/>
      <c r="K219" s="1865"/>
      <c r="L219" s="1861"/>
      <c r="M219" s="1861"/>
      <c r="N219" s="1861"/>
      <c r="O219" s="1861"/>
      <c r="P219" s="1861"/>
      <c r="Q219" s="1861"/>
      <c r="R219" s="1861"/>
      <c r="S219" s="1861"/>
      <c r="T219" s="1862"/>
      <c r="U219" s="1862"/>
      <c r="V219" s="1863">
        <v>4</v>
      </c>
    </row>
    <row r="220" spans="1:22" x14ac:dyDescent="0.2">
      <c r="A220" s="96">
        <v>8</v>
      </c>
      <c r="B220" s="2599">
        <v>7</v>
      </c>
      <c r="C220" s="2600"/>
      <c r="D220" s="2601"/>
      <c r="E220" s="1866"/>
      <c r="F220" s="1862"/>
      <c r="G220" s="1862"/>
      <c r="H220" s="1861"/>
      <c r="I220" s="1865"/>
      <c r="J220" s="1865"/>
      <c r="K220" s="1865"/>
      <c r="L220" s="1861"/>
      <c r="M220" s="1861"/>
      <c r="N220" s="1861"/>
      <c r="O220" s="1861"/>
      <c r="P220" s="1861"/>
      <c r="Q220" s="1861"/>
      <c r="R220" s="1861"/>
      <c r="S220" s="1861"/>
      <c r="T220" s="1862"/>
      <c r="U220" s="1862"/>
      <c r="V220" s="1863"/>
    </row>
    <row r="221" spans="1:22" x14ac:dyDescent="0.2">
      <c r="A221" s="96">
        <v>9</v>
      </c>
      <c r="B221" s="2599">
        <v>8</v>
      </c>
      <c r="C221" s="2600"/>
      <c r="D221" s="2601"/>
      <c r="E221" s="1866"/>
      <c r="F221" s="1862"/>
      <c r="G221" s="1862"/>
      <c r="H221" s="1861"/>
      <c r="I221" s="1865"/>
      <c r="J221" s="1865"/>
      <c r="K221" s="1865"/>
      <c r="L221" s="1861"/>
      <c r="M221" s="1861"/>
      <c r="N221" s="1861"/>
      <c r="O221" s="1861"/>
      <c r="P221" s="1861"/>
      <c r="Q221" s="1861"/>
      <c r="R221" s="1861"/>
      <c r="S221" s="1861"/>
      <c r="T221" s="1862"/>
      <c r="U221" s="1862"/>
      <c r="V221" s="1863">
        <v>1</v>
      </c>
    </row>
    <row r="222" spans="1:22" ht="13.5" thickBot="1" x14ac:dyDescent="0.25">
      <c r="A222" s="94">
        <v>10</v>
      </c>
      <c r="B222" s="2640">
        <v>9</v>
      </c>
      <c r="C222" s="2641"/>
      <c r="D222" s="2642"/>
      <c r="E222" s="1867">
        <v>1</v>
      </c>
      <c r="F222" s="1864"/>
      <c r="G222" s="1864"/>
      <c r="H222" s="1859"/>
      <c r="I222" s="1858"/>
      <c r="J222" s="1858"/>
      <c r="K222" s="1858"/>
      <c r="L222" s="1859">
        <v>1</v>
      </c>
      <c r="M222" s="1859"/>
      <c r="N222" s="1859"/>
      <c r="O222" s="1859"/>
      <c r="P222" s="1859"/>
      <c r="Q222" s="1859"/>
      <c r="R222" s="1859">
        <v>1</v>
      </c>
      <c r="S222" s="1859"/>
      <c r="T222" s="1864"/>
      <c r="U222" s="1864"/>
      <c r="V222" s="1857">
        <v>11</v>
      </c>
    </row>
    <row r="223" spans="1:22" ht="13.5" thickBot="1" x14ac:dyDescent="0.25">
      <c r="A223" s="2354" t="s">
        <v>276</v>
      </c>
      <c r="B223" s="2355"/>
      <c r="C223" s="2355"/>
      <c r="D223" s="2355"/>
      <c r="E223" s="1868">
        <v>3</v>
      </c>
      <c r="F223" s="1869">
        <v>0</v>
      </c>
      <c r="G223" s="1869">
        <v>0</v>
      </c>
      <c r="H223" s="1869">
        <v>1</v>
      </c>
      <c r="I223" s="1869">
        <v>0</v>
      </c>
      <c r="J223" s="1869">
        <v>0</v>
      </c>
      <c r="K223" s="1869">
        <v>0</v>
      </c>
      <c r="L223" s="1869">
        <v>3</v>
      </c>
      <c r="M223" s="1869">
        <v>0</v>
      </c>
      <c r="N223" s="1869">
        <v>0</v>
      </c>
      <c r="O223" s="1869">
        <v>0</v>
      </c>
      <c r="P223" s="1869">
        <v>0</v>
      </c>
      <c r="Q223" s="1869">
        <v>0</v>
      </c>
      <c r="R223" s="1869">
        <v>2</v>
      </c>
      <c r="S223" s="1869">
        <v>0</v>
      </c>
      <c r="T223" s="1869">
        <v>0</v>
      </c>
      <c r="U223" s="1869">
        <v>0</v>
      </c>
      <c r="V223" s="1870">
        <v>43</v>
      </c>
    </row>
    <row r="224" spans="1:22" x14ac:dyDescent="0.2">
      <c r="A224" s="1178"/>
      <c r="B224" s="1178"/>
      <c r="C224" s="1178"/>
      <c r="D224" s="117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 spans="1:22" x14ac:dyDescent="0.2">
      <c r="A225" s="2257" t="s">
        <v>79</v>
      </c>
      <c r="B225" s="2257"/>
      <c r="C225" s="2257"/>
      <c r="D225" s="2257"/>
      <c r="E225" s="2257"/>
      <c r="F225" s="2257"/>
      <c r="Q225" s="2277"/>
      <c r="R225" s="2277"/>
      <c r="S225" s="2277"/>
      <c r="T225" s="2277"/>
      <c r="U225" s="2277"/>
      <c r="V225" s="2277"/>
    </row>
    <row r="227" spans="1:22" x14ac:dyDescent="0.2">
      <c r="A227" s="3"/>
      <c r="B227" s="164" t="s">
        <v>102</v>
      </c>
      <c r="C227" s="16" t="s">
        <v>27</v>
      </c>
      <c r="D227" s="15" t="s">
        <v>134</v>
      </c>
      <c r="E227" s="15"/>
      <c r="F227" s="15"/>
      <c r="G227" s="15"/>
      <c r="H227" s="15"/>
      <c r="I227" s="15"/>
      <c r="J227" s="10"/>
      <c r="K227" s="10"/>
      <c r="L227" s="10"/>
      <c r="M227" s="10"/>
      <c r="N227" s="10"/>
      <c r="O227" s="10"/>
      <c r="P227" s="10"/>
      <c r="Q227" s="2256"/>
      <c r="R227" s="2256"/>
      <c r="S227" s="2256"/>
      <c r="T227" s="2256"/>
      <c r="U227" s="2256"/>
      <c r="V227" s="2256"/>
    </row>
    <row r="228" spans="1:22" x14ac:dyDescent="0.2">
      <c r="A228" s="3"/>
      <c r="B228" s="164" t="s">
        <v>103</v>
      </c>
      <c r="C228" s="16" t="s">
        <v>27</v>
      </c>
      <c r="D228" s="17" t="s">
        <v>135</v>
      </c>
      <c r="E228" s="17"/>
      <c r="F228" s="15"/>
      <c r="G228" s="15"/>
      <c r="H228" s="15"/>
      <c r="I228" s="15"/>
      <c r="J228" s="10"/>
      <c r="K228" s="10"/>
      <c r="L228" s="10"/>
      <c r="M228" s="10"/>
      <c r="N228" s="10"/>
      <c r="O228" s="10"/>
      <c r="P228" s="10"/>
      <c r="Q228" s="2256"/>
      <c r="R228" s="2256"/>
      <c r="S228" s="2256"/>
      <c r="T228" s="2256"/>
      <c r="U228" s="2256"/>
      <c r="V228" s="2256"/>
    </row>
    <row r="229" spans="1:22" x14ac:dyDescent="0.2">
      <c r="A229" s="3"/>
      <c r="B229" s="164" t="s">
        <v>104</v>
      </c>
      <c r="C229" s="16" t="s">
        <v>27</v>
      </c>
      <c r="D229" s="15" t="s">
        <v>136</v>
      </c>
      <c r="E229" s="18"/>
      <c r="F229" s="15"/>
      <c r="G229" s="15"/>
      <c r="H229" s="15"/>
      <c r="I229" s="15"/>
      <c r="J229" s="10"/>
      <c r="K229" s="10"/>
      <c r="L229" s="10"/>
      <c r="M229" s="10"/>
      <c r="N229" s="10"/>
      <c r="O229" s="10"/>
      <c r="P229" s="10"/>
      <c r="Q229" s="2392"/>
      <c r="R229" s="2392"/>
      <c r="S229" s="2392"/>
      <c r="T229" s="2392"/>
      <c r="U229" s="2392"/>
      <c r="V229" s="2392"/>
    </row>
    <row r="230" spans="1:22" x14ac:dyDescent="0.2">
      <c r="A230" s="3"/>
      <c r="B230" s="164" t="s">
        <v>105</v>
      </c>
      <c r="C230" s="16" t="s">
        <v>27</v>
      </c>
      <c r="D230" s="10" t="s">
        <v>137</v>
      </c>
      <c r="E230" s="15"/>
      <c r="F230" s="15"/>
      <c r="G230" s="15"/>
      <c r="H230" s="1881"/>
      <c r="I230" s="177" t="s">
        <v>277</v>
      </c>
      <c r="J230" s="10" t="s">
        <v>146</v>
      </c>
      <c r="L230" s="10"/>
      <c r="M230" s="10"/>
      <c r="N230" s="10"/>
      <c r="O230" s="10"/>
      <c r="P230" s="10"/>
      <c r="Q230" s="2392"/>
      <c r="R230" s="2392"/>
      <c r="S230" s="2392"/>
      <c r="T230" s="2392"/>
      <c r="U230" s="2392"/>
      <c r="V230" s="2392"/>
    </row>
    <row r="231" spans="1:22" x14ac:dyDescent="0.2">
      <c r="A231" s="3"/>
      <c r="B231" s="164" t="s">
        <v>106</v>
      </c>
      <c r="C231" s="16" t="s">
        <v>27</v>
      </c>
      <c r="D231" s="10" t="s">
        <v>138</v>
      </c>
      <c r="E231" s="10"/>
      <c r="F231" s="10"/>
      <c r="G231" s="10"/>
      <c r="H231" s="1881"/>
      <c r="I231" s="177" t="s">
        <v>278</v>
      </c>
      <c r="J231" s="10" t="s">
        <v>147</v>
      </c>
      <c r="L231" s="10"/>
      <c r="M231" s="10"/>
      <c r="N231" s="10"/>
      <c r="O231" s="10"/>
      <c r="P231" s="10"/>
      <c r="Q231" s="10"/>
    </row>
    <row r="232" spans="1:22" x14ac:dyDescent="0.2">
      <c r="A232" s="3"/>
      <c r="B232" s="164" t="s">
        <v>107</v>
      </c>
      <c r="C232" s="16" t="s">
        <v>27</v>
      </c>
      <c r="D232" s="10" t="s">
        <v>139</v>
      </c>
      <c r="E232" s="10"/>
      <c r="F232" s="10"/>
      <c r="G232" s="10"/>
      <c r="H232" s="1881"/>
      <c r="I232" s="177"/>
      <c r="J232" s="10" t="s">
        <v>148</v>
      </c>
      <c r="L232" s="10"/>
      <c r="M232" s="10"/>
      <c r="N232" s="10"/>
      <c r="O232" s="10"/>
      <c r="P232" s="10"/>
      <c r="Q232" s="10"/>
    </row>
    <row r="233" spans="1:22" x14ac:dyDescent="0.2">
      <c r="A233" s="3"/>
      <c r="B233" s="164" t="s">
        <v>108</v>
      </c>
      <c r="C233" s="16" t="s">
        <v>27</v>
      </c>
      <c r="D233" s="10" t="s">
        <v>140</v>
      </c>
      <c r="E233" s="10"/>
      <c r="F233" s="10"/>
      <c r="G233" s="10"/>
      <c r="H233" s="1881"/>
      <c r="I233" s="177" t="s">
        <v>279</v>
      </c>
      <c r="J233" s="10" t="s">
        <v>149</v>
      </c>
      <c r="L233" s="10"/>
      <c r="M233" s="10"/>
      <c r="N233" s="10"/>
      <c r="O233" s="10"/>
      <c r="P233" s="10"/>
      <c r="Q233" s="10"/>
    </row>
    <row r="234" spans="1:22" x14ac:dyDescent="0.2">
      <c r="A234" s="3"/>
      <c r="B234" s="164" t="s">
        <v>109</v>
      </c>
      <c r="C234" s="16" t="s">
        <v>27</v>
      </c>
      <c r="D234" s="10" t="s">
        <v>141</v>
      </c>
      <c r="E234" s="10"/>
      <c r="F234" s="10"/>
      <c r="G234" s="10"/>
      <c r="H234" s="1881"/>
      <c r="I234" s="177"/>
      <c r="J234" s="10" t="s">
        <v>150</v>
      </c>
      <c r="L234" s="10"/>
      <c r="M234" s="10"/>
      <c r="N234" s="10"/>
      <c r="O234" s="10"/>
      <c r="P234" s="10"/>
      <c r="Q234" s="2257"/>
      <c r="R234" s="2257"/>
      <c r="S234" s="2257"/>
      <c r="T234" s="2257"/>
      <c r="U234" s="2257"/>
      <c r="V234" s="2257"/>
    </row>
    <row r="235" spans="1:22" x14ac:dyDescent="0.2">
      <c r="A235" s="3"/>
      <c r="B235" s="164" t="s">
        <v>110</v>
      </c>
      <c r="C235" s="16" t="s">
        <v>27</v>
      </c>
      <c r="D235" s="10" t="s">
        <v>142</v>
      </c>
      <c r="E235" s="10"/>
      <c r="F235" s="10"/>
      <c r="G235" s="10"/>
      <c r="H235" s="1881"/>
      <c r="I235" s="177" t="s">
        <v>280</v>
      </c>
      <c r="J235" s="10" t="s">
        <v>151</v>
      </c>
      <c r="L235" s="10"/>
      <c r="M235" s="10"/>
      <c r="N235" s="10"/>
      <c r="O235" s="10"/>
      <c r="P235" s="10"/>
      <c r="Q235" s="2392"/>
      <c r="R235" s="2392"/>
      <c r="S235" s="2392"/>
      <c r="T235" s="2392"/>
      <c r="U235" s="2392"/>
      <c r="V235" s="2392"/>
    </row>
    <row r="236" spans="1:22" x14ac:dyDescent="0.2">
      <c r="A236" s="3"/>
      <c r="B236" s="164" t="s">
        <v>111</v>
      </c>
      <c r="C236" s="16" t="s">
        <v>27</v>
      </c>
      <c r="D236" s="10" t="s">
        <v>143</v>
      </c>
      <c r="E236" s="10"/>
      <c r="F236" s="10"/>
      <c r="G236" s="10"/>
      <c r="H236" s="1881"/>
      <c r="I236" s="177" t="s">
        <v>281</v>
      </c>
      <c r="J236" s="10" t="s">
        <v>152</v>
      </c>
      <c r="L236" s="10"/>
      <c r="M236" s="10"/>
      <c r="N236" s="10"/>
      <c r="O236" s="10"/>
      <c r="P236" s="10"/>
      <c r="Q236" s="2392"/>
      <c r="R236" s="2392"/>
      <c r="S236" s="2392"/>
      <c r="T236" s="2392"/>
      <c r="U236" s="2392"/>
      <c r="V236" s="2392"/>
    </row>
    <row r="237" spans="1:22" x14ac:dyDescent="0.2">
      <c r="B237" s="164" t="s">
        <v>126</v>
      </c>
      <c r="C237" s="16" t="s">
        <v>27</v>
      </c>
      <c r="D237" s="10" t="s">
        <v>144</v>
      </c>
      <c r="E237" s="10"/>
      <c r="F237" s="10"/>
      <c r="G237" s="10"/>
      <c r="H237" s="1881"/>
      <c r="I237" s="177" t="s">
        <v>282</v>
      </c>
      <c r="J237" s="10" t="s">
        <v>153</v>
      </c>
      <c r="L237" s="10"/>
      <c r="M237" s="10"/>
      <c r="N237" s="10"/>
      <c r="O237" s="10"/>
      <c r="P237" s="10"/>
      <c r="Q237" s="10"/>
    </row>
    <row r="238" spans="1:22" x14ac:dyDescent="0.2">
      <c r="B238" s="164" t="s">
        <v>127</v>
      </c>
      <c r="C238" s="16" t="s">
        <v>27</v>
      </c>
      <c r="D238" s="10" t="s">
        <v>145</v>
      </c>
      <c r="E238" s="10"/>
      <c r="F238" s="10"/>
      <c r="G238" s="10"/>
      <c r="H238" s="10"/>
      <c r="I238" s="177"/>
      <c r="J238" s="1881"/>
      <c r="K238" s="10"/>
      <c r="L238" s="10"/>
      <c r="M238" s="10"/>
      <c r="N238" s="10"/>
      <c r="O238" s="10"/>
      <c r="P238" s="10"/>
      <c r="Q238" s="10"/>
    </row>
    <row r="242" spans="1:22" ht="18" x14ac:dyDescent="0.25">
      <c r="A242" s="2361" t="s">
        <v>98</v>
      </c>
      <c r="B242" s="2361"/>
      <c r="C242" s="2361"/>
      <c r="D242" s="2361"/>
      <c r="E242" s="2361"/>
      <c r="F242" s="2361"/>
      <c r="G242" s="2361"/>
      <c r="H242" s="2361"/>
      <c r="I242" s="2361"/>
      <c r="J242" s="2361"/>
      <c r="K242" s="2361"/>
      <c r="L242" s="2361"/>
      <c r="M242" s="2361"/>
      <c r="N242" s="2361"/>
      <c r="O242" s="2361"/>
      <c r="P242" s="2361"/>
      <c r="Q242" s="2361"/>
      <c r="R242" s="2361"/>
      <c r="S242" s="2361"/>
      <c r="T242" s="2361"/>
      <c r="U242" s="2361"/>
      <c r="V242" s="2361"/>
    </row>
    <row r="243" spans="1:22" ht="18" x14ac:dyDescent="0.25">
      <c r="A243" s="1179"/>
      <c r="B243" s="1179"/>
      <c r="C243" s="1179"/>
      <c r="D243" s="1179"/>
      <c r="E243" s="1179"/>
      <c r="F243" s="1179"/>
      <c r="G243" s="1179"/>
      <c r="H243" s="1179"/>
      <c r="I243" s="1179"/>
      <c r="J243" s="1179"/>
      <c r="K243" s="1179"/>
      <c r="L243" s="1179"/>
      <c r="M243" s="1179"/>
      <c r="N243" s="1179"/>
      <c r="O243" s="1179"/>
      <c r="P243" s="1179"/>
      <c r="Q243" s="1179"/>
      <c r="R243" s="1179"/>
      <c r="S243" s="1179"/>
      <c r="T243" s="1179"/>
      <c r="U243" s="1179"/>
      <c r="V243" s="1179"/>
    </row>
    <row r="244" spans="1:22" x14ac:dyDescent="0.2">
      <c r="A244" s="112" t="s">
        <v>273</v>
      </c>
      <c r="C244" s="103" t="s">
        <v>27</v>
      </c>
      <c r="D244" s="103" t="s">
        <v>288</v>
      </c>
      <c r="E244" s="103"/>
    </row>
    <row r="245" spans="1:22" x14ac:dyDescent="0.2">
      <c r="A245" s="95" t="s">
        <v>25</v>
      </c>
      <c r="C245" s="103" t="s">
        <v>27</v>
      </c>
      <c r="D245" s="1180">
        <v>2014</v>
      </c>
      <c r="E245" s="81"/>
    </row>
    <row r="246" spans="1:22" x14ac:dyDescent="0.2">
      <c r="A246" s="95" t="s">
        <v>185</v>
      </c>
      <c r="C246" s="103" t="s">
        <v>27</v>
      </c>
      <c r="D246" s="103" t="s">
        <v>295</v>
      </c>
      <c r="E246" s="103"/>
    </row>
    <row r="247" spans="1:22" x14ac:dyDescent="0.2">
      <c r="A247" s="544" t="s">
        <v>272</v>
      </c>
      <c r="C247" s="103" t="s">
        <v>27</v>
      </c>
      <c r="D247" s="103" t="s">
        <v>275</v>
      </c>
      <c r="E247" s="103"/>
    </row>
    <row r="248" spans="1:22" ht="13.5" thickBot="1" x14ac:dyDescent="0.25">
      <c r="C248" s="13"/>
      <c r="D248" s="13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 spans="1:22" x14ac:dyDescent="0.2">
      <c r="A249" s="2560" t="s">
        <v>0</v>
      </c>
      <c r="B249" s="2567" t="s">
        <v>387</v>
      </c>
      <c r="C249" s="2568"/>
      <c r="D249" s="2569"/>
      <c r="E249" s="2653" t="s">
        <v>238</v>
      </c>
      <c r="F249" s="2653"/>
      <c r="G249" s="2653"/>
      <c r="H249" s="2653"/>
      <c r="I249" s="2653"/>
      <c r="J249" s="2653"/>
      <c r="K249" s="2653"/>
      <c r="L249" s="2653"/>
      <c r="M249" s="2653"/>
      <c r="N249" s="2653"/>
      <c r="O249" s="2653"/>
      <c r="P249" s="2653"/>
      <c r="Q249" s="2653"/>
      <c r="R249" s="2653"/>
      <c r="S249" s="2653"/>
      <c r="T249" s="2653"/>
      <c r="U249" s="2653"/>
      <c r="V249" s="2654"/>
    </row>
    <row r="250" spans="1:22" x14ac:dyDescent="0.2">
      <c r="A250" s="2561"/>
      <c r="B250" s="2570"/>
      <c r="C250" s="2571"/>
      <c r="D250" s="2572"/>
      <c r="E250" s="2647" t="s">
        <v>102</v>
      </c>
      <c r="F250" s="2646" t="s">
        <v>103</v>
      </c>
      <c r="G250" s="2646" t="s">
        <v>104</v>
      </c>
      <c r="H250" s="2646" t="s">
        <v>105</v>
      </c>
      <c r="I250" s="2646" t="s">
        <v>106</v>
      </c>
      <c r="J250" s="2646" t="s">
        <v>107</v>
      </c>
      <c r="K250" s="2645" t="s">
        <v>108</v>
      </c>
      <c r="L250" s="2645" t="s">
        <v>109</v>
      </c>
      <c r="M250" s="2645" t="s">
        <v>110</v>
      </c>
      <c r="N250" s="2646" t="s">
        <v>111</v>
      </c>
      <c r="O250" s="2646" t="s">
        <v>126</v>
      </c>
      <c r="P250" s="2646" t="s">
        <v>127</v>
      </c>
      <c r="Q250" s="2652" t="s">
        <v>128</v>
      </c>
      <c r="R250" s="2652" t="s">
        <v>129</v>
      </c>
      <c r="S250" s="2643" t="s">
        <v>130</v>
      </c>
      <c r="T250" s="2652" t="s">
        <v>131</v>
      </c>
      <c r="U250" s="2652" t="s">
        <v>132</v>
      </c>
      <c r="V250" s="2650" t="s">
        <v>133</v>
      </c>
    </row>
    <row r="251" spans="1:22" x14ac:dyDescent="0.2">
      <c r="A251" s="2561"/>
      <c r="B251" s="2573"/>
      <c r="C251" s="2574"/>
      <c r="D251" s="2575"/>
      <c r="E251" s="2648"/>
      <c r="F251" s="2592"/>
      <c r="G251" s="2592"/>
      <c r="H251" s="2592"/>
      <c r="I251" s="2592"/>
      <c r="J251" s="2649"/>
      <c r="K251" s="2372"/>
      <c r="L251" s="2372"/>
      <c r="M251" s="2372"/>
      <c r="N251" s="2592"/>
      <c r="O251" s="2592"/>
      <c r="P251" s="2592"/>
      <c r="Q251" s="2358"/>
      <c r="R251" s="2358"/>
      <c r="S251" s="2644"/>
      <c r="T251" s="2358"/>
      <c r="U251" s="2358"/>
      <c r="V251" s="2651"/>
    </row>
    <row r="252" spans="1:22" ht="13.5" thickBot="1" x14ac:dyDescent="0.25">
      <c r="A252" s="57">
        <v>1</v>
      </c>
      <c r="B252" s="2583">
        <v>2</v>
      </c>
      <c r="C252" s="2584"/>
      <c r="D252" s="2585"/>
      <c r="E252" s="153">
        <v>3</v>
      </c>
      <c r="F252" s="85">
        <v>4</v>
      </c>
      <c r="G252" s="85">
        <v>5</v>
      </c>
      <c r="H252" s="85">
        <v>6</v>
      </c>
      <c r="I252" s="85">
        <v>7</v>
      </c>
      <c r="J252" s="85">
        <v>8</v>
      </c>
      <c r="K252" s="153">
        <v>9</v>
      </c>
      <c r="L252" s="85">
        <v>10</v>
      </c>
      <c r="M252" s="85">
        <v>11</v>
      </c>
      <c r="N252" s="85">
        <v>12</v>
      </c>
      <c r="O252" s="85">
        <v>13</v>
      </c>
      <c r="P252" s="86">
        <v>14</v>
      </c>
      <c r="Q252" s="86">
        <v>15</v>
      </c>
      <c r="R252" s="85">
        <v>16</v>
      </c>
      <c r="S252" s="153">
        <v>17</v>
      </c>
      <c r="T252" s="86">
        <v>18</v>
      </c>
      <c r="U252" s="86">
        <v>19</v>
      </c>
      <c r="V252" s="84">
        <v>20</v>
      </c>
    </row>
    <row r="253" spans="1:22" x14ac:dyDescent="0.2">
      <c r="A253" s="96">
        <v>1</v>
      </c>
      <c r="B253" s="2596">
        <v>0</v>
      </c>
      <c r="C253" s="2597"/>
      <c r="D253" s="2598"/>
      <c r="E253" s="100"/>
      <c r="F253" s="98"/>
      <c r="G253" s="98"/>
      <c r="H253" s="97"/>
      <c r="I253" s="99"/>
      <c r="J253" s="99"/>
      <c r="K253" s="99"/>
      <c r="L253" s="97"/>
      <c r="M253" s="97"/>
      <c r="N253" s="97"/>
      <c r="O253" s="97"/>
      <c r="P253" s="97"/>
      <c r="Q253" s="97"/>
      <c r="R253" s="97"/>
      <c r="S253" s="97"/>
      <c r="T253" s="98"/>
      <c r="U253" s="98"/>
      <c r="V253" s="101"/>
    </row>
    <row r="254" spans="1:22" x14ac:dyDescent="0.2">
      <c r="A254" s="96">
        <v>2</v>
      </c>
      <c r="B254" s="2599">
        <v>1</v>
      </c>
      <c r="C254" s="2600"/>
      <c r="D254" s="2601"/>
      <c r="E254" s="100"/>
      <c r="F254" s="98"/>
      <c r="G254" s="98"/>
      <c r="H254" s="97"/>
      <c r="I254" s="99"/>
      <c r="J254" s="99"/>
      <c r="K254" s="99"/>
      <c r="L254" s="97"/>
      <c r="M254" s="97"/>
      <c r="N254" s="97"/>
      <c r="O254" s="97"/>
      <c r="P254" s="97"/>
      <c r="Q254" s="97"/>
      <c r="R254" s="97"/>
      <c r="S254" s="97"/>
      <c r="T254" s="98"/>
      <c r="U254" s="98"/>
      <c r="V254" s="101"/>
    </row>
    <row r="255" spans="1:22" x14ac:dyDescent="0.2">
      <c r="A255" s="96">
        <v>3</v>
      </c>
      <c r="B255" s="2599">
        <v>2</v>
      </c>
      <c r="C255" s="2600"/>
      <c r="D255" s="2601"/>
      <c r="E255" s="100"/>
      <c r="F255" s="98"/>
      <c r="G255" s="98"/>
      <c r="H255" s="97"/>
      <c r="I255" s="99"/>
      <c r="J255" s="99"/>
      <c r="K255" s="99"/>
      <c r="L255" s="97"/>
      <c r="M255" s="97"/>
      <c r="N255" s="97"/>
      <c r="O255" s="97"/>
      <c r="P255" s="97"/>
      <c r="Q255" s="97"/>
      <c r="R255" s="97"/>
      <c r="S255" s="97"/>
      <c r="T255" s="98"/>
      <c r="U255" s="98"/>
      <c r="V255" s="101"/>
    </row>
    <row r="256" spans="1:22" x14ac:dyDescent="0.2">
      <c r="A256" s="96">
        <v>4</v>
      </c>
      <c r="B256" s="2599">
        <v>3</v>
      </c>
      <c r="C256" s="2600"/>
      <c r="D256" s="2601"/>
      <c r="E256" s="100">
        <v>3</v>
      </c>
      <c r="F256" s="98"/>
      <c r="G256" s="98"/>
      <c r="H256" s="97">
        <v>1</v>
      </c>
      <c r="I256" s="99">
        <v>1</v>
      </c>
      <c r="J256" s="99"/>
      <c r="K256" s="99"/>
      <c r="L256" s="97"/>
      <c r="M256" s="97"/>
      <c r="N256" s="97"/>
      <c r="O256" s="97"/>
      <c r="P256" s="97"/>
      <c r="Q256" s="97"/>
      <c r="R256" s="97">
        <v>3</v>
      </c>
      <c r="S256" s="97"/>
      <c r="T256" s="98"/>
      <c r="U256" s="98"/>
      <c r="V256" s="101">
        <v>26</v>
      </c>
    </row>
    <row r="257" spans="1:22" x14ac:dyDescent="0.2">
      <c r="A257" s="96">
        <v>5</v>
      </c>
      <c r="B257" s="2599">
        <v>4</v>
      </c>
      <c r="C257" s="2600"/>
      <c r="D257" s="2601"/>
      <c r="E257" s="100"/>
      <c r="F257" s="98"/>
      <c r="G257" s="98"/>
      <c r="H257" s="98"/>
      <c r="I257" s="70"/>
      <c r="J257" s="99"/>
      <c r="K257" s="98"/>
      <c r="L257" s="97"/>
      <c r="M257" s="98"/>
      <c r="N257" s="98"/>
      <c r="O257" s="98"/>
      <c r="P257" s="97"/>
      <c r="Q257" s="98"/>
      <c r="R257" s="98"/>
      <c r="S257" s="98"/>
      <c r="T257" s="98"/>
      <c r="U257" s="98"/>
      <c r="V257" s="101"/>
    </row>
    <row r="258" spans="1:22" x14ac:dyDescent="0.2">
      <c r="A258" s="96">
        <v>6</v>
      </c>
      <c r="B258" s="2599">
        <v>5</v>
      </c>
      <c r="C258" s="2600"/>
      <c r="D258" s="2601"/>
      <c r="E258" s="100"/>
      <c r="F258" s="98"/>
      <c r="G258" s="98"/>
      <c r="H258" s="97"/>
      <c r="I258" s="99"/>
      <c r="J258" s="99"/>
      <c r="K258" s="99"/>
      <c r="L258" s="97"/>
      <c r="M258" s="97"/>
      <c r="N258" s="97"/>
      <c r="O258" s="97"/>
      <c r="P258" s="97"/>
      <c r="Q258" s="97"/>
      <c r="R258" s="97"/>
      <c r="S258" s="97"/>
      <c r="T258" s="98"/>
      <c r="U258" s="98"/>
      <c r="V258" s="101">
        <v>2</v>
      </c>
    </row>
    <row r="259" spans="1:22" x14ac:dyDescent="0.2">
      <c r="A259" s="96">
        <v>7</v>
      </c>
      <c r="B259" s="2599">
        <v>6</v>
      </c>
      <c r="C259" s="2600"/>
      <c r="D259" s="2601"/>
      <c r="E259" s="100">
        <v>1</v>
      </c>
      <c r="F259" s="98"/>
      <c r="G259" s="98"/>
      <c r="H259" s="97"/>
      <c r="I259" s="99"/>
      <c r="J259" s="99">
        <v>1</v>
      </c>
      <c r="K259" s="99"/>
      <c r="L259" s="97">
        <v>1</v>
      </c>
      <c r="M259" s="97"/>
      <c r="N259" s="97"/>
      <c r="O259" s="97"/>
      <c r="P259" s="97"/>
      <c r="Q259" s="97"/>
      <c r="R259" s="97"/>
      <c r="S259" s="97"/>
      <c r="T259" s="98"/>
      <c r="U259" s="98"/>
      <c r="V259" s="101">
        <v>2</v>
      </c>
    </row>
    <row r="260" spans="1:22" x14ac:dyDescent="0.2">
      <c r="A260" s="96">
        <v>8</v>
      </c>
      <c r="B260" s="2599">
        <v>7</v>
      </c>
      <c r="C260" s="2600"/>
      <c r="D260" s="2601"/>
      <c r="E260" s="100"/>
      <c r="F260" s="98"/>
      <c r="G260" s="98"/>
      <c r="H260" s="97"/>
      <c r="I260" s="99"/>
      <c r="J260" s="99">
        <v>2</v>
      </c>
      <c r="K260" s="99"/>
      <c r="L260" s="97"/>
      <c r="M260" s="97"/>
      <c r="N260" s="97"/>
      <c r="O260" s="97"/>
      <c r="P260" s="97"/>
      <c r="Q260" s="97"/>
      <c r="R260" s="97"/>
      <c r="S260" s="97"/>
      <c r="T260" s="98"/>
      <c r="U260" s="98"/>
      <c r="V260" s="101">
        <v>2</v>
      </c>
    </row>
    <row r="261" spans="1:22" x14ac:dyDescent="0.2">
      <c r="A261" s="96">
        <v>9</v>
      </c>
      <c r="B261" s="2599">
        <v>8</v>
      </c>
      <c r="C261" s="2600"/>
      <c r="D261" s="2601"/>
      <c r="E261" s="100"/>
      <c r="F261" s="98"/>
      <c r="G261" s="98"/>
      <c r="H261" s="97"/>
      <c r="I261" s="99"/>
      <c r="J261" s="99"/>
      <c r="K261" s="99"/>
      <c r="L261" s="97"/>
      <c r="M261" s="97"/>
      <c r="N261" s="97"/>
      <c r="O261" s="97"/>
      <c r="P261" s="97"/>
      <c r="Q261" s="97"/>
      <c r="R261" s="97"/>
      <c r="S261" s="97"/>
      <c r="T261" s="98"/>
      <c r="U261" s="98"/>
      <c r="V261" s="101"/>
    </row>
    <row r="262" spans="1:22" ht="13.5" thickBot="1" x14ac:dyDescent="0.25">
      <c r="A262" s="94">
        <v>10</v>
      </c>
      <c r="B262" s="2640">
        <v>9</v>
      </c>
      <c r="C262" s="2641"/>
      <c r="D262" s="2642"/>
      <c r="E262" s="73">
        <v>1</v>
      </c>
      <c r="F262" s="72"/>
      <c r="G262" s="72"/>
      <c r="H262" s="69"/>
      <c r="I262" s="68"/>
      <c r="J262" s="68"/>
      <c r="K262" s="68"/>
      <c r="L262" s="69"/>
      <c r="M262" s="69"/>
      <c r="N262" s="69"/>
      <c r="O262" s="69"/>
      <c r="P262" s="69"/>
      <c r="Q262" s="69"/>
      <c r="R262" s="69"/>
      <c r="S262" s="69"/>
      <c r="T262" s="72"/>
      <c r="U262" s="72"/>
      <c r="V262" s="67">
        <v>10</v>
      </c>
    </row>
    <row r="263" spans="1:22" ht="13.5" thickBot="1" x14ac:dyDescent="0.25">
      <c r="A263" s="2354" t="s">
        <v>276</v>
      </c>
      <c r="B263" s="2355"/>
      <c r="C263" s="2355"/>
      <c r="D263" s="2355"/>
      <c r="E263" s="1973">
        <f>SUM(E253:E262)</f>
        <v>5</v>
      </c>
      <c r="F263" s="1974">
        <f t="shared" ref="F263:V263" si="4">SUM(F253:F262)</f>
        <v>0</v>
      </c>
      <c r="G263" s="1974">
        <f t="shared" si="4"/>
        <v>0</v>
      </c>
      <c r="H263" s="1974">
        <f t="shared" si="4"/>
        <v>1</v>
      </c>
      <c r="I263" s="1974">
        <f t="shared" si="4"/>
        <v>1</v>
      </c>
      <c r="J263" s="1974">
        <f t="shared" si="4"/>
        <v>3</v>
      </c>
      <c r="K263" s="1974">
        <f t="shared" si="4"/>
        <v>0</v>
      </c>
      <c r="L263" s="1974">
        <f t="shared" si="4"/>
        <v>1</v>
      </c>
      <c r="M263" s="1974">
        <f t="shared" si="4"/>
        <v>0</v>
      </c>
      <c r="N263" s="1974">
        <f t="shared" si="4"/>
        <v>0</v>
      </c>
      <c r="O263" s="1974">
        <f t="shared" si="4"/>
        <v>0</v>
      </c>
      <c r="P263" s="1974">
        <f t="shared" si="4"/>
        <v>0</v>
      </c>
      <c r="Q263" s="1974">
        <f t="shared" si="4"/>
        <v>0</v>
      </c>
      <c r="R263" s="1974">
        <f t="shared" si="4"/>
        <v>3</v>
      </c>
      <c r="S263" s="1974">
        <f t="shared" si="4"/>
        <v>0</v>
      </c>
      <c r="T263" s="1974">
        <f t="shared" si="4"/>
        <v>0</v>
      </c>
      <c r="U263" s="1974">
        <f t="shared" si="4"/>
        <v>0</v>
      </c>
      <c r="V263" s="1975">
        <f t="shared" si="4"/>
        <v>42</v>
      </c>
    </row>
    <row r="264" spans="1:22" x14ac:dyDescent="0.2">
      <c r="A264" s="1952"/>
      <c r="B264" s="1952"/>
      <c r="C264" s="1952"/>
      <c r="D264" s="1952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6" spans="1:22" x14ac:dyDescent="0.2">
      <c r="A266" s="2257" t="s">
        <v>79</v>
      </c>
      <c r="B266" s="2257"/>
      <c r="C266" s="2257"/>
      <c r="D266" s="2257"/>
      <c r="E266" s="2257"/>
      <c r="F266" s="2257"/>
      <c r="Q266" s="2277"/>
      <c r="R266" s="2277"/>
      <c r="S266" s="2277"/>
      <c r="T266" s="2277"/>
      <c r="U266" s="2277"/>
      <c r="V266" s="2277"/>
    </row>
    <row r="268" spans="1:22" x14ac:dyDescent="0.2">
      <c r="A268" s="3"/>
      <c r="B268" s="164" t="s">
        <v>102</v>
      </c>
      <c r="C268" s="16" t="s">
        <v>27</v>
      </c>
      <c r="D268" s="15" t="s">
        <v>134</v>
      </c>
      <c r="E268" s="15"/>
      <c r="F268" s="15"/>
      <c r="G268" s="15"/>
      <c r="H268" s="15"/>
      <c r="I268" s="15"/>
      <c r="J268" s="10"/>
      <c r="K268" s="10"/>
      <c r="L268" s="10"/>
      <c r="M268" s="10"/>
      <c r="N268" s="10"/>
      <c r="O268" s="10"/>
      <c r="P268" s="10"/>
      <c r="Q268" s="2256"/>
      <c r="R268" s="2256"/>
      <c r="S268" s="2256"/>
      <c r="T268" s="2256"/>
      <c r="U268" s="2256"/>
      <c r="V268" s="2256"/>
    </row>
    <row r="269" spans="1:22" x14ac:dyDescent="0.2">
      <c r="A269" s="3"/>
      <c r="B269" s="164" t="s">
        <v>103</v>
      </c>
      <c r="C269" s="16" t="s">
        <v>27</v>
      </c>
      <c r="D269" s="17" t="s">
        <v>135</v>
      </c>
      <c r="E269" s="17"/>
      <c r="F269" s="15"/>
      <c r="G269" s="15"/>
      <c r="H269" s="15"/>
      <c r="I269" s="15"/>
      <c r="J269" s="10"/>
      <c r="K269" s="10"/>
      <c r="L269" s="10"/>
      <c r="M269" s="10"/>
      <c r="N269" s="10"/>
      <c r="O269" s="10"/>
      <c r="P269" s="10"/>
      <c r="Q269" s="2256"/>
      <c r="R269" s="2256"/>
      <c r="S269" s="2256"/>
      <c r="T269" s="2256"/>
      <c r="U269" s="2256"/>
      <c r="V269" s="2256"/>
    </row>
    <row r="270" spans="1:22" x14ac:dyDescent="0.2">
      <c r="A270" s="3"/>
      <c r="B270" s="164" t="s">
        <v>104</v>
      </c>
      <c r="C270" s="16" t="s">
        <v>27</v>
      </c>
      <c r="D270" s="15" t="s">
        <v>136</v>
      </c>
      <c r="E270" s="18"/>
      <c r="F270" s="15"/>
      <c r="G270" s="15"/>
      <c r="H270" s="15"/>
      <c r="I270" s="15"/>
      <c r="J270" s="10"/>
      <c r="K270" s="10"/>
      <c r="L270" s="10"/>
      <c r="M270" s="10"/>
      <c r="N270" s="10"/>
      <c r="O270" s="10"/>
      <c r="P270" s="10"/>
      <c r="Q270" s="2392"/>
      <c r="R270" s="2392"/>
      <c r="S270" s="2392"/>
      <c r="T270" s="2392"/>
      <c r="U270" s="2392"/>
      <c r="V270" s="2392"/>
    </row>
    <row r="271" spans="1:22" x14ac:dyDescent="0.2">
      <c r="A271" s="3"/>
      <c r="B271" s="164" t="s">
        <v>105</v>
      </c>
      <c r="C271" s="16" t="s">
        <v>27</v>
      </c>
      <c r="D271" s="10" t="s">
        <v>137</v>
      </c>
      <c r="E271" s="15"/>
      <c r="F271" s="15"/>
      <c r="G271" s="15"/>
      <c r="H271" s="1951"/>
      <c r="I271" s="177" t="s">
        <v>277</v>
      </c>
      <c r="J271" s="10" t="s">
        <v>146</v>
      </c>
      <c r="L271" s="10"/>
      <c r="M271" s="10"/>
      <c r="N271" s="10"/>
      <c r="O271" s="10"/>
      <c r="P271" s="10"/>
      <c r="Q271" s="2392"/>
      <c r="R271" s="2392"/>
      <c r="S271" s="2392"/>
      <c r="T271" s="2392"/>
      <c r="U271" s="2392"/>
      <c r="V271" s="2392"/>
    </row>
    <row r="272" spans="1:22" x14ac:dyDescent="0.2">
      <c r="A272" s="3"/>
      <c r="B272" s="164" t="s">
        <v>106</v>
      </c>
      <c r="C272" s="16" t="s">
        <v>27</v>
      </c>
      <c r="D272" s="10" t="s">
        <v>138</v>
      </c>
      <c r="E272" s="10"/>
      <c r="F272" s="10"/>
      <c r="G272" s="10"/>
      <c r="H272" s="1951"/>
      <c r="I272" s="177" t="s">
        <v>278</v>
      </c>
      <c r="J272" s="10" t="s">
        <v>147</v>
      </c>
      <c r="L272" s="10"/>
      <c r="M272" s="10"/>
      <c r="N272" s="10"/>
      <c r="O272" s="10"/>
      <c r="P272" s="10"/>
      <c r="Q272" s="10"/>
    </row>
    <row r="273" spans="1:22" x14ac:dyDescent="0.2">
      <c r="A273" s="3"/>
      <c r="B273" s="164" t="s">
        <v>107</v>
      </c>
      <c r="C273" s="16" t="s">
        <v>27</v>
      </c>
      <c r="D273" s="10" t="s">
        <v>139</v>
      </c>
      <c r="E273" s="10"/>
      <c r="F273" s="10"/>
      <c r="G273" s="10"/>
      <c r="H273" s="1951"/>
      <c r="I273" s="177"/>
      <c r="J273" s="10" t="s">
        <v>148</v>
      </c>
      <c r="L273" s="10"/>
      <c r="M273" s="10"/>
      <c r="N273" s="10"/>
      <c r="O273" s="10"/>
      <c r="P273" s="10"/>
      <c r="Q273" s="10"/>
    </row>
    <row r="274" spans="1:22" x14ac:dyDescent="0.2">
      <c r="A274" s="3"/>
      <c r="B274" s="164" t="s">
        <v>108</v>
      </c>
      <c r="C274" s="16" t="s">
        <v>27</v>
      </c>
      <c r="D274" s="10" t="s">
        <v>140</v>
      </c>
      <c r="E274" s="10"/>
      <c r="F274" s="10"/>
      <c r="G274" s="10"/>
      <c r="H274" s="1951"/>
      <c r="I274" s="177" t="s">
        <v>279</v>
      </c>
      <c r="J274" s="10" t="s">
        <v>149</v>
      </c>
      <c r="L274" s="10"/>
      <c r="M274" s="10"/>
      <c r="N274" s="10"/>
      <c r="O274" s="10"/>
      <c r="P274" s="10"/>
      <c r="Q274" s="10"/>
    </row>
    <row r="275" spans="1:22" x14ac:dyDescent="0.2">
      <c r="A275" s="3"/>
      <c r="B275" s="164" t="s">
        <v>109</v>
      </c>
      <c r="C275" s="16" t="s">
        <v>27</v>
      </c>
      <c r="D275" s="10" t="s">
        <v>141</v>
      </c>
      <c r="E275" s="10"/>
      <c r="F275" s="10"/>
      <c r="G275" s="10"/>
      <c r="H275" s="1951"/>
      <c r="I275" s="177"/>
      <c r="J275" s="10" t="s">
        <v>150</v>
      </c>
      <c r="L275" s="10"/>
      <c r="M275" s="10"/>
      <c r="N275" s="10"/>
      <c r="O275" s="10"/>
      <c r="P275" s="10"/>
      <c r="Q275" s="2257"/>
      <c r="R275" s="2257"/>
      <c r="S275" s="2257"/>
      <c r="T275" s="2257"/>
      <c r="U275" s="2257"/>
      <c r="V275" s="2257"/>
    </row>
    <row r="276" spans="1:22" x14ac:dyDescent="0.2">
      <c r="A276" s="3"/>
      <c r="B276" s="164" t="s">
        <v>110</v>
      </c>
      <c r="C276" s="16" t="s">
        <v>27</v>
      </c>
      <c r="D276" s="10" t="s">
        <v>142</v>
      </c>
      <c r="E276" s="10"/>
      <c r="F276" s="10"/>
      <c r="G276" s="10"/>
      <c r="H276" s="1951"/>
      <c r="I276" s="177" t="s">
        <v>280</v>
      </c>
      <c r="J276" s="10" t="s">
        <v>151</v>
      </c>
      <c r="L276" s="10"/>
      <c r="M276" s="10"/>
      <c r="N276" s="10"/>
      <c r="O276" s="10"/>
      <c r="P276" s="10"/>
      <c r="Q276" s="2392"/>
      <c r="R276" s="2392"/>
      <c r="S276" s="2392"/>
      <c r="T276" s="2392"/>
      <c r="U276" s="2392"/>
      <c r="V276" s="2392"/>
    </row>
    <row r="277" spans="1:22" x14ac:dyDescent="0.2">
      <c r="A277" s="3"/>
      <c r="B277" s="164" t="s">
        <v>111</v>
      </c>
      <c r="C277" s="16" t="s">
        <v>27</v>
      </c>
      <c r="D277" s="10" t="s">
        <v>143</v>
      </c>
      <c r="E277" s="10"/>
      <c r="F277" s="10"/>
      <c r="G277" s="10"/>
      <c r="H277" s="1951"/>
      <c r="I277" s="177" t="s">
        <v>281</v>
      </c>
      <c r="J277" s="10" t="s">
        <v>152</v>
      </c>
      <c r="L277" s="10"/>
      <c r="M277" s="10"/>
      <c r="N277" s="10"/>
      <c r="O277" s="10"/>
      <c r="P277" s="10"/>
      <c r="Q277" s="2392"/>
      <c r="R277" s="2392"/>
      <c r="S277" s="2392"/>
      <c r="T277" s="2392"/>
      <c r="U277" s="2392"/>
      <c r="V277" s="2392"/>
    </row>
    <row r="278" spans="1:22" x14ac:dyDescent="0.2">
      <c r="B278" s="164" t="s">
        <v>126</v>
      </c>
      <c r="C278" s="16" t="s">
        <v>27</v>
      </c>
      <c r="D278" s="10" t="s">
        <v>144</v>
      </c>
      <c r="E278" s="10"/>
      <c r="F278" s="10"/>
      <c r="G278" s="10"/>
      <c r="H278" s="1951"/>
      <c r="I278" s="177" t="s">
        <v>282</v>
      </c>
      <c r="J278" s="10" t="s">
        <v>153</v>
      </c>
      <c r="L278" s="10"/>
      <c r="M278" s="10"/>
      <c r="N278" s="10"/>
      <c r="O278" s="10"/>
      <c r="P278" s="10"/>
      <c r="Q278" s="10"/>
    </row>
    <row r="279" spans="1:22" x14ac:dyDescent="0.2">
      <c r="B279" s="164" t="s">
        <v>127</v>
      </c>
      <c r="C279" s="16" t="s">
        <v>27</v>
      </c>
      <c r="D279" s="10" t="s">
        <v>145</v>
      </c>
      <c r="E279" s="10"/>
      <c r="F279" s="10"/>
      <c r="G279" s="10"/>
      <c r="H279" s="10"/>
      <c r="I279" s="177"/>
      <c r="J279" s="1951"/>
      <c r="K279" s="10"/>
      <c r="L279" s="10"/>
      <c r="M279" s="10"/>
      <c r="N279" s="10"/>
      <c r="O279" s="10"/>
      <c r="P279" s="10"/>
      <c r="Q279" s="10"/>
    </row>
    <row r="283" spans="1:22" ht="18" x14ac:dyDescent="0.25">
      <c r="A283" s="2361" t="s">
        <v>98</v>
      </c>
      <c r="B283" s="2361"/>
      <c r="C283" s="2361"/>
      <c r="D283" s="2361"/>
      <c r="E283" s="2361"/>
      <c r="F283" s="2361"/>
      <c r="G283" s="2361"/>
      <c r="H283" s="2361"/>
      <c r="I283" s="2361"/>
      <c r="J283" s="2361"/>
      <c r="K283" s="2361"/>
      <c r="L283" s="2361"/>
      <c r="M283" s="2361"/>
      <c r="N283" s="2361"/>
      <c r="O283" s="2361"/>
      <c r="P283" s="2361"/>
      <c r="Q283" s="2361"/>
      <c r="R283" s="2361"/>
      <c r="S283" s="2361"/>
      <c r="T283" s="2361"/>
      <c r="U283" s="2361"/>
      <c r="V283" s="2361"/>
    </row>
    <row r="284" spans="1:22" ht="18" x14ac:dyDescent="0.25">
      <c r="A284" s="1953"/>
      <c r="B284" s="1953"/>
      <c r="C284" s="1953"/>
      <c r="D284" s="1953"/>
      <c r="E284" s="1953"/>
      <c r="F284" s="1953"/>
      <c r="G284" s="1953"/>
      <c r="H284" s="1953"/>
      <c r="I284" s="1953"/>
      <c r="J284" s="1953"/>
      <c r="K284" s="1953"/>
      <c r="L284" s="1953"/>
      <c r="M284" s="1953"/>
      <c r="N284" s="1953"/>
      <c r="O284" s="1953"/>
      <c r="P284" s="1953"/>
      <c r="Q284" s="1953"/>
      <c r="R284" s="1953"/>
      <c r="S284" s="1953"/>
      <c r="T284" s="1953"/>
      <c r="U284" s="1953"/>
      <c r="V284" s="1953"/>
    </row>
    <row r="285" spans="1:22" x14ac:dyDescent="0.2">
      <c r="A285" s="112" t="s">
        <v>273</v>
      </c>
      <c r="C285" s="103" t="s">
        <v>27</v>
      </c>
      <c r="D285" s="103" t="s">
        <v>289</v>
      </c>
      <c r="E285" s="103"/>
    </row>
    <row r="286" spans="1:22" x14ac:dyDescent="0.2">
      <c r="A286" s="95" t="s">
        <v>25</v>
      </c>
      <c r="C286" s="103" t="s">
        <v>27</v>
      </c>
      <c r="D286" s="1954">
        <v>2014</v>
      </c>
      <c r="E286" s="81"/>
    </row>
    <row r="287" spans="1:22" x14ac:dyDescent="0.2">
      <c r="A287" s="95" t="s">
        <v>185</v>
      </c>
      <c r="C287" s="103" t="s">
        <v>27</v>
      </c>
      <c r="D287" s="103" t="s">
        <v>295</v>
      </c>
      <c r="E287" s="103"/>
    </row>
    <row r="288" spans="1:22" x14ac:dyDescent="0.2">
      <c r="A288" s="544" t="s">
        <v>272</v>
      </c>
      <c r="C288" s="103" t="s">
        <v>27</v>
      </c>
      <c r="D288" s="103" t="s">
        <v>275</v>
      </c>
      <c r="E288" s="103"/>
    </row>
    <row r="289" spans="1:22" ht="13.5" thickBot="1" x14ac:dyDescent="0.25">
      <c r="C289" s="13"/>
      <c r="D289" s="13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 spans="1:22" ht="12.75" customHeight="1" x14ac:dyDescent="0.2">
      <c r="A290" s="2560" t="s">
        <v>0</v>
      </c>
      <c r="B290" s="2567" t="s">
        <v>387</v>
      </c>
      <c r="C290" s="2568"/>
      <c r="D290" s="2569"/>
      <c r="E290" s="2653" t="s">
        <v>238</v>
      </c>
      <c r="F290" s="2653"/>
      <c r="G290" s="2653"/>
      <c r="H290" s="2653"/>
      <c r="I290" s="2653"/>
      <c r="J290" s="2653"/>
      <c r="K290" s="2653"/>
      <c r="L290" s="2653"/>
      <c r="M290" s="2653"/>
      <c r="N290" s="2653"/>
      <c r="O290" s="2653"/>
      <c r="P290" s="2653"/>
      <c r="Q290" s="2653"/>
      <c r="R290" s="2653"/>
      <c r="S290" s="2653"/>
      <c r="T290" s="2653"/>
      <c r="U290" s="2653"/>
      <c r="V290" s="2654"/>
    </row>
    <row r="291" spans="1:22" x14ac:dyDescent="0.2">
      <c r="A291" s="2561"/>
      <c r="B291" s="2570"/>
      <c r="C291" s="2571"/>
      <c r="D291" s="2572"/>
      <c r="E291" s="2647" t="s">
        <v>102</v>
      </c>
      <c r="F291" s="2646" t="s">
        <v>103</v>
      </c>
      <c r="G291" s="2646" t="s">
        <v>104</v>
      </c>
      <c r="H291" s="2646" t="s">
        <v>105</v>
      </c>
      <c r="I291" s="2646" t="s">
        <v>106</v>
      </c>
      <c r="J291" s="2646" t="s">
        <v>107</v>
      </c>
      <c r="K291" s="2645" t="s">
        <v>108</v>
      </c>
      <c r="L291" s="2645" t="s">
        <v>109</v>
      </c>
      <c r="M291" s="2645" t="s">
        <v>110</v>
      </c>
      <c r="N291" s="2646" t="s">
        <v>111</v>
      </c>
      <c r="O291" s="2646" t="s">
        <v>126</v>
      </c>
      <c r="P291" s="2646" t="s">
        <v>127</v>
      </c>
      <c r="Q291" s="2652" t="s">
        <v>128</v>
      </c>
      <c r="R291" s="2652" t="s">
        <v>129</v>
      </c>
      <c r="S291" s="2643" t="s">
        <v>130</v>
      </c>
      <c r="T291" s="2652" t="s">
        <v>131</v>
      </c>
      <c r="U291" s="2652" t="s">
        <v>132</v>
      </c>
      <c r="V291" s="2650" t="s">
        <v>133</v>
      </c>
    </row>
    <row r="292" spans="1:22" x14ac:dyDescent="0.2">
      <c r="A292" s="2561"/>
      <c r="B292" s="2573"/>
      <c r="C292" s="2574"/>
      <c r="D292" s="2575"/>
      <c r="E292" s="2648"/>
      <c r="F292" s="2592"/>
      <c r="G292" s="2592"/>
      <c r="H292" s="2592"/>
      <c r="I292" s="2592"/>
      <c r="J292" s="2649"/>
      <c r="K292" s="2372"/>
      <c r="L292" s="2372"/>
      <c r="M292" s="2372"/>
      <c r="N292" s="2592"/>
      <c r="O292" s="2592"/>
      <c r="P292" s="2592"/>
      <c r="Q292" s="2358"/>
      <c r="R292" s="2358"/>
      <c r="S292" s="2644"/>
      <c r="T292" s="2358"/>
      <c r="U292" s="2358"/>
      <c r="V292" s="2651"/>
    </row>
    <row r="293" spans="1:22" ht="13.5" thickBot="1" x14ac:dyDescent="0.25">
      <c r="A293" s="57">
        <v>1</v>
      </c>
      <c r="B293" s="2583">
        <v>2</v>
      </c>
      <c r="C293" s="2584"/>
      <c r="D293" s="2585"/>
      <c r="E293" s="153">
        <v>3</v>
      </c>
      <c r="F293" s="85">
        <v>4</v>
      </c>
      <c r="G293" s="85">
        <v>5</v>
      </c>
      <c r="H293" s="85">
        <v>6</v>
      </c>
      <c r="I293" s="85">
        <v>7</v>
      </c>
      <c r="J293" s="85">
        <v>8</v>
      </c>
      <c r="K293" s="153">
        <v>9</v>
      </c>
      <c r="L293" s="85">
        <v>10</v>
      </c>
      <c r="M293" s="85">
        <v>11</v>
      </c>
      <c r="N293" s="85">
        <v>12</v>
      </c>
      <c r="O293" s="85">
        <v>13</v>
      </c>
      <c r="P293" s="86">
        <v>14</v>
      </c>
      <c r="Q293" s="86">
        <v>15</v>
      </c>
      <c r="R293" s="85">
        <v>16</v>
      </c>
      <c r="S293" s="153">
        <v>17</v>
      </c>
      <c r="T293" s="86">
        <v>18</v>
      </c>
      <c r="U293" s="86">
        <v>19</v>
      </c>
      <c r="V293" s="84">
        <v>20</v>
      </c>
    </row>
    <row r="294" spans="1:22" x14ac:dyDescent="0.2">
      <c r="A294" s="96">
        <v>1</v>
      </c>
      <c r="B294" s="2596">
        <v>0</v>
      </c>
      <c r="C294" s="2597"/>
      <c r="D294" s="2598"/>
      <c r="E294" s="100"/>
      <c r="F294" s="98"/>
      <c r="G294" s="98"/>
      <c r="H294" s="97"/>
      <c r="I294" s="99"/>
      <c r="J294" s="99"/>
      <c r="K294" s="99"/>
      <c r="L294" s="97"/>
      <c r="M294" s="97"/>
      <c r="N294" s="97"/>
      <c r="O294" s="97"/>
      <c r="P294" s="97"/>
      <c r="Q294" s="97"/>
      <c r="R294" s="97"/>
      <c r="S294" s="97"/>
      <c r="T294" s="98"/>
      <c r="U294" s="98"/>
      <c r="V294" s="101"/>
    </row>
    <row r="295" spans="1:22" x14ac:dyDescent="0.2">
      <c r="A295" s="96">
        <v>2</v>
      </c>
      <c r="B295" s="2599">
        <v>1</v>
      </c>
      <c r="C295" s="2600"/>
      <c r="D295" s="2601"/>
      <c r="E295" s="100"/>
      <c r="F295" s="98"/>
      <c r="G295" s="98"/>
      <c r="H295" s="97"/>
      <c r="I295" s="99"/>
      <c r="J295" s="99"/>
      <c r="K295" s="99"/>
      <c r="L295" s="97"/>
      <c r="M295" s="97"/>
      <c r="N295" s="97"/>
      <c r="O295" s="97"/>
      <c r="P295" s="97"/>
      <c r="Q295" s="97"/>
      <c r="R295" s="97"/>
      <c r="S295" s="97"/>
      <c r="T295" s="98"/>
      <c r="U295" s="98"/>
      <c r="V295" s="101"/>
    </row>
    <row r="296" spans="1:22" x14ac:dyDescent="0.2">
      <c r="A296" s="96">
        <v>3</v>
      </c>
      <c r="B296" s="2599">
        <v>2</v>
      </c>
      <c r="C296" s="2600"/>
      <c r="D296" s="2601"/>
      <c r="E296" s="100"/>
      <c r="F296" s="98"/>
      <c r="G296" s="98"/>
      <c r="H296" s="97"/>
      <c r="I296" s="99"/>
      <c r="J296" s="99"/>
      <c r="K296" s="99"/>
      <c r="L296" s="97"/>
      <c r="M296" s="97"/>
      <c r="N296" s="97"/>
      <c r="O296" s="97"/>
      <c r="P296" s="97"/>
      <c r="Q296" s="97"/>
      <c r="R296" s="97"/>
      <c r="S296" s="97"/>
      <c r="T296" s="98"/>
      <c r="U296" s="98"/>
      <c r="V296" s="101"/>
    </row>
    <row r="297" spans="1:22" x14ac:dyDescent="0.2">
      <c r="A297" s="96">
        <v>4</v>
      </c>
      <c r="B297" s="2599">
        <v>3</v>
      </c>
      <c r="C297" s="2600"/>
      <c r="D297" s="2601"/>
      <c r="E297" s="100">
        <v>5</v>
      </c>
      <c r="F297" s="98"/>
      <c r="G297" s="98"/>
      <c r="H297" s="97">
        <v>1</v>
      </c>
      <c r="I297" s="99"/>
      <c r="J297" s="99">
        <v>1</v>
      </c>
      <c r="K297" s="99"/>
      <c r="L297" s="97">
        <v>2</v>
      </c>
      <c r="M297" s="97"/>
      <c r="N297" s="97"/>
      <c r="O297" s="97"/>
      <c r="P297" s="97"/>
      <c r="Q297" s="97"/>
      <c r="R297" s="97">
        <v>1</v>
      </c>
      <c r="S297" s="97"/>
      <c r="T297" s="98"/>
      <c r="U297" s="98"/>
      <c r="V297" s="101">
        <v>13</v>
      </c>
    </row>
    <row r="298" spans="1:22" x14ac:dyDescent="0.2">
      <c r="A298" s="96">
        <v>5</v>
      </c>
      <c r="B298" s="2599">
        <v>4</v>
      </c>
      <c r="C298" s="2600"/>
      <c r="D298" s="2601"/>
      <c r="E298" s="100"/>
      <c r="F298" s="98"/>
      <c r="G298" s="98"/>
      <c r="H298" s="98"/>
      <c r="I298" s="70"/>
      <c r="J298" s="99"/>
      <c r="K298" s="98"/>
      <c r="L298" s="97"/>
      <c r="M298" s="98"/>
      <c r="N298" s="98"/>
      <c r="O298" s="98"/>
      <c r="P298" s="97"/>
      <c r="Q298" s="98"/>
      <c r="R298" s="98"/>
      <c r="S298" s="98"/>
      <c r="T298" s="98"/>
      <c r="U298" s="98"/>
      <c r="V298" s="101"/>
    </row>
    <row r="299" spans="1:22" x14ac:dyDescent="0.2">
      <c r="A299" s="96">
        <v>6</v>
      </c>
      <c r="B299" s="2599">
        <v>5</v>
      </c>
      <c r="C299" s="2600"/>
      <c r="D299" s="2601"/>
      <c r="E299" s="100"/>
      <c r="F299" s="98"/>
      <c r="G299" s="98"/>
      <c r="H299" s="97"/>
      <c r="I299" s="99"/>
      <c r="J299" s="99"/>
      <c r="K299" s="99"/>
      <c r="L299" s="97">
        <v>1</v>
      </c>
      <c r="M299" s="97"/>
      <c r="N299" s="97"/>
      <c r="O299" s="97"/>
      <c r="P299" s="97"/>
      <c r="Q299" s="97"/>
      <c r="R299" s="97"/>
      <c r="S299" s="97"/>
      <c r="T299" s="98"/>
      <c r="U299" s="98"/>
      <c r="V299" s="101">
        <v>2</v>
      </c>
    </row>
    <row r="300" spans="1:22" x14ac:dyDescent="0.2">
      <c r="A300" s="96">
        <v>7</v>
      </c>
      <c r="B300" s="2599">
        <v>6</v>
      </c>
      <c r="C300" s="2600"/>
      <c r="D300" s="2601"/>
      <c r="E300" s="100">
        <v>1</v>
      </c>
      <c r="F300" s="98"/>
      <c r="G300" s="98"/>
      <c r="H300" s="97"/>
      <c r="I300" s="99"/>
      <c r="J300" s="99"/>
      <c r="K300" s="99"/>
      <c r="L300" s="97">
        <v>1</v>
      </c>
      <c r="M300" s="97"/>
      <c r="N300" s="97"/>
      <c r="O300" s="97"/>
      <c r="P300" s="97"/>
      <c r="Q300" s="97"/>
      <c r="R300" s="97"/>
      <c r="S300" s="97"/>
      <c r="T300" s="98"/>
      <c r="U300" s="98"/>
      <c r="V300" s="101">
        <v>3</v>
      </c>
    </row>
    <row r="301" spans="1:22" x14ac:dyDescent="0.2">
      <c r="A301" s="96">
        <v>8</v>
      </c>
      <c r="B301" s="2599">
        <v>7</v>
      </c>
      <c r="C301" s="2600"/>
      <c r="D301" s="2601"/>
      <c r="E301" s="100"/>
      <c r="F301" s="98"/>
      <c r="G301" s="98"/>
      <c r="H301" s="97"/>
      <c r="I301" s="99"/>
      <c r="J301" s="99"/>
      <c r="K301" s="99"/>
      <c r="L301" s="97"/>
      <c r="M301" s="97"/>
      <c r="N301" s="97"/>
      <c r="O301" s="97"/>
      <c r="P301" s="97"/>
      <c r="Q301" s="97"/>
      <c r="R301" s="97"/>
      <c r="S301" s="97"/>
      <c r="T301" s="98"/>
      <c r="U301" s="98"/>
      <c r="V301" s="101">
        <v>1</v>
      </c>
    </row>
    <row r="302" spans="1:22" x14ac:dyDescent="0.2">
      <c r="A302" s="96">
        <v>9</v>
      </c>
      <c r="B302" s="2599">
        <v>8</v>
      </c>
      <c r="C302" s="2600"/>
      <c r="D302" s="2601"/>
      <c r="E302" s="100"/>
      <c r="F302" s="98"/>
      <c r="G302" s="98"/>
      <c r="H302" s="97"/>
      <c r="I302" s="99"/>
      <c r="J302" s="99"/>
      <c r="K302" s="99"/>
      <c r="L302" s="97"/>
      <c r="M302" s="97"/>
      <c r="N302" s="97"/>
      <c r="O302" s="97"/>
      <c r="P302" s="97"/>
      <c r="Q302" s="97"/>
      <c r="R302" s="97"/>
      <c r="S302" s="97"/>
      <c r="T302" s="98"/>
      <c r="U302" s="98"/>
      <c r="V302" s="101"/>
    </row>
    <row r="303" spans="1:22" ht="13.5" thickBot="1" x14ac:dyDescent="0.25">
      <c r="A303" s="94">
        <v>10</v>
      </c>
      <c r="B303" s="2640">
        <v>9</v>
      </c>
      <c r="C303" s="2641"/>
      <c r="D303" s="2642"/>
      <c r="E303" s="73">
        <v>1</v>
      </c>
      <c r="F303" s="72"/>
      <c r="G303" s="72"/>
      <c r="H303" s="69"/>
      <c r="I303" s="68"/>
      <c r="J303" s="68">
        <v>1</v>
      </c>
      <c r="K303" s="68"/>
      <c r="L303" s="69">
        <v>4</v>
      </c>
      <c r="M303" s="69"/>
      <c r="N303" s="69"/>
      <c r="O303" s="69"/>
      <c r="P303" s="69"/>
      <c r="Q303" s="69"/>
      <c r="R303" s="69"/>
      <c r="S303" s="69"/>
      <c r="T303" s="72"/>
      <c r="U303" s="72"/>
      <c r="V303" s="67">
        <v>5</v>
      </c>
    </row>
    <row r="304" spans="1:22" ht="13.5" thickBot="1" x14ac:dyDescent="0.25">
      <c r="A304" s="2354" t="s">
        <v>276</v>
      </c>
      <c r="B304" s="2355"/>
      <c r="C304" s="2355"/>
      <c r="D304" s="2355"/>
      <c r="E304" s="1973">
        <f>SUM(E294:E303)</f>
        <v>7</v>
      </c>
      <c r="F304" s="1974">
        <f t="shared" ref="F304:V304" si="5">SUM(F294:F303)</f>
        <v>0</v>
      </c>
      <c r="G304" s="1974">
        <f t="shared" si="5"/>
        <v>0</v>
      </c>
      <c r="H304" s="1974">
        <f t="shared" si="5"/>
        <v>1</v>
      </c>
      <c r="I304" s="1974">
        <f t="shared" si="5"/>
        <v>0</v>
      </c>
      <c r="J304" s="1974">
        <f t="shared" si="5"/>
        <v>2</v>
      </c>
      <c r="K304" s="1974">
        <f t="shared" si="5"/>
        <v>0</v>
      </c>
      <c r="L304" s="1974">
        <f t="shared" si="5"/>
        <v>8</v>
      </c>
      <c r="M304" s="1974">
        <f t="shared" si="5"/>
        <v>0</v>
      </c>
      <c r="N304" s="1974">
        <f t="shared" si="5"/>
        <v>0</v>
      </c>
      <c r="O304" s="1974">
        <f t="shared" si="5"/>
        <v>0</v>
      </c>
      <c r="P304" s="1974">
        <f t="shared" si="5"/>
        <v>0</v>
      </c>
      <c r="Q304" s="1974">
        <f t="shared" si="5"/>
        <v>0</v>
      </c>
      <c r="R304" s="1974">
        <f t="shared" si="5"/>
        <v>1</v>
      </c>
      <c r="S304" s="1974">
        <f t="shared" si="5"/>
        <v>0</v>
      </c>
      <c r="T304" s="1974">
        <f t="shared" si="5"/>
        <v>0</v>
      </c>
      <c r="U304" s="1974">
        <f t="shared" si="5"/>
        <v>0</v>
      </c>
      <c r="V304" s="1975">
        <f t="shared" si="5"/>
        <v>24</v>
      </c>
    </row>
    <row r="305" spans="1:22" x14ac:dyDescent="0.2">
      <c r="A305" s="1178"/>
      <c r="B305" s="1178"/>
      <c r="C305" s="1178"/>
      <c r="D305" s="117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7" spans="1:22" x14ac:dyDescent="0.2">
      <c r="A307" s="2257" t="s">
        <v>79</v>
      </c>
      <c r="B307" s="2257"/>
      <c r="C307" s="2257"/>
      <c r="D307" s="2257"/>
      <c r="E307" s="2257"/>
      <c r="F307" s="2257"/>
      <c r="Q307" s="2277"/>
      <c r="R307" s="2277"/>
      <c r="S307" s="2277"/>
      <c r="T307" s="2277"/>
      <c r="U307" s="2277"/>
      <c r="V307" s="2277"/>
    </row>
    <row r="309" spans="1:22" x14ac:dyDescent="0.2">
      <c r="A309" s="3"/>
      <c r="B309" s="164" t="s">
        <v>102</v>
      </c>
      <c r="C309" s="16" t="s">
        <v>27</v>
      </c>
      <c r="D309" s="15" t="s">
        <v>134</v>
      </c>
      <c r="E309" s="15"/>
      <c r="F309" s="15"/>
      <c r="G309" s="15"/>
      <c r="H309" s="15"/>
      <c r="I309" s="15"/>
      <c r="J309" s="10"/>
      <c r="K309" s="10"/>
      <c r="L309" s="10"/>
      <c r="M309" s="10"/>
      <c r="N309" s="10"/>
      <c r="O309" s="10"/>
      <c r="P309" s="10"/>
      <c r="Q309" s="2256"/>
      <c r="R309" s="2256"/>
      <c r="S309" s="2256"/>
      <c r="T309" s="2256"/>
      <c r="U309" s="2256"/>
      <c r="V309" s="2256"/>
    </row>
    <row r="310" spans="1:22" x14ac:dyDescent="0.2">
      <c r="A310" s="3"/>
      <c r="B310" s="164" t="s">
        <v>103</v>
      </c>
      <c r="C310" s="16" t="s">
        <v>27</v>
      </c>
      <c r="D310" s="17" t="s">
        <v>135</v>
      </c>
      <c r="E310" s="17"/>
      <c r="F310" s="15"/>
      <c r="G310" s="15"/>
      <c r="H310" s="15"/>
      <c r="I310" s="15"/>
      <c r="J310" s="10"/>
      <c r="K310" s="10"/>
      <c r="L310" s="10"/>
      <c r="M310" s="10"/>
      <c r="N310" s="10"/>
      <c r="O310" s="10"/>
      <c r="P310" s="10"/>
      <c r="Q310" s="2256"/>
      <c r="R310" s="2256"/>
      <c r="S310" s="2256"/>
      <c r="T310" s="2256"/>
      <c r="U310" s="2256"/>
      <c r="V310" s="2256"/>
    </row>
    <row r="311" spans="1:22" x14ac:dyDescent="0.2">
      <c r="A311" s="3"/>
      <c r="B311" s="164" t="s">
        <v>104</v>
      </c>
      <c r="C311" s="16" t="s">
        <v>27</v>
      </c>
      <c r="D311" s="15" t="s">
        <v>136</v>
      </c>
      <c r="E311" s="18"/>
      <c r="F311" s="15"/>
      <c r="G311" s="15"/>
      <c r="H311" s="15"/>
      <c r="I311" s="15"/>
      <c r="J311" s="10"/>
      <c r="K311" s="10"/>
      <c r="L311" s="10"/>
      <c r="M311" s="10"/>
      <c r="N311" s="10"/>
      <c r="O311" s="10"/>
      <c r="P311" s="10"/>
      <c r="Q311" s="2392"/>
      <c r="R311" s="2392"/>
      <c r="S311" s="2392"/>
      <c r="T311" s="2392"/>
      <c r="U311" s="2392"/>
      <c r="V311" s="2392"/>
    </row>
    <row r="312" spans="1:22" x14ac:dyDescent="0.2">
      <c r="A312" s="3"/>
      <c r="B312" s="164" t="s">
        <v>105</v>
      </c>
      <c r="C312" s="16" t="s">
        <v>27</v>
      </c>
      <c r="D312" s="10" t="s">
        <v>137</v>
      </c>
      <c r="E312" s="15"/>
      <c r="F312" s="15"/>
      <c r="G312" s="15"/>
      <c r="H312" s="1177"/>
      <c r="I312" s="177" t="s">
        <v>277</v>
      </c>
      <c r="J312" s="10" t="s">
        <v>146</v>
      </c>
      <c r="L312" s="10"/>
      <c r="M312" s="10"/>
      <c r="N312" s="10"/>
      <c r="O312" s="10"/>
      <c r="P312" s="10"/>
      <c r="Q312" s="2392"/>
      <c r="R312" s="2392"/>
      <c r="S312" s="2392"/>
      <c r="T312" s="2392"/>
      <c r="U312" s="2392"/>
      <c r="V312" s="2392"/>
    </row>
    <row r="313" spans="1:22" x14ac:dyDescent="0.2">
      <c r="A313" s="3"/>
      <c r="B313" s="164" t="s">
        <v>106</v>
      </c>
      <c r="C313" s="16" t="s">
        <v>27</v>
      </c>
      <c r="D313" s="10" t="s">
        <v>138</v>
      </c>
      <c r="E313" s="10"/>
      <c r="F313" s="10"/>
      <c r="G313" s="10"/>
      <c r="H313" s="1177"/>
      <c r="I313" s="177" t="s">
        <v>278</v>
      </c>
      <c r="J313" s="10" t="s">
        <v>147</v>
      </c>
      <c r="L313" s="10"/>
      <c r="M313" s="10"/>
      <c r="N313" s="10"/>
      <c r="O313" s="10"/>
      <c r="P313" s="10"/>
      <c r="Q313" s="10"/>
    </row>
    <row r="314" spans="1:22" x14ac:dyDescent="0.2">
      <c r="A314" s="3"/>
      <c r="B314" s="164" t="s">
        <v>107</v>
      </c>
      <c r="C314" s="16" t="s">
        <v>27</v>
      </c>
      <c r="D314" s="10" t="s">
        <v>139</v>
      </c>
      <c r="E314" s="10"/>
      <c r="F314" s="10"/>
      <c r="G314" s="10"/>
      <c r="H314" s="1177"/>
      <c r="I314" s="177"/>
      <c r="J314" s="10" t="s">
        <v>148</v>
      </c>
      <c r="L314" s="10"/>
      <c r="M314" s="10"/>
      <c r="N314" s="10"/>
      <c r="O314" s="10"/>
      <c r="P314" s="10"/>
      <c r="Q314" s="10"/>
    </row>
    <row r="315" spans="1:22" x14ac:dyDescent="0.2">
      <c r="A315" s="3"/>
      <c r="B315" s="164" t="s">
        <v>108</v>
      </c>
      <c r="C315" s="16" t="s">
        <v>27</v>
      </c>
      <c r="D315" s="10" t="s">
        <v>140</v>
      </c>
      <c r="E315" s="10"/>
      <c r="F315" s="10"/>
      <c r="G315" s="10"/>
      <c r="H315" s="1177"/>
      <c r="I315" s="177" t="s">
        <v>279</v>
      </c>
      <c r="J315" s="10" t="s">
        <v>149</v>
      </c>
      <c r="L315" s="10"/>
      <c r="M315" s="10"/>
      <c r="N315" s="10"/>
      <c r="O315" s="10"/>
      <c r="P315" s="10"/>
      <c r="Q315" s="10"/>
    </row>
    <row r="316" spans="1:22" x14ac:dyDescent="0.2">
      <c r="A316" s="3"/>
      <c r="B316" s="164" t="s">
        <v>109</v>
      </c>
      <c r="C316" s="16" t="s">
        <v>27</v>
      </c>
      <c r="D316" s="10" t="s">
        <v>141</v>
      </c>
      <c r="E316" s="10"/>
      <c r="F316" s="10"/>
      <c r="G316" s="10"/>
      <c r="H316" s="1177"/>
      <c r="I316" s="177"/>
      <c r="J316" s="10" t="s">
        <v>150</v>
      </c>
      <c r="L316" s="10"/>
      <c r="M316" s="10"/>
      <c r="N316" s="10"/>
      <c r="O316" s="10"/>
      <c r="P316" s="10"/>
      <c r="Q316" s="2257"/>
      <c r="R316" s="2257"/>
      <c r="S316" s="2257"/>
      <c r="T316" s="2257"/>
      <c r="U316" s="2257"/>
      <c r="V316" s="2257"/>
    </row>
    <row r="317" spans="1:22" x14ac:dyDescent="0.2">
      <c r="A317" s="3"/>
      <c r="B317" s="164" t="s">
        <v>110</v>
      </c>
      <c r="C317" s="16" t="s">
        <v>27</v>
      </c>
      <c r="D317" s="10" t="s">
        <v>142</v>
      </c>
      <c r="E317" s="10"/>
      <c r="F317" s="10"/>
      <c r="G317" s="10"/>
      <c r="H317" s="1177"/>
      <c r="I317" s="177" t="s">
        <v>280</v>
      </c>
      <c r="J317" s="10" t="s">
        <v>151</v>
      </c>
      <c r="L317" s="10"/>
      <c r="M317" s="10"/>
      <c r="N317" s="10"/>
      <c r="O317" s="10"/>
      <c r="P317" s="10"/>
      <c r="Q317" s="2392"/>
      <c r="R317" s="2392"/>
      <c r="S317" s="2392"/>
      <c r="T317" s="2392"/>
      <c r="U317" s="2392"/>
      <c r="V317" s="2392"/>
    </row>
    <row r="318" spans="1:22" x14ac:dyDescent="0.2">
      <c r="A318" s="3"/>
      <c r="B318" s="164" t="s">
        <v>111</v>
      </c>
      <c r="C318" s="16" t="s">
        <v>27</v>
      </c>
      <c r="D318" s="10" t="s">
        <v>143</v>
      </c>
      <c r="E318" s="10"/>
      <c r="F318" s="10"/>
      <c r="G318" s="10"/>
      <c r="H318" s="1177"/>
      <c r="I318" s="177" t="s">
        <v>281</v>
      </c>
      <c r="J318" s="10" t="s">
        <v>152</v>
      </c>
      <c r="L318" s="10"/>
      <c r="M318" s="10"/>
      <c r="N318" s="10"/>
      <c r="O318" s="10"/>
      <c r="P318" s="10"/>
      <c r="Q318" s="2392"/>
      <c r="R318" s="2392"/>
      <c r="S318" s="2392"/>
      <c r="T318" s="2392"/>
      <c r="U318" s="2392"/>
      <c r="V318" s="2392"/>
    </row>
    <row r="319" spans="1:22" x14ac:dyDescent="0.2">
      <c r="B319" s="164" t="s">
        <v>126</v>
      </c>
      <c r="C319" s="16" t="s">
        <v>27</v>
      </c>
      <c r="D319" s="10" t="s">
        <v>144</v>
      </c>
      <c r="E319" s="10"/>
      <c r="F319" s="10"/>
      <c r="G319" s="10"/>
      <c r="H319" s="1177"/>
      <c r="I319" s="177" t="s">
        <v>282</v>
      </c>
      <c r="J319" s="10" t="s">
        <v>153</v>
      </c>
      <c r="L319" s="10"/>
      <c r="M319" s="10"/>
      <c r="N319" s="10"/>
      <c r="O319" s="10"/>
      <c r="P319" s="10"/>
      <c r="Q319" s="10"/>
    </row>
    <row r="320" spans="1:22" x14ac:dyDescent="0.2">
      <c r="B320" s="164" t="s">
        <v>127</v>
      </c>
      <c r="C320" s="16" t="s">
        <v>27</v>
      </c>
      <c r="D320" s="10" t="s">
        <v>145</v>
      </c>
      <c r="E320" s="10"/>
      <c r="F320" s="10"/>
      <c r="G320" s="10"/>
      <c r="H320" s="10"/>
      <c r="I320" s="177"/>
      <c r="J320" s="1177"/>
      <c r="K320" s="10"/>
      <c r="L320" s="10"/>
      <c r="M320" s="10"/>
      <c r="N320" s="10"/>
      <c r="O320" s="10"/>
      <c r="P320" s="10"/>
      <c r="Q320" s="10"/>
    </row>
    <row r="324" spans="1:26" ht="18" x14ac:dyDescent="0.25">
      <c r="A324" s="2361" t="s">
        <v>98</v>
      </c>
      <c r="B324" s="2361"/>
      <c r="C324" s="2361"/>
      <c r="D324" s="2361"/>
      <c r="E324" s="2361"/>
      <c r="F324" s="2361"/>
      <c r="G324" s="2361"/>
      <c r="H324" s="2361"/>
      <c r="I324" s="2361"/>
      <c r="J324" s="2361"/>
      <c r="K324" s="2361"/>
      <c r="L324" s="2361"/>
      <c r="M324" s="2361"/>
      <c r="N324" s="2361"/>
      <c r="O324" s="2361"/>
      <c r="P324" s="2361"/>
      <c r="Q324" s="2361"/>
      <c r="R324" s="2361"/>
      <c r="S324" s="2361"/>
      <c r="T324" s="2361"/>
      <c r="U324" s="2361"/>
      <c r="V324" s="2361"/>
    </row>
    <row r="325" spans="1:26" ht="18" x14ac:dyDescent="0.25">
      <c r="A325" s="1179"/>
      <c r="B325" s="1179"/>
      <c r="C325" s="1179"/>
      <c r="D325" s="1179"/>
      <c r="E325" s="1179"/>
      <c r="F325" s="1179"/>
      <c r="G325" s="1179"/>
      <c r="H325" s="1179"/>
      <c r="I325" s="1179"/>
      <c r="J325" s="1179"/>
      <c r="K325" s="1179"/>
      <c r="L325" s="1179"/>
      <c r="M325" s="1179"/>
      <c r="N325" s="1179"/>
      <c r="O325" s="1179"/>
      <c r="P325" s="1179"/>
      <c r="Q325" s="1179"/>
      <c r="R325" s="1179"/>
      <c r="S325" s="1179"/>
      <c r="T325" s="1179"/>
      <c r="U325" s="1179"/>
      <c r="V325" s="1179"/>
    </row>
    <row r="326" spans="1:26" x14ac:dyDescent="0.2">
      <c r="A326" s="112" t="s">
        <v>273</v>
      </c>
      <c r="C326" s="103" t="s">
        <v>27</v>
      </c>
      <c r="D326" s="103" t="s">
        <v>290</v>
      </c>
      <c r="E326" s="103"/>
    </row>
    <row r="327" spans="1:26" x14ac:dyDescent="0.2">
      <c r="A327" s="95" t="s">
        <v>25</v>
      </c>
      <c r="C327" s="103" t="s">
        <v>27</v>
      </c>
      <c r="D327" s="1180">
        <v>2014</v>
      </c>
      <c r="E327" s="81"/>
    </row>
    <row r="328" spans="1:26" x14ac:dyDescent="0.2">
      <c r="A328" s="112" t="s">
        <v>272</v>
      </c>
      <c r="C328" s="103" t="s">
        <v>27</v>
      </c>
      <c r="D328" s="103" t="s">
        <v>275</v>
      </c>
      <c r="E328" s="103"/>
    </row>
    <row r="329" spans="1:26" x14ac:dyDescent="0.2">
      <c r="A329" s="112" t="s">
        <v>26</v>
      </c>
      <c r="C329" s="103" t="s">
        <v>27</v>
      </c>
      <c r="D329" s="103" t="s">
        <v>759</v>
      </c>
      <c r="E329" s="103"/>
    </row>
    <row r="330" spans="1:26" ht="13.5" thickBot="1" x14ac:dyDescent="0.25">
      <c r="C330" s="13"/>
      <c r="D330" s="13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 spans="1:26" x14ac:dyDescent="0.2">
      <c r="A331" s="2560" t="s">
        <v>0</v>
      </c>
      <c r="B331" s="2567" t="s">
        <v>387</v>
      </c>
      <c r="C331" s="2568"/>
      <c r="D331" s="2569"/>
      <c r="E331" s="2653" t="s">
        <v>238</v>
      </c>
      <c r="F331" s="2653"/>
      <c r="G331" s="2653"/>
      <c r="H331" s="2653"/>
      <c r="I331" s="2653"/>
      <c r="J331" s="2653"/>
      <c r="K331" s="2653"/>
      <c r="L331" s="2653"/>
      <c r="M331" s="2653"/>
      <c r="N331" s="2653"/>
      <c r="O331" s="2653"/>
      <c r="P331" s="2653"/>
      <c r="Q331" s="2653"/>
      <c r="R331" s="2653"/>
      <c r="S331" s="2653"/>
      <c r="T331" s="2653"/>
      <c r="U331" s="2653"/>
      <c r="V331" s="2654"/>
    </row>
    <row r="332" spans="1:26" x14ac:dyDescent="0.2">
      <c r="A332" s="2561"/>
      <c r="B332" s="2570"/>
      <c r="C332" s="2571"/>
      <c r="D332" s="2572"/>
      <c r="E332" s="2647" t="s">
        <v>102</v>
      </c>
      <c r="F332" s="2646" t="s">
        <v>103</v>
      </c>
      <c r="G332" s="2646" t="s">
        <v>104</v>
      </c>
      <c r="H332" s="2646" t="s">
        <v>105</v>
      </c>
      <c r="I332" s="2646" t="s">
        <v>106</v>
      </c>
      <c r="J332" s="2646" t="s">
        <v>107</v>
      </c>
      <c r="K332" s="2645" t="s">
        <v>108</v>
      </c>
      <c r="L332" s="2645" t="s">
        <v>109</v>
      </c>
      <c r="M332" s="2645" t="s">
        <v>110</v>
      </c>
      <c r="N332" s="2646" t="s">
        <v>111</v>
      </c>
      <c r="O332" s="2646" t="s">
        <v>126</v>
      </c>
      <c r="P332" s="2646" t="s">
        <v>127</v>
      </c>
      <c r="Q332" s="2652" t="s">
        <v>128</v>
      </c>
      <c r="R332" s="2652" t="s">
        <v>129</v>
      </c>
      <c r="S332" s="2643" t="s">
        <v>130</v>
      </c>
      <c r="T332" s="2652" t="s">
        <v>131</v>
      </c>
      <c r="U332" s="2652" t="s">
        <v>132</v>
      </c>
      <c r="V332" s="2650" t="s">
        <v>133</v>
      </c>
    </row>
    <row r="333" spans="1:26" x14ac:dyDescent="0.2">
      <c r="A333" s="2561"/>
      <c r="B333" s="2573"/>
      <c r="C333" s="2574"/>
      <c r="D333" s="2575"/>
      <c r="E333" s="2648"/>
      <c r="F333" s="2592"/>
      <c r="G333" s="2592"/>
      <c r="H333" s="2592"/>
      <c r="I333" s="2592"/>
      <c r="J333" s="2649"/>
      <c r="K333" s="2372"/>
      <c r="L333" s="2372"/>
      <c r="M333" s="2372"/>
      <c r="N333" s="2592"/>
      <c r="O333" s="2592"/>
      <c r="P333" s="2592"/>
      <c r="Q333" s="2358"/>
      <c r="R333" s="2358"/>
      <c r="S333" s="2644"/>
      <c r="T333" s="2358"/>
      <c r="U333" s="2358"/>
      <c r="V333" s="2651"/>
    </row>
    <row r="334" spans="1:26" s="89" customFormat="1" ht="13.5" thickBot="1" x14ac:dyDescent="0.25">
      <c r="A334" s="380">
        <v>1</v>
      </c>
      <c r="B334" s="2343">
        <v>2</v>
      </c>
      <c r="C334" s="2398"/>
      <c r="D334" s="2344"/>
      <c r="E334" s="2101">
        <v>3</v>
      </c>
      <c r="F334" s="378">
        <v>4</v>
      </c>
      <c r="G334" s="378">
        <v>5</v>
      </c>
      <c r="H334" s="378">
        <v>6</v>
      </c>
      <c r="I334" s="378">
        <v>7</v>
      </c>
      <c r="J334" s="378">
        <v>8</v>
      </c>
      <c r="K334" s="2101">
        <v>9</v>
      </c>
      <c r="L334" s="378">
        <v>10</v>
      </c>
      <c r="M334" s="378">
        <v>11</v>
      </c>
      <c r="N334" s="378">
        <v>12</v>
      </c>
      <c r="O334" s="378">
        <v>13</v>
      </c>
      <c r="P334" s="2100">
        <v>14</v>
      </c>
      <c r="Q334" s="2100">
        <v>15</v>
      </c>
      <c r="R334" s="378">
        <v>16</v>
      </c>
      <c r="S334" s="2101">
        <v>17</v>
      </c>
      <c r="T334" s="2100">
        <v>18</v>
      </c>
      <c r="U334" s="2100">
        <v>19</v>
      </c>
      <c r="V334" s="376">
        <v>20</v>
      </c>
      <c r="W334" s="125"/>
      <c r="X334" s="125"/>
      <c r="Y334" s="125"/>
      <c r="Z334" s="88"/>
    </row>
    <row r="335" spans="1:26" x14ac:dyDescent="0.2">
      <c r="A335" s="96">
        <v>1</v>
      </c>
      <c r="B335" s="2596">
        <v>0</v>
      </c>
      <c r="C335" s="2597"/>
      <c r="D335" s="2598"/>
      <c r="E335" s="100"/>
      <c r="F335" s="98"/>
      <c r="G335" s="98"/>
      <c r="H335" s="97"/>
      <c r="I335" s="99"/>
      <c r="J335" s="99"/>
      <c r="K335" s="99"/>
      <c r="L335" s="97"/>
      <c r="M335" s="97"/>
      <c r="N335" s="97"/>
      <c r="O335" s="97"/>
      <c r="P335" s="97"/>
      <c r="Q335" s="97"/>
      <c r="R335" s="97"/>
      <c r="S335" s="97"/>
      <c r="T335" s="98"/>
      <c r="U335" s="98"/>
      <c r="V335" s="101"/>
    </row>
    <row r="336" spans="1:26" x14ac:dyDescent="0.2">
      <c r="A336" s="96">
        <v>2</v>
      </c>
      <c r="B336" s="2599">
        <v>1</v>
      </c>
      <c r="C336" s="2600"/>
      <c r="D336" s="2601"/>
      <c r="E336" s="100"/>
      <c r="F336" s="98"/>
      <c r="G336" s="98"/>
      <c r="H336" s="97"/>
      <c r="I336" s="99"/>
      <c r="J336" s="99"/>
      <c r="K336" s="99"/>
      <c r="L336" s="97"/>
      <c r="M336" s="97"/>
      <c r="N336" s="97"/>
      <c r="O336" s="97"/>
      <c r="P336" s="97"/>
      <c r="Q336" s="97"/>
      <c r="R336" s="97"/>
      <c r="S336" s="97"/>
      <c r="T336" s="98"/>
      <c r="U336" s="98"/>
      <c r="V336" s="101"/>
    </row>
    <row r="337" spans="1:22" x14ac:dyDescent="0.2">
      <c r="A337" s="96">
        <v>3</v>
      </c>
      <c r="B337" s="2599">
        <v>2</v>
      </c>
      <c r="C337" s="2600"/>
      <c r="D337" s="2601"/>
      <c r="E337" s="100"/>
      <c r="F337" s="98"/>
      <c r="G337" s="98"/>
      <c r="H337" s="97"/>
      <c r="I337" s="99"/>
      <c r="J337" s="99"/>
      <c r="K337" s="99"/>
      <c r="L337" s="97"/>
      <c r="M337" s="97"/>
      <c r="N337" s="97"/>
      <c r="O337" s="97"/>
      <c r="P337" s="97"/>
      <c r="Q337" s="97"/>
      <c r="R337" s="97"/>
      <c r="S337" s="97"/>
      <c r="T337" s="98"/>
      <c r="U337" s="98"/>
      <c r="V337" s="101"/>
    </row>
    <row r="338" spans="1:22" x14ac:dyDescent="0.2">
      <c r="A338" s="96">
        <v>4</v>
      </c>
      <c r="B338" s="2599">
        <v>3</v>
      </c>
      <c r="C338" s="2600"/>
      <c r="D338" s="2601"/>
      <c r="E338" s="100">
        <v>10</v>
      </c>
      <c r="F338" s="98"/>
      <c r="G338" s="98"/>
      <c r="H338" s="97"/>
      <c r="I338" s="99"/>
      <c r="J338" s="99"/>
      <c r="K338" s="99"/>
      <c r="L338" s="97">
        <v>2</v>
      </c>
      <c r="M338" s="97">
        <v>1</v>
      </c>
      <c r="N338" s="97"/>
      <c r="O338" s="97"/>
      <c r="P338" s="97"/>
      <c r="Q338" s="97"/>
      <c r="R338" s="97">
        <v>2</v>
      </c>
      <c r="S338" s="97"/>
      <c r="T338" s="98"/>
      <c r="U338" s="98"/>
      <c r="V338" s="101">
        <v>22</v>
      </c>
    </row>
    <row r="339" spans="1:22" x14ac:dyDescent="0.2">
      <c r="A339" s="96">
        <v>5</v>
      </c>
      <c r="B339" s="2599">
        <v>4</v>
      </c>
      <c r="C339" s="2600"/>
      <c r="D339" s="2601"/>
      <c r="E339" s="100"/>
      <c r="F339" s="98"/>
      <c r="G339" s="98"/>
      <c r="H339" s="98"/>
      <c r="I339" s="70"/>
      <c r="J339" s="99"/>
      <c r="K339" s="98"/>
      <c r="L339" s="97"/>
      <c r="M339" s="98"/>
      <c r="N339" s="98"/>
      <c r="O339" s="98"/>
      <c r="P339" s="97"/>
      <c r="Q339" s="98"/>
      <c r="R339" s="98"/>
      <c r="S339" s="98"/>
      <c r="T339" s="98"/>
      <c r="U339" s="98"/>
      <c r="V339" s="101"/>
    </row>
    <row r="340" spans="1:22" x14ac:dyDescent="0.2">
      <c r="A340" s="96">
        <v>6</v>
      </c>
      <c r="B340" s="2599">
        <v>5</v>
      </c>
      <c r="C340" s="2600"/>
      <c r="D340" s="2601"/>
      <c r="E340" s="100"/>
      <c r="F340" s="98"/>
      <c r="G340" s="98"/>
      <c r="H340" s="97"/>
      <c r="I340" s="99"/>
      <c r="J340" s="99"/>
      <c r="K340" s="99"/>
      <c r="L340" s="97"/>
      <c r="M340" s="97"/>
      <c r="N340" s="97"/>
      <c r="O340" s="97"/>
      <c r="P340" s="97"/>
      <c r="Q340" s="97"/>
      <c r="R340" s="97"/>
      <c r="S340" s="97"/>
      <c r="T340" s="98"/>
      <c r="U340" s="98"/>
      <c r="V340" s="101">
        <v>1</v>
      </c>
    </row>
    <row r="341" spans="1:22" x14ac:dyDescent="0.2">
      <c r="A341" s="96">
        <v>7</v>
      </c>
      <c r="B341" s="2599">
        <v>6</v>
      </c>
      <c r="C341" s="2600"/>
      <c r="D341" s="2601"/>
      <c r="E341" s="100"/>
      <c r="F341" s="98"/>
      <c r="G341" s="98"/>
      <c r="H341" s="97"/>
      <c r="I341" s="99"/>
      <c r="J341" s="99"/>
      <c r="K341" s="99"/>
      <c r="L341" s="97"/>
      <c r="M341" s="97"/>
      <c r="N341" s="97"/>
      <c r="O341" s="97"/>
      <c r="P341" s="97"/>
      <c r="Q341" s="97"/>
      <c r="R341" s="97">
        <v>1</v>
      </c>
      <c r="S341" s="97"/>
      <c r="T341" s="98"/>
      <c r="U341" s="98"/>
      <c r="V341" s="101"/>
    </row>
    <row r="342" spans="1:22" x14ac:dyDescent="0.2">
      <c r="A342" s="96">
        <v>8</v>
      </c>
      <c r="B342" s="2599">
        <v>7</v>
      </c>
      <c r="C342" s="2600"/>
      <c r="D342" s="2601"/>
      <c r="E342" s="100"/>
      <c r="F342" s="98"/>
      <c r="G342" s="98"/>
      <c r="H342" s="97"/>
      <c r="I342" s="99"/>
      <c r="J342" s="99"/>
      <c r="K342" s="99"/>
      <c r="L342" s="97"/>
      <c r="M342" s="97"/>
      <c r="N342" s="97"/>
      <c r="O342" s="97"/>
      <c r="P342" s="97"/>
      <c r="Q342" s="97"/>
      <c r="R342" s="97"/>
      <c r="S342" s="97"/>
      <c r="T342" s="98"/>
      <c r="U342" s="98"/>
      <c r="V342" s="101"/>
    </row>
    <row r="343" spans="1:22" x14ac:dyDescent="0.2">
      <c r="A343" s="96">
        <v>9</v>
      </c>
      <c r="B343" s="2599">
        <v>8</v>
      </c>
      <c r="C343" s="2600"/>
      <c r="D343" s="2601"/>
      <c r="E343" s="100"/>
      <c r="F343" s="98"/>
      <c r="G343" s="98"/>
      <c r="H343" s="97"/>
      <c r="I343" s="99"/>
      <c r="J343" s="99"/>
      <c r="K343" s="99"/>
      <c r="L343" s="97"/>
      <c r="M343" s="97"/>
      <c r="N343" s="97"/>
      <c r="O343" s="97"/>
      <c r="P343" s="97"/>
      <c r="Q343" s="97"/>
      <c r="R343" s="97"/>
      <c r="S343" s="97"/>
      <c r="T343" s="98"/>
      <c r="U343" s="98"/>
      <c r="V343" s="101"/>
    </row>
    <row r="344" spans="1:22" ht="13.5" thickBot="1" x14ac:dyDescent="0.25">
      <c r="A344" s="94">
        <v>10</v>
      </c>
      <c r="B344" s="2640">
        <v>9</v>
      </c>
      <c r="C344" s="2641"/>
      <c r="D344" s="2642"/>
      <c r="E344" s="73">
        <v>1</v>
      </c>
      <c r="F344" s="72"/>
      <c r="G344" s="72"/>
      <c r="H344" s="69"/>
      <c r="I344" s="68"/>
      <c r="J344" s="68">
        <v>1</v>
      </c>
      <c r="K344" s="68"/>
      <c r="L344" s="69">
        <v>1</v>
      </c>
      <c r="M344" s="69"/>
      <c r="N344" s="69"/>
      <c r="O344" s="69"/>
      <c r="P344" s="69"/>
      <c r="Q344" s="69"/>
      <c r="R344" s="69"/>
      <c r="S344" s="69"/>
      <c r="T344" s="72"/>
      <c r="U344" s="72"/>
      <c r="V344" s="67">
        <v>6</v>
      </c>
    </row>
    <row r="345" spans="1:22" ht="13.5" thickBot="1" x14ac:dyDescent="0.25">
      <c r="A345" s="2354" t="s">
        <v>276</v>
      </c>
      <c r="B345" s="2355"/>
      <c r="C345" s="2355"/>
      <c r="D345" s="2355"/>
      <c r="E345" s="1973">
        <f>SUM(E335:E344)</f>
        <v>11</v>
      </c>
      <c r="F345" s="1974">
        <f t="shared" ref="F345:V345" si="6">SUM(F335:F344)</f>
        <v>0</v>
      </c>
      <c r="G345" s="1974">
        <f t="shared" si="6"/>
        <v>0</v>
      </c>
      <c r="H345" s="1974">
        <f t="shared" si="6"/>
        <v>0</v>
      </c>
      <c r="I345" s="1974">
        <f t="shared" si="6"/>
        <v>0</v>
      </c>
      <c r="J345" s="1974">
        <f t="shared" si="6"/>
        <v>1</v>
      </c>
      <c r="K345" s="1974">
        <f t="shared" si="6"/>
        <v>0</v>
      </c>
      <c r="L345" s="1974">
        <f t="shared" si="6"/>
        <v>3</v>
      </c>
      <c r="M345" s="1974">
        <f t="shared" si="6"/>
        <v>1</v>
      </c>
      <c r="N345" s="1974">
        <f t="shared" si="6"/>
        <v>0</v>
      </c>
      <c r="O345" s="1974">
        <f t="shared" si="6"/>
        <v>0</v>
      </c>
      <c r="P345" s="1974">
        <f t="shared" si="6"/>
        <v>0</v>
      </c>
      <c r="Q345" s="1974">
        <f t="shared" si="6"/>
        <v>0</v>
      </c>
      <c r="R345" s="1974">
        <f t="shared" si="6"/>
        <v>3</v>
      </c>
      <c r="S345" s="1974">
        <f t="shared" si="6"/>
        <v>0</v>
      </c>
      <c r="T345" s="1974">
        <f t="shared" si="6"/>
        <v>0</v>
      </c>
      <c r="U345" s="1974">
        <f t="shared" si="6"/>
        <v>0</v>
      </c>
      <c r="V345" s="1975">
        <f t="shared" si="6"/>
        <v>29</v>
      </c>
    </row>
    <row r="346" spans="1:22" x14ac:dyDescent="0.2">
      <c r="A346" s="1178"/>
      <c r="B346" s="1178"/>
      <c r="C346" s="1178"/>
      <c r="D346" s="117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</row>
    <row r="348" spans="1:22" x14ac:dyDescent="0.2">
      <c r="A348" s="2257" t="s">
        <v>79</v>
      </c>
      <c r="B348" s="2257"/>
      <c r="C348" s="2257"/>
      <c r="D348" s="2257"/>
      <c r="E348" s="2257"/>
      <c r="F348" s="2257"/>
      <c r="Q348" s="2277"/>
      <c r="R348" s="2277"/>
      <c r="S348" s="2277"/>
      <c r="T348" s="2277"/>
      <c r="U348" s="2277"/>
      <c r="V348" s="2277"/>
    </row>
    <row r="350" spans="1:22" x14ac:dyDescent="0.2">
      <c r="A350" s="3"/>
      <c r="B350" s="164" t="s">
        <v>102</v>
      </c>
      <c r="C350" s="16" t="s">
        <v>27</v>
      </c>
      <c r="D350" s="15" t="s">
        <v>134</v>
      </c>
      <c r="E350" s="15"/>
      <c r="F350" s="15"/>
      <c r="G350" s="15"/>
      <c r="H350" s="15"/>
      <c r="I350" s="15"/>
      <c r="J350" s="10"/>
      <c r="K350" s="10"/>
      <c r="L350" s="10"/>
      <c r="M350" s="10"/>
      <c r="N350" s="10"/>
      <c r="O350" s="10"/>
      <c r="P350" s="10"/>
      <c r="Q350" s="2256"/>
      <c r="R350" s="2256"/>
      <c r="S350" s="2256"/>
      <c r="T350" s="2256"/>
      <c r="U350" s="2256"/>
      <c r="V350" s="2256"/>
    </row>
    <row r="351" spans="1:22" x14ac:dyDescent="0.2">
      <c r="A351" s="3"/>
      <c r="B351" s="164" t="s">
        <v>103</v>
      </c>
      <c r="C351" s="16" t="s">
        <v>27</v>
      </c>
      <c r="D351" s="17" t="s">
        <v>135</v>
      </c>
      <c r="E351" s="17"/>
      <c r="F351" s="15"/>
      <c r="G351" s="15"/>
      <c r="H351" s="15"/>
      <c r="I351" s="15"/>
      <c r="J351" s="10"/>
      <c r="K351" s="10"/>
      <c r="L351" s="10"/>
      <c r="M351" s="10"/>
      <c r="N351" s="10"/>
      <c r="O351" s="10"/>
      <c r="P351" s="10"/>
      <c r="Q351" s="2256"/>
      <c r="R351" s="2256"/>
      <c r="S351" s="2256"/>
      <c r="T351" s="2256"/>
      <c r="U351" s="2256"/>
      <c r="V351" s="2256"/>
    </row>
    <row r="352" spans="1:22" x14ac:dyDescent="0.2">
      <c r="A352" s="3"/>
      <c r="B352" s="164" t="s">
        <v>104</v>
      </c>
      <c r="C352" s="16" t="s">
        <v>27</v>
      </c>
      <c r="D352" s="15" t="s">
        <v>136</v>
      </c>
      <c r="E352" s="18"/>
      <c r="F352" s="15"/>
      <c r="G352" s="15"/>
      <c r="H352" s="15"/>
      <c r="I352" s="15"/>
      <c r="J352" s="10"/>
      <c r="K352" s="10"/>
      <c r="L352" s="10"/>
      <c r="M352" s="10"/>
      <c r="N352" s="10"/>
      <c r="O352" s="10"/>
      <c r="P352" s="10"/>
      <c r="Q352" s="2392"/>
      <c r="R352" s="2392"/>
      <c r="S352" s="2392"/>
      <c r="T352" s="2392"/>
      <c r="U352" s="2392"/>
      <c r="V352" s="2392"/>
    </row>
    <row r="353" spans="1:22" x14ac:dyDescent="0.2">
      <c r="A353" s="3"/>
      <c r="B353" s="164" t="s">
        <v>105</v>
      </c>
      <c r="C353" s="16" t="s">
        <v>27</v>
      </c>
      <c r="D353" s="10" t="s">
        <v>137</v>
      </c>
      <c r="E353" s="15"/>
      <c r="F353" s="15"/>
      <c r="G353" s="15"/>
      <c r="H353" s="1177"/>
      <c r="I353" s="177" t="s">
        <v>277</v>
      </c>
      <c r="J353" s="10" t="s">
        <v>146</v>
      </c>
      <c r="L353" s="10"/>
      <c r="M353" s="10"/>
      <c r="N353" s="10"/>
      <c r="O353" s="10"/>
      <c r="P353" s="10"/>
      <c r="Q353" s="2392"/>
      <c r="R353" s="2392"/>
      <c r="S353" s="2392"/>
      <c r="T353" s="2392"/>
      <c r="U353" s="2392"/>
      <c r="V353" s="2392"/>
    </row>
    <row r="354" spans="1:22" x14ac:dyDescent="0.2">
      <c r="A354" s="3"/>
      <c r="B354" s="164" t="s">
        <v>106</v>
      </c>
      <c r="C354" s="16" t="s">
        <v>27</v>
      </c>
      <c r="D354" s="10" t="s">
        <v>138</v>
      </c>
      <c r="E354" s="10"/>
      <c r="F354" s="10"/>
      <c r="G354" s="10"/>
      <c r="H354" s="1177"/>
      <c r="I354" s="177" t="s">
        <v>278</v>
      </c>
      <c r="J354" s="10" t="s">
        <v>147</v>
      </c>
      <c r="L354" s="10"/>
      <c r="M354" s="10"/>
      <c r="N354" s="10"/>
      <c r="O354" s="10"/>
      <c r="P354" s="10"/>
      <c r="Q354" s="10"/>
    </row>
    <row r="355" spans="1:22" x14ac:dyDescent="0.2">
      <c r="A355" s="3"/>
      <c r="B355" s="164" t="s">
        <v>107</v>
      </c>
      <c r="C355" s="16" t="s">
        <v>27</v>
      </c>
      <c r="D355" s="10" t="s">
        <v>139</v>
      </c>
      <c r="E355" s="10"/>
      <c r="F355" s="10"/>
      <c r="G355" s="10"/>
      <c r="H355" s="1177"/>
      <c r="I355" s="177"/>
      <c r="J355" s="10" t="s">
        <v>148</v>
      </c>
      <c r="L355" s="10"/>
      <c r="M355" s="10"/>
      <c r="N355" s="10"/>
      <c r="O355" s="10"/>
      <c r="P355" s="10"/>
      <c r="Q355" s="10"/>
    </row>
    <row r="356" spans="1:22" x14ac:dyDescent="0.2">
      <c r="A356" s="3"/>
      <c r="B356" s="164" t="s">
        <v>108</v>
      </c>
      <c r="C356" s="16" t="s">
        <v>27</v>
      </c>
      <c r="D356" s="10" t="s">
        <v>140</v>
      </c>
      <c r="E356" s="10"/>
      <c r="F356" s="10"/>
      <c r="G356" s="10"/>
      <c r="H356" s="1177"/>
      <c r="I356" s="177" t="s">
        <v>279</v>
      </c>
      <c r="J356" s="10" t="s">
        <v>149</v>
      </c>
      <c r="L356" s="10"/>
      <c r="M356" s="10"/>
      <c r="N356" s="10"/>
      <c r="O356" s="10"/>
      <c r="P356" s="10"/>
      <c r="Q356" s="10"/>
    </row>
    <row r="357" spans="1:22" x14ac:dyDescent="0.2">
      <c r="A357" s="3"/>
      <c r="B357" s="164" t="s">
        <v>109</v>
      </c>
      <c r="C357" s="16" t="s">
        <v>27</v>
      </c>
      <c r="D357" s="10" t="s">
        <v>141</v>
      </c>
      <c r="E357" s="10"/>
      <c r="F357" s="10"/>
      <c r="G357" s="10"/>
      <c r="H357" s="1177"/>
      <c r="I357" s="177"/>
      <c r="J357" s="10" t="s">
        <v>150</v>
      </c>
      <c r="L357" s="10"/>
      <c r="M357" s="10"/>
      <c r="N357" s="10"/>
      <c r="O357" s="10"/>
      <c r="P357" s="10"/>
      <c r="Q357" s="2257"/>
      <c r="R357" s="2257"/>
      <c r="S357" s="2257"/>
      <c r="T357" s="2257"/>
      <c r="U357" s="2257"/>
      <c r="V357" s="2257"/>
    </row>
    <row r="358" spans="1:22" x14ac:dyDescent="0.2">
      <c r="A358" s="3"/>
      <c r="B358" s="164" t="s">
        <v>110</v>
      </c>
      <c r="C358" s="16" t="s">
        <v>27</v>
      </c>
      <c r="D358" s="10" t="s">
        <v>142</v>
      </c>
      <c r="E358" s="10"/>
      <c r="F358" s="10"/>
      <c r="G358" s="10"/>
      <c r="H358" s="1177"/>
      <c r="I358" s="177" t="s">
        <v>280</v>
      </c>
      <c r="J358" s="10" t="s">
        <v>151</v>
      </c>
      <c r="L358" s="10"/>
      <c r="M358" s="10"/>
      <c r="N358" s="10"/>
      <c r="O358" s="10"/>
      <c r="P358" s="10"/>
      <c r="Q358" s="2392"/>
      <c r="R358" s="2392"/>
      <c r="S358" s="2392"/>
      <c r="T358" s="2392"/>
      <c r="U358" s="2392"/>
      <c r="V358" s="2392"/>
    </row>
    <row r="359" spans="1:22" x14ac:dyDescent="0.2">
      <c r="A359" s="3"/>
      <c r="B359" s="164" t="s">
        <v>111</v>
      </c>
      <c r="C359" s="16" t="s">
        <v>27</v>
      </c>
      <c r="D359" s="10" t="s">
        <v>143</v>
      </c>
      <c r="E359" s="10"/>
      <c r="F359" s="10"/>
      <c r="G359" s="10"/>
      <c r="H359" s="1177"/>
      <c r="I359" s="177" t="s">
        <v>281</v>
      </c>
      <c r="J359" s="10" t="s">
        <v>152</v>
      </c>
      <c r="L359" s="10"/>
      <c r="M359" s="10"/>
      <c r="N359" s="10"/>
      <c r="O359" s="10"/>
      <c r="P359" s="10"/>
      <c r="Q359" s="2392"/>
      <c r="R359" s="2392"/>
      <c r="S359" s="2392"/>
      <c r="T359" s="2392"/>
      <c r="U359" s="2392"/>
      <c r="V359" s="2392"/>
    </row>
    <row r="360" spans="1:22" x14ac:dyDescent="0.2">
      <c r="B360" s="164" t="s">
        <v>126</v>
      </c>
      <c r="C360" s="16" t="s">
        <v>27</v>
      </c>
      <c r="D360" s="10" t="s">
        <v>144</v>
      </c>
      <c r="E360" s="10"/>
      <c r="F360" s="10"/>
      <c r="G360" s="10"/>
      <c r="H360" s="1177"/>
      <c r="I360" s="177" t="s">
        <v>282</v>
      </c>
      <c r="J360" s="10" t="s">
        <v>153</v>
      </c>
      <c r="L360" s="10"/>
      <c r="M360" s="10"/>
      <c r="N360" s="10"/>
      <c r="O360" s="10"/>
      <c r="P360" s="10"/>
      <c r="Q360" s="10"/>
    </row>
    <row r="361" spans="1:22" x14ac:dyDescent="0.2">
      <c r="B361" s="164" t="s">
        <v>127</v>
      </c>
      <c r="C361" s="16" t="s">
        <v>27</v>
      </c>
      <c r="D361" s="10" t="s">
        <v>145</v>
      </c>
      <c r="E361" s="10"/>
      <c r="F361" s="10"/>
      <c r="G361" s="10"/>
      <c r="H361" s="10"/>
      <c r="I361" s="177"/>
      <c r="J361" s="1177"/>
      <c r="K361" s="10"/>
      <c r="L361" s="10"/>
      <c r="M361" s="10"/>
      <c r="N361" s="10"/>
      <c r="O361" s="10"/>
      <c r="P361" s="10"/>
      <c r="Q361" s="10"/>
    </row>
    <row r="365" spans="1:22" ht="18" x14ac:dyDescent="0.25">
      <c r="A365" s="2361" t="s">
        <v>98</v>
      </c>
      <c r="B365" s="2361"/>
      <c r="C365" s="2361"/>
      <c r="D365" s="2361"/>
      <c r="E365" s="2361"/>
      <c r="F365" s="2361"/>
      <c r="G365" s="2361"/>
      <c r="H365" s="2361"/>
      <c r="I365" s="2361"/>
      <c r="J365" s="2361"/>
      <c r="K365" s="2361"/>
      <c r="L365" s="2361"/>
      <c r="M365" s="2361"/>
      <c r="N365" s="2361"/>
      <c r="O365" s="2361"/>
      <c r="P365" s="2361"/>
      <c r="Q365" s="2361"/>
      <c r="R365" s="2361"/>
      <c r="S365" s="2361"/>
      <c r="T365" s="2361"/>
      <c r="U365" s="2361"/>
      <c r="V365" s="2361"/>
    </row>
    <row r="366" spans="1:22" ht="18" x14ac:dyDescent="0.25">
      <c r="A366" s="1179"/>
      <c r="B366" s="1179"/>
      <c r="C366" s="1179"/>
      <c r="D366" s="1179"/>
      <c r="E366" s="1179"/>
      <c r="F366" s="1179"/>
      <c r="G366" s="1179"/>
      <c r="H366" s="1179"/>
      <c r="I366" s="1179"/>
      <c r="J366" s="1179"/>
      <c r="K366" s="1179"/>
      <c r="L366" s="1179"/>
      <c r="M366" s="1179"/>
      <c r="N366" s="1179"/>
      <c r="O366" s="1179"/>
      <c r="P366" s="1179"/>
      <c r="Q366" s="1179"/>
      <c r="R366" s="1179"/>
      <c r="S366" s="1179"/>
      <c r="T366" s="1179"/>
      <c r="U366" s="1179"/>
      <c r="V366" s="1179"/>
    </row>
    <row r="367" spans="1:22" x14ac:dyDescent="0.2">
      <c r="A367" s="112" t="s">
        <v>273</v>
      </c>
      <c r="C367" s="103" t="s">
        <v>27</v>
      </c>
      <c r="D367" s="103" t="s">
        <v>291</v>
      </c>
      <c r="E367" s="103"/>
    </row>
    <row r="368" spans="1:22" x14ac:dyDescent="0.2">
      <c r="A368" s="95" t="s">
        <v>25</v>
      </c>
      <c r="C368" s="103" t="s">
        <v>27</v>
      </c>
      <c r="D368" s="1180">
        <v>2014</v>
      </c>
      <c r="E368" s="81"/>
    </row>
    <row r="369" spans="1:26" x14ac:dyDescent="0.2">
      <c r="A369" s="95" t="s">
        <v>185</v>
      </c>
      <c r="C369" s="103" t="s">
        <v>27</v>
      </c>
      <c r="D369" s="103" t="s">
        <v>295</v>
      </c>
      <c r="E369" s="103"/>
    </row>
    <row r="370" spans="1:26" x14ac:dyDescent="0.2">
      <c r="A370" s="544" t="s">
        <v>272</v>
      </c>
      <c r="C370" s="103" t="s">
        <v>27</v>
      </c>
      <c r="D370" s="103" t="s">
        <v>275</v>
      </c>
      <c r="E370" s="103"/>
    </row>
    <row r="371" spans="1:26" ht="13.5" thickBot="1" x14ac:dyDescent="0.25">
      <c r="C371" s="13"/>
      <c r="D371" s="13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</row>
    <row r="372" spans="1:26" x14ac:dyDescent="0.2">
      <c r="A372" s="2560" t="s">
        <v>0</v>
      </c>
      <c r="B372" s="2567" t="s">
        <v>387</v>
      </c>
      <c r="C372" s="2568"/>
      <c r="D372" s="2569"/>
      <c r="E372" s="2653" t="s">
        <v>238</v>
      </c>
      <c r="F372" s="2653"/>
      <c r="G372" s="2653"/>
      <c r="H372" s="2653"/>
      <c r="I372" s="2653"/>
      <c r="J372" s="2653"/>
      <c r="K372" s="2653"/>
      <c r="L372" s="2653"/>
      <c r="M372" s="2653"/>
      <c r="N372" s="2653"/>
      <c r="O372" s="2653"/>
      <c r="P372" s="2653"/>
      <c r="Q372" s="2653"/>
      <c r="R372" s="2653"/>
      <c r="S372" s="2653"/>
      <c r="T372" s="2653"/>
      <c r="U372" s="2653"/>
      <c r="V372" s="2654"/>
    </row>
    <row r="373" spans="1:26" x14ac:dyDescent="0.2">
      <c r="A373" s="2561"/>
      <c r="B373" s="2570"/>
      <c r="C373" s="2571"/>
      <c r="D373" s="2572"/>
      <c r="E373" s="2647" t="s">
        <v>102</v>
      </c>
      <c r="F373" s="2646" t="s">
        <v>103</v>
      </c>
      <c r="G373" s="2646" t="s">
        <v>104</v>
      </c>
      <c r="H373" s="2646" t="s">
        <v>105</v>
      </c>
      <c r="I373" s="2646" t="s">
        <v>106</v>
      </c>
      <c r="J373" s="2646" t="s">
        <v>107</v>
      </c>
      <c r="K373" s="2645" t="s">
        <v>108</v>
      </c>
      <c r="L373" s="2645" t="s">
        <v>109</v>
      </c>
      <c r="M373" s="2645" t="s">
        <v>110</v>
      </c>
      <c r="N373" s="2646" t="s">
        <v>111</v>
      </c>
      <c r="O373" s="2646" t="s">
        <v>126</v>
      </c>
      <c r="P373" s="2646" t="s">
        <v>127</v>
      </c>
      <c r="Q373" s="2652" t="s">
        <v>128</v>
      </c>
      <c r="R373" s="2652" t="s">
        <v>129</v>
      </c>
      <c r="S373" s="2643" t="s">
        <v>130</v>
      </c>
      <c r="T373" s="2652" t="s">
        <v>131</v>
      </c>
      <c r="U373" s="2652" t="s">
        <v>132</v>
      </c>
      <c r="V373" s="2650" t="s">
        <v>133</v>
      </c>
    </row>
    <row r="374" spans="1:26" x14ac:dyDescent="0.2">
      <c r="A374" s="2561"/>
      <c r="B374" s="2573"/>
      <c r="C374" s="2574"/>
      <c r="D374" s="2575"/>
      <c r="E374" s="2648"/>
      <c r="F374" s="2592"/>
      <c r="G374" s="2592"/>
      <c r="H374" s="2592"/>
      <c r="I374" s="2592"/>
      <c r="J374" s="2649"/>
      <c r="K374" s="2372"/>
      <c r="L374" s="2372"/>
      <c r="M374" s="2372"/>
      <c r="N374" s="2592"/>
      <c r="O374" s="2592"/>
      <c r="P374" s="2592"/>
      <c r="Q374" s="2358"/>
      <c r="R374" s="2358"/>
      <c r="S374" s="2644"/>
      <c r="T374" s="2358"/>
      <c r="U374" s="2358"/>
      <c r="V374" s="2651"/>
    </row>
    <row r="375" spans="1:26" s="89" customFormat="1" ht="13.5" thickBot="1" x14ac:dyDescent="0.25">
      <c r="A375" s="380">
        <v>1</v>
      </c>
      <c r="B375" s="2343">
        <v>2</v>
      </c>
      <c r="C375" s="2398"/>
      <c r="D375" s="2344"/>
      <c r="E375" s="2101">
        <v>3</v>
      </c>
      <c r="F375" s="378">
        <v>4</v>
      </c>
      <c r="G375" s="378">
        <v>5</v>
      </c>
      <c r="H375" s="378">
        <v>6</v>
      </c>
      <c r="I375" s="378">
        <v>7</v>
      </c>
      <c r="J375" s="378">
        <v>8</v>
      </c>
      <c r="K375" s="2101">
        <v>9</v>
      </c>
      <c r="L375" s="378">
        <v>10</v>
      </c>
      <c r="M375" s="378">
        <v>11</v>
      </c>
      <c r="N375" s="378">
        <v>12</v>
      </c>
      <c r="O375" s="378">
        <v>13</v>
      </c>
      <c r="P375" s="2100">
        <v>14</v>
      </c>
      <c r="Q375" s="2100">
        <v>15</v>
      </c>
      <c r="R375" s="378">
        <v>16</v>
      </c>
      <c r="S375" s="2101">
        <v>17</v>
      </c>
      <c r="T375" s="2100">
        <v>18</v>
      </c>
      <c r="U375" s="2100">
        <v>19</v>
      </c>
      <c r="V375" s="376">
        <v>20</v>
      </c>
      <c r="W375" s="125"/>
      <c r="X375" s="125"/>
      <c r="Y375" s="125"/>
      <c r="Z375" s="88"/>
    </row>
    <row r="376" spans="1:26" x14ac:dyDescent="0.2">
      <c r="A376" s="96">
        <v>1</v>
      </c>
      <c r="B376" s="2596">
        <v>0</v>
      </c>
      <c r="C376" s="2597"/>
      <c r="D376" s="2598"/>
      <c r="E376" s="100"/>
      <c r="F376" s="98"/>
      <c r="G376" s="98"/>
      <c r="H376" s="97"/>
      <c r="I376" s="99"/>
      <c r="J376" s="99"/>
      <c r="K376" s="99"/>
      <c r="L376" s="97"/>
      <c r="M376" s="97"/>
      <c r="N376" s="97"/>
      <c r="O376" s="97"/>
      <c r="P376" s="97"/>
      <c r="Q376" s="97"/>
      <c r="R376" s="97"/>
      <c r="S376" s="97"/>
      <c r="T376" s="98"/>
      <c r="U376" s="98"/>
      <c r="V376" s="101"/>
    </row>
    <row r="377" spans="1:26" x14ac:dyDescent="0.2">
      <c r="A377" s="96">
        <v>2</v>
      </c>
      <c r="B377" s="2599">
        <v>1</v>
      </c>
      <c r="C377" s="2600"/>
      <c r="D377" s="2601"/>
      <c r="E377" s="100"/>
      <c r="F377" s="98"/>
      <c r="G377" s="98"/>
      <c r="H377" s="97"/>
      <c r="I377" s="99"/>
      <c r="J377" s="99"/>
      <c r="K377" s="99"/>
      <c r="L377" s="97"/>
      <c r="M377" s="97"/>
      <c r="N377" s="97"/>
      <c r="O377" s="97"/>
      <c r="P377" s="97"/>
      <c r="Q377" s="97"/>
      <c r="R377" s="97"/>
      <c r="S377" s="97"/>
      <c r="T377" s="98"/>
      <c r="U377" s="98"/>
      <c r="V377" s="101"/>
    </row>
    <row r="378" spans="1:26" x14ac:dyDescent="0.2">
      <c r="A378" s="96">
        <v>3</v>
      </c>
      <c r="B378" s="2599">
        <v>2</v>
      </c>
      <c r="C378" s="2600"/>
      <c r="D378" s="2601"/>
      <c r="E378" s="100"/>
      <c r="F378" s="98"/>
      <c r="G378" s="98"/>
      <c r="H378" s="97"/>
      <c r="I378" s="99"/>
      <c r="J378" s="99"/>
      <c r="K378" s="99"/>
      <c r="L378" s="97"/>
      <c r="M378" s="97"/>
      <c r="N378" s="97"/>
      <c r="O378" s="97"/>
      <c r="P378" s="97"/>
      <c r="Q378" s="97"/>
      <c r="R378" s="97"/>
      <c r="S378" s="97"/>
      <c r="T378" s="98"/>
      <c r="U378" s="98"/>
      <c r="V378" s="101"/>
    </row>
    <row r="379" spans="1:26" x14ac:dyDescent="0.2">
      <c r="A379" s="96">
        <v>4</v>
      </c>
      <c r="B379" s="2599">
        <v>3</v>
      </c>
      <c r="C379" s="2600"/>
      <c r="D379" s="2601"/>
      <c r="E379" s="100">
        <v>1</v>
      </c>
      <c r="F379" s="98"/>
      <c r="G379" s="98"/>
      <c r="H379" s="97">
        <v>1</v>
      </c>
      <c r="I379" s="99"/>
      <c r="J379" s="99">
        <v>1</v>
      </c>
      <c r="K379" s="99">
        <v>2</v>
      </c>
      <c r="L379" s="97">
        <v>2</v>
      </c>
      <c r="M379" s="97">
        <v>1</v>
      </c>
      <c r="N379" s="97">
        <v>1</v>
      </c>
      <c r="O379" s="97"/>
      <c r="P379" s="97"/>
      <c r="Q379" s="97"/>
      <c r="R379" s="97">
        <v>2</v>
      </c>
      <c r="S379" s="97">
        <v>1</v>
      </c>
      <c r="T379" s="98"/>
      <c r="U379" s="98"/>
      <c r="V379" s="101">
        <v>9</v>
      </c>
    </row>
    <row r="380" spans="1:26" x14ac:dyDescent="0.2">
      <c r="A380" s="96">
        <v>5</v>
      </c>
      <c r="B380" s="2599">
        <v>4</v>
      </c>
      <c r="C380" s="2600"/>
      <c r="D380" s="2601"/>
      <c r="E380" s="100"/>
      <c r="F380" s="98"/>
      <c r="G380" s="98"/>
      <c r="H380" s="98"/>
      <c r="I380" s="70"/>
      <c r="J380" s="99"/>
      <c r="K380" s="98"/>
      <c r="L380" s="97"/>
      <c r="M380" s="98"/>
      <c r="N380" s="98"/>
      <c r="O380" s="98"/>
      <c r="P380" s="97"/>
      <c r="Q380" s="98"/>
      <c r="R380" s="98"/>
      <c r="S380" s="98"/>
      <c r="T380" s="98"/>
      <c r="U380" s="98"/>
      <c r="V380" s="101"/>
    </row>
    <row r="381" spans="1:26" x14ac:dyDescent="0.2">
      <c r="A381" s="96">
        <v>6</v>
      </c>
      <c r="B381" s="2599">
        <v>5</v>
      </c>
      <c r="C381" s="2600"/>
      <c r="D381" s="2601"/>
      <c r="E381" s="100"/>
      <c r="F381" s="98"/>
      <c r="G381" s="98"/>
      <c r="H381" s="97"/>
      <c r="I381" s="99"/>
      <c r="J381" s="99"/>
      <c r="K381" s="99"/>
      <c r="L381" s="97"/>
      <c r="M381" s="97"/>
      <c r="N381" s="97"/>
      <c r="O381" s="97"/>
      <c r="P381" s="97"/>
      <c r="Q381" s="97"/>
      <c r="R381" s="97"/>
      <c r="S381" s="97"/>
      <c r="T381" s="98"/>
      <c r="U381" s="98"/>
      <c r="V381" s="101"/>
    </row>
    <row r="382" spans="1:26" x14ac:dyDescent="0.2">
      <c r="A382" s="96">
        <v>7</v>
      </c>
      <c r="B382" s="2599">
        <v>6</v>
      </c>
      <c r="C382" s="2600"/>
      <c r="D382" s="2601"/>
      <c r="E382" s="100"/>
      <c r="F382" s="98"/>
      <c r="G382" s="98"/>
      <c r="H382" s="97"/>
      <c r="I382" s="99"/>
      <c r="J382" s="99"/>
      <c r="K382" s="99"/>
      <c r="L382" s="97">
        <v>1</v>
      </c>
      <c r="M382" s="97"/>
      <c r="N382" s="97"/>
      <c r="O382" s="97"/>
      <c r="P382" s="97"/>
      <c r="Q382" s="97"/>
      <c r="R382" s="97"/>
      <c r="S382" s="97"/>
      <c r="T382" s="98"/>
      <c r="U382" s="98"/>
      <c r="V382" s="101">
        <v>8</v>
      </c>
    </row>
    <row r="383" spans="1:26" x14ac:dyDescent="0.2">
      <c r="A383" s="96">
        <v>8</v>
      </c>
      <c r="B383" s="2599">
        <v>7</v>
      </c>
      <c r="C383" s="2600"/>
      <c r="D383" s="2601"/>
      <c r="E383" s="100"/>
      <c r="F383" s="98"/>
      <c r="G383" s="98"/>
      <c r="H383" s="97"/>
      <c r="I383" s="99"/>
      <c r="J383" s="99"/>
      <c r="K383" s="99"/>
      <c r="L383" s="97"/>
      <c r="M383" s="97"/>
      <c r="N383" s="97"/>
      <c r="O383" s="97"/>
      <c r="P383" s="97"/>
      <c r="Q383" s="97"/>
      <c r="R383" s="97"/>
      <c r="S383" s="97"/>
      <c r="T383" s="98"/>
      <c r="U383" s="98"/>
      <c r="V383" s="101"/>
    </row>
    <row r="384" spans="1:26" x14ac:dyDescent="0.2">
      <c r="A384" s="96">
        <v>9</v>
      </c>
      <c r="B384" s="2599">
        <v>8</v>
      </c>
      <c r="C384" s="2600"/>
      <c r="D384" s="2601"/>
      <c r="E384" s="100"/>
      <c r="F384" s="98"/>
      <c r="G384" s="98"/>
      <c r="H384" s="97"/>
      <c r="I384" s="99"/>
      <c r="J384" s="99"/>
      <c r="K384" s="99"/>
      <c r="L384" s="97"/>
      <c r="M384" s="97"/>
      <c r="N384" s="97"/>
      <c r="O384" s="97"/>
      <c r="P384" s="97"/>
      <c r="Q384" s="97"/>
      <c r="R384" s="97"/>
      <c r="S384" s="97"/>
      <c r="T384" s="98"/>
      <c r="U384" s="98"/>
      <c r="V384" s="101"/>
    </row>
    <row r="385" spans="1:22" ht="13.5" thickBot="1" x14ac:dyDescent="0.25">
      <c r="A385" s="94">
        <v>10</v>
      </c>
      <c r="B385" s="2640">
        <v>9</v>
      </c>
      <c r="C385" s="2641"/>
      <c r="D385" s="2642"/>
      <c r="E385" s="73"/>
      <c r="F385" s="72"/>
      <c r="G385" s="72"/>
      <c r="H385" s="69"/>
      <c r="I385" s="68"/>
      <c r="J385" s="68"/>
      <c r="K385" s="68"/>
      <c r="L385" s="69">
        <v>1</v>
      </c>
      <c r="M385" s="69"/>
      <c r="N385" s="69"/>
      <c r="O385" s="69"/>
      <c r="P385" s="69"/>
      <c r="Q385" s="69">
        <v>1</v>
      </c>
      <c r="R385" s="69">
        <v>1</v>
      </c>
      <c r="S385" s="69"/>
      <c r="T385" s="72"/>
      <c r="U385" s="72"/>
      <c r="V385" s="67">
        <v>5</v>
      </c>
    </row>
    <row r="386" spans="1:22" ht="13.5" thickBot="1" x14ac:dyDescent="0.25">
      <c r="A386" s="2354" t="s">
        <v>276</v>
      </c>
      <c r="B386" s="2355"/>
      <c r="C386" s="2355"/>
      <c r="D386" s="2355"/>
      <c r="E386" s="1973">
        <f>SUM(E376:E385)</f>
        <v>1</v>
      </c>
      <c r="F386" s="1974">
        <f t="shared" ref="F386:V386" si="7">SUM(F376:F385)</f>
        <v>0</v>
      </c>
      <c r="G386" s="1974">
        <f t="shared" si="7"/>
        <v>0</v>
      </c>
      <c r="H386" s="1974">
        <f t="shared" si="7"/>
        <v>1</v>
      </c>
      <c r="I386" s="1974">
        <f t="shared" si="7"/>
        <v>0</v>
      </c>
      <c r="J386" s="1974">
        <f t="shared" si="7"/>
        <v>1</v>
      </c>
      <c r="K386" s="1974">
        <f t="shared" si="7"/>
        <v>2</v>
      </c>
      <c r="L386" s="1974">
        <f t="shared" si="7"/>
        <v>4</v>
      </c>
      <c r="M386" s="1974">
        <f t="shared" si="7"/>
        <v>1</v>
      </c>
      <c r="N386" s="1974">
        <f t="shared" si="7"/>
        <v>1</v>
      </c>
      <c r="O386" s="1974">
        <f t="shared" si="7"/>
        <v>0</v>
      </c>
      <c r="P386" s="1974">
        <f t="shared" si="7"/>
        <v>0</v>
      </c>
      <c r="Q386" s="1974">
        <f t="shared" si="7"/>
        <v>1</v>
      </c>
      <c r="R386" s="1974">
        <f t="shared" si="7"/>
        <v>3</v>
      </c>
      <c r="S386" s="1974">
        <f t="shared" si="7"/>
        <v>1</v>
      </c>
      <c r="T386" s="1974">
        <f t="shared" si="7"/>
        <v>0</v>
      </c>
      <c r="U386" s="1974">
        <f t="shared" si="7"/>
        <v>0</v>
      </c>
      <c r="V386" s="1975">
        <f t="shared" si="7"/>
        <v>22</v>
      </c>
    </row>
    <row r="387" spans="1:22" x14ac:dyDescent="0.2">
      <c r="A387" s="1178"/>
      <c r="B387" s="1178"/>
      <c r="C387" s="1178"/>
      <c r="D387" s="117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</row>
    <row r="389" spans="1:22" x14ac:dyDescent="0.2">
      <c r="A389" s="2257" t="s">
        <v>79</v>
      </c>
      <c r="B389" s="2257"/>
      <c r="C389" s="2257"/>
      <c r="D389" s="2257"/>
      <c r="E389" s="2257"/>
      <c r="F389" s="2257"/>
      <c r="Q389" s="2277"/>
      <c r="R389" s="2277"/>
      <c r="S389" s="2277"/>
      <c r="T389" s="2277"/>
      <c r="U389" s="2277"/>
      <c r="V389" s="2277"/>
    </row>
    <row r="391" spans="1:22" x14ac:dyDescent="0.2">
      <c r="A391" s="3"/>
      <c r="B391" s="164" t="s">
        <v>102</v>
      </c>
      <c r="C391" s="16" t="s">
        <v>27</v>
      </c>
      <c r="D391" s="15" t="s">
        <v>134</v>
      </c>
      <c r="E391" s="15"/>
      <c r="F391" s="15"/>
      <c r="G391" s="15"/>
      <c r="H391" s="15"/>
      <c r="I391" s="15"/>
      <c r="J391" s="10"/>
      <c r="K391" s="10"/>
      <c r="L391" s="10"/>
      <c r="M391" s="10"/>
      <c r="N391" s="10"/>
      <c r="O391" s="10"/>
      <c r="P391" s="10"/>
      <c r="Q391" s="2256"/>
      <c r="R391" s="2256"/>
      <c r="S391" s="2256"/>
      <c r="T391" s="2256"/>
      <c r="U391" s="2256"/>
      <c r="V391" s="2256"/>
    </row>
    <row r="392" spans="1:22" x14ac:dyDescent="0.2">
      <c r="A392" s="3"/>
      <c r="B392" s="164" t="s">
        <v>103</v>
      </c>
      <c r="C392" s="16" t="s">
        <v>27</v>
      </c>
      <c r="D392" s="17" t="s">
        <v>135</v>
      </c>
      <c r="E392" s="17"/>
      <c r="F392" s="15"/>
      <c r="G392" s="15"/>
      <c r="H392" s="15"/>
      <c r="I392" s="15"/>
      <c r="J392" s="10"/>
      <c r="K392" s="10"/>
      <c r="L392" s="10"/>
      <c r="M392" s="10"/>
      <c r="N392" s="10"/>
      <c r="O392" s="10"/>
      <c r="P392" s="10"/>
      <c r="Q392" s="2256"/>
      <c r="R392" s="2256"/>
      <c r="S392" s="2256"/>
      <c r="T392" s="2256"/>
      <c r="U392" s="2256"/>
      <c r="V392" s="2256"/>
    </row>
    <row r="393" spans="1:22" x14ac:dyDescent="0.2">
      <c r="A393" s="3"/>
      <c r="B393" s="164" t="s">
        <v>104</v>
      </c>
      <c r="C393" s="16" t="s">
        <v>27</v>
      </c>
      <c r="D393" s="15" t="s">
        <v>136</v>
      </c>
      <c r="E393" s="18"/>
      <c r="F393" s="15"/>
      <c r="G393" s="15"/>
      <c r="H393" s="15"/>
      <c r="I393" s="15"/>
      <c r="J393" s="10"/>
      <c r="K393" s="10"/>
      <c r="L393" s="10"/>
      <c r="M393" s="10"/>
      <c r="N393" s="10"/>
      <c r="O393" s="10"/>
      <c r="P393" s="10"/>
      <c r="Q393" s="2392"/>
      <c r="R393" s="2392"/>
      <c r="S393" s="2392"/>
      <c r="T393" s="2392"/>
      <c r="U393" s="2392"/>
      <c r="V393" s="2392"/>
    </row>
    <row r="394" spans="1:22" x14ac:dyDescent="0.2">
      <c r="A394" s="3"/>
      <c r="B394" s="164" t="s">
        <v>105</v>
      </c>
      <c r="C394" s="16" t="s">
        <v>27</v>
      </c>
      <c r="D394" s="10" t="s">
        <v>137</v>
      </c>
      <c r="E394" s="15"/>
      <c r="F394" s="15"/>
      <c r="G394" s="15"/>
      <c r="H394" s="1177"/>
      <c r="I394" s="177" t="s">
        <v>277</v>
      </c>
      <c r="J394" s="10" t="s">
        <v>146</v>
      </c>
      <c r="L394" s="10"/>
      <c r="M394" s="10"/>
      <c r="N394" s="10"/>
      <c r="O394" s="10"/>
      <c r="P394" s="10"/>
      <c r="Q394" s="2392"/>
      <c r="R394" s="2392"/>
      <c r="S394" s="2392"/>
      <c r="T394" s="2392"/>
      <c r="U394" s="2392"/>
      <c r="V394" s="2392"/>
    </row>
    <row r="395" spans="1:22" x14ac:dyDescent="0.2">
      <c r="A395" s="3"/>
      <c r="B395" s="164" t="s">
        <v>106</v>
      </c>
      <c r="C395" s="16" t="s">
        <v>27</v>
      </c>
      <c r="D395" s="10" t="s">
        <v>138</v>
      </c>
      <c r="E395" s="10"/>
      <c r="F395" s="10"/>
      <c r="G395" s="10"/>
      <c r="H395" s="1177"/>
      <c r="I395" s="177" t="s">
        <v>278</v>
      </c>
      <c r="J395" s="10" t="s">
        <v>147</v>
      </c>
      <c r="L395" s="10"/>
      <c r="M395" s="10"/>
      <c r="N395" s="10"/>
      <c r="O395" s="10"/>
      <c r="P395" s="10"/>
      <c r="Q395" s="10"/>
    </row>
    <row r="396" spans="1:22" x14ac:dyDescent="0.2">
      <c r="A396" s="3"/>
      <c r="B396" s="164" t="s">
        <v>107</v>
      </c>
      <c r="C396" s="16" t="s">
        <v>27</v>
      </c>
      <c r="D396" s="10" t="s">
        <v>139</v>
      </c>
      <c r="E396" s="10"/>
      <c r="F396" s="10"/>
      <c r="G396" s="10"/>
      <c r="H396" s="1177"/>
      <c r="I396" s="177"/>
      <c r="J396" s="10" t="s">
        <v>148</v>
      </c>
      <c r="L396" s="10"/>
      <c r="M396" s="10"/>
      <c r="N396" s="10"/>
      <c r="O396" s="10"/>
      <c r="P396" s="10"/>
      <c r="Q396" s="10"/>
    </row>
    <row r="397" spans="1:22" x14ac:dyDescent="0.2">
      <c r="A397" s="3"/>
      <c r="B397" s="164" t="s">
        <v>108</v>
      </c>
      <c r="C397" s="16" t="s">
        <v>27</v>
      </c>
      <c r="D397" s="10" t="s">
        <v>140</v>
      </c>
      <c r="E397" s="10"/>
      <c r="F397" s="10"/>
      <c r="G397" s="10"/>
      <c r="H397" s="1177"/>
      <c r="I397" s="177" t="s">
        <v>279</v>
      </c>
      <c r="J397" s="10" t="s">
        <v>149</v>
      </c>
      <c r="L397" s="10"/>
      <c r="M397" s="10"/>
      <c r="N397" s="10"/>
      <c r="O397" s="10"/>
      <c r="P397" s="10"/>
      <c r="Q397" s="10"/>
    </row>
    <row r="398" spans="1:22" x14ac:dyDescent="0.2">
      <c r="A398" s="3"/>
      <c r="B398" s="164" t="s">
        <v>109</v>
      </c>
      <c r="C398" s="16" t="s">
        <v>27</v>
      </c>
      <c r="D398" s="10" t="s">
        <v>141</v>
      </c>
      <c r="E398" s="10"/>
      <c r="F398" s="10"/>
      <c r="G398" s="10"/>
      <c r="H398" s="1177"/>
      <c r="I398" s="177"/>
      <c r="J398" s="10" t="s">
        <v>150</v>
      </c>
      <c r="L398" s="10"/>
      <c r="M398" s="10"/>
      <c r="N398" s="10"/>
      <c r="O398" s="10"/>
      <c r="P398" s="10"/>
      <c r="Q398" s="2257"/>
      <c r="R398" s="2257"/>
      <c r="S398" s="2257"/>
      <c r="T398" s="2257"/>
      <c r="U398" s="2257"/>
      <c r="V398" s="2257"/>
    </row>
    <row r="399" spans="1:22" x14ac:dyDescent="0.2">
      <c r="A399" s="3"/>
      <c r="B399" s="164" t="s">
        <v>110</v>
      </c>
      <c r="C399" s="16" t="s">
        <v>27</v>
      </c>
      <c r="D399" s="10" t="s">
        <v>142</v>
      </c>
      <c r="E399" s="10"/>
      <c r="F399" s="10"/>
      <c r="G399" s="10"/>
      <c r="H399" s="1177"/>
      <c r="I399" s="177" t="s">
        <v>280</v>
      </c>
      <c r="J399" s="10" t="s">
        <v>151</v>
      </c>
      <c r="L399" s="10"/>
      <c r="M399" s="10"/>
      <c r="N399" s="10"/>
      <c r="O399" s="10"/>
      <c r="P399" s="10"/>
      <c r="Q399" s="2392"/>
      <c r="R399" s="2392"/>
      <c r="S399" s="2392"/>
      <c r="T399" s="2392"/>
      <c r="U399" s="2392"/>
      <c r="V399" s="2392"/>
    </row>
    <row r="400" spans="1:22" x14ac:dyDescent="0.2">
      <c r="A400" s="3"/>
      <c r="B400" s="164" t="s">
        <v>111</v>
      </c>
      <c r="C400" s="16" t="s">
        <v>27</v>
      </c>
      <c r="D400" s="10" t="s">
        <v>143</v>
      </c>
      <c r="E400" s="10"/>
      <c r="F400" s="10"/>
      <c r="G400" s="10"/>
      <c r="H400" s="1177"/>
      <c r="I400" s="177" t="s">
        <v>281</v>
      </c>
      <c r="J400" s="10" t="s">
        <v>152</v>
      </c>
      <c r="L400" s="10"/>
      <c r="M400" s="10"/>
      <c r="N400" s="10"/>
      <c r="O400" s="10"/>
      <c r="P400" s="10"/>
      <c r="Q400" s="2392"/>
      <c r="R400" s="2392"/>
      <c r="S400" s="2392"/>
      <c r="T400" s="2392"/>
      <c r="U400" s="2392"/>
      <c r="V400" s="2392"/>
    </row>
    <row r="401" spans="1:22" x14ac:dyDescent="0.2">
      <c r="B401" s="164" t="s">
        <v>126</v>
      </c>
      <c r="C401" s="16" t="s">
        <v>27</v>
      </c>
      <c r="D401" s="10" t="s">
        <v>144</v>
      </c>
      <c r="E401" s="10"/>
      <c r="F401" s="10"/>
      <c r="G401" s="10"/>
      <c r="H401" s="1177"/>
      <c r="I401" s="177" t="s">
        <v>282</v>
      </c>
      <c r="J401" s="10" t="s">
        <v>153</v>
      </c>
      <c r="L401" s="10"/>
      <c r="M401" s="10"/>
      <c r="N401" s="10"/>
      <c r="O401" s="10"/>
      <c r="P401" s="10"/>
      <c r="Q401" s="10"/>
    </row>
    <row r="402" spans="1:22" x14ac:dyDescent="0.2">
      <c r="B402" s="164" t="s">
        <v>127</v>
      </c>
      <c r="C402" s="16" t="s">
        <v>27</v>
      </c>
      <c r="D402" s="10" t="s">
        <v>145</v>
      </c>
      <c r="E402" s="10"/>
      <c r="F402" s="10"/>
      <c r="G402" s="10"/>
      <c r="H402" s="10"/>
      <c r="I402" s="177"/>
      <c r="J402" s="1177"/>
      <c r="K402" s="10"/>
      <c r="L402" s="10"/>
      <c r="M402" s="10"/>
      <c r="N402" s="10"/>
      <c r="O402" s="10"/>
      <c r="P402" s="10"/>
      <c r="Q402" s="10"/>
    </row>
    <row r="407" spans="1:22" ht="18" x14ac:dyDescent="0.25">
      <c r="A407" s="2361" t="s">
        <v>98</v>
      </c>
      <c r="B407" s="2361"/>
      <c r="C407" s="2361"/>
      <c r="D407" s="2361"/>
      <c r="E407" s="2361"/>
      <c r="F407" s="2361"/>
      <c r="G407" s="2361"/>
      <c r="H407" s="2361"/>
      <c r="I407" s="2361"/>
      <c r="J407" s="2361"/>
      <c r="K407" s="2361"/>
      <c r="L407" s="2361"/>
      <c r="M407" s="2361"/>
      <c r="N407" s="2361"/>
      <c r="O407" s="2361"/>
      <c r="P407" s="2361"/>
      <c r="Q407" s="2361"/>
      <c r="R407" s="2361"/>
      <c r="S407" s="2361"/>
      <c r="T407" s="2361"/>
      <c r="U407" s="2361"/>
      <c r="V407" s="2361"/>
    </row>
    <row r="408" spans="1:22" ht="18" x14ac:dyDescent="0.25">
      <c r="A408" s="1179"/>
      <c r="B408" s="1179"/>
      <c r="C408" s="1179"/>
      <c r="D408" s="1179"/>
      <c r="E408" s="1179"/>
      <c r="F408" s="1179"/>
      <c r="G408" s="1179"/>
      <c r="H408" s="1179"/>
      <c r="I408" s="1179"/>
      <c r="J408" s="1179"/>
      <c r="K408" s="1179"/>
      <c r="L408" s="1179"/>
      <c r="M408" s="1179"/>
      <c r="N408" s="1179"/>
      <c r="O408" s="1179"/>
      <c r="P408" s="1179"/>
      <c r="Q408" s="1179"/>
      <c r="R408" s="1179"/>
      <c r="S408" s="1179"/>
      <c r="T408" s="1179"/>
      <c r="U408" s="1179"/>
      <c r="V408" s="1179"/>
    </row>
    <row r="409" spans="1:22" x14ac:dyDescent="0.2">
      <c r="A409" s="112" t="s">
        <v>273</v>
      </c>
      <c r="C409" s="103" t="s">
        <v>27</v>
      </c>
      <c r="D409" s="103" t="s">
        <v>672</v>
      </c>
      <c r="E409" s="103"/>
    </row>
    <row r="410" spans="1:22" x14ac:dyDescent="0.2">
      <c r="A410" s="95" t="s">
        <v>25</v>
      </c>
      <c r="C410" s="103" t="s">
        <v>27</v>
      </c>
      <c r="D410" s="1180">
        <v>2014</v>
      </c>
      <c r="E410" s="81"/>
    </row>
    <row r="411" spans="1:22" x14ac:dyDescent="0.2">
      <c r="A411" s="95" t="s">
        <v>185</v>
      </c>
      <c r="C411" s="103" t="s">
        <v>27</v>
      </c>
      <c r="D411" s="103" t="s">
        <v>295</v>
      </c>
      <c r="E411" s="103"/>
    </row>
    <row r="412" spans="1:22" x14ac:dyDescent="0.2">
      <c r="A412" s="544" t="s">
        <v>272</v>
      </c>
      <c r="C412" s="103" t="s">
        <v>27</v>
      </c>
      <c r="D412" s="103" t="s">
        <v>275</v>
      </c>
      <c r="E412" s="103"/>
    </row>
    <row r="413" spans="1:22" ht="13.5" thickBot="1" x14ac:dyDescent="0.25">
      <c r="C413" s="13"/>
      <c r="D413" s="13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</row>
    <row r="414" spans="1:22" x14ac:dyDescent="0.2">
      <c r="A414" s="2560" t="s">
        <v>0</v>
      </c>
      <c r="B414" s="2567" t="s">
        <v>387</v>
      </c>
      <c r="C414" s="2568"/>
      <c r="D414" s="2569"/>
      <c r="E414" s="2653" t="s">
        <v>238</v>
      </c>
      <c r="F414" s="2653"/>
      <c r="G414" s="2653"/>
      <c r="H414" s="2653"/>
      <c r="I414" s="2653"/>
      <c r="J414" s="2653"/>
      <c r="K414" s="2653"/>
      <c r="L414" s="2653"/>
      <c r="M414" s="2653"/>
      <c r="N414" s="2653"/>
      <c r="O414" s="2653"/>
      <c r="P414" s="2653"/>
      <c r="Q414" s="2653"/>
      <c r="R414" s="2653"/>
      <c r="S414" s="2653"/>
      <c r="T414" s="2653"/>
      <c r="U414" s="2653"/>
      <c r="V414" s="2654"/>
    </row>
    <row r="415" spans="1:22" x14ac:dyDescent="0.2">
      <c r="A415" s="2561"/>
      <c r="B415" s="2570"/>
      <c r="C415" s="2571"/>
      <c r="D415" s="2572"/>
      <c r="E415" s="2647" t="s">
        <v>102</v>
      </c>
      <c r="F415" s="2646" t="s">
        <v>103</v>
      </c>
      <c r="G415" s="2646" t="s">
        <v>104</v>
      </c>
      <c r="H415" s="2646" t="s">
        <v>105</v>
      </c>
      <c r="I415" s="2646" t="s">
        <v>106</v>
      </c>
      <c r="J415" s="2646" t="s">
        <v>107</v>
      </c>
      <c r="K415" s="2645" t="s">
        <v>108</v>
      </c>
      <c r="L415" s="2645" t="s">
        <v>109</v>
      </c>
      <c r="M415" s="2645" t="s">
        <v>110</v>
      </c>
      <c r="N415" s="2646" t="s">
        <v>111</v>
      </c>
      <c r="O415" s="2646" t="s">
        <v>126</v>
      </c>
      <c r="P415" s="2646" t="s">
        <v>127</v>
      </c>
      <c r="Q415" s="2652" t="s">
        <v>128</v>
      </c>
      <c r="R415" s="2652" t="s">
        <v>129</v>
      </c>
      <c r="S415" s="2643" t="s">
        <v>130</v>
      </c>
      <c r="T415" s="2652" t="s">
        <v>131</v>
      </c>
      <c r="U415" s="2652" t="s">
        <v>132</v>
      </c>
      <c r="V415" s="2650" t="s">
        <v>133</v>
      </c>
    </row>
    <row r="416" spans="1:22" x14ac:dyDescent="0.2">
      <c r="A416" s="2561"/>
      <c r="B416" s="2573"/>
      <c r="C416" s="2574"/>
      <c r="D416" s="2575"/>
      <c r="E416" s="2648"/>
      <c r="F416" s="2592"/>
      <c r="G416" s="2592"/>
      <c r="H416" s="2592"/>
      <c r="I416" s="2592"/>
      <c r="J416" s="2649"/>
      <c r="K416" s="2372"/>
      <c r="L416" s="2372"/>
      <c r="M416" s="2372"/>
      <c r="N416" s="2592"/>
      <c r="O416" s="2592"/>
      <c r="P416" s="2592"/>
      <c r="Q416" s="2358"/>
      <c r="R416" s="2358"/>
      <c r="S416" s="2644"/>
      <c r="T416" s="2358"/>
      <c r="U416" s="2358"/>
      <c r="V416" s="2651"/>
    </row>
    <row r="417" spans="1:26" s="89" customFormat="1" ht="13.5" thickBot="1" x14ac:dyDescent="0.25">
      <c r="A417" s="380">
        <v>1</v>
      </c>
      <c r="B417" s="2343">
        <v>2</v>
      </c>
      <c r="C417" s="2398"/>
      <c r="D417" s="2344"/>
      <c r="E417" s="2246">
        <v>3</v>
      </c>
      <c r="F417" s="378">
        <v>4</v>
      </c>
      <c r="G417" s="378">
        <v>5</v>
      </c>
      <c r="H417" s="378">
        <v>6</v>
      </c>
      <c r="I417" s="378">
        <v>7</v>
      </c>
      <c r="J417" s="378">
        <v>8</v>
      </c>
      <c r="K417" s="2246">
        <v>9</v>
      </c>
      <c r="L417" s="378">
        <v>10</v>
      </c>
      <c r="M417" s="378">
        <v>11</v>
      </c>
      <c r="N417" s="378">
        <v>12</v>
      </c>
      <c r="O417" s="378">
        <v>13</v>
      </c>
      <c r="P417" s="2245">
        <v>14</v>
      </c>
      <c r="Q417" s="2245">
        <v>15</v>
      </c>
      <c r="R417" s="378">
        <v>16</v>
      </c>
      <c r="S417" s="2246">
        <v>17</v>
      </c>
      <c r="T417" s="2245">
        <v>18</v>
      </c>
      <c r="U417" s="2245">
        <v>19</v>
      </c>
      <c r="V417" s="376">
        <v>20</v>
      </c>
      <c r="W417" s="125"/>
      <c r="X417" s="125"/>
      <c r="Y417" s="125"/>
      <c r="Z417" s="88"/>
    </row>
    <row r="418" spans="1:26" x14ac:dyDescent="0.2">
      <c r="A418" s="96">
        <v>1</v>
      </c>
      <c r="B418" s="2596">
        <v>0</v>
      </c>
      <c r="C418" s="2597"/>
      <c r="D418" s="2598"/>
      <c r="E418" s="100"/>
      <c r="F418" s="98"/>
      <c r="G418" s="98"/>
      <c r="H418" s="97"/>
      <c r="I418" s="99"/>
      <c r="J418" s="99"/>
      <c r="K418" s="99"/>
      <c r="L418" s="97"/>
      <c r="M418" s="97"/>
      <c r="N418" s="97"/>
      <c r="O418" s="97"/>
      <c r="P418" s="97"/>
      <c r="Q418" s="97"/>
      <c r="R418" s="97"/>
      <c r="S418" s="97"/>
      <c r="T418" s="98"/>
      <c r="U418" s="98"/>
      <c r="V418" s="101"/>
    </row>
    <row r="419" spans="1:26" x14ac:dyDescent="0.2">
      <c r="A419" s="96">
        <v>2</v>
      </c>
      <c r="B419" s="2599">
        <v>1</v>
      </c>
      <c r="C419" s="2600"/>
      <c r="D419" s="2601"/>
      <c r="E419" s="100"/>
      <c r="F419" s="98"/>
      <c r="G419" s="98"/>
      <c r="H419" s="97"/>
      <c r="I419" s="99"/>
      <c r="J419" s="99"/>
      <c r="K419" s="99"/>
      <c r="L419" s="97"/>
      <c r="M419" s="97"/>
      <c r="N419" s="97"/>
      <c r="O419" s="97"/>
      <c r="P419" s="97"/>
      <c r="Q419" s="97"/>
      <c r="R419" s="97"/>
      <c r="S419" s="97"/>
      <c r="T419" s="98"/>
      <c r="U419" s="98"/>
      <c r="V419" s="101"/>
    </row>
    <row r="420" spans="1:26" x14ac:dyDescent="0.2">
      <c r="A420" s="96">
        <v>3</v>
      </c>
      <c r="B420" s="2599">
        <v>2</v>
      </c>
      <c r="C420" s="2600"/>
      <c r="D420" s="2601"/>
      <c r="E420" s="100"/>
      <c r="F420" s="98"/>
      <c r="G420" s="98"/>
      <c r="H420" s="97"/>
      <c r="I420" s="99"/>
      <c r="J420" s="99"/>
      <c r="K420" s="99"/>
      <c r="L420" s="97"/>
      <c r="M420" s="97"/>
      <c r="N420" s="97"/>
      <c r="O420" s="97"/>
      <c r="P420" s="97"/>
      <c r="Q420" s="97"/>
      <c r="R420" s="97"/>
      <c r="S420" s="97"/>
      <c r="T420" s="98"/>
      <c r="U420" s="98"/>
      <c r="V420" s="101"/>
    </row>
    <row r="421" spans="1:26" x14ac:dyDescent="0.2">
      <c r="A421" s="96">
        <v>4</v>
      </c>
      <c r="B421" s="2599">
        <v>3</v>
      </c>
      <c r="C421" s="2600"/>
      <c r="D421" s="2601"/>
      <c r="E421" s="100">
        <v>9</v>
      </c>
      <c r="F421" s="98"/>
      <c r="G421" s="98"/>
      <c r="H421" s="97">
        <v>2</v>
      </c>
      <c r="I421" s="99"/>
      <c r="J421" s="99"/>
      <c r="K421" s="99">
        <v>1</v>
      </c>
      <c r="L421" s="97">
        <v>1</v>
      </c>
      <c r="M421" s="97"/>
      <c r="N421" s="97"/>
      <c r="O421" s="97"/>
      <c r="P421" s="97"/>
      <c r="Q421" s="97"/>
      <c r="R421" s="97">
        <v>6</v>
      </c>
      <c r="S421" s="97"/>
      <c r="T421" s="98"/>
      <c r="U421" s="98"/>
      <c r="V421" s="101">
        <v>40</v>
      </c>
    </row>
    <row r="422" spans="1:26" x14ac:dyDescent="0.2">
      <c r="A422" s="96">
        <v>5</v>
      </c>
      <c r="B422" s="2599">
        <v>4</v>
      </c>
      <c r="C422" s="2600"/>
      <c r="D422" s="2601"/>
      <c r="E422" s="100"/>
      <c r="F422" s="98"/>
      <c r="G422" s="98"/>
      <c r="H422" s="98"/>
      <c r="I422" s="70"/>
      <c r="J422" s="99"/>
      <c r="K422" s="98"/>
      <c r="L422" s="97"/>
      <c r="M422" s="98"/>
      <c r="N422" s="98"/>
      <c r="O422" s="98"/>
      <c r="P422" s="97"/>
      <c r="Q422" s="98"/>
      <c r="R422" s="98"/>
      <c r="S422" s="98"/>
      <c r="T422" s="98"/>
      <c r="U422" s="98"/>
      <c r="V422" s="101"/>
    </row>
    <row r="423" spans="1:26" x14ac:dyDescent="0.2">
      <c r="A423" s="96">
        <v>6</v>
      </c>
      <c r="B423" s="2599">
        <v>5</v>
      </c>
      <c r="C423" s="2600"/>
      <c r="D423" s="2601"/>
      <c r="E423" s="100"/>
      <c r="F423" s="98"/>
      <c r="G423" s="98"/>
      <c r="H423" s="97"/>
      <c r="I423" s="99"/>
      <c r="J423" s="99"/>
      <c r="K423" s="99"/>
      <c r="L423" s="97"/>
      <c r="M423" s="97"/>
      <c r="N423" s="97"/>
      <c r="O423" s="97"/>
      <c r="P423" s="97"/>
      <c r="Q423" s="97"/>
      <c r="R423" s="97"/>
      <c r="S423" s="97"/>
      <c r="T423" s="98"/>
      <c r="U423" s="98"/>
      <c r="V423" s="101"/>
    </row>
    <row r="424" spans="1:26" x14ac:dyDescent="0.2">
      <c r="A424" s="96">
        <v>7</v>
      </c>
      <c r="B424" s="2599">
        <v>6</v>
      </c>
      <c r="C424" s="2600"/>
      <c r="D424" s="2601"/>
      <c r="E424" s="100"/>
      <c r="F424" s="98"/>
      <c r="G424" s="98"/>
      <c r="H424" s="97"/>
      <c r="I424" s="99"/>
      <c r="J424" s="99"/>
      <c r="K424" s="99"/>
      <c r="L424" s="97"/>
      <c r="M424" s="97"/>
      <c r="N424" s="97"/>
      <c r="O424" s="97"/>
      <c r="P424" s="97"/>
      <c r="Q424" s="97"/>
      <c r="R424" s="97"/>
      <c r="S424" s="97"/>
      <c r="T424" s="98"/>
      <c r="U424" s="98"/>
      <c r="V424" s="101"/>
    </row>
    <row r="425" spans="1:26" x14ac:dyDescent="0.2">
      <c r="A425" s="96">
        <v>8</v>
      </c>
      <c r="B425" s="2599">
        <v>7</v>
      </c>
      <c r="C425" s="2600"/>
      <c r="D425" s="2601"/>
      <c r="E425" s="100"/>
      <c r="F425" s="98"/>
      <c r="G425" s="98"/>
      <c r="H425" s="97"/>
      <c r="I425" s="99"/>
      <c r="J425" s="99"/>
      <c r="K425" s="99"/>
      <c r="L425" s="97"/>
      <c r="M425" s="97"/>
      <c r="N425" s="97"/>
      <c r="O425" s="97"/>
      <c r="P425" s="97"/>
      <c r="Q425" s="97"/>
      <c r="R425" s="97"/>
      <c r="S425" s="97"/>
      <c r="T425" s="98"/>
      <c r="U425" s="98"/>
      <c r="V425" s="101">
        <v>1</v>
      </c>
    </row>
    <row r="426" spans="1:26" x14ac:dyDescent="0.2">
      <c r="A426" s="96">
        <v>9</v>
      </c>
      <c r="B426" s="2599">
        <v>8</v>
      </c>
      <c r="C426" s="2600"/>
      <c r="D426" s="2601"/>
      <c r="E426" s="100"/>
      <c r="F426" s="98"/>
      <c r="G426" s="98"/>
      <c r="H426" s="97"/>
      <c r="I426" s="99"/>
      <c r="J426" s="99"/>
      <c r="K426" s="99"/>
      <c r="L426" s="97"/>
      <c r="M426" s="97"/>
      <c r="N426" s="97"/>
      <c r="O426" s="97"/>
      <c r="P426" s="97"/>
      <c r="Q426" s="97"/>
      <c r="R426" s="97"/>
      <c r="S426" s="97"/>
      <c r="T426" s="98"/>
      <c r="U426" s="98"/>
      <c r="V426" s="101">
        <v>1</v>
      </c>
    </row>
    <row r="427" spans="1:26" ht="13.5" thickBot="1" x14ac:dyDescent="0.25">
      <c r="A427" s="94">
        <v>10</v>
      </c>
      <c r="B427" s="2640">
        <v>9</v>
      </c>
      <c r="C427" s="2641"/>
      <c r="D427" s="2642"/>
      <c r="E427" s="73"/>
      <c r="F427" s="72"/>
      <c r="G427" s="72"/>
      <c r="H427" s="69"/>
      <c r="I427" s="68"/>
      <c r="J427" s="68"/>
      <c r="K427" s="68"/>
      <c r="L427" s="69"/>
      <c r="M427" s="69"/>
      <c r="N427" s="69"/>
      <c r="O427" s="69"/>
      <c r="P427" s="69"/>
      <c r="Q427" s="69"/>
      <c r="R427" s="69"/>
      <c r="S427" s="69"/>
      <c r="T427" s="72"/>
      <c r="U427" s="72"/>
      <c r="V427" s="67">
        <v>7</v>
      </c>
    </row>
    <row r="428" spans="1:26" ht="13.5" thickBot="1" x14ac:dyDescent="0.25">
      <c r="A428" s="2354" t="s">
        <v>276</v>
      </c>
      <c r="B428" s="2355"/>
      <c r="C428" s="2355"/>
      <c r="D428" s="2355"/>
      <c r="E428" s="1973">
        <f>SUM(E418:E427)</f>
        <v>9</v>
      </c>
      <c r="F428" s="1974">
        <f t="shared" ref="F428:V428" si="8">SUM(F418:F427)</f>
        <v>0</v>
      </c>
      <c r="G428" s="1974">
        <f t="shared" si="8"/>
        <v>0</v>
      </c>
      <c r="H428" s="1974">
        <f t="shared" si="8"/>
        <v>2</v>
      </c>
      <c r="I428" s="1974">
        <f t="shared" si="8"/>
        <v>0</v>
      </c>
      <c r="J428" s="1974">
        <f t="shared" si="8"/>
        <v>0</v>
      </c>
      <c r="K428" s="1974">
        <f t="shared" si="8"/>
        <v>1</v>
      </c>
      <c r="L428" s="1974">
        <f t="shared" si="8"/>
        <v>1</v>
      </c>
      <c r="M428" s="1974">
        <f t="shared" si="8"/>
        <v>0</v>
      </c>
      <c r="N428" s="1974">
        <f t="shared" si="8"/>
        <v>0</v>
      </c>
      <c r="O428" s="1974">
        <f t="shared" si="8"/>
        <v>0</v>
      </c>
      <c r="P428" s="1974">
        <f t="shared" si="8"/>
        <v>0</v>
      </c>
      <c r="Q428" s="1974">
        <f t="shared" si="8"/>
        <v>0</v>
      </c>
      <c r="R428" s="1974">
        <f t="shared" si="8"/>
        <v>6</v>
      </c>
      <c r="S428" s="1974">
        <f t="shared" si="8"/>
        <v>0</v>
      </c>
      <c r="T428" s="1974">
        <f t="shared" si="8"/>
        <v>0</v>
      </c>
      <c r="U428" s="1974">
        <f t="shared" si="8"/>
        <v>0</v>
      </c>
      <c r="V428" s="1975">
        <f t="shared" si="8"/>
        <v>49</v>
      </c>
    </row>
    <row r="429" spans="1:26" x14ac:dyDescent="0.2">
      <c r="A429" s="1178"/>
      <c r="B429" s="1178"/>
      <c r="C429" s="1178"/>
      <c r="D429" s="117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</row>
    <row r="431" spans="1:26" x14ac:dyDescent="0.2">
      <c r="A431" s="2257" t="s">
        <v>79</v>
      </c>
      <c r="B431" s="2257"/>
      <c r="C431" s="2257"/>
      <c r="D431" s="2257"/>
      <c r="E431" s="2257"/>
      <c r="F431" s="2257"/>
      <c r="Q431" s="2277"/>
      <c r="R431" s="2277"/>
      <c r="S431" s="2277"/>
      <c r="T431" s="2277"/>
      <c r="U431" s="2277"/>
      <c r="V431" s="2277"/>
    </row>
    <row r="433" spans="1:22" x14ac:dyDescent="0.2">
      <c r="A433" s="3"/>
      <c r="B433" s="164" t="s">
        <v>102</v>
      </c>
      <c r="C433" s="16" t="s">
        <v>27</v>
      </c>
      <c r="D433" s="15" t="s">
        <v>134</v>
      </c>
      <c r="E433" s="15"/>
      <c r="F433" s="15"/>
      <c r="G433" s="15"/>
      <c r="H433" s="15"/>
      <c r="I433" s="15"/>
      <c r="J433" s="10"/>
      <c r="K433" s="10"/>
      <c r="L433" s="10"/>
      <c r="M433" s="10"/>
      <c r="N433" s="10"/>
      <c r="O433" s="10"/>
      <c r="P433" s="10"/>
      <c r="Q433" s="2256"/>
      <c r="R433" s="2256"/>
      <c r="S433" s="2256"/>
      <c r="T433" s="2256"/>
      <c r="U433" s="2256"/>
      <c r="V433" s="2256"/>
    </row>
    <row r="434" spans="1:22" x14ac:dyDescent="0.2">
      <c r="A434" s="3"/>
      <c r="B434" s="164" t="s">
        <v>103</v>
      </c>
      <c r="C434" s="16" t="s">
        <v>27</v>
      </c>
      <c r="D434" s="17" t="s">
        <v>135</v>
      </c>
      <c r="E434" s="17"/>
      <c r="F434" s="15"/>
      <c r="G434" s="15"/>
      <c r="H434" s="15"/>
      <c r="I434" s="15"/>
      <c r="J434" s="10"/>
      <c r="K434" s="10"/>
      <c r="L434" s="10"/>
      <c r="M434" s="10"/>
      <c r="N434" s="10"/>
      <c r="O434" s="10"/>
      <c r="P434" s="10"/>
      <c r="Q434" s="2256"/>
      <c r="R434" s="2256"/>
      <c r="S434" s="2256"/>
      <c r="T434" s="2256"/>
      <c r="U434" s="2256"/>
      <c r="V434" s="2256"/>
    </row>
    <row r="435" spans="1:22" x14ac:dyDescent="0.2">
      <c r="A435" s="3"/>
      <c r="B435" s="164" t="s">
        <v>104</v>
      </c>
      <c r="C435" s="16" t="s">
        <v>27</v>
      </c>
      <c r="D435" s="15" t="s">
        <v>136</v>
      </c>
      <c r="E435" s="18"/>
      <c r="F435" s="15"/>
      <c r="G435" s="15"/>
      <c r="H435" s="15"/>
      <c r="I435" s="15"/>
      <c r="J435" s="10"/>
      <c r="K435" s="10"/>
      <c r="L435" s="10"/>
      <c r="M435" s="10"/>
      <c r="N435" s="10"/>
      <c r="O435" s="10"/>
      <c r="P435" s="10"/>
      <c r="Q435" s="2392"/>
      <c r="R435" s="2392"/>
      <c r="S435" s="2392"/>
      <c r="T435" s="2392"/>
      <c r="U435" s="2392"/>
      <c r="V435" s="2392"/>
    </row>
    <row r="436" spans="1:22" x14ac:dyDescent="0.2">
      <c r="A436" s="3"/>
      <c r="B436" s="164" t="s">
        <v>105</v>
      </c>
      <c r="C436" s="16" t="s">
        <v>27</v>
      </c>
      <c r="D436" s="10" t="s">
        <v>137</v>
      </c>
      <c r="E436" s="15"/>
      <c r="F436" s="15"/>
      <c r="G436" s="15"/>
      <c r="H436" s="1177"/>
      <c r="I436" s="177" t="s">
        <v>277</v>
      </c>
      <c r="J436" s="10" t="s">
        <v>146</v>
      </c>
      <c r="L436" s="10"/>
      <c r="M436" s="10"/>
      <c r="N436" s="10"/>
      <c r="O436" s="10"/>
      <c r="P436" s="10"/>
      <c r="Q436" s="2392"/>
      <c r="R436" s="2392"/>
      <c r="S436" s="2392"/>
      <c r="T436" s="2392"/>
      <c r="U436" s="2392"/>
      <c r="V436" s="2392"/>
    </row>
    <row r="437" spans="1:22" x14ac:dyDescent="0.2">
      <c r="A437" s="3"/>
      <c r="B437" s="164" t="s">
        <v>106</v>
      </c>
      <c r="C437" s="16" t="s">
        <v>27</v>
      </c>
      <c r="D437" s="10" t="s">
        <v>138</v>
      </c>
      <c r="E437" s="10"/>
      <c r="F437" s="10"/>
      <c r="G437" s="10"/>
      <c r="H437" s="1177"/>
      <c r="I437" s="177" t="s">
        <v>278</v>
      </c>
      <c r="J437" s="10" t="s">
        <v>147</v>
      </c>
      <c r="L437" s="10"/>
      <c r="M437" s="10"/>
      <c r="N437" s="10"/>
      <c r="O437" s="10"/>
      <c r="P437" s="10"/>
      <c r="Q437" s="10"/>
    </row>
    <row r="438" spans="1:22" x14ac:dyDescent="0.2">
      <c r="A438" s="3"/>
      <c r="B438" s="164" t="s">
        <v>107</v>
      </c>
      <c r="C438" s="16" t="s">
        <v>27</v>
      </c>
      <c r="D438" s="10" t="s">
        <v>139</v>
      </c>
      <c r="E438" s="10"/>
      <c r="F438" s="10"/>
      <c r="G438" s="10"/>
      <c r="H438" s="1177"/>
      <c r="I438" s="177"/>
      <c r="J438" s="10" t="s">
        <v>148</v>
      </c>
      <c r="L438" s="10"/>
      <c r="M438" s="10"/>
      <c r="N438" s="10"/>
      <c r="O438" s="10"/>
      <c r="P438" s="10"/>
      <c r="Q438" s="10"/>
    </row>
    <row r="439" spans="1:22" x14ac:dyDescent="0.2">
      <c r="A439" s="3"/>
      <c r="B439" s="164" t="s">
        <v>108</v>
      </c>
      <c r="C439" s="16" t="s">
        <v>27</v>
      </c>
      <c r="D439" s="10" t="s">
        <v>140</v>
      </c>
      <c r="E439" s="10"/>
      <c r="F439" s="10"/>
      <c r="G439" s="10"/>
      <c r="H439" s="1177"/>
      <c r="I439" s="177" t="s">
        <v>279</v>
      </c>
      <c r="J439" s="10" t="s">
        <v>149</v>
      </c>
      <c r="L439" s="10"/>
      <c r="M439" s="10"/>
      <c r="N439" s="10"/>
      <c r="O439" s="10"/>
      <c r="P439" s="10"/>
      <c r="Q439" s="10"/>
    </row>
    <row r="440" spans="1:22" x14ac:dyDescent="0.2">
      <c r="A440" s="3"/>
      <c r="B440" s="164" t="s">
        <v>109</v>
      </c>
      <c r="C440" s="16" t="s">
        <v>27</v>
      </c>
      <c r="D440" s="10" t="s">
        <v>141</v>
      </c>
      <c r="E440" s="10"/>
      <c r="F440" s="10"/>
      <c r="G440" s="10"/>
      <c r="H440" s="1177"/>
      <c r="I440" s="177"/>
      <c r="J440" s="10" t="s">
        <v>150</v>
      </c>
      <c r="L440" s="10"/>
      <c r="M440" s="10"/>
      <c r="N440" s="10"/>
      <c r="O440" s="10"/>
      <c r="P440" s="10"/>
      <c r="Q440" s="2257"/>
      <c r="R440" s="2257"/>
      <c r="S440" s="2257"/>
      <c r="T440" s="2257"/>
      <c r="U440" s="2257"/>
      <c r="V440" s="2257"/>
    </row>
    <row r="441" spans="1:22" x14ac:dyDescent="0.2">
      <c r="A441" s="3"/>
      <c r="B441" s="164" t="s">
        <v>110</v>
      </c>
      <c r="C441" s="16" t="s">
        <v>27</v>
      </c>
      <c r="D441" s="10" t="s">
        <v>142</v>
      </c>
      <c r="E441" s="10"/>
      <c r="F441" s="10"/>
      <c r="G441" s="10"/>
      <c r="H441" s="1177"/>
      <c r="I441" s="177" t="s">
        <v>280</v>
      </c>
      <c r="J441" s="10" t="s">
        <v>151</v>
      </c>
      <c r="L441" s="10"/>
      <c r="M441" s="10"/>
      <c r="N441" s="10"/>
      <c r="O441" s="10"/>
      <c r="P441" s="10"/>
      <c r="Q441" s="2392"/>
      <c r="R441" s="2392"/>
      <c r="S441" s="2392"/>
      <c r="T441" s="2392"/>
      <c r="U441" s="2392"/>
      <c r="V441" s="2392"/>
    </row>
    <row r="442" spans="1:22" x14ac:dyDescent="0.2">
      <c r="A442" s="3"/>
      <c r="B442" s="164" t="s">
        <v>111</v>
      </c>
      <c r="C442" s="16" t="s">
        <v>27</v>
      </c>
      <c r="D442" s="10" t="s">
        <v>143</v>
      </c>
      <c r="E442" s="10"/>
      <c r="F442" s="10"/>
      <c r="G442" s="10"/>
      <c r="H442" s="1177"/>
      <c r="I442" s="177" t="s">
        <v>281</v>
      </c>
      <c r="J442" s="10" t="s">
        <v>152</v>
      </c>
      <c r="L442" s="10"/>
      <c r="M442" s="10"/>
      <c r="N442" s="10"/>
      <c r="O442" s="10"/>
      <c r="P442" s="10"/>
      <c r="Q442" s="2392"/>
      <c r="R442" s="2392"/>
      <c r="S442" s="2392"/>
      <c r="T442" s="2392"/>
      <c r="U442" s="2392"/>
      <c r="V442" s="2392"/>
    </row>
    <row r="443" spans="1:22" x14ac:dyDescent="0.2">
      <c r="B443" s="164" t="s">
        <v>126</v>
      </c>
      <c r="C443" s="16" t="s">
        <v>27</v>
      </c>
      <c r="D443" s="10" t="s">
        <v>144</v>
      </c>
      <c r="E443" s="10"/>
      <c r="F443" s="10"/>
      <c r="G443" s="10"/>
      <c r="H443" s="1177"/>
      <c r="I443" s="177" t="s">
        <v>282</v>
      </c>
      <c r="J443" s="10" t="s">
        <v>153</v>
      </c>
      <c r="L443" s="10"/>
      <c r="M443" s="10"/>
      <c r="N443" s="10"/>
      <c r="O443" s="10"/>
      <c r="P443" s="10"/>
      <c r="Q443" s="10"/>
    </row>
    <row r="444" spans="1:22" x14ac:dyDescent="0.2">
      <c r="B444" s="164" t="s">
        <v>127</v>
      </c>
      <c r="C444" s="16" t="s">
        <v>27</v>
      </c>
      <c r="D444" s="10" t="s">
        <v>145</v>
      </c>
      <c r="E444" s="10"/>
      <c r="F444" s="10"/>
      <c r="G444" s="10"/>
      <c r="H444" s="10"/>
      <c r="I444" s="177"/>
      <c r="J444" s="1177"/>
      <c r="K444" s="10"/>
      <c r="L444" s="10"/>
      <c r="M444" s="10"/>
      <c r="N444" s="10"/>
      <c r="O444" s="10"/>
      <c r="P444" s="10"/>
      <c r="Q444" s="10"/>
    </row>
    <row r="449" spans="1:22" ht="18" x14ac:dyDescent="0.25">
      <c r="A449" s="2361" t="s">
        <v>98</v>
      </c>
      <c r="B449" s="2361"/>
      <c r="C449" s="2361"/>
      <c r="D449" s="2361"/>
      <c r="E449" s="2361"/>
      <c r="F449" s="2361"/>
      <c r="G449" s="2361"/>
      <c r="H449" s="2361"/>
      <c r="I449" s="2361"/>
      <c r="J449" s="2361"/>
      <c r="K449" s="2361"/>
      <c r="L449" s="2361"/>
      <c r="M449" s="2361"/>
      <c r="N449" s="2361"/>
      <c r="O449" s="2361"/>
      <c r="P449" s="2361"/>
      <c r="Q449" s="2361"/>
      <c r="R449" s="2361"/>
      <c r="S449" s="2361"/>
      <c r="T449" s="2361"/>
      <c r="U449" s="2361"/>
      <c r="V449" s="2361"/>
    </row>
    <row r="450" spans="1:22" ht="18" x14ac:dyDescent="0.25">
      <c r="A450" s="1179"/>
      <c r="B450" s="1179"/>
      <c r="C450" s="1179"/>
      <c r="D450" s="1179"/>
      <c r="E450" s="1179"/>
      <c r="F450" s="1179"/>
      <c r="G450" s="1179"/>
      <c r="H450" s="1179"/>
      <c r="I450" s="1179"/>
      <c r="J450" s="1179"/>
      <c r="K450" s="1179"/>
      <c r="L450" s="1179"/>
      <c r="M450" s="1179"/>
      <c r="N450" s="1179"/>
      <c r="O450" s="1179"/>
      <c r="P450" s="1179"/>
      <c r="Q450" s="1179"/>
      <c r="R450" s="1179"/>
      <c r="S450" s="1179"/>
      <c r="T450" s="1179"/>
      <c r="U450" s="1179"/>
      <c r="V450" s="1179"/>
    </row>
    <row r="451" spans="1:22" x14ac:dyDescent="0.2">
      <c r="A451" s="112" t="s">
        <v>273</v>
      </c>
      <c r="C451" s="103" t="s">
        <v>27</v>
      </c>
      <c r="D451" s="103" t="s">
        <v>293</v>
      </c>
      <c r="E451" s="103"/>
    </row>
    <row r="452" spans="1:22" x14ac:dyDescent="0.2">
      <c r="A452" s="95" t="s">
        <v>25</v>
      </c>
      <c r="C452" s="103" t="s">
        <v>27</v>
      </c>
      <c r="D452" s="1180">
        <v>2014</v>
      </c>
      <c r="E452" s="81"/>
    </row>
    <row r="453" spans="1:22" x14ac:dyDescent="0.2">
      <c r="A453" s="95" t="s">
        <v>185</v>
      </c>
      <c r="C453" s="103" t="s">
        <v>27</v>
      </c>
      <c r="D453" s="103" t="s">
        <v>295</v>
      </c>
      <c r="E453" s="103"/>
    </row>
    <row r="454" spans="1:22" x14ac:dyDescent="0.2">
      <c r="A454" s="544" t="s">
        <v>272</v>
      </c>
      <c r="C454" s="103" t="s">
        <v>27</v>
      </c>
      <c r="D454" s="103" t="s">
        <v>275</v>
      </c>
      <c r="E454" s="103"/>
    </row>
    <row r="455" spans="1:22" ht="13.5" thickBot="1" x14ac:dyDescent="0.25">
      <c r="C455" s="13"/>
      <c r="D455" s="13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</row>
    <row r="456" spans="1:22" x14ac:dyDescent="0.2">
      <c r="A456" s="2560" t="s">
        <v>0</v>
      </c>
      <c r="B456" s="2567" t="s">
        <v>387</v>
      </c>
      <c r="C456" s="2568"/>
      <c r="D456" s="2569"/>
      <c r="E456" s="2653" t="s">
        <v>238</v>
      </c>
      <c r="F456" s="2653"/>
      <c r="G456" s="2653"/>
      <c r="H456" s="2653"/>
      <c r="I456" s="2653"/>
      <c r="J456" s="2653"/>
      <c r="K456" s="2653"/>
      <c r="L456" s="2653"/>
      <c r="M456" s="2653"/>
      <c r="N456" s="2653"/>
      <c r="O456" s="2653"/>
      <c r="P456" s="2653"/>
      <c r="Q456" s="2653"/>
      <c r="R456" s="2653"/>
      <c r="S456" s="2653"/>
      <c r="T456" s="2653"/>
      <c r="U456" s="2653"/>
      <c r="V456" s="2654"/>
    </row>
    <row r="457" spans="1:22" x14ac:dyDescent="0.2">
      <c r="A457" s="2561"/>
      <c r="B457" s="2570"/>
      <c r="C457" s="2571"/>
      <c r="D457" s="2572"/>
      <c r="E457" s="2647" t="s">
        <v>102</v>
      </c>
      <c r="F457" s="2646" t="s">
        <v>103</v>
      </c>
      <c r="G457" s="2646" t="s">
        <v>104</v>
      </c>
      <c r="H457" s="2646" t="s">
        <v>105</v>
      </c>
      <c r="I457" s="2646" t="s">
        <v>106</v>
      </c>
      <c r="J457" s="2646" t="s">
        <v>107</v>
      </c>
      <c r="K457" s="2645" t="s">
        <v>108</v>
      </c>
      <c r="L457" s="2645" t="s">
        <v>109</v>
      </c>
      <c r="M457" s="2645" t="s">
        <v>110</v>
      </c>
      <c r="N457" s="2646" t="s">
        <v>111</v>
      </c>
      <c r="O457" s="2646" t="s">
        <v>126</v>
      </c>
      <c r="P457" s="2646" t="s">
        <v>127</v>
      </c>
      <c r="Q457" s="2652" t="s">
        <v>128</v>
      </c>
      <c r="R457" s="2652" t="s">
        <v>129</v>
      </c>
      <c r="S457" s="2643" t="s">
        <v>130</v>
      </c>
      <c r="T457" s="2652" t="s">
        <v>131</v>
      </c>
      <c r="U457" s="2652" t="s">
        <v>132</v>
      </c>
      <c r="V457" s="2650" t="s">
        <v>133</v>
      </c>
    </row>
    <row r="458" spans="1:22" x14ac:dyDescent="0.2">
      <c r="A458" s="2561"/>
      <c r="B458" s="2573"/>
      <c r="C458" s="2574"/>
      <c r="D458" s="2575"/>
      <c r="E458" s="2648"/>
      <c r="F458" s="2592"/>
      <c r="G458" s="2592"/>
      <c r="H458" s="2592"/>
      <c r="I458" s="2592"/>
      <c r="J458" s="2649"/>
      <c r="K458" s="2372"/>
      <c r="L458" s="2372"/>
      <c r="M458" s="2372"/>
      <c r="N458" s="2592"/>
      <c r="O458" s="2592"/>
      <c r="P458" s="2592"/>
      <c r="Q458" s="2358"/>
      <c r="R458" s="2358"/>
      <c r="S458" s="2644"/>
      <c r="T458" s="2358"/>
      <c r="U458" s="2358"/>
      <c r="V458" s="2651"/>
    </row>
    <row r="459" spans="1:22" ht="13.5" thickBot="1" x14ac:dyDescent="0.25">
      <c r="A459" s="57">
        <v>1</v>
      </c>
      <c r="B459" s="2583">
        <v>2</v>
      </c>
      <c r="C459" s="2584"/>
      <c r="D459" s="2585"/>
      <c r="E459" s="153">
        <v>3</v>
      </c>
      <c r="F459" s="85">
        <v>4</v>
      </c>
      <c r="G459" s="85">
        <v>5</v>
      </c>
      <c r="H459" s="85">
        <v>6</v>
      </c>
      <c r="I459" s="85">
        <v>7</v>
      </c>
      <c r="J459" s="85">
        <v>8</v>
      </c>
      <c r="K459" s="153">
        <v>9</v>
      </c>
      <c r="L459" s="85">
        <v>10</v>
      </c>
      <c r="M459" s="85">
        <v>11</v>
      </c>
      <c r="N459" s="85">
        <v>12</v>
      </c>
      <c r="O459" s="85">
        <v>13</v>
      </c>
      <c r="P459" s="86">
        <v>14</v>
      </c>
      <c r="Q459" s="86">
        <v>15</v>
      </c>
      <c r="R459" s="85">
        <v>16</v>
      </c>
      <c r="S459" s="153">
        <v>17</v>
      </c>
      <c r="T459" s="86">
        <v>18</v>
      </c>
      <c r="U459" s="86">
        <v>19</v>
      </c>
      <c r="V459" s="84">
        <v>20</v>
      </c>
    </row>
    <row r="460" spans="1:22" x14ac:dyDescent="0.2">
      <c r="A460" s="96">
        <v>1</v>
      </c>
      <c r="B460" s="2596">
        <v>0</v>
      </c>
      <c r="C460" s="2597"/>
      <c r="D460" s="2598"/>
      <c r="E460" s="100"/>
      <c r="F460" s="98"/>
      <c r="G460" s="98"/>
      <c r="H460" s="97"/>
      <c r="I460" s="99"/>
      <c r="J460" s="99"/>
      <c r="K460" s="99"/>
      <c r="L460" s="97"/>
      <c r="M460" s="97"/>
      <c r="N460" s="97"/>
      <c r="O460" s="97"/>
      <c r="P460" s="97"/>
      <c r="Q460" s="97"/>
      <c r="R460" s="97"/>
      <c r="S460" s="97"/>
      <c r="T460" s="98"/>
      <c r="U460" s="98"/>
      <c r="V460" s="101"/>
    </row>
    <row r="461" spans="1:22" x14ac:dyDescent="0.2">
      <c r="A461" s="96">
        <v>2</v>
      </c>
      <c r="B461" s="2599">
        <v>1</v>
      </c>
      <c r="C461" s="2600"/>
      <c r="D461" s="2601"/>
      <c r="E461" s="100"/>
      <c r="F461" s="98"/>
      <c r="G461" s="98"/>
      <c r="H461" s="97"/>
      <c r="I461" s="99"/>
      <c r="J461" s="99"/>
      <c r="K461" s="99"/>
      <c r="L461" s="97"/>
      <c r="M461" s="97"/>
      <c r="N461" s="97"/>
      <c r="O461" s="97"/>
      <c r="P461" s="97"/>
      <c r="Q461" s="97"/>
      <c r="R461" s="97"/>
      <c r="S461" s="97"/>
      <c r="T461" s="98"/>
      <c r="U461" s="98"/>
      <c r="V461" s="101"/>
    </row>
    <row r="462" spans="1:22" x14ac:dyDescent="0.2">
      <c r="A462" s="96">
        <v>3</v>
      </c>
      <c r="B462" s="2599">
        <v>2</v>
      </c>
      <c r="C462" s="2600"/>
      <c r="D462" s="2601"/>
      <c r="E462" s="100"/>
      <c r="F462" s="98"/>
      <c r="G462" s="98"/>
      <c r="H462" s="97"/>
      <c r="I462" s="99"/>
      <c r="J462" s="99"/>
      <c r="K462" s="99"/>
      <c r="L462" s="97"/>
      <c r="M462" s="97"/>
      <c r="N462" s="97"/>
      <c r="O462" s="97"/>
      <c r="P462" s="97"/>
      <c r="Q462" s="97"/>
      <c r="R462" s="97"/>
      <c r="S462" s="97"/>
      <c r="T462" s="98"/>
      <c r="U462" s="98"/>
      <c r="V462" s="101"/>
    </row>
    <row r="463" spans="1:22" x14ac:dyDescent="0.2">
      <c r="A463" s="96">
        <v>4</v>
      </c>
      <c r="B463" s="2599">
        <v>3</v>
      </c>
      <c r="C463" s="2600"/>
      <c r="D463" s="2601"/>
      <c r="E463" s="100"/>
      <c r="F463" s="98"/>
      <c r="G463" s="98"/>
      <c r="H463" s="97"/>
      <c r="I463" s="99"/>
      <c r="J463" s="99"/>
      <c r="K463" s="99"/>
      <c r="L463" s="97"/>
      <c r="M463" s="97"/>
      <c r="N463" s="97"/>
      <c r="O463" s="97"/>
      <c r="P463" s="97"/>
      <c r="Q463" s="97"/>
      <c r="R463" s="97"/>
      <c r="S463" s="97"/>
      <c r="T463" s="98"/>
      <c r="U463" s="98"/>
      <c r="V463" s="101"/>
    </row>
    <row r="464" spans="1:22" x14ac:dyDescent="0.2">
      <c r="A464" s="96">
        <v>5</v>
      </c>
      <c r="B464" s="2599">
        <v>4</v>
      </c>
      <c r="C464" s="2600"/>
      <c r="D464" s="2601"/>
      <c r="E464" s="100"/>
      <c r="F464" s="98"/>
      <c r="G464" s="98"/>
      <c r="H464" s="98"/>
      <c r="I464" s="70"/>
      <c r="J464" s="99"/>
      <c r="K464" s="98"/>
      <c r="L464" s="97"/>
      <c r="M464" s="98"/>
      <c r="N464" s="98"/>
      <c r="O464" s="98"/>
      <c r="P464" s="97"/>
      <c r="Q464" s="98"/>
      <c r="R464" s="98"/>
      <c r="S464" s="98"/>
      <c r="T464" s="98"/>
      <c r="U464" s="98"/>
      <c r="V464" s="101"/>
    </row>
    <row r="465" spans="1:22" x14ac:dyDescent="0.2">
      <c r="A465" s="96">
        <v>6</v>
      </c>
      <c r="B465" s="2599">
        <v>5</v>
      </c>
      <c r="C465" s="2600"/>
      <c r="D465" s="2601"/>
      <c r="E465" s="100"/>
      <c r="F465" s="98"/>
      <c r="G465" s="98"/>
      <c r="H465" s="97"/>
      <c r="I465" s="99"/>
      <c r="J465" s="99"/>
      <c r="K465" s="99"/>
      <c r="L465" s="97"/>
      <c r="M465" s="97"/>
      <c r="N465" s="97"/>
      <c r="O465" s="97"/>
      <c r="P465" s="97"/>
      <c r="Q465" s="97"/>
      <c r="R465" s="97"/>
      <c r="S465" s="97"/>
      <c r="T465" s="98"/>
      <c r="U465" s="98"/>
      <c r="V465" s="101"/>
    </row>
    <row r="466" spans="1:22" x14ac:dyDescent="0.2">
      <c r="A466" s="96">
        <v>7</v>
      </c>
      <c r="B466" s="2599">
        <v>6</v>
      </c>
      <c r="C466" s="2600"/>
      <c r="D466" s="2601"/>
      <c r="E466" s="100"/>
      <c r="F466" s="98"/>
      <c r="G466" s="98"/>
      <c r="H466" s="97"/>
      <c r="I466" s="99"/>
      <c r="J466" s="99"/>
      <c r="K466" s="99"/>
      <c r="L466" s="97"/>
      <c r="M466" s="97"/>
      <c r="N466" s="97"/>
      <c r="O466" s="97"/>
      <c r="P466" s="97"/>
      <c r="Q466" s="97"/>
      <c r="R466" s="97"/>
      <c r="S466" s="97"/>
      <c r="T466" s="98"/>
      <c r="U466" s="98"/>
      <c r="V466" s="101"/>
    </row>
    <row r="467" spans="1:22" x14ac:dyDescent="0.2">
      <c r="A467" s="96">
        <v>8</v>
      </c>
      <c r="B467" s="2599">
        <v>7</v>
      </c>
      <c r="C467" s="2600"/>
      <c r="D467" s="2601"/>
      <c r="E467" s="100"/>
      <c r="F467" s="98"/>
      <c r="G467" s="98"/>
      <c r="H467" s="97"/>
      <c r="I467" s="99"/>
      <c r="J467" s="99"/>
      <c r="K467" s="99"/>
      <c r="L467" s="97"/>
      <c r="M467" s="97"/>
      <c r="N467" s="97"/>
      <c r="O467" s="97"/>
      <c r="P467" s="97"/>
      <c r="Q467" s="97"/>
      <c r="R467" s="97"/>
      <c r="S467" s="97"/>
      <c r="T467" s="98"/>
      <c r="U467" s="98"/>
      <c r="V467" s="101"/>
    </row>
    <row r="468" spans="1:22" x14ac:dyDescent="0.2">
      <c r="A468" s="96">
        <v>9</v>
      </c>
      <c r="B468" s="2599">
        <v>8</v>
      </c>
      <c r="C468" s="2600"/>
      <c r="D468" s="2601"/>
      <c r="E468" s="100"/>
      <c r="F468" s="98"/>
      <c r="G468" s="98"/>
      <c r="H468" s="97"/>
      <c r="I468" s="99"/>
      <c r="J468" s="99"/>
      <c r="K468" s="99"/>
      <c r="L468" s="97"/>
      <c r="M468" s="97"/>
      <c r="N468" s="97"/>
      <c r="O468" s="97"/>
      <c r="P468" s="97"/>
      <c r="Q468" s="97"/>
      <c r="R468" s="97"/>
      <c r="S468" s="97"/>
      <c r="T468" s="98"/>
      <c r="U468" s="98"/>
      <c r="V468" s="101"/>
    </row>
    <row r="469" spans="1:22" ht="13.5" thickBot="1" x14ac:dyDescent="0.25">
      <c r="A469" s="94">
        <v>10</v>
      </c>
      <c r="B469" s="2640">
        <v>9</v>
      </c>
      <c r="C469" s="2641"/>
      <c r="D469" s="2642"/>
      <c r="E469" s="73"/>
      <c r="F469" s="72"/>
      <c r="G469" s="72"/>
      <c r="H469" s="69"/>
      <c r="I469" s="68"/>
      <c r="J469" s="68"/>
      <c r="K469" s="68"/>
      <c r="L469" s="69"/>
      <c r="M469" s="69"/>
      <c r="N469" s="69"/>
      <c r="O469" s="69"/>
      <c r="P469" s="69"/>
      <c r="Q469" s="69"/>
      <c r="R469" s="69"/>
      <c r="S469" s="69"/>
      <c r="T469" s="72"/>
      <c r="U469" s="72"/>
      <c r="V469" s="67"/>
    </row>
    <row r="470" spans="1:22" ht="13.5" thickBot="1" x14ac:dyDescent="0.25">
      <c r="A470" s="2354" t="s">
        <v>276</v>
      </c>
      <c r="B470" s="2355"/>
      <c r="C470" s="2355"/>
      <c r="D470" s="2355"/>
      <c r="E470" s="541">
        <f>SUM(E460:E469)</f>
        <v>0</v>
      </c>
      <c r="F470" s="542">
        <f t="shared" ref="F470:V470" si="9">SUM(F460:F469)</f>
        <v>0</v>
      </c>
      <c r="G470" s="542">
        <f t="shared" si="9"/>
        <v>0</v>
      </c>
      <c r="H470" s="542">
        <f t="shared" si="9"/>
        <v>0</v>
      </c>
      <c r="I470" s="542">
        <f t="shared" si="9"/>
        <v>0</v>
      </c>
      <c r="J470" s="542">
        <f t="shared" si="9"/>
        <v>0</v>
      </c>
      <c r="K470" s="542">
        <f t="shared" si="9"/>
        <v>0</v>
      </c>
      <c r="L470" s="542">
        <f t="shared" si="9"/>
        <v>0</v>
      </c>
      <c r="M470" s="542">
        <f t="shared" si="9"/>
        <v>0</v>
      </c>
      <c r="N470" s="542">
        <f t="shared" si="9"/>
        <v>0</v>
      </c>
      <c r="O470" s="542">
        <f t="shared" si="9"/>
        <v>0</v>
      </c>
      <c r="P470" s="542">
        <f t="shared" si="9"/>
        <v>0</v>
      </c>
      <c r="Q470" s="542">
        <f t="shared" si="9"/>
        <v>0</v>
      </c>
      <c r="R470" s="542">
        <f t="shared" si="9"/>
        <v>0</v>
      </c>
      <c r="S470" s="542">
        <f t="shared" si="9"/>
        <v>0</v>
      </c>
      <c r="T470" s="542">
        <f t="shared" si="9"/>
        <v>0</v>
      </c>
      <c r="U470" s="542">
        <f t="shared" si="9"/>
        <v>0</v>
      </c>
      <c r="V470" s="543">
        <f t="shared" si="9"/>
        <v>0</v>
      </c>
    </row>
    <row r="471" spans="1:22" x14ac:dyDescent="0.2">
      <c r="A471" s="1178"/>
      <c r="B471" s="1178"/>
      <c r="C471" s="1178"/>
      <c r="D471" s="117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</row>
    <row r="473" spans="1:22" x14ac:dyDescent="0.2">
      <c r="A473" s="2257" t="s">
        <v>79</v>
      </c>
      <c r="B473" s="2257"/>
      <c r="C473" s="2257"/>
      <c r="D473" s="2257"/>
      <c r="E473" s="2257"/>
      <c r="F473" s="2257"/>
      <c r="Q473" s="2277"/>
      <c r="R473" s="2277"/>
      <c r="S473" s="2277"/>
      <c r="T473" s="2277"/>
      <c r="U473" s="2277"/>
      <c r="V473" s="2277"/>
    </row>
    <row r="475" spans="1:22" x14ac:dyDescent="0.2">
      <c r="A475" s="3"/>
      <c r="B475" s="164" t="s">
        <v>102</v>
      </c>
      <c r="C475" s="16" t="s">
        <v>27</v>
      </c>
      <c r="D475" s="15" t="s">
        <v>134</v>
      </c>
      <c r="E475" s="15"/>
      <c r="F475" s="15"/>
      <c r="G475" s="15"/>
      <c r="H475" s="15"/>
      <c r="I475" s="15"/>
      <c r="J475" s="10"/>
      <c r="K475" s="10"/>
      <c r="L475" s="10"/>
      <c r="M475" s="10"/>
      <c r="N475" s="10"/>
      <c r="O475" s="10"/>
      <c r="P475" s="10"/>
      <c r="Q475" s="2256"/>
      <c r="R475" s="2256"/>
      <c r="S475" s="2256"/>
      <c r="T475" s="2256"/>
      <c r="U475" s="2256"/>
      <c r="V475" s="2256"/>
    </row>
    <row r="476" spans="1:22" x14ac:dyDescent="0.2">
      <c r="A476" s="3"/>
      <c r="B476" s="164" t="s">
        <v>103</v>
      </c>
      <c r="C476" s="16" t="s">
        <v>27</v>
      </c>
      <c r="D476" s="17" t="s">
        <v>135</v>
      </c>
      <c r="E476" s="17"/>
      <c r="F476" s="15"/>
      <c r="G476" s="15"/>
      <c r="H476" s="15"/>
      <c r="I476" s="15"/>
      <c r="J476" s="10"/>
      <c r="K476" s="10"/>
      <c r="L476" s="10"/>
      <c r="M476" s="10"/>
      <c r="N476" s="10"/>
      <c r="O476" s="10"/>
      <c r="P476" s="10"/>
      <c r="Q476" s="2256"/>
      <c r="R476" s="2256"/>
      <c r="S476" s="2256"/>
      <c r="T476" s="2256"/>
      <c r="U476" s="2256"/>
      <c r="V476" s="2256"/>
    </row>
    <row r="477" spans="1:22" x14ac:dyDescent="0.2">
      <c r="A477" s="3"/>
      <c r="B477" s="164" t="s">
        <v>104</v>
      </c>
      <c r="C477" s="16" t="s">
        <v>27</v>
      </c>
      <c r="D477" s="15" t="s">
        <v>136</v>
      </c>
      <c r="E477" s="18"/>
      <c r="F477" s="15"/>
      <c r="G477" s="15"/>
      <c r="H477" s="15"/>
      <c r="I477" s="15"/>
      <c r="J477" s="10"/>
      <c r="K477" s="10"/>
      <c r="L477" s="10"/>
      <c r="M477" s="10"/>
      <c r="N477" s="10"/>
      <c r="O477" s="10"/>
      <c r="P477" s="10"/>
      <c r="Q477" s="2392"/>
      <c r="R477" s="2392"/>
      <c r="S477" s="2392"/>
      <c r="T477" s="2392"/>
      <c r="U477" s="2392"/>
      <c r="V477" s="2392"/>
    </row>
    <row r="478" spans="1:22" x14ac:dyDescent="0.2">
      <c r="A478" s="3"/>
      <c r="B478" s="164" t="s">
        <v>105</v>
      </c>
      <c r="C478" s="16" t="s">
        <v>27</v>
      </c>
      <c r="D478" s="10" t="s">
        <v>137</v>
      </c>
      <c r="E478" s="15"/>
      <c r="F478" s="15"/>
      <c r="G478" s="15"/>
      <c r="H478" s="1177"/>
      <c r="I478" s="177" t="s">
        <v>277</v>
      </c>
      <c r="J478" s="10" t="s">
        <v>146</v>
      </c>
      <c r="L478" s="10"/>
      <c r="M478" s="10"/>
      <c r="N478" s="10"/>
      <c r="O478" s="10"/>
      <c r="P478" s="10"/>
      <c r="Q478" s="2392"/>
      <c r="R478" s="2392"/>
      <c r="S478" s="2392"/>
      <c r="T478" s="2392"/>
      <c r="U478" s="2392"/>
      <c r="V478" s="2392"/>
    </row>
    <row r="479" spans="1:22" x14ac:dyDescent="0.2">
      <c r="A479" s="3"/>
      <c r="B479" s="164" t="s">
        <v>106</v>
      </c>
      <c r="C479" s="16" t="s">
        <v>27</v>
      </c>
      <c r="D479" s="10" t="s">
        <v>138</v>
      </c>
      <c r="E479" s="10"/>
      <c r="F479" s="10"/>
      <c r="G479" s="10"/>
      <c r="H479" s="1177"/>
      <c r="I479" s="177" t="s">
        <v>278</v>
      </c>
      <c r="J479" s="10" t="s">
        <v>147</v>
      </c>
      <c r="L479" s="10"/>
      <c r="M479" s="10"/>
      <c r="N479" s="10"/>
      <c r="O479" s="10"/>
      <c r="P479" s="10"/>
      <c r="Q479" s="10"/>
    </row>
    <row r="480" spans="1:22" x14ac:dyDescent="0.2">
      <c r="A480" s="3"/>
      <c r="B480" s="164" t="s">
        <v>107</v>
      </c>
      <c r="C480" s="16" t="s">
        <v>27</v>
      </c>
      <c r="D480" s="10" t="s">
        <v>139</v>
      </c>
      <c r="E480" s="10"/>
      <c r="F480" s="10"/>
      <c r="G480" s="10"/>
      <c r="H480" s="1177"/>
      <c r="I480" s="177"/>
      <c r="J480" s="10" t="s">
        <v>148</v>
      </c>
      <c r="L480" s="10"/>
      <c r="M480" s="10"/>
      <c r="N480" s="10"/>
      <c r="O480" s="10"/>
      <c r="P480" s="10"/>
      <c r="Q480" s="10"/>
    </row>
    <row r="481" spans="1:22" x14ac:dyDescent="0.2">
      <c r="A481" s="3"/>
      <c r="B481" s="164" t="s">
        <v>108</v>
      </c>
      <c r="C481" s="16" t="s">
        <v>27</v>
      </c>
      <c r="D481" s="10" t="s">
        <v>140</v>
      </c>
      <c r="E481" s="10"/>
      <c r="F481" s="10"/>
      <c r="G481" s="10"/>
      <c r="H481" s="1177"/>
      <c r="I481" s="177" t="s">
        <v>279</v>
      </c>
      <c r="J481" s="10" t="s">
        <v>149</v>
      </c>
      <c r="L481" s="10"/>
      <c r="M481" s="10"/>
      <c r="N481" s="10"/>
      <c r="O481" s="10"/>
      <c r="P481" s="10"/>
      <c r="Q481" s="10"/>
    </row>
    <row r="482" spans="1:22" x14ac:dyDescent="0.2">
      <c r="A482" s="3"/>
      <c r="B482" s="164" t="s">
        <v>109</v>
      </c>
      <c r="C482" s="16" t="s">
        <v>27</v>
      </c>
      <c r="D482" s="10" t="s">
        <v>141</v>
      </c>
      <c r="E482" s="10"/>
      <c r="F482" s="10"/>
      <c r="G482" s="10"/>
      <c r="H482" s="1177"/>
      <c r="I482" s="177"/>
      <c r="J482" s="10" t="s">
        <v>150</v>
      </c>
      <c r="L482" s="10"/>
      <c r="M482" s="10"/>
      <c r="N482" s="10"/>
      <c r="O482" s="10"/>
      <c r="P482" s="10"/>
      <c r="Q482" s="2257"/>
      <c r="R482" s="2257"/>
      <c r="S482" s="2257"/>
      <c r="T482" s="2257"/>
      <c r="U482" s="2257"/>
      <c r="V482" s="2257"/>
    </row>
    <row r="483" spans="1:22" x14ac:dyDescent="0.2">
      <c r="A483" s="3"/>
      <c r="B483" s="164" t="s">
        <v>110</v>
      </c>
      <c r="C483" s="16" t="s">
        <v>27</v>
      </c>
      <c r="D483" s="10" t="s">
        <v>142</v>
      </c>
      <c r="E483" s="10"/>
      <c r="F483" s="10"/>
      <c r="G483" s="10"/>
      <c r="H483" s="1177"/>
      <c r="I483" s="177" t="s">
        <v>280</v>
      </c>
      <c r="J483" s="10" t="s">
        <v>151</v>
      </c>
      <c r="L483" s="10"/>
      <c r="M483" s="10"/>
      <c r="N483" s="10"/>
      <c r="O483" s="10"/>
      <c r="P483" s="10"/>
      <c r="Q483" s="2392"/>
      <c r="R483" s="2392"/>
      <c r="S483" s="2392"/>
      <c r="T483" s="2392"/>
      <c r="U483" s="2392"/>
      <c r="V483" s="2392"/>
    </row>
    <row r="484" spans="1:22" x14ac:dyDescent="0.2">
      <c r="A484" s="3"/>
      <c r="B484" s="164" t="s">
        <v>111</v>
      </c>
      <c r="C484" s="16" t="s">
        <v>27</v>
      </c>
      <c r="D484" s="10" t="s">
        <v>143</v>
      </c>
      <c r="E484" s="10"/>
      <c r="F484" s="10"/>
      <c r="G484" s="10"/>
      <c r="H484" s="1177"/>
      <c r="I484" s="177" t="s">
        <v>281</v>
      </c>
      <c r="J484" s="10" t="s">
        <v>152</v>
      </c>
      <c r="L484" s="10"/>
      <c r="M484" s="10"/>
      <c r="N484" s="10"/>
      <c r="O484" s="10"/>
      <c r="P484" s="10"/>
      <c r="Q484" s="2392"/>
      <c r="R484" s="2392"/>
      <c r="S484" s="2392"/>
      <c r="T484" s="2392"/>
      <c r="U484" s="2392"/>
      <c r="V484" s="2392"/>
    </row>
    <row r="485" spans="1:22" x14ac:dyDescent="0.2">
      <c r="B485" s="164" t="s">
        <v>126</v>
      </c>
      <c r="C485" s="16" t="s">
        <v>27</v>
      </c>
      <c r="D485" s="10" t="s">
        <v>144</v>
      </c>
      <c r="E485" s="10"/>
      <c r="F485" s="10"/>
      <c r="G485" s="10"/>
      <c r="H485" s="1177"/>
      <c r="I485" s="177" t="s">
        <v>282</v>
      </c>
      <c r="J485" s="10" t="s">
        <v>153</v>
      </c>
      <c r="L485" s="10"/>
      <c r="M485" s="10"/>
      <c r="N485" s="10"/>
      <c r="O485" s="10"/>
      <c r="P485" s="10"/>
      <c r="Q485" s="10"/>
    </row>
    <row r="486" spans="1:22" x14ac:dyDescent="0.2">
      <c r="B486" s="164" t="s">
        <v>127</v>
      </c>
      <c r="C486" s="16" t="s">
        <v>27</v>
      </c>
      <c r="D486" s="10" t="s">
        <v>145</v>
      </c>
      <c r="E486" s="10"/>
      <c r="F486" s="10"/>
      <c r="G486" s="10"/>
      <c r="H486" s="10"/>
      <c r="I486" s="177"/>
      <c r="J486" s="1177"/>
      <c r="K486" s="10"/>
      <c r="L486" s="10"/>
      <c r="M486" s="10"/>
      <c r="N486" s="10"/>
      <c r="O486" s="10"/>
      <c r="P486" s="10"/>
      <c r="Q486" s="10"/>
    </row>
  </sheetData>
  <mergeCells count="514">
    <mergeCell ref="Q483:V483"/>
    <mergeCell ref="Q484:V484"/>
    <mergeCell ref="Q475:V475"/>
    <mergeCell ref="Q476:V476"/>
    <mergeCell ref="Q477:V477"/>
    <mergeCell ref="Q478:V478"/>
    <mergeCell ref="Q482:V482"/>
    <mergeCell ref="B468:D468"/>
    <mergeCell ref="B469:D469"/>
    <mergeCell ref="A470:D470"/>
    <mergeCell ref="A473:F473"/>
    <mergeCell ref="Q473:V473"/>
    <mergeCell ref="B463:D463"/>
    <mergeCell ref="B464:D464"/>
    <mergeCell ref="B465:D465"/>
    <mergeCell ref="B466:D466"/>
    <mergeCell ref="B467:D467"/>
    <mergeCell ref="V457:V458"/>
    <mergeCell ref="B459:D459"/>
    <mergeCell ref="B460:D460"/>
    <mergeCell ref="B461:D461"/>
    <mergeCell ref="B462:D462"/>
    <mergeCell ref="Q457:Q458"/>
    <mergeCell ref="R457:R458"/>
    <mergeCell ref="S457:S458"/>
    <mergeCell ref="T457:T458"/>
    <mergeCell ref="U457:U458"/>
    <mergeCell ref="A456:A458"/>
    <mergeCell ref="B456:D458"/>
    <mergeCell ref="E456:V45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M457:M458"/>
    <mergeCell ref="N457:N458"/>
    <mergeCell ref="O457:O458"/>
    <mergeCell ref="P457:P458"/>
    <mergeCell ref="Q440:V440"/>
    <mergeCell ref="Q441:V441"/>
    <mergeCell ref="Q442:V442"/>
    <mergeCell ref="A428:D428"/>
    <mergeCell ref="A431:F431"/>
    <mergeCell ref="Q431:V431"/>
    <mergeCell ref="Q433:V433"/>
    <mergeCell ref="Q434:V434"/>
    <mergeCell ref="A449:V449"/>
    <mergeCell ref="B426:D426"/>
    <mergeCell ref="B427:D427"/>
    <mergeCell ref="B418:D418"/>
    <mergeCell ref="B419:D419"/>
    <mergeCell ref="B420:D420"/>
    <mergeCell ref="B421:D421"/>
    <mergeCell ref="B422:D422"/>
    <mergeCell ref="Q435:V435"/>
    <mergeCell ref="Q436:V436"/>
    <mergeCell ref="B417:D417"/>
    <mergeCell ref="N415:N416"/>
    <mergeCell ref="O415:O416"/>
    <mergeCell ref="P415:P416"/>
    <mergeCell ref="Q415:Q416"/>
    <mergeCell ref="R415:R416"/>
    <mergeCell ref="B423:D423"/>
    <mergeCell ref="B424:D424"/>
    <mergeCell ref="B425:D425"/>
    <mergeCell ref="Q398:V398"/>
    <mergeCell ref="Q399:V399"/>
    <mergeCell ref="Q400:V400"/>
    <mergeCell ref="A407:V407"/>
    <mergeCell ref="A414:A416"/>
    <mergeCell ref="B414:D416"/>
    <mergeCell ref="E414:V414"/>
    <mergeCell ref="E415:E416"/>
    <mergeCell ref="F415:F416"/>
    <mergeCell ref="G415:G416"/>
    <mergeCell ref="H415:H416"/>
    <mergeCell ref="I415:I416"/>
    <mergeCell ref="J415:J416"/>
    <mergeCell ref="K415:K416"/>
    <mergeCell ref="L415:L416"/>
    <mergeCell ref="M415:M416"/>
    <mergeCell ref="S415:S416"/>
    <mergeCell ref="T415:T416"/>
    <mergeCell ref="U415:U416"/>
    <mergeCell ref="V415:V416"/>
    <mergeCell ref="Q389:V389"/>
    <mergeCell ref="Q391:V391"/>
    <mergeCell ref="Q392:V392"/>
    <mergeCell ref="Q393:V393"/>
    <mergeCell ref="Q394:V394"/>
    <mergeCell ref="B383:D383"/>
    <mergeCell ref="B384:D384"/>
    <mergeCell ref="B385:D385"/>
    <mergeCell ref="A386:D386"/>
    <mergeCell ref="A389:F389"/>
    <mergeCell ref="B378:D378"/>
    <mergeCell ref="B379:D379"/>
    <mergeCell ref="B380:D380"/>
    <mergeCell ref="B381:D381"/>
    <mergeCell ref="B382:D382"/>
    <mergeCell ref="U373:U374"/>
    <mergeCell ref="V373:V374"/>
    <mergeCell ref="B375:D375"/>
    <mergeCell ref="B376:D376"/>
    <mergeCell ref="B377:D377"/>
    <mergeCell ref="P373:P374"/>
    <mergeCell ref="Q373:Q374"/>
    <mergeCell ref="R373:R374"/>
    <mergeCell ref="S373:S374"/>
    <mergeCell ref="T373:T374"/>
    <mergeCell ref="Q359:V359"/>
    <mergeCell ref="A365:V365"/>
    <mergeCell ref="A372:A374"/>
    <mergeCell ref="B372:D374"/>
    <mergeCell ref="E372:V372"/>
    <mergeCell ref="E373:E374"/>
    <mergeCell ref="F373:F374"/>
    <mergeCell ref="G373:G374"/>
    <mergeCell ref="H373:H374"/>
    <mergeCell ref="I373:I374"/>
    <mergeCell ref="J373:J374"/>
    <mergeCell ref="K373:K374"/>
    <mergeCell ref="L373:L374"/>
    <mergeCell ref="M373:M374"/>
    <mergeCell ref="N373:N374"/>
    <mergeCell ref="O373:O374"/>
    <mergeCell ref="Q351:V351"/>
    <mergeCell ref="Q352:V352"/>
    <mergeCell ref="Q353:V353"/>
    <mergeCell ref="Q357:V357"/>
    <mergeCell ref="Q358:V358"/>
    <mergeCell ref="B344:D344"/>
    <mergeCell ref="A345:D345"/>
    <mergeCell ref="A348:F348"/>
    <mergeCell ref="Q348:V348"/>
    <mergeCell ref="Q350:V350"/>
    <mergeCell ref="B339:D339"/>
    <mergeCell ref="B340:D340"/>
    <mergeCell ref="B341:D341"/>
    <mergeCell ref="B342:D342"/>
    <mergeCell ref="B343:D343"/>
    <mergeCell ref="B334:D334"/>
    <mergeCell ref="B335:D335"/>
    <mergeCell ref="B336:D336"/>
    <mergeCell ref="B337:D337"/>
    <mergeCell ref="B338:D338"/>
    <mergeCell ref="R332:R333"/>
    <mergeCell ref="S332:S333"/>
    <mergeCell ref="T332:T333"/>
    <mergeCell ref="U332:U333"/>
    <mergeCell ref="V332:V333"/>
    <mergeCell ref="A331:A333"/>
    <mergeCell ref="B331:D333"/>
    <mergeCell ref="E331:V331"/>
    <mergeCell ref="E332:E333"/>
    <mergeCell ref="F332:F333"/>
    <mergeCell ref="G332:G333"/>
    <mergeCell ref="H332:H333"/>
    <mergeCell ref="I332:I333"/>
    <mergeCell ref="J332:J333"/>
    <mergeCell ref="K332:K333"/>
    <mergeCell ref="L332:L333"/>
    <mergeCell ref="M332:M333"/>
    <mergeCell ref="N332:N333"/>
    <mergeCell ref="O332:O333"/>
    <mergeCell ref="P332:P333"/>
    <mergeCell ref="Q332:Q333"/>
    <mergeCell ref="Q316:V316"/>
    <mergeCell ref="Q317:V317"/>
    <mergeCell ref="Q318:V318"/>
    <mergeCell ref="A324:V324"/>
    <mergeCell ref="A307:F307"/>
    <mergeCell ref="Q307:V307"/>
    <mergeCell ref="Q309:V309"/>
    <mergeCell ref="Q310:V310"/>
    <mergeCell ref="Q311:V311"/>
    <mergeCell ref="B302:D302"/>
    <mergeCell ref="B303:D303"/>
    <mergeCell ref="A304:D304"/>
    <mergeCell ref="B295:D295"/>
    <mergeCell ref="B296:D296"/>
    <mergeCell ref="B297:D297"/>
    <mergeCell ref="B298:D298"/>
    <mergeCell ref="B299:D299"/>
    <mergeCell ref="Q312:V312"/>
    <mergeCell ref="B293:D293"/>
    <mergeCell ref="B294:D294"/>
    <mergeCell ref="O291:O292"/>
    <mergeCell ref="P291:P292"/>
    <mergeCell ref="Q291:Q292"/>
    <mergeCell ref="R291:R292"/>
    <mergeCell ref="S291:S292"/>
    <mergeCell ref="B300:D300"/>
    <mergeCell ref="B301:D301"/>
    <mergeCell ref="Q276:V276"/>
    <mergeCell ref="Q277:V277"/>
    <mergeCell ref="A283:V283"/>
    <mergeCell ref="A290:A292"/>
    <mergeCell ref="B290:D292"/>
    <mergeCell ref="E290:V290"/>
    <mergeCell ref="E291:E292"/>
    <mergeCell ref="F291:F292"/>
    <mergeCell ref="G291:G292"/>
    <mergeCell ref="H291:H292"/>
    <mergeCell ref="I291:I292"/>
    <mergeCell ref="J291:J292"/>
    <mergeCell ref="K291:K292"/>
    <mergeCell ref="L291:L292"/>
    <mergeCell ref="M291:M292"/>
    <mergeCell ref="N291:N292"/>
    <mergeCell ref="T291:T292"/>
    <mergeCell ref="U291:U292"/>
    <mergeCell ref="V291:V292"/>
    <mergeCell ref="Q268:V268"/>
    <mergeCell ref="Q269:V269"/>
    <mergeCell ref="Q270:V270"/>
    <mergeCell ref="Q271:V271"/>
    <mergeCell ref="Q275:V275"/>
    <mergeCell ref="B261:D261"/>
    <mergeCell ref="B262:D262"/>
    <mergeCell ref="A263:D263"/>
    <mergeCell ref="A266:F266"/>
    <mergeCell ref="Q266:V266"/>
    <mergeCell ref="B256:D256"/>
    <mergeCell ref="B257:D257"/>
    <mergeCell ref="B258:D258"/>
    <mergeCell ref="B259:D259"/>
    <mergeCell ref="B260:D260"/>
    <mergeCell ref="V250:V251"/>
    <mergeCell ref="B252:D252"/>
    <mergeCell ref="B253:D253"/>
    <mergeCell ref="B254:D254"/>
    <mergeCell ref="B255:D255"/>
    <mergeCell ref="Q250:Q251"/>
    <mergeCell ref="R250:R251"/>
    <mergeCell ref="S250:S251"/>
    <mergeCell ref="T250:T251"/>
    <mergeCell ref="U250:U251"/>
    <mergeCell ref="A249:A251"/>
    <mergeCell ref="B249:D251"/>
    <mergeCell ref="E249:V249"/>
    <mergeCell ref="E250:E251"/>
    <mergeCell ref="F250:F251"/>
    <mergeCell ref="G250:G251"/>
    <mergeCell ref="H250:H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A223:D223"/>
    <mergeCell ref="A242:V242"/>
    <mergeCell ref="A225:F225"/>
    <mergeCell ref="Q225:V225"/>
    <mergeCell ref="Q227:V227"/>
    <mergeCell ref="Q228:V228"/>
    <mergeCell ref="Q229:V229"/>
    <mergeCell ref="Q230:V230"/>
    <mergeCell ref="Q234:V234"/>
    <mergeCell ref="Q235:V235"/>
    <mergeCell ref="Q236:V236"/>
    <mergeCell ref="B221:D221"/>
    <mergeCell ref="B222:D222"/>
    <mergeCell ref="B213:D213"/>
    <mergeCell ref="B214:D214"/>
    <mergeCell ref="B215:D215"/>
    <mergeCell ref="B216:D216"/>
    <mergeCell ref="B217:D217"/>
    <mergeCell ref="B212:D212"/>
    <mergeCell ref="N210:N211"/>
    <mergeCell ref="B218:D218"/>
    <mergeCell ref="B219:D219"/>
    <mergeCell ref="B220:D220"/>
    <mergeCell ref="Q194:V194"/>
    <mergeCell ref="Q195:V195"/>
    <mergeCell ref="Q196:V196"/>
    <mergeCell ref="A202:V202"/>
    <mergeCell ref="A209:A211"/>
    <mergeCell ref="B209:D211"/>
    <mergeCell ref="E209:V209"/>
    <mergeCell ref="E210:E211"/>
    <mergeCell ref="F210:F211"/>
    <mergeCell ref="G210:G211"/>
    <mergeCell ref="H210:H211"/>
    <mergeCell ref="I210:I211"/>
    <mergeCell ref="J210:J211"/>
    <mergeCell ref="K210:K211"/>
    <mergeCell ref="L210:L211"/>
    <mergeCell ref="M210:M211"/>
    <mergeCell ref="S210:S211"/>
    <mergeCell ref="T210:T211"/>
    <mergeCell ref="U210:U211"/>
    <mergeCell ref="V210:V211"/>
    <mergeCell ref="O210:O211"/>
    <mergeCell ref="P210:P211"/>
    <mergeCell ref="Q210:Q211"/>
    <mergeCell ref="R210:R211"/>
    <mergeCell ref="Q185:V185"/>
    <mergeCell ref="Q187:V187"/>
    <mergeCell ref="Q188:V188"/>
    <mergeCell ref="Q189:V189"/>
    <mergeCell ref="Q190:V190"/>
    <mergeCell ref="B180:D180"/>
    <mergeCell ref="B181:D181"/>
    <mergeCell ref="B182:D182"/>
    <mergeCell ref="A183:D183"/>
    <mergeCell ref="A185:F185"/>
    <mergeCell ref="B175:D175"/>
    <mergeCell ref="B176:D176"/>
    <mergeCell ref="B177:D177"/>
    <mergeCell ref="B178:D178"/>
    <mergeCell ref="B179:D179"/>
    <mergeCell ref="U170:U171"/>
    <mergeCell ref="V170:V171"/>
    <mergeCell ref="B172:D172"/>
    <mergeCell ref="B173:D173"/>
    <mergeCell ref="B174:D174"/>
    <mergeCell ref="P170:P171"/>
    <mergeCell ref="Q170:Q171"/>
    <mergeCell ref="R170:R171"/>
    <mergeCell ref="S170:S171"/>
    <mergeCell ref="T170:T171"/>
    <mergeCell ref="Q155:V155"/>
    <mergeCell ref="A162:V162"/>
    <mergeCell ref="A169:A171"/>
    <mergeCell ref="B169:D171"/>
    <mergeCell ref="E169:V169"/>
    <mergeCell ref="E170:E171"/>
    <mergeCell ref="F170:F171"/>
    <mergeCell ref="G170:G171"/>
    <mergeCell ref="H170:H171"/>
    <mergeCell ref="I170:I171"/>
    <mergeCell ref="J170:J171"/>
    <mergeCell ref="K170:K171"/>
    <mergeCell ref="L170:L171"/>
    <mergeCell ref="M170:M171"/>
    <mergeCell ref="N170:N171"/>
    <mergeCell ref="O170:O171"/>
    <mergeCell ref="Q147:V147"/>
    <mergeCell ref="Q148:V148"/>
    <mergeCell ref="Q149:V149"/>
    <mergeCell ref="Q153:V153"/>
    <mergeCell ref="Q154:V154"/>
    <mergeCell ref="B140:D140"/>
    <mergeCell ref="A141:D141"/>
    <mergeCell ref="A144:F144"/>
    <mergeCell ref="Q144:V144"/>
    <mergeCell ref="Q146:V146"/>
    <mergeCell ref="B135:D135"/>
    <mergeCell ref="B136:D136"/>
    <mergeCell ref="B137:D137"/>
    <mergeCell ref="B138:D138"/>
    <mergeCell ref="B139:D139"/>
    <mergeCell ref="B130:D130"/>
    <mergeCell ref="B131:D131"/>
    <mergeCell ref="B132:D132"/>
    <mergeCell ref="B133:D133"/>
    <mergeCell ref="B134:D134"/>
    <mergeCell ref="R128:R129"/>
    <mergeCell ref="S128:S129"/>
    <mergeCell ref="T128:T129"/>
    <mergeCell ref="U128:U129"/>
    <mergeCell ref="V128:V129"/>
    <mergeCell ref="A127:A129"/>
    <mergeCell ref="B127:D129"/>
    <mergeCell ref="E127:V127"/>
    <mergeCell ref="E128:E129"/>
    <mergeCell ref="F128:F129"/>
    <mergeCell ref="G128:G129"/>
    <mergeCell ref="H128:H129"/>
    <mergeCell ref="I128:I129"/>
    <mergeCell ref="J128:J129"/>
    <mergeCell ref="K128:K129"/>
    <mergeCell ref="L128:L129"/>
    <mergeCell ref="M128:M129"/>
    <mergeCell ref="N128:N129"/>
    <mergeCell ref="O128:O129"/>
    <mergeCell ref="P128:P129"/>
    <mergeCell ref="Q128:Q129"/>
    <mergeCell ref="Q112:V112"/>
    <mergeCell ref="Q113:V113"/>
    <mergeCell ref="Q114:V114"/>
    <mergeCell ref="A120:V120"/>
    <mergeCell ref="Q103:V103"/>
    <mergeCell ref="Q105:V105"/>
    <mergeCell ref="Q106:V106"/>
    <mergeCell ref="Q107:V107"/>
    <mergeCell ref="B98:D98"/>
    <mergeCell ref="B99:D99"/>
    <mergeCell ref="A100:D100"/>
    <mergeCell ref="B91:D91"/>
    <mergeCell ref="B92:D92"/>
    <mergeCell ref="B93:D93"/>
    <mergeCell ref="B94:D94"/>
    <mergeCell ref="B95:D95"/>
    <mergeCell ref="Q108:V108"/>
    <mergeCell ref="B89:D89"/>
    <mergeCell ref="B90:D90"/>
    <mergeCell ref="O87:O88"/>
    <mergeCell ref="P87:P88"/>
    <mergeCell ref="Q87:Q88"/>
    <mergeCell ref="R87:R88"/>
    <mergeCell ref="S87:S88"/>
    <mergeCell ref="B96:D96"/>
    <mergeCell ref="B97:D97"/>
    <mergeCell ref="Q72:V72"/>
    <mergeCell ref="Q73:V73"/>
    <mergeCell ref="A79:V79"/>
    <mergeCell ref="A86:A88"/>
    <mergeCell ref="B86:D88"/>
    <mergeCell ref="E86:V86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N87:N88"/>
    <mergeCell ref="T87:T88"/>
    <mergeCell ref="U87:U88"/>
    <mergeCell ref="V87:V88"/>
    <mergeCell ref="Q64:V64"/>
    <mergeCell ref="Q65:V65"/>
    <mergeCell ref="Q66:V66"/>
    <mergeCell ref="Q67:V67"/>
    <mergeCell ref="Q71:V71"/>
    <mergeCell ref="B58:D58"/>
    <mergeCell ref="B59:D59"/>
    <mergeCell ref="A60:D60"/>
    <mergeCell ref="Q62:V62"/>
    <mergeCell ref="B53:D53"/>
    <mergeCell ref="B54:D54"/>
    <mergeCell ref="B55:D55"/>
    <mergeCell ref="B56:D56"/>
    <mergeCell ref="B57:D57"/>
    <mergeCell ref="V47:V48"/>
    <mergeCell ref="B49:D49"/>
    <mergeCell ref="B50:D50"/>
    <mergeCell ref="B51:D51"/>
    <mergeCell ref="B52:D52"/>
    <mergeCell ref="Q47:Q48"/>
    <mergeCell ref="R47:R48"/>
    <mergeCell ref="S47:S48"/>
    <mergeCell ref="T47:T48"/>
    <mergeCell ref="U47:U48"/>
    <mergeCell ref="A39:V39"/>
    <mergeCell ref="A46:A48"/>
    <mergeCell ref="B46:D48"/>
    <mergeCell ref="E46:V46"/>
    <mergeCell ref="E47:E48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P47:P48"/>
    <mergeCell ref="Q25:V25"/>
    <mergeCell ref="Q36:V36"/>
    <mergeCell ref="Q34:V34"/>
    <mergeCell ref="Q27:V27"/>
    <mergeCell ref="Q35:V35"/>
    <mergeCell ref="Q29:V29"/>
    <mergeCell ref="Q30:V30"/>
    <mergeCell ref="Q28:V28"/>
    <mergeCell ref="A1:V1"/>
    <mergeCell ref="A8:A10"/>
    <mergeCell ref="I9:I10"/>
    <mergeCell ref="J9:J10"/>
    <mergeCell ref="L9:L10"/>
    <mergeCell ref="H9:H10"/>
    <mergeCell ref="V9:V10"/>
    <mergeCell ref="G9:G10"/>
    <mergeCell ref="N9:N10"/>
    <mergeCell ref="Q9:Q10"/>
    <mergeCell ref="E8:V8"/>
    <mergeCell ref="U9:U10"/>
    <mergeCell ref="T9:T10"/>
    <mergeCell ref="B11:D11"/>
    <mergeCell ref="R9:R10"/>
    <mergeCell ref="P9:P10"/>
    <mergeCell ref="S9:S10"/>
    <mergeCell ref="K9:K10"/>
    <mergeCell ref="B8:D10"/>
    <mergeCell ref="F9:F10"/>
    <mergeCell ref="E9:E10"/>
    <mergeCell ref="O9:O10"/>
    <mergeCell ref="M9:M10"/>
    <mergeCell ref="B12:D12"/>
    <mergeCell ref="B13:D13"/>
    <mergeCell ref="B14:D14"/>
    <mergeCell ref="B15:D15"/>
    <mergeCell ref="B16:D16"/>
    <mergeCell ref="A25:F25"/>
    <mergeCell ref="B17:D17"/>
    <mergeCell ref="B18:D18"/>
    <mergeCell ref="B19:D19"/>
    <mergeCell ref="B20:D20"/>
    <mergeCell ref="B21:D21"/>
    <mergeCell ref="A22:D22"/>
  </mergeCells>
  <phoneticPr fontId="35" type="noConversion"/>
  <printOptions horizontalCentered="1" verticalCentered="1"/>
  <pageMargins left="0.51181102362204722" right="0.15748031496062992" top="0.31496062992125984" bottom="0" header="0.31496062992125984" footer="0"/>
  <pageSetup paperSize="256" orientation="landscape" horizontalDpi="4294967292" verticalDpi="4294967293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399"/>
  <sheetViews>
    <sheetView topLeftCell="A339" zoomScale="60" zoomScaleNormal="60" workbookViewId="0">
      <selection activeCell="H355" sqref="H355"/>
    </sheetView>
  </sheetViews>
  <sheetFormatPr defaultRowHeight="12.75" x14ac:dyDescent="0.2"/>
  <cols>
    <col min="1" max="1" width="3.28515625" style="95" customWidth="1"/>
    <col min="2" max="2" width="6.28515625" style="95" customWidth="1"/>
    <col min="3" max="3" width="1.5703125" style="95" customWidth="1"/>
    <col min="4" max="4" width="6.5703125" style="95" customWidth="1"/>
    <col min="5" max="10" width="7.7109375" style="95" customWidth="1"/>
    <col min="11" max="12" width="14.7109375" style="95" customWidth="1"/>
    <col min="13" max="13" width="8.42578125" style="95" customWidth="1"/>
    <col min="14" max="15" width="7.7109375" style="95" customWidth="1"/>
    <col min="16" max="16" width="14.85546875" style="95" customWidth="1"/>
    <col min="17" max="20" width="9.140625" style="108"/>
    <col min="21" max="16384" width="9.140625" style="95"/>
  </cols>
  <sheetData>
    <row r="1" spans="1:20" ht="18" x14ac:dyDescent="0.25">
      <c r="A1" s="2361" t="s">
        <v>98</v>
      </c>
      <c r="B1" s="2361"/>
      <c r="C1" s="2361"/>
      <c r="D1" s="2361"/>
      <c r="E1" s="2361"/>
      <c r="F1" s="2361"/>
      <c r="G1" s="2361"/>
      <c r="H1" s="2361"/>
      <c r="I1" s="2361"/>
      <c r="J1" s="2361"/>
      <c r="K1" s="2361"/>
      <c r="L1" s="2361"/>
      <c r="M1" s="2361"/>
      <c r="N1" s="2361"/>
      <c r="O1" s="2361"/>
      <c r="P1" s="2361"/>
    </row>
    <row r="2" spans="1:20" ht="18" x14ac:dyDescent="0.25">
      <c r="A2" s="1179"/>
      <c r="B2" s="1179"/>
      <c r="C2" s="1179"/>
      <c r="D2" s="1179"/>
      <c r="E2" s="1179"/>
      <c r="F2" s="1179"/>
      <c r="G2" s="1179"/>
      <c r="H2" s="1179"/>
      <c r="I2" s="1179"/>
      <c r="J2" s="1179"/>
      <c r="K2" s="1179"/>
      <c r="L2" s="1179"/>
      <c r="M2" s="1179"/>
      <c r="N2" s="1179"/>
      <c r="O2" s="1179"/>
      <c r="P2" s="1179"/>
    </row>
    <row r="3" spans="1:20" x14ac:dyDescent="0.2">
      <c r="A3" s="112" t="s">
        <v>273</v>
      </c>
      <c r="C3" s="103" t="s">
        <v>27</v>
      </c>
      <c r="D3" s="103" t="str">
        <f>[3]K1b!D4</f>
        <v>Januari</v>
      </c>
      <c r="E3" s="103"/>
    </row>
    <row r="4" spans="1:20" x14ac:dyDescent="0.2">
      <c r="A4" s="95" t="s">
        <v>25</v>
      </c>
      <c r="C4" s="103" t="s">
        <v>27</v>
      </c>
      <c r="D4" s="1180">
        <f>[3]K1b!D5</f>
        <v>2014</v>
      </c>
      <c r="E4" s="103"/>
    </row>
    <row r="5" spans="1:20" x14ac:dyDescent="0.2">
      <c r="A5" s="112" t="s">
        <v>272</v>
      </c>
      <c r="C5" s="103" t="s">
        <v>27</v>
      </c>
      <c r="D5" s="103" t="s">
        <v>275</v>
      </c>
      <c r="E5" s="103"/>
    </row>
    <row r="6" spans="1:20" x14ac:dyDescent="0.2">
      <c r="A6" s="112" t="s">
        <v>26</v>
      </c>
      <c r="C6" s="103" t="s">
        <v>27</v>
      </c>
      <c r="D6" s="103" t="s">
        <v>388</v>
      </c>
      <c r="E6" s="103"/>
    </row>
    <row r="7" spans="1:20" ht="13.5" thickBot="1" x14ac:dyDescent="0.25"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</row>
    <row r="8" spans="1:20" x14ac:dyDescent="0.2">
      <c r="A8" s="2560" t="s">
        <v>0</v>
      </c>
      <c r="B8" s="2567" t="s">
        <v>387</v>
      </c>
      <c r="C8" s="2568"/>
      <c r="D8" s="2569"/>
      <c r="E8" s="2669" t="s">
        <v>249</v>
      </c>
      <c r="F8" s="2670"/>
      <c r="G8" s="2669" t="s">
        <v>250</v>
      </c>
      <c r="H8" s="2671"/>
      <c r="I8" s="2671"/>
      <c r="J8" s="2670"/>
      <c r="K8" s="2672" t="s">
        <v>156</v>
      </c>
      <c r="L8" s="2673"/>
      <c r="M8" s="2674" t="s">
        <v>246</v>
      </c>
      <c r="N8" s="2676" t="s">
        <v>155</v>
      </c>
      <c r="O8" s="2676" t="s">
        <v>154</v>
      </c>
      <c r="P8" s="2673" t="s">
        <v>4</v>
      </c>
      <c r="Q8" s="122"/>
      <c r="R8" s="122"/>
      <c r="S8" s="122"/>
    </row>
    <row r="9" spans="1:20" x14ac:dyDescent="0.2">
      <c r="A9" s="2561"/>
      <c r="B9" s="2570"/>
      <c r="C9" s="2571"/>
      <c r="D9" s="2572"/>
      <c r="E9" s="2679" t="s">
        <v>163</v>
      </c>
      <c r="F9" s="2388" t="s">
        <v>101</v>
      </c>
      <c r="G9" s="2386" t="s">
        <v>159</v>
      </c>
      <c r="H9" s="2466" t="s">
        <v>160</v>
      </c>
      <c r="I9" s="2466" t="s">
        <v>161</v>
      </c>
      <c r="J9" s="2388" t="s">
        <v>162</v>
      </c>
      <c r="K9" s="2680" t="s">
        <v>157</v>
      </c>
      <c r="L9" s="2678" t="s">
        <v>158</v>
      </c>
      <c r="M9" s="2675"/>
      <c r="N9" s="2677"/>
      <c r="O9" s="2677"/>
      <c r="P9" s="2678"/>
      <c r="Q9" s="122"/>
      <c r="R9" s="122"/>
      <c r="S9" s="122"/>
    </row>
    <row r="10" spans="1:20" x14ac:dyDescent="0.2">
      <c r="A10" s="2561"/>
      <c r="B10" s="2573"/>
      <c r="C10" s="2574"/>
      <c r="D10" s="2575"/>
      <c r="E10" s="2386"/>
      <c r="F10" s="2678"/>
      <c r="G10" s="2680"/>
      <c r="H10" s="2677"/>
      <c r="I10" s="2677"/>
      <c r="J10" s="2678"/>
      <c r="K10" s="2386"/>
      <c r="L10" s="2678"/>
      <c r="M10" s="2675"/>
      <c r="N10" s="2677"/>
      <c r="O10" s="2677"/>
      <c r="P10" s="2678"/>
      <c r="Q10" s="122"/>
      <c r="R10" s="122"/>
      <c r="S10" s="122"/>
    </row>
    <row r="11" spans="1:20" s="46" customFormat="1" ht="10.5" thickBot="1" x14ac:dyDescent="0.25">
      <c r="A11" s="57">
        <v>1</v>
      </c>
      <c r="B11" s="2583">
        <v>2</v>
      </c>
      <c r="C11" s="2584"/>
      <c r="D11" s="2585"/>
      <c r="E11" s="166">
        <v>3</v>
      </c>
      <c r="F11" s="56">
        <v>4</v>
      </c>
      <c r="G11" s="54">
        <v>5</v>
      </c>
      <c r="H11" s="55">
        <v>6</v>
      </c>
      <c r="I11" s="55">
        <v>7</v>
      </c>
      <c r="J11" s="56">
        <v>8</v>
      </c>
      <c r="K11" s="167">
        <v>9</v>
      </c>
      <c r="L11" s="56">
        <v>10</v>
      </c>
      <c r="M11" s="54">
        <v>11</v>
      </c>
      <c r="N11" s="154">
        <v>12</v>
      </c>
      <c r="O11" s="154">
        <v>13</v>
      </c>
      <c r="P11" s="56">
        <v>14</v>
      </c>
      <c r="Q11" s="145"/>
      <c r="R11" s="145"/>
      <c r="S11" s="145"/>
      <c r="T11" s="145"/>
    </row>
    <row r="12" spans="1:20" x14ac:dyDescent="0.2">
      <c r="A12" s="96">
        <v>1</v>
      </c>
      <c r="B12" s="2596">
        <v>0</v>
      </c>
      <c r="C12" s="2597"/>
      <c r="D12" s="2598"/>
      <c r="E12" s="1220"/>
      <c r="F12" s="1221"/>
      <c r="G12" s="1220"/>
      <c r="H12" s="1222"/>
      <c r="I12" s="1222"/>
      <c r="J12" s="1221"/>
      <c r="K12" s="1220"/>
      <c r="L12" s="1223"/>
      <c r="M12" s="1220"/>
      <c r="N12" s="1224"/>
      <c r="O12" s="1224"/>
      <c r="P12" s="101"/>
      <c r="Q12" s="125"/>
    </row>
    <row r="13" spans="1:20" x14ac:dyDescent="0.2">
      <c r="A13" s="96">
        <v>2</v>
      </c>
      <c r="B13" s="2599">
        <v>1</v>
      </c>
      <c r="C13" s="2600"/>
      <c r="D13" s="2601"/>
      <c r="E13" s="104"/>
      <c r="F13" s="90"/>
      <c r="G13" s="104"/>
      <c r="H13" s="105"/>
      <c r="I13" s="105"/>
      <c r="J13" s="90"/>
      <c r="K13" s="104"/>
      <c r="L13" s="90"/>
      <c r="M13" s="104"/>
      <c r="N13" s="92"/>
      <c r="O13" s="92"/>
      <c r="P13" s="101"/>
      <c r="Q13" s="125"/>
    </row>
    <row r="14" spans="1:20" x14ac:dyDescent="0.2">
      <c r="A14" s="96">
        <v>3</v>
      </c>
      <c r="B14" s="2599">
        <v>2</v>
      </c>
      <c r="C14" s="2600"/>
      <c r="D14" s="2601"/>
      <c r="E14" s="1220"/>
      <c r="F14" s="1221"/>
      <c r="G14" s="1220"/>
      <c r="H14" s="1222"/>
      <c r="I14" s="1222"/>
      <c r="J14" s="1221"/>
      <c r="K14" s="1220"/>
      <c r="L14" s="1223"/>
      <c r="M14" s="1220"/>
      <c r="N14" s="1224"/>
      <c r="O14" s="1224"/>
      <c r="P14" s="101"/>
      <c r="Q14" s="125"/>
    </row>
    <row r="15" spans="1:20" ht="14.25" x14ac:dyDescent="0.2">
      <c r="A15" s="96">
        <v>4</v>
      </c>
      <c r="B15" s="2599">
        <v>3</v>
      </c>
      <c r="C15" s="2600"/>
      <c r="D15" s="2601"/>
      <c r="E15" s="104">
        <v>30</v>
      </c>
      <c r="F15" s="90"/>
      <c r="G15" s="104">
        <v>16</v>
      </c>
      <c r="H15" s="105">
        <v>14</v>
      </c>
      <c r="I15" s="105"/>
      <c r="J15" s="90"/>
      <c r="K15" s="104"/>
      <c r="L15" s="1225"/>
      <c r="M15" s="104"/>
      <c r="N15" s="92"/>
      <c r="O15" s="92"/>
      <c r="P15" s="101"/>
      <c r="Q15" s="125"/>
    </row>
    <row r="16" spans="1:20" x14ac:dyDescent="0.2">
      <c r="A16" s="96">
        <v>5</v>
      </c>
      <c r="B16" s="2599">
        <v>4</v>
      </c>
      <c r="C16" s="2600"/>
      <c r="D16" s="2601"/>
      <c r="E16" s="1220"/>
      <c r="F16" s="1221"/>
      <c r="G16" s="1220"/>
      <c r="H16" s="1222"/>
      <c r="I16" s="1222"/>
      <c r="J16" s="1221"/>
      <c r="K16" s="1220"/>
      <c r="L16" s="1221"/>
      <c r="M16" s="1220"/>
      <c r="N16" s="1222"/>
      <c r="O16" s="1222"/>
      <c r="P16" s="1226"/>
      <c r="Q16" s="125"/>
    </row>
    <row r="17" spans="1:17" x14ac:dyDescent="0.2">
      <c r="A17" s="96">
        <v>6</v>
      </c>
      <c r="B17" s="2599">
        <v>5</v>
      </c>
      <c r="C17" s="2600"/>
      <c r="D17" s="2601"/>
      <c r="E17" s="1220"/>
      <c r="F17" s="1221"/>
      <c r="G17" s="1220"/>
      <c r="H17" s="1222"/>
      <c r="I17" s="1222"/>
      <c r="J17" s="1221"/>
      <c r="K17" s="1220"/>
      <c r="L17" s="1221"/>
      <c r="M17" s="1220"/>
      <c r="N17" s="1224"/>
      <c r="O17" s="1224"/>
      <c r="P17" s="101"/>
      <c r="Q17" s="125"/>
    </row>
    <row r="18" spans="1:17" x14ac:dyDescent="0.2">
      <c r="A18" s="96">
        <v>7</v>
      </c>
      <c r="B18" s="2599">
        <v>6</v>
      </c>
      <c r="C18" s="2600"/>
      <c r="D18" s="2601"/>
      <c r="E18" s="104">
        <v>3</v>
      </c>
      <c r="F18" s="90"/>
      <c r="G18" s="104"/>
      <c r="H18" s="105">
        <v>3</v>
      </c>
      <c r="I18" s="105"/>
      <c r="J18" s="90"/>
      <c r="K18" s="104"/>
      <c r="L18" s="168"/>
      <c r="M18" s="104"/>
      <c r="N18" s="92"/>
      <c r="O18" s="92"/>
      <c r="P18" s="101"/>
      <c r="Q18" s="125"/>
    </row>
    <row r="19" spans="1:17" x14ac:dyDescent="0.2">
      <c r="A19" s="96">
        <v>8</v>
      </c>
      <c r="B19" s="2599">
        <v>7</v>
      </c>
      <c r="C19" s="2600"/>
      <c r="D19" s="2601"/>
      <c r="E19" s="1220"/>
      <c r="F19" s="1221"/>
      <c r="G19" s="1220"/>
      <c r="H19" s="1222"/>
      <c r="I19" s="1222"/>
      <c r="J19" s="1221"/>
      <c r="K19" s="1220"/>
      <c r="L19" s="1223"/>
      <c r="M19" s="1220"/>
      <c r="N19" s="1224"/>
      <c r="O19" s="1224"/>
      <c r="P19" s="101"/>
      <c r="Q19" s="125"/>
    </row>
    <row r="20" spans="1:17" x14ac:dyDescent="0.2">
      <c r="A20" s="96">
        <v>9</v>
      </c>
      <c r="B20" s="2599">
        <v>8</v>
      </c>
      <c r="C20" s="2600"/>
      <c r="D20" s="2601"/>
      <c r="E20" s="1220">
        <v>4</v>
      </c>
      <c r="F20" s="1221"/>
      <c r="G20" s="1220">
        <v>3</v>
      </c>
      <c r="H20" s="1222">
        <v>1</v>
      </c>
      <c r="I20" s="1222"/>
      <c r="J20" s="1221"/>
      <c r="K20" s="1220"/>
      <c r="L20" s="1223"/>
      <c r="M20" s="1220"/>
      <c r="N20" s="1224"/>
      <c r="O20" s="1224"/>
      <c r="P20" s="101"/>
      <c r="Q20" s="125"/>
    </row>
    <row r="21" spans="1:17" ht="13.5" thickBot="1" x14ac:dyDescent="0.25">
      <c r="A21" s="94">
        <v>10</v>
      </c>
      <c r="B21" s="2640">
        <v>9</v>
      </c>
      <c r="C21" s="2641"/>
      <c r="D21" s="2642"/>
      <c r="E21" s="1227">
        <v>1</v>
      </c>
      <c r="F21" s="1228"/>
      <c r="G21" s="1229"/>
      <c r="H21" s="1230">
        <v>1</v>
      </c>
      <c r="I21" s="1230"/>
      <c r="J21" s="1228"/>
      <c r="K21" s="1229"/>
      <c r="L21" s="1228"/>
      <c r="M21" s="1229"/>
      <c r="N21" s="1231"/>
      <c r="O21" s="1231"/>
      <c r="P21" s="67"/>
      <c r="Q21" s="125"/>
    </row>
    <row r="22" spans="1:17" ht="13.5" thickBot="1" x14ac:dyDescent="0.25">
      <c r="A22" s="2299" t="s">
        <v>276</v>
      </c>
      <c r="B22" s="2668"/>
      <c r="C22" s="2668"/>
      <c r="D22" s="2668"/>
      <c r="E22" s="172">
        <f>SUM(E12:E21)</f>
        <v>38</v>
      </c>
      <c r="F22" s="173">
        <f t="shared" ref="F22:J22" si="0">SUM(F12:F21)</f>
        <v>0</v>
      </c>
      <c r="G22" s="172">
        <f t="shared" si="0"/>
        <v>19</v>
      </c>
      <c r="H22" s="169">
        <f t="shared" si="0"/>
        <v>19</v>
      </c>
      <c r="I22" s="169">
        <f t="shared" si="0"/>
        <v>0</v>
      </c>
      <c r="J22" s="173">
        <f t="shared" si="0"/>
        <v>0</v>
      </c>
      <c r="K22" s="171"/>
      <c r="L22" s="174"/>
      <c r="M22" s="171"/>
      <c r="N22" s="169"/>
      <c r="O22" s="169"/>
      <c r="P22" s="170"/>
    </row>
    <row r="24" spans="1:17" x14ac:dyDescent="0.2">
      <c r="A24" s="2428" t="s">
        <v>79</v>
      </c>
      <c r="B24" s="2428"/>
      <c r="C24" s="2428"/>
      <c r="D24" s="2428"/>
      <c r="E24" s="2428"/>
      <c r="F24" s="89"/>
      <c r="G24" s="89"/>
      <c r="H24" s="89"/>
      <c r="I24" s="89"/>
      <c r="J24" s="89"/>
      <c r="K24" s="89"/>
      <c r="L24" s="2393"/>
      <c r="M24" s="2393"/>
      <c r="N24" s="2393"/>
      <c r="O24" s="2393"/>
      <c r="P24" s="2393"/>
      <c r="Q24" s="2393"/>
    </row>
    <row r="25" spans="1:17" x14ac:dyDescent="0.2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125"/>
    </row>
    <row r="26" spans="1:17" x14ac:dyDescent="0.2">
      <c r="A26" s="66" t="s">
        <v>8</v>
      </c>
      <c r="B26" s="76" t="s">
        <v>163</v>
      </c>
      <c r="C26" s="75" t="s">
        <v>20</v>
      </c>
      <c r="D26" s="76" t="s">
        <v>164</v>
      </c>
      <c r="F26" s="76"/>
      <c r="G26" s="48"/>
      <c r="H26" s="48"/>
      <c r="I26" s="48"/>
      <c r="J26" s="48"/>
      <c r="K26" s="48"/>
      <c r="L26" s="2395"/>
      <c r="M26" s="2395"/>
      <c r="N26" s="2395"/>
      <c r="O26" s="2395"/>
      <c r="P26" s="2395"/>
      <c r="Q26" s="2395"/>
    </row>
    <row r="27" spans="1:17" x14ac:dyDescent="0.2">
      <c r="A27" s="66" t="s">
        <v>11</v>
      </c>
      <c r="B27" s="76" t="s">
        <v>101</v>
      </c>
      <c r="C27" s="75" t="s">
        <v>20</v>
      </c>
      <c r="D27" s="77" t="s">
        <v>165</v>
      </c>
      <c r="F27" s="76"/>
      <c r="G27" s="48"/>
      <c r="H27" s="48"/>
      <c r="I27" s="48"/>
      <c r="J27" s="48"/>
      <c r="K27" s="48"/>
      <c r="L27" s="2395"/>
      <c r="M27" s="2395"/>
      <c r="N27" s="2395"/>
      <c r="O27" s="2395"/>
      <c r="P27" s="2395"/>
      <c r="Q27" s="2395"/>
    </row>
    <row r="28" spans="1:17" x14ac:dyDescent="0.2">
      <c r="A28" s="66" t="s">
        <v>13</v>
      </c>
      <c r="B28" s="78" t="s">
        <v>160</v>
      </c>
      <c r="C28" s="75" t="s">
        <v>20</v>
      </c>
      <c r="D28" s="78" t="s">
        <v>166</v>
      </c>
      <c r="F28" s="76"/>
      <c r="G28" s="48"/>
      <c r="H28" s="48"/>
      <c r="I28" s="48"/>
      <c r="J28" s="48"/>
      <c r="K28" s="48"/>
      <c r="L28" s="2396"/>
      <c r="M28" s="2396"/>
      <c r="N28" s="2396"/>
      <c r="O28" s="2396"/>
      <c r="P28" s="2396"/>
      <c r="Q28" s="2396"/>
    </row>
    <row r="29" spans="1:17" x14ac:dyDescent="0.2">
      <c r="A29" s="66" t="s">
        <v>49</v>
      </c>
      <c r="B29" s="76" t="s">
        <v>162</v>
      </c>
      <c r="C29" s="75" t="s">
        <v>20</v>
      </c>
      <c r="D29" s="76" t="s">
        <v>167</v>
      </c>
      <c r="F29" s="76"/>
      <c r="G29" s="48"/>
      <c r="H29" s="48"/>
      <c r="I29" s="48"/>
      <c r="J29" s="48"/>
      <c r="K29" s="48"/>
      <c r="L29" s="2396"/>
      <c r="M29" s="2396"/>
      <c r="N29" s="2396"/>
      <c r="O29" s="2396"/>
      <c r="P29" s="2396"/>
      <c r="Q29" s="2396"/>
    </row>
    <row r="30" spans="1:17" x14ac:dyDescent="0.2">
      <c r="A30" s="66"/>
      <c r="B30" s="74"/>
      <c r="C30" s="79"/>
      <c r="D30" s="79"/>
      <c r="E30" s="48"/>
      <c r="F30" s="48"/>
      <c r="G30" s="48"/>
      <c r="H30" s="48"/>
      <c r="I30" s="48"/>
      <c r="J30" s="48"/>
      <c r="K30" s="48"/>
      <c r="L30" s="48"/>
      <c r="M30" s="89"/>
      <c r="N30" s="89"/>
      <c r="O30" s="89"/>
      <c r="P30" s="89"/>
      <c r="Q30" s="125"/>
    </row>
    <row r="31" spans="1:17" x14ac:dyDescent="0.2">
      <c r="A31" s="66"/>
      <c r="B31" s="74"/>
      <c r="C31" s="79"/>
      <c r="D31" s="79"/>
      <c r="E31" s="48"/>
      <c r="F31" s="48"/>
      <c r="G31" s="48"/>
      <c r="H31" s="48"/>
      <c r="I31" s="48"/>
      <c r="J31" s="48"/>
      <c r="K31" s="48"/>
      <c r="L31" s="48"/>
      <c r="M31" s="89"/>
      <c r="N31" s="89"/>
      <c r="O31" s="89"/>
      <c r="P31" s="89"/>
      <c r="Q31" s="125"/>
    </row>
    <row r="32" spans="1:17" x14ac:dyDescent="0.2">
      <c r="A32" s="3"/>
      <c r="B32" s="1177"/>
      <c r="C32" s="16"/>
      <c r="D32" s="16"/>
      <c r="E32" s="10"/>
      <c r="F32" s="10"/>
      <c r="G32" s="10"/>
      <c r="H32" s="10"/>
      <c r="I32" s="10"/>
      <c r="J32" s="10"/>
      <c r="K32" s="10"/>
      <c r="L32" s="10"/>
    </row>
    <row r="33" spans="1:20" x14ac:dyDescent="0.2">
      <c r="A33" s="3"/>
      <c r="B33" s="1177"/>
      <c r="C33" s="16"/>
      <c r="D33" s="16"/>
      <c r="E33" s="10"/>
      <c r="F33" s="10"/>
      <c r="G33" s="10"/>
      <c r="H33" s="10"/>
      <c r="I33" s="10"/>
      <c r="J33" s="10"/>
      <c r="K33" s="10"/>
      <c r="L33" s="2257"/>
      <c r="M33" s="2257"/>
      <c r="N33" s="2257"/>
      <c r="O33" s="2257"/>
      <c r="P33" s="2257"/>
      <c r="Q33" s="2257"/>
    </row>
    <row r="34" spans="1:20" x14ac:dyDescent="0.2">
      <c r="A34" s="3"/>
      <c r="B34" s="1177"/>
      <c r="C34" s="16"/>
      <c r="D34" s="16"/>
      <c r="E34" s="10"/>
      <c r="F34" s="10"/>
      <c r="G34" s="10"/>
      <c r="H34" s="10"/>
      <c r="I34" s="10"/>
      <c r="J34" s="10"/>
      <c r="K34" s="10"/>
      <c r="L34" s="2392"/>
      <c r="M34" s="2392"/>
      <c r="N34" s="2392"/>
      <c r="O34" s="2392"/>
      <c r="P34" s="2392"/>
      <c r="Q34" s="2392"/>
    </row>
    <row r="35" spans="1:20" x14ac:dyDescent="0.2">
      <c r="A35" s="3"/>
      <c r="B35" s="1177"/>
      <c r="C35" s="16"/>
      <c r="D35" s="16"/>
      <c r="E35" s="10"/>
      <c r="F35" s="10"/>
      <c r="G35" s="10"/>
      <c r="H35" s="10"/>
      <c r="I35" s="10"/>
      <c r="J35" s="10"/>
      <c r="K35" s="10"/>
      <c r="L35" s="2392"/>
      <c r="M35" s="2392"/>
      <c r="N35" s="2392"/>
      <c r="O35" s="2392"/>
      <c r="P35" s="2392"/>
      <c r="Q35" s="2392"/>
    </row>
    <row r="36" spans="1:20" ht="18" x14ac:dyDescent="0.25">
      <c r="A36" s="2361" t="s">
        <v>98</v>
      </c>
      <c r="B36" s="2361"/>
      <c r="C36" s="2361"/>
      <c r="D36" s="2361"/>
      <c r="E36" s="2361"/>
      <c r="F36" s="2361"/>
      <c r="G36" s="2361"/>
      <c r="H36" s="2361"/>
      <c r="I36" s="2361"/>
      <c r="J36" s="2361"/>
      <c r="K36" s="2361"/>
      <c r="L36" s="2361"/>
      <c r="M36" s="2361"/>
      <c r="N36" s="2361"/>
      <c r="O36" s="2361"/>
      <c r="P36" s="2361"/>
    </row>
    <row r="37" spans="1:20" ht="18" x14ac:dyDescent="0.25">
      <c r="A37" s="1179"/>
      <c r="B37" s="1179"/>
      <c r="C37" s="1179"/>
      <c r="D37" s="1179"/>
      <c r="E37" s="1179"/>
      <c r="F37" s="1179"/>
      <c r="G37" s="1179"/>
      <c r="H37" s="1179"/>
      <c r="I37" s="1179"/>
      <c r="J37" s="1179"/>
      <c r="K37" s="1179"/>
      <c r="L37" s="1179"/>
      <c r="M37" s="1179"/>
      <c r="N37" s="1179"/>
      <c r="O37" s="1179"/>
      <c r="P37" s="1179"/>
    </row>
    <row r="38" spans="1:20" x14ac:dyDescent="0.2">
      <c r="A38" s="112" t="s">
        <v>273</v>
      </c>
      <c r="C38" s="103" t="s">
        <v>27</v>
      </c>
      <c r="D38" s="103" t="s">
        <v>301</v>
      </c>
      <c r="E38" s="103"/>
    </row>
    <row r="39" spans="1:20" x14ac:dyDescent="0.2">
      <c r="A39" s="95" t="s">
        <v>25</v>
      </c>
      <c r="C39" s="103" t="s">
        <v>27</v>
      </c>
      <c r="D39" s="1180">
        <v>2014</v>
      </c>
      <c r="E39" s="103"/>
    </row>
    <row r="40" spans="1:20" x14ac:dyDescent="0.2">
      <c r="A40" s="112" t="s">
        <v>272</v>
      </c>
      <c r="C40" s="103" t="s">
        <v>27</v>
      </c>
      <c r="D40" s="103" t="s">
        <v>275</v>
      </c>
      <c r="E40" s="103"/>
    </row>
    <row r="41" spans="1:20" x14ac:dyDescent="0.2">
      <c r="A41" s="112" t="s">
        <v>26</v>
      </c>
      <c r="C41" s="103" t="s">
        <v>27</v>
      </c>
      <c r="D41" s="103" t="s">
        <v>388</v>
      </c>
      <c r="E41" s="103"/>
    </row>
    <row r="42" spans="1:20" ht="13.5" thickBot="1" x14ac:dyDescent="0.25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</row>
    <row r="43" spans="1:20" ht="12.75" customHeight="1" x14ac:dyDescent="0.2">
      <c r="A43" s="2560" t="s">
        <v>0</v>
      </c>
      <c r="B43" s="2567" t="s">
        <v>387</v>
      </c>
      <c r="C43" s="2568"/>
      <c r="D43" s="2569"/>
      <c r="E43" s="2669" t="s">
        <v>249</v>
      </c>
      <c r="F43" s="2670"/>
      <c r="G43" s="2669" t="s">
        <v>250</v>
      </c>
      <c r="H43" s="2671"/>
      <c r="I43" s="2671"/>
      <c r="J43" s="2670"/>
      <c r="K43" s="2672" t="s">
        <v>156</v>
      </c>
      <c r="L43" s="2673"/>
      <c r="M43" s="2674" t="s">
        <v>246</v>
      </c>
      <c r="N43" s="2676" t="s">
        <v>155</v>
      </c>
      <c r="O43" s="2676" t="s">
        <v>154</v>
      </c>
      <c r="P43" s="2673" t="s">
        <v>4</v>
      </c>
      <c r="Q43" s="122"/>
    </row>
    <row r="44" spans="1:20" x14ac:dyDescent="0.2">
      <c r="A44" s="2561"/>
      <c r="B44" s="2570"/>
      <c r="C44" s="2571"/>
      <c r="D44" s="2572"/>
      <c r="E44" s="2679" t="s">
        <v>163</v>
      </c>
      <c r="F44" s="2388" t="s">
        <v>101</v>
      </c>
      <c r="G44" s="2386" t="s">
        <v>159</v>
      </c>
      <c r="H44" s="2466" t="s">
        <v>160</v>
      </c>
      <c r="I44" s="2466" t="s">
        <v>161</v>
      </c>
      <c r="J44" s="2388" t="s">
        <v>162</v>
      </c>
      <c r="K44" s="2680" t="s">
        <v>157</v>
      </c>
      <c r="L44" s="2678" t="s">
        <v>158</v>
      </c>
      <c r="M44" s="2675"/>
      <c r="N44" s="2677"/>
      <c r="O44" s="2677"/>
      <c r="P44" s="2678"/>
      <c r="Q44" s="122"/>
    </row>
    <row r="45" spans="1:20" x14ac:dyDescent="0.2">
      <c r="A45" s="2561"/>
      <c r="B45" s="2573"/>
      <c r="C45" s="2574"/>
      <c r="D45" s="2575"/>
      <c r="E45" s="2386"/>
      <c r="F45" s="2678"/>
      <c r="G45" s="2680"/>
      <c r="H45" s="2677"/>
      <c r="I45" s="2677"/>
      <c r="J45" s="2678"/>
      <c r="K45" s="2386"/>
      <c r="L45" s="2678"/>
      <c r="M45" s="2675"/>
      <c r="N45" s="2677"/>
      <c r="O45" s="2677"/>
      <c r="P45" s="2678"/>
      <c r="Q45" s="122"/>
    </row>
    <row r="46" spans="1:20" s="89" customFormat="1" ht="13.5" thickBot="1" x14ac:dyDescent="0.25">
      <c r="A46" s="380">
        <v>1</v>
      </c>
      <c r="B46" s="2343">
        <v>2</v>
      </c>
      <c r="C46" s="2398"/>
      <c r="D46" s="2344"/>
      <c r="E46" s="1278">
        <v>3</v>
      </c>
      <c r="F46" s="1279">
        <v>4</v>
      </c>
      <c r="G46" s="1280">
        <v>5</v>
      </c>
      <c r="H46" s="1281">
        <v>6</v>
      </c>
      <c r="I46" s="1281">
        <v>7</v>
      </c>
      <c r="J46" s="1279">
        <v>8</v>
      </c>
      <c r="K46" s="1282">
        <v>9</v>
      </c>
      <c r="L46" s="1279">
        <v>10</v>
      </c>
      <c r="M46" s="1280">
        <v>11</v>
      </c>
      <c r="N46" s="1283">
        <v>12</v>
      </c>
      <c r="O46" s="1283">
        <v>13</v>
      </c>
      <c r="P46" s="1279">
        <v>14</v>
      </c>
      <c r="Q46" s="1284"/>
      <c r="R46" s="125"/>
      <c r="S46" s="125"/>
      <c r="T46" s="125"/>
    </row>
    <row r="47" spans="1:20" x14ac:dyDescent="0.2">
      <c r="A47" s="96">
        <v>1</v>
      </c>
      <c r="B47" s="2596">
        <v>0</v>
      </c>
      <c r="C47" s="2597"/>
      <c r="D47" s="2598"/>
      <c r="E47" s="1220"/>
      <c r="F47" s="1221"/>
      <c r="G47" s="1220"/>
      <c r="H47" s="1222"/>
      <c r="I47" s="1222"/>
      <c r="J47" s="1221"/>
      <c r="K47" s="1220"/>
      <c r="L47" s="1223"/>
      <c r="M47" s="1220"/>
      <c r="N47" s="1224"/>
      <c r="O47" s="1224"/>
      <c r="P47" s="101"/>
      <c r="Q47" s="114">
        <f>SUM(G47:J47)</f>
        <v>0</v>
      </c>
    </row>
    <row r="48" spans="1:20" x14ac:dyDescent="0.2">
      <c r="A48" s="96">
        <v>2</v>
      </c>
      <c r="B48" s="2599">
        <v>1</v>
      </c>
      <c r="C48" s="2600"/>
      <c r="D48" s="2601"/>
      <c r="E48" s="104"/>
      <c r="F48" s="90"/>
      <c r="G48" s="104"/>
      <c r="H48" s="105"/>
      <c r="I48" s="105"/>
      <c r="J48" s="90"/>
      <c r="K48" s="104"/>
      <c r="L48" s="90"/>
      <c r="M48" s="104"/>
      <c r="N48" s="92"/>
      <c r="O48" s="92"/>
      <c r="P48" s="101"/>
      <c r="Q48" s="114">
        <f t="shared" ref="Q48:Q56" si="1">SUM(G48:J48)</f>
        <v>0</v>
      </c>
    </row>
    <row r="49" spans="1:17" x14ac:dyDescent="0.2">
      <c r="A49" s="96">
        <v>3</v>
      </c>
      <c r="B49" s="2599">
        <v>2</v>
      </c>
      <c r="C49" s="2600"/>
      <c r="D49" s="2601"/>
      <c r="E49" s="1220"/>
      <c r="F49" s="1221"/>
      <c r="G49" s="1220"/>
      <c r="H49" s="1222"/>
      <c r="I49" s="1222"/>
      <c r="J49" s="1221"/>
      <c r="K49" s="1220"/>
      <c r="L49" s="1223"/>
      <c r="M49" s="1220"/>
      <c r="N49" s="1224"/>
      <c r="O49" s="1224"/>
      <c r="P49" s="101"/>
      <c r="Q49" s="114">
        <f t="shared" si="1"/>
        <v>0</v>
      </c>
    </row>
    <row r="50" spans="1:17" ht="14.25" x14ac:dyDescent="0.2">
      <c r="A50" s="96">
        <v>4</v>
      </c>
      <c r="B50" s="2599">
        <v>3</v>
      </c>
      <c r="C50" s="2600"/>
      <c r="D50" s="2601"/>
      <c r="E50" s="104">
        <v>53</v>
      </c>
      <c r="F50" s="90"/>
      <c r="G50" s="104">
        <v>24</v>
      </c>
      <c r="H50" s="105">
        <v>29</v>
      </c>
      <c r="I50" s="105"/>
      <c r="J50" s="90"/>
      <c r="K50" s="104"/>
      <c r="L50" s="1225"/>
      <c r="M50" s="104"/>
      <c r="N50" s="92"/>
      <c r="O50" s="92"/>
      <c r="P50" s="101"/>
      <c r="Q50" s="114">
        <f t="shared" si="1"/>
        <v>53</v>
      </c>
    </row>
    <row r="51" spans="1:17" x14ac:dyDescent="0.2">
      <c r="A51" s="96">
        <v>5</v>
      </c>
      <c r="B51" s="2599">
        <v>4</v>
      </c>
      <c r="C51" s="2600"/>
      <c r="D51" s="2601"/>
      <c r="E51" s="1220"/>
      <c r="F51" s="1221"/>
      <c r="G51" s="1220"/>
      <c r="H51" s="1222"/>
      <c r="I51" s="1222"/>
      <c r="J51" s="1221"/>
      <c r="K51" s="1220"/>
      <c r="L51" s="1221"/>
      <c r="M51" s="1220"/>
      <c r="N51" s="1222"/>
      <c r="O51" s="1222"/>
      <c r="P51" s="1226"/>
      <c r="Q51" s="114">
        <f t="shared" si="1"/>
        <v>0</v>
      </c>
    </row>
    <row r="52" spans="1:17" x14ac:dyDescent="0.2">
      <c r="A52" s="96">
        <v>6</v>
      </c>
      <c r="B52" s="2599">
        <v>5</v>
      </c>
      <c r="C52" s="2600"/>
      <c r="D52" s="2601"/>
      <c r="E52" s="1220">
        <v>3</v>
      </c>
      <c r="F52" s="1221"/>
      <c r="G52" s="1220">
        <v>3</v>
      </c>
      <c r="H52" s="1222"/>
      <c r="I52" s="1222"/>
      <c r="J52" s="1221"/>
      <c r="K52" s="1220"/>
      <c r="L52" s="1221"/>
      <c r="M52" s="1220"/>
      <c r="N52" s="1224"/>
      <c r="O52" s="1224"/>
      <c r="P52" s="101"/>
      <c r="Q52" s="114">
        <f t="shared" si="1"/>
        <v>3</v>
      </c>
    </row>
    <row r="53" spans="1:17" x14ac:dyDescent="0.2">
      <c r="A53" s="96">
        <v>7</v>
      </c>
      <c r="B53" s="2599">
        <v>6</v>
      </c>
      <c r="C53" s="2600"/>
      <c r="D53" s="2601"/>
      <c r="E53" s="104">
        <v>2</v>
      </c>
      <c r="F53" s="90"/>
      <c r="G53" s="104">
        <v>2</v>
      </c>
      <c r="H53" s="105"/>
      <c r="I53" s="105"/>
      <c r="J53" s="90"/>
      <c r="K53" s="104"/>
      <c r="L53" s="168"/>
      <c r="M53" s="104"/>
      <c r="N53" s="92"/>
      <c r="O53" s="92"/>
      <c r="P53" s="101"/>
      <c r="Q53" s="114">
        <f t="shared" si="1"/>
        <v>2</v>
      </c>
    </row>
    <row r="54" spans="1:17" x14ac:dyDescent="0.2">
      <c r="A54" s="96">
        <v>8</v>
      </c>
      <c r="B54" s="2599">
        <v>7</v>
      </c>
      <c r="C54" s="2600"/>
      <c r="D54" s="2601"/>
      <c r="E54" s="1220"/>
      <c r="F54" s="1221"/>
      <c r="G54" s="1220"/>
      <c r="H54" s="1222"/>
      <c r="I54" s="1222"/>
      <c r="J54" s="1221"/>
      <c r="K54" s="1220"/>
      <c r="L54" s="1223"/>
      <c r="M54" s="1220"/>
      <c r="N54" s="1224"/>
      <c r="O54" s="1224"/>
      <c r="P54" s="101"/>
      <c r="Q54" s="114">
        <f t="shared" si="1"/>
        <v>0</v>
      </c>
    </row>
    <row r="55" spans="1:17" x14ac:dyDescent="0.2">
      <c r="A55" s="96">
        <v>9</v>
      </c>
      <c r="B55" s="2599">
        <v>8</v>
      </c>
      <c r="C55" s="2600"/>
      <c r="D55" s="2601"/>
      <c r="E55" s="1220">
        <v>3</v>
      </c>
      <c r="F55" s="1221"/>
      <c r="G55" s="1220">
        <v>3</v>
      </c>
      <c r="H55" s="1222"/>
      <c r="I55" s="1222"/>
      <c r="J55" s="1221"/>
      <c r="K55" s="1220"/>
      <c r="L55" s="1223"/>
      <c r="M55" s="1220"/>
      <c r="N55" s="1224"/>
      <c r="O55" s="1224"/>
      <c r="P55" s="101"/>
      <c r="Q55" s="114">
        <f t="shared" si="1"/>
        <v>3</v>
      </c>
    </row>
    <row r="56" spans="1:17" ht="13.5" thickBot="1" x14ac:dyDescent="0.25">
      <c r="A56" s="94">
        <v>10</v>
      </c>
      <c r="B56" s="2640">
        <v>9</v>
      </c>
      <c r="C56" s="2641"/>
      <c r="D56" s="2642"/>
      <c r="E56" s="1227">
        <v>1</v>
      </c>
      <c r="F56" s="1228"/>
      <c r="G56" s="1229">
        <v>1</v>
      </c>
      <c r="H56" s="1230"/>
      <c r="I56" s="1230"/>
      <c r="J56" s="1228"/>
      <c r="K56" s="1229"/>
      <c r="L56" s="1228"/>
      <c r="M56" s="1229"/>
      <c r="N56" s="1231"/>
      <c r="O56" s="1231"/>
      <c r="P56" s="67"/>
      <c r="Q56" s="114">
        <f t="shared" si="1"/>
        <v>1</v>
      </c>
    </row>
    <row r="57" spans="1:17" ht="13.5" thickBot="1" x14ac:dyDescent="0.25">
      <c r="A57" s="2299" t="s">
        <v>276</v>
      </c>
      <c r="B57" s="2668"/>
      <c r="C57" s="2668"/>
      <c r="D57" s="2668"/>
      <c r="E57" s="172">
        <f>SUM(E47:E56)</f>
        <v>62</v>
      </c>
      <c r="F57" s="173">
        <f t="shared" ref="F57:J57" si="2">SUM(F47:F56)</f>
        <v>0</v>
      </c>
      <c r="G57" s="172">
        <f t="shared" si="2"/>
        <v>33</v>
      </c>
      <c r="H57" s="169">
        <f t="shared" si="2"/>
        <v>29</v>
      </c>
      <c r="I57" s="169">
        <f t="shared" si="2"/>
        <v>0</v>
      </c>
      <c r="J57" s="173">
        <f t="shared" si="2"/>
        <v>0</v>
      </c>
      <c r="K57" s="171"/>
      <c r="L57" s="174"/>
      <c r="M57" s="171"/>
      <c r="N57" s="169"/>
      <c r="O57" s="169"/>
      <c r="P57" s="170"/>
    </row>
    <row r="59" spans="1:17" x14ac:dyDescent="0.2">
      <c r="A59" s="2428" t="s">
        <v>79</v>
      </c>
      <c r="B59" s="2428"/>
      <c r="C59" s="2428"/>
      <c r="D59" s="2428"/>
      <c r="E59" s="2428"/>
      <c r="F59" s="89"/>
      <c r="G59" s="89"/>
      <c r="H59" s="89"/>
      <c r="I59" s="89"/>
      <c r="J59" s="89"/>
      <c r="K59" s="89"/>
      <c r="L59" s="1232"/>
      <c r="M59" s="1232"/>
      <c r="N59" s="1232"/>
      <c r="O59" s="1232"/>
      <c r="P59" s="1232"/>
      <c r="Q59" s="1232"/>
    </row>
    <row r="60" spans="1:17" x14ac:dyDescent="0.2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125"/>
    </row>
    <row r="61" spans="1:17" x14ac:dyDescent="0.2">
      <c r="A61" s="1236" t="s">
        <v>8</v>
      </c>
      <c r="B61" s="76" t="s">
        <v>163</v>
      </c>
      <c r="C61" s="75" t="s">
        <v>20</v>
      </c>
      <c r="D61" s="76" t="s">
        <v>164</v>
      </c>
      <c r="F61" s="76"/>
      <c r="G61" s="48"/>
      <c r="H61" s="48"/>
      <c r="I61" s="48"/>
      <c r="J61" s="48"/>
      <c r="K61" s="48"/>
      <c r="L61" s="1233"/>
      <c r="M61" s="1233"/>
      <c r="N61" s="1233"/>
      <c r="O61" s="1233"/>
      <c r="P61" s="1233"/>
      <c r="Q61" s="1233"/>
    </row>
    <row r="62" spans="1:17" x14ac:dyDescent="0.2">
      <c r="A62" s="1236" t="s">
        <v>11</v>
      </c>
      <c r="B62" s="76" t="s">
        <v>101</v>
      </c>
      <c r="C62" s="75" t="s">
        <v>20</v>
      </c>
      <c r="D62" s="77" t="s">
        <v>165</v>
      </c>
      <c r="F62" s="76"/>
      <c r="G62" s="48"/>
      <c r="H62" s="48"/>
      <c r="I62" s="48"/>
      <c r="J62" s="48"/>
      <c r="K62" s="48"/>
      <c r="L62" s="1233"/>
      <c r="M62" s="1233"/>
      <c r="N62" s="1233"/>
      <c r="O62" s="1233"/>
      <c r="P62" s="1233"/>
      <c r="Q62" s="1233"/>
    </row>
    <row r="63" spans="1:17" x14ac:dyDescent="0.2">
      <c r="A63" s="1236" t="s">
        <v>13</v>
      </c>
      <c r="B63" s="78" t="s">
        <v>160</v>
      </c>
      <c r="C63" s="75" t="s">
        <v>20</v>
      </c>
      <c r="D63" s="78" t="s">
        <v>166</v>
      </c>
      <c r="F63" s="76"/>
      <c r="G63" s="48"/>
      <c r="H63" s="48"/>
      <c r="I63" s="48"/>
      <c r="J63" s="48"/>
      <c r="K63" s="48"/>
      <c r="L63" s="1234"/>
      <c r="M63" s="1234"/>
      <c r="N63" s="1234"/>
      <c r="O63" s="1234"/>
      <c r="P63" s="1234"/>
      <c r="Q63" s="1234"/>
    </row>
    <row r="64" spans="1:17" x14ac:dyDescent="0.2">
      <c r="A64" s="1236" t="s">
        <v>49</v>
      </c>
      <c r="B64" s="76" t="s">
        <v>162</v>
      </c>
      <c r="C64" s="75" t="s">
        <v>20</v>
      </c>
      <c r="D64" s="76" t="s">
        <v>167</v>
      </c>
      <c r="F64" s="76"/>
      <c r="G64" s="48"/>
      <c r="H64" s="48"/>
      <c r="I64" s="48"/>
      <c r="J64" s="48"/>
      <c r="K64" s="48"/>
      <c r="L64" s="1234"/>
      <c r="M64" s="1234"/>
      <c r="N64" s="1234"/>
      <c r="O64" s="1234"/>
      <c r="P64" s="1234"/>
      <c r="Q64" s="1234"/>
    </row>
    <row r="65" spans="1:17" x14ac:dyDescent="0.2">
      <c r="A65" s="1236" t="s">
        <v>50</v>
      </c>
      <c r="B65" s="354" t="s">
        <v>675</v>
      </c>
      <c r="C65" s="79"/>
      <c r="D65" s="79"/>
      <c r="E65" s="48"/>
      <c r="F65" s="48"/>
      <c r="G65" s="48"/>
      <c r="H65" s="48"/>
      <c r="I65" s="48"/>
      <c r="J65" s="48"/>
      <c r="K65" s="48"/>
      <c r="L65" s="48"/>
      <c r="M65" s="89"/>
      <c r="N65" s="89"/>
      <c r="O65" s="89"/>
      <c r="P65" s="89"/>
      <c r="Q65" s="125"/>
    </row>
    <row r="66" spans="1:17" x14ac:dyDescent="0.2">
      <c r="A66" s="66"/>
      <c r="B66" s="74"/>
      <c r="C66" s="79"/>
      <c r="D66" s="79"/>
      <c r="E66" s="48"/>
      <c r="F66" s="48"/>
      <c r="G66" s="48"/>
      <c r="H66" s="48"/>
      <c r="I66" s="48"/>
      <c r="J66" s="48"/>
      <c r="K66" s="48"/>
      <c r="L66" s="48"/>
      <c r="M66" s="89"/>
      <c r="N66" s="89"/>
      <c r="O66" s="89"/>
      <c r="P66" s="89"/>
      <c r="Q66" s="125"/>
    </row>
    <row r="67" spans="1:17" x14ac:dyDescent="0.2">
      <c r="A67" s="1235" t="s">
        <v>678</v>
      </c>
      <c r="B67" s="1177"/>
      <c r="C67" s="16"/>
      <c r="D67" s="16"/>
      <c r="E67" s="10"/>
      <c r="F67" s="10"/>
      <c r="G67" s="10"/>
      <c r="H67" s="10"/>
      <c r="I67" s="10"/>
      <c r="J67" s="10"/>
      <c r="K67" s="10"/>
      <c r="L67" s="10"/>
    </row>
    <row r="70" spans="1:17" ht="18" x14ac:dyDescent="0.25">
      <c r="A70" s="2361" t="s">
        <v>98</v>
      </c>
      <c r="B70" s="2361"/>
      <c r="C70" s="2361"/>
      <c r="D70" s="2361"/>
      <c r="E70" s="2361"/>
      <c r="F70" s="2361"/>
      <c r="G70" s="2361"/>
      <c r="H70" s="2361"/>
      <c r="I70" s="2361"/>
      <c r="J70" s="2361"/>
      <c r="K70" s="2361"/>
      <c r="L70" s="2361"/>
      <c r="M70" s="2361"/>
      <c r="N70" s="2361"/>
      <c r="O70" s="2361"/>
      <c r="P70" s="2361"/>
    </row>
    <row r="71" spans="1:17" ht="18" x14ac:dyDescent="0.25">
      <c r="A71" s="1179"/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</row>
    <row r="72" spans="1:17" x14ac:dyDescent="0.2">
      <c r="A72" s="112" t="s">
        <v>273</v>
      </c>
      <c r="C72" s="103" t="s">
        <v>27</v>
      </c>
      <c r="D72" s="103" t="s">
        <v>284</v>
      </c>
      <c r="E72" s="103"/>
    </row>
    <row r="73" spans="1:17" x14ac:dyDescent="0.2">
      <c r="A73" s="95" t="s">
        <v>25</v>
      </c>
      <c r="C73" s="103" t="s">
        <v>27</v>
      </c>
      <c r="D73" s="1180">
        <v>2014</v>
      </c>
      <c r="E73" s="103"/>
    </row>
    <row r="74" spans="1:17" x14ac:dyDescent="0.2">
      <c r="A74" s="112" t="s">
        <v>272</v>
      </c>
      <c r="C74" s="103" t="s">
        <v>27</v>
      </c>
      <c r="D74" s="103" t="s">
        <v>275</v>
      </c>
      <c r="E74" s="103"/>
    </row>
    <row r="75" spans="1:17" x14ac:dyDescent="0.2">
      <c r="A75" s="112" t="s">
        <v>26</v>
      </c>
      <c r="C75" s="103" t="s">
        <v>27</v>
      </c>
      <c r="D75" s="103" t="s">
        <v>388</v>
      </c>
      <c r="E75" s="103"/>
    </row>
    <row r="76" spans="1:17" ht="13.5" thickBot="1" x14ac:dyDescent="0.25"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</row>
    <row r="77" spans="1:17" x14ac:dyDescent="0.2">
      <c r="A77" s="2560" t="s">
        <v>0</v>
      </c>
      <c r="B77" s="2567" t="s">
        <v>387</v>
      </c>
      <c r="C77" s="2568"/>
      <c r="D77" s="2569"/>
      <c r="E77" s="2669" t="s">
        <v>249</v>
      </c>
      <c r="F77" s="2670"/>
      <c r="G77" s="2669" t="s">
        <v>250</v>
      </c>
      <c r="H77" s="2671"/>
      <c r="I77" s="2671"/>
      <c r="J77" s="2670"/>
      <c r="K77" s="2672" t="s">
        <v>156</v>
      </c>
      <c r="L77" s="2673"/>
      <c r="M77" s="2674" t="s">
        <v>246</v>
      </c>
      <c r="N77" s="2676" t="s">
        <v>155</v>
      </c>
      <c r="O77" s="2676" t="s">
        <v>154</v>
      </c>
      <c r="P77" s="2673" t="s">
        <v>4</v>
      </c>
    </row>
    <row r="78" spans="1:17" x14ac:dyDescent="0.2">
      <c r="A78" s="2561"/>
      <c r="B78" s="2570"/>
      <c r="C78" s="2571"/>
      <c r="D78" s="2572"/>
      <c r="E78" s="2679" t="s">
        <v>163</v>
      </c>
      <c r="F78" s="2388" t="s">
        <v>101</v>
      </c>
      <c r="G78" s="2386" t="s">
        <v>159</v>
      </c>
      <c r="H78" s="2466" t="s">
        <v>160</v>
      </c>
      <c r="I78" s="2466" t="s">
        <v>161</v>
      </c>
      <c r="J78" s="2388" t="s">
        <v>162</v>
      </c>
      <c r="K78" s="2680" t="s">
        <v>157</v>
      </c>
      <c r="L78" s="2678" t="s">
        <v>158</v>
      </c>
      <c r="M78" s="2675"/>
      <c r="N78" s="2677"/>
      <c r="O78" s="2677"/>
      <c r="P78" s="2678"/>
    </row>
    <row r="79" spans="1:17" x14ac:dyDescent="0.2">
      <c r="A79" s="2561"/>
      <c r="B79" s="2573"/>
      <c r="C79" s="2574"/>
      <c r="D79" s="2575"/>
      <c r="E79" s="2386"/>
      <c r="F79" s="2678"/>
      <c r="G79" s="2680"/>
      <c r="H79" s="2677"/>
      <c r="I79" s="2677"/>
      <c r="J79" s="2678"/>
      <c r="K79" s="2386"/>
      <c r="L79" s="2678"/>
      <c r="M79" s="2675"/>
      <c r="N79" s="2677"/>
      <c r="O79" s="2677"/>
      <c r="P79" s="2678"/>
    </row>
    <row r="80" spans="1:17" ht="13.5" thickBot="1" x14ac:dyDescent="0.25">
      <c r="A80" s="57">
        <v>1</v>
      </c>
      <c r="B80" s="2583">
        <v>2</v>
      </c>
      <c r="C80" s="2584"/>
      <c r="D80" s="2585"/>
      <c r="E80" s="166">
        <v>3</v>
      </c>
      <c r="F80" s="56">
        <v>4</v>
      </c>
      <c r="G80" s="54">
        <v>5</v>
      </c>
      <c r="H80" s="55">
        <v>6</v>
      </c>
      <c r="I80" s="55">
        <v>7</v>
      </c>
      <c r="J80" s="56">
        <v>8</v>
      </c>
      <c r="K80" s="167">
        <v>9</v>
      </c>
      <c r="L80" s="56">
        <v>10</v>
      </c>
      <c r="M80" s="54">
        <v>11</v>
      </c>
      <c r="N80" s="154">
        <v>12</v>
      </c>
      <c r="O80" s="154">
        <v>13</v>
      </c>
      <c r="P80" s="56">
        <v>14</v>
      </c>
    </row>
    <row r="81" spans="1:17" x14ac:dyDescent="0.2">
      <c r="A81" s="96">
        <v>1</v>
      </c>
      <c r="B81" s="2596">
        <v>0</v>
      </c>
      <c r="C81" s="2597"/>
      <c r="D81" s="2598"/>
      <c r="E81" s="1220"/>
      <c r="F81" s="1221"/>
      <c r="G81" s="1338"/>
      <c r="H81" s="1348"/>
      <c r="I81" s="1348"/>
      <c r="J81" s="1347"/>
      <c r="K81" s="1337"/>
      <c r="L81" s="1339"/>
      <c r="M81" s="1220"/>
      <c r="N81" s="1224"/>
      <c r="O81" s="1224"/>
      <c r="P81" s="101"/>
    </row>
    <row r="82" spans="1:17" x14ac:dyDescent="0.2">
      <c r="A82" s="96">
        <v>2</v>
      </c>
      <c r="B82" s="2599">
        <v>1</v>
      </c>
      <c r="C82" s="2600"/>
      <c r="D82" s="2601"/>
      <c r="E82" s="104"/>
      <c r="F82" s="90"/>
      <c r="G82" s="1338"/>
      <c r="H82" s="1340"/>
      <c r="I82" s="1340"/>
      <c r="J82" s="1339"/>
      <c r="K82" s="1337"/>
      <c r="L82" s="1339"/>
      <c r="M82" s="104"/>
      <c r="N82" s="92"/>
      <c r="O82" s="92"/>
      <c r="P82" s="101"/>
    </row>
    <row r="83" spans="1:17" x14ac:dyDescent="0.2">
      <c r="A83" s="96">
        <v>3</v>
      </c>
      <c r="B83" s="2599">
        <v>2</v>
      </c>
      <c r="C83" s="2600"/>
      <c r="D83" s="2601"/>
      <c r="E83" s="1220"/>
      <c r="F83" s="1221"/>
      <c r="G83" s="1338"/>
      <c r="H83" s="1340"/>
      <c r="I83" s="1340"/>
      <c r="J83" s="1339"/>
      <c r="K83" s="1337"/>
      <c r="L83" s="1339"/>
      <c r="M83" s="1220"/>
      <c r="N83" s="1224"/>
      <c r="O83" s="1224"/>
      <c r="P83" s="101"/>
    </row>
    <row r="84" spans="1:17" x14ac:dyDescent="0.2">
      <c r="A84" s="96">
        <v>4</v>
      </c>
      <c r="B84" s="2599">
        <v>3</v>
      </c>
      <c r="C84" s="2600"/>
      <c r="D84" s="2601"/>
      <c r="E84" s="104"/>
      <c r="F84" s="90"/>
      <c r="G84" s="1338">
        <v>33</v>
      </c>
      <c r="H84" s="1340"/>
      <c r="I84" s="1340">
        <v>17</v>
      </c>
      <c r="J84" s="1339">
        <v>16</v>
      </c>
      <c r="K84" s="1337"/>
      <c r="L84" s="1339"/>
      <c r="M84" s="104"/>
      <c r="N84" s="92"/>
      <c r="O84" s="92"/>
      <c r="P84" s="101"/>
    </row>
    <row r="85" spans="1:17" x14ac:dyDescent="0.2">
      <c r="A85" s="96">
        <v>5</v>
      </c>
      <c r="B85" s="2599">
        <v>4</v>
      </c>
      <c r="C85" s="2600"/>
      <c r="D85" s="2601"/>
      <c r="E85" s="1220"/>
      <c r="F85" s="1221"/>
      <c r="G85" s="1338"/>
      <c r="H85" s="1340"/>
      <c r="I85" s="1340"/>
      <c r="J85" s="1339"/>
      <c r="K85" s="1337"/>
      <c r="L85" s="1339"/>
      <c r="M85" s="1220"/>
      <c r="N85" s="1222"/>
      <c r="O85" s="1222"/>
      <c r="P85" s="1226"/>
    </row>
    <row r="86" spans="1:17" x14ac:dyDescent="0.2">
      <c r="A86" s="96">
        <v>6</v>
      </c>
      <c r="B86" s="2599">
        <v>5</v>
      </c>
      <c r="C86" s="2600"/>
      <c r="D86" s="2601"/>
      <c r="E86" s="1220"/>
      <c r="F86" s="1221"/>
      <c r="G86" s="1338">
        <v>2</v>
      </c>
      <c r="H86" s="1340"/>
      <c r="I86" s="1340"/>
      <c r="J86" s="1339">
        <v>1</v>
      </c>
      <c r="K86" s="1337"/>
      <c r="L86" s="1339">
        <v>1</v>
      </c>
      <c r="M86" s="1220"/>
      <c r="N86" s="1224"/>
      <c r="O86" s="1224"/>
      <c r="P86" s="101"/>
    </row>
    <row r="87" spans="1:17" x14ac:dyDescent="0.2">
      <c r="A87" s="96">
        <v>7</v>
      </c>
      <c r="B87" s="2599">
        <v>6</v>
      </c>
      <c r="C87" s="2600"/>
      <c r="D87" s="2601"/>
      <c r="E87" s="104"/>
      <c r="F87" s="90"/>
      <c r="G87" s="1338"/>
      <c r="H87" s="1340"/>
      <c r="I87" s="1340"/>
      <c r="J87" s="1339"/>
      <c r="K87" s="1337"/>
      <c r="L87" s="1339"/>
      <c r="M87" s="104"/>
      <c r="N87" s="92"/>
      <c r="O87" s="92"/>
      <c r="P87" s="101"/>
    </row>
    <row r="88" spans="1:17" x14ac:dyDescent="0.2">
      <c r="A88" s="96">
        <v>8</v>
      </c>
      <c r="B88" s="2599">
        <v>7</v>
      </c>
      <c r="C88" s="2600"/>
      <c r="D88" s="2601"/>
      <c r="E88" s="1220"/>
      <c r="F88" s="1221"/>
      <c r="G88" s="1338">
        <v>1</v>
      </c>
      <c r="H88" s="1340"/>
      <c r="I88" s="1340"/>
      <c r="J88" s="1339">
        <v>1</v>
      </c>
      <c r="K88" s="1337"/>
      <c r="L88" s="1339"/>
      <c r="M88" s="1220"/>
      <c r="N88" s="1224"/>
      <c r="O88" s="1224"/>
      <c r="P88" s="101"/>
    </row>
    <row r="89" spans="1:17" x14ac:dyDescent="0.2">
      <c r="A89" s="96">
        <v>9</v>
      </c>
      <c r="B89" s="2599">
        <v>8</v>
      </c>
      <c r="C89" s="2600"/>
      <c r="D89" s="2601"/>
      <c r="E89" s="1220"/>
      <c r="F89" s="1221"/>
      <c r="G89" s="1338">
        <v>1</v>
      </c>
      <c r="H89" s="1340"/>
      <c r="I89" s="1340"/>
      <c r="J89" s="1339"/>
      <c r="K89" s="1337"/>
      <c r="L89" s="1339">
        <v>1</v>
      </c>
      <c r="M89" s="1220"/>
      <c r="N89" s="1224"/>
      <c r="O89" s="1224"/>
      <c r="P89" s="101"/>
    </row>
    <row r="90" spans="1:17" ht="13.5" thickBot="1" x14ac:dyDescent="0.25">
      <c r="A90" s="94">
        <v>10</v>
      </c>
      <c r="B90" s="2640">
        <v>9</v>
      </c>
      <c r="C90" s="2641"/>
      <c r="D90" s="2642"/>
      <c r="E90" s="1227"/>
      <c r="F90" s="1228"/>
      <c r="G90" s="1341"/>
      <c r="H90" s="1349"/>
      <c r="I90" s="1349"/>
      <c r="J90" s="1342"/>
      <c r="K90" s="1346"/>
      <c r="L90" s="1342"/>
      <c r="M90" s="1229"/>
      <c r="N90" s="1231"/>
      <c r="O90" s="1231"/>
      <c r="P90" s="67"/>
    </row>
    <row r="91" spans="1:17" ht="13.5" thickBot="1" x14ac:dyDescent="0.25">
      <c r="A91" s="2299" t="s">
        <v>276</v>
      </c>
      <c r="B91" s="2668"/>
      <c r="C91" s="2668"/>
      <c r="D91" s="2668"/>
      <c r="E91" s="172">
        <f>SUM(E81:E90)</f>
        <v>0</v>
      </c>
      <c r="F91" s="173">
        <f t="shared" ref="F91" si="3">SUM(F81:F90)</f>
        <v>0</v>
      </c>
      <c r="G91" s="1344">
        <v>37</v>
      </c>
      <c r="H91" s="1345">
        <v>0</v>
      </c>
      <c r="I91" s="1344">
        <v>17</v>
      </c>
      <c r="J91" s="1345">
        <v>18</v>
      </c>
      <c r="K91" s="1343">
        <v>0</v>
      </c>
      <c r="L91" s="1345">
        <v>2</v>
      </c>
      <c r="M91" s="171"/>
      <c r="N91" s="169"/>
      <c r="O91" s="169"/>
      <c r="P91" s="170"/>
    </row>
    <row r="93" spans="1:17" x14ac:dyDescent="0.2">
      <c r="A93" s="2428" t="s">
        <v>79</v>
      </c>
      <c r="B93" s="2428"/>
      <c r="C93" s="2428"/>
      <c r="D93" s="2428"/>
      <c r="E93" s="2428"/>
      <c r="F93" s="89"/>
      <c r="G93" s="89"/>
      <c r="H93" s="89"/>
      <c r="I93" s="89"/>
      <c r="J93" s="89"/>
      <c r="K93" s="89"/>
      <c r="L93" s="1232"/>
      <c r="M93" s="1232"/>
      <c r="N93" s="1232"/>
      <c r="O93" s="1232"/>
      <c r="P93" s="1232"/>
      <c r="Q93" s="1232"/>
    </row>
    <row r="94" spans="1:17" x14ac:dyDescent="0.2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125"/>
    </row>
    <row r="95" spans="1:17" x14ac:dyDescent="0.2">
      <c r="A95" s="1363" t="s">
        <v>8</v>
      </c>
      <c r="B95" s="76" t="s">
        <v>163</v>
      </c>
      <c r="C95" s="75" t="s">
        <v>20</v>
      </c>
      <c r="D95" s="76" t="s">
        <v>164</v>
      </c>
      <c r="F95" s="76"/>
      <c r="G95" s="48"/>
      <c r="H95" s="48"/>
      <c r="I95" s="48"/>
      <c r="J95" s="48"/>
      <c r="K95" s="48"/>
      <c r="L95" s="1233"/>
      <c r="M95" s="1233"/>
      <c r="N95" s="1233"/>
      <c r="O95" s="1233"/>
      <c r="P95" s="1233"/>
      <c r="Q95" s="1233"/>
    </row>
    <row r="96" spans="1:17" x14ac:dyDescent="0.2">
      <c r="A96" s="1363" t="s">
        <v>11</v>
      </c>
      <c r="B96" s="76" t="s">
        <v>101</v>
      </c>
      <c r="C96" s="75" t="s">
        <v>20</v>
      </c>
      <c r="D96" s="77" t="s">
        <v>165</v>
      </c>
      <c r="F96" s="76"/>
      <c r="G96" s="48"/>
      <c r="H96" s="48"/>
      <c r="I96" s="48"/>
      <c r="J96" s="48"/>
      <c r="K96" s="48"/>
      <c r="L96" s="1233"/>
      <c r="M96" s="1233"/>
      <c r="N96" s="1233"/>
      <c r="O96" s="1233"/>
      <c r="P96" s="1233"/>
      <c r="Q96" s="1233"/>
    </row>
    <row r="97" spans="1:17" x14ac:dyDescent="0.2">
      <c r="A97" s="1363" t="s">
        <v>13</v>
      </c>
      <c r="B97" s="78" t="s">
        <v>160</v>
      </c>
      <c r="C97" s="75" t="s">
        <v>20</v>
      </c>
      <c r="D97" s="78" t="s">
        <v>166</v>
      </c>
      <c r="F97" s="76"/>
      <c r="G97" s="48"/>
      <c r="H97" s="48"/>
      <c r="I97" s="48"/>
      <c r="J97" s="48"/>
      <c r="K97" s="48"/>
      <c r="L97" s="1234"/>
      <c r="M97" s="1234"/>
      <c r="N97" s="1234"/>
      <c r="O97" s="1234"/>
      <c r="P97" s="1234"/>
      <c r="Q97" s="1234"/>
    </row>
    <row r="98" spans="1:17" x14ac:dyDescent="0.2">
      <c r="A98" s="1363" t="s">
        <v>49</v>
      </c>
      <c r="B98" s="76" t="s">
        <v>162</v>
      </c>
      <c r="C98" s="75" t="s">
        <v>20</v>
      </c>
      <c r="D98" s="76" t="s">
        <v>167</v>
      </c>
      <c r="F98" s="76"/>
      <c r="G98" s="48"/>
      <c r="H98" s="48"/>
      <c r="I98" s="48"/>
      <c r="J98" s="48"/>
      <c r="K98" s="48"/>
      <c r="L98" s="1234"/>
      <c r="M98" s="1234"/>
      <c r="N98" s="1234"/>
      <c r="O98" s="1234"/>
      <c r="P98" s="1234"/>
      <c r="Q98" s="1234"/>
    </row>
    <row r="99" spans="1:17" x14ac:dyDescent="0.2">
      <c r="A99" s="1363" t="s">
        <v>50</v>
      </c>
      <c r="B99" s="354" t="s">
        <v>675</v>
      </c>
      <c r="C99" s="79"/>
      <c r="D99" s="79"/>
      <c r="E99" s="48"/>
      <c r="F99" s="48"/>
      <c r="G99" s="48"/>
      <c r="H99" s="48"/>
      <c r="I99" s="48"/>
      <c r="J99" s="48"/>
      <c r="K99" s="48"/>
      <c r="L99" s="48"/>
      <c r="M99" s="89"/>
      <c r="N99" s="89"/>
      <c r="O99" s="89"/>
      <c r="P99" s="89"/>
      <c r="Q99" s="125"/>
    </row>
    <row r="100" spans="1:17" x14ac:dyDescent="0.2">
      <c r="A100" s="66"/>
      <c r="B100" s="74"/>
      <c r="C100" s="79"/>
      <c r="D100" s="79"/>
      <c r="E100" s="48"/>
      <c r="F100" s="48"/>
      <c r="G100" s="48"/>
      <c r="H100" s="48"/>
      <c r="I100" s="48"/>
      <c r="J100" s="48"/>
      <c r="K100" s="48"/>
      <c r="L100" s="48"/>
      <c r="M100" s="89"/>
      <c r="N100" s="89"/>
      <c r="O100" s="89"/>
      <c r="P100" s="89"/>
      <c r="Q100" s="125"/>
    </row>
    <row r="101" spans="1:17" x14ac:dyDescent="0.2">
      <c r="A101" s="1367" t="s">
        <v>678</v>
      </c>
      <c r="B101" s="1351"/>
      <c r="C101" s="16"/>
      <c r="D101" s="16"/>
      <c r="E101" s="10"/>
      <c r="F101" s="10"/>
      <c r="G101" s="10"/>
      <c r="H101" s="10"/>
      <c r="I101" s="10"/>
      <c r="J101" s="10"/>
      <c r="K101" s="10"/>
      <c r="L101" s="10"/>
    </row>
    <row r="103" spans="1:17" ht="18" x14ac:dyDescent="0.25">
      <c r="A103" s="2361" t="s">
        <v>98</v>
      </c>
      <c r="B103" s="2361"/>
      <c r="C103" s="2361"/>
      <c r="D103" s="2361"/>
      <c r="E103" s="2361"/>
      <c r="F103" s="2361"/>
      <c r="G103" s="2361"/>
      <c r="H103" s="2361"/>
      <c r="I103" s="2361"/>
      <c r="J103" s="2361"/>
      <c r="K103" s="2361"/>
      <c r="L103" s="2361"/>
      <c r="M103" s="2361"/>
      <c r="N103" s="2361"/>
      <c r="O103" s="2361"/>
      <c r="P103" s="2361"/>
    </row>
    <row r="104" spans="1:17" ht="18" x14ac:dyDescent="0.25">
      <c r="A104" s="1179"/>
      <c r="B104" s="1179"/>
      <c r="C104" s="1179"/>
      <c r="D104" s="1179"/>
      <c r="E104" s="1179"/>
      <c r="F104" s="1179"/>
      <c r="G104" s="1179"/>
      <c r="H104" s="1179"/>
      <c r="I104" s="1179"/>
      <c r="J104" s="1179"/>
      <c r="K104" s="1179"/>
      <c r="L104" s="1179"/>
      <c r="M104" s="1179"/>
      <c r="N104" s="1179"/>
      <c r="O104" s="1179"/>
      <c r="P104" s="1179"/>
    </row>
    <row r="105" spans="1:17" x14ac:dyDescent="0.2">
      <c r="A105" s="112" t="s">
        <v>273</v>
      </c>
      <c r="C105" s="103" t="s">
        <v>27</v>
      </c>
      <c r="D105" s="103" t="s">
        <v>285</v>
      </c>
      <c r="E105" s="103"/>
    </row>
    <row r="106" spans="1:17" x14ac:dyDescent="0.2">
      <c r="A106" s="95" t="s">
        <v>25</v>
      </c>
      <c r="C106" s="103" t="s">
        <v>27</v>
      </c>
      <c r="D106" s="1180">
        <v>2014</v>
      </c>
      <c r="E106" s="103"/>
    </row>
    <row r="107" spans="1:17" x14ac:dyDescent="0.2">
      <c r="A107" s="112" t="s">
        <v>272</v>
      </c>
      <c r="C107" s="103" t="s">
        <v>27</v>
      </c>
      <c r="D107" s="103" t="s">
        <v>275</v>
      </c>
      <c r="E107" s="103"/>
    </row>
    <row r="108" spans="1:17" x14ac:dyDescent="0.2">
      <c r="A108" s="112" t="s">
        <v>26</v>
      </c>
      <c r="C108" s="103" t="s">
        <v>27</v>
      </c>
      <c r="D108" s="103" t="s">
        <v>388</v>
      </c>
      <c r="E108" s="103"/>
    </row>
    <row r="109" spans="1:17" ht="13.5" thickBot="1" x14ac:dyDescent="0.25"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</row>
    <row r="110" spans="1:17" x14ac:dyDescent="0.2">
      <c r="A110" s="2560" t="s">
        <v>0</v>
      </c>
      <c r="B110" s="2567" t="s">
        <v>387</v>
      </c>
      <c r="C110" s="2568"/>
      <c r="D110" s="2569"/>
      <c r="E110" s="2669" t="s">
        <v>249</v>
      </c>
      <c r="F110" s="2670"/>
      <c r="G110" s="2669" t="s">
        <v>250</v>
      </c>
      <c r="H110" s="2671"/>
      <c r="I110" s="2671"/>
      <c r="J110" s="2670"/>
      <c r="K110" s="2672" t="s">
        <v>156</v>
      </c>
      <c r="L110" s="2673"/>
      <c r="M110" s="2674" t="s">
        <v>246</v>
      </c>
      <c r="N110" s="2676" t="s">
        <v>155</v>
      </c>
      <c r="O110" s="2676" t="s">
        <v>154</v>
      </c>
      <c r="P110" s="2673" t="s">
        <v>4</v>
      </c>
    </row>
    <row r="111" spans="1:17" x14ac:dyDescent="0.2">
      <c r="A111" s="2561"/>
      <c r="B111" s="2570"/>
      <c r="C111" s="2571"/>
      <c r="D111" s="2572"/>
      <c r="E111" s="2679" t="s">
        <v>163</v>
      </c>
      <c r="F111" s="2388" t="s">
        <v>101</v>
      </c>
      <c r="G111" s="2386" t="s">
        <v>159</v>
      </c>
      <c r="H111" s="2466" t="s">
        <v>160</v>
      </c>
      <c r="I111" s="2466" t="s">
        <v>161</v>
      </c>
      <c r="J111" s="2388" t="s">
        <v>162</v>
      </c>
      <c r="K111" s="2680" t="s">
        <v>157</v>
      </c>
      <c r="L111" s="2678" t="s">
        <v>158</v>
      </c>
      <c r="M111" s="2675"/>
      <c r="N111" s="2677"/>
      <c r="O111" s="2677"/>
      <c r="P111" s="2678"/>
    </row>
    <row r="112" spans="1:17" x14ac:dyDescent="0.2">
      <c r="A112" s="2561"/>
      <c r="B112" s="2573"/>
      <c r="C112" s="2574"/>
      <c r="D112" s="2575"/>
      <c r="E112" s="2386"/>
      <c r="F112" s="2678"/>
      <c r="G112" s="2680"/>
      <c r="H112" s="2677"/>
      <c r="I112" s="2677"/>
      <c r="J112" s="2678"/>
      <c r="K112" s="2386"/>
      <c r="L112" s="2678"/>
      <c r="M112" s="2675"/>
      <c r="N112" s="2677"/>
      <c r="O112" s="2677"/>
      <c r="P112" s="2678"/>
    </row>
    <row r="113" spans="1:16" ht="13.5" thickBot="1" x14ac:dyDescent="0.25">
      <c r="A113" s="57">
        <v>1</v>
      </c>
      <c r="B113" s="2583">
        <v>2</v>
      </c>
      <c r="C113" s="2584"/>
      <c r="D113" s="2585"/>
      <c r="E113" s="166">
        <v>3</v>
      </c>
      <c r="F113" s="56">
        <v>4</v>
      </c>
      <c r="G113" s="54">
        <v>5</v>
      </c>
      <c r="H113" s="55">
        <v>6</v>
      </c>
      <c r="I113" s="55">
        <v>7</v>
      </c>
      <c r="J113" s="56">
        <v>8</v>
      </c>
      <c r="K113" s="167">
        <v>9</v>
      </c>
      <c r="L113" s="56">
        <v>10</v>
      </c>
      <c r="M113" s="54">
        <v>11</v>
      </c>
      <c r="N113" s="154">
        <v>12</v>
      </c>
      <c r="O113" s="154">
        <v>13</v>
      </c>
      <c r="P113" s="56">
        <v>14</v>
      </c>
    </row>
    <row r="114" spans="1:16" x14ac:dyDescent="0.2">
      <c r="A114" s="96">
        <v>1</v>
      </c>
      <c r="B114" s="2596">
        <v>0</v>
      </c>
      <c r="C114" s="2597"/>
      <c r="D114" s="2598"/>
      <c r="E114" s="1530"/>
      <c r="F114" s="1531"/>
      <c r="G114" s="1530"/>
      <c r="H114" s="1532"/>
      <c r="I114" s="1532"/>
      <c r="J114" s="1531"/>
      <c r="K114" s="1530"/>
      <c r="L114" s="1537"/>
      <c r="M114" s="1530"/>
      <c r="N114" s="1533"/>
      <c r="O114" s="1533"/>
      <c r="P114" s="1535"/>
    </row>
    <row r="115" spans="1:16" x14ac:dyDescent="0.2">
      <c r="A115" s="96">
        <v>2</v>
      </c>
      <c r="B115" s="2599">
        <v>1</v>
      </c>
      <c r="C115" s="2600"/>
      <c r="D115" s="2601"/>
      <c r="E115" s="1530"/>
      <c r="F115" s="1531"/>
      <c r="G115" s="1530"/>
      <c r="H115" s="1532"/>
      <c r="I115" s="1532"/>
      <c r="J115" s="1531"/>
      <c r="K115" s="1530"/>
      <c r="L115" s="1531"/>
      <c r="M115" s="1530"/>
      <c r="N115" s="1533"/>
      <c r="O115" s="1533"/>
      <c r="P115" s="1535"/>
    </row>
    <row r="116" spans="1:16" x14ac:dyDescent="0.2">
      <c r="A116" s="96">
        <v>3</v>
      </c>
      <c r="B116" s="2599">
        <v>2</v>
      </c>
      <c r="C116" s="2600"/>
      <c r="D116" s="2601"/>
      <c r="E116" s="1530"/>
      <c r="F116" s="1531"/>
      <c r="G116" s="1530"/>
      <c r="H116" s="1532"/>
      <c r="I116" s="1532"/>
      <c r="J116" s="1531"/>
      <c r="K116" s="1530"/>
      <c r="L116" s="1537"/>
      <c r="M116" s="1530"/>
      <c r="N116" s="1533"/>
      <c r="O116" s="1533"/>
      <c r="P116" s="1535"/>
    </row>
    <row r="117" spans="1:16" ht="14.25" x14ac:dyDescent="0.2">
      <c r="A117" s="96">
        <v>4</v>
      </c>
      <c r="B117" s="2599">
        <v>3</v>
      </c>
      <c r="C117" s="2600"/>
      <c r="D117" s="2601"/>
      <c r="E117" s="1530">
        <v>42</v>
      </c>
      <c r="F117" s="1531"/>
      <c r="G117" s="1530">
        <v>21</v>
      </c>
      <c r="H117" s="1532">
        <v>21</v>
      </c>
      <c r="I117" s="1532"/>
      <c r="J117" s="1531"/>
      <c r="K117" s="1530"/>
      <c r="L117" s="1538"/>
      <c r="M117" s="1530"/>
      <c r="N117" s="1533"/>
      <c r="O117" s="1533"/>
      <c r="P117" s="1535"/>
    </row>
    <row r="118" spans="1:16" x14ac:dyDescent="0.2">
      <c r="A118" s="96">
        <v>5</v>
      </c>
      <c r="B118" s="2599">
        <v>4</v>
      </c>
      <c r="C118" s="2600"/>
      <c r="D118" s="2601"/>
      <c r="E118" s="1530"/>
      <c r="F118" s="1531"/>
      <c r="G118" s="1530"/>
      <c r="H118" s="1532"/>
      <c r="I118" s="1532"/>
      <c r="J118" s="1531"/>
      <c r="K118" s="1530"/>
      <c r="L118" s="1531"/>
      <c r="M118" s="1530"/>
      <c r="N118" s="1532"/>
      <c r="O118" s="1532"/>
      <c r="P118" s="1536"/>
    </row>
    <row r="119" spans="1:16" x14ac:dyDescent="0.2">
      <c r="A119" s="96">
        <v>6</v>
      </c>
      <c r="B119" s="2599">
        <v>5</v>
      </c>
      <c r="C119" s="2600"/>
      <c r="D119" s="2601"/>
      <c r="E119" s="1530">
        <v>4</v>
      </c>
      <c r="F119" s="1531"/>
      <c r="G119" s="1530">
        <v>2</v>
      </c>
      <c r="H119" s="1532">
        <v>2</v>
      </c>
      <c r="I119" s="1532"/>
      <c r="J119" s="1531"/>
      <c r="K119" s="1530"/>
      <c r="L119" s="1531"/>
      <c r="M119" s="1530"/>
      <c r="N119" s="1533"/>
      <c r="O119" s="1533"/>
      <c r="P119" s="1535"/>
    </row>
    <row r="120" spans="1:16" x14ac:dyDescent="0.2">
      <c r="A120" s="96">
        <v>7</v>
      </c>
      <c r="B120" s="2599">
        <v>6</v>
      </c>
      <c r="C120" s="2600"/>
      <c r="D120" s="2601"/>
      <c r="E120" s="1530">
        <v>14</v>
      </c>
      <c r="F120" s="1531"/>
      <c r="G120" s="1530">
        <v>8</v>
      </c>
      <c r="H120" s="1532">
        <v>6</v>
      </c>
      <c r="I120" s="1532"/>
      <c r="J120" s="1531"/>
      <c r="K120" s="1530"/>
      <c r="L120" s="1537"/>
      <c r="M120" s="1530"/>
      <c r="N120" s="1533"/>
      <c r="O120" s="1533"/>
      <c r="P120" s="1535"/>
    </row>
    <row r="121" spans="1:16" x14ac:dyDescent="0.2">
      <c r="A121" s="96">
        <v>8</v>
      </c>
      <c r="B121" s="2599">
        <v>7</v>
      </c>
      <c r="C121" s="2600"/>
      <c r="D121" s="2601"/>
      <c r="E121" s="1530">
        <v>5</v>
      </c>
      <c r="F121" s="1531"/>
      <c r="G121" s="1530"/>
      <c r="H121" s="1532">
        <v>4</v>
      </c>
      <c r="I121" s="1532"/>
      <c r="J121" s="1531">
        <v>1</v>
      </c>
      <c r="K121" s="1530"/>
      <c r="L121" s="1537"/>
      <c r="M121" s="1530"/>
      <c r="N121" s="1533"/>
      <c r="O121" s="1533"/>
      <c r="P121" s="1535"/>
    </row>
    <row r="122" spans="1:16" x14ac:dyDescent="0.2">
      <c r="A122" s="96">
        <v>9</v>
      </c>
      <c r="B122" s="2599">
        <v>8</v>
      </c>
      <c r="C122" s="2600"/>
      <c r="D122" s="2601"/>
      <c r="E122" s="1530">
        <v>2</v>
      </c>
      <c r="F122" s="1531"/>
      <c r="G122" s="1530"/>
      <c r="H122" s="1532">
        <v>2</v>
      </c>
      <c r="I122" s="1532"/>
      <c r="J122" s="1531"/>
      <c r="K122" s="1530"/>
      <c r="L122" s="1537"/>
      <c r="M122" s="1530"/>
      <c r="N122" s="1533"/>
      <c r="O122" s="1533"/>
      <c r="P122" s="1535"/>
    </row>
    <row r="123" spans="1:16" ht="13.5" thickBot="1" x14ac:dyDescent="0.25">
      <c r="A123" s="94">
        <v>10</v>
      </c>
      <c r="B123" s="2640">
        <v>9</v>
      </c>
      <c r="C123" s="2641"/>
      <c r="D123" s="2642"/>
      <c r="E123" s="1539">
        <v>10</v>
      </c>
      <c r="F123" s="1540"/>
      <c r="G123" s="1541">
        <v>4</v>
      </c>
      <c r="H123" s="1542">
        <v>5</v>
      </c>
      <c r="I123" s="1542"/>
      <c r="J123" s="1540">
        <v>1</v>
      </c>
      <c r="K123" s="1541"/>
      <c r="L123" s="1540"/>
      <c r="M123" s="1541"/>
      <c r="N123" s="1543"/>
      <c r="O123" s="1543"/>
      <c r="P123" s="1534"/>
    </row>
    <row r="124" spans="1:16" ht="13.5" thickBot="1" x14ac:dyDescent="0.25">
      <c r="A124" s="2299" t="s">
        <v>276</v>
      </c>
      <c r="B124" s="2668"/>
      <c r="C124" s="2668"/>
      <c r="D124" s="2668"/>
      <c r="E124" s="1547">
        <v>77</v>
      </c>
      <c r="F124" s="1548">
        <v>0</v>
      </c>
      <c r="G124" s="1547">
        <v>35</v>
      </c>
      <c r="H124" s="1544">
        <v>40</v>
      </c>
      <c r="I124" s="1544">
        <v>0</v>
      </c>
      <c r="J124" s="1548">
        <v>2</v>
      </c>
      <c r="K124" s="1546"/>
      <c r="L124" s="1549"/>
      <c r="M124" s="1546"/>
      <c r="N124" s="1544"/>
      <c r="O124" s="1544"/>
      <c r="P124" s="1545"/>
    </row>
    <row r="126" spans="1:16" x14ac:dyDescent="0.2">
      <c r="A126" s="2428" t="s">
        <v>79</v>
      </c>
      <c r="B126" s="2428"/>
      <c r="C126" s="2428"/>
      <c r="D126" s="2428"/>
      <c r="E126" s="2428"/>
      <c r="F126" s="89"/>
      <c r="G126" s="89"/>
      <c r="H126" s="89"/>
      <c r="I126" s="89"/>
      <c r="J126" s="89"/>
      <c r="K126" s="89"/>
      <c r="L126" s="1232"/>
      <c r="M126" s="1232"/>
      <c r="N126" s="1232"/>
      <c r="O126" s="1232"/>
      <c r="P126" s="1232"/>
    </row>
    <row r="127" spans="1:16" x14ac:dyDescent="0.2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</row>
    <row r="128" spans="1:16" x14ac:dyDescent="0.2">
      <c r="A128" s="66" t="s">
        <v>8</v>
      </c>
      <c r="B128" s="76" t="s">
        <v>163</v>
      </c>
      <c r="C128" s="75" t="s">
        <v>20</v>
      </c>
      <c r="D128" s="76" t="s">
        <v>164</v>
      </c>
      <c r="F128" s="76"/>
      <c r="G128" s="48"/>
      <c r="H128" s="48"/>
      <c r="I128" s="48"/>
      <c r="J128" s="48"/>
      <c r="K128" s="48"/>
      <c r="L128" s="1233"/>
      <c r="M128" s="1233"/>
      <c r="N128" s="1233"/>
      <c r="O128" s="1233"/>
      <c r="P128" s="1233"/>
    </row>
    <row r="129" spans="1:20" x14ac:dyDescent="0.2">
      <c r="A129" s="66" t="s">
        <v>11</v>
      </c>
      <c r="B129" s="76" t="s">
        <v>101</v>
      </c>
      <c r="C129" s="75" t="s">
        <v>20</v>
      </c>
      <c r="D129" s="77" t="s">
        <v>165</v>
      </c>
      <c r="F129" s="76"/>
      <c r="G129" s="48"/>
      <c r="H129" s="48"/>
      <c r="I129" s="48"/>
      <c r="J129" s="48"/>
      <c r="K129" s="48"/>
      <c r="L129" s="1233"/>
      <c r="M129" s="1233"/>
      <c r="N129" s="1233"/>
      <c r="O129" s="1233"/>
      <c r="P129" s="1233"/>
    </row>
    <row r="130" spans="1:20" x14ac:dyDescent="0.2">
      <c r="A130" s="66" t="s">
        <v>13</v>
      </c>
      <c r="B130" s="78" t="s">
        <v>160</v>
      </c>
      <c r="C130" s="75" t="s">
        <v>20</v>
      </c>
      <c r="D130" s="78" t="s">
        <v>166</v>
      </c>
      <c r="F130" s="76"/>
      <c r="G130" s="48"/>
      <c r="H130" s="48"/>
      <c r="I130" s="48"/>
      <c r="J130" s="48"/>
      <c r="K130" s="48"/>
      <c r="L130" s="1234"/>
      <c r="M130" s="1234"/>
      <c r="N130" s="1234"/>
      <c r="O130" s="1234"/>
      <c r="P130" s="1234"/>
    </row>
    <row r="131" spans="1:20" x14ac:dyDescent="0.2">
      <c r="A131" s="66" t="s">
        <v>49</v>
      </c>
      <c r="B131" s="76" t="s">
        <v>162</v>
      </c>
      <c r="C131" s="75" t="s">
        <v>20</v>
      </c>
      <c r="D131" s="76" t="s">
        <v>167</v>
      </c>
      <c r="F131" s="76"/>
      <c r="G131" s="48"/>
      <c r="H131" s="48"/>
      <c r="I131" s="48"/>
      <c r="J131" s="48"/>
      <c r="K131" s="48"/>
      <c r="L131" s="1234"/>
      <c r="M131" s="1234"/>
      <c r="N131" s="1234"/>
      <c r="O131" s="1234"/>
      <c r="P131" s="1234"/>
    </row>
    <row r="132" spans="1:20" x14ac:dyDescent="0.2">
      <c r="A132" s="66"/>
      <c r="B132" s="74"/>
      <c r="C132" s="79"/>
      <c r="D132" s="79"/>
      <c r="E132" s="48"/>
      <c r="F132" s="48"/>
      <c r="G132" s="48"/>
      <c r="H132" s="48"/>
      <c r="I132" s="48"/>
      <c r="J132" s="48"/>
      <c r="K132" s="48"/>
      <c r="L132" s="48"/>
      <c r="M132" s="89"/>
      <c r="N132" s="89"/>
      <c r="O132" s="89"/>
      <c r="P132" s="89"/>
    </row>
    <row r="133" spans="1:20" x14ac:dyDescent="0.2">
      <c r="A133" s="66"/>
      <c r="B133" s="74"/>
      <c r="C133" s="79"/>
      <c r="D133" s="79"/>
      <c r="E133" s="48"/>
      <c r="F133" s="48"/>
      <c r="G133" s="48"/>
      <c r="H133" s="48"/>
      <c r="I133" s="48"/>
      <c r="J133" s="48"/>
      <c r="K133" s="48"/>
      <c r="L133" s="48"/>
      <c r="M133" s="89"/>
      <c r="N133" s="89"/>
      <c r="O133" s="89"/>
      <c r="P133" s="89"/>
    </row>
    <row r="136" spans="1:20" ht="18" x14ac:dyDescent="0.25">
      <c r="A136" s="2361" t="s">
        <v>98</v>
      </c>
      <c r="B136" s="2361"/>
      <c r="C136" s="2361"/>
      <c r="D136" s="2361"/>
      <c r="E136" s="2361"/>
      <c r="F136" s="2361"/>
      <c r="G136" s="2361"/>
      <c r="H136" s="2361"/>
      <c r="I136" s="2361"/>
      <c r="J136" s="2361"/>
      <c r="K136" s="2361"/>
      <c r="L136" s="2361"/>
      <c r="M136" s="2361"/>
      <c r="N136" s="2361"/>
      <c r="O136" s="2361"/>
      <c r="P136" s="2361"/>
    </row>
    <row r="137" spans="1:20" ht="18" x14ac:dyDescent="0.25">
      <c r="A137" s="1179"/>
      <c r="B137" s="1179"/>
      <c r="C137" s="1179"/>
      <c r="D137" s="1179"/>
      <c r="E137" s="1179"/>
      <c r="F137" s="1179"/>
      <c r="G137" s="1179"/>
      <c r="H137" s="1179"/>
      <c r="I137" s="1179"/>
      <c r="J137" s="1179"/>
      <c r="K137" s="1179"/>
      <c r="L137" s="1179"/>
      <c r="M137" s="1179"/>
      <c r="N137" s="1179"/>
      <c r="O137" s="1179"/>
      <c r="P137" s="1179"/>
    </row>
    <row r="138" spans="1:20" x14ac:dyDescent="0.2">
      <c r="A138" s="112" t="s">
        <v>273</v>
      </c>
      <c r="C138" s="103" t="s">
        <v>27</v>
      </c>
      <c r="D138" s="103" t="s">
        <v>286</v>
      </c>
      <c r="E138" s="103"/>
    </row>
    <row r="139" spans="1:20" x14ac:dyDescent="0.2">
      <c r="A139" s="95" t="s">
        <v>25</v>
      </c>
      <c r="C139" s="103" t="s">
        <v>27</v>
      </c>
      <c r="D139" s="1180">
        <v>2014</v>
      </c>
      <c r="E139" s="103"/>
    </row>
    <row r="140" spans="1:20" x14ac:dyDescent="0.2">
      <c r="A140" s="112" t="s">
        <v>272</v>
      </c>
      <c r="C140" s="103" t="s">
        <v>27</v>
      </c>
      <c r="D140" s="103" t="s">
        <v>275</v>
      </c>
      <c r="E140" s="103"/>
    </row>
    <row r="141" spans="1:20" x14ac:dyDescent="0.2">
      <c r="A141" s="112" t="s">
        <v>26</v>
      </c>
      <c r="C141" s="103" t="s">
        <v>27</v>
      </c>
      <c r="D141" s="103" t="s">
        <v>388</v>
      </c>
      <c r="E141" s="103"/>
    </row>
    <row r="142" spans="1:20" ht="13.5" thickBot="1" x14ac:dyDescent="0.25"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</row>
    <row r="143" spans="1:20" s="89" customFormat="1" x14ac:dyDescent="0.2">
      <c r="A143" s="2605" t="s">
        <v>0</v>
      </c>
      <c r="B143" s="2607" t="s">
        <v>387</v>
      </c>
      <c r="C143" s="2608"/>
      <c r="D143" s="2609"/>
      <c r="E143" s="2684" t="s">
        <v>249</v>
      </c>
      <c r="F143" s="2685"/>
      <c r="G143" s="2684" t="s">
        <v>250</v>
      </c>
      <c r="H143" s="2686"/>
      <c r="I143" s="2686"/>
      <c r="J143" s="2685"/>
      <c r="K143" s="2687" t="s">
        <v>156</v>
      </c>
      <c r="L143" s="2688"/>
      <c r="M143" s="2689" t="s">
        <v>246</v>
      </c>
      <c r="N143" s="2691" t="s">
        <v>155</v>
      </c>
      <c r="O143" s="2691" t="s">
        <v>154</v>
      </c>
      <c r="P143" s="2688" t="s">
        <v>4</v>
      </c>
      <c r="Q143" s="125"/>
      <c r="R143" s="125"/>
      <c r="S143" s="125"/>
      <c r="T143" s="125"/>
    </row>
    <row r="144" spans="1:20" s="89" customFormat="1" x14ac:dyDescent="0.2">
      <c r="A144" s="2606"/>
      <c r="B144" s="2610"/>
      <c r="C144" s="2611"/>
      <c r="D144" s="2612"/>
      <c r="E144" s="2693" t="s">
        <v>163</v>
      </c>
      <c r="F144" s="2694" t="s">
        <v>101</v>
      </c>
      <c r="G144" s="2682" t="s">
        <v>159</v>
      </c>
      <c r="H144" s="2695" t="s">
        <v>160</v>
      </c>
      <c r="I144" s="2695" t="s">
        <v>161</v>
      </c>
      <c r="J144" s="2694" t="s">
        <v>162</v>
      </c>
      <c r="K144" s="2681" t="s">
        <v>157</v>
      </c>
      <c r="L144" s="2683" t="s">
        <v>158</v>
      </c>
      <c r="M144" s="2690"/>
      <c r="N144" s="2692"/>
      <c r="O144" s="2692"/>
      <c r="P144" s="2683"/>
      <c r="Q144" s="125"/>
      <c r="R144" s="125"/>
      <c r="S144" s="125"/>
      <c r="T144" s="125"/>
    </row>
    <row r="145" spans="1:20" s="89" customFormat="1" x14ac:dyDescent="0.2">
      <c r="A145" s="2606"/>
      <c r="B145" s="2613"/>
      <c r="C145" s="2614"/>
      <c r="D145" s="2615"/>
      <c r="E145" s="2682"/>
      <c r="F145" s="2683"/>
      <c r="G145" s="2681"/>
      <c r="H145" s="2692"/>
      <c r="I145" s="2692"/>
      <c r="J145" s="2683"/>
      <c r="K145" s="2682"/>
      <c r="L145" s="2683"/>
      <c r="M145" s="2690"/>
      <c r="N145" s="2692"/>
      <c r="O145" s="2692"/>
      <c r="P145" s="2683"/>
      <c r="Q145" s="125"/>
      <c r="R145" s="125"/>
      <c r="S145" s="125"/>
      <c r="T145" s="125"/>
    </row>
    <row r="146" spans="1:20" s="89" customFormat="1" ht="13.5" thickBot="1" x14ac:dyDescent="0.25">
      <c r="A146" s="380">
        <v>1</v>
      </c>
      <c r="B146" s="2343">
        <v>2</v>
      </c>
      <c r="C146" s="2398"/>
      <c r="D146" s="2344"/>
      <c r="E146" s="1278">
        <v>3</v>
      </c>
      <c r="F146" s="1279">
        <v>4</v>
      </c>
      <c r="G146" s="1280">
        <v>5</v>
      </c>
      <c r="H146" s="1281">
        <v>6</v>
      </c>
      <c r="I146" s="1281">
        <v>7</v>
      </c>
      <c r="J146" s="1279">
        <v>8</v>
      </c>
      <c r="K146" s="1282">
        <v>9</v>
      </c>
      <c r="L146" s="1279">
        <v>10</v>
      </c>
      <c r="M146" s="1280">
        <v>11</v>
      </c>
      <c r="N146" s="1283">
        <v>12</v>
      </c>
      <c r="O146" s="1283">
        <v>13</v>
      </c>
      <c r="P146" s="1279">
        <v>14</v>
      </c>
      <c r="Q146" s="125"/>
      <c r="R146" s="125"/>
      <c r="S146" s="125"/>
      <c r="T146" s="125"/>
    </row>
    <row r="147" spans="1:20" x14ac:dyDescent="0.2">
      <c r="A147" s="96">
        <v>1</v>
      </c>
      <c r="B147" s="2596">
        <v>0</v>
      </c>
      <c r="C147" s="2597"/>
      <c r="D147" s="2598"/>
      <c r="E147" s="1634"/>
      <c r="F147" s="1635"/>
      <c r="G147" s="1634"/>
      <c r="H147" s="1636"/>
      <c r="I147" s="1636"/>
      <c r="J147" s="1635"/>
      <c r="K147" s="1220"/>
      <c r="L147" s="1223"/>
      <c r="M147" s="1220"/>
      <c r="N147" s="1224"/>
      <c r="O147" s="1224"/>
      <c r="P147" s="101"/>
    </row>
    <row r="148" spans="1:20" x14ac:dyDescent="0.2">
      <c r="A148" s="96">
        <v>2</v>
      </c>
      <c r="B148" s="2599">
        <v>1</v>
      </c>
      <c r="C148" s="2600"/>
      <c r="D148" s="2601"/>
      <c r="E148" s="1634"/>
      <c r="F148" s="1635"/>
      <c r="G148" s="1634"/>
      <c r="H148" s="1636"/>
      <c r="I148" s="1636"/>
      <c r="J148" s="1635"/>
      <c r="K148" s="104"/>
      <c r="L148" s="90"/>
      <c r="M148" s="104"/>
      <c r="N148" s="92"/>
      <c r="O148" s="92"/>
      <c r="P148" s="101"/>
    </row>
    <row r="149" spans="1:20" x14ac:dyDescent="0.2">
      <c r="A149" s="96">
        <v>3</v>
      </c>
      <c r="B149" s="2599">
        <v>2</v>
      </c>
      <c r="C149" s="2600"/>
      <c r="D149" s="2601"/>
      <c r="E149" s="1634"/>
      <c r="F149" s="1635"/>
      <c r="G149" s="1634"/>
      <c r="H149" s="1636"/>
      <c r="I149" s="1636"/>
      <c r="J149" s="1635"/>
      <c r="K149" s="1220"/>
      <c r="L149" s="1223"/>
      <c r="M149" s="1220"/>
      <c r="N149" s="1224"/>
      <c r="O149" s="1224"/>
      <c r="P149" s="101"/>
    </row>
    <row r="150" spans="1:20" ht="14.25" x14ac:dyDescent="0.2">
      <c r="A150" s="96">
        <v>4</v>
      </c>
      <c r="B150" s="2599">
        <v>3</v>
      </c>
      <c r="C150" s="2600"/>
      <c r="D150" s="2601"/>
      <c r="E150" s="1634">
        <v>13</v>
      </c>
      <c r="F150" s="1635"/>
      <c r="G150" s="1634">
        <v>9</v>
      </c>
      <c r="H150" s="1636">
        <v>4</v>
      </c>
      <c r="I150" s="1636"/>
      <c r="J150" s="1635"/>
      <c r="K150" s="104"/>
      <c r="L150" s="1225"/>
      <c r="M150" s="104"/>
      <c r="N150" s="92"/>
      <c r="O150" s="92"/>
      <c r="P150" s="101"/>
    </row>
    <row r="151" spans="1:20" x14ac:dyDescent="0.2">
      <c r="A151" s="96">
        <v>5</v>
      </c>
      <c r="B151" s="2599">
        <v>4</v>
      </c>
      <c r="C151" s="2600"/>
      <c r="D151" s="2601"/>
      <c r="E151" s="1634"/>
      <c r="F151" s="1635"/>
      <c r="G151" s="1634"/>
      <c r="H151" s="1636"/>
      <c r="I151" s="1636"/>
      <c r="J151" s="1635"/>
      <c r="K151" s="1220"/>
      <c r="L151" s="1221"/>
      <c r="M151" s="1220"/>
      <c r="N151" s="1222"/>
      <c r="O151" s="1222"/>
      <c r="P151" s="1226"/>
    </row>
    <row r="152" spans="1:20" x14ac:dyDescent="0.2">
      <c r="A152" s="96">
        <v>6</v>
      </c>
      <c r="B152" s="2599">
        <v>5</v>
      </c>
      <c r="C152" s="2600"/>
      <c r="D152" s="2601"/>
      <c r="E152" s="1634"/>
      <c r="F152" s="1635"/>
      <c r="G152" s="1634"/>
      <c r="H152" s="1636"/>
      <c r="I152" s="1636"/>
      <c r="J152" s="1635"/>
      <c r="K152" s="1220"/>
      <c r="L152" s="1221"/>
      <c r="M152" s="1220"/>
      <c r="N152" s="1224"/>
      <c r="O152" s="1224"/>
      <c r="P152" s="101"/>
    </row>
    <row r="153" spans="1:20" x14ac:dyDescent="0.2">
      <c r="A153" s="96">
        <v>7</v>
      </c>
      <c r="B153" s="2599">
        <v>6</v>
      </c>
      <c r="C153" s="2600"/>
      <c r="D153" s="2601"/>
      <c r="E153" s="1634">
        <v>4</v>
      </c>
      <c r="F153" s="1635"/>
      <c r="G153" s="1634">
        <v>2</v>
      </c>
      <c r="H153" s="1636">
        <v>2</v>
      </c>
      <c r="I153" s="1636"/>
      <c r="J153" s="1635"/>
      <c r="K153" s="104"/>
      <c r="L153" s="168"/>
      <c r="M153" s="104"/>
      <c r="N153" s="92"/>
      <c r="O153" s="92"/>
      <c r="P153" s="101"/>
    </row>
    <row r="154" spans="1:20" x14ac:dyDescent="0.2">
      <c r="A154" s="96">
        <v>8</v>
      </c>
      <c r="B154" s="2599">
        <v>7</v>
      </c>
      <c r="C154" s="2600"/>
      <c r="D154" s="2601"/>
      <c r="E154" s="1634">
        <v>1</v>
      </c>
      <c r="F154" s="1635"/>
      <c r="G154" s="1634"/>
      <c r="H154" s="1636">
        <v>1</v>
      </c>
      <c r="I154" s="1636"/>
      <c r="J154" s="1635"/>
      <c r="K154" s="1220"/>
      <c r="L154" s="1223"/>
      <c r="M154" s="1220"/>
      <c r="N154" s="1224"/>
      <c r="O154" s="1224"/>
      <c r="P154" s="101"/>
    </row>
    <row r="155" spans="1:20" x14ac:dyDescent="0.2">
      <c r="A155" s="96">
        <v>9</v>
      </c>
      <c r="B155" s="2599">
        <v>8</v>
      </c>
      <c r="C155" s="2600"/>
      <c r="D155" s="2601"/>
      <c r="E155" s="1634">
        <v>2</v>
      </c>
      <c r="F155" s="1635"/>
      <c r="G155" s="1634">
        <v>1</v>
      </c>
      <c r="H155" s="1636"/>
      <c r="I155" s="1636"/>
      <c r="J155" s="1635">
        <v>1</v>
      </c>
      <c r="K155" s="1220"/>
      <c r="L155" s="1223"/>
      <c r="M155" s="1220"/>
      <c r="N155" s="1224"/>
      <c r="O155" s="1224"/>
      <c r="P155" s="101"/>
    </row>
    <row r="156" spans="1:20" ht="13.5" thickBot="1" x14ac:dyDescent="0.25">
      <c r="A156" s="94">
        <v>10</v>
      </c>
      <c r="B156" s="2640">
        <v>9</v>
      </c>
      <c r="C156" s="2641"/>
      <c r="D156" s="2642"/>
      <c r="E156" s="1637"/>
      <c r="F156" s="1638"/>
      <c r="G156" s="1639"/>
      <c r="H156" s="1640"/>
      <c r="I156" s="1640"/>
      <c r="J156" s="1638"/>
      <c r="K156" s="1229"/>
      <c r="L156" s="1228"/>
      <c r="M156" s="1229"/>
      <c r="N156" s="1231"/>
      <c r="O156" s="1231"/>
      <c r="P156" s="67"/>
    </row>
    <row r="157" spans="1:20" ht="13.5" thickBot="1" x14ac:dyDescent="0.25">
      <c r="A157" s="2299" t="s">
        <v>276</v>
      </c>
      <c r="B157" s="2668"/>
      <c r="C157" s="2668"/>
      <c r="D157" s="2668"/>
      <c r="E157" s="172">
        <f>SUM(E147:E156)</f>
        <v>20</v>
      </c>
      <c r="F157" s="173">
        <f t="shared" ref="F157:J157" si="4">SUM(F147:F156)</f>
        <v>0</v>
      </c>
      <c r="G157" s="172">
        <f t="shared" si="4"/>
        <v>12</v>
      </c>
      <c r="H157" s="169">
        <f t="shared" si="4"/>
        <v>7</v>
      </c>
      <c r="I157" s="169">
        <f t="shared" si="4"/>
        <v>0</v>
      </c>
      <c r="J157" s="173">
        <f t="shared" si="4"/>
        <v>1</v>
      </c>
      <c r="K157" s="171"/>
      <c r="L157" s="174"/>
      <c r="M157" s="171"/>
      <c r="N157" s="169"/>
      <c r="O157" s="169"/>
      <c r="P157" s="170"/>
    </row>
    <row r="159" spans="1:20" x14ac:dyDescent="0.2">
      <c r="A159" s="2428" t="s">
        <v>79</v>
      </c>
      <c r="B159" s="2428"/>
      <c r="C159" s="2428"/>
      <c r="D159" s="2428"/>
      <c r="E159" s="2428"/>
      <c r="F159" s="89"/>
      <c r="G159" s="89"/>
      <c r="H159" s="89"/>
      <c r="I159" s="89"/>
      <c r="J159" s="89"/>
      <c r="K159" s="89"/>
      <c r="L159" s="1232"/>
      <c r="M159" s="1232"/>
      <c r="N159" s="1232"/>
      <c r="O159" s="1232"/>
      <c r="P159" s="1232"/>
    </row>
    <row r="160" spans="1:20" x14ac:dyDescent="0.2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</row>
    <row r="161" spans="1:16" x14ac:dyDescent="0.2">
      <c r="A161" s="66" t="s">
        <v>8</v>
      </c>
      <c r="B161" s="76" t="s">
        <v>163</v>
      </c>
      <c r="C161" s="75" t="s">
        <v>20</v>
      </c>
      <c r="D161" s="76" t="s">
        <v>164</v>
      </c>
      <c r="F161" s="76"/>
      <c r="G161" s="48"/>
      <c r="H161" s="48"/>
      <c r="I161" s="48"/>
      <c r="J161" s="48"/>
      <c r="K161" s="48"/>
      <c r="L161" s="1233"/>
      <c r="M161" s="1233"/>
      <c r="N161" s="1233"/>
      <c r="O161" s="1233"/>
      <c r="P161" s="1233"/>
    </row>
    <row r="162" spans="1:16" x14ac:dyDescent="0.2">
      <c r="A162" s="66" t="s">
        <v>11</v>
      </c>
      <c r="B162" s="76" t="s">
        <v>101</v>
      </c>
      <c r="C162" s="75" t="s">
        <v>20</v>
      </c>
      <c r="D162" s="77" t="s">
        <v>165</v>
      </c>
      <c r="F162" s="76"/>
      <c r="G162" s="48"/>
      <c r="H162" s="48"/>
      <c r="I162" s="48"/>
      <c r="J162" s="48"/>
      <c r="K162" s="48"/>
      <c r="L162" s="1233"/>
      <c r="M162" s="1233"/>
      <c r="N162" s="1233"/>
      <c r="O162" s="1233"/>
      <c r="P162" s="1233"/>
    </row>
    <row r="163" spans="1:16" x14ac:dyDescent="0.2">
      <c r="A163" s="66" t="s">
        <v>13</v>
      </c>
      <c r="B163" s="78" t="s">
        <v>160</v>
      </c>
      <c r="C163" s="75" t="s">
        <v>20</v>
      </c>
      <c r="D163" s="78" t="s">
        <v>166</v>
      </c>
      <c r="F163" s="76"/>
      <c r="G163" s="48"/>
      <c r="H163" s="48"/>
      <c r="I163" s="48"/>
      <c r="J163" s="48"/>
      <c r="K163" s="48"/>
      <c r="L163" s="1234"/>
      <c r="M163" s="1234"/>
      <c r="N163" s="1234"/>
      <c r="O163" s="1234"/>
      <c r="P163" s="1234"/>
    </row>
    <row r="164" spans="1:16" x14ac:dyDescent="0.2">
      <c r="A164" s="66" t="s">
        <v>49</v>
      </c>
      <c r="B164" s="76" t="s">
        <v>162</v>
      </c>
      <c r="C164" s="75" t="s">
        <v>20</v>
      </c>
      <c r="D164" s="76" t="s">
        <v>167</v>
      </c>
      <c r="F164" s="76"/>
      <c r="G164" s="48"/>
      <c r="H164" s="48"/>
      <c r="I164" s="48"/>
      <c r="J164" s="48"/>
      <c r="K164" s="48"/>
      <c r="L164" s="1234"/>
      <c r="M164" s="1234"/>
      <c r="N164" s="1234"/>
      <c r="O164" s="1234"/>
      <c r="P164" s="1234"/>
    </row>
    <row r="165" spans="1:16" x14ac:dyDescent="0.2">
      <c r="A165" s="66"/>
      <c r="B165" s="74"/>
      <c r="C165" s="79"/>
      <c r="D165" s="79"/>
      <c r="E165" s="48"/>
      <c r="F165" s="48"/>
      <c r="G165" s="48"/>
      <c r="H165" s="48"/>
      <c r="I165" s="48"/>
      <c r="J165" s="48"/>
      <c r="K165" s="48"/>
      <c r="L165" s="48"/>
      <c r="M165" s="89"/>
      <c r="N165" s="89"/>
      <c r="O165" s="89"/>
      <c r="P165" s="89"/>
    </row>
    <row r="166" spans="1:16" x14ac:dyDescent="0.2">
      <c r="A166" s="66"/>
      <c r="B166" s="74"/>
      <c r="C166" s="79"/>
      <c r="D166" s="79"/>
      <c r="E166" s="48"/>
      <c r="F166" s="48"/>
      <c r="G166" s="48"/>
      <c r="H166" s="48"/>
      <c r="I166" s="48"/>
      <c r="J166" s="48"/>
      <c r="K166" s="48"/>
      <c r="L166" s="48"/>
      <c r="M166" s="89"/>
      <c r="N166" s="89"/>
      <c r="O166" s="89"/>
      <c r="P166" s="89"/>
    </row>
    <row r="169" spans="1:16" ht="18" x14ac:dyDescent="0.25">
      <c r="A169" s="2361" t="s">
        <v>98</v>
      </c>
      <c r="B169" s="2361"/>
      <c r="C169" s="2361"/>
      <c r="D169" s="2361"/>
      <c r="E169" s="2361"/>
      <c r="F169" s="2361"/>
      <c r="G169" s="2361"/>
      <c r="H169" s="2361"/>
      <c r="I169" s="2361"/>
      <c r="J169" s="2361"/>
      <c r="K169" s="2361"/>
      <c r="L169" s="2361"/>
      <c r="M169" s="2361"/>
      <c r="N169" s="2361"/>
      <c r="O169" s="2361"/>
      <c r="P169" s="2361"/>
    </row>
    <row r="170" spans="1:16" ht="18" x14ac:dyDescent="0.25">
      <c r="A170" s="1179"/>
      <c r="B170" s="1179"/>
      <c r="C170" s="1179"/>
      <c r="D170" s="1179"/>
      <c r="E170" s="1179"/>
      <c r="F170" s="1179"/>
      <c r="G170" s="1179"/>
      <c r="H170" s="1179"/>
      <c r="I170" s="1179"/>
      <c r="J170" s="1179"/>
      <c r="K170" s="1179"/>
      <c r="L170" s="1179"/>
      <c r="M170" s="1179"/>
      <c r="N170" s="1179"/>
      <c r="O170" s="1179"/>
      <c r="P170" s="1179"/>
    </row>
    <row r="171" spans="1:16" x14ac:dyDescent="0.2">
      <c r="A171" s="112" t="s">
        <v>273</v>
      </c>
      <c r="C171" s="103" t="s">
        <v>27</v>
      </c>
      <c r="D171" s="103" t="s">
        <v>287</v>
      </c>
      <c r="E171" s="103"/>
    </row>
    <row r="172" spans="1:16" x14ac:dyDescent="0.2">
      <c r="A172" s="95" t="s">
        <v>25</v>
      </c>
      <c r="C172" s="103" t="s">
        <v>27</v>
      </c>
      <c r="D172" s="1180">
        <v>2014</v>
      </c>
      <c r="E172" s="103"/>
    </row>
    <row r="173" spans="1:16" x14ac:dyDescent="0.2">
      <c r="A173" s="112" t="s">
        <v>272</v>
      </c>
      <c r="C173" s="103" t="s">
        <v>27</v>
      </c>
      <c r="D173" s="103" t="s">
        <v>275</v>
      </c>
      <c r="E173" s="103"/>
    </row>
    <row r="174" spans="1:16" x14ac:dyDescent="0.2">
      <c r="A174" s="112" t="s">
        <v>26</v>
      </c>
      <c r="C174" s="103" t="s">
        <v>27</v>
      </c>
      <c r="D174" s="103" t="s">
        <v>388</v>
      </c>
      <c r="E174" s="103"/>
    </row>
    <row r="175" spans="1:16" ht="13.5" thickBot="1" x14ac:dyDescent="0.25"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</row>
    <row r="176" spans="1:16" x14ac:dyDescent="0.2">
      <c r="A176" s="2560" t="s">
        <v>0</v>
      </c>
      <c r="B176" s="2567" t="s">
        <v>387</v>
      </c>
      <c r="C176" s="2568"/>
      <c r="D176" s="2569"/>
      <c r="E176" s="2669" t="s">
        <v>249</v>
      </c>
      <c r="F176" s="2670"/>
      <c r="G176" s="2669" t="s">
        <v>250</v>
      </c>
      <c r="H176" s="2671"/>
      <c r="I176" s="2671"/>
      <c r="J176" s="2670"/>
      <c r="K176" s="2672" t="s">
        <v>156</v>
      </c>
      <c r="L176" s="2673"/>
      <c r="M176" s="2674" t="s">
        <v>246</v>
      </c>
      <c r="N176" s="2676" t="s">
        <v>155</v>
      </c>
      <c r="O176" s="2676" t="s">
        <v>154</v>
      </c>
      <c r="P176" s="2673" t="s">
        <v>4</v>
      </c>
    </row>
    <row r="177" spans="1:16" x14ac:dyDescent="0.2">
      <c r="A177" s="2561"/>
      <c r="B177" s="2570"/>
      <c r="C177" s="2571"/>
      <c r="D177" s="2572"/>
      <c r="E177" s="2679" t="s">
        <v>163</v>
      </c>
      <c r="F177" s="2388" t="s">
        <v>101</v>
      </c>
      <c r="G177" s="2386" t="s">
        <v>159</v>
      </c>
      <c r="H177" s="2466" t="s">
        <v>160</v>
      </c>
      <c r="I177" s="2466" t="s">
        <v>161</v>
      </c>
      <c r="J177" s="2388" t="s">
        <v>162</v>
      </c>
      <c r="K177" s="2680" t="s">
        <v>157</v>
      </c>
      <c r="L177" s="2678" t="s">
        <v>158</v>
      </c>
      <c r="M177" s="2675"/>
      <c r="N177" s="2677"/>
      <c r="O177" s="2677"/>
      <c r="P177" s="2678"/>
    </row>
    <row r="178" spans="1:16" x14ac:dyDescent="0.2">
      <c r="A178" s="2561"/>
      <c r="B178" s="2573"/>
      <c r="C178" s="2574"/>
      <c r="D178" s="2575"/>
      <c r="E178" s="2386"/>
      <c r="F178" s="2678"/>
      <c r="G178" s="2680"/>
      <c r="H178" s="2677"/>
      <c r="I178" s="2677"/>
      <c r="J178" s="2678"/>
      <c r="K178" s="2386"/>
      <c r="L178" s="2678"/>
      <c r="M178" s="2675"/>
      <c r="N178" s="2677"/>
      <c r="O178" s="2677"/>
      <c r="P178" s="2678"/>
    </row>
    <row r="179" spans="1:16" ht="13.5" thickBot="1" x14ac:dyDescent="0.25">
      <c r="A179" s="57">
        <v>1</v>
      </c>
      <c r="B179" s="2583">
        <v>2</v>
      </c>
      <c r="C179" s="2584"/>
      <c r="D179" s="2585"/>
      <c r="E179" s="166">
        <v>3</v>
      </c>
      <c r="F179" s="56">
        <v>4</v>
      </c>
      <c r="G179" s="54">
        <v>5</v>
      </c>
      <c r="H179" s="55">
        <v>6</v>
      </c>
      <c r="I179" s="55">
        <v>7</v>
      </c>
      <c r="J179" s="56">
        <v>8</v>
      </c>
      <c r="K179" s="167">
        <v>9</v>
      </c>
      <c r="L179" s="56">
        <v>10</v>
      </c>
      <c r="M179" s="54">
        <v>11</v>
      </c>
      <c r="N179" s="154">
        <v>12</v>
      </c>
      <c r="O179" s="154">
        <v>13</v>
      </c>
      <c r="P179" s="56">
        <v>14</v>
      </c>
    </row>
    <row r="180" spans="1:16" x14ac:dyDescent="0.2">
      <c r="A180" s="96">
        <v>1</v>
      </c>
      <c r="B180" s="2596">
        <v>0</v>
      </c>
      <c r="C180" s="2597"/>
      <c r="D180" s="2598"/>
      <c r="E180" s="1871"/>
      <c r="F180" s="1872"/>
      <c r="G180" s="1871"/>
      <c r="H180" s="1873"/>
      <c r="I180" s="1873"/>
      <c r="J180" s="1872"/>
      <c r="K180" s="1220"/>
      <c r="L180" s="1223"/>
      <c r="M180" s="1220"/>
      <c r="N180" s="1224"/>
      <c r="O180" s="1224"/>
      <c r="P180" s="101"/>
    </row>
    <row r="181" spans="1:16" x14ac:dyDescent="0.2">
      <c r="A181" s="96">
        <v>2</v>
      </c>
      <c r="B181" s="2599">
        <v>1</v>
      </c>
      <c r="C181" s="2600"/>
      <c r="D181" s="2601"/>
      <c r="E181" s="1871"/>
      <c r="F181" s="1872"/>
      <c r="G181" s="1871"/>
      <c r="H181" s="1873"/>
      <c r="I181" s="1873"/>
      <c r="J181" s="1872"/>
      <c r="K181" s="104"/>
      <c r="L181" s="90"/>
      <c r="M181" s="104"/>
      <c r="N181" s="92"/>
      <c r="O181" s="92"/>
      <c r="P181" s="101"/>
    </row>
    <row r="182" spans="1:16" x14ac:dyDescent="0.2">
      <c r="A182" s="96">
        <v>3</v>
      </c>
      <c r="B182" s="2599">
        <v>2</v>
      </c>
      <c r="C182" s="2600"/>
      <c r="D182" s="2601"/>
      <c r="E182" s="1871">
        <v>1</v>
      </c>
      <c r="F182" s="1872"/>
      <c r="G182" s="1871"/>
      <c r="H182" s="1873">
        <v>1</v>
      </c>
      <c r="I182" s="1873"/>
      <c r="J182" s="1872"/>
      <c r="K182" s="1220"/>
      <c r="L182" s="1223"/>
      <c r="M182" s="1220"/>
      <c r="N182" s="1224"/>
      <c r="O182" s="1224"/>
      <c r="P182" s="101"/>
    </row>
    <row r="183" spans="1:16" ht="14.25" x14ac:dyDescent="0.2">
      <c r="A183" s="96">
        <v>4</v>
      </c>
      <c r="B183" s="2599">
        <v>3</v>
      </c>
      <c r="C183" s="2600"/>
      <c r="D183" s="2601"/>
      <c r="E183" s="1871">
        <v>29</v>
      </c>
      <c r="F183" s="1872"/>
      <c r="G183" s="1871">
        <v>14</v>
      </c>
      <c r="H183" s="1873">
        <v>15</v>
      </c>
      <c r="I183" s="1873"/>
      <c r="J183" s="1872"/>
      <c r="K183" s="104"/>
      <c r="L183" s="1225"/>
      <c r="M183" s="104"/>
      <c r="N183" s="92"/>
      <c r="O183" s="92"/>
      <c r="P183" s="101"/>
    </row>
    <row r="184" spans="1:16" x14ac:dyDescent="0.2">
      <c r="A184" s="96">
        <v>5</v>
      </c>
      <c r="B184" s="2599">
        <v>4</v>
      </c>
      <c r="C184" s="2600"/>
      <c r="D184" s="2601"/>
      <c r="E184" s="1871"/>
      <c r="F184" s="1872"/>
      <c r="G184" s="1871"/>
      <c r="H184" s="1873"/>
      <c r="I184" s="1873"/>
      <c r="J184" s="1872"/>
      <c r="K184" s="1220"/>
      <c r="L184" s="1221"/>
      <c r="M184" s="1220"/>
      <c r="N184" s="1222"/>
      <c r="O184" s="1222"/>
      <c r="P184" s="1226"/>
    </row>
    <row r="185" spans="1:16" x14ac:dyDescent="0.2">
      <c r="A185" s="96">
        <v>6</v>
      </c>
      <c r="B185" s="2599">
        <v>5</v>
      </c>
      <c r="C185" s="2600"/>
      <c r="D185" s="2601"/>
      <c r="E185" s="1871">
        <v>3</v>
      </c>
      <c r="F185" s="1872"/>
      <c r="G185" s="1871">
        <v>2</v>
      </c>
      <c r="H185" s="1873">
        <v>1</v>
      </c>
      <c r="I185" s="1873"/>
      <c r="J185" s="1872"/>
      <c r="K185" s="1220"/>
      <c r="L185" s="1221"/>
      <c r="M185" s="1220"/>
      <c r="N185" s="1224"/>
      <c r="O185" s="1224"/>
      <c r="P185" s="101"/>
    </row>
    <row r="186" spans="1:16" x14ac:dyDescent="0.2">
      <c r="A186" s="96">
        <v>7</v>
      </c>
      <c r="B186" s="2599">
        <v>6</v>
      </c>
      <c r="C186" s="2600"/>
      <c r="D186" s="2601"/>
      <c r="E186" s="1871">
        <v>4</v>
      </c>
      <c r="F186" s="1872"/>
      <c r="G186" s="1871">
        <v>3</v>
      </c>
      <c r="H186" s="1873">
        <v>1</v>
      </c>
      <c r="I186" s="1873"/>
      <c r="J186" s="1872"/>
      <c r="K186" s="104"/>
      <c r="L186" s="168"/>
      <c r="M186" s="104"/>
      <c r="N186" s="92"/>
      <c r="O186" s="92"/>
      <c r="P186" s="101"/>
    </row>
    <row r="187" spans="1:16" x14ac:dyDescent="0.2">
      <c r="A187" s="96">
        <v>8</v>
      </c>
      <c r="B187" s="2599">
        <v>7</v>
      </c>
      <c r="C187" s="2600"/>
      <c r="D187" s="2601"/>
      <c r="E187" s="1871"/>
      <c r="F187" s="1872"/>
      <c r="G187" s="1871"/>
      <c r="H187" s="1873"/>
      <c r="I187" s="1873"/>
      <c r="J187" s="1872"/>
      <c r="K187" s="1220"/>
      <c r="L187" s="1223"/>
      <c r="M187" s="1220"/>
      <c r="N187" s="1224"/>
      <c r="O187" s="1224"/>
      <c r="P187" s="101"/>
    </row>
    <row r="188" spans="1:16" x14ac:dyDescent="0.2">
      <c r="A188" s="96">
        <v>9</v>
      </c>
      <c r="B188" s="2599">
        <v>8</v>
      </c>
      <c r="C188" s="2600"/>
      <c r="D188" s="2601"/>
      <c r="E188" s="1871">
        <v>1</v>
      </c>
      <c r="F188" s="1872"/>
      <c r="G188" s="1871"/>
      <c r="H188" s="1873">
        <v>1</v>
      </c>
      <c r="I188" s="1873"/>
      <c r="J188" s="1872"/>
      <c r="K188" s="1220"/>
      <c r="L188" s="1223"/>
      <c r="M188" s="1220"/>
      <c r="N188" s="1224"/>
      <c r="O188" s="1224"/>
      <c r="P188" s="101"/>
    </row>
    <row r="189" spans="1:16" ht="13.5" thickBot="1" x14ac:dyDescent="0.25">
      <c r="A189" s="94">
        <v>10</v>
      </c>
      <c r="B189" s="2640">
        <v>9</v>
      </c>
      <c r="C189" s="2641"/>
      <c r="D189" s="2642"/>
      <c r="E189" s="1874">
        <v>14</v>
      </c>
      <c r="F189" s="1875"/>
      <c r="G189" s="1876">
        <v>4</v>
      </c>
      <c r="H189" s="1877">
        <v>10</v>
      </c>
      <c r="I189" s="1877"/>
      <c r="J189" s="1875"/>
      <c r="K189" s="1229"/>
      <c r="L189" s="1228"/>
      <c r="M189" s="1229"/>
      <c r="N189" s="1231"/>
      <c r="O189" s="1231"/>
      <c r="P189" s="67"/>
    </row>
    <row r="190" spans="1:16" ht="13.5" thickBot="1" x14ac:dyDescent="0.25">
      <c r="A190" s="2299" t="s">
        <v>276</v>
      </c>
      <c r="B190" s="2668"/>
      <c r="C190" s="2668"/>
      <c r="D190" s="2668"/>
      <c r="E190" s="1879">
        <v>52</v>
      </c>
      <c r="F190" s="1880">
        <v>0</v>
      </c>
      <c r="G190" s="1879">
        <v>23</v>
      </c>
      <c r="H190" s="1878">
        <v>29</v>
      </c>
      <c r="I190" s="1878">
        <v>0</v>
      </c>
      <c r="J190" s="1880">
        <v>0</v>
      </c>
      <c r="K190" s="171"/>
      <c r="L190" s="174"/>
      <c r="M190" s="171"/>
      <c r="N190" s="169"/>
      <c r="O190" s="169"/>
      <c r="P190" s="170"/>
    </row>
    <row r="192" spans="1:16" x14ac:dyDescent="0.2">
      <c r="A192" s="2428" t="s">
        <v>79</v>
      </c>
      <c r="B192" s="2428"/>
      <c r="C192" s="2428"/>
      <c r="D192" s="2428"/>
      <c r="E192" s="2428"/>
      <c r="F192" s="89"/>
      <c r="G192" s="89"/>
      <c r="H192" s="89"/>
      <c r="I192" s="89"/>
      <c r="J192" s="89"/>
      <c r="K192" s="89"/>
      <c r="L192" s="1232"/>
      <c r="M192" s="1232"/>
      <c r="N192" s="1232"/>
      <c r="O192" s="1232"/>
      <c r="P192" s="1232"/>
    </row>
    <row r="193" spans="1:16" x14ac:dyDescent="0.2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</row>
    <row r="194" spans="1:16" x14ac:dyDescent="0.2">
      <c r="A194" s="66" t="s">
        <v>8</v>
      </c>
      <c r="B194" s="76" t="s">
        <v>163</v>
      </c>
      <c r="C194" s="75" t="s">
        <v>20</v>
      </c>
      <c r="D194" s="76" t="s">
        <v>164</v>
      </c>
      <c r="F194" s="76"/>
      <c r="G194" s="48"/>
      <c r="H194" s="48"/>
      <c r="I194" s="48"/>
      <c r="J194" s="48"/>
      <c r="K194" s="48"/>
      <c r="L194" s="1233"/>
      <c r="M194" s="1233"/>
      <c r="N194" s="1233"/>
      <c r="O194" s="1233"/>
      <c r="P194" s="1233"/>
    </row>
    <row r="195" spans="1:16" x14ac:dyDescent="0.2">
      <c r="A195" s="66" t="s">
        <v>11</v>
      </c>
      <c r="B195" s="76" t="s">
        <v>101</v>
      </c>
      <c r="C195" s="75" t="s">
        <v>20</v>
      </c>
      <c r="D195" s="77" t="s">
        <v>165</v>
      </c>
      <c r="F195" s="76"/>
      <c r="G195" s="48"/>
      <c r="H195" s="48"/>
      <c r="I195" s="48"/>
      <c r="J195" s="48"/>
      <c r="K195" s="48"/>
      <c r="L195" s="1233"/>
      <c r="M195" s="1233"/>
      <c r="N195" s="1233"/>
      <c r="O195" s="1233"/>
      <c r="P195" s="1233"/>
    </row>
    <row r="196" spans="1:16" x14ac:dyDescent="0.2">
      <c r="A196" s="66" t="s">
        <v>13</v>
      </c>
      <c r="B196" s="78" t="s">
        <v>160</v>
      </c>
      <c r="C196" s="75" t="s">
        <v>20</v>
      </c>
      <c r="D196" s="78" t="s">
        <v>166</v>
      </c>
      <c r="F196" s="76"/>
      <c r="G196" s="48"/>
      <c r="H196" s="48"/>
      <c r="I196" s="48"/>
      <c r="J196" s="48"/>
      <c r="K196" s="48"/>
      <c r="L196" s="1234"/>
      <c r="M196" s="1234"/>
      <c r="N196" s="1234"/>
      <c r="O196" s="1234"/>
      <c r="P196" s="1234"/>
    </row>
    <row r="197" spans="1:16" x14ac:dyDescent="0.2">
      <c r="A197" s="66" t="s">
        <v>49</v>
      </c>
      <c r="B197" s="76" t="s">
        <v>162</v>
      </c>
      <c r="C197" s="75" t="s">
        <v>20</v>
      </c>
      <c r="D197" s="76" t="s">
        <v>167</v>
      </c>
      <c r="F197" s="76"/>
      <c r="G197" s="48"/>
      <c r="H197" s="48"/>
      <c r="I197" s="48"/>
      <c r="J197" s="48"/>
      <c r="K197" s="48"/>
      <c r="L197" s="1234"/>
      <c r="M197" s="1234"/>
      <c r="N197" s="1234"/>
      <c r="O197" s="1234"/>
      <c r="P197" s="1234"/>
    </row>
    <row r="198" spans="1:16" x14ac:dyDescent="0.2">
      <c r="A198" s="66"/>
      <c r="B198" s="74"/>
      <c r="C198" s="79"/>
      <c r="D198" s="79"/>
      <c r="E198" s="48"/>
      <c r="F198" s="48"/>
      <c r="G198" s="48"/>
      <c r="H198" s="48"/>
      <c r="I198" s="48"/>
      <c r="J198" s="48"/>
      <c r="K198" s="48"/>
      <c r="L198" s="48"/>
      <c r="M198" s="89"/>
      <c r="N198" s="89"/>
      <c r="O198" s="89"/>
      <c r="P198" s="89"/>
    </row>
    <row r="199" spans="1:16" x14ac:dyDescent="0.2">
      <c r="A199" s="66"/>
      <c r="B199" s="74"/>
      <c r="C199" s="79"/>
      <c r="D199" s="79"/>
      <c r="E199" s="48"/>
      <c r="F199" s="48"/>
      <c r="G199" s="48"/>
      <c r="H199" s="48"/>
      <c r="I199" s="48"/>
      <c r="J199" s="48"/>
      <c r="K199" s="48"/>
      <c r="L199" s="48"/>
      <c r="M199" s="89"/>
      <c r="N199" s="89"/>
      <c r="O199" s="89"/>
      <c r="P199" s="89"/>
    </row>
    <row r="200" spans="1:16" x14ac:dyDescent="0.2">
      <c r="A200" s="66"/>
      <c r="B200" s="74"/>
      <c r="C200" s="79"/>
      <c r="D200" s="79"/>
      <c r="E200" s="48"/>
      <c r="F200" s="48"/>
      <c r="G200" s="48"/>
      <c r="H200" s="48"/>
      <c r="I200" s="48"/>
      <c r="J200" s="48"/>
      <c r="K200" s="48"/>
      <c r="L200" s="48"/>
      <c r="M200" s="89"/>
      <c r="N200" s="89"/>
      <c r="O200" s="89"/>
      <c r="P200" s="89"/>
    </row>
    <row r="201" spans="1:16" x14ac:dyDescent="0.2">
      <c r="A201" s="66"/>
      <c r="B201" s="74"/>
      <c r="C201" s="79"/>
      <c r="D201" s="79"/>
      <c r="E201" s="48"/>
      <c r="F201" s="48"/>
      <c r="G201" s="48"/>
      <c r="H201" s="48"/>
      <c r="I201" s="48"/>
      <c r="J201" s="48"/>
      <c r="K201" s="48"/>
      <c r="L201" s="48"/>
      <c r="M201" s="89"/>
      <c r="N201" s="89"/>
      <c r="O201" s="89"/>
      <c r="P201" s="89"/>
    </row>
    <row r="202" spans="1:16" x14ac:dyDescent="0.2">
      <c r="A202" s="66"/>
      <c r="B202" s="74"/>
      <c r="C202" s="79"/>
      <c r="D202" s="79"/>
      <c r="E202" s="48"/>
      <c r="F202" s="48"/>
      <c r="G202" s="48"/>
      <c r="H202" s="48"/>
      <c r="I202" s="48"/>
      <c r="J202" s="48"/>
      <c r="K202" s="48"/>
      <c r="L202" s="48"/>
      <c r="M202" s="89"/>
      <c r="N202" s="89"/>
      <c r="O202" s="89"/>
      <c r="P202" s="89"/>
    </row>
    <row r="203" spans="1:16" ht="18" x14ac:dyDescent="0.25">
      <c r="A203" s="2361" t="s">
        <v>98</v>
      </c>
      <c r="B203" s="2361"/>
      <c r="C203" s="2361"/>
      <c r="D203" s="2361"/>
      <c r="E203" s="2361"/>
      <c r="F203" s="2361"/>
      <c r="G203" s="2361"/>
      <c r="H203" s="2361"/>
      <c r="I203" s="2361"/>
      <c r="J203" s="2361"/>
      <c r="K203" s="2361"/>
      <c r="L203" s="2361"/>
      <c r="M203" s="2361"/>
      <c r="N203" s="2361"/>
      <c r="O203" s="2361"/>
      <c r="P203" s="2361"/>
    </row>
    <row r="204" spans="1:16" ht="18" x14ac:dyDescent="0.25">
      <c r="A204" s="1179"/>
      <c r="B204" s="1179"/>
      <c r="C204" s="1179"/>
      <c r="D204" s="1179"/>
      <c r="E204" s="1179"/>
      <c r="F204" s="1179"/>
      <c r="G204" s="1179"/>
      <c r="H204" s="1179"/>
      <c r="I204" s="1179"/>
      <c r="J204" s="1179"/>
      <c r="K204" s="1179"/>
      <c r="L204" s="1179"/>
      <c r="M204" s="1179"/>
      <c r="N204" s="1179"/>
      <c r="O204" s="1179"/>
      <c r="P204" s="1179"/>
    </row>
    <row r="205" spans="1:16" x14ac:dyDescent="0.2">
      <c r="A205" s="112" t="s">
        <v>273</v>
      </c>
      <c r="C205" s="103" t="s">
        <v>27</v>
      </c>
      <c r="D205" s="103" t="s">
        <v>288</v>
      </c>
      <c r="E205" s="103"/>
    </row>
    <row r="206" spans="1:16" x14ac:dyDescent="0.2">
      <c r="A206" s="95" t="s">
        <v>25</v>
      </c>
      <c r="C206" s="103" t="s">
        <v>27</v>
      </c>
      <c r="D206" s="1180">
        <v>2014</v>
      </c>
      <c r="E206" s="103"/>
    </row>
    <row r="207" spans="1:16" x14ac:dyDescent="0.2">
      <c r="A207" s="112" t="s">
        <v>272</v>
      </c>
      <c r="C207" s="103" t="s">
        <v>27</v>
      </c>
      <c r="D207" s="103" t="s">
        <v>275</v>
      </c>
      <c r="E207" s="103"/>
    </row>
    <row r="208" spans="1:16" x14ac:dyDescent="0.2">
      <c r="A208" s="112" t="s">
        <v>26</v>
      </c>
      <c r="C208" s="103" t="s">
        <v>27</v>
      </c>
      <c r="D208" s="103" t="s">
        <v>388</v>
      </c>
      <c r="E208" s="103"/>
    </row>
    <row r="209" spans="1:16" ht="13.5" thickBot="1" x14ac:dyDescent="0.25"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</row>
    <row r="210" spans="1:16" x14ac:dyDescent="0.2">
      <c r="A210" s="2560" t="s">
        <v>0</v>
      </c>
      <c r="B210" s="2567" t="s">
        <v>387</v>
      </c>
      <c r="C210" s="2568"/>
      <c r="D210" s="2569"/>
      <c r="E210" s="2669" t="s">
        <v>249</v>
      </c>
      <c r="F210" s="2670"/>
      <c r="G210" s="2669" t="s">
        <v>250</v>
      </c>
      <c r="H210" s="2671"/>
      <c r="I210" s="2671"/>
      <c r="J210" s="2670"/>
      <c r="K210" s="2672" t="s">
        <v>156</v>
      </c>
      <c r="L210" s="2673"/>
      <c r="M210" s="2674" t="s">
        <v>246</v>
      </c>
      <c r="N210" s="2676" t="s">
        <v>155</v>
      </c>
      <c r="O210" s="2676" t="s">
        <v>154</v>
      </c>
      <c r="P210" s="2673" t="s">
        <v>4</v>
      </c>
    </row>
    <row r="211" spans="1:16" x14ac:dyDescent="0.2">
      <c r="A211" s="2561"/>
      <c r="B211" s="2570"/>
      <c r="C211" s="2571"/>
      <c r="D211" s="2572"/>
      <c r="E211" s="2679" t="s">
        <v>163</v>
      </c>
      <c r="F211" s="2388" t="s">
        <v>101</v>
      </c>
      <c r="G211" s="2386" t="s">
        <v>159</v>
      </c>
      <c r="H211" s="2466" t="s">
        <v>160</v>
      </c>
      <c r="I211" s="2466" t="s">
        <v>161</v>
      </c>
      <c r="J211" s="2388" t="s">
        <v>162</v>
      </c>
      <c r="K211" s="2680" t="s">
        <v>157</v>
      </c>
      <c r="L211" s="2678" t="s">
        <v>158</v>
      </c>
      <c r="M211" s="2675"/>
      <c r="N211" s="2677"/>
      <c r="O211" s="2677"/>
      <c r="P211" s="2678"/>
    </row>
    <row r="212" spans="1:16" x14ac:dyDescent="0.2">
      <c r="A212" s="2561"/>
      <c r="B212" s="2573"/>
      <c r="C212" s="2574"/>
      <c r="D212" s="2575"/>
      <c r="E212" s="2386"/>
      <c r="F212" s="2678"/>
      <c r="G212" s="2680"/>
      <c r="H212" s="2677"/>
      <c r="I212" s="2677"/>
      <c r="J212" s="2678"/>
      <c r="K212" s="2386"/>
      <c r="L212" s="2678"/>
      <c r="M212" s="2675"/>
      <c r="N212" s="2677"/>
      <c r="O212" s="2677"/>
      <c r="P212" s="2678"/>
    </row>
    <row r="213" spans="1:16" ht="13.5" thickBot="1" x14ac:dyDescent="0.25">
      <c r="A213" s="57">
        <v>1</v>
      </c>
      <c r="B213" s="2583">
        <v>2</v>
      </c>
      <c r="C213" s="2584"/>
      <c r="D213" s="2585"/>
      <c r="E213" s="166">
        <v>3</v>
      </c>
      <c r="F213" s="56">
        <v>4</v>
      </c>
      <c r="G213" s="54">
        <v>5</v>
      </c>
      <c r="H213" s="55">
        <v>6</v>
      </c>
      <c r="I213" s="55">
        <v>7</v>
      </c>
      <c r="J213" s="56">
        <v>8</v>
      </c>
      <c r="K213" s="167">
        <v>9</v>
      </c>
      <c r="L213" s="56">
        <v>10</v>
      </c>
      <c r="M213" s="54">
        <v>11</v>
      </c>
      <c r="N213" s="154">
        <v>12</v>
      </c>
      <c r="O213" s="154">
        <v>13</v>
      </c>
      <c r="P213" s="56">
        <v>14</v>
      </c>
    </row>
    <row r="214" spans="1:16" x14ac:dyDescent="0.2">
      <c r="A214" s="96">
        <v>1</v>
      </c>
      <c r="B214" s="2596">
        <v>0</v>
      </c>
      <c r="C214" s="2597"/>
      <c r="D214" s="2598"/>
      <c r="E214" s="1871"/>
      <c r="F214" s="1872"/>
      <c r="G214" s="1871"/>
      <c r="H214" s="1873"/>
      <c r="I214" s="1873"/>
      <c r="J214" s="1872"/>
      <c r="K214" s="1871"/>
      <c r="L214" s="1537"/>
      <c r="M214" s="1871"/>
      <c r="N214" s="1533"/>
      <c r="O214" s="1533"/>
      <c r="P214" s="101"/>
    </row>
    <row r="215" spans="1:16" x14ac:dyDescent="0.2">
      <c r="A215" s="96">
        <v>2</v>
      </c>
      <c r="B215" s="2599">
        <v>1</v>
      </c>
      <c r="C215" s="2600"/>
      <c r="D215" s="2601"/>
      <c r="E215" s="104"/>
      <c r="F215" s="90"/>
      <c r="G215" s="104"/>
      <c r="H215" s="105"/>
      <c r="I215" s="105"/>
      <c r="J215" s="90"/>
      <c r="K215" s="104"/>
      <c r="L215" s="90"/>
      <c r="M215" s="104"/>
      <c r="N215" s="92"/>
      <c r="O215" s="92"/>
      <c r="P215" s="101"/>
    </row>
    <row r="216" spans="1:16" x14ac:dyDescent="0.2">
      <c r="A216" s="96">
        <v>3</v>
      </c>
      <c r="B216" s="2599">
        <v>2</v>
      </c>
      <c r="C216" s="2600"/>
      <c r="D216" s="2601"/>
      <c r="E216" s="1871"/>
      <c r="F216" s="1872"/>
      <c r="G216" s="1871"/>
      <c r="H216" s="1873"/>
      <c r="I216" s="1873"/>
      <c r="J216" s="1872"/>
      <c r="K216" s="1871"/>
      <c r="L216" s="1537"/>
      <c r="M216" s="1871"/>
      <c r="N216" s="1533"/>
      <c r="O216" s="1533"/>
      <c r="P216" s="101"/>
    </row>
    <row r="217" spans="1:16" ht="14.25" x14ac:dyDescent="0.2">
      <c r="A217" s="96">
        <v>4</v>
      </c>
      <c r="B217" s="2599">
        <v>3</v>
      </c>
      <c r="C217" s="2600"/>
      <c r="D217" s="2601"/>
      <c r="E217" s="104">
        <v>34</v>
      </c>
      <c r="F217" s="90"/>
      <c r="G217" s="104">
        <v>17</v>
      </c>
      <c r="H217" s="105">
        <v>17</v>
      </c>
      <c r="I217" s="105"/>
      <c r="J217" s="90"/>
      <c r="K217" s="104"/>
      <c r="L217" s="1538"/>
      <c r="M217" s="104"/>
      <c r="N217" s="92"/>
      <c r="O217" s="92"/>
      <c r="P217" s="101"/>
    </row>
    <row r="218" spans="1:16" x14ac:dyDescent="0.2">
      <c r="A218" s="96">
        <v>5</v>
      </c>
      <c r="B218" s="2599">
        <v>4</v>
      </c>
      <c r="C218" s="2600"/>
      <c r="D218" s="2601"/>
      <c r="E218" s="1871"/>
      <c r="F218" s="1872"/>
      <c r="G218" s="1871"/>
      <c r="H218" s="1873"/>
      <c r="I218" s="1873"/>
      <c r="J218" s="1872"/>
      <c r="K218" s="1871"/>
      <c r="L218" s="1872"/>
      <c r="M218" s="1871"/>
      <c r="N218" s="1873"/>
      <c r="O218" s="1873"/>
      <c r="P218" s="1226"/>
    </row>
    <row r="219" spans="1:16" x14ac:dyDescent="0.2">
      <c r="A219" s="96">
        <v>6</v>
      </c>
      <c r="B219" s="2599">
        <v>5</v>
      </c>
      <c r="C219" s="2600"/>
      <c r="D219" s="2601"/>
      <c r="E219" s="1871">
        <v>2</v>
      </c>
      <c r="F219" s="1872"/>
      <c r="G219" s="1871"/>
      <c r="H219" s="1873">
        <v>2</v>
      </c>
      <c r="I219" s="1873"/>
      <c r="J219" s="1872"/>
      <c r="K219" s="1871"/>
      <c r="L219" s="1872"/>
      <c r="M219" s="1871"/>
      <c r="N219" s="1533"/>
      <c r="O219" s="1533"/>
      <c r="P219" s="101"/>
    </row>
    <row r="220" spans="1:16" x14ac:dyDescent="0.2">
      <c r="A220" s="96">
        <v>7</v>
      </c>
      <c r="B220" s="2599">
        <v>6</v>
      </c>
      <c r="C220" s="2600"/>
      <c r="D220" s="2601"/>
      <c r="E220" s="104">
        <v>5</v>
      </c>
      <c r="F220" s="90"/>
      <c r="G220" s="104">
        <v>3</v>
      </c>
      <c r="H220" s="105">
        <v>2</v>
      </c>
      <c r="I220" s="105"/>
      <c r="J220" s="90"/>
      <c r="K220" s="104"/>
      <c r="L220" s="168"/>
      <c r="M220" s="104"/>
      <c r="N220" s="92"/>
      <c r="O220" s="92"/>
      <c r="P220" s="101"/>
    </row>
    <row r="221" spans="1:16" x14ac:dyDescent="0.2">
      <c r="A221" s="96">
        <v>8</v>
      </c>
      <c r="B221" s="2599">
        <v>7</v>
      </c>
      <c r="C221" s="2600"/>
      <c r="D221" s="2601"/>
      <c r="E221" s="1871">
        <v>4</v>
      </c>
      <c r="F221" s="1872"/>
      <c r="G221" s="1871">
        <v>1</v>
      </c>
      <c r="H221" s="1873">
        <v>2</v>
      </c>
      <c r="I221" s="1873"/>
      <c r="J221" s="1872">
        <v>1</v>
      </c>
      <c r="K221" s="1871"/>
      <c r="L221" s="1537"/>
      <c r="M221" s="1871"/>
      <c r="N221" s="1533"/>
      <c r="O221" s="1533"/>
      <c r="P221" s="101"/>
    </row>
    <row r="222" spans="1:16" x14ac:dyDescent="0.2">
      <c r="A222" s="96">
        <v>9</v>
      </c>
      <c r="B222" s="2599">
        <v>8</v>
      </c>
      <c r="C222" s="2600"/>
      <c r="D222" s="2601"/>
      <c r="E222" s="1871"/>
      <c r="F222" s="1872"/>
      <c r="G222" s="1871"/>
      <c r="H222" s="1873"/>
      <c r="I222" s="1873"/>
      <c r="J222" s="1872"/>
      <c r="K222" s="1871"/>
      <c r="L222" s="1537"/>
      <c r="M222" s="1871"/>
      <c r="N222" s="1533"/>
      <c r="O222" s="1533"/>
      <c r="P222" s="101"/>
    </row>
    <row r="223" spans="1:16" ht="13.5" thickBot="1" x14ac:dyDescent="0.25">
      <c r="A223" s="94">
        <v>10</v>
      </c>
      <c r="B223" s="2640">
        <v>9</v>
      </c>
      <c r="C223" s="2641"/>
      <c r="D223" s="2642"/>
      <c r="E223" s="1874">
        <v>11</v>
      </c>
      <c r="F223" s="1875"/>
      <c r="G223" s="1876">
        <v>5</v>
      </c>
      <c r="H223" s="1877">
        <v>6</v>
      </c>
      <c r="I223" s="1877"/>
      <c r="J223" s="1875"/>
      <c r="K223" s="1876"/>
      <c r="L223" s="1875"/>
      <c r="M223" s="1876"/>
      <c r="N223" s="1543"/>
      <c r="O223" s="1543"/>
      <c r="P223" s="67"/>
    </row>
    <row r="224" spans="1:16" ht="13.5" thickBot="1" x14ac:dyDescent="0.25">
      <c r="A224" s="2299" t="s">
        <v>276</v>
      </c>
      <c r="B224" s="2668"/>
      <c r="C224" s="2668"/>
      <c r="D224" s="2668"/>
      <c r="E224" s="172">
        <f>SUM(E214:E223)</f>
        <v>56</v>
      </c>
      <c r="F224" s="173">
        <f t="shared" ref="F224:J224" si="5">SUM(F214:F223)</f>
        <v>0</v>
      </c>
      <c r="G224" s="172">
        <f t="shared" si="5"/>
        <v>26</v>
      </c>
      <c r="H224" s="169">
        <f t="shared" si="5"/>
        <v>29</v>
      </c>
      <c r="I224" s="169">
        <f t="shared" si="5"/>
        <v>0</v>
      </c>
      <c r="J224" s="173">
        <f t="shared" si="5"/>
        <v>1</v>
      </c>
      <c r="K224" s="171"/>
      <c r="L224" s="174"/>
      <c r="M224" s="171"/>
      <c r="N224" s="169"/>
      <c r="O224" s="169"/>
      <c r="P224" s="170"/>
    </row>
    <row r="226" spans="1:16" x14ac:dyDescent="0.2">
      <c r="A226" s="2428" t="s">
        <v>79</v>
      </c>
      <c r="B226" s="2428"/>
      <c r="C226" s="2428"/>
      <c r="D226" s="2428"/>
      <c r="E226" s="2428"/>
      <c r="F226" s="89"/>
      <c r="G226" s="89"/>
      <c r="H226" s="89"/>
      <c r="I226" s="89"/>
      <c r="J226" s="89"/>
      <c r="K226" s="89"/>
      <c r="L226" s="1232"/>
      <c r="M226" s="1232"/>
      <c r="N226" s="1232"/>
      <c r="O226" s="1232"/>
      <c r="P226" s="1232"/>
    </row>
    <row r="227" spans="1:16" x14ac:dyDescent="0.2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</row>
    <row r="228" spans="1:16" x14ac:dyDescent="0.2">
      <c r="A228" s="66" t="s">
        <v>8</v>
      </c>
      <c r="B228" s="76" t="s">
        <v>163</v>
      </c>
      <c r="C228" s="75" t="s">
        <v>20</v>
      </c>
      <c r="D228" s="76" t="s">
        <v>164</v>
      </c>
      <c r="F228" s="76"/>
      <c r="G228" s="48"/>
      <c r="H228" s="48"/>
      <c r="I228" s="48"/>
      <c r="J228" s="48"/>
      <c r="K228" s="48"/>
      <c r="L228" s="1233"/>
      <c r="M228" s="1233"/>
      <c r="N228" s="1233"/>
      <c r="O228" s="1233"/>
      <c r="P228" s="1233"/>
    </row>
    <row r="229" spans="1:16" x14ac:dyDescent="0.2">
      <c r="A229" s="66" t="s">
        <v>11</v>
      </c>
      <c r="B229" s="76" t="s">
        <v>101</v>
      </c>
      <c r="C229" s="75" t="s">
        <v>20</v>
      </c>
      <c r="D229" s="77" t="s">
        <v>165</v>
      </c>
      <c r="F229" s="76"/>
      <c r="G229" s="48"/>
      <c r="H229" s="48"/>
      <c r="I229" s="48"/>
      <c r="J229" s="48"/>
      <c r="K229" s="48"/>
      <c r="L229" s="1233"/>
      <c r="M229" s="1233"/>
      <c r="N229" s="1233"/>
      <c r="O229" s="1233"/>
      <c r="P229" s="1233"/>
    </row>
    <row r="230" spans="1:16" x14ac:dyDescent="0.2">
      <c r="A230" s="66" t="s">
        <v>13</v>
      </c>
      <c r="B230" s="78" t="s">
        <v>160</v>
      </c>
      <c r="C230" s="75" t="s">
        <v>20</v>
      </c>
      <c r="D230" s="78" t="s">
        <v>166</v>
      </c>
      <c r="F230" s="76"/>
      <c r="G230" s="48"/>
      <c r="H230" s="48"/>
      <c r="I230" s="48"/>
      <c r="J230" s="48"/>
      <c r="K230" s="48"/>
      <c r="L230" s="1234"/>
      <c r="M230" s="1234"/>
      <c r="N230" s="1234"/>
      <c r="O230" s="1234"/>
      <c r="P230" s="1234"/>
    </row>
    <row r="231" spans="1:16" x14ac:dyDescent="0.2">
      <c r="A231" s="66" t="s">
        <v>49</v>
      </c>
      <c r="B231" s="76" t="s">
        <v>162</v>
      </c>
      <c r="C231" s="75" t="s">
        <v>20</v>
      </c>
      <c r="D231" s="76" t="s">
        <v>167</v>
      </c>
      <c r="F231" s="76"/>
      <c r="G231" s="48"/>
      <c r="H231" s="48"/>
      <c r="I231" s="48"/>
      <c r="J231" s="48"/>
      <c r="K231" s="48"/>
      <c r="L231" s="1234"/>
      <c r="M231" s="1234"/>
      <c r="N231" s="1234"/>
      <c r="O231" s="1234"/>
      <c r="P231" s="1234"/>
    </row>
    <row r="232" spans="1:16" x14ac:dyDescent="0.2">
      <c r="A232" s="66"/>
      <c r="B232" s="74"/>
      <c r="C232" s="79"/>
      <c r="D232" s="79"/>
      <c r="E232" s="48"/>
      <c r="F232" s="48"/>
      <c r="G232" s="48"/>
      <c r="H232" s="48"/>
      <c r="I232" s="48"/>
      <c r="J232" s="48"/>
      <c r="K232" s="48"/>
      <c r="L232" s="48"/>
      <c r="M232" s="89"/>
      <c r="N232" s="89"/>
      <c r="O232" s="89"/>
      <c r="P232" s="89"/>
    </row>
    <row r="233" spans="1:16" x14ac:dyDescent="0.2">
      <c r="A233" s="66"/>
      <c r="B233" s="74"/>
      <c r="C233" s="79"/>
      <c r="D233" s="79"/>
      <c r="E233" s="48"/>
      <c r="F233" s="48"/>
      <c r="G233" s="48"/>
      <c r="H233" s="48"/>
      <c r="I233" s="48"/>
      <c r="J233" s="48"/>
      <c r="K233" s="48"/>
      <c r="L233" s="48"/>
      <c r="M233" s="89"/>
      <c r="N233" s="89"/>
      <c r="O233" s="89"/>
      <c r="P233" s="89"/>
    </row>
    <row r="237" spans="1:16" ht="18" x14ac:dyDescent="0.25">
      <c r="A237" s="2361" t="s">
        <v>98</v>
      </c>
      <c r="B237" s="2361"/>
      <c r="C237" s="2361"/>
      <c r="D237" s="2361"/>
      <c r="E237" s="2361"/>
      <c r="F237" s="2361"/>
      <c r="G237" s="2361"/>
      <c r="H237" s="2361"/>
      <c r="I237" s="2361"/>
      <c r="J237" s="2361"/>
      <c r="K237" s="2361"/>
      <c r="L237" s="2361"/>
      <c r="M237" s="2361"/>
      <c r="N237" s="2361"/>
      <c r="O237" s="2361"/>
      <c r="P237" s="2361"/>
    </row>
    <row r="238" spans="1:16" ht="18" x14ac:dyDescent="0.25">
      <c r="A238" s="1953"/>
      <c r="B238" s="1953"/>
      <c r="C238" s="1953"/>
      <c r="D238" s="1953"/>
      <c r="E238" s="1953"/>
      <c r="F238" s="1953"/>
      <c r="G238" s="1953"/>
      <c r="H238" s="1953"/>
      <c r="I238" s="1953"/>
      <c r="J238" s="1953"/>
      <c r="K238" s="1953"/>
      <c r="L238" s="1953"/>
      <c r="M238" s="1953"/>
      <c r="N238" s="1953"/>
      <c r="O238" s="1953"/>
      <c r="P238" s="1953"/>
    </row>
    <row r="239" spans="1:16" x14ac:dyDescent="0.2">
      <c r="A239" s="112" t="s">
        <v>273</v>
      </c>
      <c r="C239" s="103" t="s">
        <v>27</v>
      </c>
      <c r="D239" s="103" t="s">
        <v>289</v>
      </c>
      <c r="E239" s="103"/>
    </row>
    <row r="240" spans="1:16" x14ac:dyDescent="0.2">
      <c r="A240" s="95" t="s">
        <v>25</v>
      </c>
      <c r="C240" s="103" t="s">
        <v>27</v>
      </c>
      <c r="D240" s="1954">
        <v>2014</v>
      </c>
      <c r="E240" s="103"/>
    </row>
    <row r="241" spans="1:16" x14ac:dyDescent="0.2">
      <c r="A241" s="112" t="s">
        <v>272</v>
      </c>
      <c r="C241" s="103" t="s">
        <v>27</v>
      </c>
      <c r="D241" s="103" t="s">
        <v>275</v>
      </c>
      <c r="E241" s="103"/>
    </row>
    <row r="242" spans="1:16" x14ac:dyDescent="0.2">
      <c r="A242" s="112" t="s">
        <v>26</v>
      </c>
      <c r="C242" s="103" t="s">
        <v>27</v>
      </c>
      <c r="D242" s="103" t="s">
        <v>388</v>
      </c>
      <c r="E242" s="103"/>
    </row>
    <row r="243" spans="1:16" ht="13.5" thickBot="1" x14ac:dyDescent="0.25"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</row>
    <row r="244" spans="1:16" ht="12.75" customHeight="1" x14ac:dyDescent="0.2">
      <c r="A244" s="2560" t="s">
        <v>0</v>
      </c>
      <c r="B244" s="2567" t="s">
        <v>387</v>
      </c>
      <c r="C244" s="2568"/>
      <c r="D244" s="2569"/>
      <c r="E244" s="2669" t="s">
        <v>249</v>
      </c>
      <c r="F244" s="2670"/>
      <c r="G244" s="2669" t="s">
        <v>250</v>
      </c>
      <c r="H244" s="2671"/>
      <c r="I244" s="2671"/>
      <c r="J244" s="2670"/>
      <c r="K244" s="2672" t="s">
        <v>156</v>
      </c>
      <c r="L244" s="2673"/>
      <c r="M244" s="2674" t="s">
        <v>246</v>
      </c>
      <c r="N244" s="2676" t="s">
        <v>155</v>
      </c>
      <c r="O244" s="2676" t="s">
        <v>154</v>
      </c>
      <c r="P244" s="2673" t="s">
        <v>4</v>
      </c>
    </row>
    <row r="245" spans="1:16" x14ac:dyDescent="0.2">
      <c r="A245" s="2561"/>
      <c r="B245" s="2570"/>
      <c r="C245" s="2571"/>
      <c r="D245" s="2572"/>
      <c r="E245" s="2679" t="s">
        <v>163</v>
      </c>
      <c r="F245" s="2388" t="s">
        <v>101</v>
      </c>
      <c r="G245" s="2386" t="s">
        <v>159</v>
      </c>
      <c r="H245" s="2466" t="s">
        <v>160</v>
      </c>
      <c r="I245" s="2466" t="s">
        <v>161</v>
      </c>
      <c r="J245" s="2388" t="s">
        <v>162</v>
      </c>
      <c r="K245" s="2680" t="s">
        <v>157</v>
      </c>
      <c r="L245" s="2678" t="s">
        <v>158</v>
      </c>
      <c r="M245" s="2675"/>
      <c r="N245" s="2677"/>
      <c r="O245" s="2677"/>
      <c r="P245" s="2678"/>
    </row>
    <row r="246" spans="1:16" x14ac:dyDescent="0.2">
      <c r="A246" s="2561"/>
      <c r="B246" s="2573"/>
      <c r="C246" s="2574"/>
      <c r="D246" s="2575"/>
      <c r="E246" s="2386"/>
      <c r="F246" s="2678"/>
      <c r="G246" s="2680"/>
      <c r="H246" s="2677"/>
      <c r="I246" s="2677"/>
      <c r="J246" s="2678"/>
      <c r="K246" s="2386"/>
      <c r="L246" s="2678"/>
      <c r="M246" s="2675"/>
      <c r="N246" s="2677"/>
      <c r="O246" s="2677"/>
      <c r="P246" s="2678"/>
    </row>
    <row r="247" spans="1:16" ht="13.5" thickBot="1" x14ac:dyDescent="0.25">
      <c r="A247" s="57">
        <v>1</v>
      </c>
      <c r="B247" s="2583">
        <v>2</v>
      </c>
      <c r="C247" s="2584"/>
      <c r="D247" s="2585"/>
      <c r="E247" s="166">
        <v>3</v>
      </c>
      <c r="F247" s="56">
        <v>4</v>
      </c>
      <c r="G247" s="54">
        <v>5</v>
      </c>
      <c r="H247" s="55">
        <v>6</v>
      </c>
      <c r="I247" s="55">
        <v>7</v>
      </c>
      <c r="J247" s="56">
        <v>8</v>
      </c>
      <c r="K247" s="167">
        <v>9</v>
      </c>
      <c r="L247" s="56">
        <v>10</v>
      </c>
      <c r="M247" s="54">
        <v>11</v>
      </c>
      <c r="N247" s="154">
        <v>12</v>
      </c>
      <c r="O247" s="154">
        <v>13</v>
      </c>
      <c r="P247" s="56">
        <v>14</v>
      </c>
    </row>
    <row r="248" spans="1:16" x14ac:dyDescent="0.2">
      <c r="A248" s="96">
        <v>1</v>
      </c>
      <c r="B248" s="2596">
        <v>0</v>
      </c>
      <c r="C248" s="2597"/>
      <c r="D248" s="2598"/>
      <c r="E248" s="1871"/>
      <c r="F248" s="1872"/>
      <c r="G248" s="1871"/>
      <c r="H248" s="1873"/>
      <c r="I248" s="1873"/>
      <c r="J248" s="1872"/>
      <c r="K248" s="1871"/>
      <c r="L248" s="1537"/>
      <c r="M248" s="1871"/>
      <c r="N248" s="1533"/>
      <c r="O248" s="1533"/>
      <c r="P248" s="101"/>
    </row>
    <row r="249" spans="1:16" x14ac:dyDescent="0.2">
      <c r="A249" s="96">
        <v>2</v>
      </c>
      <c r="B249" s="2599">
        <v>1</v>
      </c>
      <c r="C249" s="2600"/>
      <c r="D249" s="2601"/>
      <c r="E249" s="104"/>
      <c r="F249" s="90"/>
      <c r="G249" s="104"/>
      <c r="H249" s="105"/>
      <c r="I249" s="105"/>
      <c r="J249" s="90"/>
      <c r="K249" s="104"/>
      <c r="L249" s="90"/>
      <c r="M249" s="104"/>
      <c r="N249" s="92"/>
      <c r="O249" s="92"/>
      <c r="P249" s="101"/>
    </row>
    <row r="250" spans="1:16" x14ac:dyDescent="0.2">
      <c r="A250" s="96">
        <v>3</v>
      </c>
      <c r="B250" s="2599">
        <v>2</v>
      </c>
      <c r="C250" s="2600"/>
      <c r="D250" s="2601"/>
      <c r="E250" s="1871"/>
      <c r="F250" s="1872"/>
      <c r="G250" s="1871"/>
      <c r="H250" s="1873"/>
      <c r="I250" s="1873"/>
      <c r="J250" s="1872"/>
      <c r="K250" s="1871"/>
      <c r="L250" s="1537"/>
      <c r="M250" s="1871"/>
      <c r="N250" s="1533"/>
      <c r="O250" s="1533"/>
      <c r="P250" s="101"/>
    </row>
    <row r="251" spans="1:16" ht="14.25" x14ac:dyDescent="0.2">
      <c r="A251" s="96">
        <v>4</v>
      </c>
      <c r="B251" s="2599">
        <v>3</v>
      </c>
      <c r="C251" s="2600"/>
      <c r="D251" s="2601"/>
      <c r="E251" s="104">
        <v>23</v>
      </c>
      <c r="F251" s="90"/>
      <c r="G251" s="104">
        <v>10</v>
      </c>
      <c r="H251" s="105">
        <v>13</v>
      </c>
      <c r="I251" s="105"/>
      <c r="J251" s="90"/>
      <c r="K251" s="104"/>
      <c r="L251" s="1538"/>
      <c r="M251" s="104"/>
      <c r="N251" s="92"/>
      <c r="O251" s="92"/>
      <c r="P251" s="101"/>
    </row>
    <row r="252" spans="1:16" x14ac:dyDescent="0.2">
      <c r="A252" s="96">
        <v>5</v>
      </c>
      <c r="B252" s="2599">
        <v>4</v>
      </c>
      <c r="C252" s="2600"/>
      <c r="D252" s="2601"/>
      <c r="E252" s="1871"/>
      <c r="F252" s="1872"/>
      <c r="G252" s="1871"/>
      <c r="H252" s="1873"/>
      <c r="I252" s="1873"/>
      <c r="J252" s="1872"/>
      <c r="K252" s="1871"/>
      <c r="L252" s="1872"/>
      <c r="M252" s="1871"/>
      <c r="N252" s="1873"/>
      <c r="O252" s="1873"/>
      <c r="P252" s="1226"/>
    </row>
    <row r="253" spans="1:16" x14ac:dyDescent="0.2">
      <c r="A253" s="96">
        <v>6</v>
      </c>
      <c r="B253" s="2599">
        <v>5</v>
      </c>
      <c r="C253" s="2600"/>
      <c r="D253" s="2601"/>
      <c r="E253" s="1871">
        <v>3</v>
      </c>
      <c r="F253" s="1872"/>
      <c r="G253" s="1871">
        <v>2</v>
      </c>
      <c r="H253" s="1873">
        <v>1</v>
      </c>
      <c r="I253" s="1873"/>
      <c r="J253" s="1872"/>
      <c r="K253" s="1871"/>
      <c r="L253" s="1872"/>
      <c r="M253" s="1871"/>
      <c r="N253" s="1533"/>
      <c r="O253" s="1533"/>
      <c r="P253" s="101"/>
    </row>
    <row r="254" spans="1:16" x14ac:dyDescent="0.2">
      <c r="A254" s="96">
        <v>7</v>
      </c>
      <c r="B254" s="2599">
        <v>6</v>
      </c>
      <c r="C254" s="2600"/>
      <c r="D254" s="2601"/>
      <c r="E254" s="104">
        <v>5</v>
      </c>
      <c r="F254" s="90"/>
      <c r="G254" s="104">
        <v>3</v>
      </c>
      <c r="H254" s="105">
        <v>2</v>
      </c>
      <c r="I254" s="105"/>
      <c r="J254" s="90"/>
      <c r="K254" s="104"/>
      <c r="L254" s="168"/>
      <c r="M254" s="104"/>
      <c r="N254" s="92"/>
      <c r="O254" s="92"/>
      <c r="P254" s="101"/>
    </row>
    <row r="255" spans="1:16" x14ac:dyDescent="0.2">
      <c r="A255" s="96">
        <v>8</v>
      </c>
      <c r="B255" s="2599">
        <v>7</v>
      </c>
      <c r="C255" s="2600"/>
      <c r="D255" s="2601"/>
      <c r="E255" s="1871">
        <v>1</v>
      </c>
      <c r="F255" s="1872"/>
      <c r="G255" s="1871">
        <v>1</v>
      </c>
      <c r="H255" s="1873"/>
      <c r="I255" s="1873"/>
      <c r="J255" s="1872"/>
      <c r="K255" s="1871"/>
      <c r="L255" s="1537"/>
      <c r="M255" s="1871"/>
      <c r="N255" s="1533"/>
      <c r="O255" s="1533"/>
      <c r="P255" s="101"/>
    </row>
    <row r="256" spans="1:16" x14ac:dyDescent="0.2">
      <c r="A256" s="96">
        <v>9</v>
      </c>
      <c r="B256" s="2599">
        <v>8</v>
      </c>
      <c r="C256" s="2600"/>
      <c r="D256" s="2601"/>
      <c r="E256" s="1871"/>
      <c r="F256" s="1872"/>
      <c r="G256" s="1871"/>
      <c r="H256" s="1873"/>
      <c r="I256" s="1873"/>
      <c r="J256" s="1872"/>
      <c r="K256" s="1871"/>
      <c r="L256" s="1537"/>
      <c r="M256" s="1871"/>
      <c r="N256" s="1533"/>
      <c r="O256" s="1533"/>
      <c r="P256" s="101"/>
    </row>
    <row r="257" spans="1:16" ht="13.5" thickBot="1" x14ac:dyDescent="0.25">
      <c r="A257" s="94">
        <v>10</v>
      </c>
      <c r="B257" s="2640">
        <v>9</v>
      </c>
      <c r="C257" s="2641"/>
      <c r="D257" s="2642"/>
      <c r="E257" s="1874">
        <v>11</v>
      </c>
      <c r="F257" s="1875"/>
      <c r="G257" s="1876">
        <v>7</v>
      </c>
      <c r="H257" s="1877">
        <v>4</v>
      </c>
      <c r="I257" s="1877"/>
      <c r="J257" s="1875"/>
      <c r="K257" s="1876"/>
      <c r="L257" s="1875"/>
      <c r="M257" s="1876"/>
      <c r="N257" s="1543"/>
      <c r="O257" s="1543"/>
      <c r="P257" s="67"/>
    </row>
    <row r="258" spans="1:16" ht="13.5" thickBot="1" x14ac:dyDescent="0.25">
      <c r="A258" s="2299" t="s">
        <v>276</v>
      </c>
      <c r="B258" s="2668"/>
      <c r="C258" s="2668"/>
      <c r="D258" s="2668"/>
      <c r="E258" s="172">
        <f>SUM(E248:E257)</f>
        <v>43</v>
      </c>
      <c r="F258" s="173">
        <f t="shared" ref="F258:J258" si="6">SUM(F248:F257)</f>
        <v>0</v>
      </c>
      <c r="G258" s="172">
        <f t="shared" si="6"/>
        <v>23</v>
      </c>
      <c r="H258" s="169">
        <f t="shared" si="6"/>
        <v>20</v>
      </c>
      <c r="I258" s="169">
        <f t="shared" si="6"/>
        <v>0</v>
      </c>
      <c r="J258" s="173">
        <f t="shared" si="6"/>
        <v>0</v>
      </c>
      <c r="K258" s="171"/>
      <c r="L258" s="174"/>
      <c r="M258" s="171"/>
      <c r="N258" s="169"/>
      <c r="O258" s="169"/>
      <c r="P258" s="170"/>
    </row>
    <row r="260" spans="1:16" x14ac:dyDescent="0.2">
      <c r="A260" s="2428" t="s">
        <v>79</v>
      </c>
      <c r="B260" s="2428"/>
      <c r="C260" s="2428"/>
      <c r="D260" s="2428"/>
      <c r="E260" s="2428"/>
      <c r="F260" s="89"/>
      <c r="G260" s="89"/>
      <c r="H260" s="89"/>
      <c r="I260" s="89"/>
      <c r="J260" s="89"/>
      <c r="K260" s="89"/>
      <c r="L260" s="1232"/>
      <c r="M260" s="1232"/>
      <c r="N260" s="1232"/>
      <c r="O260" s="1232"/>
      <c r="P260" s="1232"/>
    </row>
    <row r="261" spans="1:16" x14ac:dyDescent="0.2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</row>
    <row r="262" spans="1:16" x14ac:dyDescent="0.2">
      <c r="A262" s="66" t="s">
        <v>8</v>
      </c>
      <c r="B262" s="76" t="s">
        <v>163</v>
      </c>
      <c r="C262" s="75" t="s">
        <v>20</v>
      </c>
      <c r="D262" s="76" t="s">
        <v>164</v>
      </c>
      <c r="F262" s="76"/>
      <c r="G262" s="48"/>
      <c r="H262" s="48"/>
      <c r="I262" s="48"/>
      <c r="J262" s="48"/>
      <c r="K262" s="48"/>
      <c r="L262" s="1233"/>
      <c r="M262" s="1233"/>
      <c r="N262" s="1233"/>
      <c r="O262" s="1233"/>
      <c r="P262" s="1233"/>
    </row>
    <row r="263" spans="1:16" x14ac:dyDescent="0.2">
      <c r="A263" s="66" t="s">
        <v>11</v>
      </c>
      <c r="B263" s="76" t="s">
        <v>101</v>
      </c>
      <c r="C263" s="75" t="s">
        <v>20</v>
      </c>
      <c r="D263" s="77" t="s">
        <v>165</v>
      </c>
      <c r="F263" s="76"/>
      <c r="G263" s="48"/>
      <c r="H263" s="48"/>
      <c r="I263" s="48"/>
      <c r="J263" s="48"/>
      <c r="K263" s="48"/>
      <c r="L263" s="1233"/>
      <c r="M263" s="1233"/>
      <c r="N263" s="1233"/>
      <c r="O263" s="1233"/>
      <c r="P263" s="1233"/>
    </row>
    <row r="264" spans="1:16" x14ac:dyDescent="0.2">
      <c r="A264" s="66" t="s">
        <v>13</v>
      </c>
      <c r="B264" s="78" t="s">
        <v>160</v>
      </c>
      <c r="C264" s="75" t="s">
        <v>20</v>
      </c>
      <c r="D264" s="78" t="s">
        <v>166</v>
      </c>
      <c r="F264" s="76"/>
      <c r="G264" s="48"/>
      <c r="H264" s="48"/>
      <c r="I264" s="48"/>
      <c r="J264" s="48"/>
      <c r="K264" s="48"/>
      <c r="L264" s="1234"/>
      <c r="M264" s="1234"/>
      <c r="N264" s="1234"/>
      <c r="O264" s="1234"/>
      <c r="P264" s="1234"/>
    </row>
    <row r="265" spans="1:16" x14ac:dyDescent="0.2">
      <c r="A265" s="66" t="s">
        <v>49</v>
      </c>
      <c r="B265" s="76" t="s">
        <v>162</v>
      </c>
      <c r="C265" s="75" t="s">
        <v>20</v>
      </c>
      <c r="D265" s="76" t="s">
        <v>167</v>
      </c>
      <c r="F265" s="76"/>
      <c r="G265" s="48"/>
      <c r="H265" s="48"/>
      <c r="I265" s="48"/>
      <c r="J265" s="48"/>
      <c r="K265" s="48"/>
      <c r="L265" s="1234"/>
      <c r="M265" s="1234"/>
      <c r="N265" s="1234"/>
      <c r="O265" s="1234"/>
      <c r="P265" s="1234"/>
    </row>
    <row r="266" spans="1:16" x14ac:dyDescent="0.2">
      <c r="A266" s="66"/>
      <c r="B266" s="74"/>
      <c r="C266" s="79"/>
      <c r="D266" s="79"/>
      <c r="E266" s="48"/>
      <c r="F266" s="48"/>
      <c r="G266" s="48"/>
      <c r="H266" s="48"/>
      <c r="I266" s="48"/>
      <c r="J266" s="48"/>
      <c r="K266" s="48"/>
      <c r="L266" s="48"/>
      <c r="M266" s="89"/>
      <c r="N266" s="89"/>
      <c r="O266" s="89"/>
      <c r="P266" s="89"/>
    </row>
    <row r="267" spans="1:16" x14ac:dyDescent="0.2">
      <c r="A267" s="66"/>
      <c r="B267" s="74"/>
      <c r="C267" s="79"/>
      <c r="D267" s="79"/>
      <c r="E267" s="48"/>
      <c r="F267" s="48"/>
      <c r="G267" s="48"/>
      <c r="H267" s="48"/>
      <c r="I267" s="48"/>
      <c r="J267" s="48"/>
      <c r="K267" s="48"/>
      <c r="L267" s="48"/>
      <c r="M267" s="89"/>
      <c r="N267" s="89"/>
      <c r="O267" s="89"/>
      <c r="P267" s="89"/>
    </row>
    <row r="272" spans="1:16" ht="18" x14ac:dyDescent="0.25">
      <c r="A272" s="2361" t="s">
        <v>98</v>
      </c>
      <c r="B272" s="2361"/>
      <c r="C272" s="2361"/>
      <c r="D272" s="2361"/>
      <c r="E272" s="2361"/>
      <c r="F272" s="2361"/>
      <c r="G272" s="2361"/>
      <c r="H272" s="2361"/>
      <c r="I272" s="2361"/>
      <c r="J272" s="2361"/>
      <c r="K272" s="2361"/>
      <c r="L272" s="2361"/>
      <c r="M272" s="2361"/>
      <c r="N272" s="2361"/>
      <c r="O272" s="2361"/>
      <c r="P272" s="2361"/>
    </row>
    <row r="273" spans="1:20" ht="18" x14ac:dyDescent="0.25">
      <c r="A273" s="1179"/>
      <c r="B273" s="1179"/>
      <c r="C273" s="1179"/>
      <c r="D273" s="1179"/>
      <c r="E273" s="1179"/>
      <c r="F273" s="1179"/>
      <c r="G273" s="1179"/>
      <c r="H273" s="1179"/>
      <c r="I273" s="1179"/>
      <c r="J273" s="1179"/>
      <c r="K273" s="1179"/>
      <c r="L273" s="1179"/>
      <c r="M273" s="1179"/>
      <c r="N273" s="1179"/>
      <c r="O273" s="1179"/>
      <c r="P273" s="1179"/>
    </row>
    <row r="274" spans="1:20" x14ac:dyDescent="0.2">
      <c r="A274" s="112" t="s">
        <v>273</v>
      </c>
      <c r="C274" s="103" t="s">
        <v>27</v>
      </c>
      <c r="D274" s="103" t="s">
        <v>290</v>
      </c>
      <c r="E274" s="103"/>
    </row>
    <row r="275" spans="1:20" x14ac:dyDescent="0.2">
      <c r="A275" s="95" t="s">
        <v>25</v>
      </c>
      <c r="C275" s="103" t="s">
        <v>27</v>
      </c>
      <c r="D275" s="1180">
        <v>2014</v>
      </c>
      <c r="E275" s="103"/>
    </row>
    <row r="276" spans="1:20" x14ac:dyDescent="0.2">
      <c r="A276" s="112" t="s">
        <v>272</v>
      </c>
      <c r="C276" s="103" t="s">
        <v>27</v>
      </c>
      <c r="D276" s="103" t="s">
        <v>275</v>
      </c>
      <c r="E276" s="103"/>
    </row>
    <row r="277" spans="1:20" x14ac:dyDescent="0.2">
      <c r="A277" s="112" t="s">
        <v>26</v>
      </c>
      <c r="C277" s="103" t="s">
        <v>27</v>
      </c>
      <c r="D277" s="103" t="s">
        <v>388</v>
      </c>
      <c r="E277" s="103"/>
    </row>
    <row r="278" spans="1:20" ht="13.5" thickBot="1" x14ac:dyDescent="0.25"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</row>
    <row r="279" spans="1:20" x14ac:dyDescent="0.2">
      <c r="A279" s="2560" t="s">
        <v>0</v>
      </c>
      <c r="B279" s="2567" t="s">
        <v>387</v>
      </c>
      <c r="C279" s="2568"/>
      <c r="D279" s="2569"/>
      <c r="E279" s="2669" t="s">
        <v>249</v>
      </c>
      <c r="F279" s="2670"/>
      <c r="G279" s="2669" t="s">
        <v>250</v>
      </c>
      <c r="H279" s="2671"/>
      <c r="I279" s="2671"/>
      <c r="J279" s="2670"/>
      <c r="K279" s="2672" t="s">
        <v>156</v>
      </c>
      <c r="L279" s="2673"/>
      <c r="M279" s="2674" t="s">
        <v>246</v>
      </c>
      <c r="N279" s="2676" t="s">
        <v>155</v>
      </c>
      <c r="O279" s="2676" t="s">
        <v>154</v>
      </c>
      <c r="P279" s="2673" t="s">
        <v>4</v>
      </c>
    </row>
    <row r="280" spans="1:20" x14ac:dyDescent="0.2">
      <c r="A280" s="2561"/>
      <c r="B280" s="2570"/>
      <c r="C280" s="2571"/>
      <c r="D280" s="2572"/>
      <c r="E280" s="2679" t="s">
        <v>163</v>
      </c>
      <c r="F280" s="2388" t="s">
        <v>101</v>
      </c>
      <c r="G280" s="2386" t="s">
        <v>159</v>
      </c>
      <c r="H280" s="2466" t="s">
        <v>160</v>
      </c>
      <c r="I280" s="2466" t="s">
        <v>161</v>
      </c>
      <c r="J280" s="2388" t="s">
        <v>162</v>
      </c>
      <c r="K280" s="2680" t="s">
        <v>157</v>
      </c>
      <c r="L280" s="2678" t="s">
        <v>158</v>
      </c>
      <c r="M280" s="2675"/>
      <c r="N280" s="2677"/>
      <c r="O280" s="2677"/>
      <c r="P280" s="2678"/>
    </row>
    <row r="281" spans="1:20" x14ac:dyDescent="0.2">
      <c r="A281" s="2561"/>
      <c r="B281" s="2573"/>
      <c r="C281" s="2574"/>
      <c r="D281" s="2575"/>
      <c r="E281" s="2386"/>
      <c r="F281" s="2678"/>
      <c r="G281" s="2680"/>
      <c r="H281" s="2677"/>
      <c r="I281" s="2677"/>
      <c r="J281" s="2678"/>
      <c r="K281" s="2386"/>
      <c r="L281" s="2678"/>
      <c r="M281" s="2675"/>
      <c r="N281" s="2677"/>
      <c r="O281" s="2677"/>
      <c r="P281" s="2678"/>
    </row>
    <row r="282" spans="1:20" s="89" customFormat="1" ht="13.5" thickBot="1" x14ac:dyDescent="0.25">
      <c r="A282" s="380">
        <v>1</v>
      </c>
      <c r="B282" s="2343">
        <v>2</v>
      </c>
      <c r="C282" s="2398"/>
      <c r="D282" s="2344"/>
      <c r="E282" s="1278">
        <v>3</v>
      </c>
      <c r="F282" s="1279">
        <v>4</v>
      </c>
      <c r="G282" s="1280">
        <v>5</v>
      </c>
      <c r="H282" s="1281">
        <v>6</v>
      </c>
      <c r="I282" s="1281">
        <v>7</v>
      </c>
      <c r="J282" s="1279">
        <v>8</v>
      </c>
      <c r="K282" s="1282">
        <v>9</v>
      </c>
      <c r="L282" s="1279">
        <v>10</v>
      </c>
      <c r="M282" s="1280">
        <v>11</v>
      </c>
      <c r="N282" s="1283">
        <v>12</v>
      </c>
      <c r="O282" s="1283">
        <v>13</v>
      </c>
      <c r="P282" s="1279">
        <v>14</v>
      </c>
      <c r="Q282" s="125"/>
      <c r="R282" s="125"/>
      <c r="S282" s="125"/>
      <c r="T282" s="125"/>
    </row>
    <row r="283" spans="1:20" x14ac:dyDescent="0.2">
      <c r="A283" s="96">
        <v>1</v>
      </c>
      <c r="B283" s="2596">
        <v>0</v>
      </c>
      <c r="C283" s="2597"/>
      <c r="D283" s="2598"/>
      <c r="E283" s="1871"/>
      <c r="F283" s="1872"/>
      <c r="G283" s="1871"/>
      <c r="H283" s="1873"/>
      <c r="I283" s="1873"/>
      <c r="J283" s="1872"/>
      <c r="K283" s="1220"/>
      <c r="L283" s="1223"/>
      <c r="M283" s="1220"/>
      <c r="N283" s="1224"/>
      <c r="O283" s="1224"/>
      <c r="P283" s="101"/>
    </row>
    <row r="284" spans="1:20" x14ac:dyDescent="0.2">
      <c r="A284" s="96">
        <v>2</v>
      </c>
      <c r="B284" s="2599">
        <v>1</v>
      </c>
      <c r="C284" s="2600"/>
      <c r="D284" s="2601"/>
      <c r="E284" s="104"/>
      <c r="F284" s="90"/>
      <c r="G284" s="104"/>
      <c r="H284" s="105"/>
      <c r="I284" s="105"/>
      <c r="J284" s="90"/>
      <c r="K284" s="104"/>
      <c r="L284" s="90"/>
      <c r="M284" s="104"/>
      <c r="N284" s="92"/>
      <c r="O284" s="92"/>
      <c r="P284" s="101"/>
    </row>
    <row r="285" spans="1:20" x14ac:dyDescent="0.2">
      <c r="A285" s="96">
        <v>3</v>
      </c>
      <c r="B285" s="2599">
        <v>2</v>
      </c>
      <c r="C285" s="2600"/>
      <c r="D285" s="2601"/>
      <c r="E285" s="1871"/>
      <c r="F285" s="1872"/>
      <c r="G285" s="1871"/>
      <c r="H285" s="1873"/>
      <c r="I285" s="1873"/>
      <c r="J285" s="1872"/>
      <c r="K285" s="1220"/>
      <c r="L285" s="1223"/>
      <c r="M285" s="1220"/>
      <c r="N285" s="1224"/>
      <c r="O285" s="1224"/>
      <c r="P285" s="101"/>
    </row>
    <row r="286" spans="1:20" ht="14.25" x14ac:dyDescent="0.2">
      <c r="A286" s="96">
        <v>4</v>
      </c>
      <c r="B286" s="2599">
        <v>3</v>
      </c>
      <c r="C286" s="2600"/>
      <c r="D286" s="2601"/>
      <c r="E286" s="104">
        <v>37</v>
      </c>
      <c r="F286" s="90"/>
      <c r="G286" s="104">
        <v>22</v>
      </c>
      <c r="H286" s="105">
        <v>15</v>
      </c>
      <c r="I286" s="105"/>
      <c r="J286" s="90"/>
      <c r="K286" s="104"/>
      <c r="L286" s="1225"/>
      <c r="M286" s="104"/>
      <c r="N286" s="92"/>
      <c r="O286" s="92"/>
      <c r="P286" s="101"/>
    </row>
    <row r="287" spans="1:20" x14ac:dyDescent="0.2">
      <c r="A287" s="96">
        <v>5</v>
      </c>
      <c r="B287" s="2599">
        <v>4</v>
      </c>
      <c r="C287" s="2600"/>
      <c r="D287" s="2601"/>
      <c r="E287" s="1871"/>
      <c r="F287" s="1872"/>
      <c r="G287" s="1871"/>
      <c r="H287" s="1873"/>
      <c r="I287" s="1873"/>
      <c r="J287" s="1872"/>
      <c r="K287" s="1220"/>
      <c r="L287" s="1221"/>
      <c r="M287" s="1220"/>
      <c r="N287" s="1222"/>
      <c r="O287" s="1222"/>
      <c r="P287" s="1226"/>
    </row>
    <row r="288" spans="1:20" x14ac:dyDescent="0.2">
      <c r="A288" s="96">
        <v>6</v>
      </c>
      <c r="B288" s="2599">
        <v>5</v>
      </c>
      <c r="C288" s="2600"/>
      <c r="D288" s="2601"/>
      <c r="E288" s="1871">
        <v>1</v>
      </c>
      <c r="F288" s="1872"/>
      <c r="G288" s="1871"/>
      <c r="H288" s="1873"/>
      <c r="I288" s="1873"/>
      <c r="J288" s="1872">
        <v>1</v>
      </c>
      <c r="K288" s="1220"/>
      <c r="L288" s="1221"/>
      <c r="M288" s="1220"/>
      <c r="N288" s="1224"/>
      <c r="O288" s="1224"/>
      <c r="P288" s="101"/>
    </row>
    <row r="289" spans="1:16" x14ac:dyDescent="0.2">
      <c r="A289" s="96">
        <v>7</v>
      </c>
      <c r="B289" s="2599">
        <v>6</v>
      </c>
      <c r="C289" s="2600"/>
      <c r="D289" s="2601"/>
      <c r="E289" s="104">
        <v>1</v>
      </c>
      <c r="F289" s="90"/>
      <c r="G289" s="104"/>
      <c r="H289" s="105">
        <v>1</v>
      </c>
      <c r="I289" s="105"/>
      <c r="J289" s="90"/>
      <c r="K289" s="104"/>
      <c r="L289" s="168"/>
      <c r="M289" s="104"/>
      <c r="N289" s="92"/>
      <c r="O289" s="92"/>
      <c r="P289" s="101"/>
    </row>
    <row r="290" spans="1:16" x14ac:dyDescent="0.2">
      <c r="A290" s="96">
        <v>8</v>
      </c>
      <c r="B290" s="2599">
        <v>7</v>
      </c>
      <c r="C290" s="2600"/>
      <c r="D290" s="2601"/>
      <c r="E290" s="1871"/>
      <c r="F290" s="1872"/>
      <c r="G290" s="1871"/>
      <c r="H290" s="1873"/>
      <c r="I290" s="1873"/>
      <c r="J290" s="1872"/>
      <c r="K290" s="1220"/>
      <c r="L290" s="1223"/>
      <c r="M290" s="1220"/>
      <c r="N290" s="1224"/>
      <c r="O290" s="1224"/>
      <c r="P290" s="101"/>
    </row>
    <row r="291" spans="1:16" x14ac:dyDescent="0.2">
      <c r="A291" s="96">
        <v>9</v>
      </c>
      <c r="B291" s="2599">
        <v>8</v>
      </c>
      <c r="C291" s="2600"/>
      <c r="D291" s="2601"/>
      <c r="E291" s="1871"/>
      <c r="F291" s="1872"/>
      <c r="G291" s="1871"/>
      <c r="H291" s="1873"/>
      <c r="I291" s="1873"/>
      <c r="J291" s="1872"/>
      <c r="K291" s="1220"/>
      <c r="L291" s="1223"/>
      <c r="M291" s="1220"/>
      <c r="N291" s="1224"/>
      <c r="O291" s="1224"/>
      <c r="P291" s="101"/>
    </row>
    <row r="292" spans="1:16" ht="13.5" thickBot="1" x14ac:dyDescent="0.25">
      <c r="A292" s="94">
        <v>10</v>
      </c>
      <c r="B292" s="2640">
        <v>9</v>
      </c>
      <c r="C292" s="2641"/>
      <c r="D292" s="2642"/>
      <c r="E292" s="1874">
        <v>9</v>
      </c>
      <c r="F292" s="1875"/>
      <c r="G292" s="1876">
        <v>4</v>
      </c>
      <c r="H292" s="1877">
        <v>5</v>
      </c>
      <c r="I292" s="1877"/>
      <c r="J292" s="1875"/>
      <c r="K292" s="1229"/>
      <c r="L292" s="1228"/>
      <c r="M292" s="1229"/>
      <c r="N292" s="1231"/>
      <c r="O292" s="1231"/>
      <c r="P292" s="67"/>
    </row>
    <row r="293" spans="1:16" ht="13.5" thickBot="1" x14ac:dyDescent="0.25">
      <c r="A293" s="2299" t="s">
        <v>276</v>
      </c>
      <c r="B293" s="2668"/>
      <c r="C293" s="2668"/>
      <c r="D293" s="2668"/>
      <c r="E293" s="172">
        <f>SUM(E283:E292)</f>
        <v>48</v>
      </c>
      <c r="F293" s="173">
        <f t="shared" ref="F293:J293" si="7">SUM(F283:F292)</f>
        <v>0</v>
      </c>
      <c r="G293" s="172">
        <f t="shared" si="7"/>
        <v>26</v>
      </c>
      <c r="H293" s="169">
        <f t="shared" si="7"/>
        <v>21</v>
      </c>
      <c r="I293" s="169">
        <f t="shared" si="7"/>
        <v>0</v>
      </c>
      <c r="J293" s="173">
        <f t="shared" si="7"/>
        <v>1</v>
      </c>
      <c r="K293" s="171"/>
      <c r="L293" s="174"/>
      <c r="M293" s="171"/>
      <c r="N293" s="169"/>
      <c r="O293" s="169"/>
      <c r="P293" s="170"/>
    </row>
    <row r="295" spans="1:16" x14ac:dyDescent="0.2">
      <c r="A295" s="2428" t="s">
        <v>79</v>
      </c>
      <c r="B295" s="2428"/>
      <c r="C295" s="2428"/>
      <c r="D295" s="2428"/>
      <c r="E295" s="2428"/>
      <c r="F295" s="89"/>
      <c r="G295" s="89"/>
      <c r="H295" s="89"/>
      <c r="I295" s="89"/>
      <c r="J295" s="89"/>
      <c r="K295" s="89"/>
      <c r="L295" s="1232"/>
      <c r="M295" s="1232"/>
      <c r="N295" s="1232"/>
      <c r="O295" s="1232"/>
      <c r="P295" s="1232"/>
    </row>
    <row r="296" spans="1:16" x14ac:dyDescent="0.2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</row>
    <row r="297" spans="1:16" x14ac:dyDescent="0.2">
      <c r="A297" s="66" t="s">
        <v>8</v>
      </c>
      <c r="B297" s="76" t="s">
        <v>163</v>
      </c>
      <c r="C297" s="75" t="s">
        <v>20</v>
      </c>
      <c r="D297" s="76" t="s">
        <v>164</v>
      </c>
      <c r="F297" s="76"/>
      <c r="G297" s="48"/>
      <c r="H297" s="48"/>
      <c r="I297" s="48"/>
      <c r="J297" s="48"/>
      <c r="K297" s="48"/>
      <c r="L297" s="1233"/>
      <c r="M297" s="1233"/>
      <c r="N297" s="1233"/>
      <c r="O297" s="1233"/>
      <c r="P297" s="1233"/>
    </row>
    <row r="298" spans="1:16" x14ac:dyDescent="0.2">
      <c r="A298" s="66" t="s">
        <v>11</v>
      </c>
      <c r="B298" s="76" t="s">
        <v>101</v>
      </c>
      <c r="C298" s="75" t="s">
        <v>20</v>
      </c>
      <c r="D298" s="77" t="s">
        <v>165</v>
      </c>
      <c r="F298" s="76"/>
      <c r="G298" s="48"/>
      <c r="H298" s="48"/>
      <c r="I298" s="48"/>
      <c r="J298" s="48"/>
      <c r="K298" s="48"/>
      <c r="L298" s="1233"/>
      <c r="M298" s="1233"/>
      <c r="N298" s="1233"/>
      <c r="O298" s="1233"/>
      <c r="P298" s="1233"/>
    </row>
    <row r="299" spans="1:16" x14ac:dyDescent="0.2">
      <c r="A299" s="66" t="s">
        <v>13</v>
      </c>
      <c r="B299" s="78" t="s">
        <v>160</v>
      </c>
      <c r="C299" s="75" t="s">
        <v>20</v>
      </c>
      <c r="D299" s="78" t="s">
        <v>166</v>
      </c>
      <c r="F299" s="76"/>
      <c r="G299" s="48"/>
      <c r="H299" s="48"/>
      <c r="I299" s="48"/>
      <c r="J299" s="48"/>
      <c r="K299" s="48"/>
      <c r="L299" s="1234"/>
      <c r="M299" s="1234"/>
      <c r="N299" s="1234"/>
      <c r="O299" s="1234"/>
      <c r="P299" s="1234"/>
    </row>
    <row r="300" spans="1:16" x14ac:dyDescent="0.2">
      <c r="A300" s="66" t="s">
        <v>49</v>
      </c>
      <c r="B300" s="76" t="s">
        <v>162</v>
      </c>
      <c r="C300" s="75" t="s">
        <v>20</v>
      </c>
      <c r="D300" s="76" t="s">
        <v>167</v>
      </c>
      <c r="F300" s="76"/>
      <c r="G300" s="48"/>
      <c r="H300" s="48"/>
      <c r="I300" s="48"/>
      <c r="J300" s="48"/>
      <c r="K300" s="48"/>
      <c r="L300" s="1234"/>
      <c r="M300" s="1234"/>
      <c r="N300" s="1234"/>
      <c r="O300" s="1234"/>
      <c r="P300" s="1234"/>
    </row>
    <row r="301" spans="1:16" x14ac:dyDescent="0.2">
      <c r="A301" s="66"/>
      <c r="B301" s="74"/>
      <c r="C301" s="79"/>
      <c r="D301" s="79"/>
      <c r="E301" s="48"/>
      <c r="F301" s="48"/>
      <c r="G301" s="48"/>
      <c r="H301" s="48"/>
      <c r="I301" s="48"/>
      <c r="J301" s="48"/>
      <c r="K301" s="48"/>
      <c r="L301" s="48"/>
      <c r="M301" s="89"/>
      <c r="N301" s="89"/>
      <c r="O301" s="89"/>
      <c r="P301" s="89"/>
    </row>
    <row r="302" spans="1:16" x14ac:dyDescent="0.2">
      <c r="A302" s="66"/>
      <c r="B302" s="74"/>
      <c r="C302" s="79"/>
      <c r="D302" s="79"/>
      <c r="E302" s="48"/>
      <c r="F302" s="48"/>
      <c r="G302" s="48"/>
      <c r="H302" s="48"/>
      <c r="I302" s="48"/>
      <c r="J302" s="48"/>
      <c r="K302" s="48"/>
      <c r="L302" s="48"/>
      <c r="M302" s="89"/>
      <c r="N302" s="89"/>
      <c r="O302" s="89"/>
      <c r="P302" s="89"/>
    </row>
    <row r="306" spans="1:16" ht="18" x14ac:dyDescent="0.25">
      <c r="A306" s="2361" t="s">
        <v>98</v>
      </c>
      <c r="B306" s="2361"/>
      <c r="C306" s="2361"/>
      <c r="D306" s="2361"/>
      <c r="E306" s="2361"/>
      <c r="F306" s="2361"/>
      <c r="G306" s="2361"/>
      <c r="H306" s="2361"/>
      <c r="I306" s="2361"/>
      <c r="J306" s="2361"/>
      <c r="K306" s="2361"/>
      <c r="L306" s="2361"/>
      <c r="M306" s="2361"/>
      <c r="N306" s="2361"/>
      <c r="O306" s="2361"/>
      <c r="P306" s="2361"/>
    </row>
    <row r="307" spans="1:16" ht="18" x14ac:dyDescent="0.25">
      <c r="A307" s="1179"/>
      <c r="B307" s="1179"/>
      <c r="C307" s="1179"/>
      <c r="D307" s="1179"/>
      <c r="E307" s="1179"/>
      <c r="F307" s="1179"/>
      <c r="G307" s="1179"/>
      <c r="H307" s="1179"/>
      <c r="I307" s="1179"/>
      <c r="J307" s="1179"/>
      <c r="K307" s="1179"/>
      <c r="L307" s="1179"/>
      <c r="M307" s="1179"/>
      <c r="N307" s="1179"/>
      <c r="O307" s="1179"/>
      <c r="P307" s="1179"/>
    </row>
    <row r="308" spans="1:16" x14ac:dyDescent="0.2">
      <c r="A308" s="112" t="s">
        <v>273</v>
      </c>
      <c r="C308" s="103" t="s">
        <v>27</v>
      </c>
      <c r="D308" s="103" t="s">
        <v>291</v>
      </c>
      <c r="E308" s="103"/>
    </row>
    <row r="309" spans="1:16" x14ac:dyDescent="0.2">
      <c r="A309" s="95" t="s">
        <v>25</v>
      </c>
      <c r="C309" s="103" t="s">
        <v>27</v>
      </c>
      <c r="D309" s="1180">
        <v>2014</v>
      </c>
      <c r="E309" s="103"/>
    </row>
    <row r="310" spans="1:16" x14ac:dyDescent="0.2">
      <c r="A310" s="112" t="s">
        <v>272</v>
      </c>
      <c r="C310" s="103" t="s">
        <v>27</v>
      </c>
      <c r="D310" s="103" t="s">
        <v>275</v>
      </c>
      <c r="E310" s="103"/>
    </row>
    <row r="311" spans="1:16" x14ac:dyDescent="0.2">
      <c r="A311" s="112" t="s">
        <v>26</v>
      </c>
      <c r="C311" s="103" t="s">
        <v>27</v>
      </c>
      <c r="D311" s="103" t="s">
        <v>388</v>
      </c>
      <c r="E311" s="103"/>
    </row>
    <row r="312" spans="1:16" ht="13.5" thickBot="1" x14ac:dyDescent="0.25"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</row>
    <row r="313" spans="1:16" x14ac:dyDescent="0.2">
      <c r="A313" s="2560" t="s">
        <v>0</v>
      </c>
      <c r="B313" s="2567" t="s">
        <v>387</v>
      </c>
      <c r="C313" s="2568"/>
      <c r="D313" s="2569"/>
      <c r="E313" s="2669" t="s">
        <v>249</v>
      </c>
      <c r="F313" s="2670"/>
      <c r="G313" s="2669" t="s">
        <v>250</v>
      </c>
      <c r="H313" s="2671"/>
      <c r="I313" s="2671"/>
      <c r="J313" s="2670"/>
      <c r="K313" s="2672" t="s">
        <v>156</v>
      </c>
      <c r="L313" s="2673"/>
      <c r="M313" s="2674" t="s">
        <v>246</v>
      </c>
      <c r="N313" s="2676" t="s">
        <v>155</v>
      </c>
      <c r="O313" s="2676" t="s">
        <v>154</v>
      </c>
      <c r="P313" s="2673" t="s">
        <v>4</v>
      </c>
    </row>
    <row r="314" spans="1:16" x14ac:dyDescent="0.2">
      <c r="A314" s="2561"/>
      <c r="B314" s="2570"/>
      <c r="C314" s="2571"/>
      <c r="D314" s="2572"/>
      <c r="E314" s="2679" t="s">
        <v>163</v>
      </c>
      <c r="F314" s="2388" t="s">
        <v>101</v>
      </c>
      <c r="G314" s="2386" t="s">
        <v>159</v>
      </c>
      <c r="H314" s="2466" t="s">
        <v>160</v>
      </c>
      <c r="I314" s="2466" t="s">
        <v>161</v>
      </c>
      <c r="J314" s="2388" t="s">
        <v>162</v>
      </c>
      <c r="K314" s="2680" t="s">
        <v>157</v>
      </c>
      <c r="L314" s="2678" t="s">
        <v>158</v>
      </c>
      <c r="M314" s="2675"/>
      <c r="N314" s="2677"/>
      <c r="O314" s="2677"/>
      <c r="P314" s="2678"/>
    </row>
    <row r="315" spans="1:16" x14ac:dyDescent="0.2">
      <c r="A315" s="2561"/>
      <c r="B315" s="2573"/>
      <c r="C315" s="2574"/>
      <c r="D315" s="2575"/>
      <c r="E315" s="2386"/>
      <c r="F315" s="2678"/>
      <c r="G315" s="2680"/>
      <c r="H315" s="2677"/>
      <c r="I315" s="2677"/>
      <c r="J315" s="2678"/>
      <c r="K315" s="2386"/>
      <c r="L315" s="2678"/>
      <c r="M315" s="2675"/>
      <c r="N315" s="2677"/>
      <c r="O315" s="2677"/>
      <c r="P315" s="2678"/>
    </row>
    <row r="316" spans="1:16" ht="13.5" thickBot="1" x14ac:dyDescent="0.25">
      <c r="A316" s="57">
        <v>1</v>
      </c>
      <c r="B316" s="2583">
        <v>2</v>
      </c>
      <c r="C316" s="2584"/>
      <c r="D316" s="2585"/>
      <c r="E316" s="166">
        <v>3</v>
      </c>
      <c r="F316" s="56">
        <v>4</v>
      </c>
      <c r="G316" s="54">
        <v>5</v>
      </c>
      <c r="H316" s="55">
        <v>6</v>
      </c>
      <c r="I316" s="55">
        <v>7</v>
      </c>
      <c r="J316" s="56">
        <v>8</v>
      </c>
      <c r="K316" s="167">
        <v>9</v>
      </c>
      <c r="L316" s="56">
        <v>10</v>
      </c>
      <c r="M316" s="54">
        <v>11</v>
      </c>
      <c r="N316" s="154">
        <v>12</v>
      </c>
      <c r="O316" s="154">
        <v>13</v>
      </c>
      <c r="P316" s="56">
        <v>14</v>
      </c>
    </row>
    <row r="317" spans="1:16" x14ac:dyDescent="0.2">
      <c r="A317" s="96">
        <v>1</v>
      </c>
      <c r="B317" s="2596">
        <v>0</v>
      </c>
      <c r="C317" s="2597"/>
      <c r="D317" s="2598"/>
      <c r="E317" s="1871"/>
      <c r="F317" s="1872"/>
      <c r="G317" s="1871"/>
      <c r="H317" s="1873"/>
      <c r="I317" s="1873"/>
      <c r="J317" s="1872"/>
      <c r="K317" s="1220"/>
      <c r="L317" s="1223"/>
      <c r="M317" s="1220"/>
      <c r="N317" s="1224"/>
      <c r="O317" s="1224"/>
      <c r="P317" s="101"/>
    </row>
    <row r="318" spans="1:16" x14ac:dyDescent="0.2">
      <c r="A318" s="96">
        <v>2</v>
      </c>
      <c r="B318" s="2599">
        <v>1</v>
      </c>
      <c r="C318" s="2600"/>
      <c r="D318" s="2601"/>
      <c r="E318" s="104"/>
      <c r="F318" s="90"/>
      <c r="G318" s="104"/>
      <c r="H318" s="105"/>
      <c r="I318" s="105"/>
      <c r="J318" s="90"/>
      <c r="K318" s="104"/>
      <c r="L318" s="90"/>
      <c r="M318" s="104"/>
      <c r="N318" s="92"/>
      <c r="O318" s="92"/>
      <c r="P318" s="101"/>
    </row>
    <row r="319" spans="1:16" x14ac:dyDescent="0.2">
      <c r="A319" s="96">
        <v>3</v>
      </c>
      <c r="B319" s="2599">
        <v>2</v>
      </c>
      <c r="C319" s="2600"/>
      <c r="D319" s="2601"/>
      <c r="E319" s="1871"/>
      <c r="F319" s="1872"/>
      <c r="G319" s="1871"/>
      <c r="H319" s="1873"/>
      <c r="I319" s="1873"/>
      <c r="J319" s="1872"/>
      <c r="K319" s="1220"/>
      <c r="L319" s="1223"/>
      <c r="M319" s="1220"/>
      <c r="N319" s="1224"/>
      <c r="O319" s="1224"/>
      <c r="P319" s="101"/>
    </row>
    <row r="320" spans="1:16" ht="14.25" x14ac:dyDescent="0.2">
      <c r="A320" s="96">
        <v>4</v>
      </c>
      <c r="B320" s="2599">
        <v>3</v>
      </c>
      <c r="C320" s="2600"/>
      <c r="D320" s="2601"/>
      <c r="E320" s="104">
        <v>21</v>
      </c>
      <c r="F320" s="90"/>
      <c r="G320" s="104">
        <v>9</v>
      </c>
      <c r="H320" s="105">
        <v>12</v>
      </c>
      <c r="I320" s="105"/>
      <c r="J320" s="90"/>
      <c r="K320" s="104"/>
      <c r="L320" s="1225"/>
      <c r="M320" s="104"/>
      <c r="N320" s="92"/>
      <c r="O320" s="92"/>
      <c r="P320" s="101"/>
    </row>
    <row r="321" spans="1:16" x14ac:dyDescent="0.2">
      <c r="A321" s="96">
        <v>5</v>
      </c>
      <c r="B321" s="2599">
        <v>4</v>
      </c>
      <c r="C321" s="2600"/>
      <c r="D321" s="2601"/>
      <c r="E321" s="1871"/>
      <c r="F321" s="1872"/>
      <c r="G321" s="1871"/>
      <c r="H321" s="1873"/>
      <c r="I321" s="1873"/>
      <c r="J321" s="1872"/>
      <c r="K321" s="1220"/>
      <c r="L321" s="1221"/>
      <c r="M321" s="1220"/>
      <c r="N321" s="1222"/>
      <c r="O321" s="1222"/>
      <c r="P321" s="1226"/>
    </row>
    <row r="322" spans="1:16" x14ac:dyDescent="0.2">
      <c r="A322" s="96">
        <v>6</v>
      </c>
      <c r="B322" s="2599">
        <v>5</v>
      </c>
      <c r="C322" s="2600"/>
      <c r="D322" s="2601"/>
      <c r="E322" s="1871"/>
      <c r="F322" s="1872"/>
      <c r="G322" s="1871"/>
      <c r="H322" s="1873"/>
      <c r="I322" s="1873"/>
      <c r="J322" s="1872"/>
      <c r="K322" s="1220"/>
      <c r="L322" s="1221"/>
      <c r="M322" s="1220"/>
      <c r="N322" s="1224"/>
      <c r="O322" s="1224"/>
      <c r="P322" s="101"/>
    </row>
    <row r="323" spans="1:16" x14ac:dyDescent="0.2">
      <c r="A323" s="96">
        <v>7</v>
      </c>
      <c r="B323" s="2599">
        <v>6</v>
      </c>
      <c r="C323" s="2600"/>
      <c r="D323" s="2601"/>
      <c r="E323" s="104">
        <v>9</v>
      </c>
      <c r="F323" s="90"/>
      <c r="G323" s="104">
        <v>3</v>
      </c>
      <c r="H323" s="105">
        <v>5</v>
      </c>
      <c r="I323" s="105"/>
      <c r="J323" s="90">
        <v>1</v>
      </c>
      <c r="K323" s="104"/>
      <c r="L323" s="168"/>
      <c r="M323" s="104"/>
      <c r="N323" s="92"/>
      <c r="O323" s="92"/>
      <c r="P323" s="101"/>
    </row>
    <row r="324" spans="1:16" x14ac:dyDescent="0.2">
      <c r="A324" s="96">
        <v>8</v>
      </c>
      <c r="B324" s="2599">
        <v>7</v>
      </c>
      <c r="C324" s="2600"/>
      <c r="D324" s="2601"/>
      <c r="E324" s="1871"/>
      <c r="F324" s="1872"/>
      <c r="G324" s="1871"/>
      <c r="H324" s="1873"/>
      <c r="I324" s="1873"/>
      <c r="J324" s="1872"/>
      <c r="K324" s="1220"/>
      <c r="L324" s="1223"/>
      <c r="M324" s="1220"/>
      <c r="N324" s="1224"/>
      <c r="O324" s="1224"/>
      <c r="P324" s="101"/>
    </row>
    <row r="325" spans="1:16" x14ac:dyDescent="0.2">
      <c r="A325" s="96">
        <v>9</v>
      </c>
      <c r="B325" s="2599">
        <v>8</v>
      </c>
      <c r="C325" s="2600"/>
      <c r="D325" s="2601"/>
      <c r="E325" s="1871"/>
      <c r="F325" s="1872"/>
      <c r="G325" s="1871"/>
      <c r="H325" s="1873"/>
      <c r="I325" s="1873"/>
      <c r="J325" s="1872"/>
      <c r="K325" s="1220"/>
      <c r="L325" s="1223"/>
      <c r="M325" s="1220"/>
      <c r="N325" s="1224"/>
      <c r="O325" s="1224"/>
      <c r="P325" s="101"/>
    </row>
    <row r="326" spans="1:16" ht="13.5" thickBot="1" x14ac:dyDescent="0.25">
      <c r="A326" s="94">
        <v>10</v>
      </c>
      <c r="B326" s="2640">
        <v>9</v>
      </c>
      <c r="C326" s="2641"/>
      <c r="D326" s="2642"/>
      <c r="E326" s="1874">
        <v>8</v>
      </c>
      <c r="F326" s="1875"/>
      <c r="G326" s="1876">
        <v>5</v>
      </c>
      <c r="H326" s="1877">
        <v>3</v>
      </c>
      <c r="I326" s="1877"/>
      <c r="J326" s="1875"/>
      <c r="K326" s="1229"/>
      <c r="L326" s="1228"/>
      <c r="M326" s="1229"/>
      <c r="N326" s="1231"/>
      <c r="O326" s="1231"/>
      <c r="P326" s="67"/>
    </row>
    <row r="327" spans="1:16" ht="13.5" thickBot="1" x14ac:dyDescent="0.25">
      <c r="A327" s="2299" t="s">
        <v>276</v>
      </c>
      <c r="B327" s="2668"/>
      <c r="C327" s="2668"/>
      <c r="D327" s="2668"/>
      <c r="E327" s="172">
        <f>SUM(E317:E326)</f>
        <v>38</v>
      </c>
      <c r="F327" s="173">
        <f t="shared" ref="F327:J327" si="8">SUM(F317:F326)</f>
        <v>0</v>
      </c>
      <c r="G327" s="172">
        <f t="shared" si="8"/>
        <v>17</v>
      </c>
      <c r="H327" s="169">
        <f t="shared" si="8"/>
        <v>20</v>
      </c>
      <c r="I327" s="169">
        <f t="shared" si="8"/>
        <v>0</v>
      </c>
      <c r="J327" s="173">
        <f t="shared" si="8"/>
        <v>1</v>
      </c>
      <c r="K327" s="171"/>
      <c r="L327" s="174"/>
      <c r="M327" s="171"/>
      <c r="N327" s="169"/>
      <c r="O327" s="169"/>
      <c r="P327" s="170"/>
    </row>
    <row r="329" spans="1:16" x14ac:dyDescent="0.2">
      <c r="A329" s="2428" t="s">
        <v>79</v>
      </c>
      <c r="B329" s="2428"/>
      <c r="C329" s="2428"/>
      <c r="D329" s="2428"/>
      <c r="E329" s="2428"/>
      <c r="F329" s="89"/>
      <c r="G329" s="89"/>
      <c r="H329" s="89"/>
      <c r="I329" s="89"/>
      <c r="J329" s="89"/>
      <c r="K329" s="89"/>
      <c r="L329" s="1232"/>
      <c r="M329" s="1232"/>
      <c r="N329" s="1232"/>
      <c r="O329" s="1232"/>
      <c r="P329" s="1232"/>
    </row>
    <row r="330" spans="1:16" x14ac:dyDescent="0.2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</row>
    <row r="331" spans="1:16" x14ac:dyDescent="0.2">
      <c r="A331" s="66" t="s">
        <v>8</v>
      </c>
      <c r="B331" s="76" t="s">
        <v>163</v>
      </c>
      <c r="C331" s="75" t="s">
        <v>20</v>
      </c>
      <c r="D331" s="76" t="s">
        <v>164</v>
      </c>
      <c r="F331" s="76"/>
      <c r="G331" s="48"/>
      <c r="H331" s="48"/>
      <c r="I331" s="48"/>
      <c r="J331" s="48"/>
      <c r="K331" s="48"/>
      <c r="L331" s="1233"/>
      <c r="M331" s="1233"/>
      <c r="N331" s="1233"/>
      <c r="O331" s="1233"/>
      <c r="P331" s="1233"/>
    </row>
    <row r="332" spans="1:16" x14ac:dyDescent="0.2">
      <c r="A332" s="66" t="s">
        <v>11</v>
      </c>
      <c r="B332" s="76" t="s">
        <v>101</v>
      </c>
      <c r="C332" s="75" t="s">
        <v>20</v>
      </c>
      <c r="D332" s="77" t="s">
        <v>165</v>
      </c>
      <c r="F332" s="76"/>
      <c r="G332" s="48"/>
      <c r="H332" s="48"/>
      <c r="I332" s="48"/>
      <c r="J332" s="48"/>
      <c r="K332" s="48"/>
      <c r="L332" s="1233"/>
      <c r="M332" s="1233"/>
      <c r="N332" s="1233"/>
      <c r="O332" s="1233"/>
      <c r="P332" s="1233"/>
    </row>
    <row r="333" spans="1:16" x14ac:dyDescent="0.2">
      <c r="A333" s="66" t="s">
        <v>13</v>
      </c>
      <c r="B333" s="78" t="s">
        <v>160</v>
      </c>
      <c r="C333" s="75" t="s">
        <v>20</v>
      </c>
      <c r="D333" s="78" t="s">
        <v>166</v>
      </c>
      <c r="F333" s="76"/>
      <c r="G333" s="48"/>
      <c r="H333" s="48"/>
      <c r="I333" s="48"/>
      <c r="J333" s="48"/>
      <c r="K333" s="48"/>
      <c r="L333" s="1234"/>
      <c r="M333" s="1234"/>
      <c r="N333" s="1234"/>
      <c r="O333" s="1234"/>
      <c r="P333" s="1234"/>
    </row>
    <row r="334" spans="1:16" x14ac:dyDescent="0.2">
      <c r="A334" s="66" t="s">
        <v>49</v>
      </c>
      <c r="B334" s="76" t="s">
        <v>162</v>
      </c>
      <c r="C334" s="75" t="s">
        <v>20</v>
      </c>
      <c r="D334" s="76" t="s">
        <v>167</v>
      </c>
      <c r="F334" s="76"/>
      <c r="G334" s="48"/>
      <c r="H334" s="48"/>
      <c r="I334" s="48"/>
      <c r="J334" s="48"/>
      <c r="K334" s="48"/>
      <c r="L334" s="1234"/>
      <c r="M334" s="1234"/>
      <c r="N334" s="1234"/>
      <c r="O334" s="1234"/>
      <c r="P334" s="1234"/>
    </row>
    <row r="335" spans="1:16" x14ac:dyDescent="0.2">
      <c r="A335" s="66"/>
      <c r="B335" s="74"/>
      <c r="C335" s="79"/>
      <c r="D335" s="79"/>
      <c r="E335" s="48"/>
      <c r="F335" s="48"/>
      <c r="G335" s="48"/>
      <c r="H335" s="48"/>
      <c r="I335" s="48"/>
      <c r="J335" s="48"/>
      <c r="K335" s="48"/>
      <c r="L335" s="48"/>
      <c r="M335" s="89"/>
      <c r="N335" s="89"/>
      <c r="O335" s="89"/>
      <c r="P335" s="89"/>
    </row>
    <row r="336" spans="1:16" x14ac:dyDescent="0.2">
      <c r="A336" s="66"/>
      <c r="B336" s="74"/>
      <c r="C336" s="79"/>
      <c r="D336" s="79"/>
      <c r="E336" s="48"/>
      <c r="F336" s="48"/>
      <c r="G336" s="48"/>
      <c r="H336" s="48"/>
      <c r="I336" s="48"/>
      <c r="J336" s="48"/>
      <c r="K336" s="48"/>
      <c r="L336" s="48"/>
      <c r="M336" s="89"/>
      <c r="N336" s="89"/>
      <c r="O336" s="89"/>
      <c r="P336" s="89"/>
    </row>
    <row r="338" spans="1:20" ht="18" x14ac:dyDescent="0.25">
      <c r="A338" s="2361" t="s">
        <v>98</v>
      </c>
      <c r="B338" s="2361"/>
      <c r="C338" s="2361"/>
      <c r="D338" s="2361"/>
      <c r="E338" s="2361"/>
      <c r="F338" s="2361"/>
      <c r="G338" s="2361"/>
      <c r="H338" s="2361"/>
      <c r="I338" s="2361"/>
      <c r="J338" s="2361"/>
      <c r="K338" s="2361"/>
      <c r="L338" s="2361"/>
      <c r="M338" s="2361"/>
      <c r="N338" s="2361"/>
      <c r="O338" s="2361"/>
      <c r="P338" s="2361"/>
    </row>
    <row r="339" spans="1:20" ht="18" x14ac:dyDescent="0.25">
      <c r="A339" s="2200"/>
      <c r="B339" s="2200"/>
      <c r="C339" s="2200"/>
      <c r="D339" s="2200"/>
      <c r="E339" s="2200"/>
      <c r="F339" s="2200"/>
      <c r="G339" s="2200"/>
      <c r="H339" s="2200"/>
      <c r="I339" s="2200"/>
      <c r="J339" s="2200"/>
      <c r="K339" s="2200"/>
      <c r="L339" s="2200"/>
      <c r="M339" s="2200"/>
      <c r="N339" s="2200"/>
      <c r="O339" s="2200"/>
      <c r="P339" s="2200"/>
    </row>
    <row r="340" spans="1:20" x14ac:dyDescent="0.2">
      <c r="A340" s="112" t="s">
        <v>273</v>
      </c>
      <c r="C340" s="103" t="s">
        <v>27</v>
      </c>
      <c r="D340" s="103" t="s">
        <v>673</v>
      </c>
      <c r="E340" s="103"/>
    </row>
    <row r="341" spans="1:20" x14ac:dyDescent="0.2">
      <c r="A341" s="95" t="s">
        <v>25</v>
      </c>
      <c r="C341" s="103" t="s">
        <v>27</v>
      </c>
      <c r="D341" s="2201">
        <v>2014</v>
      </c>
      <c r="E341" s="103"/>
    </row>
    <row r="342" spans="1:20" x14ac:dyDescent="0.2">
      <c r="A342" s="112" t="s">
        <v>272</v>
      </c>
      <c r="C342" s="103" t="s">
        <v>27</v>
      </c>
      <c r="D342" s="103" t="s">
        <v>275</v>
      </c>
      <c r="E342" s="103"/>
    </row>
    <row r="343" spans="1:20" x14ac:dyDescent="0.2">
      <c r="A343" s="112" t="s">
        <v>26</v>
      </c>
      <c r="C343" s="103" t="s">
        <v>27</v>
      </c>
      <c r="D343" s="103" t="s">
        <v>388</v>
      </c>
      <c r="E343" s="103"/>
    </row>
    <row r="344" spans="1:20" ht="13.5" thickBot="1" x14ac:dyDescent="0.25"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</row>
    <row r="345" spans="1:20" x14ac:dyDescent="0.2">
      <c r="A345" s="2560" t="s">
        <v>0</v>
      </c>
      <c r="B345" s="2567" t="s">
        <v>387</v>
      </c>
      <c r="C345" s="2568"/>
      <c r="D345" s="2569"/>
      <c r="E345" s="2669" t="s">
        <v>249</v>
      </c>
      <c r="F345" s="2670"/>
      <c r="G345" s="2669" t="s">
        <v>250</v>
      </c>
      <c r="H345" s="2671"/>
      <c r="I345" s="2671"/>
      <c r="J345" s="2670"/>
      <c r="K345" s="2672" t="s">
        <v>156</v>
      </c>
      <c r="L345" s="2673"/>
      <c r="M345" s="2674" t="s">
        <v>246</v>
      </c>
      <c r="N345" s="2676" t="s">
        <v>155</v>
      </c>
      <c r="O345" s="2676" t="s">
        <v>154</v>
      </c>
      <c r="P345" s="2673" t="s">
        <v>4</v>
      </c>
    </row>
    <row r="346" spans="1:20" x14ac:dyDescent="0.2">
      <c r="A346" s="2561"/>
      <c r="B346" s="2570"/>
      <c r="C346" s="2571"/>
      <c r="D346" s="2572"/>
      <c r="E346" s="2679" t="s">
        <v>163</v>
      </c>
      <c r="F346" s="2388" t="s">
        <v>101</v>
      </c>
      <c r="G346" s="2386" t="s">
        <v>159</v>
      </c>
      <c r="H346" s="2466" t="s">
        <v>160</v>
      </c>
      <c r="I346" s="2466" t="s">
        <v>161</v>
      </c>
      <c r="J346" s="2388" t="s">
        <v>162</v>
      </c>
      <c r="K346" s="2680" t="s">
        <v>157</v>
      </c>
      <c r="L346" s="2678" t="s">
        <v>158</v>
      </c>
      <c r="M346" s="2675"/>
      <c r="N346" s="2677"/>
      <c r="O346" s="2677"/>
      <c r="P346" s="2678"/>
    </row>
    <row r="347" spans="1:20" x14ac:dyDescent="0.2">
      <c r="A347" s="2561"/>
      <c r="B347" s="2573"/>
      <c r="C347" s="2574"/>
      <c r="D347" s="2575"/>
      <c r="E347" s="2386"/>
      <c r="F347" s="2678"/>
      <c r="G347" s="2680"/>
      <c r="H347" s="2677"/>
      <c r="I347" s="2677"/>
      <c r="J347" s="2678"/>
      <c r="K347" s="2386"/>
      <c r="L347" s="2678"/>
      <c r="M347" s="2675"/>
      <c r="N347" s="2677"/>
      <c r="O347" s="2677"/>
      <c r="P347" s="2678"/>
    </row>
    <row r="348" spans="1:20" s="89" customFormat="1" ht="13.5" thickBot="1" x14ac:dyDescent="0.25">
      <c r="A348" s="380">
        <v>1</v>
      </c>
      <c r="B348" s="2343">
        <v>2</v>
      </c>
      <c r="C348" s="2398"/>
      <c r="D348" s="2344"/>
      <c r="E348" s="1278">
        <v>3</v>
      </c>
      <c r="F348" s="1279">
        <v>4</v>
      </c>
      <c r="G348" s="1280">
        <v>5</v>
      </c>
      <c r="H348" s="1281">
        <v>6</v>
      </c>
      <c r="I348" s="1281">
        <v>7</v>
      </c>
      <c r="J348" s="1279">
        <v>8</v>
      </c>
      <c r="K348" s="1282">
        <v>9</v>
      </c>
      <c r="L348" s="1279">
        <v>10</v>
      </c>
      <c r="M348" s="1280">
        <v>11</v>
      </c>
      <c r="N348" s="1283">
        <v>12</v>
      </c>
      <c r="O348" s="1283">
        <v>13</v>
      </c>
      <c r="P348" s="1279">
        <v>14</v>
      </c>
      <c r="Q348" s="125"/>
      <c r="R348" s="125"/>
      <c r="S348" s="125"/>
      <c r="T348" s="125"/>
    </row>
    <row r="349" spans="1:20" x14ac:dyDescent="0.2">
      <c r="A349" s="96">
        <v>1</v>
      </c>
      <c r="B349" s="2596">
        <v>0</v>
      </c>
      <c r="C349" s="2597"/>
      <c r="D349" s="2598"/>
      <c r="E349" s="1871"/>
      <c r="F349" s="1872"/>
      <c r="G349" s="1871"/>
      <c r="H349" s="1873"/>
      <c r="I349" s="1873"/>
      <c r="J349" s="1872"/>
      <c r="K349" s="1871"/>
      <c r="L349" s="1537"/>
      <c r="M349" s="1871"/>
      <c r="N349" s="1533"/>
      <c r="O349" s="1533"/>
      <c r="P349" s="101"/>
    </row>
    <row r="350" spans="1:20" x14ac:dyDescent="0.2">
      <c r="A350" s="96">
        <v>2</v>
      </c>
      <c r="B350" s="2599">
        <v>1</v>
      </c>
      <c r="C350" s="2600"/>
      <c r="D350" s="2601"/>
      <c r="E350" s="104"/>
      <c r="F350" s="90"/>
      <c r="G350" s="104"/>
      <c r="H350" s="105"/>
      <c r="I350" s="105"/>
      <c r="J350" s="90"/>
      <c r="K350" s="1871"/>
      <c r="L350" s="90"/>
      <c r="M350" s="104"/>
      <c r="N350" s="92"/>
      <c r="O350" s="92"/>
      <c r="P350" s="101"/>
    </row>
    <row r="351" spans="1:20" x14ac:dyDescent="0.2">
      <c r="A351" s="96">
        <v>3</v>
      </c>
      <c r="B351" s="2599">
        <v>2</v>
      </c>
      <c r="C351" s="2600"/>
      <c r="D351" s="2601"/>
      <c r="E351" s="1871"/>
      <c r="F351" s="1872"/>
      <c r="G351" s="1871"/>
      <c r="H351" s="1873"/>
      <c r="I351" s="1873"/>
      <c r="J351" s="1872"/>
      <c r="K351" s="1871"/>
      <c r="L351" s="1537"/>
      <c r="M351" s="1871"/>
      <c r="N351" s="1533"/>
      <c r="O351" s="1533"/>
      <c r="P351" s="101"/>
    </row>
    <row r="352" spans="1:20" ht="14.25" x14ac:dyDescent="0.2">
      <c r="A352" s="96">
        <v>4</v>
      </c>
      <c r="B352" s="2599">
        <v>3</v>
      </c>
      <c r="C352" s="2600"/>
      <c r="D352" s="2601"/>
      <c r="E352" s="104">
        <v>59</v>
      </c>
      <c r="F352" s="90"/>
      <c r="G352" s="104">
        <v>29</v>
      </c>
      <c r="H352" s="105">
        <v>28</v>
      </c>
      <c r="I352" s="105"/>
      <c r="J352" s="90">
        <v>2</v>
      </c>
      <c r="K352" s="1871"/>
      <c r="L352" s="1538"/>
      <c r="M352" s="104"/>
      <c r="N352" s="92"/>
      <c r="O352" s="92"/>
      <c r="P352" s="101"/>
    </row>
    <row r="353" spans="1:16" x14ac:dyDescent="0.2">
      <c r="A353" s="96">
        <v>5</v>
      </c>
      <c r="B353" s="2599">
        <v>4</v>
      </c>
      <c r="C353" s="2600"/>
      <c r="D353" s="2601"/>
      <c r="E353" s="1871"/>
      <c r="F353" s="1872"/>
      <c r="G353" s="1871"/>
      <c r="H353" s="1873"/>
      <c r="I353" s="1873"/>
      <c r="J353" s="1872"/>
      <c r="K353" s="1871"/>
      <c r="L353" s="1872"/>
      <c r="M353" s="1871"/>
      <c r="N353" s="1873"/>
      <c r="O353" s="1873"/>
      <c r="P353" s="1226"/>
    </row>
    <row r="354" spans="1:16" x14ac:dyDescent="0.2">
      <c r="A354" s="96">
        <v>6</v>
      </c>
      <c r="B354" s="2599">
        <v>5</v>
      </c>
      <c r="C354" s="2600"/>
      <c r="D354" s="2601"/>
      <c r="E354" s="1871"/>
      <c r="F354" s="1872"/>
      <c r="G354" s="1871"/>
      <c r="H354" s="1873"/>
      <c r="I354" s="1873"/>
      <c r="J354" s="1872"/>
      <c r="K354" s="1871"/>
      <c r="L354" s="1872"/>
      <c r="M354" s="1871"/>
      <c r="N354" s="1533"/>
      <c r="O354" s="1533"/>
      <c r="P354" s="101"/>
    </row>
    <row r="355" spans="1:16" x14ac:dyDescent="0.2">
      <c r="A355" s="96">
        <v>7</v>
      </c>
      <c r="B355" s="2599">
        <v>6</v>
      </c>
      <c r="C355" s="2600"/>
      <c r="D355" s="2601"/>
      <c r="E355" s="104"/>
      <c r="F355" s="90"/>
      <c r="G355" s="104"/>
      <c r="H355" s="105"/>
      <c r="I355" s="105"/>
      <c r="J355" s="90"/>
      <c r="K355" s="1871"/>
      <c r="L355" s="168"/>
      <c r="M355" s="104"/>
      <c r="N355" s="92"/>
      <c r="O355" s="92"/>
      <c r="P355" s="101"/>
    </row>
    <row r="356" spans="1:16" x14ac:dyDescent="0.2">
      <c r="A356" s="96">
        <v>8</v>
      </c>
      <c r="B356" s="2599">
        <v>7</v>
      </c>
      <c r="C356" s="2600"/>
      <c r="D356" s="2601"/>
      <c r="E356" s="1871">
        <v>1</v>
      </c>
      <c r="F356" s="1872"/>
      <c r="G356" s="1871">
        <v>1</v>
      </c>
      <c r="H356" s="1873"/>
      <c r="I356" s="1873"/>
      <c r="J356" s="1872"/>
      <c r="K356" s="1871"/>
      <c r="L356" s="1537"/>
      <c r="M356" s="1871"/>
      <c r="N356" s="1533"/>
      <c r="O356" s="1533"/>
      <c r="P356" s="101"/>
    </row>
    <row r="357" spans="1:16" x14ac:dyDescent="0.2">
      <c r="A357" s="96">
        <v>9</v>
      </c>
      <c r="B357" s="2599">
        <v>8</v>
      </c>
      <c r="C357" s="2600"/>
      <c r="D357" s="2601"/>
      <c r="E357" s="1871">
        <v>1</v>
      </c>
      <c r="F357" s="1872"/>
      <c r="G357" s="1871"/>
      <c r="H357" s="1873">
        <v>1</v>
      </c>
      <c r="I357" s="1873"/>
      <c r="J357" s="1872"/>
      <c r="K357" s="1871"/>
      <c r="L357" s="1537"/>
      <c r="M357" s="1871"/>
      <c r="N357" s="1533"/>
      <c r="O357" s="1533"/>
      <c r="P357" s="101"/>
    </row>
    <row r="358" spans="1:16" ht="13.5" thickBot="1" x14ac:dyDescent="0.25">
      <c r="A358" s="94">
        <v>10</v>
      </c>
      <c r="B358" s="2640">
        <v>9</v>
      </c>
      <c r="C358" s="2641"/>
      <c r="D358" s="2642"/>
      <c r="E358" s="1874">
        <v>7</v>
      </c>
      <c r="F358" s="1875"/>
      <c r="G358" s="1876">
        <v>6</v>
      </c>
      <c r="H358" s="1877">
        <v>1</v>
      </c>
      <c r="I358" s="1877"/>
      <c r="J358" s="1875"/>
      <c r="K358" s="1871"/>
      <c r="L358" s="1875"/>
      <c r="M358" s="1876"/>
      <c r="N358" s="1543"/>
      <c r="O358" s="1543"/>
      <c r="P358" s="67"/>
    </row>
    <row r="359" spans="1:16" ht="13.5" thickBot="1" x14ac:dyDescent="0.25">
      <c r="A359" s="2299" t="s">
        <v>276</v>
      </c>
      <c r="B359" s="2668"/>
      <c r="C359" s="2668"/>
      <c r="D359" s="2668"/>
      <c r="E359" s="172">
        <f>SUM(E349:E358)</f>
        <v>68</v>
      </c>
      <c r="F359" s="173">
        <f t="shared" ref="F359:J359" si="9">SUM(F349:F358)</f>
        <v>0</v>
      </c>
      <c r="G359" s="172">
        <f t="shared" si="9"/>
        <v>36</v>
      </c>
      <c r="H359" s="169">
        <f t="shared" si="9"/>
        <v>30</v>
      </c>
      <c r="I359" s="169">
        <f t="shared" si="9"/>
        <v>0</v>
      </c>
      <c r="J359" s="173">
        <f t="shared" si="9"/>
        <v>2</v>
      </c>
      <c r="K359" s="171"/>
      <c r="L359" s="174"/>
      <c r="M359" s="171"/>
      <c r="N359" s="169"/>
      <c r="O359" s="169"/>
      <c r="P359" s="170"/>
    </row>
    <row r="361" spans="1:16" x14ac:dyDescent="0.2">
      <c r="A361" s="2428" t="s">
        <v>79</v>
      </c>
      <c r="B361" s="2428"/>
      <c r="C361" s="2428"/>
      <c r="D361" s="2428"/>
      <c r="E361" s="2428"/>
      <c r="F361" s="89"/>
      <c r="G361" s="89"/>
      <c r="H361" s="89"/>
      <c r="I361" s="89"/>
      <c r="J361" s="89"/>
      <c r="K361" s="89"/>
      <c r="L361" s="1232"/>
      <c r="M361" s="1232"/>
      <c r="N361" s="1232"/>
      <c r="O361" s="1232"/>
      <c r="P361" s="1232"/>
    </row>
    <row r="362" spans="1:16" x14ac:dyDescent="0.2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</row>
    <row r="363" spans="1:16" x14ac:dyDescent="0.2">
      <c r="A363" s="66" t="s">
        <v>8</v>
      </c>
      <c r="B363" s="76" t="s">
        <v>163</v>
      </c>
      <c r="C363" s="75" t="s">
        <v>20</v>
      </c>
      <c r="D363" s="76" t="s">
        <v>164</v>
      </c>
      <c r="F363" s="76"/>
      <c r="G363" s="48"/>
      <c r="H363" s="48"/>
      <c r="I363" s="48"/>
      <c r="J363" s="48"/>
      <c r="K363" s="48"/>
      <c r="L363" s="1233"/>
      <c r="M363" s="1233"/>
      <c r="N363" s="1233"/>
      <c r="O363" s="1233"/>
      <c r="P363" s="1233"/>
    </row>
    <row r="364" spans="1:16" x14ac:dyDescent="0.2">
      <c r="A364" s="66" t="s">
        <v>11</v>
      </c>
      <c r="B364" s="76" t="s">
        <v>101</v>
      </c>
      <c r="C364" s="75" t="s">
        <v>20</v>
      </c>
      <c r="D364" s="77" t="s">
        <v>165</v>
      </c>
      <c r="F364" s="76"/>
      <c r="G364" s="48"/>
      <c r="H364" s="48"/>
      <c r="I364" s="48"/>
      <c r="J364" s="48"/>
      <c r="K364" s="48"/>
      <c r="L364" s="1233"/>
      <c r="M364" s="1233"/>
      <c r="N364" s="1233"/>
      <c r="O364" s="1233"/>
      <c r="P364" s="1233"/>
    </row>
    <row r="365" spans="1:16" x14ac:dyDescent="0.2">
      <c r="A365" s="66" t="s">
        <v>13</v>
      </c>
      <c r="B365" s="78" t="s">
        <v>160</v>
      </c>
      <c r="C365" s="75" t="s">
        <v>20</v>
      </c>
      <c r="D365" s="78" t="s">
        <v>166</v>
      </c>
      <c r="F365" s="76"/>
      <c r="G365" s="48"/>
      <c r="H365" s="48"/>
      <c r="I365" s="48"/>
      <c r="J365" s="48"/>
      <c r="K365" s="48"/>
      <c r="L365" s="1234"/>
      <c r="M365" s="1234"/>
      <c r="N365" s="1234"/>
      <c r="O365" s="1234"/>
      <c r="P365" s="1234"/>
    </row>
    <row r="366" spans="1:16" x14ac:dyDescent="0.2">
      <c r="A366" s="66" t="s">
        <v>49</v>
      </c>
      <c r="B366" s="76" t="s">
        <v>162</v>
      </c>
      <c r="C366" s="75" t="s">
        <v>20</v>
      </c>
      <c r="D366" s="76" t="s">
        <v>167</v>
      </c>
      <c r="F366" s="76"/>
      <c r="G366" s="48"/>
      <c r="H366" s="48"/>
      <c r="I366" s="48"/>
      <c r="J366" s="48"/>
      <c r="K366" s="48"/>
      <c r="L366" s="1234"/>
      <c r="M366" s="1234"/>
      <c r="N366" s="1234"/>
      <c r="O366" s="1234"/>
      <c r="P366" s="1234"/>
    </row>
    <row r="371" spans="1:16" ht="18" x14ac:dyDescent="0.25">
      <c r="A371" s="2361" t="s">
        <v>98</v>
      </c>
      <c r="B371" s="2361"/>
      <c r="C371" s="2361"/>
      <c r="D371" s="2361"/>
      <c r="E371" s="2361"/>
      <c r="F371" s="2361"/>
      <c r="G371" s="2361"/>
      <c r="H371" s="2361"/>
      <c r="I371" s="2361"/>
      <c r="J371" s="2361"/>
      <c r="K371" s="2361"/>
      <c r="L371" s="2361"/>
      <c r="M371" s="2361"/>
      <c r="N371" s="2361"/>
      <c r="O371" s="2361"/>
      <c r="P371" s="2361"/>
    </row>
    <row r="372" spans="1:16" ht="18" x14ac:dyDescent="0.25">
      <c r="A372" s="2200"/>
      <c r="B372" s="2200"/>
      <c r="C372" s="2200"/>
      <c r="D372" s="2200"/>
      <c r="E372" s="2200"/>
      <c r="F372" s="2200"/>
      <c r="G372" s="2200"/>
      <c r="H372" s="2200"/>
      <c r="I372" s="2200"/>
      <c r="J372" s="2200"/>
      <c r="K372" s="2200"/>
      <c r="L372" s="2200"/>
      <c r="M372" s="2200"/>
      <c r="N372" s="2200"/>
      <c r="O372" s="2200"/>
      <c r="P372" s="2200"/>
    </row>
    <row r="373" spans="1:16" x14ac:dyDescent="0.2">
      <c r="A373" s="112" t="s">
        <v>273</v>
      </c>
      <c r="C373" s="103" t="s">
        <v>27</v>
      </c>
      <c r="D373" s="103" t="s">
        <v>293</v>
      </c>
      <c r="E373" s="103"/>
    </row>
    <row r="374" spans="1:16" x14ac:dyDescent="0.2">
      <c r="A374" s="95" t="s">
        <v>25</v>
      </c>
      <c r="C374" s="103" t="s">
        <v>27</v>
      </c>
      <c r="D374" s="2201">
        <v>2014</v>
      </c>
      <c r="E374" s="103"/>
    </row>
    <row r="375" spans="1:16" x14ac:dyDescent="0.2">
      <c r="A375" s="112" t="s">
        <v>272</v>
      </c>
      <c r="C375" s="103" t="s">
        <v>27</v>
      </c>
      <c r="D375" s="103" t="s">
        <v>275</v>
      </c>
      <c r="E375" s="103"/>
    </row>
    <row r="376" spans="1:16" x14ac:dyDescent="0.2">
      <c r="A376" s="112" t="s">
        <v>26</v>
      </c>
      <c r="C376" s="103" t="s">
        <v>27</v>
      </c>
      <c r="D376" s="103" t="s">
        <v>388</v>
      </c>
      <c r="E376" s="103"/>
    </row>
    <row r="377" spans="1:16" ht="13.5" thickBot="1" x14ac:dyDescent="0.25"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</row>
    <row r="378" spans="1:16" x14ac:dyDescent="0.2">
      <c r="A378" s="2560" t="s">
        <v>0</v>
      </c>
      <c r="B378" s="2567" t="s">
        <v>387</v>
      </c>
      <c r="C378" s="2568"/>
      <c r="D378" s="2569"/>
      <c r="E378" s="2669" t="s">
        <v>249</v>
      </c>
      <c r="F378" s="2670"/>
      <c r="G378" s="2669" t="s">
        <v>250</v>
      </c>
      <c r="H378" s="2671"/>
      <c r="I378" s="2671"/>
      <c r="J378" s="2670"/>
      <c r="K378" s="2672" t="s">
        <v>156</v>
      </c>
      <c r="L378" s="2673"/>
      <c r="M378" s="2674" t="s">
        <v>246</v>
      </c>
      <c r="N378" s="2676" t="s">
        <v>155</v>
      </c>
      <c r="O378" s="2676" t="s">
        <v>154</v>
      </c>
      <c r="P378" s="2673" t="s">
        <v>4</v>
      </c>
    </row>
    <row r="379" spans="1:16" x14ac:dyDescent="0.2">
      <c r="A379" s="2561"/>
      <c r="B379" s="2570"/>
      <c r="C379" s="2571"/>
      <c r="D379" s="2572"/>
      <c r="E379" s="2679" t="s">
        <v>163</v>
      </c>
      <c r="F379" s="2388" t="s">
        <v>101</v>
      </c>
      <c r="G379" s="2386" t="s">
        <v>159</v>
      </c>
      <c r="H379" s="2466" t="s">
        <v>160</v>
      </c>
      <c r="I379" s="2466" t="s">
        <v>161</v>
      </c>
      <c r="J379" s="2388" t="s">
        <v>162</v>
      </c>
      <c r="K379" s="2680" t="s">
        <v>157</v>
      </c>
      <c r="L379" s="2678" t="s">
        <v>158</v>
      </c>
      <c r="M379" s="2675"/>
      <c r="N379" s="2677"/>
      <c r="O379" s="2677"/>
      <c r="P379" s="2678"/>
    </row>
    <row r="380" spans="1:16" x14ac:dyDescent="0.2">
      <c r="A380" s="2561"/>
      <c r="B380" s="2573"/>
      <c r="C380" s="2574"/>
      <c r="D380" s="2575"/>
      <c r="E380" s="2386"/>
      <c r="F380" s="2678"/>
      <c r="G380" s="2680"/>
      <c r="H380" s="2677"/>
      <c r="I380" s="2677"/>
      <c r="J380" s="2678"/>
      <c r="K380" s="2386"/>
      <c r="L380" s="2678"/>
      <c r="M380" s="2675"/>
      <c r="N380" s="2677"/>
      <c r="O380" s="2677"/>
      <c r="P380" s="2678"/>
    </row>
    <row r="381" spans="1:16" ht="13.5" thickBot="1" x14ac:dyDescent="0.25">
      <c r="A381" s="57">
        <v>1</v>
      </c>
      <c r="B381" s="2583">
        <v>2</v>
      </c>
      <c r="C381" s="2584"/>
      <c r="D381" s="2585"/>
      <c r="E381" s="166">
        <v>3</v>
      </c>
      <c r="F381" s="56">
        <v>4</v>
      </c>
      <c r="G381" s="54">
        <v>5</v>
      </c>
      <c r="H381" s="55">
        <v>6</v>
      </c>
      <c r="I381" s="55">
        <v>7</v>
      </c>
      <c r="J381" s="56">
        <v>8</v>
      </c>
      <c r="K381" s="167">
        <v>9</v>
      </c>
      <c r="L381" s="56">
        <v>10</v>
      </c>
      <c r="M381" s="54">
        <v>11</v>
      </c>
      <c r="N381" s="154">
        <v>12</v>
      </c>
      <c r="O381" s="154">
        <v>13</v>
      </c>
      <c r="P381" s="56">
        <v>14</v>
      </c>
    </row>
    <row r="382" spans="1:16" x14ac:dyDescent="0.2">
      <c r="A382" s="96">
        <v>1</v>
      </c>
      <c r="B382" s="2596">
        <v>0</v>
      </c>
      <c r="C382" s="2597"/>
      <c r="D382" s="2598"/>
      <c r="E382" s="1871"/>
      <c r="F382" s="1872"/>
      <c r="G382" s="1871"/>
      <c r="H382" s="1873"/>
      <c r="I382" s="1873"/>
      <c r="J382" s="1872"/>
      <c r="K382" s="1871"/>
      <c r="L382" s="1537"/>
      <c r="M382" s="1871"/>
      <c r="N382" s="1533"/>
      <c r="O382" s="1533"/>
      <c r="P382" s="101"/>
    </row>
    <row r="383" spans="1:16" x14ac:dyDescent="0.2">
      <c r="A383" s="96">
        <v>2</v>
      </c>
      <c r="B383" s="2599">
        <v>1</v>
      </c>
      <c r="C383" s="2600"/>
      <c r="D383" s="2601"/>
      <c r="E383" s="104"/>
      <c r="F383" s="90"/>
      <c r="G383" s="104"/>
      <c r="H383" s="105"/>
      <c r="I383" s="105"/>
      <c r="J383" s="90"/>
      <c r="K383" s="104"/>
      <c r="L383" s="90"/>
      <c r="M383" s="104"/>
      <c r="N383" s="92"/>
      <c r="O383" s="92"/>
      <c r="P383" s="101"/>
    </row>
    <row r="384" spans="1:16" x14ac:dyDescent="0.2">
      <c r="A384" s="96">
        <v>3</v>
      </c>
      <c r="B384" s="2599">
        <v>2</v>
      </c>
      <c r="C384" s="2600"/>
      <c r="D384" s="2601"/>
      <c r="E384" s="1871"/>
      <c r="F384" s="1872"/>
      <c r="G384" s="1871"/>
      <c r="H384" s="1873"/>
      <c r="I384" s="1873"/>
      <c r="J384" s="1872"/>
      <c r="K384" s="1871"/>
      <c r="L384" s="1537"/>
      <c r="M384" s="1871"/>
      <c r="N384" s="1533"/>
      <c r="O384" s="1533"/>
      <c r="P384" s="101"/>
    </row>
    <row r="385" spans="1:16" ht="14.25" x14ac:dyDescent="0.2">
      <c r="A385" s="96">
        <v>4</v>
      </c>
      <c r="B385" s="2599">
        <v>3</v>
      </c>
      <c r="C385" s="2600"/>
      <c r="D385" s="2601"/>
      <c r="E385" s="104"/>
      <c r="F385" s="90"/>
      <c r="G385" s="104"/>
      <c r="H385" s="105"/>
      <c r="I385" s="105"/>
      <c r="J385" s="90"/>
      <c r="K385" s="104"/>
      <c r="L385" s="1538"/>
      <c r="M385" s="104"/>
      <c r="N385" s="92"/>
      <c r="O385" s="92"/>
      <c r="P385" s="101"/>
    </row>
    <row r="386" spans="1:16" x14ac:dyDescent="0.2">
      <c r="A386" s="96">
        <v>5</v>
      </c>
      <c r="B386" s="2599">
        <v>4</v>
      </c>
      <c r="C386" s="2600"/>
      <c r="D386" s="2601"/>
      <c r="E386" s="1871"/>
      <c r="F386" s="1872"/>
      <c r="G386" s="1871"/>
      <c r="H386" s="1873"/>
      <c r="I386" s="1873"/>
      <c r="J386" s="1872"/>
      <c r="K386" s="1871"/>
      <c r="L386" s="1872"/>
      <c r="M386" s="1871"/>
      <c r="N386" s="1873"/>
      <c r="O386" s="1873"/>
      <c r="P386" s="1226"/>
    </row>
    <row r="387" spans="1:16" x14ac:dyDescent="0.2">
      <c r="A387" s="96">
        <v>6</v>
      </c>
      <c r="B387" s="2599">
        <v>5</v>
      </c>
      <c r="C387" s="2600"/>
      <c r="D387" s="2601"/>
      <c r="E387" s="1871"/>
      <c r="F387" s="1872"/>
      <c r="G387" s="1871"/>
      <c r="H387" s="1873"/>
      <c r="I387" s="1873"/>
      <c r="J387" s="1872"/>
      <c r="K387" s="1871"/>
      <c r="L387" s="1872"/>
      <c r="M387" s="1871"/>
      <c r="N387" s="1533"/>
      <c r="O387" s="1533"/>
      <c r="P387" s="101"/>
    </row>
    <row r="388" spans="1:16" x14ac:dyDescent="0.2">
      <c r="A388" s="96">
        <v>7</v>
      </c>
      <c r="B388" s="2599">
        <v>6</v>
      </c>
      <c r="C388" s="2600"/>
      <c r="D388" s="2601"/>
      <c r="E388" s="104"/>
      <c r="F388" s="90"/>
      <c r="G388" s="104"/>
      <c r="H388" s="105"/>
      <c r="I388" s="105"/>
      <c r="J388" s="90"/>
      <c r="K388" s="104"/>
      <c r="L388" s="168"/>
      <c r="M388" s="104"/>
      <c r="N388" s="92"/>
      <c r="O388" s="92"/>
      <c r="P388" s="101"/>
    </row>
    <row r="389" spans="1:16" x14ac:dyDescent="0.2">
      <c r="A389" s="96">
        <v>8</v>
      </c>
      <c r="B389" s="2599">
        <v>7</v>
      </c>
      <c r="C389" s="2600"/>
      <c r="D389" s="2601"/>
      <c r="E389" s="1871"/>
      <c r="F389" s="1872"/>
      <c r="G389" s="1871"/>
      <c r="H389" s="1873"/>
      <c r="I389" s="1873"/>
      <c r="J389" s="1872"/>
      <c r="K389" s="1871"/>
      <c r="L389" s="1537"/>
      <c r="M389" s="1871"/>
      <c r="N389" s="1533"/>
      <c r="O389" s="1533"/>
      <c r="P389" s="101"/>
    </row>
    <row r="390" spans="1:16" x14ac:dyDescent="0.2">
      <c r="A390" s="96">
        <v>9</v>
      </c>
      <c r="B390" s="2599">
        <v>8</v>
      </c>
      <c r="C390" s="2600"/>
      <c r="D390" s="2601"/>
      <c r="E390" s="1871"/>
      <c r="F390" s="1872"/>
      <c r="G390" s="1871"/>
      <c r="H390" s="1873"/>
      <c r="I390" s="1873"/>
      <c r="J390" s="1872"/>
      <c r="K390" s="1871"/>
      <c r="L390" s="1537"/>
      <c r="M390" s="1871"/>
      <c r="N390" s="1533"/>
      <c r="O390" s="1533"/>
      <c r="P390" s="101"/>
    </row>
    <row r="391" spans="1:16" ht="13.5" thickBot="1" x14ac:dyDescent="0.25">
      <c r="A391" s="94">
        <v>10</v>
      </c>
      <c r="B391" s="2640">
        <v>9</v>
      </c>
      <c r="C391" s="2641"/>
      <c r="D391" s="2642"/>
      <c r="E391" s="1874"/>
      <c r="F391" s="1875"/>
      <c r="G391" s="1876"/>
      <c r="H391" s="1877"/>
      <c r="I391" s="1877"/>
      <c r="J391" s="1875"/>
      <c r="K391" s="1876"/>
      <c r="L391" s="1875"/>
      <c r="M391" s="1876"/>
      <c r="N391" s="1543"/>
      <c r="O391" s="1543"/>
      <c r="P391" s="67"/>
    </row>
    <row r="392" spans="1:16" ht="13.5" thickBot="1" x14ac:dyDescent="0.25">
      <c r="A392" s="2299" t="s">
        <v>276</v>
      </c>
      <c r="B392" s="2668"/>
      <c r="C392" s="2668"/>
      <c r="D392" s="2668"/>
      <c r="E392" s="172">
        <f>SUM(E382:E391)</f>
        <v>0</v>
      </c>
      <c r="F392" s="173">
        <f t="shared" ref="F392:J392" si="10">SUM(F382:F391)</f>
        <v>0</v>
      </c>
      <c r="G392" s="172">
        <f t="shared" si="10"/>
        <v>0</v>
      </c>
      <c r="H392" s="169">
        <f t="shared" si="10"/>
        <v>0</v>
      </c>
      <c r="I392" s="169">
        <f t="shared" si="10"/>
        <v>0</v>
      </c>
      <c r="J392" s="173">
        <f t="shared" si="10"/>
        <v>0</v>
      </c>
      <c r="K392" s="171"/>
      <c r="L392" s="174"/>
      <c r="M392" s="171"/>
      <c r="N392" s="169"/>
      <c r="O392" s="169"/>
      <c r="P392" s="170"/>
    </row>
    <row r="394" spans="1:16" x14ac:dyDescent="0.2">
      <c r="A394" s="2428" t="s">
        <v>79</v>
      </c>
      <c r="B394" s="2428"/>
      <c r="C394" s="2428"/>
      <c r="D394" s="2428"/>
      <c r="E394" s="2428"/>
      <c r="F394" s="89"/>
      <c r="G394" s="89"/>
      <c r="H394" s="89"/>
      <c r="I394" s="89"/>
      <c r="J394" s="89"/>
      <c r="K394" s="89"/>
      <c r="L394" s="1232"/>
      <c r="M394" s="1232"/>
      <c r="N394" s="1232"/>
      <c r="O394" s="1232"/>
      <c r="P394" s="1232"/>
    </row>
    <row r="395" spans="1:16" x14ac:dyDescent="0.2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</row>
    <row r="396" spans="1:16" x14ac:dyDescent="0.2">
      <c r="A396" s="66" t="s">
        <v>8</v>
      </c>
      <c r="B396" s="76" t="s">
        <v>163</v>
      </c>
      <c r="C396" s="75" t="s">
        <v>20</v>
      </c>
      <c r="D396" s="76" t="s">
        <v>164</v>
      </c>
      <c r="F396" s="76"/>
      <c r="G396" s="48"/>
      <c r="H396" s="48"/>
      <c r="I396" s="48"/>
      <c r="J396" s="48"/>
      <c r="K396" s="48"/>
      <c r="L396" s="1233"/>
      <c r="M396" s="1233"/>
      <c r="N396" s="1233"/>
      <c r="O396" s="1233"/>
      <c r="P396" s="1233"/>
    </row>
    <row r="397" spans="1:16" x14ac:dyDescent="0.2">
      <c r="A397" s="66" t="s">
        <v>11</v>
      </c>
      <c r="B397" s="76" t="s">
        <v>101</v>
      </c>
      <c r="C397" s="75" t="s">
        <v>20</v>
      </c>
      <c r="D397" s="77" t="s">
        <v>165</v>
      </c>
      <c r="F397" s="76"/>
      <c r="G397" s="48"/>
      <c r="H397" s="48"/>
      <c r="I397" s="48"/>
      <c r="J397" s="48"/>
      <c r="K397" s="48"/>
      <c r="L397" s="1233"/>
      <c r="M397" s="1233"/>
      <c r="N397" s="1233"/>
      <c r="O397" s="1233"/>
      <c r="P397" s="1233"/>
    </row>
    <row r="398" spans="1:16" x14ac:dyDescent="0.2">
      <c r="A398" s="66" t="s">
        <v>13</v>
      </c>
      <c r="B398" s="78" t="s">
        <v>160</v>
      </c>
      <c r="C398" s="75" t="s">
        <v>20</v>
      </c>
      <c r="D398" s="78" t="s">
        <v>166</v>
      </c>
      <c r="F398" s="76"/>
      <c r="G398" s="48"/>
      <c r="H398" s="48"/>
      <c r="I398" s="48"/>
      <c r="J398" s="48"/>
      <c r="K398" s="48"/>
      <c r="L398" s="1234"/>
      <c r="M398" s="1234"/>
      <c r="N398" s="1234"/>
      <c r="O398" s="1234"/>
      <c r="P398" s="1234"/>
    </row>
    <row r="399" spans="1:16" x14ac:dyDescent="0.2">
      <c r="A399" s="66" t="s">
        <v>49</v>
      </c>
      <c r="B399" s="76" t="s">
        <v>162</v>
      </c>
      <c r="C399" s="75" t="s">
        <v>20</v>
      </c>
      <c r="D399" s="76" t="s">
        <v>167</v>
      </c>
      <c r="F399" s="76"/>
      <c r="G399" s="48"/>
      <c r="H399" s="48"/>
      <c r="I399" s="48"/>
      <c r="J399" s="48"/>
      <c r="K399" s="48"/>
      <c r="L399" s="1234"/>
      <c r="M399" s="1234"/>
      <c r="N399" s="1234"/>
      <c r="O399" s="1234"/>
      <c r="P399" s="1234"/>
    </row>
  </sheetData>
  <mergeCells count="380">
    <mergeCell ref="B324:D324"/>
    <mergeCell ref="B325:D325"/>
    <mergeCell ref="B326:D326"/>
    <mergeCell ref="A327:D327"/>
    <mergeCell ref="A329:E329"/>
    <mergeCell ref="B319:D319"/>
    <mergeCell ref="B320:D320"/>
    <mergeCell ref="B321:D321"/>
    <mergeCell ref="B322:D322"/>
    <mergeCell ref="B323:D323"/>
    <mergeCell ref="K314:K315"/>
    <mergeCell ref="L314:L315"/>
    <mergeCell ref="B316:D316"/>
    <mergeCell ref="B317:D317"/>
    <mergeCell ref="B318:D318"/>
    <mergeCell ref="A306:P306"/>
    <mergeCell ref="A313:A315"/>
    <mergeCell ref="B313:D315"/>
    <mergeCell ref="E313:F313"/>
    <mergeCell ref="G313:J313"/>
    <mergeCell ref="K313:L313"/>
    <mergeCell ref="M313:M315"/>
    <mergeCell ref="N313:N315"/>
    <mergeCell ref="O313:O315"/>
    <mergeCell ref="P313:P315"/>
    <mergeCell ref="E314:E315"/>
    <mergeCell ref="F314:F315"/>
    <mergeCell ref="G314:G315"/>
    <mergeCell ref="H314:H315"/>
    <mergeCell ref="I314:I315"/>
    <mergeCell ref="J314:J315"/>
    <mergeCell ref="B290:D290"/>
    <mergeCell ref="B291:D291"/>
    <mergeCell ref="B292:D292"/>
    <mergeCell ref="A293:D293"/>
    <mergeCell ref="A295:E295"/>
    <mergeCell ref="B285:D285"/>
    <mergeCell ref="B286:D286"/>
    <mergeCell ref="B287:D287"/>
    <mergeCell ref="B288:D288"/>
    <mergeCell ref="B289:D289"/>
    <mergeCell ref="K280:K281"/>
    <mergeCell ref="L280:L281"/>
    <mergeCell ref="B282:D282"/>
    <mergeCell ref="B283:D283"/>
    <mergeCell ref="B284:D284"/>
    <mergeCell ref="A272:P272"/>
    <mergeCell ref="A279:A281"/>
    <mergeCell ref="B279:D281"/>
    <mergeCell ref="E279:F279"/>
    <mergeCell ref="G279:J279"/>
    <mergeCell ref="K279:L279"/>
    <mergeCell ref="M279:M281"/>
    <mergeCell ref="N279:N281"/>
    <mergeCell ref="O279:O281"/>
    <mergeCell ref="P279:P281"/>
    <mergeCell ref="E280:E281"/>
    <mergeCell ref="F280:F281"/>
    <mergeCell ref="G280:G281"/>
    <mergeCell ref="H280:H281"/>
    <mergeCell ref="I280:I281"/>
    <mergeCell ref="J280:J281"/>
    <mergeCell ref="B255:D255"/>
    <mergeCell ref="B256:D256"/>
    <mergeCell ref="B257:D257"/>
    <mergeCell ref="A258:D258"/>
    <mergeCell ref="A260:E260"/>
    <mergeCell ref="B250:D250"/>
    <mergeCell ref="B251:D251"/>
    <mergeCell ref="B252:D252"/>
    <mergeCell ref="B253:D253"/>
    <mergeCell ref="B254:D254"/>
    <mergeCell ref="K245:K246"/>
    <mergeCell ref="L245:L246"/>
    <mergeCell ref="B247:D247"/>
    <mergeCell ref="B248:D248"/>
    <mergeCell ref="B249:D249"/>
    <mergeCell ref="A237:P237"/>
    <mergeCell ref="A244:A246"/>
    <mergeCell ref="B244:D246"/>
    <mergeCell ref="E244:F244"/>
    <mergeCell ref="G244:J244"/>
    <mergeCell ref="K244:L244"/>
    <mergeCell ref="M244:M246"/>
    <mergeCell ref="N244:N246"/>
    <mergeCell ref="O244:O246"/>
    <mergeCell ref="P244:P246"/>
    <mergeCell ref="E245:E246"/>
    <mergeCell ref="F245:F246"/>
    <mergeCell ref="G245:G246"/>
    <mergeCell ref="H245:H246"/>
    <mergeCell ref="I245:I246"/>
    <mergeCell ref="J245:J246"/>
    <mergeCell ref="B221:D221"/>
    <mergeCell ref="B222:D222"/>
    <mergeCell ref="B223:D223"/>
    <mergeCell ref="A224:D224"/>
    <mergeCell ref="A226:E226"/>
    <mergeCell ref="B216:D216"/>
    <mergeCell ref="B217:D217"/>
    <mergeCell ref="B218:D218"/>
    <mergeCell ref="B219:D219"/>
    <mergeCell ref="B220:D220"/>
    <mergeCell ref="K211:K212"/>
    <mergeCell ref="L211:L212"/>
    <mergeCell ref="B213:D213"/>
    <mergeCell ref="B214:D214"/>
    <mergeCell ref="B215:D215"/>
    <mergeCell ref="A203:P203"/>
    <mergeCell ref="A210:A212"/>
    <mergeCell ref="B210:D212"/>
    <mergeCell ref="E210:F210"/>
    <mergeCell ref="G210:J210"/>
    <mergeCell ref="K210:L210"/>
    <mergeCell ref="M210:M212"/>
    <mergeCell ref="N210:N212"/>
    <mergeCell ref="O210:O212"/>
    <mergeCell ref="P210:P212"/>
    <mergeCell ref="E211:E212"/>
    <mergeCell ref="F211:F212"/>
    <mergeCell ref="G211:G212"/>
    <mergeCell ref="H211:H212"/>
    <mergeCell ref="I211:I212"/>
    <mergeCell ref="J211:J212"/>
    <mergeCell ref="B187:D187"/>
    <mergeCell ref="B188:D188"/>
    <mergeCell ref="B189:D189"/>
    <mergeCell ref="A190:D190"/>
    <mergeCell ref="A192:E192"/>
    <mergeCell ref="B182:D182"/>
    <mergeCell ref="B183:D183"/>
    <mergeCell ref="B184:D184"/>
    <mergeCell ref="B185:D185"/>
    <mergeCell ref="B186:D186"/>
    <mergeCell ref="K177:K178"/>
    <mergeCell ref="L177:L178"/>
    <mergeCell ref="B179:D179"/>
    <mergeCell ref="B180:D180"/>
    <mergeCell ref="B181:D181"/>
    <mergeCell ref="A169:P169"/>
    <mergeCell ref="A176:A178"/>
    <mergeCell ref="B176:D178"/>
    <mergeCell ref="E176:F176"/>
    <mergeCell ref="G176:J176"/>
    <mergeCell ref="K176:L176"/>
    <mergeCell ref="M176:M178"/>
    <mergeCell ref="N176:N178"/>
    <mergeCell ref="O176:O178"/>
    <mergeCell ref="P176:P178"/>
    <mergeCell ref="E177:E178"/>
    <mergeCell ref="F177:F178"/>
    <mergeCell ref="G177:G178"/>
    <mergeCell ref="H177:H178"/>
    <mergeCell ref="I177:I178"/>
    <mergeCell ref="J177:J178"/>
    <mergeCell ref="B154:D154"/>
    <mergeCell ref="B155:D155"/>
    <mergeCell ref="B156:D156"/>
    <mergeCell ref="A157:D157"/>
    <mergeCell ref="A159:E159"/>
    <mergeCell ref="B149:D149"/>
    <mergeCell ref="B150:D150"/>
    <mergeCell ref="B151:D151"/>
    <mergeCell ref="B152:D152"/>
    <mergeCell ref="B153:D153"/>
    <mergeCell ref="K144:K145"/>
    <mergeCell ref="L144:L145"/>
    <mergeCell ref="B146:D146"/>
    <mergeCell ref="B147:D147"/>
    <mergeCell ref="B148:D148"/>
    <mergeCell ref="A136:P136"/>
    <mergeCell ref="A143:A145"/>
    <mergeCell ref="B143:D145"/>
    <mergeCell ref="E143:F143"/>
    <mergeCell ref="G143:J143"/>
    <mergeCell ref="K143:L143"/>
    <mergeCell ref="M143:M145"/>
    <mergeCell ref="N143:N145"/>
    <mergeCell ref="O143:O145"/>
    <mergeCell ref="P143:P145"/>
    <mergeCell ref="E144:E145"/>
    <mergeCell ref="F144:F145"/>
    <mergeCell ref="G144:G145"/>
    <mergeCell ref="H144:H145"/>
    <mergeCell ref="I144:I145"/>
    <mergeCell ref="J144:J145"/>
    <mergeCell ref="B121:D121"/>
    <mergeCell ref="B122:D122"/>
    <mergeCell ref="B123:D123"/>
    <mergeCell ref="A124:D124"/>
    <mergeCell ref="A126:E126"/>
    <mergeCell ref="B116:D116"/>
    <mergeCell ref="B117:D117"/>
    <mergeCell ref="B118:D118"/>
    <mergeCell ref="B119:D119"/>
    <mergeCell ref="B120:D120"/>
    <mergeCell ref="K111:K112"/>
    <mergeCell ref="L111:L112"/>
    <mergeCell ref="B113:D113"/>
    <mergeCell ref="B114:D114"/>
    <mergeCell ref="B115:D115"/>
    <mergeCell ref="A103:P103"/>
    <mergeCell ref="A110:A112"/>
    <mergeCell ref="B110:D112"/>
    <mergeCell ref="E110:F110"/>
    <mergeCell ref="G110:J110"/>
    <mergeCell ref="K110:L110"/>
    <mergeCell ref="M110:M112"/>
    <mergeCell ref="N110:N112"/>
    <mergeCell ref="O110:O112"/>
    <mergeCell ref="P110:P112"/>
    <mergeCell ref="E111:E112"/>
    <mergeCell ref="F111:F112"/>
    <mergeCell ref="G111:G112"/>
    <mergeCell ref="H111:H112"/>
    <mergeCell ref="I111:I112"/>
    <mergeCell ref="J111:J112"/>
    <mergeCell ref="B88:D88"/>
    <mergeCell ref="B89:D89"/>
    <mergeCell ref="B90:D90"/>
    <mergeCell ref="A91:D91"/>
    <mergeCell ref="A93:E93"/>
    <mergeCell ref="B83:D83"/>
    <mergeCell ref="B84:D84"/>
    <mergeCell ref="B85:D85"/>
    <mergeCell ref="B86:D86"/>
    <mergeCell ref="B87:D87"/>
    <mergeCell ref="K78:K79"/>
    <mergeCell ref="L78:L79"/>
    <mergeCell ref="B80:D80"/>
    <mergeCell ref="B81:D81"/>
    <mergeCell ref="B82:D82"/>
    <mergeCell ref="A70:P70"/>
    <mergeCell ref="A77:A79"/>
    <mergeCell ref="B77:D79"/>
    <mergeCell ref="E77:F77"/>
    <mergeCell ref="G77:J77"/>
    <mergeCell ref="K77:L77"/>
    <mergeCell ref="M77:M79"/>
    <mergeCell ref="N77:N79"/>
    <mergeCell ref="O77:O79"/>
    <mergeCell ref="P77:P79"/>
    <mergeCell ref="E78:E79"/>
    <mergeCell ref="F78:F79"/>
    <mergeCell ref="G78:G79"/>
    <mergeCell ref="H78:H79"/>
    <mergeCell ref="I78:I79"/>
    <mergeCell ref="J78:J79"/>
    <mergeCell ref="B54:D54"/>
    <mergeCell ref="B55:D55"/>
    <mergeCell ref="B56:D56"/>
    <mergeCell ref="A57:D57"/>
    <mergeCell ref="A59:E59"/>
    <mergeCell ref="B49:D49"/>
    <mergeCell ref="B50:D50"/>
    <mergeCell ref="B51:D51"/>
    <mergeCell ref="B52:D52"/>
    <mergeCell ref="B53:D53"/>
    <mergeCell ref="A22:D22"/>
    <mergeCell ref="H9:H10"/>
    <mergeCell ref="M8:M10"/>
    <mergeCell ref="K44:K45"/>
    <mergeCell ref="L44:L45"/>
    <mergeCell ref="B46:D46"/>
    <mergeCell ref="B47:D47"/>
    <mergeCell ref="B48:D48"/>
    <mergeCell ref="A36:P36"/>
    <mergeCell ref="A43:A45"/>
    <mergeCell ref="B43:D45"/>
    <mergeCell ref="E43:F43"/>
    <mergeCell ref="G43:J43"/>
    <mergeCell ref="K43:L43"/>
    <mergeCell ref="M43:M45"/>
    <mergeCell ref="N43:N45"/>
    <mergeCell ref="O43:O45"/>
    <mergeCell ref="P43:P45"/>
    <mergeCell ref="E44:E45"/>
    <mergeCell ref="F44:F45"/>
    <mergeCell ref="G44:G45"/>
    <mergeCell ref="H44:H45"/>
    <mergeCell ref="I44:I45"/>
    <mergeCell ref="J44:J45"/>
    <mergeCell ref="A1:P1"/>
    <mergeCell ref="A8:A10"/>
    <mergeCell ref="F9:F10"/>
    <mergeCell ref="P8:P10"/>
    <mergeCell ref="G9:G10"/>
    <mergeCell ref="K8:L8"/>
    <mergeCell ref="O8:O10"/>
    <mergeCell ref="I9:I10"/>
    <mergeCell ref="K9:K10"/>
    <mergeCell ref="L9:L10"/>
    <mergeCell ref="J9:J10"/>
    <mergeCell ref="N8:N10"/>
    <mergeCell ref="L35:Q35"/>
    <mergeCell ref="L27:Q27"/>
    <mergeCell ref="L29:Q29"/>
    <mergeCell ref="L24:Q24"/>
    <mergeCell ref="L26:Q26"/>
    <mergeCell ref="L33:Q33"/>
    <mergeCell ref="L34:Q34"/>
    <mergeCell ref="L28:Q28"/>
    <mergeCell ref="B8:D10"/>
    <mergeCell ref="E9:E10"/>
    <mergeCell ref="E8:F8"/>
    <mergeCell ref="G8:J8"/>
    <mergeCell ref="B12:D12"/>
    <mergeCell ref="B13:D13"/>
    <mergeCell ref="B14:D14"/>
    <mergeCell ref="B15:D15"/>
    <mergeCell ref="B16:D16"/>
    <mergeCell ref="A24:E24"/>
    <mergeCell ref="B17:D17"/>
    <mergeCell ref="B18:D18"/>
    <mergeCell ref="B19:D19"/>
    <mergeCell ref="B20:D20"/>
    <mergeCell ref="B21:D21"/>
    <mergeCell ref="B11:D11"/>
    <mergeCell ref="A338:P338"/>
    <mergeCell ref="A345:A347"/>
    <mergeCell ref="B345:D347"/>
    <mergeCell ref="E345:F345"/>
    <mergeCell ref="G345:J345"/>
    <mergeCell ref="K345:L345"/>
    <mergeCell ref="M345:M347"/>
    <mergeCell ref="N345:N347"/>
    <mergeCell ref="O345:O347"/>
    <mergeCell ref="P345:P347"/>
    <mergeCell ref="E346:E347"/>
    <mergeCell ref="F346:F347"/>
    <mergeCell ref="G346:G347"/>
    <mergeCell ref="H346:H347"/>
    <mergeCell ref="I346:I347"/>
    <mergeCell ref="J346:J347"/>
    <mergeCell ref="K346:K347"/>
    <mergeCell ref="L346:L347"/>
    <mergeCell ref="B348:D348"/>
    <mergeCell ref="B349:D349"/>
    <mergeCell ref="B350:D350"/>
    <mergeCell ref="B351:D351"/>
    <mergeCell ref="B352:D352"/>
    <mergeCell ref="B353:D353"/>
    <mergeCell ref="B354:D354"/>
    <mergeCell ref="B355:D355"/>
    <mergeCell ref="B356:D356"/>
    <mergeCell ref="B357:D357"/>
    <mergeCell ref="B358:D358"/>
    <mergeCell ref="A359:D359"/>
    <mergeCell ref="A361:E361"/>
    <mergeCell ref="A371:P371"/>
    <mergeCell ref="A378:A380"/>
    <mergeCell ref="B378:D380"/>
    <mergeCell ref="E378:F378"/>
    <mergeCell ref="G378:J378"/>
    <mergeCell ref="K378:L378"/>
    <mergeCell ref="M378:M380"/>
    <mergeCell ref="N378:N380"/>
    <mergeCell ref="O378:O380"/>
    <mergeCell ref="P378:P380"/>
    <mergeCell ref="E379:E380"/>
    <mergeCell ref="F379:F380"/>
    <mergeCell ref="G379:G380"/>
    <mergeCell ref="H379:H380"/>
    <mergeCell ref="I379:I380"/>
    <mergeCell ref="J379:J380"/>
    <mergeCell ref="K379:K380"/>
    <mergeCell ref="L379:L380"/>
    <mergeCell ref="B390:D390"/>
    <mergeCell ref="B391:D391"/>
    <mergeCell ref="A392:D392"/>
    <mergeCell ref="A394:E394"/>
    <mergeCell ref="B381:D381"/>
    <mergeCell ref="B382:D382"/>
    <mergeCell ref="B383:D383"/>
    <mergeCell ref="B384:D384"/>
    <mergeCell ref="B385:D385"/>
    <mergeCell ref="B386:D386"/>
    <mergeCell ref="B387:D387"/>
    <mergeCell ref="B388:D388"/>
    <mergeCell ref="B389:D389"/>
  </mergeCells>
  <phoneticPr fontId="35" type="noConversion"/>
  <printOptions horizontalCentered="1"/>
  <pageMargins left="0.15748031496062992" right="0.15748031496062992" top="0.98425196850393704" bottom="0" header="0.39370078740157483" footer="0"/>
  <pageSetup paperSize="5" orientation="landscape" horizontalDpi="4294967292" verticalDpi="4294967293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C379"/>
  <sheetViews>
    <sheetView topLeftCell="A347" zoomScale="70" zoomScaleNormal="70" workbookViewId="0">
      <selection activeCell="J336" sqref="J336"/>
    </sheetView>
  </sheetViews>
  <sheetFormatPr defaultRowHeight="12.75" x14ac:dyDescent="0.2"/>
  <cols>
    <col min="1" max="1" width="2" style="108" customWidth="1"/>
    <col min="2" max="2" width="5" customWidth="1"/>
    <col min="3" max="3" width="3.28515625" customWidth="1"/>
    <col min="4" max="4" width="1.5703125" customWidth="1"/>
    <col min="5" max="5" width="5.7109375" customWidth="1"/>
    <col min="6" max="7" width="7" customWidth="1"/>
    <col min="8" max="24" width="6.5703125" customWidth="1"/>
    <col min="25" max="25" width="4.85546875" customWidth="1"/>
    <col min="26" max="29" width="9.140625" style="112"/>
  </cols>
  <sheetData>
    <row r="2" spans="1:29" ht="18" x14ac:dyDescent="0.25">
      <c r="B2" s="2361" t="s">
        <v>168</v>
      </c>
      <c r="C2" s="2361"/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  <c r="V2" s="2361"/>
      <c r="W2" s="2361"/>
      <c r="X2" s="2361"/>
      <c r="Y2" s="2361"/>
    </row>
    <row r="3" spans="1:29" s="112" customFormat="1" x14ac:dyDescent="0.2">
      <c r="A3" s="108"/>
      <c r="B3" s="112" t="s">
        <v>273</v>
      </c>
      <c r="D3" s="112" t="s">
        <v>27</v>
      </c>
      <c r="E3" s="2705" t="s">
        <v>274</v>
      </c>
      <c r="F3" s="2705"/>
    </row>
    <row r="4" spans="1:29" s="112" customFormat="1" x14ac:dyDescent="0.2">
      <c r="A4" s="108"/>
      <c r="B4" s="112" t="s">
        <v>25</v>
      </c>
      <c r="D4" s="112" t="s">
        <v>27</v>
      </c>
      <c r="E4" s="2706">
        <v>2014</v>
      </c>
      <c r="F4" s="2706"/>
    </row>
    <row r="5" spans="1:29" s="112" customFormat="1" x14ac:dyDescent="0.2">
      <c r="A5" s="108"/>
      <c r="B5" s="112" t="s">
        <v>311</v>
      </c>
      <c r="D5" s="112" t="s">
        <v>27</v>
      </c>
      <c r="E5" s="2705" t="s">
        <v>295</v>
      </c>
      <c r="F5" s="2705"/>
    </row>
    <row r="6" spans="1:29" s="112" customFormat="1" x14ac:dyDescent="0.2">
      <c r="A6" s="108"/>
      <c r="B6" s="112" t="s">
        <v>26</v>
      </c>
      <c r="D6" s="112" t="s">
        <v>27</v>
      </c>
      <c r="E6" s="371" t="s">
        <v>312</v>
      </c>
      <c r="F6" s="371"/>
    </row>
    <row r="7" spans="1:29" s="112" customFormat="1" ht="9" customHeight="1" thickBot="1" x14ac:dyDescent="0.25">
      <c r="A7" s="108"/>
      <c r="D7" s="460"/>
      <c r="E7" s="460"/>
      <c r="F7" s="460"/>
      <c r="G7" s="460"/>
      <c r="H7" s="354"/>
      <c r="I7" s="354"/>
      <c r="J7" s="354"/>
      <c r="K7" s="354"/>
      <c r="L7" s="354"/>
      <c r="M7" s="354"/>
      <c r="N7" s="354"/>
      <c r="O7" s="354"/>
      <c r="P7" s="354"/>
      <c r="Q7" s="354"/>
      <c r="R7" s="354"/>
      <c r="S7" s="354"/>
      <c r="T7" s="354"/>
      <c r="U7" s="354"/>
      <c r="V7" s="354"/>
      <c r="W7" s="354"/>
      <c r="X7" s="354"/>
      <c r="Y7" s="460"/>
    </row>
    <row r="8" spans="1:29" ht="20.100000000000001" customHeight="1" x14ac:dyDescent="0.2">
      <c r="B8" s="2707" t="s">
        <v>0</v>
      </c>
      <c r="C8" s="2710" t="s">
        <v>272</v>
      </c>
      <c r="D8" s="2711"/>
      <c r="E8" s="2711"/>
      <c r="F8" s="2716" t="s">
        <v>194</v>
      </c>
      <c r="G8" s="2399" t="s">
        <v>169</v>
      </c>
      <c r="H8" s="2719" t="s">
        <v>170</v>
      </c>
      <c r="I8" s="2357"/>
      <c r="J8" s="2357"/>
      <c r="K8" s="2357"/>
      <c r="L8" s="2357"/>
      <c r="M8" s="2357"/>
      <c r="N8" s="2357"/>
      <c r="O8" s="2357"/>
      <c r="P8" s="2357"/>
      <c r="Q8" s="2357"/>
      <c r="R8" s="2357"/>
      <c r="S8" s="2357"/>
      <c r="T8" s="2357"/>
      <c r="U8" s="2357"/>
      <c r="V8" s="2357"/>
      <c r="W8" s="2357"/>
      <c r="X8" s="2359"/>
      <c r="Y8" s="2400" t="s">
        <v>309</v>
      </c>
      <c r="Z8" s="9"/>
      <c r="AA8" s="9"/>
      <c r="AB8" s="9"/>
    </row>
    <row r="9" spans="1:29" ht="9.9499999999999993" customHeight="1" x14ac:dyDescent="0.2">
      <c r="B9" s="2708"/>
      <c r="C9" s="2712"/>
      <c r="D9" s="2713"/>
      <c r="E9" s="2713"/>
      <c r="F9" s="2717"/>
      <c r="G9" s="2401"/>
      <c r="H9" s="2720" t="s">
        <v>171</v>
      </c>
      <c r="I9" s="2358" t="s">
        <v>172</v>
      </c>
      <c r="J9" s="2358" t="s">
        <v>173</v>
      </c>
      <c r="K9" s="2358" t="s">
        <v>174</v>
      </c>
      <c r="L9" s="2358" t="s">
        <v>241</v>
      </c>
      <c r="M9" s="2358" t="s">
        <v>176</v>
      </c>
      <c r="N9" s="2358" t="s">
        <v>177</v>
      </c>
      <c r="O9" s="2358" t="s">
        <v>178</v>
      </c>
      <c r="P9" s="2358" t="s">
        <v>182</v>
      </c>
      <c r="Q9" s="2358" t="s">
        <v>179</v>
      </c>
      <c r="R9" s="2358" t="s">
        <v>270</v>
      </c>
      <c r="S9" s="2358" t="s">
        <v>180</v>
      </c>
      <c r="T9" s="2358" t="s">
        <v>181</v>
      </c>
      <c r="U9" s="2358" t="s">
        <v>183</v>
      </c>
      <c r="V9" s="2358" t="s">
        <v>193</v>
      </c>
      <c r="W9" s="2358" t="s">
        <v>184</v>
      </c>
      <c r="X9" s="2360" t="s">
        <v>97</v>
      </c>
      <c r="Y9" s="2402"/>
      <c r="Z9" s="9"/>
      <c r="AA9" s="9"/>
      <c r="AB9" s="9"/>
    </row>
    <row r="10" spans="1:29" ht="12" customHeight="1" x14ac:dyDescent="0.2">
      <c r="B10" s="2709"/>
      <c r="C10" s="2714"/>
      <c r="D10" s="2715"/>
      <c r="E10" s="2715"/>
      <c r="F10" s="2718"/>
      <c r="G10" s="2403"/>
      <c r="H10" s="2720"/>
      <c r="I10" s="2358"/>
      <c r="J10" s="2358"/>
      <c r="K10" s="2358"/>
      <c r="L10" s="2358"/>
      <c r="M10" s="2358"/>
      <c r="N10" s="2358"/>
      <c r="O10" s="2358"/>
      <c r="P10" s="2358"/>
      <c r="Q10" s="2358"/>
      <c r="R10" s="2358"/>
      <c r="S10" s="2358"/>
      <c r="T10" s="2358"/>
      <c r="U10" s="2358"/>
      <c r="V10" s="2358"/>
      <c r="W10" s="2358"/>
      <c r="X10" s="2360"/>
      <c r="Y10" s="2404"/>
      <c r="Z10" s="9"/>
      <c r="AA10" s="9"/>
      <c r="AB10" s="9"/>
    </row>
    <row r="11" spans="1:29" s="464" customFormat="1" ht="13.5" customHeight="1" thickBot="1" x14ac:dyDescent="0.25">
      <c r="A11" s="463"/>
      <c r="B11" s="375">
        <v>1</v>
      </c>
      <c r="C11" s="2696">
        <v>2</v>
      </c>
      <c r="D11" s="2398"/>
      <c r="E11" s="2398"/>
      <c r="F11" s="429">
        <v>3</v>
      </c>
      <c r="G11" s="462">
        <v>4</v>
      </c>
      <c r="H11" s="375">
        <v>5</v>
      </c>
      <c r="I11" s="378">
        <v>6</v>
      </c>
      <c r="J11" s="378">
        <v>7</v>
      </c>
      <c r="K11" s="378">
        <v>8</v>
      </c>
      <c r="L11" s="378">
        <v>9</v>
      </c>
      <c r="M11" s="378">
        <v>10</v>
      </c>
      <c r="N11" s="378">
        <v>11</v>
      </c>
      <c r="O11" s="378">
        <v>12</v>
      </c>
      <c r="P11" s="378">
        <v>13</v>
      </c>
      <c r="Q11" s="378">
        <v>14</v>
      </c>
      <c r="R11" s="378">
        <v>15</v>
      </c>
      <c r="S11" s="378">
        <v>16</v>
      </c>
      <c r="T11" s="378">
        <v>17</v>
      </c>
      <c r="U11" s="378">
        <v>18</v>
      </c>
      <c r="V11" s="378">
        <v>19</v>
      </c>
      <c r="W11" s="378">
        <v>20</v>
      </c>
      <c r="X11" s="376">
        <v>21</v>
      </c>
      <c r="Y11" s="410">
        <v>22</v>
      </c>
    </row>
    <row r="12" spans="1:29" ht="4.5" customHeight="1" x14ac:dyDescent="0.2">
      <c r="A12" s="125"/>
      <c r="B12" s="436"/>
      <c r="C12" s="2697"/>
      <c r="D12" s="2698"/>
      <c r="E12" s="2698"/>
      <c r="F12" s="437"/>
      <c r="G12" s="437"/>
      <c r="H12" s="438"/>
      <c r="I12" s="439"/>
      <c r="J12" s="440"/>
      <c r="K12" s="440"/>
      <c r="L12" s="440"/>
      <c r="M12" s="440"/>
      <c r="N12" s="439"/>
      <c r="O12" s="439"/>
      <c r="P12" s="439"/>
      <c r="Q12" s="439"/>
      <c r="R12" s="439"/>
      <c r="S12" s="439"/>
      <c r="T12" s="439"/>
      <c r="U12" s="441"/>
      <c r="V12" s="442"/>
      <c r="W12" s="441"/>
      <c r="X12" s="443"/>
      <c r="Y12" s="444"/>
    </row>
    <row r="13" spans="1:29" ht="146.25" customHeight="1" x14ac:dyDescent="0.2">
      <c r="A13" s="141"/>
      <c r="B13" s="445"/>
      <c r="C13" s="2699" t="s">
        <v>275</v>
      </c>
      <c r="D13" s="2700"/>
      <c r="E13" s="2700"/>
      <c r="F13" s="446">
        <v>26</v>
      </c>
      <c r="G13" s="446">
        <v>25</v>
      </c>
      <c r="H13" s="447">
        <v>12</v>
      </c>
      <c r="I13" s="448"/>
      <c r="J13" s="449"/>
      <c r="K13" s="449"/>
      <c r="L13" s="449">
        <v>14</v>
      </c>
      <c r="M13" s="449">
        <v>4</v>
      </c>
      <c r="N13" s="448"/>
      <c r="O13" s="448">
        <v>2</v>
      </c>
      <c r="P13" s="448"/>
      <c r="Q13" s="448">
        <v>19</v>
      </c>
      <c r="R13" s="448">
        <v>3</v>
      </c>
      <c r="S13" s="448"/>
      <c r="T13" s="448"/>
      <c r="U13" s="448"/>
      <c r="V13" s="450">
        <v>5</v>
      </c>
      <c r="W13" s="450"/>
      <c r="X13" s="450">
        <v>1</v>
      </c>
      <c r="Y13" s="451"/>
    </row>
    <row r="14" spans="1:29" ht="4.5" customHeight="1" thickBot="1" x14ac:dyDescent="0.25">
      <c r="A14" s="125"/>
      <c r="B14" s="452"/>
      <c r="C14" s="2701"/>
      <c r="D14" s="2702"/>
      <c r="E14" s="2702"/>
      <c r="F14" s="498"/>
      <c r="G14" s="498"/>
      <c r="H14" s="499"/>
      <c r="I14" s="500"/>
      <c r="J14" s="501"/>
      <c r="K14" s="501"/>
      <c r="L14" s="501"/>
      <c r="M14" s="501"/>
      <c r="N14" s="500"/>
      <c r="O14" s="500"/>
      <c r="P14" s="500"/>
      <c r="Q14" s="500"/>
      <c r="R14" s="500"/>
      <c r="S14" s="500"/>
      <c r="T14" s="500"/>
      <c r="U14" s="502"/>
      <c r="V14" s="502"/>
      <c r="W14" s="502"/>
      <c r="X14" s="503"/>
      <c r="Y14" s="459"/>
    </row>
    <row r="15" spans="1:29" ht="24.75" customHeight="1" thickBot="1" x14ac:dyDescent="0.25">
      <c r="B15" s="2299" t="s">
        <v>308</v>
      </c>
      <c r="C15" s="2668"/>
      <c r="D15" s="2668"/>
      <c r="E15" s="2668"/>
      <c r="F15" s="370">
        <f>SUM(F13:F14)</f>
        <v>26</v>
      </c>
      <c r="G15" s="370">
        <f t="shared" ref="G15:X15" si="0">SUM(G13:G14)</f>
        <v>25</v>
      </c>
      <c r="H15" s="171">
        <f t="shared" si="0"/>
        <v>12</v>
      </c>
      <c r="I15" s="169">
        <f t="shared" si="0"/>
        <v>0</v>
      </c>
      <c r="J15" s="169">
        <f t="shared" si="0"/>
        <v>0</v>
      </c>
      <c r="K15" s="169">
        <f t="shared" si="0"/>
        <v>0</v>
      </c>
      <c r="L15" s="169">
        <f t="shared" si="0"/>
        <v>14</v>
      </c>
      <c r="M15" s="169">
        <f t="shared" si="0"/>
        <v>4</v>
      </c>
      <c r="N15" s="169">
        <f t="shared" si="0"/>
        <v>0</v>
      </c>
      <c r="O15" s="169">
        <f t="shared" si="0"/>
        <v>2</v>
      </c>
      <c r="P15" s="169">
        <f t="shared" si="0"/>
        <v>0</v>
      </c>
      <c r="Q15" s="169">
        <f t="shared" si="0"/>
        <v>19</v>
      </c>
      <c r="R15" s="169">
        <f t="shared" si="0"/>
        <v>3</v>
      </c>
      <c r="S15" s="169">
        <f t="shared" si="0"/>
        <v>0</v>
      </c>
      <c r="T15" s="169">
        <f t="shared" si="0"/>
        <v>0</v>
      </c>
      <c r="U15" s="169">
        <f t="shared" si="0"/>
        <v>0</v>
      </c>
      <c r="V15" s="169">
        <f t="shared" si="0"/>
        <v>5</v>
      </c>
      <c r="W15" s="169">
        <f t="shared" si="0"/>
        <v>0</v>
      </c>
      <c r="X15" s="173">
        <f t="shared" si="0"/>
        <v>1</v>
      </c>
      <c r="Y15" s="350"/>
    </row>
    <row r="16" spans="1:29" s="95" customFormat="1" ht="14.25" customHeight="1" x14ac:dyDescent="0.2">
      <c r="A16" s="108"/>
      <c r="B16" s="415"/>
      <c r="C16" s="415"/>
      <c r="D16" s="415"/>
      <c r="E16" s="415"/>
      <c r="F16" s="416"/>
      <c r="G16" s="416"/>
      <c r="H16" s="416"/>
      <c r="I16" s="416"/>
      <c r="J16" s="416"/>
      <c r="K16" s="416"/>
      <c r="L16" s="416"/>
      <c r="M16" s="416"/>
      <c r="N16" s="416"/>
      <c r="O16" s="416"/>
      <c r="P16" s="416"/>
      <c r="Q16" s="416"/>
      <c r="R16" s="416"/>
      <c r="S16" s="416"/>
      <c r="T16" s="416"/>
      <c r="U16" s="416"/>
      <c r="V16" s="416"/>
      <c r="W16" s="416"/>
      <c r="X16" s="416"/>
      <c r="Y16" s="417"/>
      <c r="Z16" s="112"/>
      <c r="AA16" s="112"/>
      <c r="AB16" s="112"/>
      <c r="AC16" s="112"/>
    </row>
    <row r="17" spans="1:26" x14ac:dyDescent="0.2">
      <c r="A17" s="125"/>
      <c r="B17" s="65" t="s">
        <v>79</v>
      </c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2704"/>
      <c r="T17" s="2396"/>
      <c r="U17" s="2396"/>
      <c r="V17" s="2396"/>
      <c r="W17" s="2396"/>
      <c r="X17" s="2396"/>
      <c r="Y17" s="2396"/>
      <c r="Z17" s="88"/>
    </row>
    <row r="18" spans="1:26" ht="9.9499999999999993" customHeight="1" x14ac:dyDescent="0.2"/>
    <row r="19" spans="1:26" ht="11.1" customHeight="1" x14ac:dyDescent="0.2">
      <c r="B19" s="1" t="s">
        <v>8</v>
      </c>
      <c r="C19" s="15" t="s">
        <v>171</v>
      </c>
      <c r="D19" s="20" t="s">
        <v>20</v>
      </c>
      <c r="E19" s="30" t="s">
        <v>195</v>
      </c>
      <c r="F19" s="15"/>
      <c r="G19" s="15"/>
      <c r="H19" s="15"/>
      <c r="I19" s="15"/>
      <c r="J19" s="15"/>
      <c r="K19" s="10"/>
      <c r="L19" s="10"/>
      <c r="M19" s="10"/>
      <c r="N19" s="10"/>
      <c r="O19" s="10"/>
      <c r="P19" s="10"/>
      <c r="Q19" s="10"/>
      <c r="R19" s="10"/>
      <c r="S19" s="2256"/>
      <c r="T19" s="2256"/>
      <c r="U19" s="2256"/>
      <c r="V19" s="2256"/>
      <c r="W19" s="2256"/>
      <c r="X19" s="2256"/>
      <c r="Y19" s="2256"/>
    </row>
    <row r="20" spans="1:26" ht="11.1" customHeight="1" x14ac:dyDescent="0.2">
      <c r="B20" s="1" t="s">
        <v>11</v>
      </c>
      <c r="C20" s="15" t="s">
        <v>172</v>
      </c>
      <c r="D20" s="20" t="s">
        <v>20</v>
      </c>
      <c r="E20" s="30" t="s">
        <v>196</v>
      </c>
      <c r="F20" s="17"/>
      <c r="G20" s="15"/>
      <c r="H20" s="15"/>
      <c r="I20" s="15"/>
      <c r="J20" s="15"/>
      <c r="K20" s="10"/>
      <c r="L20" s="10"/>
      <c r="M20" s="10"/>
      <c r="N20" s="10"/>
      <c r="O20" s="10"/>
      <c r="P20" s="10"/>
      <c r="Q20" s="10"/>
      <c r="R20" s="10"/>
      <c r="S20" s="2256"/>
      <c r="T20" s="2256"/>
      <c r="U20" s="2256"/>
      <c r="V20" s="2256"/>
      <c r="W20" s="2256"/>
      <c r="X20" s="2256"/>
      <c r="Y20" s="2256"/>
    </row>
    <row r="21" spans="1:26" ht="11.1" customHeight="1" x14ac:dyDescent="0.2">
      <c r="B21" s="1" t="s">
        <v>13</v>
      </c>
      <c r="C21" s="18" t="s">
        <v>173</v>
      </c>
      <c r="D21" s="20" t="s">
        <v>20</v>
      </c>
      <c r="E21" s="30" t="s">
        <v>197</v>
      </c>
      <c r="F21" s="18"/>
      <c r="G21" s="15"/>
      <c r="H21" s="15"/>
      <c r="I21" s="15"/>
      <c r="J21" s="15"/>
      <c r="K21" s="10"/>
      <c r="L21" s="10"/>
      <c r="M21" s="10"/>
      <c r="N21" s="10"/>
      <c r="O21" s="10"/>
      <c r="P21" s="10"/>
      <c r="Q21" s="10"/>
      <c r="R21" s="10"/>
      <c r="S21" s="2392"/>
      <c r="T21" s="2392"/>
      <c r="U21" s="2392"/>
      <c r="V21" s="2392"/>
      <c r="W21" s="2392"/>
      <c r="X21" s="2392"/>
      <c r="Y21" s="2392"/>
    </row>
    <row r="22" spans="1:26" ht="11.1" customHeight="1" x14ac:dyDescent="0.2">
      <c r="B22" s="1" t="s">
        <v>49</v>
      </c>
      <c r="C22" s="15" t="s">
        <v>174</v>
      </c>
      <c r="D22" s="20" t="s">
        <v>20</v>
      </c>
      <c r="E22" s="30" t="s">
        <v>198</v>
      </c>
      <c r="F22" s="15"/>
      <c r="G22" s="15"/>
      <c r="H22" s="15"/>
      <c r="I22" s="15"/>
      <c r="J22" s="15"/>
      <c r="K22" s="19"/>
      <c r="L22" s="10"/>
      <c r="M22" s="10"/>
      <c r="N22" s="10"/>
      <c r="O22" s="10"/>
      <c r="P22" s="10"/>
      <c r="Q22" s="10"/>
      <c r="R22" s="10"/>
      <c r="S22" s="2392"/>
      <c r="T22" s="2392"/>
      <c r="U22" s="2392"/>
      <c r="V22" s="2392"/>
      <c r="W22" s="2392"/>
      <c r="X22" s="2392"/>
      <c r="Y22" s="2392"/>
    </row>
    <row r="23" spans="1:26" ht="11.1" customHeight="1" x14ac:dyDescent="0.2">
      <c r="B23" s="1" t="s">
        <v>50</v>
      </c>
      <c r="C23" s="15" t="s">
        <v>175</v>
      </c>
      <c r="D23" s="20" t="s">
        <v>20</v>
      </c>
      <c r="E23" s="30" t="s">
        <v>199</v>
      </c>
      <c r="F23" s="10"/>
      <c r="G23" s="10"/>
      <c r="H23" s="10"/>
      <c r="I23" s="10"/>
      <c r="J23" s="10"/>
      <c r="K23" s="19"/>
      <c r="L23" s="10"/>
      <c r="M23" s="10"/>
      <c r="N23" s="10"/>
      <c r="O23" s="10"/>
      <c r="P23" s="10"/>
      <c r="Q23" s="10"/>
      <c r="R23" s="10"/>
    </row>
    <row r="24" spans="1:26" ht="11.1" customHeight="1" x14ac:dyDescent="0.2">
      <c r="B24" s="1" t="s">
        <v>51</v>
      </c>
      <c r="C24" s="15" t="s">
        <v>177</v>
      </c>
      <c r="D24" s="20" t="s">
        <v>20</v>
      </c>
      <c r="E24" s="30" t="s">
        <v>200</v>
      </c>
      <c r="F24" s="10"/>
      <c r="G24" s="10"/>
      <c r="H24" s="10"/>
      <c r="I24" s="10"/>
      <c r="J24" s="10"/>
      <c r="K24" s="19"/>
      <c r="L24" s="10"/>
      <c r="M24" s="10"/>
      <c r="N24" s="10"/>
      <c r="O24" s="10"/>
      <c r="P24" s="10"/>
      <c r="Q24" s="10"/>
      <c r="R24" s="10"/>
    </row>
    <row r="25" spans="1:26" ht="11.1" customHeight="1" x14ac:dyDescent="0.2">
      <c r="B25" s="1" t="s">
        <v>52</v>
      </c>
      <c r="C25" s="15" t="s">
        <v>179</v>
      </c>
      <c r="D25" s="20" t="s">
        <v>20</v>
      </c>
      <c r="E25" s="30" t="s">
        <v>201</v>
      </c>
      <c r="F25" s="10"/>
      <c r="G25" s="10"/>
      <c r="H25" s="10"/>
      <c r="I25" s="10"/>
      <c r="J25" s="10"/>
      <c r="K25" s="19"/>
      <c r="L25" s="10"/>
      <c r="M25" s="10"/>
      <c r="N25" s="10"/>
      <c r="O25" s="10"/>
      <c r="P25" s="10"/>
      <c r="Q25" s="10"/>
      <c r="R25" s="10"/>
    </row>
    <row r="26" spans="1:26" ht="11.1" customHeight="1" x14ac:dyDescent="0.2">
      <c r="B26" s="1" t="s">
        <v>53</v>
      </c>
      <c r="C26" s="15" t="s">
        <v>191</v>
      </c>
      <c r="D26" s="20" t="s">
        <v>20</v>
      </c>
      <c r="E26" s="30" t="s">
        <v>202</v>
      </c>
      <c r="F26" s="10"/>
      <c r="G26" s="10"/>
      <c r="H26" s="10"/>
      <c r="I26" s="10"/>
      <c r="J26" s="10"/>
      <c r="K26" s="19"/>
      <c r="L26" s="10"/>
      <c r="M26" s="10"/>
      <c r="N26" s="10"/>
      <c r="O26" s="10"/>
      <c r="P26" s="10"/>
      <c r="Q26" s="10"/>
      <c r="R26" s="10"/>
      <c r="S26" s="2257"/>
      <c r="T26" s="2257"/>
      <c r="U26" s="2257"/>
      <c r="V26" s="2257"/>
      <c r="W26" s="2257"/>
      <c r="X26" s="2257"/>
      <c r="Y26" s="2257"/>
    </row>
    <row r="27" spans="1:26" ht="11.1" customHeight="1" x14ac:dyDescent="0.2">
      <c r="B27" s="1" t="s">
        <v>54</v>
      </c>
      <c r="C27" s="15" t="s">
        <v>180</v>
      </c>
      <c r="D27" s="20" t="s">
        <v>20</v>
      </c>
      <c r="E27" s="30" t="s">
        <v>206</v>
      </c>
      <c r="F27" s="10"/>
      <c r="G27" s="10"/>
      <c r="H27" s="10"/>
      <c r="I27" s="10"/>
      <c r="J27" s="10"/>
      <c r="K27" s="19"/>
      <c r="L27" s="10"/>
      <c r="M27" s="10"/>
      <c r="N27" s="10"/>
      <c r="O27" s="10"/>
      <c r="P27" s="10"/>
      <c r="Q27" s="10"/>
      <c r="R27" s="10"/>
      <c r="S27" s="2392"/>
      <c r="T27" s="2392"/>
      <c r="U27" s="2392"/>
      <c r="V27" s="2392"/>
      <c r="W27" s="2392"/>
      <c r="X27" s="2392"/>
      <c r="Y27" s="2392"/>
    </row>
    <row r="28" spans="1:26" ht="11.1" customHeight="1" x14ac:dyDescent="0.2">
      <c r="B28" s="1" t="s">
        <v>55</v>
      </c>
      <c r="C28" s="15" t="s">
        <v>192</v>
      </c>
      <c r="D28" s="20" t="s">
        <v>20</v>
      </c>
      <c r="E28" s="30" t="s">
        <v>203</v>
      </c>
      <c r="F28" s="10"/>
      <c r="G28" s="10"/>
      <c r="H28" s="10"/>
      <c r="I28" s="10"/>
      <c r="J28" s="10"/>
      <c r="K28" s="19"/>
      <c r="L28" s="10"/>
      <c r="M28" s="10"/>
      <c r="N28" s="10"/>
      <c r="O28" s="10"/>
      <c r="P28" s="10"/>
      <c r="Q28" s="10"/>
      <c r="R28" s="10"/>
      <c r="S28" s="2392"/>
      <c r="T28" s="2392"/>
      <c r="U28" s="2392"/>
      <c r="V28" s="2392"/>
      <c r="W28" s="2392"/>
      <c r="X28" s="2392"/>
      <c r="Y28" s="2392"/>
    </row>
    <row r="29" spans="1:26" ht="11.1" customHeight="1" x14ac:dyDescent="0.2">
      <c r="B29" s="1" t="s">
        <v>56</v>
      </c>
      <c r="C29" s="15" t="s">
        <v>183</v>
      </c>
      <c r="D29" s="20" t="s">
        <v>20</v>
      </c>
      <c r="E29" s="30" t="s">
        <v>205</v>
      </c>
      <c r="F29" s="10"/>
      <c r="G29" s="10"/>
      <c r="H29" s="10"/>
      <c r="I29" s="10"/>
      <c r="J29" s="10"/>
      <c r="K29" s="19"/>
      <c r="L29" s="10"/>
      <c r="M29" s="10"/>
      <c r="N29" s="10"/>
      <c r="O29" s="10"/>
      <c r="P29" s="10"/>
      <c r="Q29" s="10"/>
      <c r="R29" s="10"/>
    </row>
    <row r="30" spans="1:26" ht="11.1" customHeight="1" x14ac:dyDescent="0.2">
      <c r="B30" s="1" t="s">
        <v>57</v>
      </c>
      <c r="C30" s="15" t="s">
        <v>193</v>
      </c>
      <c r="D30" s="20" t="s">
        <v>20</v>
      </c>
      <c r="E30" s="30" t="s">
        <v>204</v>
      </c>
      <c r="F30" s="10"/>
      <c r="G30" s="10"/>
      <c r="H30" s="10"/>
      <c r="I30" s="10"/>
      <c r="J30" s="10"/>
      <c r="K30" s="19"/>
      <c r="L30" s="10"/>
      <c r="M30" s="10"/>
      <c r="N30" s="10"/>
      <c r="O30" s="10"/>
      <c r="P30" s="10"/>
      <c r="Q30" s="10"/>
      <c r="R30" s="10"/>
    </row>
    <row r="31" spans="1:26" ht="11.1" customHeight="1" x14ac:dyDescent="0.2">
      <c r="B31" s="1174" t="s">
        <v>643</v>
      </c>
      <c r="C31" s="354" t="s">
        <v>642</v>
      </c>
      <c r="D31" s="95"/>
      <c r="E31" s="95"/>
      <c r="F31" s="10"/>
      <c r="G31" s="10"/>
      <c r="H31" s="10"/>
      <c r="I31" s="10"/>
      <c r="J31" s="10"/>
      <c r="K31" s="19"/>
      <c r="L31" s="10"/>
      <c r="M31" s="10"/>
      <c r="N31" s="10"/>
      <c r="O31" s="10"/>
      <c r="P31" s="10"/>
      <c r="Q31" s="10"/>
      <c r="R31" s="10"/>
    </row>
    <row r="32" spans="1:26" ht="11.1" customHeight="1" x14ac:dyDescent="0.2">
      <c r="C32" s="10"/>
      <c r="D32" s="16"/>
      <c r="E32" s="16"/>
      <c r="F32" s="10"/>
      <c r="G32" s="10"/>
      <c r="H32" s="10"/>
      <c r="I32" s="10"/>
      <c r="J32" s="10"/>
      <c r="K32" s="19"/>
      <c r="L32" s="10"/>
      <c r="M32" s="10"/>
      <c r="N32" s="10"/>
      <c r="O32" s="10"/>
      <c r="P32" s="10"/>
      <c r="Q32" s="10"/>
      <c r="R32" s="10"/>
    </row>
    <row r="33" spans="1:29" s="95" customFormat="1" ht="18" x14ac:dyDescent="0.25">
      <c r="A33" s="108"/>
      <c r="B33" s="2361" t="s">
        <v>168</v>
      </c>
      <c r="C33" s="2361"/>
      <c r="D33" s="2361"/>
      <c r="E33" s="2361"/>
      <c r="F33" s="2361"/>
      <c r="G33" s="2361"/>
      <c r="H33" s="2361"/>
      <c r="I33" s="2361"/>
      <c r="J33" s="2361"/>
      <c r="K33" s="2361"/>
      <c r="L33" s="2361"/>
      <c r="M33" s="2361"/>
      <c r="N33" s="2361"/>
      <c r="O33" s="2361"/>
      <c r="P33" s="2361"/>
      <c r="Q33" s="2361"/>
      <c r="R33" s="2361"/>
      <c r="S33" s="2361"/>
      <c r="T33" s="2361"/>
      <c r="U33" s="2361"/>
      <c r="V33" s="2361"/>
      <c r="W33" s="2361"/>
      <c r="X33" s="2361"/>
      <c r="Y33" s="2361"/>
      <c r="Z33" s="112"/>
      <c r="AA33" s="112"/>
      <c r="AB33" s="112"/>
      <c r="AC33" s="112"/>
    </row>
    <row r="34" spans="1:29" ht="11.1" customHeight="1" x14ac:dyDescent="0.25">
      <c r="B34" s="521"/>
      <c r="C34" s="521"/>
      <c r="D34" s="521"/>
      <c r="E34" s="521"/>
      <c r="F34" s="521"/>
      <c r="G34" s="521"/>
      <c r="H34" s="521"/>
      <c r="I34" s="521"/>
      <c r="J34" s="521"/>
      <c r="K34" s="521"/>
      <c r="L34" s="521"/>
      <c r="M34" s="521"/>
      <c r="N34" s="521"/>
      <c r="O34" s="521"/>
      <c r="P34" s="521"/>
      <c r="Q34" s="521"/>
      <c r="R34" s="521"/>
      <c r="S34" s="521"/>
      <c r="T34" s="521"/>
      <c r="U34" s="521"/>
      <c r="V34" s="521"/>
      <c r="W34" s="521"/>
      <c r="X34" s="521"/>
      <c r="Y34" s="112"/>
    </row>
    <row r="35" spans="1:29" x14ac:dyDescent="0.2">
      <c r="B35" s="112" t="s">
        <v>273</v>
      </c>
      <c r="C35" s="112"/>
      <c r="D35" s="112" t="s">
        <v>27</v>
      </c>
      <c r="E35" s="2705" t="s">
        <v>301</v>
      </c>
      <c r="F35" s="2705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</row>
    <row r="36" spans="1:29" x14ac:dyDescent="0.2">
      <c r="B36" s="112" t="s">
        <v>25</v>
      </c>
      <c r="C36" s="112"/>
      <c r="D36" s="112" t="s">
        <v>27</v>
      </c>
      <c r="E36" s="2706">
        <v>2014</v>
      </c>
      <c r="F36" s="2706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</row>
    <row r="37" spans="1:29" x14ac:dyDescent="0.2">
      <c r="B37" s="112" t="s">
        <v>26</v>
      </c>
      <c r="C37" s="112"/>
      <c r="D37" s="112" t="s">
        <v>27</v>
      </c>
      <c r="E37" s="579" t="s">
        <v>645</v>
      </c>
      <c r="F37" s="523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</row>
    <row r="38" spans="1:29" ht="13.5" thickBot="1" x14ac:dyDescent="0.25">
      <c r="B38" s="112"/>
      <c r="C38" s="112"/>
      <c r="D38" s="460"/>
      <c r="E38" s="460"/>
      <c r="F38" s="460"/>
      <c r="G38" s="460"/>
      <c r="H38" s="354"/>
      <c r="I38" s="354"/>
      <c r="J38" s="354"/>
      <c r="K38" s="354"/>
      <c r="L38" s="354"/>
      <c r="M38" s="354"/>
      <c r="N38" s="354"/>
      <c r="O38" s="354"/>
      <c r="P38" s="354"/>
      <c r="Q38" s="354"/>
      <c r="R38" s="354"/>
      <c r="S38" s="354"/>
      <c r="T38" s="354"/>
      <c r="U38" s="354"/>
      <c r="V38" s="354"/>
      <c r="W38" s="354"/>
      <c r="X38" s="354"/>
      <c r="Y38" s="460"/>
    </row>
    <row r="39" spans="1:29" x14ac:dyDescent="0.2">
      <c r="B39" s="2707" t="s">
        <v>0</v>
      </c>
      <c r="C39" s="2710" t="s">
        <v>272</v>
      </c>
      <c r="D39" s="2711"/>
      <c r="E39" s="2711"/>
      <c r="F39" s="2716" t="s">
        <v>194</v>
      </c>
      <c r="G39" s="2399" t="s">
        <v>169</v>
      </c>
      <c r="H39" s="2719" t="s">
        <v>170</v>
      </c>
      <c r="I39" s="2357"/>
      <c r="J39" s="2357"/>
      <c r="K39" s="2357"/>
      <c r="L39" s="2357"/>
      <c r="M39" s="2357"/>
      <c r="N39" s="2357"/>
      <c r="O39" s="2357"/>
      <c r="P39" s="2357"/>
      <c r="Q39" s="2357"/>
      <c r="R39" s="2357"/>
      <c r="S39" s="2357"/>
      <c r="T39" s="2357"/>
      <c r="U39" s="2357"/>
      <c r="V39" s="2357"/>
      <c r="W39" s="2357"/>
      <c r="X39" s="2359"/>
      <c r="Y39" s="2400" t="s">
        <v>309</v>
      </c>
    </row>
    <row r="40" spans="1:29" x14ac:dyDescent="0.2">
      <c r="B40" s="2708"/>
      <c r="C40" s="2712"/>
      <c r="D40" s="2713"/>
      <c r="E40" s="2713"/>
      <c r="F40" s="2717"/>
      <c r="G40" s="2401"/>
      <c r="H40" s="2720" t="s">
        <v>171</v>
      </c>
      <c r="I40" s="2358" t="s">
        <v>172</v>
      </c>
      <c r="J40" s="2358" t="s">
        <v>173</v>
      </c>
      <c r="K40" s="2358" t="s">
        <v>174</v>
      </c>
      <c r="L40" s="2358" t="s">
        <v>241</v>
      </c>
      <c r="M40" s="2358" t="s">
        <v>176</v>
      </c>
      <c r="N40" s="2358" t="s">
        <v>177</v>
      </c>
      <c r="O40" s="2358" t="s">
        <v>178</v>
      </c>
      <c r="P40" s="2358" t="s">
        <v>182</v>
      </c>
      <c r="Q40" s="2358" t="s">
        <v>179</v>
      </c>
      <c r="R40" s="2358" t="s">
        <v>270</v>
      </c>
      <c r="S40" s="2358" t="s">
        <v>180</v>
      </c>
      <c r="T40" s="2358" t="s">
        <v>181</v>
      </c>
      <c r="U40" s="2358" t="s">
        <v>183</v>
      </c>
      <c r="V40" s="2358" t="s">
        <v>193</v>
      </c>
      <c r="W40" s="2358" t="s">
        <v>184</v>
      </c>
      <c r="X40" s="2360" t="s">
        <v>97</v>
      </c>
      <c r="Y40" s="2402"/>
    </row>
    <row r="41" spans="1:29" x14ac:dyDescent="0.2">
      <c r="B41" s="2709"/>
      <c r="C41" s="2714"/>
      <c r="D41" s="2715"/>
      <c r="E41" s="2715"/>
      <c r="F41" s="2718"/>
      <c r="G41" s="2403"/>
      <c r="H41" s="2720"/>
      <c r="I41" s="2358"/>
      <c r="J41" s="2358"/>
      <c r="K41" s="2358"/>
      <c r="L41" s="2358"/>
      <c r="M41" s="2358"/>
      <c r="N41" s="2358"/>
      <c r="O41" s="2358"/>
      <c r="P41" s="2358"/>
      <c r="Q41" s="2358"/>
      <c r="R41" s="2358"/>
      <c r="S41" s="2358"/>
      <c r="T41" s="2358"/>
      <c r="U41" s="2358"/>
      <c r="V41" s="2358"/>
      <c r="W41" s="2358"/>
      <c r="X41" s="2360"/>
      <c r="Y41" s="2404"/>
    </row>
    <row r="42" spans="1:29" ht="13.5" thickBot="1" x14ac:dyDescent="0.25">
      <c r="B42" s="375">
        <v>1</v>
      </c>
      <c r="C42" s="2696">
        <v>2</v>
      </c>
      <c r="D42" s="2398"/>
      <c r="E42" s="2398"/>
      <c r="F42" s="461">
        <v>3</v>
      </c>
      <c r="G42" s="462">
        <v>4</v>
      </c>
      <c r="H42" s="375">
        <v>5</v>
      </c>
      <c r="I42" s="378">
        <v>6</v>
      </c>
      <c r="J42" s="378">
        <v>7</v>
      </c>
      <c r="K42" s="378">
        <v>8</v>
      </c>
      <c r="L42" s="378">
        <v>9</v>
      </c>
      <c r="M42" s="378">
        <v>10</v>
      </c>
      <c r="N42" s="378">
        <v>11</v>
      </c>
      <c r="O42" s="378">
        <v>12</v>
      </c>
      <c r="P42" s="378">
        <v>13</v>
      </c>
      <c r="Q42" s="378">
        <v>14</v>
      </c>
      <c r="R42" s="378">
        <v>15</v>
      </c>
      <c r="S42" s="378">
        <v>16</v>
      </c>
      <c r="T42" s="378">
        <v>17</v>
      </c>
      <c r="U42" s="378">
        <v>18</v>
      </c>
      <c r="V42" s="378">
        <v>19</v>
      </c>
      <c r="W42" s="378">
        <v>20</v>
      </c>
      <c r="X42" s="376">
        <v>21</v>
      </c>
      <c r="Y42" s="520">
        <v>22</v>
      </c>
    </row>
    <row r="43" spans="1:29" x14ac:dyDescent="0.2">
      <c r="B43" s="436"/>
      <c r="C43" s="2697"/>
      <c r="D43" s="2698"/>
      <c r="E43" s="2698"/>
      <c r="F43" s="437"/>
      <c r="G43" s="437"/>
      <c r="H43" s="438"/>
      <c r="I43" s="439"/>
      <c r="J43" s="440"/>
      <c r="K43" s="440"/>
      <c r="L43" s="440"/>
      <c r="M43" s="440"/>
      <c r="N43" s="439"/>
      <c r="O43" s="439"/>
      <c r="P43" s="439"/>
      <c r="Q43" s="439"/>
      <c r="R43" s="439"/>
      <c r="S43" s="439"/>
      <c r="T43" s="439"/>
      <c r="U43" s="441"/>
      <c r="V43" s="442"/>
      <c r="W43" s="441"/>
      <c r="X43" s="443"/>
      <c r="Y43" s="444"/>
    </row>
    <row r="44" spans="1:29" x14ac:dyDescent="0.2">
      <c r="B44" s="445"/>
      <c r="C44" s="2699" t="s">
        <v>275</v>
      </c>
      <c r="D44" s="2700"/>
      <c r="E44" s="2700"/>
      <c r="F44" s="446">
        <v>33</v>
      </c>
      <c r="G44" s="446">
        <v>17</v>
      </c>
      <c r="H44" s="447">
        <v>17</v>
      </c>
      <c r="I44" s="448">
        <v>1</v>
      </c>
      <c r="J44" s="449"/>
      <c r="K44" s="449"/>
      <c r="L44" s="449">
        <v>15</v>
      </c>
      <c r="M44" s="449"/>
      <c r="N44" s="448"/>
      <c r="O44" s="448"/>
      <c r="P44" s="448"/>
      <c r="Q44" s="448">
        <v>12</v>
      </c>
      <c r="R44" s="448"/>
      <c r="S44" s="448"/>
      <c r="T44" s="448"/>
      <c r="U44" s="448">
        <v>3</v>
      </c>
      <c r="V44" s="450">
        <v>1</v>
      </c>
      <c r="W44" s="450"/>
      <c r="X44" s="450">
        <v>2</v>
      </c>
      <c r="Y44" s="451"/>
    </row>
    <row r="45" spans="1:29" ht="13.5" thickBot="1" x14ac:dyDescent="0.25">
      <c r="B45" s="452"/>
      <c r="C45" s="2701"/>
      <c r="D45" s="2702"/>
      <c r="E45" s="2702"/>
      <c r="F45" s="453"/>
      <c r="G45" s="453"/>
      <c r="H45" s="454"/>
      <c r="I45" s="455"/>
      <c r="J45" s="456"/>
      <c r="K45" s="456"/>
      <c r="L45" s="456"/>
      <c r="M45" s="456"/>
      <c r="N45" s="455"/>
      <c r="O45" s="455"/>
      <c r="P45" s="455"/>
      <c r="Q45" s="455"/>
      <c r="R45" s="455"/>
      <c r="S45" s="455"/>
      <c r="T45" s="455"/>
      <c r="U45" s="457"/>
      <c r="V45" s="457"/>
      <c r="W45" s="457"/>
      <c r="X45" s="458"/>
      <c r="Y45" s="459"/>
    </row>
    <row r="46" spans="1:29" ht="13.5" thickBot="1" x14ac:dyDescent="0.25">
      <c r="B46" s="2299" t="s">
        <v>308</v>
      </c>
      <c r="C46" s="2668"/>
      <c r="D46" s="2668"/>
      <c r="E46" s="2703"/>
      <c r="F46" s="370">
        <f>SUM(F44:F45)</f>
        <v>33</v>
      </c>
      <c r="G46" s="370">
        <f t="shared" ref="G46:X46" si="1">SUM(G44:G45)</f>
        <v>17</v>
      </c>
      <c r="H46" s="476">
        <f t="shared" si="1"/>
        <v>17</v>
      </c>
      <c r="I46" s="369">
        <f t="shared" si="1"/>
        <v>1</v>
      </c>
      <c r="J46" s="369">
        <f t="shared" si="1"/>
        <v>0</v>
      </c>
      <c r="K46" s="369">
        <f t="shared" si="1"/>
        <v>0</v>
      </c>
      <c r="L46" s="369">
        <f t="shared" si="1"/>
        <v>15</v>
      </c>
      <c r="M46" s="369">
        <f t="shared" si="1"/>
        <v>0</v>
      </c>
      <c r="N46" s="369">
        <f t="shared" si="1"/>
        <v>0</v>
      </c>
      <c r="O46" s="369">
        <f t="shared" si="1"/>
        <v>0</v>
      </c>
      <c r="P46" s="369">
        <f t="shared" si="1"/>
        <v>0</v>
      </c>
      <c r="Q46" s="369">
        <f t="shared" si="1"/>
        <v>12</v>
      </c>
      <c r="R46" s="369">
        <f t="shared" si="1"/>
        <v>0</v>
      </c>
      <c r="S46" s="369">
        <f t="shared" si="1"/>
        <v>0</v>
      </c>
      <c r="T46" s="369">
        <f t="shared" si="1"/>
        <v>0</v>
      </c>
      <c r="U46" s="369">
        <f t="shared" si="1"/>
        <v>3</v>
      </c>
      <c r="V46" s="369">
        <f t="shared" si="1"/>
        <v>1</v>
      </c>
      <c r="W46" s="369">
        <f t="shared" si="1"/>
        <v>0</v>
      </c>
      <c r="X46" s="369">
        <f t="shared" si="1"/>
        <v>2</v>
      </c>
      <c r="Y46" s="507"/>
    </row>
    <row r="47" spans="1:29" x14ac:dyDescent="0.2">
      <c r="B47" s="524"/>
      <c r="C47" s="524"/>
      <c r="D47" s="524"/>
      <c r="E47" s="524"/>
      <c r="F47" s="416"/>
      <c r="G47" s="416"/>
      <c r="H47" s="416"/>
      <c r="I47" s="416"/>
      <c r="J47" s="416"/>
      <c r="K47" s="416"/>
      <c r="L47" s="416"/>
      <c r="M47" s="416"/>
      <c r="N47" s="416"/>
      <c r="O47" s="416"/>
      <c r="P47" s="416"/>
      <c r="Q47" s="416"/>
      <c r="R47" s="416"/>
      <c r="S47" s="416"/>
      <c r="T47" s="416"/>
      <c r="U47" s="416"/>
      <c r="V47" s="416"/>
      <c r="W47" s="416"/>
      <c r="X47" s="416"/>
      <c r="Y47" s="417"/>
    </row>
    <row r="48" spans="1:29" x14ac:dyDescent="0.2">
      <c r="B48" s="65" t="s">
        <v>79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2704"/>
      <c r="T48" s="2396"/>
      <c r="U48" s="2396"/>
      <c r="V48" s="2396"/>
      <c r="W48" s="2396"/>
      <c r="X48" s="2396"/>
      <c r="Y48" s="2396"/>
    </row>
    <row r="49" spans="2:25" x14ac:dyDescent="0.2"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</row>
    <row r="50" spans="2:25" x14ac:dyDescent="0.2">
      <c r="B50" s="522" t="s">
        <v>8</v>
      </c>
      <c r="C50" s="15" t="s">
        <v>171</v>
      </c>
      <c r="D50" s="95"/>
      <c r="E50" s="95"/>
      <c r="F50" s="20" t="s">
        <v>20</v>
      </c>
      <c r="G50" s="30" t="s">
        <v>195</v>
      </c>
      <c r="H50" s="15"/>
      <c r="I50" s="15"/>
      <c r="J50" s="15"/>
      <c r="K50" s="10"/>
      <c r="L50" s="10"/>
      <c r="M50" s="10"/>
      <c r="N50" s="10"/>
      <c r="O50" s="10"/>
      <c r="P50" s="10"/>
      <c r="Q50" s="10"/>
      <c r="R50" s="10"/>
      <c r="S50" s="2256"/>
      <c r="T50" s="2256"/>
      <c r="U50" s="2256"/>
      <c r="V50" s="2256"/>
      <c r="W50" s="2256"/>
      <c r="X50" s="2256"/>
      <c r="Y50" s="2256"/>
    </row>
    <row r="51" spans="2:25" x14ac:dyDescent="0.2">
      <c r="B51" s="522" t="s">
        <v>11</v>
      </c>
      <c r="C51" s="15" t="s">
        <v>172</v>
      </c>
      <c r="D51" s="95"/>
      <c r="E51" s="95"/>
      <c r="F51" s="20" t="s">
        <v>20</v>
      </c>
      <c r="G51" s="30" t="s">
        <v>196</v>
      </c>
      <c r="H51" s="17"/>
      <c r="I51" s="15"/>
      <c r="J51" s="15"/>
      <c r="K51" s="10"/>
      <c r="L51" s="10"/>
      <c r="M51" s="10"/>
      <c r="N51" s="10"/>
      <c r="O51" s="10"/>
      <c r="P51" s="10"/>
      <c r="Q51" s="10"/>
      <c r="R51" s="10"/>
      <c r="S51" s="2256"/>
      <c r="T51" s="2256"/>
      <c r="U51" s="2256"/>
      <c r="V51" s="2256"/>
      <c r="W51" s="2256"/>
      <c r="X51" s="2256"/>
      <c r="Y51" s="2256"/>
    </row>
    <row r="52" spans="2:25" x14ac:dyDescent="0.2">
      <c r="B52" s="522" t="s">
        <v>13</v>
      </c>
      <c r="C52" s="18" t="s">
        <v>173</v>
      </c>
      <c r="D52" s="95"/>
      <c r="E52" s="95"/>
      <c r="F52" s="20" t="s">
        <v>20</v>
      </c>
      <c r="G52" s="30" t="s">
        <v>197</v>
      </c>
      <c r="H52" s="18"/>
      <c r="I52" s="15"/>
      <c r="J52" s="15"/>
      <c r="K52" s="10"/>
      <c r="L52" s="10"/>
      <c r="M52" s="10"/>
      <c r="N52" s="10"/>
      <c r="O52" s="10"/>
      <c r="P52" s="10"/>
      <c r="Q52" s="10"/>
      <c r="R52" s="10"/>
      <c r="S52" s="2392"/>
      <c r="T52" s="2392"/>
      <c r="U52" s="2392"/>
      <c r="V52" s="2392"/>
      <c r="W52" s="2392"/>
      <c r="X52" s="2392"/>
      <c r="Y52" s="2392"/>
    </row>
    <row r="53" spans="2:25" x14ac:dyDescent="0.2">
      <c r="B53" s="522" t="s">
        <v>49</v>
      </c>
      <c r="C53" s="15" t="s">
        <v>174</v>
      </c>
      <c r="D53" s="95"/>
      <c r="E53" s="95"/>
      <c r="F53" s="20" t="s">
        <v>20</v>
      </c>
      <c r="G53" s="30" t="s">
        <v>198</v>
      </c>
      <c r="H53" s="15"/>
      <c r="I53" s="15"/>
      <c r="J53" s="15"/>
      <c r="K53" s="519"/>
      <c r="L53" s="10"/>
      <c r="M53" s="10"/>
      <c r="N53" s="10"/>
      <c r="O53" s="10"/>
      <c r="P53" s="10"/>
      <c r="Q53" s="10"/>
      <c r="R53" s="10"/>
      <c r="S53" s="2392"/>
      <c r="T53" s="2392"/>
      <c r="U53" s="2392"/>
      <c r="V53" s="2392"/>
      <c r="W53" s="2392"/>
      <c r="X53" s="2392"/>
      <c r="Y53" s="2392"/>
    </row>
    <row r="54" spans="2:25" x14ac:dyDescent="0.2">
      <c r="B54" s="522" t="s">
        <v>50</v>
      </c>
      <c r="C54" s="15" t="s">
        <v>175</v>
      </c>
      <c r="D54" s="95"/>
      <c r="E54" s="95"/>
      <c r="F54" s="20" t="s">
        <v>20</v>
      </c>
      <c r="G54" s="30" t="s">
        <v>199</v>
      </c>
      <c r="H54" s="10"/>
      <c r="I54" s="10"/>
      <c r="J54" s="10"/>
      <c r="K54" s="519"/>
      <c r="L54" s="10"/>
      <c r="M54" s="10"/>
      <c r="N54" s="10"/>
      <c r="O54" s="10"/>
      <c r="P54" s="10"/>
      <c r="Q54" s="10"/>
      <c r="R54" s="10"/>
      <c r="S54" s="95"/>
      <c r="T54" s="95"/>
      <c r="U54" s="95"/>
      <c r="V54" s="95"/>
      <c r="W54" s="95"/>
      <c r="X54" s="95"/>
      <c r="Y54" s="95"/>
    </row>
    <row r="55" spans="2:25" x14ac:dyDescent="0.2">
      <c r="B55" s="522" t="s">
        <v>51</v>
      </c>
      <c r="C55" s="15" t="s">
        <v>177</v>
      </c>
      <c r="D55" s="95"/>
      <c r="E55" s="95"/>
      <c r="F55" s="20" t="s">
        <v>20</v>
      </c>
      <c r="G55" s="30" t="s">
        <v>200</v>
      </c>
      <c r="H55" s="10"/>
      <c r="I55" s="10"/>
      <c r="J55" s="10"/>
      <c r="K55" s="519"/>
      <c r="L55" s="10"/>
      <c r="M55" s="10"/>
      <c r="N55" s="10"/>
      <c r="O55" s="10"/>
      <c r="P55" s="10"/>
      <c r="Q55" s="10"/>
      <c r="R55" s="10"/>
      <c r="S55" s="95"/>
      <c r="T55" s="95"/>
      <c r="U55" s="95"/>
      <c r="V55" s="95"/>
      <c r="W55" s="95"/>
      <c r="X55" s="95"/>
      <c r="Y55" s="95"/>
    </row>
    <row r="56" spans="2:25" x14ac:dyDescent="0.2">
      <c r="B56" s="522" t="s">
        <v>52</v>
      </c>
      <c r="C56" s="15" t="s">
        <v>179</v>
      </c>
      <c r="D56" s="95"/>
      <c r="E56" s="95"/>
      <c r="F56" s="20" t="s">
        <v>20</v>
      </c>
      <c r="G56" s="30" t="s">
        <v>201</v>
      </c>
      <c r="H56" s="10"/>
      <c r="I56" s="10"/>
      <c r="J56" s="10"/>
      <c r="K56" s="519"/>
      <c r="L56" s="10"/>
      <c r="M56" s="10"/>
      <c r="N56" s="10"/>
      <c r="O56" s="10"/>
      <c r="P56" s="10"/>
      <c r="Q56" s="10"/>
      <c r="R56" s="10"/>
      <c r="S56" s="95"/>
      <c r="T56" s="95"/>
      <c r="U56" s="95"/>
      <c r="V56" s="95"/>
      <c r="W56" s="95"/>
      <c r="X56" s="95"/>
      <c r="Y56" s="95"/>
    </row>
    <row r="57" spans="2:25" x14ac:dyDescent="0.2">
      <c r="B57" s="522" t="s">
        <v>53</v>
      </c>
      <c r="C57" s="15" t="s">
        <v>191</v>
      </c>
      <c r="D57" s="95"/>
      <c r="E57" s="95"/>
      <c r="F57" s="20" t="s">
        <v>20</v>
      </c>
      <c r="G57" s="30" t="s">
        <v>202</v>
      </c>
      <c r="H57" s="10"/>
      <c r="I57" s="10"/>
      <c r="J57" s="10"/>
      <c r="K57" s="519"/>
      <c r="L57" s="10"/>
      <c r="M57" s="10"/>
      <c r="N57" s="10"/>
      <c r="O57" s="10"/>
      <c r="P57" s="10"/>
      <c r="Q57" s="10"/>
      <c r="R57" s="10"/>
      <c r="S57" s="2257"/>
      <c r="T57" s="2257"/>
      <c r="U57" s="2257"/>
      <c r="V57" s="2257"/>
      <c r="W57" s="2257"/>
      <c r="X57" s="2257"/>
      <c r="Y57" s="2257"/>
    </row>
    <row r="58" spans="2:25" x14ac:dyDescent="0.2">
      <c r="B58" s="522" t="s">
        <v>54</v>
      </c>
      <c r="C58" s="15" t="s">
        <v>180</v>
      </c>
      <c r="D58" s="95"/>
      <c r="E58" s="95"/>
      <c r="F58" s="20" t="s">
        <v>20</v>
      </c>
      <c r="G58" s="30" t="s">
        <v>206</v>
      </c>
      <c r="H58" s="10"/>
      <c r="I58" s="10"/>
      <c r="J58" s="10"/>
      <c r="K58" s="519"/>
      <c r="L58" s="10"/>
      <c r="M58" s="10"/>
      <c r="N58" s="10"/>
      <c r="O58" s="10"/>
      <c r="P58" s="10"/>
      <c r="Q58" s="10"/>
      <c r="R58" s="10"/>
      <c r="S58" s="2392"/>
      <c r="T58" s="2392"/>
      <c r="U58" s="2392"/>
      <c r="V58" s="2392"/>
      <c r="W58" s="2392"/>
      <c r="X58" s="2392"/>
      <c r="Y58" s="2392"/>
    </row>
    <row r="59" spans="2:25" x14ac:dyDescent="0.2">
      <c r="B59" s="522" t="s">
        <v>55</v>
      </c>
      <c r="C59" s="15" t="s">
        <v>192</v>
      </c>
      <c r="D59" s="95"/>
      <c r="E59" s="95"/>
      <c r="F59" s="20" t="s">
        <v>20</v>
      </c>
      <c r="G59" s="30" t="s">
        <v>203</v>
      </c>
      <c r="H59" s="10"/>
      <c r="I59" s="10"/>
      <c r="J59" s="10"/>
      <c r="K59" s="519"/>
      <c r="L59" s="10"/>
      <c r="M59" s="10"/>
      <c r="N59" s="10"/>
      <c r="O59" s="10"/>
      <c r="P59" s="10"/>
      <c r="Q59" s="10"/>
      <c r="R59" s="10"/>
      <c r="S59" s="2392"/>
      <c r="T59" s="2392"/>
      <c r="U59" s="2392"/>
      <c r="V59" s="2392"/>
      <c r="W59" s="2392"/>
      <c r="X59" s="2392"/>
      <c r="Y59" s="2392"/>
    </row>
    <row r="60" spans="2:25" x14ac:dyDescent="0.2">
      <c r="B60" s="522" t="s">
        <v>56</v>
      </c>
      <c r="C60" s="15" t="s">
        <v>183</v>
      </c>
      <c r="D60" s="95"/>
      <c r="E60" s="95"/>
      <c r="F60" s="20" t="s">
        <v>20</v>
      </c>
      <c r="G60" s="30" t="s">
        <v>205</v>
      </c>
      <c r="H60" s="10"/>
      <c r="I60" s="10"/>
      <c r="J60" s="10"/>
      <c r="K60" s="519"/>
      <c r="L60" s="10"/>
      <c r="M60" s="10"/>
      <c r="N60" s="10"/>
      <c r="O60" s="10"/>
      <c r="P60" s="10"/>
      <c r="Q60" s="10"/>
      <c r="R60" s="10"/>
      <c r="S60" s="95"/>
      <c r="T60" s="95"/>
      <c r="U60" s="95"/>
      <c r="V60" s="95"/>
      <c r="W60" s="95"/>
      <c r="X60" s="95"/>
      <c r="Y60" s="95"/>
    </row>
    <row r="61" spans="2:25" x14ac:dyDescent="0.2">
      <c r="B61" s="522" t="s">
        <v>57</v>
      </c>
      <c r="C61" s="15" t="s">
        <v>193</v>
      </c>
      <c r="D61" s="95"/>
      <c r="E61" s="95"/>
      <c r="F61" s="20" t="s">
        <v>20</v>
      </c>
      <c r="G61" s="30" t="s">
        <v>204</v>
      </c>
      <c r="H61" s="10"/>
      <c r="I61" s="10"/>
      <c r="J61" s="10"/>
      <c r="K61" s="519"/>
      <c r="L61" s="10"/>
      <c r="M61" s="10"/>
      <c r="N61" s="10"/>
      <c r="O61" s="10"/>
      <c r="P61" s="10"/>
      <c r="Q61" s="10"/>
      <c r="R61" s="10"/>
      <c r="S61" s="95"/>
      <c r="T61" s="95"/>
      <c r="U61" s="95"/>
      <c r="V61" s="95"/>
      <c r="W61" s="95"/>
      <c r="X61" s="95"/>
      <c r="Y61" s="95"/>
    </row>
    <row r="62" spans="2:25" x14ac:dyDescent="0.2">
      <c r="B62" s="1174" t="s">
        <v>643</v>
      </c>
      <c r="C62" s="112" t="s">
        <v>679</v>
      </c>
    </row>
    <row r="63" spans="2:25" x14ac:dyDescent="0.2">
      <c r="B63" s="354"/>
      <c r="C63" s="354"/>
      <c r="D63" s="354"/>
      <c r="E63" s="354"/>
      <c r="F63" s="354"/>
      <c r="G63" s="354"/>
      <c r="H63" s="354"/>
    </row>
    <row r="64" spans="2:25" x14ac:dyDescent="0.2">
      <c r="B64" s="1174"/>
    </row>
    <row r="65" spans="2:25" ht="18" x14ac:dyDescent="0.25">
      <c r="B65" s="2361" t="s">
        <v>168</v>
      </c>
      <c r="C65" s="2361"/>
      <c r="D65" s="2361"/>
      <c r="E65" s="2361"/>
      <c r="F65" s="2361"/>
      <c r="G65" s="2361"/>
      <c r="H65" s="2361"/>
      <c r="I65" s="2361"/>
      <c r="J65" s="2361"/>
      <c r="K65" s="2361"/>
      <c r="L65" s="2361"/>
      <c r="M65" s="2361"/>
      <c r="N65" s="2361"/>
      <c r="O65" s="2361"/>
      <c r="P65" s="2361"/>
      <c r="Q65" s="2361"/>
      <c r="R65" s="2361"/>
      <c r="S65" s="2361"/>
      <c r="T65" s="2361"/>
      <c r="U65" s="2361"/>
      <c r="V65" s="2361"/>
      <c r="W65" s="2361"/>
      <c r="X65" s="2361"/>
      <c r="Y65" s="2361"/>
    </row>
    <row r="66" spans="2:25" ht="18" x14ac:dyDescent="0.25">
      <c r="B66" s="1287"/>
      <c r="C66" s="1287"/>
      <c r="D66" s="1287"/>
      <c r="E66" s="1287"/>
      <c r="F66" s="1287"/>
      <c r="G66" s="1287"/>
      <c r="H66" s="1287"/>
      <c r="I66" s="1287"/>
      <c r="J66" s="1287"/>
      <c r="K66" s="1287"/>
      <c r="L66" s="1287"/>
      <c r="M66" s="1287"/>
      <c r="N66" s="1287"/>
      <c r="O66" s="1287"/>
      <c r="P66" s="1287"/>
      <c r="Q66" s="1287"/>
      <c r="R66" s="1287"/>
      <c r="S66" s="1287"/>
      <c r="T66" s="1287"/>
      <c r="U66" s="1287"/>
      <c r="V66" s="1287"/>
      <c r="W66" s="1287"/>
      <c r="X66" s="1287"/>
      <c r="Y66" s="112"/>
    </row>
    <row r="67" spans="2:25" x14ac:dyDescent="0.2">
      <c r="B67" s="112" t="s">
        <v>273</v>
      </c>
      <c r="C67" s="112"/>
      <c r="D67" s="112" t="s">
        <v>27</v>
      </c>
      <c r="E67" s="2705" t="s">
        <v>284</v>
      </c>
      <c r="F67" s="2705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</row>
    <row r="68" spans="2:25" x14ac:dyDescent="0.2">
      <c r="B68" s="112" t="s">
        <v>25</v>
      </c>
      <c r="C68" s="112"/>
      <c r="D68" s="112" t="s">
        <v>27</v>
      </c>
      <c r="E68" s="2706">
        <v>2014</v>
      </c>
      <c r="F68" s="2706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</row>
    <row r="69" spans="2:25" x14ac:dyDescent="0.2">
      <c r="B69" s="112" t="s">
        <v>26</v>
      </c>
      <c r="C69" s="112"/>
      <c r="D69" s="112" t="s">
        <v>27</v>
      </c>
      <c r="E69" s="1289" t="s">
        <v>645</v>
      </c>
      <c r="F69" s="1289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</row>
    <row r="70" spans="2:25" ht="13.5" thickBot="1" x14ac:dyDescent="0.25">
      <c r="B70" s="112"/>
      <c r="C70" s="112"/>
      <c r="D70" s="460"/>
      <c r="E70" s="460"/>
      <c r="F70" s="460"/>
      <c r="G70" s="460"/>
      <c r="H70" s="354"/>
      <c r="I70" s="354"/>
      <c r="J70" s="354"/>
      <c r="K70" s="354"/>
      <c r="L70" s="354"/>
      <c r="M70" s="354"/>
      <c r="N70" s="354"/>
      <c r="O70" s="354"/>
      <c r="P70" s="354"/>
      <c r="Q70" s="354"/>
      <c r="R70" s="354"/>
      <c r="S70" s="354"/>
      <c r="T70" s="354"/>
      <c r="U70" s="354"/>
      <c r="V70" s="354"/>
      <c r="W70" s="354"/>
      <c r="X70" s="354"/>
      <c r="Y70" s="460"/>
    </row>
    <row r="71" spans="2:25" x14ac:dyDescent="0.2">
      <c r="B71" s="2707" t="s">
        <v>0</v>
      </c>
      <c r="C71" s="2710" t="s">
        <v>272</v>
      </c>
      <c r="D71" s="2711"/>
      <c r="E71" s="2711"/>
      <c r="F71" s="2716" t="s">
        <v>194</v>
      </c>
      <c r="G71" s="2399" t="s">
        <v>169</v>
      </c>
      <c r="H71" s="2719" t="s">
        <v>170</v>
      </c>
      <c r="I71" s="2357"/>
      <c r="J71" s="2357"/>
      <c r="K71" s="2357"/>
      <c r="L71" s="2357"/>
      <c r="M71" s="2357"/>
      <c r="N71" s="2357"/>
      <c r="O71" s="2357"/>
      <c r="P71" s="2357"/>
      <c r="Q71" s="2357"/>
      <c r="R71" s="2357"/>
      <c r="S71" s="2357"/>
      <c r="T71" s="2357"/>
      <c r="U71" s="2357"/>
      <c r="V71" s="2357"/>
      <c r="W71" s="2357"/>
      <c r="X71" s="2359"/>
      <c r="Y71" s="2400" t="s">
        <v>309</v>
      </c>
    </row>
    <row r="72" spans="2:25" x14ac:dyDescent="0.2">
      <c r="B72" s="2708"/>
      <c r="C72" s="2712"/>
      <c r="D72" s="2713"/>
      <c r="E72" s="2713"/>
      <c r="F72" s="2717"/>
      <c r="G72" s="2401"/>
      <c r="H72" s="2720" t="s">
        <v>171</v>
      </c>
      <c r="I72" s="2358" t="s">
        <v>172</v>
      </c>
      <c r="J72" s="2358" t="s">
        <v>173</v>
      </c>
      <c r="K72" s="2358" t="s">
        <v>174</v>
      </c>
      <c r="L72" s="2358" t="s">
        <v>241</v>
      </c>
      <c r="M72" s="2358" t="s">
        <v>176</v>
      </c>
      <c r="N72" s="2358" t="s">
        <v>177</v>
      </c>
      <c r="O72" s="2358" t="s">
        <v>178</v>
      </c>
      <c r="P72" s="2358" t="s">
        <v>182</v>
      </c>
      <c r="Q72" s="2358" t="s">
        <v>179</v>
      </c>
      <c r="R72" s="2358" t="s">
        <v>270</v>
      </c>
      <c r="S72" s="2358" t="s">
        <v>180</v>
      </c>
      <c r="T72" s="2358" t="s">
        <v>181</v>
      </c>
      <c r="U72" s="2358" t="s">
        <v>183</v>
      </c>
      <c r="V72" s="2358" t="s">
        <v>193</v>
      </c>
      <c r="W72" s="2358" t="s">
        <v>184</v>
      </c>
      <c r="X72" s="2360" t="s">
        <v>97</v>
      </c>
      <c r="Y72" s="2402"/>
    </row>
    <row r="73" spans="2:25" x14ac:dyDescent="0.2">
      <c r="B73" s="2709"/>
      <c r="C73" s="2714"/>
      <c r="D73" s="2715"/>
      <c r="E73" s="2715"/>
      <c r="F73" s="2718"/>
      <c r="G73" s="2403"/>
      <c r="H73" s="2720"/>
      <c r="I73" s="2358"/>
      <c r="J73" s="2358"/>
      <c r="K73" s="2358"/>
      <c r="L73" s="2358"/>
      <c r="M73" s="2358"/>
      <c r="N73" s="2358"/>
      <c r="O73" s="2358"/>
      <c r="P73" s="2358"/>
      <c r="Q73" s="2358"/>
      <c r="R73" s="2358"/>
      <c r="S73" s="2358"/>
      <c r="T73" s="2358"/>
      <c r="U73" s="2358"/>
      <c r="V73" s="2358"/>
      <c r="W73" s="2358"/>
      <c r="X73" s="2360"/>
      <c r="Y73" s="2404"/>
    </row>
    <row r="74" spans="2:25" ht="13.5" thickBot="1" x14ac:dyDescent="0.25">
      <c r="B74" s="375">
        <v>1</v>
      </c>
      <c r="C74" s="2696">
        <v>2</v>
      </c>
      <c r="D74" s="2398"/>
      <c r="E74" s="2398"/>
      <c r="F74" s="461">
        <v>3</v>
      </c>
      <c r="G74" s="462">
        <v>4</v>
      </c>
      <c r="H74" s="375">
        <v>5</v>
      </c>
      <c r="I74" s="378">
        <v>6</v>
      </c>
      <c r="J74" s="378">
        <v>7</v>
      </c>
      <c r="K74" s="378">
        <v>8</v>
      </c>
      <c r="L74" s="378">
        <v>9</v>
      </c>
      <c r="M74" s="378">
        <v>10</v>
      </c>
      <c r="N74" s="378">
        <v>11</v>
      </c>
      <c r="O74" s="378">
        <v>12</v>
      </c>
      <c r="P74" s="378">
        <v>13</v>
      </c>
      <c r="Q74" s="378">
        <v>14</v>
      </c>
      <c r="R74" s="378">
        <v>15</v>
      </c>
      <c r="S74" s="378">
        <v>16</v>
      </c>
      <c r="T74" s="378">
        <v>17</v>
      </c>
      <c r="U74" s="378">
        <v>18</v>
      </c>
      <c r="V74" s="378">
        <v>19</v>
      </c>
      <c r="W74" s="378">
        <v>20</v>
      </c>
      <c r="X74" s="376">
        <v>21</v>
      </c>
      <c r="Y74" s="1286">
        <v>22</v>
      </c>
    </row>
    <row r="75" spans="2:25" ht="32.25" customHeight="1" x14ac:dyDescent="0.2">
      <c r="B75" s="436"/>
      <c r="C75" s="2697"/>
      <c r="D75" s="2698"/>
      <c r="E75" s="2698"/>
      <c r="F75" s="437"/>
      <c r="G75" s="437"/>
      <c r="H75" s="438"/>
      <c r="I75" s="439"/>
      <c r="J75" s="440"/>
      <c r="K75" s="440"/>
      <c r="L75" s="440"/>
      <c r="M75" s="440"/>
      <c r="N75" s="439"/>
      <c r="O75" s="439"/>
      <c r="P75" s="439"/>
      <c r="Q75" s="439"/>
      <c r="R75" s="439"/>
      <c r="S75" s="439"/>
      <c r="T75" s="439"/>
      <c r="U75" s="441"/>
      <c r="V75" s="442"/>
      <c r="W75" s="441"/>
      <c r="X75" s="443"/>
      <c r="Y75" s="444"/>
    </row>
    <row r="76" spans="2:25" ht="32.25" customHeight="1" x14ac:dyDescent="0.2">
      <c r="B76" s="445"/>
      <c r="C76" s="2699" t="s">
        <v>275</v>
      </c>
      <c r="D76" s="2700"/>
      <c r="E76" s="2700"/>
      <c r="F76" s="446">
        <v>29</v>
      </c>
      <c r="G76" s="446">
        <v>32</v>
      </c>
      <c r="H76" s="447">
        <v>16</v>
      </c>
      <c r="I76" s="448"/>
      <c r="J76" s="449">
        <v>1</v>
      </c>
      <c r="K76" s="449"/>
      <c r="L76" s="449">
        <v>15</v>
      </c>
      <c r="M76" s="449">
        <v>4</v>
      </c>
      <c r="N76" s="448"/>
      <c r="O76" s="448"/>
      <c r="P76" s="448"/>
      <c r="Q76" s="448">
        <v>20</v>
      </c>
      <c r="R76" s="448">
        <v>1</v>
      </c>
      <c r="S76" s="448"/>
      <c r="T76" s="448"/>
      <c r="U76" s="448">
        <v>6</v>
      </c>
      <c r="V76" s="448">
        <v>12</v>
      </c>
      <c r="W76" s="448"/>
      <c r="X76" s="448">
        <v>25</v>
      </c>
      <c r="Y76" s="451"/>
    </row>
    <row r="77" spans="2:25" ht="32.25" customHeight="1" thickBot="1" x14ac:dyDescent="0.25">
      <c r="B77" s="452"/>
      <c r="C77" s="2701"/>
      <c r="D77" s="2702"/>
      <c r="E77" s="2702"/>
      <c r="F77" s="453"/>
      <c r="G77" s="453"/>
      <c r="H77" s="454"/>
      <c r="I77" s="455"/>
      <c r="J77" s="456"/>
      <c r="K77" s="456"/>
      <c r="L77" s="456"/>
      <c r="M77" s="456"/>
      <c r="N77" s="455"/>
      <c r="O77" s="455"/>
      <c r="P77" s="455"/>
      <c r="Q77" s="455"/>
      <c r="R77" s="455"/>
      <c r="S77" s="455"/>
      <c r="T77" s="455"/>
      <c r="U77" s="457"/>
      <c r="V77" s="457"/>
      <c r="W77" s="457"/>
      <c r="X77" s="458"/>
      <c r="Y77" s="459"/>
    </row>
    <row r="78" spans="2:25" ht="32.25" customHeight="1" thickBot="1" x14ac:dyDescent="0.25">
      <c r="B78" s="2299" t="s">
        <v>308</v>
      </c>
      <c r="C78" s="2668"/>
      <c r="D78" s="2668"/>
      <c r="E78" s="2703"/>
      <c r="F78" s="370">
        <f>SUM(F76:F77)</f>
        <v>29</v>
      </c>
      <c r="G78" s="370">
        <f t="shared" ref="G78:X78" si="2">SUM(G76:G77)</f>
        <v>32</v>
      </c>
      <c r="H78" s="476">
        <f t="shared" si="2"/>
        <v>16</v>
      </c>
      <c r="I78" s="369">
        <f t="shared" si="2"/>
        <v>0</v>
      </c>
      <c r="J78" s="369">
        <f t="shared" si="2"/>
        <v>1</v>
      </c>
      <c r="K78" s="369">
        <f t="shared" si="2"/>
        <v>0</v>
      </c>
      <c r="L78" s="369">
        <f t="shared" si="2"/>
        <v>15</v>
      </c>
      <c r="M78" s="369">
        <f t="shared" si="2"/>
        <v>4</v>
      </c>
      <c r="N78" s="369">
        <f t="shared" si="2"/>
        <v>0</v>
      </c>
      <c r="O78" s="369">
        <f t="shared" si="2"/>
        <v>0</v>
      </c>
      <c r="P78" s="369">
        <f t="shared" si="2"/>
        <v>0</v>
      </c>
      <c r="Q78" s="369">
        <f t="shared" si="2"/>
        <v>20</v>
      </c>
      <c r="R78" s="369">
        <f t="shared" si="2"/>
        <v>1</v>
      </c>
      <c r="S78" s="369">
        <f t="shared" si="2"/>
        <v>0</v>
      </c>
      <c r="T78" s="369">
        <f t="shared" si="2"/>
        <v>0</v>
      </c>
      <c r="U78" s="369">
        <f t="shared" si="2"/>
        <v>6</v>
      </c>
      <c r="V78" s="369">
        <f t="shared" si="2"/>
        <v>12</v>
      </c>
      <c r="W78" s="369">
        <f t="shared" si="2"/>
        <v>0</v>
      </c>
      <c r="X78" s="369">
        <f t="shared" si="2"/>
        <v>25</v>
      </c>
      <c r="Y78" s="507"/>
    </row>
    <row r="79" spans="2:25" x14ac:dyDescent="0.2">
      <c r="B79" s="1290"/>
      <c r="C79" s="1290"/>
      <c r="D79" s="1290"/>
      <c r="E79" s="1290"/>
      <c r="F79" s="416"/>
      <c r="G79" s="416"/>
      <c r="H79" s="416"/>
      <c r="I79" s="416"/>
      <c r="J79" s="416"/>
      <c r="K79" s="416"/>
      <c r="L79" s="416"/>
      <c r="M79" s="416"/>
      <c r="N79" s="416"/>
      <c r="O79" s="416"/>
      <c r="P79" s="416"/>
      <c r="Q79" s="416"/>
      <c r="R79" s="416"/>
      <c r="S79" s="416"/>
      <c r="T79" s="416"/>
      <c r="U79" s="416"/>
      <c r="V79" s="416"/>
      <c r="W79" s="416"/>
      <c r="X79" s="416"/>
      <c r="Y79" s="417"/>
    </row>
    <row r="80" spans="2:25" x14ac:dyDescent="0.2">
      <c r="B80" s="65" t="s">
        <v>79</v>
      </c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2704"/>
      <c r="T80" s="2396"/>
      <c r="U80" s="2396"/>
      <c r="V80" s="2396"/>
      <c r="W80" s="2396"/>
      <c r="X80" s="2396"/>
      <c r="Y80" s="2396"/>
    </row>
    <row r="81" spans="2:25" x14ac:dyDescent="0.2"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</row>
    <row r="82" spans="2:25" x14ac:dyDescent="0.2">
      <c r="B82" s="1288" t="s">
        <v>8</v>
      </c>
      <c r="C82" s="15" t="s">
        <v>171</v>
      </c>
      <c r="D82" s="95"/>
      <c r="E82" s="95"/>
      <c r="F82" s="20" t="s">
        <v>20</v>
      </c>
      <c r="G82" s="30" t="s">
        <v>195</v>
      </c>
      <c r="H82" s="15"/>
      <c r="I82" s="15"/>
      <c r="J82" s="15"/>
      <c r="K82" s="10"/>
      <c r="L82" s="10"/>
      <c r="M82" s="10"/>
      <c r="N82" s="10"/>
      <c r="O82" s="10"/>
      <c r="P82" s="10"/>
      <c r="Q82" s="10"/>
      <c r="R82" s="10"/>
      <c r="S82" s="2256"/>
      <c r="T82" s="2256"/>
      <c r="U82" s="2256"/>
      <c r="V82" s="2256"/>
      <c r="W82" s="2256"/>
      <c r="X82" s="2256"/>
      <c r="Y82" s="2256"/>
    </row>
    <row r="83" spans="2:25" x14ac:dyDescent="0.2">
      <c r="B83" s="1288" t="s">
        <v>11</v>
      </c>
      <c r="C83" s="15" t="s">
        <v>172</v>
      </c>
      <c r="D83" s="95"/>
      <c r="E83" s="95"/>
      <c r="F83" s="20" t="s">
        <v>20</v>
      </c>
      <c r="G83" s="30" t="s">
        <v>196</v>
      </c>
      <c r="H83" s="17"/>
      <c r="I83" s="15"/>
      <c r="J83" s="15"/>
      <c r="K83" s="10"/>
      <c r="L83" s="10"/>
      <c r="M83" s="10"/>
      <c r="N83" s="10"/>
      <c r="O83" s="10"/>
      <c r="P83" s="10"/>
      <c r="Q83" s="10"/>
      <c r="R83" s="10"/>
      <c r="S83" s="2256"/>
      <c r="T83" s="2256"/>
      <c r="U83" s="2256"/>
      <c r="V83" s="2256"/>
      <c r="W83" s="2256"/>
      <c r="X83" s="2256"/>
      <c r="Y83" s="2256"/>
    </row>
    <row r="84" spans="2:25" x14ac:dyDescent="0.2">
      <c r="B84" s="1288" t="s">
        <v>13</v>
      </c>
      <c r="C84" s="18" t="s">
        <v>173</v>
      </c>
      <c r="D84" s="95"/>
      <c r="E84" s="95"/>
      <c r="F84" s="20" t="s">
        <v>20</v>
      </c>
      <c r="G84" s="30" t="s">
        <v>197</v>
      </c>
      <c r="H84" s="18"/>
      <c r="I84" s="15"/>
      <c r="J84" s="15"/>
      <c r="K84" s="10"/>
      <c r="L84" s="10"/>
      <c r="M84" s="10"/>
      <c r="N84" s="10"/>
      <c r="O84" s="10"/>
      <c r="P84" s="10"/>
      <c r="Q84" s="10"/>
      <c r="R84" s="10"/>
      <c r="S84" s="2392"/>
      <c r="T84" s="2392"/>
      <c r="U84" s="2392"/>
      <c r="V84" s="2392"/>
      <c r="W84" s="2392"/>
      <c r="X84" s="2392"/>
      <c r="Y84" s="2392"/>
    </row>
    <row r="85" spans="2:25" x14ac:dyDescent="0.2">
      <c r="B85" s="1288" t="s">
        <v>49</v>
      </c>
      <c r="C85" s="15" t="s">
        <v>174</v>
      </c>
      <c r="D85" s="95"/>
      <c r="E85" s="95"/>
      <c r="F85" s="20" t="s">
        <v>20</v>
      </c>
      <c r="G85" s="30" t="s">
        <v>198</v>
      </c>
      <c r="H85" s="15"/>
      <c r="I85" s="15"/>
      <c r="J85" s="15"/>
      <c r="K85" s="1285"/>
      <c r="L85" s="10"/>
      <c r="M85" s="10"/>
      <c r="N85" s="10"/>
      <c r="O85" s="10"/>
      <c r="P85" s="10"/>
      <c r="Q85" s="10"/>
      <c r="R85" s="10"/>
      <c r="S85" s="2392"/>
      <c r="T85" s="2392"/>
      <c r="U85" s="2392"/>
      <c r="V85" s="2392"/>
      <c r="W85" s="2392"/>
      <c r="X85" s="2392"/>
      <c r="Y85" s="2392"/>
    </row>
    <row r="86" spans="2:25" x14ac:dyDescent="0.2">
      <c r="B86" s="1288" t="s">
        <v>50</v>
      </c>
      <c r="C86" s="15" t="s">
        <v>175</v>
      </c>
      <c r="D86" s="95"/>
      <c r="E86" s="95"/>
      <c r="F86" s="20" t="s">
        <v>20</v>
      </c>
      <c r="G86" s="30" t="s">
        <v>199</v>
      </c>
      <c r="H86" s="10"/>
      <c r="I86" s="10"/>
      <c r="J86" s="10"/>
      <c r="K86" s="1285"/>
      <c r="L86" s="10"/>
      <c r="M86" s="10"/>
      <c r="N86" s="10"/>
      <c r="O86" s="10"/>
      <c r="P86" s="10"/>
      <c r="Q86" s="10"/>
      <c r="R86" s="10"/>
      <c r="S86" s="95"/>
      <c r="T86" s="95"/>
      <c r="U86" s="95"/>
      <c r="V86" s="95"/>
      <c r="W86" s="95"/>
      <c r="X86" s="95"/>
      <c r="Y86" s="95"/>
    </row>
    <row r="87" spans="2:25" x14ac:dyDescent="0.2">
      <c r="B87" s="1288" t="s">
        <v>51</v>
      </c>
      <c r="C87" s="15" t="s">
        <v>177</v>
      </c>
      <c r="D87" s="95"/>
      <c r="E87" s="95"/>
      <c r="F87" s="20" t="s">
        <v>20</v>
      </c>
      <c r="G87" s="30" t="s">
        <v>200</v>
      </c>
      <c r="H87" s="10"/>
      <c r="I87" s="10"/>
      <c r="J87" s="10"/>
      <c r="K87" s="1285"/>
      <c r="L87" s="10"/>
      <c r="M87" s="10"/>
      <c r="N87" s="10"/>
      <c r="O87" s="10"/>
      <c r="P87" s="10"/>
      <c r="Q87" s="10"/>
      <c r="R87" s="10"/>
      <c r="S87" s="95"/>
      <c r="T87" s="95"/>
      <c r="U87" s="95"/>
      <c r="V87" s="95"/>
      <c r="W87" s="95"/>
      <c r="X87" s="95"/>
      <c r="Y87" s="95"/>
    </row>
    <row r="88" spans="2:25" x14ac:dyDescent="0.2">
      <c r="B88" s="1288" t="s">
        <v>52</v>
      </c>
      <c r="C88" s="15" t="s">
        <v>179</v>
      </c>
      <c r="D88" s="95"/>
      <c r="E88" s="95"/>
      <c r="F88" s="20" t="s">
        <v>20</v>
      </c>
      <c r="G88" s="30" t="s">
        <v>201</v>
      </c>
      <c r="H88" s="10"/>
      <c r="I88" s="10"/>
      <c r="J88" s="10"/>
      <c r="K88" s="1285"/>
      <c r="L88" s="10"/>
      <c r="M88" s="10"/>
      <c r="N88" s="10"/>
      <c r="O88" s="10"/>
      <c r="P88" s="10"/>
      <c r="Q88" s="10"/>
      <c r="R88" s="10"/>
      <c r="S88" s="95"/>
      <c r="T88" s="95"/>
      <c r="U88" s="95"/>
      <c r="V88" s="95"/>
      <c r="W88" s="95"/>
      <c r="X88" s="95"/>
      <c r="Y88" s="95"/>
    </row>
    <row r="89" spans="2:25" x14ac:dyDescent="0.2">
      <c r="B89" s="1288" t="s">
        <v>53</v>
      </c>
      <c r="C89" s="15" t="s">
        <v>191</v>
      </c>
      <c r="D89" s="95"/>
      <c r="E89" s="95"/>
      <c r="F89" s="20" t="s">
        <v>20</v>
      </c>
      <c r="G89" s="30" t="s">
        <v>202</v>
      </c>
      <c r="H89" s="10"/>
      <c r="I89" s="10"/>
      <c r="J89" s="10"/>
      <c r="K89" s="1285"/>
      <c r="L89" s="10"/>
      <c r="M89" s="10"/>
      <c r="N89" s="10"/>
      <c r="O89" s="10"/>
      <c r="P89" s="10"/>
      <c r="Q89" s="10"/>
      <c r="R89" s="10"/>
      <c r="S89" s="2257"/>
      <c r="T89" s="2257"/>
      <c r="U89" s="2257"/>
      <c r="V89" s="2257"/>
      <c r="W89" s="2257"/>
      <c r="X89" s="2257"/>
      <c r="Y89" s="2257"/>
    </row>
    <row r="90" spans="2:25" x14ac:dyDescent="0.2">
      <c r="B90" s="1288" t="s">
        <v>54</v>
      </c>
      <c r="C90" s="15" t="s">
        <v>180</v>
      </c>
      <c r="D90" s="95"/>
      <c r="E90" s="95"/>
      <c r="F90" s="20" t="s">
        <v>20</v>
      </c>
      <c r="G90" s="30" t="s">
        <v>206</v>
      </c>
      <c r="H90" s="10"/>
      <c r="I90" s="10"/>
      <c r="J90" s="10"/>
      <c r="K90" s="1285"/>
      <c r="L90" s="10"/>
      <c r="M90" s="10"/>
      <c r="N90" s="10"/>
      <c r="O90" s="10"/>
      <c r="P90" s="10"/>
      <c r="Q90" s="10"/>
      <c r="R90" s="10"/>
      <c r="S90" s="2392"/>
      <c r="T90" s="2392"/>
      <c r="U90" s="2392"/>
      <c r="V90" s="2392"/>
      <c r="W90" s="2392"/>
      <c r="X90" s="2392"/>
      <c r="Y90" s="2392"/>
    </row>
    <row r="91" spans="2:25" x14ac:dyDescent="0.2">
      <c r="B91" s="1288" t="s">
        <v>55</v>
      </c>
      <c r="C91" s="15" t="s">
        <v>192</v>
      </c>
      <c r="D91" s="95"/>
      <c r="E91" s="95"/>
      <c r="F91" s="20" t="s">
        <v>20</v>
      </c>
      <c r="G91" s="30" t="s">
        <v>203</v>
      </c>
      <c r="H91" s="10"/>
      <c r="I91" s="10"/>
      <c r="J91" s="10"/>
      <c r="K91" s="1285"/>
      <c r="L91" s="10"/>
      <c r="M91" s="10"/>
      <c r="N91" s="10"/>
      <c r="O91" s="10"/>
      <c r="P91" s="10"/>
      <c r="Q91" s="10"/>
      <c r="R91" s="10"/>
      <c r="S91" s="2392"/>
      <c r="T91" s="2392"/>
      <c r="U91" s="2392"/>
      <c r="V91" s="2392"/>
      <c r="W91" s="2392"/>
      <c r="X91" s="2392"/>
      <c r="Y91" s="2392"/>
    </row>
    <row r="92" spans="2:25" x14ac:dyDescent="0.2">
      <c r="B92" s="1288" t="s">
        <v>56</v>
      </c>
      <c r="C92" s="15" t="s">
        <v>183</v>
      </c>
      <c r="D92" s="95"/>
      <c r="E92" s="95"/>
      <c r="F92" s="20" t="s">
        <v>20</v>
      </c>
      <c r="G92" s="30" t="s">
        <v>205</v>
      </c>
      <c r="H92" s="10"/>
      <c r="I92" s="10"/>
      <c r="J92" s="10"/>
      <c r="K92" s="1285"/>
      <c r="L92" s="10"/>
      <c r="M92" s="10"/>
      <c r="N92" s="10"/>
      <c r="O92" s="10"/>
      <c r="P92" s="10"/>
      <c r="Q92" s="10"/>
      <c r="R92" s="10"/>
      <c r="S92" s="95"/>
      <c r="T92" s="95"/>
      <c r="U92" s="95"/>
      <c r="V92" s="95"/>
      <c r="W92" s="95"/>
      <c r="X92" s="95"/>
      <c r="Y92" s="95"/>
    </row>
    <row r="93" spans="2:25" x14ac:dyDescent="0.2">
      <c r="B93" s="1288" t="s">
        <v>57</v>
      </c>
      <c r="C93" s="15" t="s">
        <v>193</v>
      </c>
      <c r="D93" s="95"/>
      <c r="E93" s="95"/>
      <c r="F93" s="20" t="s">
        <v>20</v>
      </c>
      <c r="G93" s="30" t="s">
        <v>204</v>
      </c>
      <c r="H93" s="10"/>
      <c r="I93" s="10"/>
      <c r="J93" s="10"/>
      <c r="K93" s="1285"/>
      <c r="L93" s="10"/>
      <c r="M93" s="10"/>
      <c r="N93" s="10"/>
      <c r="O93" s="10"/>
      <c r="P93" s="10"/>
      <c r="Q93" s="10"/>
      <c r="R93" s="10"/>
      <c r="S93" s="95"/>
      <c r="T93" s="95"/>
      <c r="U93" s="95"/>
      <c r="V93" s="95"/>
      <c r="W93" s="95"/>
      <c r="X93" s="95"/>
      <c r="Y93" s="95"/>
    </row>
    <row r="94" spans="2:25" x14ac:dyDescent="0.2">
      <c r="B94" s="1174" t="s">
        <v>643</v>
      </c>
      <c r="C94" s="112" t="s">
        <v>679</v>
      </c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</row>
    <row r="97" spans="2:25" ht="18" x14ac:dyDescent="0.25">
      <c r="B97" s="2361" t="s">
        <v>168</v>
      </c>
      <c r="C97" s="2361"/>
      <c r="D97" s="2361"/>
      <c r="E97" s="2361"/>
      <c r="F97" s="2361"/>
      <c r="G97" s="2361"/>
      <c r="H97" s="2361"/>
      <c r="I97" s="2361"/>
      <c r="J97" s="2361"/>
      <c r="K97" s="2361"/>
      <c r="L97" s="2361"/>
      <c r="M97" s="2361"/>
      <c r="N97" s="2361"/>
      <c r="O97" s="2361"/>
      <c r="P97" s="2361"/>
      <c r="Q97" s="2361"/>
      <c r="R97" s="2361"/>
      <c r="S97" s="2361"/>
      <c r="T97" s="2361"/>
      <c r="U97" s="2361"/>
      <c r="V97" s="2361"/>
      <c r="W97" s="2361"/>
      <c r="X97" s="2361"/>
      <c r="Y97" s="2361"/>
    </row>
    <row r="98" spans="2:25" ht="18" x14ac:dyDescent="0.25">
      <c r="B98" s="1473"/>
      <c r="C98" s="1473"/>
      <c r="D98" s="1473"/>
      <c r="E98" s="1473"/>
      <c r="F98" s="1473"/>
      <c r="G98" s="1473"/>
      <c r="H98" s="1473"/>
      <c r="I98" s="1473"/>
      <c r="J98" s="1473"/>
      <c r="K98" s="1473"/>
      <c r="L98" s="1473"/>
      <c r="M98" s="1473"/>
      <c r="N98" s="1473"/>
      <c r="O98" s="1473"/>
      <c r="P98" s="1473"/>
      <c r="Q98" s="1473"/>
      <c r="R98" s="1473"/>
      <c r="S98" s="1473"/>
      <c r="T98" s="1473"/>
      <c r="U98" s="1473"/>
      <c r="V98" s="1473"/>
      <c r="W98" s="1473"/>
      <c r="X98" s="1473"/>
      <c r="Y98" s="112"/>
    </row>
    <row r="99" spans="2:25" x14ac:dyDescent="0.2">
      <c r="B99" s="112" t="s">
        <v>273</v>
      </c>
      <c r="C99" s="112"/>
      <c r="D99" s="112" t="s">
        <v>27</v>
      </c>
      <c r="E99" s="2705" t="s">
        <v>285</v>
      </c>
      <c r="F99" s="2705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</row>
    <row r="100" spans="2:25" x14ac:dyDescent="0.2">
      <c r="B100" s="112" t="s">
        <v>25</v>
      </c>
      <c r="C100" s="112"/>
      <c r="D100" s="112" t="s">
        <v>27</v>
      </c>
      <c r="E100" s="2706">
        <v>2014</v>
      </c>
      <c r="F100" s="2706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</row>
    <row r="101" spans="2:25" x14ac:dyDescent="0.2">
      <c r="B101" s="112" t="s">
        <v>26</v>
      </c>
      <c r="C101" s="112"/>
      <c r="D101" s="112" t="s">
        <v>27</v>
      </c>
      <c r="E101" s="1474" t="s">
        <v>645</v>
      </c>
      <c r="F101" s="1474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</row>
    <row r="102" spans="2:25" ht="13.5" thickBot="1" x14ac:dyDescent="0.25">
      <c r="B102" s="112"/>
      <c r="C102" s="112"/>
      <c r="D102" s="460"/>
      <c r="E102" s="460"/>
      <c r="F102" s="460"/>
      <c r="G102" s="460"/>
      <c r="H102" s="354"/>
      <c r="I102" s="354"/>
      <c r="J102" s="354"/>
      <c r="K102" s="354"/>
      <c r="L102" s="354"/>
      <c r="M102" s="354"/>
      <c r="N102" s="354"/>
      <c r="O102" s="354"/>
      <c r="P102" s="354"/>
      <c r="Q102" s="354"/>
      <c r="R102" s="354"/>
      <c r="S102" s="354"/>
      <c r="T102" s="354"/>
      <c r="U102" s="354"/>
      <c r="V102" s="354"/>
      <c r="W102" s="354"/>
      <c r="X102" s="354"/>
      <c r="Y102" s="460"/>
    </row>
    <row r="103" spans="2:25" x14ac:dyDescent="0.2">
      <c r="B103" s="2707" t="s">
        <v>0</v>
      </c>
      <c r="C103" s="2710" t="s">
        <v>272</v>
      </c>
      <c r="D103" s="2711"/>
      <c r="E103" s="2711"/>
      <c r="F103" s="2716" t="s">
        <v>194</v>
      </c>
      <c r="G103" s="2399" t="s">
        <v>169</v>
      </c>
      <c r="H103" s="2719" t="s">
        <v>170</v>
      </c>
      <c r="I103" s="2357"/>
      <c r="J103" s="2357"/>
      <c r="K103" s="2357"/>
      <c r="L103" s="2357"/>
      <c r="M103" s="2357"/>
      <c r="N103" s="2357"/>
      <c r="O103" s="2357"/>
      <c r="P103" s="2357"/>
      <c r="Q103" s="2357"/>
      <c r="R103" s="2357"/>
      <c r="S103" s="2357"/>
      <c r="T103" s="2357"/>
      <c r="U103" s="2357"/>
      <c r="V103" s="2357"/>
      <c r="W103" s="2357"/>
      <c r="X103" s="2359"/>
      <c r="Y103" s="2400" t="s">
        <v>309</v>
      </c>
    </row>
    <row r="104" spans="2:25" x14ac:dyDescent="0.2">
      <c r="B104" s="2708"/>
      <c r="C104" s="2712"/>
      <c r="D104" s="2713"/>
      <c r="E104" s="2713"/>
      <c r="F104" s="2717"/>
      <c r="G104" s="2401"/>
      <c r="H104" s="2720" t="s">
        <v>171</v>
      </c>
      <c r="I104" s="2358" t="s">
        <v>172</v>
      </c>
      <c r="J104" s="2358" t="s">
        <v>173</v>
      </c>
      <c r="K104" s="2358" t="s">
        <v>174</v>
      </c>
      <c r="L104" s="2358" t="s">
        <v>241</v>
      </c>
      <c r="M104" s="2358" t="s">
        <v>176</v>
      </c>
      <c r="N104" s="2358" t="s">
        <v>177</v>
      </c>
      <c r="O104" s="2358" t="s">
        <v>178</v>
      </c>
      <c r="P104" s="2358" t="s">
        <v>182</v>
      </c>
      <c r="Q104" s="2358" t="s">
        <v>179</v>
      </c>
      <c r="R104" s="2358" t="s">
        <v>270</v>
      </c>
      <c r="S104" s="2358" t="s">
        <v>180</v>
      </c>
      <c r="T104" s="2358" t="s">
        <v>181</v>
      </c>
      <c r="U104" s="2358" t="s">
        <v>183</v>
      </c>
      <c r="V104" s="2358" t="s">
        <v>193</v>
      </c>
      <c r="W104" s="2358" t="s">
        <v>184</v>
      </c>
      <c r="X104" s="2360" t="s">
        <v>97</v>
      </c>
      <c r="Y104" s="2402"/>
    </row>
    <row r="105" spans="2:25" x14ac:dyDescent="0.2">
      <c r="B105" s="2709"/>
      <c r="C105" s="2714"/>
      <c r="D105" s="2715"/>
      <c r="E105" s="2715"/>
      <c r="F105" s="2718"/>
      <c r="G105" s="2403"/>
      <c r="H105" s="2720"/>
      <c r="I105" s="2358"/>
      <c r="J105" s="2358"/>
      <c r="K105" s="2358"/>
      <c r="L105" s="2358"/>
      <c r="M105" s="2358"/>
      <c r="N105" s="2358"/>
      <c r="O105" s="2358"/>
      <c r="P105" s="2358"/>
      <c r="Q105" s="2358"/>
      <c r="R105" s="2358"/>
      <c r="S105" s="2358"/>
      <c r="T105" s="2358"/>
      <c r="U105" s="2358"/>
      <c r="V105" s="2358"/>
      <c r="W105" s="2358"/>
      <c r="X105" s="2360"/>
      <c r="Y105" s="2404"/>
    </row>
    <row r="106" spans="2:25" ht="13.5" thickBot="1" x14ac:dyDescent="0.25">
      <c r="B106" s="375">
        <v>1</v>
      </c>
      <c r="C106" s="2696">
        <v>2</v>
      </c>
      <c r="D106" s="2398"/>
      <c r="E106" s="2398"/>
      <c r="F106" s="461">
        <v>3</v>
      </c>
      <c r="G106" s="462">
        <v>4</v>
      </c>
      <c r="H106" s="375">
        <v>5</v>
      </c>
      <c r="I106" s="378">
        <v>6</v>
      </c>
      <c r="J106" s="378">
        <v>7</v>
      </c>
      <c r="K106" s="378">
        <v>8</v>
      </c>
      <c r="L106" s="378">
        <v>9</v>
      </c>
      <c r="M106" s="378">
        <v>10</v>
      </c>
      <c r="N106" s="378">
        <v>11</v>
      </c>
      <c r="O106" s="378">
        <v>12</v>
      </c>
      <c r="P106" s="378">
        <v>13</v>
      </c>
      <c r="Q106" s="378">
        <v>14</v>
      </c>
      <c r="R106" s="378">
        <v>15</v>
      </c>
      <c r="S106" s="378">
        <v>16</v>
      </c>
      <c r="T106" s="378">
        <v>17</v>
      </c>
      <c r="U106" s="378">
        <v>18</v>
      </c>
      <c r="V106" s="378">
        <v>19</v>
      </c>
      <c r="W106" s="378">
        <v>20</v>
      </c>
      <c r="X106" s="376">
        <v>21</v>
      </c>
      <c r="Y106" s="1472">
        <v>22</v>
      </c>
    </row>
    <row r="107" spans="2:25" x14ac:dyDescent="0.2">
      <c r="B107" s="436"/>
      <c r="C107" s="2697"/>
      <c r="D107" s="2698"/>
      <c r="E107" s="2698"/>
      <c r="F107" s="437"/>
      <c r="G107" s="437"/>
      <c r="H107" s="438"/>
      <c r="I107" s="439"/>
      <c r="J107" s="440"/>
      <c r="K107" s="440"/>
      <c r="L107" s="440"/>
      <c r="M107" s="440"/>
      <c r="N107" s="439"/>
      <c r="O107" s="439"/>
      <c r="P107" s="439"/>
      <c r="Q107" s="439"/>
      <c r="R107" s="439"/>
      <c r="S107" s="439"/>
      <c r="T107" s="439"/>
      <c r="U107" s="441"/>
      <c r="V107" s="442"/>
      <c r="W107" s="441"/>
      <c r="X107" s="443"/>
      <c r="Y107" s="444"/>
    </row>
    <row r="108" spans="2:25" x14ac:dyDescent="0.2">
      <c r="B108" s="445"/>
      <c r="C108" s="2699" t="s">
        <v>275</v>
      </c>
      <c r="D108" s="2700"/>
      <c r="E108" s="2700"/>
      <c r="F108" s="446">
        <v>18</v>
      </c>
      <c r="G108" s="446">
        <v>28</v>
      </c>
      <c r="H108" s="447">
        <v>21</v>
      </c>
      <c r="I108" s="448"/>
      <c r="J108" s="449"/>
      <c r="K108" s="449"/>
      <c r="L108" s="449">
        <v>16</v>
      </c>
      <c r="M108" s="449">
        <v>4</v>
      </c>
      <c r="N108" s="448"/>
      <c r="O108" s="448"/>
      <c r="P108" s="448"/>
      <c r="Q108" s="448">
        <v>15</v>
      </c>
      <c r="R108" s="448">
        <v>5</v>
      </c>
      <c r="S108" s="448"/>
      <c r="T108" s="448"/>
      <c r="U108" s="448"/>
      <c r="V108" s="448">
        <v>21</v>
      </c>
      <c r="W108" s="448"/>
      <c r="X108" s="448">
        <v>2</v>
      </c>
      <c r="Y108" s="451"/>
    </row>
    <row r="109" spans="2:25" ht="13.5" thickBot="1" x14ac:dyDescent="0.25">
      <c r="B109" s="452"/>
      <c r="C109" s="2701"/>
      <c r="D109" s="2702"/>
      <c r="E109" s="2702"/>
      <c r="F109" s="453"/>
      <c r="G109" s="453"/>
      <c r="H109" s="454"/>
      <c r="I109" s="455"/>
      <c r="J109" s="456"/>
      <c r="K109" s="456"/>
      <c r="L109" s="456"/>
      <c r="M109" s="456"/>
      <c r="N109" s="455"/>
      <c r="O109" s="455"/>
      <c r="P109" s="455"/>
      <c r="Q109" s="455"/>
      <c r="R109" s="455"/>
      <c r="S109" s="455"/>
      <c r="T109" s="455"/>
      <c r="U109" s="457"/>
      <c r="V109" s="457"/>
      <c r="W109" s="457"/>
      <c r="X109" s="458"/>
      <c r="Y109" s="459"/>
    </row>
    <row r="110" spans="2:25" ht="13.5" thickBot="1" x14ac:dyDescent="0.25">
      <c r="B110" s="2299" t="s">
        <v>308</v>
      </c>
      <c r="C110" s="2668"/>
      <c r="D110" s="2668"/>
      <c r="E110" s="2703"/>
      <c r="F110" s="370">
        <f>SUM(F108:F109)</f>
        <v>18</v>
      </c>
      <c r="G110" s="370">
        <f t="shared" ref="G110:X110" si="3">SUM(G108:G109)</f>
        <v>28</v>
      </c>
      <c r="H110" s="476">
        <f t="shared" si="3"/>
        <v>21</v>
      </c>
      <c r="I110" s="369">
        <f t="shared" si="3"/>
        <v>0</v>
      </c>
      <c r="J110" s="369">
        <f t="shared" si="3"/>
        <v>0</v>
      </c>
      <c r="K110" s="369">
        <f t="shared" si="3"/>
        <v>0</v>
      </c>
      <c r="L110" s="369">
        <f t="shared" si="3"/>
        <v>16</v>
      </c>
      <c r="M110" s="369">
        <f t="shared" si="3"/>
        <v>4</v>
      </c>
      <c r="N110" s="369">
        <f t="shared" si="3"/>
        <v>0</v>
      </c>
      <c r="O110" s="369">
        <f t="shared" si="3"/>
        <v>0</v>
      </c>
      <c r="P110" s="369">
        <f t="shared" si="3"/>
        <v>0</v>
      </c>
      <c r="Q110" s="369">
        <f t="shared" si="3"/>
        <v>15</v>
      </c>
      <c r="R110" s="369">
        <f t="shared" si="3"/>
        <v>5</v>
      </c>
      <c r="S110" s="369">
        <f t="shared" si="3"/>
        <v>0</v>
      </c>
      <c r="T110" s="369">
        <f t="shared" si="3"/>
        <v>0</v>
      </c>
      <c r="U110" s="369">
        <f t="shared" si="3"/>
        <v>0</v>
      </c>
      <c r="V110" s="369">
        <f t="shared" si="3"/>
        <v>21</v>
      </c>
      <c r="W110" s="369">
        <f t="shared" si="3"/>
        <v>0</v>
      </c>
      <c r="X110" s="369">
        <f t="shared" si="3"/>
        <v>2</v>
      </c>
      <c r="Y110" s="507"/>
    </row>
    <row r="111" spans="2:25" x14ac:dyDescent="0.2">
      <c r="B111" s="1483"/>
      <c r="C111" s="1483"/>
      <c r="D111" s="1483"/>
      <c r="E111" s="1483"/>
      <c r="F111" s="416"/>
      <c r="G111" s="416"/>
      <c r="H111" s="416"/>
      <c r="I111" s="416"/>
      <c r="J111" s="416"/>
      <c r="K111" s="416"/>
      <c r="L111" s="416"/>
      <c r="M111" s="416"/>
      <c r="N111" s="416"/>
      <c r="O111" s="416"/>
      <c r="P111" s="416"/>
      <c r="Q111" s="416"/>
      <c r="R111" s="416"/>
      <c r="S111" s="416"/>
      <c r="T111" s="416"/>
      <c r="U111" s="416"/>
      <c r="V111" s="416"/>
      <c r="W111" s="416"/>
      <c r="X111" s="416"/>
      <c r="Y111" s="417"/>
    </row>
    <row r="112" spans="2:25" x14ac:dyDescent="0.2">
      <c r="B112" s="65" t="s">
        <v>79</v>
      </c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2704"/>
      <c r="T112" s="2396"/>
      <c r="U112" s="2396"/>
      <c r="V112" s="2396"/>
      <c r="W112" s="2396"/>
      <c r="X112" s="2396"/>
      <c r="Y112" s="2396"/>
    </row>
    <row r="113" spans="2:25" x14ac:dyDescent="0.2"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</row>
    <row r="114" spans="2:25" x14ac:dyDescent="0.2">
      <c r="B114" s="1480" t="s">
        <v>8</v>
      </c>
      <c r="C114" s="15" t="s">
        <v>171</v>
      </c>
      <c r="D114" s="95"/>
      <c r="E114" s="95"/>
      <c r="F114" s="20" t="s">
        <v>20</v>
      </c>
      <c r="G114" s="30" t="s">
        <v>195</v>
      </c>
      <c r="H114" s="15"/>
      <c r="I114" s="15"/>
      <c r="J114" s="15"/>
      <c r="K114" s="10"/>
      <c r="L114" s="10"/>
      <c r="M114" s="10"/>
      <c r="N114" s="10"/>
      <c r="O114" s="10"/>
      <c r="P114" s="10"/>
      <c r="Q114" s="10"/>
      <c r="R114" s="10"/>
      <c r="S114" s="2256"/>
      <c r="T114" s="2256"/>
      <c r="U114" s="2256"/>
      <c r="V114" s="2256"/>
      <c r="W114" s="2256"/>
      <c r="X114" s="2256"/>
      <c r="Y114" s="2256"/>
    </row>
    <row r="115" spans="2:25" x14ac:dyDescent="0.2">
      <c r="B115" s="1480" t="s">
        <v>11</v>
      </c>
      <c r="C115" s="15" t="s">
        <v>172</v>
      </c>
      <c r="D115" s="95"/>
      <c r="E115" s="95"/>
      <c r="F115" s="20" t="s">
        <v>20</v>
      </c>
      <c r="G115" s="30" t="s">
        <v>196</v>
      </c>
      <c r="H115" s="17"/>
      <c r="I115" s="15"/>
      <c r="J115" s="15"/>
      <c r="K115" s="10"/>
      <c r="L115" s="10"/>
      <c r="M115" s="10"/>
      <c r="N115" s="10"/>
      <c r="O115" s="10"/>
      <c r="P115" s="10"/>
      <c r="Q115" s="10"/>
      <c r="R115" s="10"/>
      <c r="S115" s="2256"/>
      <c r="T115" s="2256"/>
      <c r="U115" s="2256"/>
      <c r="V115" s="2256"/>
      <c r="W115" s="2256"/>
      <c r="X115" s="2256"/>
      <c r="Y115" s="2256"/>
    </row>
    <row r="116" spans="2:25" x14ac:dyDescent="0.2">
      <c r="B116" s="1480" t="s">
        <v>13</v>
      </c>
      <c r="C116" s="18" t="s">
        <v>173</v>
      </c>
      <c r="D116" s="95"/>
      <c r="E116" s="95"/>
      <c r="F116" s="20" t="s">
        <v>20</v>
      </c>
      <c r="G116" s="30" t="s">
        <v>197</v>
      </c>
      <c r="H116" s="18"/>
      <c r="I116" s="15"/>
      <c r="J116" s="15"/>
      <c r="K116" s="10"/>
      <c r="L116" s="10"/>
      <c r="M116" s="10"/>
      <c r="N116" s="10"/>
      <c r="O116" s="10"/>
      <c r="P116" s="10"/>
      <c r="Q116" s="10"/>
      <c r="R116" s="10"/>
      <c r="S116" s="2392"/>
      <c r="T116" s="2392"/>
      <c r="U116" s="2392"/>
      <c r="V116" s="2392"/>
      <c r="W116" s="2392"/>
      <c r="X116" s="2392"/>
      <c r="Y116" s="2392"/>
    </row>
    <row r="117" spans="2:25" x14ac:dyDescent="0.2">
      <c r="B117" s="1480" t="s">
        <v>49</v>
      </c>
      <c r="C117" s="15" t="s">
        <v>174</v>
      </c>
      <c r="D117" s="95"/>
      <c r="E117" s="95"/>
      <c r="F117" s="20" t="s">
        <v>20</v>
      </c>
      <c r="G117" s="30" t="s">
        <v>198</v>
      </c>
      <c r="H117" s="15"/>
      <c r="I117" s="15"/>
      <c r="J117" s="15"/>
      <c r="K117" s="1471"/>
      <c r="L117" s="10"/>
      <c r="M117" s="10"/>
      <c r="N117" s="10"/>
      <c r="O117" s="10"/>
      <c r="P117" s="10"/>
      <c r="Q117" s="10"/>
      <c r="R117" s="10"/>
      <c r="S117" s="2392"/>
      <c r="T117" s="2392"/>
      <c r="U117" s="2392"/>
      <c r="V117" s="2392"/>
      <c r="W117" s="2392"/>
      <c r="X117" s="2392"/>
      <c r="Y117" s="2392"/>
    </row>
    <row r="118" spans="2:25" x14ac:dyDescent="0.2">
      <c r="B118" s="1480" t="s">
        <v>50</v>
      </c>
      <c r="C118" s="15" t="s">
        <v>175</v>
      </c>
      <c r="D118" s="95"/>
      <c r="E118" s="95"/>
      <c r="F118" s="20" t="s">
        <v>20</v>
      </c>
      <c r="G118" s="30" t="s">
        <v>199</v>
      </c>
      <c r="H118" s="10"/>
      <c r="I118" s="10"/>
      <c r="J118" s="10"/>
      <c r="K118" s="1471"/>
      <c r="L118" s="10"/>
      <c r="M118" s="10"/>
      <c r="N118" s="10"/>
      <c r="O118" s="10"/>
      <c r="P118" s="10"/>
      <c r="Q118" s="10"/>
      <c r="R118" s="10"/>
      <c r="S118" s="95"/>
      <c r="T118" s="95"/>
      <c r="U118" s="95"/>
      <c r="V118" s="95"/>
      <c r="W118" s="95"/>
      <c r="X118" s="95"/>
      <c r="Y118" s="95"/>
    </row>
    <row r="119" spans="2:25" x14ac:dyDescent="0.2">
      <c r="B119" s="1480" t="s">
        <v>51</v>
      </c>
      <c r="C119" s="15" t="s">
        <v>177</v>
      </c>
      <c r="D119" s="95"/>
      <c r="E119" s="95"/>
      <c r="F119" s="20" t="s">
        <v>20</v>
      </c>
      <c r="G119" s="30" t="s">
        <v>200</v>
      </c>
      <c r="H119" s="10"/>
      <c r="I119" s="10"/>
      <c r="J119" s="10"/>
      <c r="K119" s="1471"/>
      <c r="L119" s="10"/>
      <c r="M119" s="10"/>
      <c r="N119" s="10"/>
      <c r="O119" s="10"/>
      <c r="P119" s="10"/>
      <c r="Q119" s="10"/>
      <c r="R119" s="10"/>
      <c r="S119" s="95"/>
      <c r="T119" s="95"/>
      <c r="U119" s="95"/>
      <c r="V119" s="95"/>
      <c r="W119" s="95"/>
      <c r="X119" s="95"/>
      <c r="Y119" s="95"/>
    </row>
    <row r="120" spans="2:25" x14ac:dyDescent="0.2">
      <c r="B120" s="1480" t="s">
        <v>52</v>
      </c>
      <c r="C120" s="15" t="s">
        <v>179</v>
      </c>
      <c r="D120" s="95"/>
      <c r="E120" s="95"/>
      <c r="F120" s="20" t="s">
        <v>20</v>
      </c>
      <c r="G120" s="30" t="s">
        <v>201</v>
      </c>
      <c r="H120" s="10"/>
      <c r="I120" s="10"/>
      <c r="J120" s="10"/>
      <c r="K120" s="1471"/>
      <c r="L120" s="10"/>
      <c r="M120" s="10"/>
      <c r="N120" s="10"/>
      <c r="O120" s="10"/>
      <c r="P120" s="10"/>
      <c r="Q120" s="10"/>
      <c r="R120" s="10"/>
      <c r="S120" s="95"/>
      <c r="T120" s="95"/>
      <c r="U120" s="95"/>
      <c r="V120" s="95"/>
      <c r="W120" s="95"/>
      <c r="X120" s="95"/>
      <c r="Y120" s="95"/>
    </row>
    <row r="121" spans="2:25" x14ac:dyDescent="0.2">
      <c r="B121" s="1480" t="s">
        <v>53</v>
      </c>
      <c r="C121" s="15" t="s">
        <v>191</v>
      </c>
      <c r="D121" s="95"/>
      <c r="E121" s="95"/>
      <c r="F121" s="20" t="s">
        <v>20</v>
      </c>
      <c r="G121" s="30" t="s">
        <v>202</v>
      </c>
      <c r="H121" s="10"/>
      <c r="I121" s="10"/>
      <c r="J121" s="10"/>
      <c r="K121" s="1471"/>
      <c r="L121" s="10"/>
      <c r="M121" s="10"/>
      <c r="N121" s="10"/>
      <c r="O121" s="10"/>
      <c r="P121" s="10"/>
      <c r="Q121" s="10"/>
      <c r="R121" s="10"/>
      <c r="S121" s="2257"/>
      <c r="T121" s="2257"/>
      <c r="U121" s="2257"/>
      <c r="V121" s="2257"/>
      <c r="W121" s="2257"/>
      <c r="X121" s="2257"/>
      <c r="Y121" s="2257"/>
    </row>
    <row r="122" spans="2:25" x14ac:dyDescent="0.2">
      <c r="B122" s="1480" t="s">
        <v>54</v>
      </c>
      <c r="C122" s="15" t="s">
        <v>180</v>
      </c>
      <c r="D122" s="95"/>
      <c r="E122" s="95"/>
      <c r="F122" s="20" t="s">
        <v>20</v>
      </c>
      <c r="G122" s="30" t="s">
        <v>206</v>
      </c>
      <c r="H122" s="10"/>
      <c r="I122" s="10"/>
      <c r="J122" s="10"/>
      <c r="K122" s="1471"/>
      <c r="L122" s="10"/>
      <c r="M122" s="10"/>
      <c r="N122" s="10"/>
      <c r="O122" s="10"/>
      <c r="P122" s="10"/>
      <c r="Q122" s="10"/>
      <c r="R122" s="10"/>
      <c r="S122" s="2392"/>
      <c r="T122" s="2392"/>
      <c r="U122" s="2392"/>
      <c r="V122" s="2392"/>
      <c r="W122" s="2392"/>
      <c r="X122" s="2392"/>
      <c r="Y122" s="2392"/>
    </row>
    <row r="123" spans="2:25" x14ac:dyDescent="0.2">
      <c r="B123" s="1480" t="s">
        <v>55</v>
      </c>
      <c r="C123" s="15" t="s">
        <v>192</v>
      </c>
      <c r="D123" s="95"/>
      <c r="E123" s="95"/>
      <c r="F123" s="20" t="s">
        <v>20</v>
      </c>
      <c r="G123" s="30" t="s">
        <v>203</v>
      </c>
      <c r="H123" s="10"/>
      <c r="I123" s="10"/>
      <c r="J123" s="10"/>
      <c r="K123" s="1471"/>
      <c r="L123" s="10"/>
      <c r="M123" s="10"/>
      <c r="N123" s="10"/>
      <c r="O123" s="10"/>
      <c r="P123" s="10"/>
      <c r="Q123" s="10"/>
      <c r="R123" s="10"/>
      <c r="S123" s="2392"/>
      <c r="T123" s="2392"/>
      <c r="U123" s="2392"/>
      <c r="V123" s="2392"/>
      <c r="W123" s="2392"/>
      <c r="X123" s="2392"/>
      <c r="Y123" s="2392"/>
    </row>
    <row r="124" spans="2:25" x14ac:dyDescent="0.2">
      <c r="B124" s="1480" t="s">
        <v>56</v>
      </c>
      <c r="C124" s="15" t="s">
        <v>183</v>
      </c>
      <c r="D124" s="95"/>
      <c r="E124" s="95"/>
      <c r="F124" s="20" t="s">
        <v>20</v>
      </c>
      <c r="G124" s="30" t="s">
        <v>205</v>
      </c>
      <c r="H124" s="10"/>
      <c r="I124" s="10"/>
      <c r="J124" s="10"/>
      <c r="K124" s="1471"/>
      <c r="L124" s="10"/>
      <c r="M124" s="10"/>
      <c r="N124" s="10"/>
      <c r="O124" s="10"/>
      <c r="P124" s="10"/>
      <c r="Q124" s="10"/>
      <c r="R124" s="10"/>
      <c r="S124" s="95"/>
      <c r="T124" s="95"/>
      <c r="U124" s="95"/>
      <c r="V124" s="95"/>
      <c r="W124" s="95"/>
      <c r="X124" s="95"/>
      <c r="Y124" s="95"/>
    </row>
    <row r="125" spans="2:25" x14ac:dyDescent="0.2">
      <c r="B125" s="1480" t="s">
        <v>57</v>
      </c>
      <c r="C125" s="15" t="s">
        <v>193</v>
      </c>
      <c r="D125" s="95"/>
      <c r="E125" s="95"/>
      <c r="F125" s="20" t="s">
        <v>20</v>
      </c>
      <c r="G125" s="30" t="s">
        <v>204</v>
      </c>
      <c r="H125" s="10"/>
      <c r="I125" s="10"/>
      <c r="J125" s="10"/>
      <c r="K125" s="1471"/>
      <c r="L125" s="10"/>
      <c r="M125" s="10"/>
      <c r="N125" s="10"/>
      <c r="O125" s="10"/>
      <c r="P125" s="10"/>
      <c r="Q125" s="10"/>
      <c r="R125" s="10"/>
      <c r="S125" s="95"/>
      <c r="T125" s="95"/>
      <c r="U125" s="95"/>
      <c r="V125" s="95"/>
      <c r="W125" s="95"/>
      <c r="X125" s="95"/>
      <c r="Y125" s="95"/>
    </row>
    <row r="126" spans="2:25" x14ac:dyDescent="0.2">
      <c r="B126" s="1174" t="s">
        <v>643</v>
      </c>
      <c r="C126" s="112" t="s">
        <v>679</v>
      </c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</row>
    <row r="129" spans="2:25" ht="18" x14ac:dyDescent="0.25">
      <c r="B129" s="2361" t="s">
        <v>168</v>
      </c>
      <c r="C129" s="2361"/>
      <c r="D129" s="2361"/>
      <c r="E129" s="2361"/>
      <c r="F129" s="2361"/>
      <c r="G129" s="2361"/>
      <c r="H129" s="2361"/>
      <c r="I129" s="2361"/>
      <c r="J129" s="2361"/>
      <c r="K129" s="2361"/>
      <c r="L129" s="2361"/>
      <c r="M129" s="2361"/>
      <c r="N129" s="2361"/>
      <c r="O129" s="2361"/>
      <c r="P129" s="2361"/>
      <c r="Q129" s="2361"/>
      <c r="R129" s="2361"/>
      <c r="S129" s="2361"/>
      <c r="T129" s="2361"/>
      <c r="U129" s="2361"/>
      <c r="V129" s="2361"/>
      <c r="W129" s="2361"/>
      <c r="X129" s="2361"/>
      <c r="Y129" s="2361"/>
    </row>
    <row r="130" spans="2:25" ht="18" x14ac:dyDescent="0.25">
      <c r="B130" s="1611"/>
      <c r="C130" s="1611"/>
      <c r="D130" s="1611"/>
      <c r="E130" s="1611"/>
      <c r="F130" s="1611"/>
      <c r="G130" s="1611"/>
      <c r="H130" s="1611"/>
      <c r="I130" s="1611"/>
      <c r="J130" s="1611"/>
      <c r="K130" s="1611"/>
      <c r="L130" s="1611"/>
      <c r="M130" s="1611"/>
      <c r="N130" s="1611"/>
      <c r="O130" s="1611"/>
      <c r="P130" s="1611"/>
      <c r="Q130" s="1611"/>
      <c r="R130" s="1611"/>
      <c r="S130" s="1611"/>
      <c r="T130" s="1611"/>
      <c r="U130" s="1611"/>
      <c r="V130" s="1611"/>
      <c r="W130" s="1611"/>
      <c r="X130" s="1611"/>
      <c r="Y130" s="112"/>
    </row>
    <row r="131" spans="2:25" x14ac:dyDescent="0.2">
      <c r="B131" s="112" t="s">
        <v>273</v>
      </c>
      <c r="C131" s="112"/>
      <c r="D131" s="112" t="s">
        <v>27</v>
      </c>
      <c r="E131" s="2705" t="s">
        <v>286</v>
      </c>
      <c r="F131" s="2705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</row>
    <row r="132" spans="2:25" x14ac:dyDescent="0.2">
      <c r="B132" s="112" t="s">
        <v>25</v>
      </c>
      <c r="C132" s="112"/>
      <c r="D132" s="112" t="s">
        <v>27</v>
      </c>
      <c r="E132" s="2706">
        <v>2014</v>
      </c>
      <c r="F132" s="2706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</row>
    <row r="133" spans="2:25" x14ac:dyDescent="0.2">
      <c r="B133" s="112" t="s">
        <v>26</v>
      </c>
      <c r="C133" s="112"/>
      <c r="D133" s="112" t="s">
        <v>27</v>
      </c>
      <c r="E133" s="1612" t="s">
        <v>645</v>
      </c>
      <c r="F133" s="16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</row>
    <row r="134" spans="2:25" ht="13.5" thickBot="1" x14ac:dyDescent="0.25">
      <c r="B134" s="112"/>
      <c r="C134" s="112"/>
      <c r="D134" s="460"/>
      <c r="E134" s="460"/>
      <c r="F134" s="460"/>
      <c r="G134" s="460"/>
      <c r="H134" s="354"/>
      <c r="I134" s="354"/>
      <c r="J134" s="354"/>
      <c r="K134" s="354"/>
      <c r="L134" s="354"/>
      <c r="M134" s="354"/>
      <c r="N134" s="354"/>
      <c r="O134" s="354"/>
      <c r="P134" s="354"/>
      <c r="Q134" s="354"/>
      <c r="R134" s="354"/>
      <c r="S134" s="354"/>
      <c r="T134" s="354"/>
      <c r="U134" s="354"/>
      <c r="V134" s="354"/>
      <c r="W134" s="354"/>
      <c r="X134" s="354"/>
      <c r="Y134" s="460"/>
    </row>
    <row r="135" spans="2:25" x14ac:dyDescent="0.2">
      <c r="B135" s="2707" t="s">
        <v>0</v>
      </c>
      <c r="C135" s="2710" t="s">
        <v>272</v>
      </c>
      <c r="D135" s="2711"/>
      <c r="E135" s="2711"/>
      <c r="F135" s="2716" t="s">
        <v>194</v>
      </c>
      <c r="G135" s="2399" t="s">
        <v>169</v>
      </c>
      <c r="H135" s="2719" t="s">
        <v>170</v>
      </c>
      <c r="I135" s="2357"/>
      <c r="J135" s="2357"/>
      <c r="K135" s="2357"/>
      <c r="L135" s="2357"/>
      <c r="M135" s="2357"/>
      <c r="N135" s="2357"/>
      <c r="O135" s="2357"/>
      <c r="P135" s="2357"/>
      <c r="Q135" s="2357"/>
      <c r="R135" s="2357"/>
      <c r="S135" s="2357"/>
      <c r="T135" s="2357"/>
      <c r="U135" s="2357"/>
      <c r="V135" s="2357"/>
      <c r="W135" s="2357"/>
      <c r="X135" s="2359"/>
      <c r="Y135" s="2400" t="s">
        <v>309</v>
      </c>
    </row>
    <row r="136" spans="2:25" x14ac:dyDescent="0.2">
      <c r="B136" s="2708"/>
      <c r="C136" s="2712"/>
      <c r="D136" s="2713"/>
      <c r="E136" s="2713"/>
      <c r="F136" s="2717"/>
      <c r="G136" s="2401"/>
      <c r="H136" s="2720" t="s">
        <v>171</v>
      </c>
      <c r="I136" s="2358" t="s">
        <v>172</v>
      </c>
      <c r="J136" s="2358" t="s">
        <v>173</v>
      </c>
      <c r="K136" s="2358" t="s">
        <v>174</v>
      </c>
      <c r="L136" s="2358" t="s">
        <v>241</v>
      </c>
      <c r="M136" s="2358" t="s">
        <v>176</v>
      </c>
      <c r="N136" s="2358" t="s">
        <v>177</v>
      </c>
      <c r="O136" s="2358" t="s">
        <v>178</v>
      </c>
      <c r="P136" s="2358" t="s">
        <v>182</v>
      </c>
      <c r="Q136" s="2358" t="s">
        <v>179</v>
      </c>
      <c r="R136" s="2358" t="s">
        <v>270</v>
      </c>
      <c r="S136" s="2358" t="s">
        <v>180</v>
      </c>
      <c r="T136" s="2358" t="s">
        <v>181</v>
      </c>
      <c r="U136" s="2358" t="s">
        <v>183</v>
      </c>
      <c r="V136" s="2358" t="s">
        <v>193</v>
      </c>
      <c r="W136" s="2358" t="s">
        <v>184</v>
      </c>
      <c r="X136" s="2360" t="s">
        <v>97</v>
      </c>
      <c r="Y136" s="2402"/>
    </row>
    <row r="137" spans="2:25" x14ac:dyDescent="0.2">
      <c r="B137" s="2709"/>
      <c r="C137" s="2714"/>
      <c r="D137" s="2715"/>
      <c r="E137" s="2715"/>
      <c r="F137" s="2718"/>
      <c r="G137" s="2403"/>
      <c r="H137" s="2720"/>
      <c r="I137" s="2358"/>
      <c r="J137" s="2358"/>
      <c r="K137" s="2358"/>
      <c r="L137" s="2358"/>
      <c r="M137" s="2358"/>
      <c r="N137" s="2358"/>
      <c r="O137" s="2358"/>
      <c r="P137" s="2358"/>
      <c r="Q137" s="2358"/>
      <c r="R137" s="2358"/>
      <c r="S137" s="2358"/>
      <c r="T137" s="2358"/>
      <c r="U137" s="2358"/>
      <c r="V137" s="2358"/>
      <c r="W137" s="2358"/>
      <c r="X137" s="2360"/>
      <c r="Y137" s="2404"/>
    </row>
    <row r="138" spans="2:25" ht="13.5" thickBot="1" x14ac:dyDescent="0.25">
      <c r="B138" s="375">
        <v>1</v>
      </c>
      <c r="C138" s="2696">
        <v>2</v>
      </c>
      <c r="D138" s="2398"/>
      <c r="E138" s="2398"/>
      <c r="F138" s="461">
        <v>3</v>
      </c>
      <c r="G138" s="462">
        <v>4</v>
      </c>
      <c r="H138" s="375">
        <v>5</v>
      </c>
      <c r="I138" s="378">
        <v>6</v>
      </c>
      <c r="J138" s="378">
        <v>7</v>
      </c>
      <c r="K138" s="378">
        <v>8</v>
      </c>
      <c r="L138" s="378">
        <v>9</v>
      </c>
      <c r="M138" s="378">
        <v>10</v>
      </c>
      <c r="N138" s="378">
        <v>11</v>
      </c>
      <c r="O138" s="378">
        <v>12</v>
      </c>
      <c r="P138" s="378">
        <v>13</v>
      </c>
      <c r="Q138" s="378">
        <v>14</v>
      </c>
      <c r="R138" s="378">
        <v>15</v>
      </c>
      <c r="S138" s="378">
        <v>16</v>
      </c>
      <c r="T138" s="378">
        <v>17</v>
      </c>
      <c r="U138" s="378">
        <v>18</v>
      </c>
      <c r="V138" s="378">
        <v>19</v>
      </c>
      <c r="W138" s="378">
        <v>20</v>
      </c>
      <c r="X138" s="376">
        <v>21</v>
      </c>
      <c r="Y138" s="1610">
        <v>22</v>
      </c>
    </row>
    <row r="139" spans="2:25" x14ac:dyDescent="0.2">
      <c r="B139" s="436"/>
      <c r="C139" s="2697"/>
      <c r="D139" s="2698"/>
      <c r="E139" s="2698"/>
      <c r="F139" s="437"/>
      <c r="G139" s="437"/>
      <c r="H139" s="438"/>
      <c r="I139" s="439"/>
      <c r="J139" s="440"/>
      <c r="K139" s="440"/>
      <c r="L139" s="440"/>
      <c r="M139" s="440"/>
      <c r="N139" s="439"/>
      <c r="O139" s="439"/>
      <c r="P139" s="439"/>
      <c r="Q139" s="439"/>
      <c r="R139" s="439"/>
      <c r="S139" s="439"/>
      <c r="T139" s="439"/>
      <c r="U139" s="441"/>
      <c r="V139" s="442"/>
      <c r="W139" s="441"/>
      <c r="X139" s="443"/>
      <c r="Y139" s="444"/>
    </row>
    <row r="140" spans="2:25" x14ac:dyDescent="0.2">
      <c r="B140" s="445"/>
      <c r="C140" s="2699" t="s">
        <v>275</v>
      </c>
      <c r="D140" s="2700"/>
      <c r="E140" s="2700"/>
      <c r="F140" s="446">
        <v>20</v>
      </c>
      <c r="G140" s="446">
        <v>22</v>
      </c>
      <c r="H140" s="447">
        <v>7</v>
      </c>
      <c r="I140" s="448"/>
      <c r="J140" s="449"/>
      <c r="K140" s="449"/>
      <c r="L140" s="449">
        <v>7</v>
      </c>
      <c r="M140" s="449"/>
      <c r="N140" s="448"/>
      <c r="O140" s="448"/>
      <c r="P140" s="448"/>
      <c r="Q140" s="448">
        <v>11</v>
      </c>
      <c r="R140" s="448">
        <v>5</v>
      </c>
      <c r="S140" s="448"/>
      <c r="T140" s="448"/>
      <c r="U140" s="448">
        <v>3</v>
      </c>
      <c r="V140" s="448">
        <v>14</v>
      </c>
      <c r="W140" s="448"/>
      <c r="X140" s="448">
        <v>11</v>
      </c>
      <c r="Y140" s="451"/>
    </row>
    <row r="141" spans="2:25" ht="13.5" thickBot="1" x14ac:dyDescent="0.25">
      <c r="B141" s="452"/>
      <c r="C141" s="2701"/>
      <c r="D141" s="2702"/>
      <c r="E141" s="2702"/>
      <c r="F141" s="453"/>
      <c r="G141" s="453"/>
      <c r="H141" s="454"/>
      <c r="I141" s="455"/>
      <c r="J141" s="456"/>
      <c r="K141" s="456"/>
      <c r="L141" s="456"/>
      <c r="M141" s="456"/>
      <c r="N141" s="455"/>
      <c r="O141" s="455"/>
      <c r="P141" s="455"/>
      <c r="Q141" s="455"/>
      <c r="R141" s="455"/>
      <c r="S141" s="455"/>
      <c r="T141" s="455"/>
      <c r="U141" s="457"/>
      <c r="V141" s="457"/>
      <c r="W141" s="457"/>
      <c r="X141" s="458"/>
      <c r="Y141" s="459"/>
    </row>
    <row r="142" spans="2:25" ht="13.5" thickBot="1" x14ac:dyDescent="0.25">
      <c r="B142" s="2299" t="s">
        <v>308</v>
      </c>
      <c r="C142" s="2668"/>
      <c r="D142" s="2668"/>
      <c r="E142" s="2703"/>
      <c r="F142" s="1684">
        <f>SUM(F140)</f>
        <v>20</v>
      </c>
      <c r="G142" s="1684">
        <f t="shared" ref="G142:X142" si="4">SUM(G140:G141)</f>
        <v>22</v>
      </c>
      <c r="H142" s="1685">
        <f t="shared" si="4"/>
        <v>7</v>
      </c>
      <c r="I142" s="1686">
        <f t="shared" si="4"/>
        <v>0</v>
      </c>
      <c r="J142" s="1686">
        <f t="shared" si="4"/>
        <v>0</v>
      </c>
      <c r="K142" s="1686">
        <f t="shared" si="4"/>
        <v>0</v>
      </c>
      <c r="L142" s="1686">
        <f t="shared" si="4"/>
        <v>7</v>
      </c>
      <c r="M142" s="1686">
        <f t="shared" si="4"/>
        <v>0</v>
      </c>
      <c r="N142" s="1686">
        <f t="shared" si="4"/>
        <v>0</v>
      </c>
      <c r="O142" s="1686">
        <f t="shared" si="4"/>
        <v>0</v>
      </c>
      <c r="P142" s="1686">
        <f t="shared" si="4"/>
        <v>0</v>
      </c>
      <c r="Q142" s="1686">
        <f t="shared" si="4"/>
        <v>11</v>
      </c>
      <c r="R142" s="1686">
        <f t="shared" si="4"/>
        <v>5</v>
      </c>
      <c r="S142" s="1686">
        <f t="shared" si="4"/>
        <v>0</v>
      </c>
      <c r="T142" s="1686">
        <f t="shared" si="4"/>
        <v>0</v>
      </c>
      <c r="U142" s="1686">
        <f t="shared" si="4"/>
        <v>3</v>
      </c>
      <c r="V142" s="1686">
        <f t="shared" si="4"/>
        <v>14</v>
      </c>
      <c r="W142" s="1686">
        <f t="shared" si="4"/>
        <v>0</v>
      </c>
      <c r="X142" s="1686">
        <f t="shared" si="4"/>
        <v>11</v>
      </c>
      <c r="Y142" s="507"/>
    </row>
    <row r="143" spans="2:25" x14ac:dyDescent="0.2">
      <c r="B143" s="1621"/>
      <c r="C143" s="1621"/>
      <c r="D143" s="1621"/>
      <c r="E143" s="1621"/>
      <c r="F143" s="416"/>
      <c r="G143" s="416"/>
      <c r="H143" s="416"/>
      <c r="I143" s="416"/>
      <c r="J143" s="416"/>
      <c r="K143" s="416"/>
      <c r="L143" s="416"/>
      <c r="M143" s="416"/>
      <c r="N143" s="416"/>
      <c r="O143" s="416"/>
      <c r="P143" s="416"/>
      <c r="Q143" s="416"/>
      <c r="R143" s="416"/>
      <c r="S143" s="416"/>
      <c r="T143" s="416"/>
      <c r="U143" s="416"/>
      <c r="V143" s="416"/>
      <c r="W143" s="416"/>
      <c r="X143" s="416"/>
      <c r="Y143" s="417"/>
    </row>
    <row r="144" spans="2:25" x14ac:dyDescent="0.2">
      <c r="B144" s="65" t="s">
        <v>79</v>
      </c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2704"/>
      <c r="T144" s="2396"/>
      <c r="U144" s="2396"/>
      <c r="V144" s="2396"/>
      <c r="W144" s="2396"/>
      <c r="X144" s="2396"/>
      <c r="Y144" s="2396"/>
    </row>
    <row r="145" spans="2:25" x14ac:dyDescent="0.2"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</row>
    <row r="146" spans="2:25" x14ac:dyDescent="0.2">
      <c r="B146" s="1617" t="s">
        <v>8</v>
      </c>
      <c r="C146" s="15" t="s">
        <v>171</v>
      </c>
      <c r="D146" s="95"/>
      <c r="E146" s="95"/>
      <c r="F146" s="20" t="s">
        <v>20</v>
      </c>
      <c r="G146" s="30" t="s">
        <v>195</v>
      </c>
      <c r="H146" s="15"/>
      <c r="I146" s="15"/>
      <c r="J146" s="15"/>
      <c r="K146" s="10"/>
      <c r="L146" s="10"/>
      <c r="M146" s="10"/>
      <c r="N146" s="10"/>
      <c r="O146" s="10"/>
      <c r="P146" s="10"/>
      <c r="Q146" s="10"/>
      <c r="R146" s="10"/>
      <c r="S146" s="2256"/>
      <c r="T146" s="2256"/>
      <c r="U146" s="2256"/>
      <c r="V146" s="2256"/>
      <c r="W146" s="2256"/>
      <c r="X146" s="2256"/>
      <c r="Y146" s="2256"/>
    </row>
    <row r="147" spans="2:25" x14ac:dyDescent="0.2">
      <c r="B147" s="1617" t="s">
        <v>11</v>
      </c>
      <c r="C147" s="15" t="s">
        <v>172</v>
      </c>
      <c r="D147" s="95"/>
      <c r="E147" s="95"/>
      <c r="F147" s="20" t="s">
        <v>20</v>
      </c>
      <c r="G147" s="30" t="s">
        <v>196</v>
      </c>
      <c r="H147" s="17"/>
      <c r="I147" s="15"/>
      <c r="J147" s="15"/>
      <c r="K147" s="10"/>
      <c r="L147" s="10"/>
      <c r="M147" s="10"/>
      <c r="N147" s="10"/>
      <c r="O147" s="10"/>
      <c r="P147" s="10"/>
      <c r="Q147" s="10"/>
      <c r="R147" s="10"/>
      <c r="S147" s="2256"/>
      <c r="T147" s="2256"/>
      <c r="U147" s="2256"/>
      <c r="V147" s="2256"/>
      <c r="W147" s="2256"/>
      <c r="X147" s="2256"/>
      <c r="Y147" s="2256"/>
    </row>
    <row r="148" spans="2:25" x14ac:dyDescent="0.2">
      <c r="B148" s="1617" t="s">
        <v>13</v>
      </c>
      <c r="C148" s="18" t="s">
        <v>173</v>
      </c>
      <c r="D148" s="95"/>
      <c r="E148" s="95"/>
      <c r="F148" s="20" t="s">
        <v>20</v>
      </c>
      <c r="G148" s="30" t="s">
        <v>197</v>
      </c>
      <c r="H148" s="18"/>
      <c r="I148" s="15"/>
      <c r="J148" s="15"/>
      <c r="K148" s="10"/>
      <c r="L148" s="10"/>
      <c r="M148" s="10"/>
      <c r="N148" s="10"/>
      <c r="O148" s="10"/>
      <c r="P148" s="10"/>
      <c r="Q148" s="10"/>
      <c r="R148" s="10"/>
      <c r="S148" s="2392"/>
      <c r="T148" s="2392"/>
      <c r="U148" s="2392"/>
      <c r="V148" s="2392"/>
      <c r="W148" s="2392"/>
      <c r="X148" s="2392"/>
      <c r="Y148" s="2392"/>
    </row>
    <row r="149" spans="2:25" x14ac:dyDescent="0.2">
      <c r="B149" s="1617" t="s">
        <v>49</v>
      </c>
      <c r="C149" s="15" t="s">
        <v>174</v>
      </c>
      <c r="D149" s="95"/>
      <c r="E149" s="95"/>
      <c r="F149" s="20" t="s">
        <v>20</v>
      </c>
      <c r="G149" s="30" t="s">
        <v>198</v>
      </c>
      <c r="H149" s="15"/>
      <c r="I149" s="15"/>
      <c r="J149" s="15"/>
      <c r="K149" s="1609"/>
      <c r="L149" s="10"/>
      <c r="M149" s="10"/>
      <c r="N149" s="10"/>
      <c r="O149" s="10"/>
      <c r="P149" s="10"/>
      <c r="Q149" s="10"/>
      <c r="R149" s="10"/>
      <c r="S149" s="2392"/>
      <c r="T149" s="2392"/>
      <c r="U149" s="2392"/>
      <c r="V149" s="2392"/>
      <c r="W149" s="2392"/>
      <c r="X149" s="2392"/>
      <c r="Y149" s="2392"/>
    </row>
    <row r="150" spans="2:25" x14ac:dyDescent="0.2">
      <c r="B150" s="1617" t="s">
        <v>50</v>
      </c>
      <c r="C150" s="15" t="s">
        <v>175</v>
      </c>
      <c r="D150" s="95"/>
      <c r="E150" s="95"/>
      <c r="F150" s="20" t="s">
        <v>20</v>
      </c>
      <c r="G150" s="30" t="s">
        <v>199</v>
      </c>
      <c r="H150" s="10"/>
      <c r="I150" s="10"/>
      <c r="J150" s="10"/>
      <c r="K150" s="1609"/>
      <c r="L150" s="10"/>
      <c r="M150" s="10"/>
      <c r="N150" s="10"/>
      <c r="O150" s="10"/>
      <c r="P150" s="10"/>
      <c r="Q150" s="10"/>
      <c r="R150" s="10"/>
      <c r="S150" s="95"/>
      <c r="T150" s="95"/>
      <c r="U150" s="95"/>
      <c r="V150" s="95"/>
      <c r="W150" s="95"/>
      <c r="X150" s="95"/>
      <c r="Y150" s="95"/>
    </row>
    <row r="151" spans="2:25" x14ac:dyDescent="0.2">
      <c r="B151" s="1617" t="s">
        <v>51</v>
      </c>
      <c r="C151" s="15" t="s">
        <v>177</v>
      </c>
      <c r="D151" s="95"/>
      <c r="E151" s="95"/>
      <c r="F151" s="20" t="s">
        <v>20</v>
      </c>
      <c r="G151" s="30" t="s">
        <v>200</v>
      </c>
      <c r="H151" s="10"/>
      <c r="I151" s="10"/>
      <c r="J151" s="10"/>
      <c r="K151" s="1609"/>
      <c r="L151" s="10"/>
      <c r="M151" s="10"/>
      <c r="N151" s="10"/>
      <c r="O151" s="10"/>
      <c r="P151" s="10"/>
      <c r="Q151" s="10"/>
      <c r="R151" s="10"/>
      <c r="S151" s="95"/>
      <c r="T151" s="95"/>
      <c r="U151" s="95"/>
      <c r="V151" s="95"/>
      <c r="W151" s="95"/>
      <c r="X151" s="95"/>
      <c r="Y151" s="95"/>
    </row>
    <row r="152" spans="2:25" x14ac:dyDescent="0.2">
      <c r="B152" s="1617" t="s">
        <v>52</v>
      </c>
      <c r="C152" s="15" t="s">
        <v>179</v>
      </c>
      <c r="D152" s="95"/>
      <c r="E152" s="95"/>
      <c r="F152" s="20" t="s">
        <v>20</v>
      </c>
      <c r="G152" s="30" t="s">
        <v>201</v>
      </c>
      <c r="H152" s="10"/>
      <c r="I152" s="10"/>
      <c r="J152" s="10"/>
      <c r="K152" s="1609"/>
      <c r="L152" s="10"/>
      <c r="M152" s="10"/>
      <c r="N152" s="10"/>
      <c r="O152" s="10"/>
      <c r="P152" s="10"/>
      <c r="Q152" s="10"/>
      <c r="R152" s="10"/>
      <c r="S152" s="95"/>
      <c r="T152" s="95"/>
      <c r="U152" s="95"/>
      <c r="V152" s="95"/>
      <c r="W152" s="95"/>
      <c r="X152" s="95"/>
      <c r="Y152" s="95"/>
    </row>
    <row r="153" spans="2:25" x14ac:dyDescent="0.2">
      <c r="B153" s="1617" t="s">
        <v>53</v>
      </c>
      <c r="C153" s="15" t="s">
        <v>191</v>
      </c>
      <c r="D153" s="95"/>
      <c r="E153" s="95"/>
      <c r="F153" s="20" t="s">
        <v>20</v>
      </c>
      <c r="G153" s="30" t="s">
        <v>202</v>
      </c>
      <c r="H153" s="10"/>
      <c r="I153" s="10"/>
      <c r="J153" s="10"/>
      <c r="K153" s="1609"/>
      <c r="L153" s="10"/>
      <c r="M153" s="10"/>
      <c r="N153" s="10"/>
      <c r="O153" s="10"/>
      <c r="P153" s="10"/>
      <c r="Q153" s="10"/>
      <c r="R153" s="10"/>
      <c r="S153" s="2257"/>
      <c r="T153" s="2257"/>
      <c r="U153" s="2257"/>
      <c r="V153" s="2257"/>
      <c r="W153" s="2257"/>
      <c r="X153" s="2257"/>
      <c r="Y153" s="2257"/>
    </row>
    <row r="154" spans="2:25" x14ac:dyDescent="0.2">
      <c r="B154" s="1617" t="s">
        <v>54</v>
      </c>
      <c r="C154" s="15" t="s">
        <v>180</v>
      </c>
      <c r="D154" s="95"/>
      <c r="E154" s="95"/>
      <c r="F154" s="20" t="s">
        <v>20</v>
      </c>
      <c r="G154" s="30" t="s">
        <v>206</v>
      </c>
      <c r="H154" s="10"/>
      <c r="I154" s="10"/>
      <c r="J154" s="10"/>
      <c r="K154" s="1609"/>
      <c r="L154" s="10"/>
      <c r="M154" s="10"/>
      <c r="N154" s="10"/>
      <c r="O154" s="10"/>
      <c r="P154" s="10"/>
      <c r="Q154" s="10"/>
      <c r="R154" s="10"/>
      <c r="S154" s="2392"/>
      <c r="T154" s="2392"/>
      <c r="U154" s="2392"/>
      <c r="V154" s="2392"/>
      <c r="W154" s="2392"/>
      <c r="X154" s="2392"/>
      <c r="Y154" s="2392"/>
    </row>
    <row r="155" spans="2:25" x14ac:dyDescent="0.2">
      <c r="B155" s="1617" t="s">
        <v>55</v>
      </c>
      <c r="C155" s="15" t="s">
        <v>192</v>
      </c>
      <c r="D155" s="95"/>
      <c r="E155" s="95"/>
      <c r="F155" s="20" t="s">
        <v>20</v>
      </c>
      <c r="G155" s="30" t="s">
        <v>203</v>
      </c>
      <c r="H155" s="10"/>
      <c r="I155" s="10"/>
      <c r="J155" s="10"/>
      <c r="K155" s="1609"/>
      <c r="L155" s="10"/>
      <c r="M155" s="10"/>
      <c r="N155" s="10"/>
      <c r="O155" s="10"/>
      <c r="P155" s="10"/>
      <c r="Q155" s="10"/>
      <c r="R155" s="10"/>
      <c r="S155" s="2392"/>
      <c r="T155" s="2392"/>
      <c r="U155" s="2392"/>
      <c r="V155" s="2392"/>
      <c r="W155" s="2392"/>
      <c r="X155" s="2392"/>
      <c r="Y155" s="2392"/>
    </row>
    <row r="156" spans="2:25" x14ac:dyDescent="0.2">
      <c r="B156" s="1617" t="s">
        <v>56</v>
      </c>
      <c r="C156" s="15" t="s">
        <v>183</v>
      </c>
      <c r="D156" s="95"/>
      <c r="E156" s="95"/>
      <c r="F156" s="20" t="s">
        <v>20</v>
      </c>
      <c r="G156" s="30" t="s">
        <v>205</v>
      </c>
      <c r="H156" s="10"/>
      <c r="I156" s="10"/>
      <c r="J156" s="10"/>
      <c r="K156" s="1609"/>
      <c r="L156" s="10"/>
      <c r="M156" s="10"/>
      <c r="N156" s="10"/>
      <c r="O156" s="10"/>
      <c r="P156" s="10"/>
      <c r="Q156" s="10"/>
      <c r="R156" s="10"/>
      <c r="S156" s="95"/>
      <c r="T156" s="95"/>
      <c r="U156" s="95"/>
      <c r="V156" s="95"/>
      <c r="W156" s="95"/>
      <c r="X156" s="95"/>
      <c r="Y156" s="95"/>
    </row>
    <row r="157" spans="2:25" x14ac:dyDescent="0.2">
      <c r="B157" s="1617" t="s">
        <v>57</v>
      </c>
      <c r="C157" s="15" t="s">
        <v>193</v>
      </c>
      <c r="D157" s="95"/>
      <c r="E157" s="95"/>
      <c r="F157" s="20" t="s">
        <v>20</v>
      </c>
      <c r="G157" s="30" t="s">
        <v>204</v>
      </c>
      <c r="H157" s="10"/>
      <c r="I157" s="10"/>
      <c r="J157" s="10"/>
      <c r="K157" s="1609"/>
      <c r="L157" s="10"/>
      <c r="M157" s="10"/>
      <c r="N157" s="10"/>
      <c r="O157" s="10"/>
      <c r="P157" s="10"/>
      <c r="Q157" s="10"/>
      <c r="R157" s="10"/>
      <c r="S157" s="95"/>
      <c r="T157" s="95"/>
      <c r="U157" s="95"/>
      <c r="V157" s="95"/>
      <c r="W157" s="95"/>
      <c r="X157" s="95"/>
      <c r="Y157" s="95"/>
    </row>
    <row r="158" spans="2:25" x14ac:dyDescent="0.2">
      <c r="B158" s="1174" t="s">
        <v>643</v>
      </c>
      <c r="C158" s="112" t="s">
        <v>679</v>
      </c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</row>
    <row r="159" spans="2:25" x14ac:dyDescent="0.2"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</row>
    <row r="161" spans="1:29" s="95" customFormat="1" ht="18" x14ac:dyDescent="0.25">
      <c r="A161" s="108"/>
      <c r="B161" s="2361" t="s">
        <v>168</v>
      </c>
      <c r="C161" s="2361"/>
      <c r="D161" s="2361"/>
      <c r="E161" s="2361"/>
      <c r="F161" s="2361"/>
      <c r="G161" s="2361"/>
      <c r="H161" s="2361"/>
      <c r="I161" s="2361"/>
      <c r="J161" s="2361"/>
      <c r="K161" s="2361"/>
      <c r="L161" s="2361"/>
      <c r="M161" s="2361"/>
      <c r="N161" s="2361"/>
      <c r="O161" s="2361"/>
      <c r="P161" s="2361"/>
      <c r="Q161" s="2361"/>
      <c r="R161" s="2361"/>
      <c r="S161" s="2361"/>
      <c r="T161" s="2361"/>
      <c r="U161" s="2361"/>
      <c r="V161" s="2361"/>
      <c r="W161" s="2361"/>
      <c r="X161" s="2361"/>
      <c r="Y161" s="2361"/>
      <c r="Z161" s="112"/>
      <c r="AA161" s="112"/>
      <c r="AB161" s="112"/>
      <c r="AC161" s="112"/>
    </row>
    <row r="162" spans="1:29" s="95" customFormat="1" ht="18" x14ac:dyDescent="0.25">
      <c r="A162" s="108"/>
      <c r="B162" s="1755"/>
      <c r="C162" s="1755"/>
      <c r="D162" s="1755"/>
      <c r="E162" s="1755"/>
      <c r="F162" s="1755"/>
      <c r="G162" s="1755"/>
      <c r="H162" s="1755"/>
      <c r="I162" s="1755"/>
      <c r="J162" s="1755"/>
      <c r="K162" s="1755"/>
      <c r="L162" s="1755"/>
      <c r="M162" s="1755"/>
      <c r="N162" s="1755"/>
      <c r="O162" s="1755"/>
      <c r="P162" s="1755"/>
      <c r="Q162" s="1755"/>
      <c r="R162" s="1755"/>
      <c r="S162" s="1755"/>
      <c r="T162" s="1755"/>
      <c r="U162" s="1755"/>
      <c r="V162" s="1755"/>
      <c r="W162" s="1755"/>
      <c r="X162" s="1755"/>
      <c r="Y162" s="112"/>
      <c r="Z162" s="112"/>
      <c r="AA162" s="112"/>
      <c r="AB162" s="112"/>
      <c r="AC162" s="112"/>
    </row>
    <row r="163" spans="1:29" s="95" customFormat="1" x14ac:dyDescent="0.2">
      <c r="A163" s="108"/>
      <c r="B163" s="112" t="s">
        <v>273</v>
      </c>
      <c r="C163" s="112"/>
      <c r="D163" s="112" t="s">
        <v>27</v>
      </c>
      <c r="E163" s="2705" t="s">
        <v>287</v>
      </c>
      <c r="F163" s="2705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</row>
    <row r="164" spans="1:29" s="95" customFormat="1" x14ac:dyDescent="0.2">
      <c r="A164" s="108"/>
      <c r="B164" s="112" t="s">
        <v>25</v>
      </c>
      <c r="C164" s="112"/>
      <c r="D164" s="112" t="s">
        <v>27</v>
      </c>
      <c r="E164" s="2706">
        <v>2014</v>
      </c>
      <c r="F164" s="2706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</row>
    <row r="165" spans="1:29" s="95" customFormat="1" x14ac:dyDescent="0.2">
      <c r="A165" s="108"/>
      <c r="B165" s="112" t="s">
        <v>26</v>
      </c>
      <c r="C165" s="112"/>
      <c r="D165" s="112" t="s">
        <v>27</v>
      </c>
      <c r="E165" s="1765" t="s">
        <v>645</v>
      </c>
      <c r="F165" s="1765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</row>
    <row r="166" spans="1:29" s="95" customFormat="1" ht="13.5" thickBot="1" x14ac:dyDescent="0.25">
      <c r="A166" s="108"/>
      <c r="B166" s="112"/>
      <c r="C166" s="112"/>
      <c r="D166" s="460"/>
      <c r="E166" s="460"/>
      <c r="F166" s="460"/>
      <c r="G166" s="460"/>
      <c r="H166" s="354"/>
      <c r="I166" s="354"/>
      <c r="J166" s="354"/>
      <c r="K166" s="354"/>
      <c r="L166" s="354"/>
      <c r="M166" s="354"/>
      <c r="N166" s="354"/>
      <c r="O166" s="354"/>
      <c r="P166" s="354"/>
      <c r="Q166" s="354"/>
      <c r="R166" s="354"/>
      <c r="S166" s="354"/>
      <c r="T166" s="354"/>
      <c r="U166" s="354"/>
      <c r="V166" s="354"/>
      <c r="W166" s="354"/>
      <c r="X166" s="354"/>
      <c r="Y166" s="460"/>
      <c r="Z166" s="112"/>
      <c r="AA166" s="112"/>
      <c r="AB166" s="112"/>
      <c r="AC166" s="112"/>
    </row>
    <row r="167" spans="1:29" s="95" customFormat="1" x14ac:dyDescent="0.2">
      <c r="A167" s="108"/>
      <c r="B167" s="2707" t="s">
        <v>0</v>
      </c>
      <c r="C167" s="2710" t="s">
        <v>272</v>
      </c>
      <c r="D167" s="2711"/>
      <c r="E167" s="2711"/>
      <c r="F167" s="2716" t="s">
        <v>194</v>
      </c>
      <c r="G167" s="2399" t="s">
        <v>169</v>
      </c>
      <c r="H167" s="2719" t="s">
        <v>170</v>
      </c>
      <c r="I167" s="2357"/>
      <c r="J167" s="2357"/>
      <c r="K167" s="2357"/>
      <c r="L167" s="2357"/>
      <c r="M167" s="2357"/>
      <c r="N167" s="2357"/>
      <c r="O167" s="2357"/>
      <c r="P167" s="2357"/>
      <c r="Q167" s="2357"/>
      <c r="R167" s="2357"/>
      <c r="S167" s="2357"/>
      <c r="T167" s="2357"/>
      <c r="U167" s="2357"/>
      <c r="V167" s="2357"/>
      <c r="W167" s="2357"/>
      <c r="X167" s="2359"/>
      <c r="Y167" s="2400" t="s">
        <v>309</v>
      </c>
      <c r="Z167" s="112"/>
      <c r="AA167" s="112"/>
      <c r="AB167" s="112"/>
      <c r="AC167" s="112"/>
    </row>
    <row r="168" spans="1:29" s="95" customFormat="1" x14ac:dyDescent="0.2">
      <c r="A168" s="108"/>
      <c r="B168" s="2708"/>
      <c r="C168" s="2712"/>
      <c r="D168" s="2713"/>
      <c r="E168" s="2713"/>
      <c r="F168" s="2717"/>
      <c r="G168" s="2401"/>
      <c r="H168" s="2720" t="s">
        <v>171</v>
      </c>
      <c r="I168" s="2358" t="s">
        <v>172</v>
      </c>
      <c r="J168" s="2358" t="s">
        <v>173</v>
      </c>
      <c r="K168" s="2358" t="s">
        <v>174</v>
      </c>
      <c r="L168" s="2358" t="s">
        <v>241</v>
      </c>
      <c r="M168" s="2358" t="s">
        <v>176</v>
      </c>
      <c r="N168" s="2358" t="s">
        <v>177</v>
      </c>
      <c r="O168" s="2358" t="s">
        <v>178</v>
      </c>
      <c r="P168" s="2358" t="s">
        <v>182</v>
      </c>
      <c r="Q168" s="2358" t="s">
        <v>179</v>
      </c>
      <c r="R168" s="2358" t="s">
        <v>270</v>
      </c>
      <c r="S168" s="2358" t="s">
        <v>180</v>
      </c>
      <c r="T168" s="2358" t="s">
        <v>181</v>
      </c>
      <c r="U168" s="2358" t="s">
        <v>183</v>
      </c>
      <c r="V168" s="2358" t="s">
        <v>193</v>
      </c>
      <c r="W168" s="2358" t="s">
        <v>184</v>
      </c>
      <c r="X168" s="2360" t="s">
        <v>97</v>
      </c>
      <c r="Y168" s="2402"/>
      <c r="Z168" s="112"/>
      <c r="AA168" s="112"/>
      <c r="AB168" s="112"/>
      <c r="AC168" s="112"/>
    </row>
    <row r="169" spans="1:29" s="95" customFormat="1" x14ac:dyDescent="0.2">
      <c r="A169" s="108"/>
      <c r="B169" s="2709"/>
      <c r="C169" s="2714"/>
      <c r="D169" s="2715"/>
      <c r="E169" s="2715"/>
      <c r="F169" s="2718"/>
      <c r="G169" s="2403"/>
      <c r="H169" s="2720"/>
      <c r="I169" s="2358"/>
      <c r="J169" s="2358"/>
      <c r="K169" s="2358"/>
      <c r="L169" s="2358"/>
      <c r="M169" s="2358"/>
      <c r="N169" s="2358"/>
      <c r="O169" s="2358"/>
      <c r="P169" s="2358"/>
      <c r="Q169" s="2358"/>
      <c r="R169" s="2358"/>
      <c r="S169" s="2358"/>
      <c r="T169" s="2358"/>
      <c r="U169" s="2358"/>
      <c r="V169" s="2358"/>
      <c r="W169" s="2358"/>
      <c r="X169" s="2360"/>
      <c r="Y169" s="2404"/>
      <c r="Z169" s="112"/>
      <c r="AA169" s="112"/>
      <c r="AB169" s="112"/>
      <c r="AC169" s="112"/>
    </row>
    <row r="170" spans="1:29" s="95" customFormat="1" ht="13.5" thickBot="1" x14ac:dyDescent="0.25">
      <c r="A170" s="108"/>
      <c r="B170" s="375">
        <v>1</v>
      </c>
      <c r="C170" s="2696">
        <v>2</v>
      </c>
      <c r="D170" s="2398"/>
      <c r="E170" s="2398"/>
      <c r="F170" s="461">
        <v>3</v>
      </c>
      <c r="G170" s="462">
        <v>4</v>
      </c>
      <c r="H170" s="375">
        <v>5</v>
      </c>
      <c r="I170" s="378">
        <v>6</v>
      </c>
      <c r="J170" s="378">
        <v>7</v>
      </c>
      <c r="K170" s="378">
        <v>8</v>
      </c>
      <c r="L170" s="378">
        <v>9</v>
      </c>
      <c r="M170" s="378">
        <v>10</v>
      </c>
      <c r="N170" s="378">
        <v>11</v>
      </c>
      <c r="O170" s="378">
        <v>12</v>
      </c>
      <c r="P170" s="378">
        <v>13</v>
      </c>
      <c r="Q170" s="378">
        <v>14</v>
      </c>
      <c r="R170" s="378">
        <v>15</v>
      </c>
      <c r="S170" s="378">
        <v>16</v>
      </c>
      <c r="T170" s="378">
        <v>17</v>
      </c>
      <c r="U170" s="378">
        <v>18</v>
      </c>
      <c r="V170" s="378">
        <v>19</v>
      </c>
      <c r="W170" s="378">
        <v>20</v>
      </c>
      <c r="X170" s="376">
        <v>21</v>
      </c>
      <c r="Y170" s="1754">
        <v>22</v>
      </c>
      <c r="Z170" s="112"/>
      <c r="AA170" s="112"/>
      <c r="AB170" s="112"/>
      <c r="AC170" s="112"/>
    </row>
    <row r="171" spans="1:29" s="95" customFormat="1" x14ac:dyDescent="0.2">
      <c r="A171" s="108"/>
      <c r="B171" s="436"/>
      <c r="C171" s="2697"/>
      <c r="D171" s="2698"/>
      <c r="E171" s="2698"/>
      <c r="F171" s="437"/>
      <c r="G171" s="437"/>
      <c r="H171" s="438"/>
      <c r="I171" s="439"/>
      <c r="J171" s="440"/>
      <c r="K171" s="440"/>
      <c r="L171" s="440"/>
      <c r="M171" s="440"/>
      <c r="N171" s="439"/>
      <c r="O171" s="439"/>
      <c r="P171" s="439"/>
      <c r="Q171" s="439"/>
      <c r="R171" s="439"/>
      <c r="S171" s="439"/>
      <c r="T171" s="439"/>
      <c r="U171" s="441"/>
      <c r="V171" s="442"/>
      <c r="W171" s="441"/>
      <c r="X171" s="443"/>
      <c r="Y171" s="444"/>
      <c r="Z171" s="112"/>
      <c r="AA171" s="112"/>
      <c r="AB171" s="112"/>
      <c r="AC171" s="112"/>
    </row>
    <row r="172" spans="1:29" s="95" customFormat="1" x14ac:dyDescent="0.2">
      <c r="A172" s="108"/>
      <c r="B172" s="445"/>
      <c r="C172" s="2699" t="s">
        <v>275</v>
      </c>
      <c r="D172" s="2700"/>
      <c r="E172" s="2700"/>
      <c r="F172" s="446">
        <v>16</v>
      </c>
      <c r="G172" s="446">
        <v>9</v>
      </c>
      <c r="H172" s="447">
        <v>7</v>
      </c>
      <c r="I172" s="448"/>
      <c r="J172" s="449"/>
      <c r="K172" s="449"/>
      <c r="L172" s="449">
        <v>9</v>
      </c>
      <c r="M172" s="449">
        <v>3</v>
      </c>
      <c r="N172" s="448"/>
      <c r="O172" s="448"/>
      <c r="P172" s="448"/>
      <c r="Q172" s="448">
        <v>8</v>
      </c>
      <c r="R172" s="448">
        <v>3</v>
      </c>
      <c r="S172" s="448"/>
      <c r="T172" s="448"/>
      <c r="U172" s="448"/>
      <c r="V172" s="448">
        <v>9</v>
      </c>
      <c r="W172" s="448">
        <v>1</v>
      </c>
      <c r="X172" s="448"/>
      <c r="Y172" s="451"/>
      <c r="Z172" s="112"/>
      <c r="AA172" s="112"/>
      <c r="AB172" s="112"/>
      <c r="AC172" s="112"/>
    </row>
    <row r="173" spans="1:29" s="95" customFormat="1" ht="13.5" thickBot="1" x14ac:dyDescent="0.25">
      <c r="A173" s="108"/>
      <c r="B173" s="452"/>
      <c r="C173" s="2701"/>
      <c r="D173" s="2702"/>
      <c r="E173" s="2702"/>
      <c r="F173" s="453"/>
      <c r="G173" s="453"/>
      <c r="H173" s="454"/>
      <c r="I173" s="455"/>
      <c r="J173" s="456"/>
      <c r="K173" s="456"/>
      <c r="L173" s="456"/>
      <c r="M173" s="456"/>
      <c r="N173" s="455"/>
      <c r="O173" s="455"/>
      <c r="P173" s="455"/>
      <c r="Q173" s="455"/>
      <c r="R173" s="455"/>
      <c r="S173" s="455"/>
      <c r="T173" s="455"/>
      <c r="U173" s="457"/>
      <c r="V173" s="457"/>
      <c r="W173" s="457"/>
      <c r="X173" s="458"/>
      <c r="Y173" s="459"/>
      <c r="Z173" s="112"/>
      <c r="AA173" s="112"/>
      <c r="AB173" s="112"/>
      <c r="AC173" s="112"/>
    </row>
    <row r="174" spans="1:29" s="95" customFormat="1" ht="13.5" thickBot="1" x14ac:dyDescent="0.25">
      <c r="A174" s="108"/>
      <c r="B174" s="2299" t="s">
        <v>308</v>
      </c>
      <c r="C174" s="2668"/>
      <c r="D174" s="2668"/>
      <c r="E174" s="2703"/>
      <c r="F174" s="1684">
        <f>SUM(F172)</f>
        <v>16</v>
      </c>
      <c r="G174" s="1684">
        <f t="shared" ref="G174:X174" si="5">SUM(G172:G173)</f>
        <v>9</v>
      </c>
      <c r="H174" s="1685">
        <f t="shared" si="5"/>
        <v>7</v>
      </c>
      <c r="I174" s="1686">
        <f t="shared" si="5"/>
        <v>0</v>
      </c>
      <c r="J174" s="1686">
        <f t="shared" si="5"/>
        <v>0</v>
      </c>
      <c r="K174" s="1686">
        <f t="shared" si="5"/>
        <v>0</v>
      </c>
      <c r="L174" s="1686">
        <f t="shared" si="5"/>
        <v>9</v>
      </c>
      <c r="M174" s="1686">
        <f t="shared" si="5"/>
        <v>3</v>
      </c>
      <c r="N174" s="1686">
        <f t="shared" si="5"/>
        <v>0</v>
      </c>
      <c r="O174" s="1686">
        <f t="shared" si="5"/>
        <v>0</v>
      </c>
      <c r="P174" s="1686">
        <f t="shared" si="5"/>
        <v>0</v>
      </c>
      <c r="Q174" s="1686">
        <f t="shared" si="5"/>
        <v>8</v>
      </c>
      <c r="R174" s="1686">
        <f t="shared" si="5"/>
        <v>3</v>
      </c>
      <c r="S174" s="1686">
        <f t="shared" si="5"/>
        <v>0</v>
      </c>
      <c r="T174" s="1686">
        <f t="shared" si="5"/>
        <v>0</v>
      </c>
      <c r="U174" s="1686">
        <f t="shared" si="5"/>
        <v>0</v>
      </c>
      <c r="V174" s="1686">
        <f t="shared" si="5"/>
        <v>9</v>
      </c>
      <c r="W174" s="1686">
        <f t="shared" si="5"/>
        <v>1</v>
      </c>
      <c r="X174" s="1686">
        <f t="shared" si="5"/>
        <v>0</v>
      </c>
      <c r="Y174" s="507"/>
      <c r="Z174" s="112"/>
      <c r="AA174" s="112"/>
      <c r="AB174" s="112"/>
      <c r="AC174" s="112"/>
    </row>
    <row r="175" spans="1:29" s="95" customFormat="1" x14ac:dyDescent="0.2">
      <c r="A175" s="108"/>
      <c r="B175" s="1767"/>
      <c r="C175" s="1767"/>
      <c r="D175" s="1767"/>
      <c r="E175" s="1767"/>
      <c r="F175" s="416"/>
      <c r="G175" s="416"/>
      <c r="H175" s="416"/>
      <c r="I175" s="416"/>
      <c r="J175" s="416"/>
      <c r="K175" s="416"/>
      <c r="L175" s="416"/>
      <c r="M175" s="416"/>
      <c r="N175" s="416"/>
      <c r="O175" s="416"/>
      <c r="P175" s="416"/>
      <c r="Q175" s="416"/>
      <c r="R175" s="416"/>
      <c r="S175" s="416"/>
      <c r="T175" s="416"/>
      <c r="U175" s="416"/>
      <c r="V175" s="416"/>
      <c r="W175" s="416"/>
      <c r="X175" s="416"/>
      <c r="Y175" s="417"/>
      <c r="Z175" s="112"/>
      <c r="AA175" s="112"/>
      <c r="AB175" s="112"/>
      <c r="AC175" s="112"/>
    </row>
    <row r="176" spans="1:29" s="95" customFormat="1" x14ac:dyDescent="0.2">
      <c r="A176" s="108"/>
      <c r="B176" s="65" t="s">
        <v>79</v>
      </c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2704"/>
      <c r="T176" s="2396"/>
      <c r="U176" s="2396"/>
      <c r="V176" s="2396"/>
      <c r="W176" s="2396"/>
      <c r="X176" s="2396"/>
      <c r="Y176" s="2396"/>
      <c r="Z176" s="112"/>
      <c r="AA176" s="112"/>
      <c r="AB176" s="112"/>
      <c r="AC176" s="112"/>
    </row>
    <row r="177" spans="1:29" s="95" customFormat="1" x14ac:dyDescent="0.2">
      <c r="A177" s="108"/>
      <c r="Z177" s="112"/>
      <c r="AA177" s="112"/>
      <c r="AB177" s="112"/>
      <c r="AC177" s="112"/>
    </row>
    <row r="178" spans="1:29" s="95" customFormat="1" x14ac:dyDescent="0.2">
      <c r="A178" s="108"/>
      <c r="B178" s="1756" t="s">
        <v>8</v>
      </c>
      <c r="C178" s="15" t="s">
        <v>171</v>
      </c>
      <c r="F178" s="20" t="s">
        <v>20</v>
      </c>
      <c r="G178" s="30" t="s">
        <v>195</v>
      </c>
      <c r="H178" s="15"/>
      <c r="I178" s="15"/>
      <c r="J178" s="15"/>
      <c r="K178" s="10"/>
      <c r="L178" s="10"/>
      <c r="M178" s="10"/>
      <c r="N178" s="10"/>
      <c r="O178" s="10"/>
      <c r="P178" s="10"/>
      <c r="Q178" s="10"/>
      <c r="R178" s="10"/>
      <c r="S178" s="2256"/>
      <c r="T178" s="2256"/>
      <c r="U178" s="2256"/>
      <c r="V178" s="2256"/>
      <c r="W178" s="2256"/>
      <c r="X178" s="2256"/>
      <c r="Y178" s="2256"/>
      <c r="Z178" s="112"/>
      <c r="AA178" s="112"/>
      <c r="AB178" s="112"/>
      <c r="AC178" s="112"/>
    </row>
    <row r="179" spans="1:29" s="95" customFormat="1" x14ac:dyDescent="0.2">
      <c r="A179" s="108"/>
      <c r="B179" s="1756" t="s">
        <v>11</v>
      </c>
      <c r="C179" s="15" t="s">
        <v>172</v>
      </c>
      <c r="F179" s="20" t="s">
        <v>20</v>
      </c>
      <c r="G179" s="30" t="s">
        <v>196</v>
      </c>
      <c r="H179" s="17"/>
      <c r="I179" s="15"/>
      <c r="J179" s="15"/>
      <c r="K179" s="10"/>
      <c r="L179" s="10"/>
      <c r="M179" s="10"/>
      <c r="N179" s="10"/>
      <c r="O179" s="10"/>
      <c r="P179" s="10"/>
      <c r="Q179" s="10"/>
      <c r="R179" s="10"/>
      <c r="S179" s="2256"/>
      <c r="T179" s="2256"/>
      <c r="U179" s="2256"/>
      <c r="V179" s="2256"/>
      <c r="W179" s="2256"/>
      <c r="X179" s="2256"/>
      <c r="Y179" s="2256"/>
      <c r="Z179" s="112"/>
      <c r="AA179" s="112"/>
      <c r="AB179" s="112"/>
      <c r="AC179" s="112"/>
    </row>
    <row r="180" spans="1:29" s="95" customFormat="1" x14ac:dyDescent="0.2">
      <c r="A180" s="108"/>
      <c r="B180" s="1756" t="s">
        <v>13</v>
      </c>
      <c r="C180" s="18" t="s">
        <v>173</v>
      </c>
      <c r="F180" s="20" t="s">
        <v>20</v>
      </c>
      <c r="G180" s="30" t="s">
        <v>197</v>
      </c>
      <c r="H180" s="18"/>
      <c r="I180" s="15"/>
      <c r="J180" s="15"/>
      <c r="K180" s="10"/>
      <c r="L180" s="10"/>
      <c r="M180" s="10"/>
      <c r="N180" s="10"/>
      <c r="O180" s="10"/>
      <c r="P180" s="10"/>
      <c r="Q180" s="10"/>
      <c r="R180" s="10"/>
      <c r="S180" s="2392"/>
      <c r="T180" s="2392"/>
      <c r="U180" s="2392"/>
      <c r="V180" s="2392"/>
      <c r="W180" s="2392"/>
      <c r="X180" s="2392"/>
      <c r="Y180" s="2392"/>
      <c r="Z180" s="112"/>
      <c r="AA180" s="112"/>
      <c r="AB180" s="112"/>
      <c r="AC180" s="112"/>
    </row>
    <row r="181" spans="1:29" s="95" customFormat="1" x14ac:dyDescent="0.2">
      <c r="A181" s="108"/>
      <c r="B181" s="1756" t="s">
        <v>49</v>
      </c>
      <c r="C181" s="15" t="s">
        <v>174</v>
      </c>
      <c r="F181" s="20" t="s">
        <v>20</v>
      </c>
      <c r="G181" s="30" t="s">
        <v>198</v>
      </c>
      <c r="H181" s="15"/>
      <c r="I181" s="15"/>
      <c r="J181" s="15"/>
      <c r="K181" s="1753"/>
      <c r="L181" s="10"/>
      <c r="M181" s="10"/>
      <c r="N181" s="10"/>
      <c r="O181" s="10"/>
      <c r="P181" s="10"/>
      <c r="Q181" s="10"/>
      <c r="R181" s="10"/>
      <c r="S181" s="2392"/>
      <c r="T181" s="2392"/>
      <c r="U181" s="2392"/>
      <c r="V181" s="2392"/>
      <c r="W181" s="2392"/>
      <c r="X181" s="2392"/>
      <c r="Y181" s="2392"/>
      <c r="Z181" s="112"/>
      <c r="AA181" s="112"/>
      <c r="AB181" s="112"/>
      <c r="AC181" s="112"/>
    </row>
    <row r="182" spans="1:29" s="95" customFormat="1" x14ac:dyDescent="0.2">
      <c r="A182" s="108"/>
      <c r="B182" s="1756" t="s">
        <v>50</v>
      </c>
      <c r="C182" s="15" t="s">
        <v>175</v>
      </c>
      <c r="F182" s="20" t="s">
        <v>20</v>
      </c>
      <c r="G182" s="30" t="s">
        <v>199</v>
      </c>
      <c r="H182" s="10"/>
      <c r="I182" s="10"/>
      <c r="J182" s="10"/>
      <c r="K182" s="1753"/>
      <c r="L182" s="10"/>
      <c r="M182" s="10"/>
      <c r="N182" s="10"/>
      <c r="O182" s="10"/>
      <c r="P182" s="10"/>
      <c r="Q182" s="10"/>
      <c r="R182" s="10"/>
      <c r="Z182" s="112"/>
      <c r="AA182" s="112"/>
      <c r="AB182" s="112"/>
      <c r="AC182" s="112"/>
    </row>
    <row r="183" spans="1:29" s="95" customFormat="1" x14ac:dyDescent="0.2">
      <c r="A183" s="108"/>
      <c r="B183" s="1756" t="s">
        <v>51</v>
      </c>
      <c r="C183" s="15" t="s">
        <v>177</v>
      </c>
      <c r="F183" s="20" t="s">
        <v>20</v>
      </c>
      <c r="G183" s="30" t="s">
        <v>200</v>
      </c>
      <c r="H183" s="10"/>
      <c r="I183" s="10"/>
      <c r="J183" s="10"/>
      <c r="K183" s="1753"/>
      <c r="L183" s="10"/>
      <c r="M183" s="10"/>
      <c r="N183" s="10"/>
      <c r="O183" s="10"/>
      <c r="P183" s="10"/>
      <c r="Q183" s="10"/>
      <c r="R183" s="10"/>
      <c r="Z183" s="112"/>
      <c r="AA183" s="112"/>
      <c r="AB183" s="112"/>
      <c r="AC183" s="112"/>
    </row>
    <row r="184" spans="1:29" s="95" customFormat="1" x14ac:dyDescent="0.2">
      <c r="A184" s="108"/>
      <c r="B184" s="1756" t="s">
        <v>52</v>
      </c>
      <c r="C184" s="15" t="s">
        <v>179</v>
      </c>
      <c r="F184" s="20" t="s">
        <v>20</v>
      </c>
      <c r="G184" s="30" t="s">
        <v>201</v>
      </c>
      <c r="H184" s="10"/>
      <c r="I184" s="10"/>
      <c r="J184" s="10"/>
      <c r="K184" s="1753"/>
      <c r="L184" s="10"/>
      <c r="M184" s="10"/>
      <c r="N184" s="10"/>
      <c r="O184" s="10"/>
      <c r="P184" s="10"/>
      <c r="Q184" s="10"/>
      <c r="R184" s="10"/>
      <c r="Z184" s="112"/>
      <c r="AA184" s="112"/>
      <c r="AB184" s="112"/>
      <c r="AC184" s="112"/>
    </row>
    <row r="185" spans="1:29" s="95" customFormat="1" x14ac:dyDescent="0.2">
      <c r="A185" s="108"/>
      <c r="B185" s="1756" t="s">
        <v>53</v>
      </c>
      <c r="C185" s="15" t="s">
        <v>191</v>
      </c>
      <c r="F185" s="20" t="s">
        <v>20</v>
      </c>
      <c r="G185" s="30" t="s">
        <v>202</v>
      </c>
      <c r="H185" s="10"/>
      <c r="I185" s="10"/>
      <c r="J185" s="10"/>
      <c r="K185" s="1753"/>
      <c r="L185" s="10"/>
      <c r="M185" s="10"/>
      <c r="N185" s="10"/>
      <c r="O185" s="10"/>
      <c r="P185" s="10"/>
      <c r="Q185" s="10"/>
      <c r="R185" s="10"/>
      <c r="S185" s="2257"/>
      <c r="T185" s="2257"/>
      <c r="U185" s="2257"/>
      <c r="V185" s="2257"/>
      <c r="W185" s="2257"/>
      <c r="X185" s="2257"/>
      <c r="Y185" s="2257"/>
      <c r="Z185" s="112"/>
      <c r="AA185" s="112"/>
      <c r="AB185" s="112"/>
      <c r="AC185" s="112"/>
    </row>
    <row r="186" spans="1:29" s="95" customFormat="1" x14ac:dyDescent="0.2">
      <c r="A186" s="108"/>
      <c r="B186" s="1756" t="s">
        <v>54</v>
      </c>
      <c r="C186" s="15" t="s">
        <v>180</v>
      </c>
      <c r="F186" s="20" t="s">
        <v>20</v>
      </c>
      <c r="G186" s="30" t="s">
        <v>206</v>
      </c>
      <c r="H186" s="10"/>
      <c r="I186" s="10"/>
      <c r="J186" s="10"/>
      <c r="K186" s="1753"/>
      <c r="L186" s="10"/>
      <c r="M186" s="10"/>
      <c r="N186" s="10"/>
      <c r="O186" s="10"/>
      <c r="P186" s="10"/>
      <c r="Q186" s="10"/>
      <c r="R186" s="10"/>
      <c r="S186" s="2392"/>
      <c r="T186" s="2392"/>
      <c r="U186" s="2392"/>
      <c r="V186" s="2392"/>
      <c r="W186" s="2392"/>
      <c r="X186" s="2392"/>
      <c r="Y186" s="2392"/>
      <c r="Z186" s="112"/>
      <c r="AA186" s="112"/>
      <c r="AB186" s="112"/>
      <c r="AC186" s="112"/>
    </row>
    <row r="187" spans="1:29" s="95" customFormat="1" x14ac:dyDescent="0.2">
      <c r="A187" s="108"/>
      <c r="B187" s="1756" t="s">
        <v>55</v>
      </c>
      <c r="C187" s="15" t="s">
        <v>192</v>
      </c>
      <c r="F187" s="20" t="s">
        <v>20</v>
      </c>
      <c r="G187" s="30" t="s">
        <v>203</v>
      </c>
      <c r="H187" s="10"/>
      <c r="I187" s="10"/>
      <c r="J187" s="10"/>
      <c r="K187" s="1753"/>
      <c r="L187" s="10"/>
      <c r="M187" s="10"/>
      <c r="N187" s="10"/>
      <c r="O187" s="10"/>
      <c r="P187" s="10"/>
      <c r="Q187" s="10"/>
      <c r="R187" s="10"/>
      <c r="S187" s="2392"/>
      <c r="T187" s="2392"/>
      <c r="U187" s="2392"/>
      <c r="V187" s="2392"/>
      <c r="W187" s="2392"/>
      <c r="X187" s="2392"/>
      <c r="Y187" s="2392"/>
      <c r="Z187" s="112"/>
      <c r="AA187" s="112"/>
      <c r="AB187" s="112"/>
      <c r="AC187" s="112"/>
    </row>
    <row r="188" spans="1:29" s="95" customFormat="1" x14ac:dyDescent="0.2">
      <c r="A188" s="108"/>
      <c r="B188" s="1756" t="s">
        <v>56</v>
      </c>
      <c r="C188" s="15" t="s">
        <v>183</v>
      </c>
      <c r="F188" s="20" t="s">
        <v>20</v>
      </c>
      <c r="G188" s="30" t="s">
        <v>205</v>
      </c>
      <c r="H188" s="10"/>
      <c r="I188" s="10"/>
      <c r="J188" s="10"/>
      <c r="K188" s="1753"/>
      <c r="L188" s="10"/>
      <c r="M188" s="10"/>
      <c r="N188" s="10"/>
      <c r="O188" s="10"/>
      <c r="P188" s="10"/>
      <c r="Q188" s="10"/>
      <c r="R188" s="10"/>
      <c r="Z188" s="112"/>
      <c r="AA188" s="112"/>
      <c r="AB188" s="112"/>
      <c r="AC188" s="112"/>
    </row>
    <row r="189" spans="1:29" s="95" customFormat="1" x14ac:dyDescent="0.2">
      <c r="A189" s="108"/>
      <c r="B189" s="1756" t="s">
        <v>57</v>
      </c>
      <c r="C189" s="15" t="s">
        <v>193</v>
      </c>
      <c r="F189" s="20" t="s">
        <v>20</v>
      </c>
      <c r="G189" s="30" t="s">
        <v>204</v>
      </c>
      <c r="H189" s="10"/>
      <c r="I189" s="10"/>
      <c r="J189" s="10"/>
      <c r="K189" s="1753"/>
      <c r="L189" s="10"/>
      <c r="M189" s="10"/>
      <c r="N189" s="10"/>
      <c r="O189" s="10"/>
      <c r="P189" s="10"/>
      <c r="Q189" s="10"/>
      <c r="R189" s="10"/>
      <c r="Z189" s="112"/>
      <c r="AA189" s="112"/>
      <c r="AB189" s="112"/>
      <c r="AC189" s="112"/>
    </row>
    <row r="190" spans="1:29" s="95" customFormat="1" x14ac:dyDescent="0.2">
      <c r="A190" s="108"/>
      <c r="B190" s="1174" t="s">
        <v>643</v>
      </c>
      <c r="C190" s="112" t="s">
        <v>679</v>
      </c>
      <c r="Z190" s="112"/>
      <c r="AA190" s="112"/>
      <c r="AB190" s="112"/>
      <c r="AC190" s="112"/>
    </row>
    <row r="193" spans="2:25" ht="18" x14ac:dyDescent="0.25">
      <c r="B193" s="2361" t="s">
        <v>168</v>
      </c>
      <c r="C193" s="2361"/>
      <c r="D193" s="2361"/>
      <c r="E193" s="2361"/>
      <c r="F193" s="2361"/>
      <c r="G193" s="2361"/>
      <c r="H193" s="2361"/>
      <c r="I193" s="2361"/>
      <c r="J193" s="2361"/>
      <c r="K193" s="2361"/>
      <c r="L193" s="2361"/>
      <c r="M193" s="2361"/>
      <c r="N193" s="2361"/>
      <c r="O193" s="2361"/>
      <c r="P193" s="2361"/>
      <c r="Q193" s="2361"/>
      <c r="R193" s="2361"/>
      <c r="S193" s="2361"/>
      <c r="T193" s="2361"/>
      <c r="U193" s="2361"/>
      <c r="V193" s="2361"/>
      <c r="W193" s="2361"/>
      <c r="X193" s="2361"/>
      <c r="Y193" s="2361"/>
    </row>
    <row r="194" spans="2:25" ht="18" x14ac:dyDescent="0.25">
      <c r="B194" s="1890"/>
      <c r="C194" s="1890"/>
      <c r="D194" s="1890"/>
      <c r="E194" s="1890"/>
      <c r="F194" s="1890"/>
      <c r="G194" s="1890"/>
      <c r="H194" s="1890"/>
      <c r="I194" s="1890"/>
      <c r="J194" s="1890"/>
      <c r="K194" s="1890"/>
      <c r="L194" s="1890"/>
      <c r="M194" s="1890"/>
      <c r="N194" s="1890"/>
      <c r="O194" s="1890"/>
      <c r="P194" s="1890"/>
      <c r="Q194" s="1890"/>
      <c r="R194" s="1890"/>
      <c r="S194" s="1890"/>
      <c r="T194" s="1890"/>
      <c r="U194" s="1890"/>
      <c r="V194" s="1890"/>
      <c r="W194" s="1890"/>
      <c r="X194" s="1890"/>
      <c r="Y194" s="112"/>
    </row>
    <row r="195" spans="2:25" x14ac:dyDescent="0.2">
      <c r="B195" s="112" t="s">
        <v>273</v>
      </c>
      <c r="C195" s="112"/>
      <c r="D195" s="112" t="s">
        <v>27</v>
      </c>
      <c r="E195" s="2705" t="s">
        <v>288</v>
      </c>
      <c r="F195" s="2705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</row>
    <row r="196" spans="2:25" x14ac:dyDescent="0.2">
      <c r="B196" s="112" t="s">
        <v>25</v>
      </c>
      <c r="C196" s="112"/>
      <c r="D196" s="112" t="s">
        <v>27</v>
      </c>
      <c r="E196" s="2706">
        <v>2014</v>
      </c>
      <c r="F196" s="2706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</row>
    <row r="197" spans="2:25" x14ac:dyDescent="0.2">
      <c r="B197" s="112" t="s">
        <v>26</v>
      </c>
      <c r="C197" s="112"/>
      <c r="D197" s="112" t="s">
        <v>27</v>
      </c>
      <c r="E197" s="1900" t="s">
        <v>645</v>
      </c>
      <c r="F197" s="1900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</row>
    <row r="198" spans="2:25" ht="13.5" thickBot="1" x14ac:dyDescent="0.25">
      <c r="B198" s="112"/>
      <c r="C198" s="112"/>
      <c r="D198" s="460"/>
      <c r="E198" s="460"/>
      <c r="F198" s="460"/>
      <c r="G198" s="460"/>
      <c r="H198" s="354"/>
      <c r="I198" s="354"/>
      <c r="J198" s="354"/>
      <c r="K198" s="354"/>
      <c r="L198" s="354"/>
      <c r="M198" s="354"/>
      <c r="N198" s="354"/>
      <c r="O198" s="354"/>
      <c r="P198" s="354"/>
      <c r="Q198" s="354"/>
      <c r="R198" s="354"/>
      <c r="S198" s="354"/>
      <c r="T198" s="354"/>
      <c r="U198" s="354"/>
      <c r="V198" s="354"/>
      <c r="W198" s="354"/>
      <c r="X198" s="354"/>
      <c r="Y198" s="460"/>
    </row>
    <row r="199" spans="2:25" x14ac:dyDescent="0.2">
      <c r="B199" s="2707" t="s">
        <v>0</v>
      </c>
      <c r="C199" s="2710" t="s">
        <v>272</v>
      </c>
      <c r="D199" s="2711"/>
      <c r="E199" s="2711"/>
      <c r="F199" s="2716" t="s">
        <v>194</v>
      </c>
      <c r="G199" s="2399" t="s">
        <v>169</v>
      </c>
      <c r="H199" s="2719" t="s">
        <v>170</v>
      </c>
      <c r="I199" s="2357"/>
      <c r="J199" s="2357"/>
      <c r="K199" s="2357"/>
      <c r="L199" s="2357"/>
      <c r="M199" s="2357"/>
      <c r="N199" s="2357"/>
      <c r="O199" s="2357"/>
      <c r="P199" s="2357"/>
      <c r="Q199" s="2357"/>
      <c r="R199" s="2357"/>
      <c r="S199" s="2357"/>
      <c r="T199" s="2357"/>
      <c r="U199" s="2357"/>
      <c r="V199" s="2357"/>
      <c r="W199" s="2357"/>
      <c r="X199" s="2359"/>
      <c r="Y199" s="2400" t="s">
        <v>309</v>
      </c>
    </row>
    <row r="200" spans="2:25" x14ac:dyDescent="0.2">
      <c r="B200" s="2708"/>
      <c r="C200" s="2712"/>
      <c r="D200" s="2713"/>
      <c r="E200" s="2713"/>
      <c r="F200" s="2717"/>
      <c r="G200" s="2401"/>
      <c r="H200" s="2720" t="s">
        <v>171</v>
      </c>
      <c r="I200" s="2358" t="s">
        <v>172</v>
      </c>
      <c r="J200" s="2358" t="s">
        <v>173</v>
      </c>
      <c r="K200" s="2358" t="s">
        <v>174</v>
      </c>
      <c r="L200" s="2358" t="s">
        <v>241</v>
      </c>
      <c r="M200" s="2358" t="s">
        <v>176</v>
      </c>
      <c r="N200" s="2358" t="s">
        <v>177</v>
      </c>
      <c r="O200" s="2358" t="s">
        <v>178</v>
      </c>
      <c r="P200" s="2358" t="s">
        <v>182</v>
      </c>
      <c r="Q200" s="2358" t="s">
        <v>179</v>
      </c>
      <c r="R200" s="2358" t="s">
        <v>270</v>
      </c>
      <c r="S200" s="2358" t="s">
        <v>180</v>
      </c>
      <c r="T200" s="2358" t="s">
        <v>181</v>
      </c>
      <c r="U200" s="2358" t="s">
        <v>183</v>
      </c>
      <c r="V200" s="2358" t="s">
        <v>193</v>
      </c>
      <c r="W200" s="2358" t="s">
        <v>184</v>
      </c>
      <c r="X200" s="2360" t="s">
        <v>97</v>
      </c>
      <c r="Y200" s="2402"/>
    </row>
    <row r="201" spans="2:25" x14ac:dyDescent="0.2">
      <c r="B201" s="2709"/>
      <c r="C201" s="2714"/>
      <c r="D201" s="2715"/>
      <c r="E201" s="2715"/>
      <c r="F201" s="2718"/>
      <c r="G201" s="2403"/>
      <c r="H201" s="2720"/>
      <c r="I201" s="2358"/>
      <c r="J201" s="2358"/>
      <c r="K201" s="2358"/>
      <c r="L201" s="2358"/>
      <c r="M201" s="2358"/>
      <c r="N201" s="2358"/>
      <c r="O201" s="2358"/>
      <c r="P201" s="2358"/>
      <c r="Q201" s="2358"/>
      <c r="R201" s="2358"/>
      <c r="S201" s="2358"/>
      <c r="T201" s="2358"/>
      <c r="U201" s="2358"/>
      <c r="V201" s="2358"/>
      <c r="W201" s="2358"/>
      <c r="X201" s="2360"/>
      <c r="Y201" s="2404"/>
    </row>
    <row r="202" spans="2:25" ht="13.5" thickBot="1" x14ac:dyDescent="0.25">
      <c r="B202" s="375">
        <v>1</v>
      </c>
      <c r="C202" s="2696">
        <v>2</v>
      </c>
      <c r="D202" s="2398"/>
      <c r="E202" s="2398"/>
      <c r="F202" s="461">
        <v>3</v>
      </c>
      <c r="G202" s="462">
        <v>4</v>
      </c>
      <c r="H202" s="375">
        <v>5</v>
      </c>
      <c r="I202" s="378">
        <v>6</v>
      </c>
      <c r="J202" s="378">
        <v>7</v>
      </c>
      <c r="K202" s="378">
        <v>8</v>
      </c>
      <c r="L202" s="378">
        <v>9</v>
      </c>
      <c r="M202" s="378">
        <v>10</v>
      </c>
      <c r="N202" s="378">
        <v>11</v>
      </c>
      <c r="O202" s="378">
        <v>12</v>
      </c>
      <c r="P202" s="378">
        <v>13</v>
      </c>
      <c r="Q202" s="378">
        <v>14</v>
      </c>
      <c r="R202" s="378">
        <v>15</v>
      </c>
      <c r="S202" s="378">
        <v>16</v>
      </c>
      <c r="T202" s="378">
        <v>17</v>
      </c>
      <c r="U202" s="378">
        <v>18</v>
      </c>
      <c r="V202" s="378">
        <v>19</v>
      </c>
      <c r="W202" s="378">
        <v>20</v>
      </c>
      <c r="X202" s="376">
        <v>21</v>
      </c>
      <c r="Y202" s="1889">
        <v>22</v>
      </c>
    </row>
    <row r="203" spans="2:25" x14ac:dyDescent="0.2">
      <c r="B203" s="436"/>
      <c r="C203" s="2697"/>
      <c r="D203" s="2698"/>
      <c r="E203" s="2698"/>
      <c r="F203" s="437"/>
      <c r="G203" s="437"/>
      <c r="H203" s="438"/>
      <c r="I203" s="439"/>
      <c r="J203" s="440"/>
      <c r="K203" s="440"/>
      <c r="L203" s="440"/>
      <c r="M203" s="440"/>
      <c r="N203" s="439"/>
      <c r="O203" s="439"/>
      <c r="P203" s="439"/>
      <c r="Q203" s="439"/>
      <c r="R203" s="439"/>
      <c r="S203" s="439"/>
      <c r="T203" s="439"/>
      <c r="U203" s="441"/>
      <c r="V203" s="442"/>
      <c r="W203" s="441"/>
      <c r="X203" s="443"/>
      <c r="Y203" s="444"/>
    </row>
    <row r="204" spans="2:25" x14ac:dyDescent="0.2">
      <c r="B204" s="445"/>
      <c r="C204" s="2699" t="s">
        <v>275</v>
      </c>
      <c r="D204" s="2700"/>
      <c r="E204" s="2700"/>
      <c r="F204" s="446">
        <v>28</v>
      </c>
      <c r="G204" s="446">
        <v>20</v>
      </c>
      <c r="H204" s="447">
        <v>9</v>
      </c>
      <c r="I204" s="448"/>
      <c r="J204" s="449"/>
      <c r="K204" s="449"/>
      <c r="L204" s="449">
        <v>10</v>
      </c>
      <c r="M204" s="449"/>
      <c r="N204" s="448"/>
      <c r="O204" s="448"/>
      <c r="P204" s="448"/>
      <c r="Q204" s="448">
        <v>15</v>
      </c>
      <c r="R204" s="448">
        <v>8</v>
      </c>
      <c r="S204" s="448"/>
      <c r="T204" s="448"/>
      <c r="U204" s="448">
        <v>1</v>
      </c>
      <c r="V204" s="448">
        <v>10</v>
      </c>
      <c r="W204" s="448"/>
      <c r="X204" s="448">
        <v>6</v>
      </c>
      <c r="Y204" s="451"/>
    </row>
    <row r="205" spans="2:25" ht="13.5" thickBot="1" x14ac:dyDescent="0.25">
      <c r="B205" s="452"/>
      <c r="C205" s="2701"/>
      <c r="D205" s="2702"/>
      <c r="E205" s="2702"/>
      <c r="F205" s="453"/>
      <c r="G205" s="453"/>
      <c r="H205" s="454"/>
      <c r="I205" s="455"/>
      <c r="J205" s="456"/>
      <c r="K205" s="456"/>
      <c r="L205" s="456"/>
      <c r="M205" s="456"/>
      <c r="N205" s="455"/>
      <c r="O205" s="455"/>
      <c r="P205" s="455"/>
      <c r="Q205" s="455"/>
      <c r="R205" s="455"/>
      <c r="S205" s="455"/>
      <c r="T205" s="455"/>
      <c r="U205" s="457"/>
      <c r="V205" s="457"/>
      <c r="W205" s="457"/>
      <c r="X205" s="458"/>
      <c r="Y205" s="459"/>
    </row>
    <row r="206" spans="2:25" ht="13.5" thickBot="1" x14ac:dyDescent="0.25">
      <c r="B206" s="2299" t="s">
        <v>308</v>
      </c>
      <c r="C206" s="2668"/>
      <c r="D206" s="2668"/>
      <c r="E206" s="2703"/>
      <c r="F206" s="1684">
        <f>SUM(F204)</f>
        <v>28</v>
      </c>
      <c r="G206" s="1684">
        <f t="shared" ref="G206:X206" si="6">SUM(G204:G205)</f>
        <v>20</v>
      </c>
      <c r="H206" s="1685">
        <f t="shared" si="6"/>
        <v>9</v>
      </c>
      <c r="I206" s="1686">
        <f t="shared" si="6"/>
        <v>0</v>
      </c>
      <c r="J206" s="1686">
        <f t="shared" si="6"/>
        <v>0</v>
      </c>
      <c r="K206" s="1686">
        <f t="shared" si="6"/>
        <v>0</v>
      </c>
      <c r="L206" s="1686">
        <f t="shared" si="6"/>
        <v>10</v>
      </c>
      <c r="M206" s="1686">
        <f t="shared" si="6"/>
        <v>0</v>
      </c>
      <c r="N206" s="1686">
        <f t="shared" si="6"/>
        <v>0</v>
      </c>
      <c r="O206" s="1686">
        <f t="shared" si="6"/>
        <v>0</v>
      </c>
      <c r="P206" s="1686">
        <f t="shared" si="6"/>
        <v>0</v>
      </c>
      <c r="Q206" s="1686">
        <f t="shared" si="6"/>
        <v>15</v>
      </c>
      <c r="R206" s="1686">
        <f t="shared" si="6"/>
        <v>8</v>
      </c>
      <c r="S206" s="1686">
        <f t="shared" si="6"/>
        <v>0</v>
      </c>
      <c r="T206" s="1686">
        <f t="shared" si="6"/>
        <v>0</v>
      </c>
      <c r="U206" s="1686">
        <f t="shared" si="6"/>
        <v>1</v>
      </c>
      <c r="V206" s="1686">
        <f t="shared" si="6"/>
        <v>10</v>
      </c>
      <c r="W206" s="1686">
        <f t="shared" si="6"/>
        <v>0</v>
      </c>
      <c r="X206" s="1686">
        <f t="shared" si="6"/>
        <v>6</v>
      </c>
      <c r="Y206" s="507"/>
    </row>
    <row r="207" spans="2:25" x14ac:dyDescent="0.2">
      <c r="B207" s="1901"/>
      <c r="C207" s="1901"/>
      <c r="D207" s="1901"/>
      <c r="E207" s="1901"/>
      <c r="F207" s="416"/>
      <c r="G207" s="416"/>
      <c r="H207" s="416"/>
      <c r="I207" s="416"/>
      <c r="J207" s="416"/>
      <c r="K207" s="416"/>
      <c r="L207" s="416"/>
      <c r="M207" s="416"/>
      <c r="N207" s="416"/>
      <c r="O207" s="416"/>
      <c r="P207" s="416"/>
      <c r="Q207" s="416"/>
      <c r="R207" s="416"/>
      <c r="S207" s="416"/>
      <c r="T207" s="416"/>
      <c r="U207" s="416"/>
      <c r="V207" s="416"/>
      <c r="W207" s="416"/>
      <c r="X207" s="416"/>
      <c r="Y207" s="417"/>
    </row>
    <row r="208" spans="2:25" x14ac:dyDescent="0.2">
      <c r="B208" s="65" t="s">
        <v>79</v>
      </c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2704"/>
      <c r="T208" s="2396"/>
      <c r="U208" s="2396"/>
      <c r="V208" s="2396"/>
      <c r="W208" s="2396"/>
      <c r="X208" s="2396"/>
      <c r="Y208" s="2396"/>
    </row>
    <row r="209" spans="2:25" x14ac:dyDescent="0.2"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</row>
    <row r="210" spans="2:25" x14ac:dyDescent="0.2">
      <c r="B210" s="1891" t="s">
        <v>8</v>
      </c>
      <c r="C210" s="15" t="s">
        <v>171</v>
      </c>
      <c r="D210" s="95"/>
      <c r="E210" s="95"/>
      <c r="F210" s="20" t="s">
        <v>20</v>
      </c>
      <c r="G210" s="30" t="s">
        <v>195</v>
      </c>
      <c r="H210" s="15"/>
      <c r="I210" s="15"/>
      <c r="J210" s="15"/>
      <c r="K210" s="10"/>
      <c r="L210" s="10"/>
      <c r="M210" s="10"/>
      <c r="N210" s="10"/>
      <c r="O210" s="10"/>
      <c r="P210" s="10"/>
      <c r="Q210" s="10"/>
      <c r="R210" s="10"/>
      <c r="S210" s="2256"/>
      <c r="T210" s="2256"/>
      <c r="U210" s="2256"/>
      <c r="V210" s="2256"/>
      <c r="W210" s="2256"/>
      <c r="X210" s="2256"/>
      <c r="Y210" s="2256"/>
    </row>
    <row r="211" spans="2:25" x14ac:dyDescent="0.2">
      <c r="B211" s="1891" t="s">
        <v>11</v>
      </c>
      <c r="C211" s="15" t="s">
        <v>172</v>
      </c>
      <c r="D211" s="95"/>
      <c r="E211" s="95"/>
      <c r="F211" s="20" t="s">
        <v>20</v>
      </c>
      <c r="G211" s="30" t="s">
        <v>196</v>
      </c>
      <c r="H211" s="17"/>
      <c r="I211" s="15"/>
      <c r="J211" s="15"/>
      <c r="K211" s="10"/>
      <c r="L211" s="10"/>
      <c r="M211" s="10"/>
      <c r="N211" s="10"/>
      <c r="O211" s="10"/>
      <c r="P211" s="10"/>
      <c r="Q211" s="10"/>
      <c r="R211" s="10"/>
      <c r="S211" s="2256"/>
      <c r="T211" s="2256"/>
      <c r="U211" s="2256"/>
      <c r="V211" s="2256"/>
      <c r="W211" s="2256"/>
      <c r="X211" s="2256"/>
      <c r="Y211" s="2256"/>
    </row>
    <row r="212" spans="2:25" x14ac:dyDescent="0.2">
      <c r="B212" s="1891" t="s">
        <v>13</v>
      </c>
      <c r="C212" s="18" t="s">
        <v>173</v>
      </c>
      <c r="D212" s="95"/>
      <c r="E212" s="95"/>
      <c r="F212" s="20" t="s">
        <v>20</v>
      </c>
      <c r="G212" s="30" t="s">
        <v>197</v>
      </c>
      <c r="H212" s="18"/>
      <c r="I212" s="15"/>
      <c r="J212" s="15"/>
      <c r="K212" s="10"/>
      <c r="L212" s="10"/>
      <c r="M212" s="10"/>
      <c r="N212" s="10"/>
      <c r="O212" s="10"/>
      <c r="P212" s="10"/>
      <c r="Q212" s="10"/>
      <c r="R212" s="10"/>
      <c r="S212" s="2392"/>
      <c r="T212" s="2392"/>
      <c r="U212" s="2392"/>
      <c r="V212" s="2392"/>
      <c r="W212" s="2392"/>
      <c r="X212" s="2392"/>
      <c r="Y212" s="2392"/>
    </row>
    <row r="213" spans="2:25" x14ac:dyDescent="0.2">
      <c r="B213" s="1891" t="s">
        <v>49</v>
      </c>
      <c r="C213" s="15" t="s">
        <v>174</v>
      </c>
      <c r="D213" s="95"/>
      <c r="E213" s="95"/>
      <c r="F213" s="20" t="s">
        <v>20</v>
      </c>
      <c r="G213" s="30" t="s">
        <v>198</v>
      </c>
      <c r="H213" s="15"/>
      <c r="I213" s="15"/>
      <c r="J213" s="15"/>
      <c r="K213" s="1888"/>
      <c r="L213" s="10"/>
      <c r="M213" s="10"/>
      <c r="N213" s="10"/>
      <c r="O213" s="10"/>
      <c r="P213" s="10"/>
      <c r="Q213" s="10"/>
      <c r="R213" s="10"/>
      <c r="S213" s="2392"/>
      <c r="T213" s="2392"/>
      <c r="U213" s="2392"/>
      <c r="V213" s="2392"/>
      <c r="W213" s="2392"/>
      <c r="X213" s="2392"/>
      <c r="Y213" s="2392"/>
    </row>
    <row r="214" spans="2:25" x14ac:dyDescent="0.2">
      <c r="B214" s="1891" t="s">
        <v>50</v>
      </c>
      <c r="C214" s="15" t="s">
        <v>175</v>
      </c>
      <c r="D214" s="95"/>
      <c r="E214" s="95"/>
      <c r="F214" s="20" t="s">
        <v>20</v>
      </c>
      <c r="G214" s="30" t="s">
        <v>199</v>
      </c>
      <c r="H214" s="10"/>
      <c r="I214" s="10"/>
      <c r="J214" s="10"/>
      <c r="K214" s="1888"/>
      <c r="L214" s="10"/>
      <c r="M214" s="10"/>
      <c r="N214" s="10"/>
      <c r="O214" s="10"/>
      <c r="P214" s="10"/>
      <c r="Q214" s="10"/>
      <c r="R214" s="10"/>
      <c r="S214" s="95"/>
      <c r="T214" s="95"/>
      <c r="U214" s="95"/>
      <c r="V214" s="95"/>
      <c r="W214" s="95"/>
      <c r="X214" s="95"/>
      <c r="Y214" s="95"/>
    </row>
    <row r="215" spans="2:25" x14ac:dyDescent="0.2">
      <c r="B215" s="1891" t="s">
        <v>51</v>
      </c>
      <c r="C215" s="15" t="s">
        <v>177</v>
      </c>
      <c r="D215" s="95"/>
      <c r="E215" s="95"/>
      <c r="F215" s="20" t="s">
        <v>20</v>
      </c>
      <c r="G215" s="30" t="s">
        <v>200</v>
      </c>
      <c r="H215" s="10"/>
      <c r="I215" s="10"/>
      <c r="J215" s="10"/>
      <c r="K215" s="1888"/>
      <c r="L215" s="10"/>
      <c r="M215" s="10"/>
      <c r="N215" s="10"/>
      <c r="O215" s="10"/>
      <c r="P215" s="10"/>
      <c r="Q215" s="10"/>
      <c r="R215" s="10"/>
      <c r="S215" s="95"/>
      <c r="T215" s="95"/>
      <c r="U215" s="95"/>
      <c r="V215" s="95"/>
      <c r="W215" s="95"/>
      <c r="X215" s="95"/>
      <c r="Y215" s="95"/>
    </row>
    <row r="216" spans="2:25" x14ac:dyDescent="0.2">
      <c r="B216" s="1891" t="s">
        <v>52</v>
      </c>
      <c r="C216" s="15" t="s">
        <v>179</v>
      </c>
      <c r="D216" s="95"/>
      <c r="E216" s="95"/>
      <c r="F216" s="20" t="s">
        <v>20</v>
      </c>
      <c r="G216" s="30" t="s">
        <v>201</v>
      </c>
      <c r="H216" s="10"/>
      <c r="I216" s="10"/>
      <c r="J216" s="10"/>
      <c r="K216" s="1888"/>
      <c r="L216" s="10"/>
      <c r="M216" s="10"/>
      <c r="N216" s="10"/>
      <c r="O216" s="10"/>
      <c r="P216" s="10"/>
      <c r="Q216" s="10"/>
      <c r="R216" s="10"/>
      <c r="S216" s="95"/>
      <c r="T216" s="95"/>
      <c r="U216" s="95"/>
      <c r="V216" s="95"/>
      <c r="W216" s="95"/>
      <c r="X216" s="95"/>
      <c r="Y216" s="95"/>
    </row>
    <row r="217" spans="2:25" x14ac:dyDescent="0.2">
      <c r="B217" s="1891" t="s">
        <v>53</v>
      </c>
      <c r="C217" s="15" t="s">
        <v>191</v>
      </c>
      <c r="D217" s="95"/>
      <c r="E217" s="95"/>
      <c r="F217" s="20" t="s">
        <v>20</v>
      </c>
      <c r="G217" s="30" t="s">
        <v>202</v>
      </c>
      <c r="H217" s="10"/>
      <c r="I217" s="10"/>
      <c r="J217" s="10"/>
      <c r="K217" s="1888"/>
      <c r="L217" s="10"/>
      <c r="M217" s="10"/>
      <c r="N217" s="10"/>
      <c r="O217" s="10"/>
      <c r="P217" s="10"/>
      <c r="Q217" s="10"/>
      <c r="R217" s="10"/>
      <c r="S217" s="2257"/>
      <c r="T217" s="2257"/>
      <c r="U217" s="2257"/>
      <c r="V217" s="2257"/>
      <c r="W217" s="2257"/>
      <c r="X217" s="2257"/>
      <c r="Y217" s="2257"/>
    </row>
    <row r="218" spans="2:25" x14ac:dyDescent="0.2">
      <c r="B218" s="1891" t="s">
        <v>54</v>
      </c>
      <c r="C218" s="15" t="s">
        <v>180</v>
      </c>
      <c r="D218" s="95"/>
      <c r="E218" s="95"/>
      <c r="F218" s="20" t="s">
        <v>20</v>
      </c>
      <c r="G218" s="30" t="s">
        <v>206</v>
      </c>
      <c r="H218" s="10"/>
      <c r="I218" s="10"/>
      <c r="J218" s="10"/>
      <c r="K218" s="1888"/>
      <c r="L218" s="10"/>
      <c r="M218" s="10"/>
      <c r="N218" s="10"/>
      <c r="O218" s="10"/>
      <c r="P218" s="10"/>
      <c r="Q218" s="10"/>
      <c r="R218" s="10"/>
      <c r="S218" s="2392"/>
      <c r="T218" s="2392"/>
      <c r="U218" s="2392"/>
      <c r="V218" s="2392"/>
      <c r="W218" s="2392"/>
      <c r="X218" s="2392"/>
      <c r="Y218" s="2392"/>
    </row>
    <row r="219" spans="2:25" x14ac:dyDescent="0.2">
      <c r="B219" s="1891" t="s">
        <v>55</v>
      </c>
      <c r="C219" s="15" t="s">
        <v>192</v>
      </c>
      <c r="D219" s="95"/>
      <c r="E219" s="95"/>
      <c r="F219" s="20" t="s">
        <v>20</v>
      </c>
      <c r="G219" s="30" t="s">
        <v>203</v>
      </c>
      <c r="H219" s="10"/>
      <c r="I219" s="10"/>
      <c r="J219" s="10"/>
      <c r="K219" s="1888"/>
      <c r="L219" s="10"/>
      <c r="M219" s="10"/>
      <c r="N219" s="10"/>
      <c r="O219" s="10"/>
      <c r="P219" s="10"/>
      <c r="Q219" s="10"/>
      <c r="R219" s="10"/>
      <c r="S219" s="2392"/>
      <c r="T219" s="2392"/>
      <c r="U219" s="2392"/>
      <c r="V219" s="2392"/>
      <c r="W219" s="2392"/>
      <c r="X219" s="2392"/>
      <c r="Y219" s="2392"/>
    </row>
    <row r="220" spans="2:25" x14ac:dyDescent="0.2">
      <c r="B220" s="1891" t="s">
        <v>56</v>
      </c>
      <c r="C220" s="15" t="s">
        <v>183</v>
      </c>
      <c r="D220" s="95"/>
      <c r="E220" s="95"/>
      <c r="F220" s="20" t="s">
        <v>20</v>
      </c>
      <c r="G220" s="30" t="s">
        <v>205</v>
      </c>
      <c r="H220" s="10"/>
      <c r="I220" s="10"/>
      <c r="J220" s="10"/>
      <c r="K220" s="1888"/>
      <c r="L220" s="10"/>
      <c r="M220" s="10"/>
      <c r="N220" s="10"/>
      <c r="O220" s="10"/>
      <c r="P220" s="10"/>
      <c r="Q220" s="10"/>
      <c r="R220" s="10"/>
      <c r="S220" s="95"/>
      <c r="T220" s="95"/>
      <c r="U220" s="95"/>
      <c r="V220" s="95"/>
      <c r="W220" s="95"/>
      <c r="X220" s="95"/>
      <c r="Y220" s="95"/>
    </row>
    <row r="221" spans="2:25" x14ac:dyDescent="0.2">
      <c r="B221" s="1891" t="s">
        <v>57</v>
      </c>
      <c r="C221" s="15" t="s">
        <v>193</v>
      </c>
      <c r="D221" s="95"/>
      <c r="E221" s="95"/>
      <c r="F221" s="20" t="s">
        <v>20</v>
      </c>
      <c r="G221" s="30" t="s">
        <v>204</v>
      </c>
      <c r="H221" s="10"/>
      <c r="I221" s="10"/>
      <c r="J221" s="10"/>
      <c r="K221" s="1888"/>
      <c r="L221" s="10"/>
      <c r="M221" s="10"/>
      <c r="N221" s="10"/>
      <c r="O221" s="10"/>
      <c r="P221" s="10"/>
      <c r="Q221" s="10"/>
      <c r="R221" s="10"/>
      <c r="S221" s="95"/>
      <c r="T221" s="95"/>
      <c r="U221" s="95"/>
      <c r="V221" s="95"/>
      <c r="W221" s="95"/>
      <c r="X221" s="95"/>
      <c r="Y221" s="95"/>
    </row>
    <row r="222" spans="2:25" x14ac:dyDescent="0.2">
      <c r="B222" s="1174" t="s">
        <v>643</v>
      </c>
      <c r="C222" s="112" t="s">
        <v>679</v>
      </c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</row>
    <row r="225" spans="1:29" s="95" customFormat="1" ht="18" x14ac:dyDescent="0.25">
      <c r="A225" s="108"/>
      <c r="B225" s="2361" t="s">
        <v>168</v>
      </c>
      <c r="C225" s="2361"/>
      <c r="D225" s="2361"/>
      <c r="E225" s="2361"/>
      <c r="F225" s="2361"/>
      <c r="G225" s="2361"/>
      <c r="H225" s="2361"/>
      <c r="I225" s="2361"/>
      <c r="J225" s="2361"/>
      <c r="K225" s="2361"/>
      <c r="L225" s="2361"/>
      <c r="M225" s="2361"/>
      <c r="N225" s="2361"/>
      <c r="O225" s="2361"/>
      <c r="P225" s="2361"/>
      <c r="Q225" s="2361"/>
      <c r="R225" s="2361"/>
      <c r="S225" s="2361"/>
      <c r="T225" s="2361"/>
      <c r="U225" s="2361"/>
      <c r="V225" s="2361"/>
      <c r="W225" s="2361"/>
      <c r="X225" s="2361"/>
      <c r="Y225" s="2361"/>
      <c r="Z225" s="112"/>
      <c r="AA225" s="112"/>
      <c r="AB225" s="112"/>
      <c r="AC225" s="112"/>
    </row>
    <row r="226" spans="1:29" s="95" customFormat="1" ht="18" x14ac:dyDescent="0.25">
      <c r="A226" s="108"/>
      <c r="B226" s="1994"/>
      <c r="C226" s="1994"/>
      <c r="D226" s="1994"/>
      <c r="E226" s="1994"/>
      <c r="F226" s="1994"/>
      <c r="G226" s="1994"/>
      <c r="H226" s="1994"/>
      <c r="I226" s="1994"/>
      <c r="J226" s="1994"/>
      <c r="K226" s="1994"/>
      <c r="L226" s="1994"/>
      <c r="M226" s="1994"/>
      <c r="N226" s="1994"/>
      <c r="O226" s="1994"/>
      <c r="P226" s="1994"/>
      <c r="Q226" s="1994"/>
      <c r="R226" s="1994"/>
      <c r="S226" s="1994"/>
      <c r="T226" s="1994"/>
      <c r="U226" s="1994"/>
      <c r="V226" s="1994"/>
      <c r="W226" s="1994"/>
      <c r="X226" s="1994"/>
      <c r="Y226" s="112"/>
      <c r="Z226" s="112"/>
      <c r="AA226" s="112"/>
      <c r="AB226" s="112"/>
      <c r="AC226" s="112"/>
    </row>
    <row r="227" spans="1:29" s="95" customFormat="1" x14ac:dyDescent="0.2">
      <c r="A227" s="108"/>
      <c r="B227" s="112" t="s">
        <v>273</v>
      </c>
      <c r="C227" s="112"/>
      <c r="D227" s="112" t="s">
        <v>27</v>
      </c>
      <c r="E227" s="2705" t="s">
        <v>289</v>
      </c>
      <c r="F227" s="2705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</row>
    <row r="228" spans="1:29" s="95" customFormat="1" x14ac:dyDescent="0.2">
      <c r="A228" s="108"/>
      <c r="B228" s="112" t="s">
        <v>25</v>
      </c>
      <c r="C228" s="112"/>
      <c r="D228" s="112" t="s">
        <v>27</v>
      </c>
      <c r="E228" s="2706">
        <v>2014</v>
      </c>
      <c r="F228" s="2706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</row>
    <row r="229" spans="1:29" s="95" customFormat="1" x14ac:dyDescent="0.2">
      <c r="A229" s="108"/>
      <c r="B229" s="112" t="s">
        <v>26</v>
      </c>
      <c r="C229" s="112"/>
      <c r="D229" s="112" t="s">
        <v>27</v>
      </c>
      <c r="E229" s="2004" t="s">
        <v>645</v>
      </c>
      <c r="F229" s="2004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</row>
    <row r="230" spans="1:29" s="95" customFormat="1" ht="13.5" thickBot="1" x14ac:dyDescent="0.25">
      <c r="A230" s="108"/>
      <c r="B230" s="112"/>
      <c r="C230" s="112"/>
      <c r="D230" s="460"/>
      <c r="E230" s="460"/>
      <c r="F230" s="460"/>
      <c r="G230" s="460"/>
      <c r="H230" s="354"/>
      <c r="I230" s="354"/>
      <c r="J230" s="354"/>
      <c r="K230" s="354"/>
      <c r="L230" s="354"/>
      <c r="M230" s="354"/>
      <c r="N230" s="354"/>
      <c r="O230" s="354"/>
      <c r="P230" s="354"/>
      <c r="Q230" s="354"/>
      <c r="R230" s="354"/>
      <c r="S230" s="354"/>
      <c r="T230" s="354"/>
      <c r="U230" s="354"/>
      <c r="V230" s="354"/>
      <c r="W230" s="354"/>
      <c r="X230" s="354"/>
      <c r="Y230" s="460"/>
      <c r="Z230" s="112"/>
      <c r="AA230" s="112"/>
      <c r="AB230" s="112"/>
      <c r="AC230" s="112"/>
    </row>
    <row r="231" spans="1:29" s="95" customFormat="1" ht="12.75" customHeight="1" x14ac:dyDescent="0.2">
      <c r="A231" s="108"/>
      <c r="B231" s="2707" t="s">
        <v>0</v>
      </c>
      <c r="C231" s="2710" t="s">
        <v>272</v>
      </c>
      <c r="D231" s="2711"/>
      <c r="E231" s="2711"/>
      <c r="F231" s="2716" t="s">
        <v>194</v>
      </c>
      <c r="G231" s="2399" t="s">
        <v>169</v>
      </c>
      <c r="H231" s="2719" t="s">
        <v>170</v>
      </c>
      <c r="I231" s="2357"/>
      <c r="J231" s="2357"/>
      <c r="K231" s="2357"/>
      <c r="L231" s="2357"/>
      <c r="M231" s="2357"/>
      <c r="N231" s="2357"/>
      <c r="O231" s="2357"/>
      <c r="P231" s="2357"/>
      <c r="Q231" s="2357"/>
      <c r="R231" s="2357"/>
      <c r="S231" s="2357"/>
      <c r="T231" s="2357"/>
      <c r="U231" s="2357"/>
      <c r="V231" s="2357"/>
      <c r="W231" s="2357"/>
      <c r="X231" s="2359"/>
      <c r="Y231" s="2400" t="s">
        <v>309</v>
      </c>
      <c r="Z231" s="112"/>
      <c r="AA231" s="112"/>
      <c r="AB231" s="112"/>
      <c r="AC231" s="112"/>
    </row>
    <row r="232" spans="1:29" s="95" customFormat="1" ht="12.75" customHeight="1" x14ac:dyDescent="0.2">
      <c r="A232" s="108"/>
      <c r="B232" s="2708"/>
      <c r="C232" s="2712"/>
      <c r="D232" s="2713"/>
      <c r="E232" s="2713"/>
      <c r="F232" s="2717"/>
      <c r="G232" s="2401"/>
      <c r="H232" s="2720" t="s">
        <v>171</v>
      </c>
      <c r="I232" s="2358" t="s">
        <v>172</v>
      </c>
      <c r="J232" s="2358" t="s">
        <v>173</v>
      </c>
      <c r="K232" s="2358" t="s">
        <v>174</v>
      </c>
      <c r="L232" s="2358" t="s">
        <v>241</v>
      </c>
      <c r="M232" s="2358" t="s">
        <v>176</v>
      </c>
      <c r="N232" s="2358" t="s">
        <v>177</v>
      </c>
      <c r="O232" s="2358" t="s">
        <v>178</v>
      </c>
      <c r="P232" s="2358" t="s">
        <v>182</v>
      </c>
      <c r="Q232" s="2358" t="s">
        <v>179</v>
      </c>
      <c r="R232" s="2358" t="s">
        <v>270</v>
      </c>
      <c r="S232" s="2358" t="s">
        <v>180</v>
      </c>
      <c r="T232" s="2358" t="s">
        <v>181</v>
      </c>
      <c r="U232" s="2358" t="s">
        <v>183</v>
      </c>
      <c r="V232" s="2358" t="s">
        <v>193</v>
      </c>
      <c r="W232" s="2358" t="s">
        <v>184</v>
      </c>
      <c r="X232" s="2360" t="s">
        <v>97</v>
      </c>
      <c r="Y232" s="2402"/>
      <c r="Z232" s="112"/>
      <c r="AA232" s="112"/>
      <c r="AB232" s="112"/>
      <c r="AC232" s="112"/>
    </row>
    <row r="233" spans="1:29" s="95" customFormat="1" x14ac:dyDescent="0.2">
      <c r="A233" s="108"/>
      <c r="B233" s="2709"/>
      <c r="C233" s="2714"/>
      <c r="D233" s="2715"/>
      <c r="E233" s="2715"/>
      <c r="F233" s="2718"/>
      <c r="G233" s="2403"/>
      <c r="H233" s="2720"/>
      <c r="I233" s="2358"/>
      <c r="J233" s="2358"/>
      <c r="K233" s="2358"/>
      <c r="L233" s="2358"/>
      <c r="M233" s="2358"/>
      <c r="N233" s="2358"/>
      <c r="O233" s="2358"/>
      <c r="P233" s="2358"/>
      <c r="Q233" s="2358"/>
      <c r="R233" s="2358"/>
      <c r="S233" s="2358"/>
      <c r="T233" s="2358"/>
      <c r="U233" s="2358"/>
      <c r="V233" s="2358"/>
      <c r="W233" s="2358"/>
      <c r="X233" s="2360"/>
      <c r="Y233" s="2404"/>
      <c r="Z233" s="112"/>
      <c r="AA233" s="112"/>
      <c r="AB233" s="112"/>
      <c r="AC233" s="112"/>
    </row>
    <row r="234" spans="1:29" s="95" customFormat="1" ht="13.5" thickBot="1" x14ac:dyDescent="0.25">
      <c r="A234" s="108"/>
      <c r="B234" s="375">
        <v>1</v>
      </c>
      <c r="C234" s="2696">
        <v>2</v>
      </c>
      <c r="D234" s="2398"/>
      <c r="E234" s="2398"/>
      <c r="F234" s="461">
        <v>3</v>
      </c>
      <c r="G234" s="462">
        <v>4</v>
      </c>
      <c r="H234" s="375">
        <v>5</v>
      </c>
      <c r="I234" s="378">
        <v>6</v>
      </c>
      <c r="J234" s="378">
        <v>7</v>
      </c>
      <c r="K234" s="378">
        <v>8</v>
      </c>
      <c r="L234" s="378">
        <v>9</v>
      </c>
      <c r="M234" s="378">
        <v>10</v>
      </c>
      <c r="N234" s="378">
        <v>11</v>
      </c>
      <c r="O234" s="378">
        <v>12</v>
      </c>
      <c r="P234" s="378">
        <v>13</v>
      </c>
      <c r="Q234" s="378">
        <v>14</v>
      </c>
      <c r="R234" s="378">
        <v>15</v>
      </c>
      <c r="S234" s="378">
        <v>16</v>
      </c>
      <c r="T234" s="378">
        <v>17</v>
      </c>
      <c r="U234" s="378">
        <v>18</v>
      </c>
      <c r="V234" s="378">
        <v>19</v>
      </c>
      <c r="W234" s="378">
        <v>20</v>
      </c>
      <c r="X234" s="376">
        <v>21</v>
      </c>
      <c r="Y234" s="2047">
        <v>22</v>
      </c>
      <c r="Z234" s="112"/>
      <c r="AA234" s="112"/>
      <c r="AB234" s="112"/>
      <c r="AC234" s="112"/>
    </row>
    <row r="235" spans="1:29" s="95" customFormat="1" x14ac:dyDescent="0.2">
      <c r="A235" s="108"/>
      <c r="B235" s="436"/>
      <c r="C235" s="2697"/>
      <c r="D235" s="2698"/>
      <c r="E235" s="2698"/>
      <c r="F235" s="437"/>
      <c r="G235" s="437"/>
      <c r="H235" s="438"/>
      <c r="I235" s="439"/>
      <c r="J235" s="440"/>
      <c r="K235" s="440"/>
      <c r="L235" s="440"/>
      <c r="M235" s="440"/>
      <c r="N235" s="439"/>
      <c r="O235" s="439"/>
      <c r="P235" s="439"/>
      <c r="Q235" s="439"/>
      <c r="R235" s="439"/>
      <c r="S235" s="439"/>
      <c r="T235" s="439"/>
      <c r="U235" s="441"/>
      <c r="V235" s="442"/>
      <c r="W235" s="441"/>
      <c r="X235" s="443"/>
      <c r="Y235" s="444"/>
      <c r="Z235" s="112"/>
      <c r="AA235" s="112"/>
      <c r="AB235" s="112"/>
      <c r="AC235" s="112"/>
    </row>
    <row r="236" spans="1:29" s="95" customFormat="1" x14ac:dyDescent="0.2">
      <c r="A236" s="108"/>
      <c r="B236" s="445"/>
      <c r="C236" s="2699" t="s">
        <v>275</v>
      </c>
      <c r="D236" s="2700"/>
      <c r="E236" s="2700"/>
      <c r="F236" s="446">
        <v>15</v>
      </c>
      <c r="G236" s="446">
        <v>13</v>
      </c>
      <c r="H236" s="447">
        <v>5</v>
      </c>
      <c r="I236" s="448"/>
      <c r="J236" s="449"/>
      <c r="K236" s="449"/>
      <c r="L236" s="449">
        <v>6</v>
      </c>
      <c r="M236" s="449"/>
      <c r="N236" s="448">
        <v>1</v>
      </c>
      <c r="O236" s="448">
        <v>1</v>
      </c>
      <c r="P236" s="448"/>
      <c r="Q236" s="448">
        <v>6</v>
      </c>
      <c r="R236" s="448">
        <v>5</v>
      </c>
      <c r="S236" s="448"/>
      <c r="T236" s="448"/>
      <c r="U236" s="448">
        <v>3</v>
      </c>
      <c r="V236" s="448">
        <v>3</v>
      </c>
      <c r="W236" s="448"/>
      <c r="X236" s="448">
        <v>1</v>
      </c>
      <c r="Y236" s="451"/>
      <c r="Z236" s="112"/>
      <c r="AA236" s="112"/>
      <c r="AB236" s="112"/>
      <c r="AC236" s="112"/>
    </row>
    <row r="237" spans="1:29" s="95" customFormat="1" ht="13.5" thickBot="1" x14ac:dyDescent="0.25">
      <c r="A237" s="108"/>
      <c r="B237" s="452"/>
      <c r="C237" s="2701"/>
      <c r="D237" s="2702"/>
      <c r="E237" s="2702"/>
      <c r="F237" s="453"/>
      <c r="G237" s="453"/>
      <c r="H237" s="454"/>
      <c r="I237" s="455"/>
      <c r="J237" s="456"/>
      <c r="K237" s="456"/>
      <c r="L237" s="456"/>
      <c r="M237" s="456"/>
      <c r="N237" s="455"/>
      <c r="O237" s="455"/>
      <c r="P237" s="455"/>
      <c r="Q237" s="455"/>
      <c r="R237" s="455"/>
      <c r="S237" s="455"/>
      <c r="T237" s="455"/>
      <c r="U237" s="457"/>
      <c r="V237" s="457"/>
      <c r="W237" s="457"/>
      <c r="X237" s="458"/>
      <c r="Y237" s="459"/>
      <c r="Z237" s="112"/>
      <c r="AA237" s="112"/>
      <c r="AB237" s="112"/>
      <c r="AC237" s="112"/>
    </row>
    <row r="238" spans="1:29" s="95" customFormat="1" ht="13.5" thickBot="1" x14ac:dyDescent="0.25">
      <c r="A238" s="108"/>
      <c r="B238" s="2299" t="s">
        <v>308</v>
      </c>
      <c r="C238" s="2668"/>
      <c r="D238" s="2668"/>
      <c r="E238" s="2703"/>
      <c r="F238" s="1684">
        <f>SUM(F236)</f>
        <v>15</v>
      </c>
      <c r="G238" s="1684">
        <f t="shared" ref="G238:X238" si="7">SUM(G236:G237)</f>
        <v>13</v>
      </c>
      <c r="H238" s="1685">
        <f t="shared" si="7"/>
        <v>5</v>
      </c>
      <c r="I238" s="1686">
        <f t="shared" si="7"/>
        <v>0</v>
      </c>
      <c r="J238" s="1686">
        <f t="shared" si="7"/>
        <v>0</v>
      </c>
      <c r="K238" s="1686">
        <f t="shared" si="7"/>
        <v>0</v>
      </c>
      <c r="L238" s="1686">
        <f t="shared" si="7"/>
        <v>6</v>
      </c>
      <c r="M238" s="1686">
        <f t="shared" si="7"/>
        <v>0</v>
      </c>
      <c r="N238" s="1686">
        <f t="shared" si="7"/>
        <v>1</v>
      </c>
      <c r="O238" s="1686">
        <f t="shared" si="7"/>
        <v>1</v>
      </c>
      <c r="P238" s="1686">
        <f t="shared" si="7"/>
        <v>0</v>
      </c>
      <c r="Q238" s="1686">
        <f t="shared" si="7"/>
        <v>6</v>
      </c>
      <c r="R238" s="1686">
        <f t="shared" si="7"/>
        <v>5</v>
      </c>
      <c r="S238" s="1686">
        <f t="shared" si="7"/>
        <v>0</v>
      </c>
      <c r="T238" s="1686">
        <f t="shared" si="7"/>
        <v>0</v>
      </c>
      <c r="U238" s="1686">
        <f t="shared" si="7"/>
        <v>3</v>
      </c>
      <c r="V238" s="1686">
        <f t="shared" si="7"/>
        <v>3</v>
      </c>
      <c r="W238" s="1686">
        <f t="shared" si="7"/>
        <v>0</v>
      </c>
      <c r="X238" s="1686">
        <f t="shared" si="7"/>
        <v>1</v>
      </c>
      <c r="Y238" s="507"/>
      <c r="Z238" s="112"/>
      <c r="AA238" s="112"/>
      <c r="AB238" s="112"/>
      <c r="AC238" s="112"/>
    </row>
    <row r="239" spans="1:29" s="95" customFormat="1" x14ac:dyDescent="0.2">
      <c r="A239" s="108"/>
      <c r="B239" s="2006"/>
      <c r="C239" s="2006"/>
      <c r="D239" s="2006"/>
      <c r="E239" s="2006"/>
      <c r="F239" s="416"/>
      <c r="G239" s="416"/>
      <c r="H239" s="416"/>
      <c r="I239" s="416"/>
      <c r="J239" s="416"/>
      <c r="K239" s="416"/>
      <c r="L239" s="416"/>
      <c r="M239" s="416"/>
      <c r="N239" s="416"/>
      <c r="O239" s="416"/>
      <c r="P239" s="416"/>
      <c r="Q239" s="416"/>
      <c r="R239" s="416"/>
      <c r="S239" s="416"/>
      <c r="T239" s="416"/>
      <c r="U239" s="416"/>
      <c r="V239" s="416"/>
      <c r="W239" s="416"/>
      <c r="X239" s="416"/>
      <c r="Y239" s="417"/>
      <c r="Z239" s="112"/>
      <c r="AA239" s="112"/>
      <c r="AB239" s="112"/>
      <c r="AC239" s="112"/>
    </row>
    <row r="240" spans="1:29" s="95" customFormat="1" x14ac:dyDescent="0.2">
      <c r="A240" s="108"/>
      <c r="B240" s="65" t="s">
        <v>79</v>
      </c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2704"/>
      <c r="T240" s="2396"/>
      <c r="U240" s="2396"/>
      <c r="V240" s="2396"/>
      <c r="W240" s="2396"/>
      <c r="X240" s="2396"/>
      <c r="Y240" s="2396"/>
      <c r="Z240" s="112"/>
      <c r="AA240" s="112"/>
      <c r="AB240" s="112"/>
      <c r="AC240" s="112"/>
    </row>
    <row r="241" spans="1:29" s="95" customFormat="1" x14ac:dyDescent="0.2">
      <c r="A241" s="108"/>
      <c r="Z241" s="112"/>
      <c r="AA241" s="112"/>
      <c r="AB241" s="112"/>
      <c r="AC241" s="112"/>
    </row>
    <row r="242" spans="1:29" s="95" customFormat="1" x14ac:dyDescent="0.2">
      <c r="A242" s="108"/>
      <c r="B242" s="1995" t="s">
        <v>8</v>
      </c>
      <c r="C242" s="15" t="s">
        <v>171</v>
      </c>
      <c r="F242" s="20" t="s">
        <v>20</v>
      </c>
      <c r="G242" s="30" t="s">
        <v>195</v>
      </c>
      <c r="H242" s="15"/>
      <c r="I242" s="15"/>
      <c r="J242" s="15"/>
      <c r="K242" s="10"/>
      <c r="L242" s="10"/>
      <c r="M242" s="10"/>
      <c r="N242" s="10"/>
      <c r="O242" s="10"/>
      <c r="P242" s="10"/>
      <c r="Q242" s="10"/>
      <c r="R242" s="10"/>
      <c r="S242" s="2256"/>
      <c r="T242" s="2256"/>
      <c r="U242" s="2256"/>
      <c r="V242" s="2256"/>
      <c r="W242" s="2256"/>
      <c r="X242" s="2256"/>
      <c r="Y242" s="2256"/>
      <c r="Z242" s="112"/>
      <c r="AA242" s="112"/>
      <c r="AB242" s="112"/>
      <c r="AC242" s="112"/>
    </row>
    <row r="243" spans="1:29" s="95" customFormat="1" x14ac:dyDescent="0.2">
      <c r="A243" s="108"/>
      <c r="B243" s="1995" t="s">
        <v>11</v>
      </c>
      <c r="C243" s="15" t="s">
        <v>172</v>
      </c>
      <c r="F243" s="20" t="s">
        <v>20</v>
      </c>
      <c r="G243" s="30" t="s">
        <v>196</v>
      </c>
      <c r="H243" s="17"/>
      <c r="I243" s="15"/>
      <c r="J243" s="15"/>
      <c r="K243" s="10"/>
      <c r="L243" s="10"/>
      <c r="M243" s="10"/>
      <c r="N243" s="10"/>
      <c r="O243" s="10"/>
      <c r="P243" s="10"/>
      <c r="Q243" s="10"/>
      <c r="R243" s="10"/>
      <c r="S243" s="2256"/>
      <c r="T243" s="2256"/>
      <c r="U243" s="2256"/>
      <c r="V243" s="2256"/>
      <c r="W243" s="2256"/>
      <c r="X243" s="2256"/>
      <c r="Y243" s="2256"/>
      <c r="Z243" s="112"/>
      <c r="AA243" s="112"/>
      <c r="AB243" s="112"/>
      <c r="AC243" s="112"/>
    </row>
    <row r="244" spans="1:29" s="95" customFormat="1" x14ac:dyDescent="0.2">
      <c r="A244" s="108"/>
      <c r="B244" s="1995" t="s">
        <v>13</v>
      </c>
      <c r="C244" s="18" t="s">
        <v>173</v>
      </c>
      <c r="F244" s="20" t="s">
        <v>20</v>
      </c>
      <c r="G244" s="30" t="s">
        <v>197</v>
      </c>
      <c r="H244" s="18"/>
      <c r="I244" s="15"/>
      <c r="J244" s="15"/>
      <c r="K244" s="10"/>
      <c r="L244" s="10"/>
      <c r="M244" s="10"/>
      <c r="N244" s="10"/>
      <c r="O244" s="10"/>
      <c r="P244" s="10"/>
      <c r="Q244" s="10"/>
      <c r="R244" s="10"/>
      <c r="S244" s="2392"/>
      <c r="T244" s="2392"/>
      <c r="U244" s="2392"/>
      <c r="V244" s="2392"/>
      <c r="W244" s="2392"/>
      <c r="X244" s="2392"/>
      <c r="Y244" s="2392"/>
      <c r="Z244" s="112"/>
      <c r="AA244" s="112"/>
      <c r="AB244" s="112"/>
      <c r="AC244" s="112"/>
    </row>
    <row r="245" spans="1:29" s="95" customFormat="1" x14ac:dyDescent="0.2">
      <c r="A245" s="108"/>
      <c r="B245" s="1995" t="s">
        <v>49</v>
      </c>
      <c r="C245" s="15" t="s">
        <v>174</v>
      </c>
      <c r="F245" s="20" t="s">
        <v>20</v>
      </c>
      <c r="G245" s="30" t="s">
        <v>198</v>
      </c>
      <c r="H245" s="15"/>
      <c r="I245" s="15"/>
      <c r="J245" s="15"/>
      <c r="K245" s="1991"/>
      <c r="L245" s="10"/>
      <c r="M245" s="10"/>
      <c r="N245" s="10"/>
      <c r="O245" s="10"/>
      <c r="P245" s="10"/>
      <c r="Q245" s="10"/>
      <c r="R245" s="10"/>
      <c r="S245" s="2392"/>
      <c r="T245" s="2392"/>
      <c r="U245" s="2392"/>
      <c r="V245" s="2392"/>
      <c r="W245" s="2392"/>
      <c r="X245" s="2392"/>
      <c r="Y245" s="2392"/>
      <c r="Z245" s="112"/>
      <c r="AA245" s="112"/>
      <c r="AB245" s="112"/>
      <c r="AC245" s="112"/>
    </row>
    <row r="246" spans="1:29" s="95" customFormat="1" x14ac:dyDescent="0.2">
      <c r="A246" s="108"/>
      <c r="B246" s="1995" t="s">
        <v>50</v>
      </c>
      <c r="C246" s="15" t="s">
        <v>175</v>
      </c>
      <c r="F246" s="20" t="s">
        <v>20</v>
      </c>
      <c r="G246" s="30" t="s">
        <v>199</v>
      </c>
      <c r="H246" s="10"/>
      <c r="I246" s="10"/>
      <c r="J246" s="10"/>
      <c r="K246" s="1991"/>
      <c r="L246" s="10"/>
      <c r="M246" s="10"/>
      <c r="N246" s="10"/>
      <c r="O246" s="10"/>
      <c r="P246" s="10"/>
      <c r="Q246" s="10"/>
      <c r="R246" s="10"/>
      <c r="Z246" s="112"/>
      <c r="AA246" s="112"/>
      <c r="AB246" s="112"/>
      <c r="AC246" s="112"/>
    </row>
    <row r="247" spans="1:29" s="95" customFormat="1" x14ac:dyDescent="0.2">
      <c r="A247" s="108"/>
      <c r="B247" s="1995" t="s">
        <v>51</v>
      </c>
      <c r="C247" s="15" t="s">
        <v>177</v>
      </c>
      <c r="F247" s="20" t="s">
        <v>20</v>
      </c>
      <c r="G247" s="30" t="s">
        <v>200</v>
      </c>
      <c r="H247" s="10"/>
      <c r="I247" s="10"/>
      <c r="J247" s="10"/>
      <c r="K247" s="1991"/>
      <c r="L247" s="10"/>
      <c r="M247" s="10"/>
      <c r="N247" s="10"/>
      <c r="O247" s="10"/>
      <c r="P247" s="10"/>
      <c r="Q247" s="10"/>
      <c r="R247" s="10"/>
      <c r="Z247" s="112"/>
      <c r="AA247" s="112"/>
      <c r="AB247" s="112"/>
      <c r="AC247" s="112"/>
    </row>
    <row r="248" spans="1:29" s="95" customFormat="1" x14ac:dyDescent="0.2">
      <c r="A248" s="108"/>
      <c r="B248" s="1995" t="s">
        <v>52</v>
      </c>
      <c r="C248" s="15" t="s">
        <v>179</v>
      </c>
      <c r="F248" s="20" t="s">
        <v>20</v>
      </c>
      <c r="G248" s="30" t="s">
        <v>201</v>
      </c>
      <c r="H248" s="10"/>
      <c r="I248" s="10"/>
      <c r="J248" s="10"/>
      <c r="K248" s="1991"/>
      <c r="L248" s="10"/>
      <c r="M248" s="10"/>
      <c r="N248" s="10"/>
      <c r="O248" s="10"/>
      <c r="P248" s="10"/>
      <c r="Q248" s="10"/>
      <c r="R248" s="10"/>
      <c r="Z248" s="112"/>
      <c r="AA248" s="112"/>
      <c r="AB248" s="112"/>
      <c r="AC248" s="112"/>
    </row>
    <row r="249" spans="1:29" s="95" customFormat="1" x14ac:dyDescent="0.2">
      <c r="A249" s="108"/>
      <c r="B249" s="1995" t="s">
        <v>53</v>
      </c>
      <c r="C249" s="15" t="s">
        <v>191</v>
      </c>
      <c r="F249" s="20" t="s">
        <v>20</v>
      </c>
      <c r="G249" s="30" t="s">
        <v>202</v>
      </c>
      <c r="H249" s="10"/>
      <c r="I249" s="10"/>
      <c r="J249" s="10"/>
      <c r="K249" s="1991"/>
      <c r="L249" s="10"/>
      <c r="M249" s="10"/>
      <c r="N249" s="10"/>
      <c r="O249" s="10"/>
      <c r="P249" s="10"/>
      <c r="Q249" s="10"/>
      <c r="R249" s="10"/>
      <c r="S249" s="2257"/>
      <c r="T249" s="2257"/>
      <c r="U249" s="2257"/>
      <c r="V249" s="2257"/>
      <c r="W249" s="2257"/>
      <c r="X249" s="2257"/>
      <c r="Y249" s="2257"/>
      <c r="Z249" s="112"/>
      <c r="AA249" s="112"/>
      <c r="AB249" s="112"/>
      <c r="AC249" s="112"/>
    </row>
    <row r="250" spans="1:29" s="95" customFormat="1" x14ac:dyDescent="0.2">
      <c r="A250" s="108"/>
      <c r="B250" s="1995" t="s">
        <v>54</v>
      </c>
      <c r="C250" s="15" t="s">
        <v>180</v>
      </c>
      <c r="F250" s="20" t="s">
        <v>20</v>
      </c>
      <c r="G250" s="30" t="s">
        <v>206</v>
      </c>
      <c r="H250" s="10"/>
      <c r="I250" s="10"/>
      <c r="J250" s="10"/>
      <c r="K250" s="1991"/>
      <c r="L250" s="10"/>
      <c r="M250" s="10"/>
      <c r="N250" s="10"/>
      <c r="O250" s="10"/>
      <c r="P250" s="10"/>
      <c r="Q250" s="10"/>
      <c r="R250" s="10"/>
      <c r="S250" s="2392"/>
      <c r="T250" s="2392"/>
      <c r="U250" s="2392"/>
      <c r="V250" s="2392"/>
      <c r="W250" s="2392"/>
      <c r="X250" s="2392"/>
      <c r="Y250" s="2392"/>
      <c r="Z250" s="112"/>
      <c r="AA250" s="112"/>
      <c r="AB250" s="112"/>
      <c r="AC250" s="112"/>
    </row>
    <row r="251" spans="1:29" s="95" customFormat="1" x14ac:dyDescent="0.2">
      <c r="A251" s="108"/>
      <c r="B251" s="1995" t="s">
        <v>55</v>
      </c>
      <c r="C251" s="15" t="s">
        <v>192</v>
      </c>
      <c r="F251" s="20" t="s">
        <v>20</v>
      </c>
      <c r="G251" s="30" t="s">
        <v>203</v>
      </c>
      <c r="H251" s="10"/>
      <c r="I251" s="10"/>
      <c r="J251" s="10"/>
      <c r="K251" s="1991"/>
      <c r="L251" s="10"/>
      <c r="M251" s="10"/>
      <c r="N251" s="10"/>
      <c r="O251" s="10"/>
      <c r="P251" s="10"/>
      <c r="Q251" s="10"/>
      <c r="R251" s="10"/>
      <c r="S251" s="2392"/>
      <c r="T251" s="2392"/>
      <c r="U251" s="2392"/>
      <c r="V251" s="2392"/>
      <c r="W251" s="2392"/>
      <c r="X251" s="2392"/>
      <c r="Y251" s="2392"/>
      <c r="Z251" s="112"/>
      <c r="AA251" s="112"/>
      <c r="AB251" s="112"/>
      <c r="AC251" s="112"/>
    </row>
    <row r="252" spans="1:29" s="95" customFormat="1" x14ac:dyDescent="0.2">
      <c r="A252" s="108"/>
      <c r="B252" s="1995" t="s">
        <v>56</v>
      </c>
      <c r="C252" s="15" t="s">
        <v>183</v>
      </c>
      <c r="F252" s="20" t="s">
        <v>20</v>
      </c>
      <c r="G252" s="30" t="s">
        <v>205</v>
      </c>
      <c r="H252" s="10"/>
      <c r="I252" s="10"/>
      <c r="J252" s="10"/>
      <c r="K252" s="1991"/>
      <c r="L252" s="10"/>
      <c r="M252" s="10"/>
      <c r="N252" s="10"/>
      <c r="O252" s="10"/>
      <c r="P252" s="10"/>
      <c r="Q252" s="10"/>
      <c r="R252" s="10"/>
      <c r="Z252" s="112"/>
      <c r="AA252" s="112"/>
      <c r="AB252" s="112"/>
      <c r="AC252" s="112"/>
    </row>
    <row r="253" spans="1:29" s="95" customFormat="1" x14ac:dyDescent="0.2">
      <c r="A253" s="108"/>
      <c r="B253" s="1995" t="s">
        <v>57</v>
      </c>
      <c r="C253" s="15" t="s">
        <v>193</v>
      </c>
      <c r="F253" s="20" t="s">
        <v>20</v>
      </c>
      <c r="G253" s="30" t="s">
        <v>204</v>
      </c>
      <c r="H253" s="10"/>
      <c r="I253" s="10"/>
      <c r="J253" s="10"/>
      <c r="K253" s="1991"/>
      <c r="L253" s="10"/>
      <c r="M253" s="10"/>
      <c r="N253" s="10"/>
      <c r="O253" s="10"/>
      <c r="P253" s="10"/>
      <c r="Q253" s="10"/>
      <c r="R253" s="10"/>
      <c r="Z253" s="112"/>
      <c r="AA253" s="112"/>
      <c r="AB253" s="112"/>
      <c r="AC253" s="112"/>
    </row>
    <row r="254" spans="1:29" s="95" customFormat="1" x14ac:dyDescent="0.2">
      <c r="A254" s="108"/>
      <c r="B254" s="1174" t="s">
        <v>643</v>
      </c>
      <c r="C254" s="112" t="s">
        <v>679</v>
      </c>
      <c r="Z254" s="112"/>
      <c r="AA254" s="112"/>
      <c r="AB254" s="112"/>
      <c r="AC254" s="112"/>
    </row>
    <row r="257" spans="2:25" ht="18" x14ac:dyDescent="0.25">
      <c r="B257" s="2361" t="s">
        <v>168</v>
      </c>
      <c r="C257" s="2361"/>
      <c r="D257" s="2361"/>
      <c r="E257" s="2361"/>
      <c r="F257" s="2361"/>
      <c r="G257" s="2361"/>
      <c r="H257" s="2361"/>
      <c r="I257" s="2361"/>
      <c r="J257" s="2361"/>
      <c r="K257" s="2361"/>
      <c r="L257" s="2361"/>
      <c r="M257" s="2361"/>
      <c r="N257" s="2361"/>
      <c r="O257" s="2361"/>
      <c r="P257" s="2361"/>
      <c r="Q257" s="2361"/>
      <c r="R257" s="2361"/>
      <c r="S257" s="2361"/>
      <c r="T257" s="2361"/>
      <c r="U257" s="2361"/>
      <c r="V257" s="2361"/>
      <c r="W257" s="2361"/>
      <c r="X257" s="2361"/>
      <c r="Y257" s="2361"/>
    </row>
    <row r="258" spans="2:25" ht="18" x14ac:dyDescent="0.25">
      <c r="B258" s="2048"/>
      <c r="C258" s="2048"/>
      <c r="D258" s="2048"/>
      <c r="E258" s="2048"/>
      <c r="F258" s="2048"/>
      <c r="G258" s="2048"/>
      <c r="H258" s="2048"/>
      <c r="I258" s="2048"/>
      <c r="J258" s="2048"/>
      <c r="K258" s="2048"/>
      <c r="L258" s="2048"/>
      <c r="M258" s="2048"/>
      <c r="N258" s="2048"/>
      <c r="O258" s="2048"/>
      <c r="P258" s="2048"/>
      <c r="Q258" s="2048"/>
      <c r="R258" s="2048"/>
      <c r="S258" s="2048"/>
      <c r="T258" s="2048"/>
      <c r="U258" s="2048"/>
      <c r="V258" s="2048"/>
      <c r="W258" s="2048"/>
      <c r="X258" s="2048"/>
      <c r="Y258" s="112"/>
    </row>
    <row r="259" spans="2:25" x14ac:dyDescent="0.2">
      <c r="B259" s="112" t="s">
        <v>273</v>
      </c>
      <c r="C259" s="112"/>
      <c r="D259" s="112" t="s">
        <v>27</v>
      </c>
      <c r="E259" s="2705" t="s">
        <v>290</v>
      </c>
      <c r="F259" s="2705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</row>
    <row r="260" spans="2:25" x14ac:dyDescent="0.2">
      <c r="B260" s="112" t="s">
        <v>25</v>
      </c>
      <c r="C260" s="112"/>
      <c r="D260" s="112" t="s">
        <v>27</v>
      </c>
      <c r="E260" s="2706">
        <v>2014</v>
      </c>
      <c r="F260" s="2706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</row>
    <row r="261" spans="2:25" x14ac:dyDescent="0.2">
      <c r="B261" s="112" t="s">
        <v>26</v>
      </c>
      <c r="C261" s="112"/>
      <c r="D261" s="112" t="s">
        <v>27</v>
      </c>
      <c r="E261" s="2058" t="s">
        <v>645</v>
      </c>
      <c r="F261" s="2058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</row>
    <row r="262" spans="2:25" ht="13.5" thickBot="1" x14ac:dyDescent="0.25">
      <c r="B262" s="112"/>
      <c r="C262" s="112"/>
      <c r="D262" s="460"/>
      <c r="E262" s="460"/>
      <c r="F262" s="460"/>
      <c r="G262" s="460"/>
      <c r="H262" s="354"/>
      <c r="I262" s="354"/>
      <c r="J262" s="354"/>
      <c r="K262" s="354"/>
      <c r="L262" s="354"/>
      <c r="M262" s="354"/>
      <c r="N262" s="354"/>
      <c r="O262" s="354"/>
      <c r="P262" s="354"/>
      <c r="Q262" s="354"/>
      <c r="R262" s="354"/>
      <c r="S262" s="354"/>
      <c r="T262" s="354"/>
      <c r="U262" s="354"/>
      <c r="V262" s="354"/>
      <c r="W262" s="354"/>
      <c r="X262" s="354"/>
      <c r="Y262" s="460"/>
    </row>
    <row r="263" spans="2:25" x14ac:dyDescent="0.2">
      <c r="B263" s="2707" t="s">
        <v>0</v>
      </c>
      <c r="C263" s="2710" t="s">
        <v>272</v>
      </c>
      <c r="D263" s="2711"/>
      <c r="E263" s="2711"/>
      <c r="F263" s="2716" t="s">
        <v>194</v>
      </c>
      <c r="G263" s="2399" t="s">
        <v>169</v>
      </c>
      <c r="H263" s="2719" t="s">
        <v>170</v>
      </c>
      <c r="I263" s="2357"/>
      <c r="J263" s="2357"/>
      <c r="K263" s="2357"/>
      <c r="L263" s="2357"/>
      <c r="M263" s="2357"/>
      <c r="N263" s="2357"/>
      <c r="O263" s="2357"/>
      <c r="P263" s="2357"/>
      <c r="Q263" s="2357"/>
      <c r="R263" s="2357"/>
      <c r="S263" s="2357"/>
      <c r="T263" s="2357"/>
      <c r="U263" s="2357"/>
      <c r="V263" s="2357"/>
      <c r="W263" s="2357"/>
      <c r="X263" s="2359"/>
      <c r="Y263" s="2400" t="s">
        <v>309</v>
      </c>
    </row>
    <row r="264" spans="2:25" x14ac:dyDescent="0.2">
      <c r="B264" s="2708"/>
      <c r="C264" s="2712"/>
      <c r="D264" s="2713"/>
      <c r="E264" s="2713"/>
      <c r="F264" s="2717"/>
      <c r="G264" s="2401"/>
      <c r="H264" s="2720" t="s">
        <v>171</v>
      </c>
      <c r="I264" s="2358" t="s">
        <v>172</v>
      </c>
      <c r="J264" s="2358" t="s">
        <v>173</v>
      </c>
      <c r="K264" s="2358" t="s">
        <v>174</v>
      </c>
      <c r="L264" s="2358" t="s">
        <v>241</v>
      </c>
      <c r="M264" s="2358" t="s">
        <v>176</v>
      </c>
      <c r="N264" s="2358" t="s">
        <v>177</v>
      </c>
      <c r="O264" s="2358" t="s">
        <v>178</v>
      </c>
      <c r="P264" s="2358" t="s">
        <v>182</v>
      </c>
      <c r="Q264" s="2358" t="s">
        <v>179</v>
      </c>
      <c r="R264" s="2358" t="s">
        <v>270</v>
      </c>
      <c r="S264" s="2358" t="s">
        <v>180</v>
      </c>
      <c r="T264" s="2358" t="s">
        <v>181</v>
      </c>
      <c r="U264" s="2358" t="s">
        <v>183</v>
      </c>
      <c r="V264" s="2358" t="s">
        <v>193</v>
      </c>
      <c r="W264" s="2358" t="s">
        <v>184</v>
      </c>
      <c r="X264" s="2360" t="s">
        <v>97</v>
      </c>
      <c r="Y264" s="2402"/>
    </row>
    <row r="265" spans="2:25" x14ac:dyDescent="0.2">
      <c r="B265" s="2709"/>
      <c r="C265" s="2714"/>
      <c r="D265" s="2715"/>
      <c r="E265" s="2715"/>
      <c r="F265" s="2718"/>
      <c r="G265" s="2403"/>
      <c r="H265" s="2720"/>
      <c r="I265" s="2358"/>
      <c r="J265" s="2358"/>
      <c r="K265" s="2358"/>
      <c r="L265" s="2358"/>
      <c r="M265" s="2358"/>
      <c r="N265" s="2358"/>
      <c r="O265" s="2358"/>
      <c r="P265" s="2358"/>
      <c r="Q265" s="2358"/>
      <c r="R265" s="2358"/>
      <c r="S265" s="2358"/>
      <c r="T265" s="2358"/>
      <c r="U265" s="2358"/>
      <c r="V265" s="2358"/>
      <c r="W265" s="2358"/>
      <c r="X265" s="2360"/>
      <c r="Y265" s="2404"/>
    </row>
    <row r="266" spans="2:25" ht="13.5" thickBot="1" x14ac:dyDescent="0.25">
      <c r="B266" s="375">
        <v>1</v>
      </c>
      <c r="C266" s="2696">
        <v>2</v>
      </c>
      <c r="D266" s="2398"/>
      <c r="E266" s="2398"/>
      <c r="F266" s="461">
        <v>3</v>
      </c>
      <c r="G266" s="462">
        <v>4</v>
      </c>
      <c r="H266" s="375">
        <v>5</v>
      </c>
      <c r="I266" s="378">
        <v>6</v>
      </c>
      <c r="J266" s="378">
        <v>7</v>
      </c>
      <c r="K266" s="378">
        <v>8</v>
      </c>
      <c r="L266" s="378">
        <v>9</v>
      </c>
      <c r="M266" s="378">
        <v>10</v>
      </c>
      <c r="N266" s="378">
        <v>11</v>
      </c>
      <c r="O266" s="378">
        <v>12</v>
      </c>
      <c r="P266" s="378">
        <v>13</v>
      </c>
      <c r="Q266" s="378">
        <v>14</v>
      </c>
      <c r="R266" s="378">
        <v>15</v>
      </c>
      <c r="S266" s="378">
        <v>16</v>
      </c>
      <c r="T266" s="378">
        <v>17</v>
      </c>
      <c r="U266" s="378">
        <v>18</v>
      </c>
      <c r="V266" s="378">
        <v>19</v>
      </c>
      <c r="W266" s="378">
        <v>20</v>
      </c>
      <c r="X266" s="376">
        <v>21</v>
      </c>
      <c r="Y266" s="2047">
        <v>22</v>
      </c>
    </row>
    <row r="267" spans="2:25" x14ac:dyDescent="0.2">
      <c r="B267" s="436"/>
      <c r="C267" s="2697"/>
      <c r="D267" s="2698"/>
      <c r="E267" s="2698"/>
      <c r="F267" s="437"/>
      <c r="G267" s="437"/>
      <c r="H267" s="438"/>
      <c r="I267" s="439"/>
      <c r="J267" s="440"/>
      <c r="K267" s="440"/>
      <c r="L267" s="440"/>
      <c r="M267" s="440"/>
      <c r="N267" s="439"/>
      <c r="O267" s="439"/>
      <c r="P267" s="439"/>
      <c r="Q267" s="439"/>
      <c r="R267" s="439"/>
      <c r="S267" s="439"/>
      <c r="T267" s="439"/>
      <c r="U267" s="441"/>
      <c r="V267" s="442"/>
      <c r="W267" s="441"/>
      <c r="X267" s="443"/>
      <c r="Y267" s="444"/>
    </row>
    <row r="268" spans="2:25" x14ac:dyDescent="0.2">
      <c r="B268" s="445"/>
      <c r="C268" s="2699" t="s">
        <v>275</v>
      </c>
      <c r="D268" s="2700"/>
      <c r="E268" s="2700"/>
      <c r="F268" s="446">
        <v>26</v>
      </c>
      <c r="G268" s="446">
        <v>32</v>
      </c>
      <c r="H268" s="447">
        <v>9</v>
      </c>
      <c r="I268" s="448"/>
      <c r="J268" s="449"/>
      <c r="K268" s="449"/>
      <c r="L268" s="449">
        <v>8</v>
      </c>
      <c r="M268" s="449">
        <v>5</v>
      </c>
      <c r="N268" s="448"/>
      <c r="O268" s="448"/>
      <c r="P268" s="448"/>
      <c r="Q268" s="448">
        <v>12</v>
      </c>
      <c r="R268" s="448">
        <v>9</v>
      </c>
      <c r="S268" s="448"/>
      <c r="T268" s="448"/>
      <c r="U268" s="448">
        <v>2</v>
      </c>
      <c r="V268" s="448">
        <v>5</v>
      </c>
      <c r="W268" s="448"/>
      <c r="X268" s="448">
        <v>18</v>
      </c>
      <c r="Y268" s="451"/>
    </row>
    <row r="269" spans="2:25" ht="13.5" thickBot="1" x14ac:dyDescent="0.25">
      <c r="B269" s="452"/>
      <c r="C269" s="2701"/>
      <c r="D269" s="2702"/>
      <c r="E269" s="2702"/>
      <c r="F269" s="453"/>
      <c r="G269" s="453"/>
      <c r="H269" s="454"/>
      <c r="I269" s="455"/>
      <c r="J269" s="456"/>
      <c r="K269" s="456"/>
      <c r="L269" s="456"/>
      <c r="M269" s="456"/>
      <c r="N269" s="455"/>
      <c r="O269" s="455"/>
      <c r="P269" s="455"/>
      <c r="Q269" s="455"/>
      <c r="R269" s="455"/>
      <c r="S269" s="455"/>
      <c r="T269" s="455"/>
      <c r="U269" s="457"/>
      <c r="V269" s="457"/>
      <c r="W269" s="457"/>
      <c r="X269" s="458"/>
      <c r="Y269" s="459"/>
    </row>
    <row r="270" spans="2:25" ht="13.5" thickBot="1" x14ac:dyDescent="0.25">
      <c r="B270" s="2299" t="s">
        <v>308</v>
      </c>
      <c r="C270" s="2668"/>
      <c r="D270" s="2668"/>
      <c r="E270" s="2703"/>
      <c r="F270" s="1684">
        <f>SUM(F268)</f>
        <v>26</v>
      </c>
      <c r="G270" s="1684">
        <f t="shared" ref="G270:X270" si="8">SUM(G268:G269)</f>
        <v>32</v>
      </c>
      <c r="H270" s="1685">
        <f t="shared" si="8"/>
        <v>9</v>
      </c>
      <c r="I270" s="1686">
        <f t="shared" si="8"/>
        <v>0</v>
      </c>
      <c r="J270" s="1686">
        <f t="shared" si="8"/>
        <v>0</v>
      </c>
      <c r="K270" s="1686">
        <f t="shared" si="8"/>
        <v>0</v>
      </c>
      <c r="L270" s="1686">
        <f t="shared" si="8"/>
        <v>8</v>
      </c>
      <c r="M270" s="1686">
        <f t="shared" si="8"/>
        <v>5</v>
      </c>
      <c r="N270" s="1686">
        <f t="shared" si="8"/>
        <v>0</v>
      </c>
      <c r="O270" s="1686">
        <f t="shared" si="8"/>
        <v>0</v>
      </c>
      <c r="P270" s="1686">
        <f t="shared" si="8"/>
        <v>0</v>
      </c>
      <c r="Q270" s="1686">
        <f t="shared" si="8"/>
        <v>12</v>
      </c>
      <c r="R270" s="1686">
        <f t="shared" si="8"/>
        <v>9</v>
      </c>
      <c r="S270" s="1686">
        <f t="shared" si="8"/>
        <v>0</v>
      </c>
      <c r="T270" s="1686">
        <f t="shared" si="8"/>
        <v>0</v>
      </c>
      <c r="U270" s="1686">
        <f t="shared" si="8"/>
        <v>2</v>
      </c>
      <c r="V270" s="1686">
        <f t="shared" si="8"/>
        <v>5</v>
      </c>
      <c r="W270" s="1686">
        <f t="shared" si="8"/>
        <v>0</v>
      </c>
      <c r="X270" s="1686">
        <f t="shared" si="8"/>
        <v>18</v>
      </c>
      <c r="Y270" s="507"/>
    </row>
    <row r="271" spans="2:25" x14ac:dyDescent="0.2">
      <c r="B271" s="2059"/>
      <c r="C271" s="2059"/>
      <c r="D271" s="2059"/>
      <c r="E271" s="2059"/>
      <c r="F271" s="416"/>
      <c r="G271" s="416"/>
      <c r="H271" s="416"/>
      <c r="I271" s="416"/>
      <c r="J271" s="416"/>
      <c r="K271" s="416"/>
      <c r="L271" s="416"/>
      <c r="M271" s="416"/>
      <c r="N271" s="416"/>
      <c r="O271" s="416"/>
      <c r="P271" s="416"/>
      <c r="Q271" s="416"/>
      <c r="R271" s="416"/>
      <c r="S271" s="416"/>
      <c r="T271" s="416"/>
      <c r="U271" s="416"/>
      <c r="V271" s="416"/>
      <c r="W271" s="416"/>
      <c r="X271" s="416"/>
      <c r="Y271" s="417"/>
    </row>
    <row r="272" spans="2:25" x14ac:dyDescent="0.2">
      <c r="B272" s="65" t="s">
        <v>79</v>
      </c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2704"/>
      <c r="T272" s="2396"/>
      <c r="U272" s="2396"/>
      <c r="V272" s="2396"/>
      <c r="W272" s="2396"/>
      <c r="X272" s="2396"/>
      <c r="Y272" s="2396"/>
    </row>
    <row r="273" spans="1:29" x14ac:dyDescent="0.2"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</row>
    <row r="274" spans="1:29" x14ac:dyDescent="0.2">
      <c r="B274" s="2049" t="s">
        <v>8</v>
      </c>
      <c r="C274" s="15" t="s">
        <v>171</v>
      </c>
      <c r="D274" s="95"/>
      <c r="E274" s="95"/>
      <c r="F274" s="20" t="s">
        <v>20</v>
      </c>
      <c r="G274" s="30" t="s">
        <v>195</v>
      </c>
      <c r="H274" s="15"/>
      <c r="I274" s="15"/>
      <c r="J274" s="15"/>
      <c r="K274" s="10"/>
      <c r="L274" s="10"/>
      <c r="M274" s="10"/>
      <c r="N274" s="10"/>
      <c r="O274" s="10"/>
      <c r="P274" s="10"/>
      <c r="Q274" s="10"/>
      <c r="R274" s="10"/>
      <c r="S274" s="2256"/>
      <c r="T274" s="2256"/>
      <c r="U274" s="2256"/>
      <c r="V274" s="2256"/>
      <c r="W274" s="2256"/>
      <c r="X274" s="2256"/>
      <c r="Y274" s="2256"/>
    </row>
    <row r="275" spans="1:29" x14ac:dyDescent="0.2">
      <c r="B275" s="2049" t="s">
        <v>11</v>
      </c>
      <c r="C275" s="15" t="s">
        <v>172</v>
      </c>
      <c r="D275" s="95"/>
      <c r="E275" s="95"/>
      <c r="F275" s="20" t="s">
        <v>20</v>
      </c>
      <c r="G275" s="30" t="s">
        <v>196</v>
      </c>
      <c r="H275" s="17"/>
      <c r="I275" s="15"/>
      <c r="J275" s="15"/>
      <c r="K275" s="10"/>
      <c r="L275" s="10"/>
      <c r="M275" s="10"/>
      <c r="N275" s="10"/>
      <c r="O275" s="10"/>
      <c r="P275" s="10"/>
      <c r="Q275" s="10"/>
      <c r="R275" s="10"/>
      <c r="S275" s="2256"/>
      <c r="T275" s="2256"/>
      <c r="U275" s="2256"/>
      <c r="V275" s="2256"/>
      <c r="W275" s="2256"/>
      <c r="X275" s="2256"/>
      <c r="Y275" s="2256"/>
    </row>
    <row r="276" spans="1:29" x14ac:dyDescent="0.2">
      <c r="B276" s="2049" t="s">
        <v>13</v>
      </c>
      <c r="C276" s="18" t="s">
        <v>173</v>
      </c>
      <c r="D276" s="95"/>
      <c r="E276" s="95"/>
      <c r="F276" s="20" t="s">
        <v>20</v>
      </c>
      <c r="G276" s="30" t="s">
        <v>197</v>
      </c>
      <c r="H276" s="18"/>
      <c r="I276" s="15"/>
      <c r="J276" s="15"/>
      <c r="K276" s="10"/>
      <c r="L276" s="10"/>
      <c r="M276" s="10"/>
      <c r="N276" s="10"/>
      <c r="O276" s="10"/>
      <c r="P276" s="10"/>
      <c r="Q276" s="10"/>
      <c r="R276" s="10"/>
      <c r="S276" s="2392"/>
      <c r="T276" s="2392"/>
      <c r="U276" s="2392"/>
      <c r="V276" s="2392"/>
      <c r="W276" s="2392"/>
      <c r="X276" s="2392"/>
      <c r="Y276" s="2392"/>
    </row>
    <row r="277" spans="1:29" x14ac:dyDescent="0.2">
      <c r="B277" s="2049" t="s">
        <v>49</v>
      </c>
      <c r="C277" s="15" t="s">
        <v>174</v>
      </c>
      <c r="D277" s="95"/>
      <c r="E277" s="95"/>
      <c r="F277" s="20" t="s">
        <v>20</v>
      </c>
      <c r="G277" s="30" t="s">
        <v>198</v>
      </c>
      <c r="H277" s="15"/>
      <c r="I277" s="15"/>
      <c r="J277" s="15"/>
      <c r="K277" s="2045"/>
      <c r="L277" s="10"/>
      <c r="M277" s="10"/>
      <c r="N277" s="10"/>
      <c r="O277" s="10"/>
      <c r="P277" s="10"/>
      <c r="Q277" s="10"/>
      <c r="R277" s="10"/>
      <c r="S277" s="2392"/>
      <c r="T277" s="2392"/>
      <c r="U277" s="2392"/>
      <c r="V277" s="2392"/>
      <c r="W277" s="2392"/>
      <c r="X277" s="2392"/>
      <c r="Y277" s="2392"/>
    </row>
    <row r="278" spans="1:29" x14ac:dyDescent="0.2">
      <c r="B278" s="2049" t="s">
        <v>50</v>
      </c>
      <c r="C278" s="15" t="s">
        <v>175</v>
      </c>
      <c r="D278" s="95"/>
      <c r="E278" s="95"/>
      <c r="F278" s="20" t="s">
        <v>20</v>
      </c>
      <c r="G278" s="30" t="s">
        <v>199</v>
      </c>
      <c r="H278" s="10"/>
      <c r="I278" s="10"/>
      <c r="J278" s="10"/>
      <c r="K278" s="2045"/>
      <c r="L278" s="10"/>
      <c r="M278" s="10"/>
      <c r="N278" s="10"/>
      <c r="O278" s="10"/>
      <c r="P278" s="10"/>
      <c r="Q278" s="10"/>
      <c r="R278" s="10"/>
      <c r="S278" s="95"/>
      <c r="T278" s="95"/>
      <c r="U278" s="95"/>
      <c r="V278" s="95"/>
      <c r="W278" s="95"/>
      <c r="X278" s="95"/>
      <c r="Y278" s="95"/>
    </row>
    <row r="279" spans="1:29" x14ac:dyDescent="0.2">
      <c r="B279" s="2049" t="s">
        <v>51</v>
      </c>
      <c r="C279" s="15" t="s">
        <v>177</v>
      </c>
      <c r="D279" s="95"/>
      <c r="E279" s="95"/>
      <c r="F279" s="20" t="s">
        <v>20</v>
      </c>
      <c r="G279" s="30" t="s">
        <v>200</v>
      </c>
      <c r="H279" s="10"/>
      <c r="I279" s="10"/>
      <c r="J279" s="10"/>
      <c r="K279" s="2045"/>
      <c r="L279" s="10"/>
      <c r="M279" s="10"/>
      <c r="N279" s="10"/>
      <c r="O279" s="10"/>
      <c r="P279" s="10"/>
      <c r="Q279" s="10"/>
      <c r="R279" s="10"/>
      <c r="S279" s="95"/>
      <c r="T279" s="95"/>
      <c r="U279" s="95"/>
      <c r="V279" s="95"/>
      <c r="W279" s="95"/>
      <c r="X279" s="95"/>
      <c r="Y279" s="95"/>
    </row>
    <row r="280" spans="1:29" x14ac:dyDescent="0.2">
      <c r="B280" s="2049" t="s">
        <v>52</v>
      </c>
      <c r="C280" s="15" t="s">
        <v>179</v>
      </c>
      <c r="D280" s="95"/>
      <c r="E280" s="95"/>
      <c r="F280" s="20" t="s">
        <v>20</v>
      </c>
      <c r="G280" s="30" t="s">
        <v>201</v>
      </c>
      <c r="H280" s="10"/>
      <c r="I280" s="10"/>
      <c r="J280" s="10"/>
      <c r="K280" s="2045"/>
      <c r="L280" s="10"/>
      <c r="M280" s="10"/>
      <c r="N280" s="10"/>
      <c r="O280" s="10"/>
      <c r="P280" s="10"/>
      <c r="Q280" s="10"/>
      <c r="R280" s="10"/>
      <c r="S280" s="95"/>
      <c r="T280" s="95"/>
      <c r="U280" s="95"/>
      <c r="V280" s="95"/>
      <c r="W280" s="95"/>
      <c r="X280" s="95"/>
      <c r="Y280" s="95"/>
    </row>
    <row r="281" spans="1:29" x14ac:dyDescent="0.2">
      <c r="B281" s="2049" t="s">
        <v>53</v>
      </c>
      <c r="C281" s="15" t="s">
        <v>191</v>
      </c>
      <c r="D281" s="95"/>
      <c r="E281" s="95"/>
      <c r="F281" s="20" t="s">
        <v>20</v>
      </c>
      <c r="G281" s="30" t="s">
        <v>202</v>
      </c>
      <c r="H281" s="10"/>
      <c r="I281" s="10"/>
      <c r="J281" s="10"/>
      <c r="K281" s="2045"/>
      <c r="L281" s="10"/>
      <c r="M281" s="10"/>
      <c r="N281" s="10"/>
      <c r="O281" s="10"/>
      <c r="P281" s="10"/>
      <c r="Q281" s="10"/>
      <c r="R281" s="10"/>
      <c r="S281" s="2257"/>
      <c r="T281" s="2257"/>
      <c r="U281" s="2257"/>
      <c r="V281" s="2257"/>
      <c r="W281" s="2257"/>
      <c r="X281" s="2257"/>
      <c r="Y281" s="2257"/>
    </row>
    <row r="282" spans="1:29" x14ac:dyDescent="0.2">
      <c r="B282" s="2049" t="s">
        <v>54</v>
      </c>
      <c r="C282" s="15" t="s">
        <v>180</v>
      </c>
      <c r="D282" s="95"/>
      <c r="E282" s="95"/>
      <c r="F282" s="20" t="s">
        <v>20</v>
      </c>
      <c r="G282" s="30" t="s">
        <v>206</v>
      </c>
      <c r="H282" s="10"/>
      <c r="I282" s="10"/>
      <c r="J282" s="10"/>
      <c r="K282" s="2045"/>
      <c r="L282" s="10"/>
      <c r="M282" s="10"/>
      <c r="N282" s="10"/>
      <c r="O282" s="10"/>
      <c r="P282" s="10"/>
      <c r="Q282" s="10"/>
      <c r="R282" s="10"/>
      <c r="S282" s="2392"/>
      <c r="T282" s="2392"/>
      <c r="U282" s="2392"/>
      <c r="V282" s="2392"/>
      <c r="W282" s="2392"/>
      <c r="X282" s="2392"/>
      <c r="Y282" s="2392"/>
    </row>
    <row r="283" spans="1:29" x14ac:dyDescent="0.2">
      <c r="B283" s="2049" t="s">
        <v>55</v>
      </c>
      <c r="C283" s="15" t="s">
        <v>192</v>
      </c>
      <c r="D283" s="95"/>
      <c r="E283" s="95"/>
      <c r="F283" s="20" t="s">
        <v>20</v>
      </c>
      <c r="G283" s="30" t="s">
        <v>203</v>
      </c>
      <c r="H283" s="10"/>
      <c r="I283" s="10"/>
      <c r="J283" s="10"/>
      <c r="K283" s="2045"/>
      <c r="L283" s="10"/>
      <c r="M283" s="10"/>
      <c r="N283" s="10"/>
      <c r="O283" s="10"/>
      <c r="P283" s="10"/>
      <c r="Q283" s="10"/>
      <c r="R283" s="10"/>
      <c r="S283" s="2392"/>
      <c r="T283" s="2392"/>
      <c r="U283" s="2392"/>
      <c r="V283" s="2392"/>
      <c r="W283" s="2392"/>
      <c r="X283" s="2392"/>
      <c r="Y283" s="2392"/>
    </row>
    <row r="284" spans="1:29" x14ac:dyDescent="0.2">
      <c r="B284" s="2049" t="s">
        <v>56</v>
      </c>
      <c r="C284" s="15" t="s">
        <v>183</v>
      </c>
      <c r="D284" s="95"/>
      <c r="E284" s="95"/>
      <c r="F284" s="20" t="s">
        <v>20</v>
      </c>
      <c r="G284" s="30" t="s">
        <v>205</v>
      </c>
      <c r="H284" s="10"/>
      <c r="I284" s="10"/>
      <c r="J284" s="10"/>
      <c r="K284" s="2045"/>
      <c r="L284" s="10"/>
      <c r="M284" s="10"/>
      <c r="N284" s="10"/>
      <c r="O284" s="10"/>
      <c r="P284" s="10"/>
      <c r="Q284" s="10"/>
      <c r="R284" s="10"/>
      <c r="S284" s="95"/>
      <c r="T284" s="95"/>
      <c r="U284" s="95"/>
      <c r="V284" s="95"/>
      <c r="W284" s="95"/>
      <c r="X284" s="95"/>
      <c r="Y284" s="95"/>
    </row>
    <row r="285" spans="1:29" x14ac:dyDescent="0.2">
      <c r="B285" s="2049" t="s">
        <v>57</v>
      </c>
      <c r="C285" s="15" t="s">
        <v>193</v>
      </c>
      <c r="D285" s="95"/>
      <c r="E285" s="95"/>
      <c r="F285" s="20" t="s">
        <v>20</v>
      </c>
      <c r="G285" s="30" t="s">
        <v>204</v>
      </c>
      <c r="H285" s="10"/>
      <c r="I285" s="10"/>
      <c r="J285" s="10"/>
      <c r="K285" s="2045"/>
      <c r="L285" s="10"/>
      <c r="M285" s="10"/>
      <c r="N285" s="10"/>
      <c r="O285" s="10"/>
      <c r="P285" s="10"/>
      <c r="Q285" s="10"/>
      <c r="R285" s="10"/>
      <c r="S285" s="95"/>
      <c r="T285" s="95"/>
      <c r="U285" s="95"/>
      <c r="V285" s="95"/>
      <c r="W285" s="95"/>
      <c r="X285" s="95"/>
      <c r="Y285" s="95"/>
    </row>
    <row r="286" spans="1:29" x14ac:dyDescent="0.2">
      <c r="B286" s="1174" t="s">
        <v>643</v>
      </c>
      <c r="C286" s="112" t="s">
        <v>679</v>
      </c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</row>
    <row r="288" spans="1:29" s="95" customFormat="1" ht="18" x14ac:dyDescent="0.25">
      <c r="A288" s="108"/>
      <c r="B288" s="2361" t="s">
        <v>168</v>
      </c>
      <c r="C288" s="2361"/>
      <c r="D288" s="2361"/>
      <c r="E288" s="2361"/>
      <c r="F288" s="2361"/>
      <c r="G288" s="2361"/>
      <c r="H288" s="2361"/>
      <c r="I288" s="2361"/>
      <c r="J288" s="2361"/>
      <c r="K288" s="2361"/>
      <c r="L288" s="2361"/>
      <c r="M288" s="2361"/>
      <c r="N288" s="2361"/>
      <c r="O288" s="2361"/>
      <c r="P288" s="2361"/>
      <c r="Q288" s="2361"/>
      <c r="R288" s="2361"/>
      <c r="S288" s="2361"/>
      <c r="T288" s="2361"/>
      <c r="U288" s="2361"/>
      <c r="V288" s="2361"/>
      <c r="W288" s="2361"/>
      <c r="X288" s="2361"/>
      <c r="Y288" s="2361"/>
      <c r="Z288" s="112"/>
      <c r="AA288" s="112"/>
      <c r="AB288" s="112"/>
      <c r="AC288" s="112"/>
    </row>
    <row r="289" spans="1:29" s="95" customFormat="1" ht="18" x14ac:dyDescent="0.25">
      <c r="A289" s="108"/>
      <c r="B289" s="2146"/>
      <c r="C289" s="2146"/>
      <c r="D289" s="2146"/>
      <c r="E289" s="2146"/>
      <c r="F289" s="2146"/>
      <c r="G289" s="2146"/>
      <c r="H289" s="2146"/>
      <c r="I289" s="2146"/>
      <c r="J289" s="2146"/>
      <c r="K289" s="2146"/>
      <c r="L289" s="2146"/>
      <c r="M289" s="2146"/>
      <c r="N289" s="2146"/>
      <c r="O289" s="2146"/>
      <c r="P289" s="2146"/>
      <c r="Q289" s="2146"/>
      <c r="R289" s="2146"/>
      <c r="S289" s="2146"/>
      <c r="T289" s="2146"/>
      <c r="U289" s="2146"/>
      <c r="V289" s="2146"/>
      <c r="W289" s="2146"/>
      <c r="X289" s="2146"/>
      <c r="Y289" s="112"/>
      <c r="Z289" s="112"/>
      <c r="AA289" s="112"/>
      <c r="AB289" s="112"/>
      <c r="AC289" s="112"/>
    </row>
    <row r="290" spans="1:29" s="95" customFormat="1" x14ac:dyDescent="0.2">
      <c r="A290" s="108"/>
      <c r="B290" s="112" t="s">
        <v>273</v>
      </c>
      <c r="C290" s="112"/>
      <c r="D290" s="112" t="s">
        <v>27</v>
      </c>
      <c r="E290" s="2705" t="s">
        <v>291</v>
      </c>
      <c r="F290" s="2705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</row>
    <row r="291" spans="1:29" s="95" customFormat="1" x14ac:dyDescent="0.2">
      <c r="A291" s="108"/>
      <c r="B291" s="112" t="s">
        <v>25</v>
      </c>
      <c r="C291" s="112"/>
      <c r="D291" s="112" t="s">
        <v>27</v>
      </c>
      <c r="E291" s="2706">
        <v>2014</v>
      </c>
      <c r="F291" s="2706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</row>
    <row r="292" spans="1:29" s="95" customFormat="1" x14ac:dyDescent="0.2">
      <c r="A292" s="108"/>
      <c r="B292" s="112" t="s">
        <v>26</v>
      </c>
      <c r="C292" s="112"/>
      <c r="D292" s="112" t="s">
        <v>27</v>
      </c>
      <c r="E292" s="2157" t="s">
        <v>645</v>
      </c>
      <c r="F292" s="2157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</row>
    <row r="293" spans="1:29" s="95" customFormat="1" ht="13.5" thickBot="1" x14ac:dyDescent="0.25">
      <c r="A293" s="108"/>
      <c r="B293" s="112"/>
      <c r="C293" s="112"/>
      <c r="D293" s="460"/>
      <c r="E293" s="460"/>
      <c r="F293" s="460"/>
      <c r="G293" s="460"/>
      <c r="H293" s="354"/>
      <c r="I293" s="354"/>
      <c r="J293" s="354"/>
      <c r="K293" s="354"/>
      <c r="L293" s="354"/>
      <c r="M293" s="354"/>
      <c r="N293" s="354"/>
      <c r="O293" s="354"/>
      <c r="P293" s="354"/>
      <c r="Q293" s="354"/>
      <c r="R293" s="354"/>
      <c r="S293" s="354"/>
      <c r="T293" s="354"/>
      <c r="U293" s="354"/>
      <c r="V293" s="354"/>
      <c r="W293" s="354"/>
      <c r="X293" s="354"/>
      <c r="Y293" s="460"/>
      <c r="Z293" s="112"/>
      <c r="AA293" s="112"/>
      <c r="AB293" s="112"/>
      <c r="AC293" s="112"/>
    </row>
    <row r="294" spans="1:29" s="95" customFormat="1" x14ac:dyDescent="0.2">
      <c r="A294" s="108"/>
      <c r="B294" s="2707" t="s">
        <v>0</v>
      </c>
      <c r="C294" s="2710" t="s">
        <v>272</v>
      </c>
      <c r="D294" s="2711"/>
      <c r="E294" s="2711"/>
      <c r="F294" s="2716" t="s">
        <v>194</v>
      </c>
      <c r="G294" s="2399" t="s">
        <v>169</v>
      </c>
      <c r="H294" s="2719" t="s">
        <v>170</v>
      </c>
      <c r="I294" s="2357"/>
      <c r="J294" s="2357"/>
      <c r="K294" s="2357"/>
      <c r="L294" s="2357"/>
      <c r="M294" s="2357"/>
      <c r="N294" s="2357"/>
      <c r="O294" s="2357"/>
      <c r="P294" s="2357"/>
      <c r="Q294" s="2357"/>
      <c r="R294" s="2357"/>
      <c r="S294" s="2357"/>
      <c r="T294" s="2357"/>
      <c r="U294" s="2357"/>
      <c r="V294" s="2357"/>
      <c r="W294" s="2357"/>
      <c r="X294" s="2359"/>
      <c r="Y294" s="2400" t="s">
        <v>309</v>
      </c>
      <c r="Z294" s="112"/>
      <c r="AA294" s="112"/>
      <c r="AB294" s="112"/>
      <c r="AC294" s="112"/>
    </row>
    <row r="295" spans="1:29" s="95" customFormat="1" x14ac:dyDescent="0.2">
      <c r="A295" s="108"/>
      <c r="B295" s="2708"/>
      <c r="C295" s="2712"/>
      <c r="D295" s="2713"/>
      <c r="E295" s="2713"/>
      <c r="F295" s="2717"/>
      <c r="G295" s="2401"/>
      <c r="H295" s="2720" t="s">
        <v>171</v>
      </c>
      <c r="I295" s="2358" t="s">
        <v>172</v>
      </c>
      <c r="J295" s="2358" t="s">
        <v>173</v>
      </c>
      <c r="K295" s="2358" t="s">
        <v>174</v>
      </c>
      <c r="L295" s="2358" t="s">
        <v>241</v>
      </c>
      <c r="M295" s="2358" t="s">
        <v>176</v>
      </c>
      <c r="N295" s="2358" t="s">
        <v>177</v>
      </c>
      <c r="O295" s="2358" t="s">
        <v>178</v>
      </c>
      <c r="P295" s="2358" t="s">
        <v>182</v>
      </c>
      <c r="Q295" s="2358" t="s">
        <v>179</v>
      </c>
      <c r="R295" s="2358" t="s">
        <v>270</v>
      </c>
      <c r="S295" s="2358" t="s">
        <v>180</v>
      </c>
      <c r="T295" s="2358" t="s">
        <v>181</v>
      </c>
      <c r="U295" s="2358" t="s">
        <v>183</v>
      </c>
      <c r="V295" s="2358" t="s">
        <v>193</v>
      </c>
      <c r="W295" s="2358" t="s">
        <v>184</v>
      </c>
      <c r="X295" s="2360" t="s">
        <v>97</v>
      </c>
      <c r="Y295" s="2402"/>
      <c r="Z295" s="112"/>
      <c r="AA295" s="112"/>
      <c r="AB295" s="112"/>
      <c r="AC295" s="112"/>
    </row>
    <row r="296" spans="1:29" s="95" customFormat="1" x14ac:dyDescent="0.2">
      <c r="A296" s="108"/>
      <c r="B296" s="2709"/>
      <c r="C296" s="2714"/>
      <c r="D296" s="2715"/>
      <c r="E296" s="2715"/>
      <c r="F296" s="2718"/>
      <c r="G296" s="2403"/>
      <c r="H296" s="2720"/>
      <c r="I296" s="2358"/>
      <c r="J296" s="2358"/>
      <c r="K296" s="2358"/>
      <c r="L296" s="2358"/>
      <c r="M296" s="2358"/>
      <c r="N296" s="2358"/>
      <c r="O296" s="2358"/>
      <c r="P296" s="2358"/>
      <c r="Q296" s="2358"/>
      <c r="R296" s="2358"/>
      <c r="S296" s="2358"/>
      <c r="T296" s="2358"/>
      <c r="U296" s="2358"/>
      <c r="V296" s="2358"/>
      <c r="W296" s="2358"/>
      <c r="X296" s="2360"/>
      <c r="Y296" s="2404"/>
      <c r="Z296" s="112"/>
      <c r="AA296" s="112"/>
      <c r="AB296" s="112"/>
      <c r="AC296" s="112"/>
    </row>
    <row r="297" spans="1:29" s="95" customFormat="1" ht="13.5" thickBot="1" x14ac:dyDescent="0.25">
      <c r="A297" s="108"/>
      <c r="B297" s="375">
        <v>1</v>
      </c>
      <c r="C297" s="2696">
        <v>2</v>
      </c>
      <c r="D297" s="2398"/>
      <c r="E297" s="2398"/>
      <c r="F297" s="461">
        <v>3</v>
      </c>
      <c r="G297" s="462">
        <v>4</v>
      </c>
      <c r="H297" s="375">
        <v>5</v>
      </c>
      <c r="I297" s="378">
        <v>6</v>
      </c>
      <c r="J297" s="378">
        <v>7</v>
      </c>
      <c r="K297" s="378">
        <v>8</v>
      </c>
      <c r="L297" s="378">
        <v>9</v>
      </c>
      <c r="M297" s="378">
        <v>10</v>
      </c>
      <c r="N297" s="378">
        <v>11</v>
      </c>
      <c r="O297" s="378">
        <v>12</v>
      </c>
      <c r="P297" s="378">
        <v>13</v>
      </c>
      <c r="Q297" s="378">
        <v>14</v>
      </c>
      <c r="R297" s="378">
        <v>15</v>
      </c>
      <c r="S297" s="378">
        <v>16</v>
      </c>
      <c r="T297" s="378">
        <v>17</v>
      </c>
      <c r="U297" s="378">
        <v>18</v>
      </c>
      <c r="V297" s="378">
        <v>19</v>
      </c>
      <c r="W297" s="378">
        <v>20</v>
      </c>
      <c r="X297" s="376">
        <v>21</v>
      </c>
      <c r="Y297" s="2145">
        <v>22</v>
      </c>
      <c r="Z297" s="112"/>
      <c r="AA297" s="112"/>
      <c r="AB297" s="112"/>
      <c r="AC297" s="112"/>
    </row>
    <row r="298" spans="1:29" s="95" customFormat="1" x14ac:dyDescent="0.2">
      <c r="A298" s="108"/>
      <c r="B298" s="436"/>
      <c r="C298" s="2697"/>
      <c r="D298" s="2698"/>
      <c r="E298" s="2698"/>
      <c r="F298" s="437"/>
      <c r="G298" s="437"/>
      <c r="H298" s="438"/>
      <c r="I298" s="439"/>
      <c r="J298" s="440"/>
      <c r="K298" s="440"/>
      <c r="L298" s="440"/>
      <c r="M298" s="440"/>
      <c r="N298" s="439"/>
      <c r="O298" s="439"/>
      <c r="P298" s="439"/>
      <c r="Q298" s="439"/>
      <c r="R298" s="439"/>
      <c r="S298" s="439"/>
      <c r="T298" s="439"/>
      <c r="U298" s="441"/>
      <c r="V298" s="442"/>
      <c r="W298" s="441"/>
      <c r="X298" s="443"/>
      <c r="Y298" s="444"/>
      <c r="Z298" s="112"/>
      <c r="AA298" s="112"/>
      <c r="AB298" s="112"/>
      <c r="AC298" s="112"/>
    </row>
    <row r="299" spans="1:29" s="95" customFormat="1" x14ac:dyDescent="0.2">
      <c r="A299" s="108"/>
      <c r="B299" s="445"/>
      <c r="C299" s="2699" t="s">
        <v>275</v>
      </c>
      <c r="D299" s="2700"/>
      <c r="E299" s="2700"/>
      <c r="F299" s="446">
        <v>13</v>
      </c>
      <c r="G299" s="446">
        <v>15</v>
      </c>
      <c r="H299" s="447">
        <v>5</v>
      </c>
      <c r="I299" s="448"/>
      <c r="J299" s="449"/>
      <c r="K299" s="449"/>
      <c r="L299" s="449">
        <v>10</v>
      </c>
      <c r="M299" s="449"/>
      <c r="N299" s="448"/>
      <c r="O299" s="448"/>
      <c r="P299" s="448"/>
      <c r="Q299" s="448">
        <v>6</v>
      </c>
      <c r="R299" s="448">
        <v>3</v>
      </c>
      <c r="S299" s="448"/>
      <c r="T299" s="448"/>
      <c r="U299" s="448">
        <v>1</v>
      </c>
      <c r="V299" s="448">
        <v>3</v>
      </c>
      <c r="W299" s="448"/>
      <c r="X299" s="448">
        <v>4</v>
      </c>
      <c r="Y299" s="451"/>
      <c r="Z299" s="112"/>
      <c r="AA299" s="112"/>
      <c r="AB299" s="112"/>
      <c r="AC299" s="112"/>
    </row>
    <row r="300" spans="1:29" s="95" customFormat="1" ht="13.5" thickBot="1" x14ac:dyDescent="0.25">
      <c r="A300" s="108"/>
      <c r="B300" s="452"/>
      <c r="C300" s="2701"/>
      <c r="D300" s="2702"/>
      <c r="E300" s="2702"/>
      <c r="F300" s="453"/>
      <c r="G300" s="453"/>
      <c r="H300" s="454"/>
      <c r="I300" s="455"/>
      <c r="J300" s="456"/>
      <c r="K300" s="456"/>
      <c r="L300" s="456"/>
      <c r="M300" s="456"/>
      <c r="N300" s="455"/>
      <c r="O300" s="455"/>
      <c r="P300" s="455"/>
      <c r="Q300" s="455"/>
      <c r="R300" s="455"/>
      <c r="S300" s="455"/>
      <c r="T300" s="455"/>
      <c r="U300" s="457"/>
      <c r="V300" s="457"/>
      <c r="W300" s="457"/>
      <c r="X300" s="458"/>
      <c r="Y300" s="459"/>
      <c r="Z300" s="112"/>
      <c r="AA300" s="112"/>
      <c r="AB300" s="112"/>
      <c r="AC300" s="112"/>
    </row>
    <row r="301" spans="1:29" s="95" customFormat="1" ht="13.5" thickBot="1" x14ac:dyDescent="0.25">
      <c r="A301" s="108"/>
      <c r="B301" s="2299" t="s">
        <v>308</v>
      </c>
      <c r="C301" s="2668"/>
      <c r="D301" s="2668"/>
      <c r="E301" s="2703"/>
      <c r="F301" s="1684">
        <f>SUM(F299)</f>
        <v>13</v>
      </c>
      <c r="G301" s="1684">
        <f t="shared" ref="G301:X301" si="9">SUM(G299:G300)</f>
        <v>15</v>
      </c>
      <c r="H301" s="1685">
        <f t="shared" si="9"/>
        <v>5</v>
      </c>
      <c r="I301" s="1686">
        <f t="shared" si="9"/>
        <v>0</v>
      </c>
      <c r="J301" s="1686">
        <f t="shared" si="9"/>
        <v>0</v>
      </c>
      <c r="K301" s="1686">
        <f t="shared" si="9"/>
        <v>0</v>
      </c>
      <c r="L301" s="1686">
        <f t="shared" si="9"/>
        <v>10</v>
      </c>
      <c r="M301" s="1686">
        <f t="shared" si="9"/>
        <v>0</v>
      </c>
      <c r="N301" s="1686">
        <f t="shared" si="9"/>
        <v>0</v>
      </c>
      <c r="O301" s="1686">
        <f t="shared" si="9"/>
        <v>0</v>
      </c>
      <c r="P301" s="1686">
        <f t="shared" si="9"/>
        <v>0</v>
      </c>
      <c r="Q301" s="1686">
        <f t="shared" si="9"/>
        <v>6</v>
      </c>
      <c r="R301" s="1686">
        <f t="shared" si="9"/>
        <v>3</v>
      </c>
      <c r="S301" s="1686">
        <f t="shared" si="9"/>
        <v>0</v>
      </c>
      <c r="T301" s="1686">
        <f t="shared" si="9"/>
        <v>0</v>
      </c>
      <c r="U301" s="1686">
        <f t="shared" si="9"/>
        <v>1</v>
      </c>
      <c r="V301" s="1686">
        <f t="shared" si="9"/>
        <v>3</v>
      </c>
      <c r="W301" s="1686">
        <f t="shared" si="9"/>
        <v>0</v>
      </c>
      <c r="X301" s="1686">
        <f t="shared" si="9"/>
        <v>4</v>
      </c>
      <c r="Y301" s="507"/>
      <c r="Z301" s="112"/>
      <c r="AA301" s="112"/>
      <c r="AB301" s="112"/>
      <c r="AC301" s="112"/>
    </row>
    <row r="302" spans="1:29" s="95" customFormat="1" x14ac:dyDescent="0.2">
      <c r="A302" s="108"/>
      <c r="B302" s="2158"/>
      <c r="C302" s="2158"/>
      <c r="D302" s="2158"/>
      <c r="E302" s="2158"/>
      <c r="F302" s="416"/>
      <c r="G302" s="416"/>
      <c r="H302" s="416"/>
      <c r="I302" s="416"/>
      <c r="J302" s="416"/>
      <c r="K302" s="416"/>
      <c r="L302" s="416"/>
      <c r="M302" s="416"/>
      <c r="N302" s="416"/>
      <c r="O302" s="416"/>
      <c r="P302" s="416"/>
      <c r="Q302" s="416"/>
      <c r="R302" s="416"/>
      <c r="S302" s="416"/>
      <c r="T302" s="416"/>
      <c r="U302" s="416"/>
      <c r="V302" s="416"/>
      <c r="W302" s="416"/>
      <c r="X302" s="416"/>
      <c r="Y302" s="417"/>
      <c r="Z302" s="112"/>
      <c r="AA302" s="112"/>
      <c r="AB302" s="112"/>
      <c r="AC302" s="112"/>
    </row>
    <row r="303" spans="1:29" s="95" customFormat="1" x14ac:dyDescent="0.2">
      <c r="A303" s="108"/>
      <c r="B303" s="65" t="s">
        <v>79</v>
      </c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2704"/>
      <c r="T303" s="2396"/>
      <c r="U303" s="2396"/>
      <c r="V303" s="2396"/>
      <c r="W303" s="2396"/>
      <c r="X303" s="2396"/>
      <c r="Y303" s="2396"/>
      <c r="Z303" s="112"/>
      <c r="AA303" s="112"/>
      <c r="AB303" s="112"/>
      <c r="AC303" s="112"/>
    </row>
    <row r="304" spans="1:29" s="95" customFormat="1" x14ac:dyDescent="0.2">
      <c r="A304" s="108"/>
      <c r="Z304" s="112"/>
      <c r="AA304" s="112"/>
      <c r="AB304" s="112"/>
      <c r="AC304" s="112"/>
    </row>
    <row r="305" spans="1:29" s="95" customFormat="1" x14ac:dyDescent="0.2">
      <c r="A305" s="108"/>
      <c r="B305" s="2147" t="s">
        <v>8</v>
      </c>
      <c r="C305" s="15" t="s">
        <v>171</v>
      </c>
      <c r="F305" s="20" t="s">
        <v>20</v>
      </c>
      <c r="G305" s="30" t="s">
        <v>195</v>
      </c>
      <c r="H305" s="15"/>
      <c r="I305" s="15"/>
      <c r="J305" s="15"/>
      <c r="K305" s="10"/>
      <c r="L305" s="10"/>
      <c r="M305" s="10"/>
      <c r="N305" s="10"/>
      <c r="O305" s="10"/>
      <c r="P305" s="10"/>
      <c r="Q305" s="10"/>
      <c r="R305" s="10"/>
      <c r="S305" s="2256"/>
      <c r="T305" s="2256"/>
      <c r="U305" s="2256"/>
      <c r="V305" s="2256"/>
      <c r="W305" s="2256"/>
      <c r="X305" s="2256"/>
      <c r="Y305" s="2256"/>
      <c r="Z305" s="112"/>
      <c r="AA305" s="112"/>
      <c r="AB305" s="112"/>
      <c r="AC305" s="112"/>
    </row>
    <row r="306" spans="1:29" s="95" customFormat="1" x14ac:dyDescent="0.2">
      <c r="A306" s="108"/>
      <c r="B306" s="2147" t="s">
        <v>11</v>
      </c>
      <c r="C306" s="15" t="s">
        <v>172</v>
      </c>
      <c r="F306" s="20" t="s">
        <v>20</v>
      </c>
      <c r="G306" s="30" t="s">
        <v>196</v>
      </c>
      <c r="H306" s="17"/>
      <c r="I306" s="15"/>
      <c r="J306" s="15"/>
      <c r="K306" s="10"/>
      <c r="L306" s="10"/>
      <c r="M306" s="10"/>
      <c r="N306" s="10"/>
      <c r="O306" s="10"/>
      <c r="P306" s="10"/>
      <c r="Q306" s="10"/>
      <c r="R306" s="10"/>
      <c r="S306" s="2256"/>
      <c r="T306" s="2256"/>
      <c r="U306" s="2256"/>
      <c r="V306" s="2256"/>
      <c r="W306" s="2256"/>
      <c r="X306" s="2256"/>
      <c r="Y306" s="2256"/>
      <c r="Z306" s="112"/>
      <c r="AA306" s="112"/>
      <c r="AB306" s="112"/>
      <c r="AC306" s="112"/>
    </row>
    <row r="307" spans="1:29" s="95" customFormat="1" x14ac:dyDescent="0.2">
      <c r="A307" s="108"/>
      <c r="B307" s="2147" t="s">
        <v>13</v>
      </c>
      <c r="C307" s="18" t="s">
        <v>173</v>
      </c>
      <c r="F307" s="20" t="s">
        <v>20</v>
      </c>
      <c r="G307" s="30" t="s">
        <v>197</v>
      </c>
      <c r="H307" s="18"/>
      <c r="I307" s="15"/>
      <c r="J307" s="15"/>
      <c r="K307" s="10"/>
      <c r="L307" s="10"/>
      <c r="M307" s="10"/>
      <c r="N307" s="10"/>
      <c r="O307" s="10"/>
      <c r="P307" s="10"/>
      <c r="Q307" s="10"/>
      <c r="R307" s="10"/>
      <c r="S307" s="2392"/>
      <c r="T307" s="2392"/>
      <c r="U307" s="2392"/>
      <c r="V307" s="2392"/>
      <c r="W307" s="2392"/>
      <c r="X307" s="2392"/>
      <c r="Y307" s="2392"/>
      <c r="Z307" s="112"/>
      <c r="AA307" s="112"/>
      <c r="AB307" s="112"/>
      <c r="AC307" s="112"/>
    </row>
    <row r="308" spans="1:29" s="95" customFormat="1" x14ac:dyDescent="0.2">
      <c r="A308" s="108"/>
      <c r="B308" s="2147" t="s">
        <v>49</v>
      </c>
      <c r="C308" s="15" t="s">
        <v>174</v>
      </c>
      <c r="F308" s="20" t="s">
        <v>20</v>
      </c>
      <c r="G308" s="30" t="s">
        <v>198</v>
      </c>
      <c r="H308" s="15"/>
      <c r="I308" s="15"/>
      <c r="J308" s="15"/>
      <c r="K308" s="2143"/>
      <c r="L308" s="10"/>
      <c r="M308" s="10"/>
      <c r="N308" s="10"/>
      <c r="O308" s="10"/>
      <c r="P308" s="10"/>
      <c r="Q308" s="10"/>
      <c r="R308" s="10"/>
      <c r="S308" s="2392"/>
      <c r="T308" s="2392"/>
      <c r="U308" s="2392"/>
      <c r="V308" s="2392"/>
      <c r="W308" s="2392"/>
      <c r="X308" s="2392"/>
      <c r="Y308" s="2392"/>
      <c r="Z308" s="112"/>
      <c r="AA308" s="112"/>
      <c r="AB308" s="112"/>
      <c r="AC308" s="112"/>
    </row>
    <row r="309" spans="1:29" s="95" customFormat="1" x14ac:dyDescent="0.2">
      <c r="A309" s="108"/>
      <c r="B309" s="2147" t="s">
        <v>50</v>
      </c>
      <c r="C309" s="15" t="s">
        <v>175</v>
      </c>
      <c r="F309" s="20" t="s">
        <v>20</v>
      </c>
      <c r="G309" s="30" t="s">
        <v>199</v>
      </c>
      <c r="H309" s="10"/>
      <c r="I309" s="10"/>
      <c r="J309" s="10"/>
      <c r="K309" s="2143"/>
      <c r="L309" s="10"/>
      <c r="M309" s="10"/>
      <c r="N309" s="10"/>
      <c r="O309" s="10"/>
      <c r="P309" s="10"/>
      <c r="Q309" s="10"/>
      <c r="R309" s="10"/>
      <c r="Z309" s="112"/>
      <c r="AA309" s="112"/>
      <c r="AB309" s="112"/>
      <c r="AC309" s="112"/>
    </row>
    <row r="310" spans="1:29" s="95" customFormat="1" x14ac:dyDescent="0.2">
      <c r="A310" s="108"/>
      <c r="B310" s="2147" t="s">
        <v>51</v>
      </c>
      <c r="C310" s="15" t="s">
        <v>177</v>
      </c>
      <c r="F310" s="20" t="s">
        <v>20</v>
      </c>
      <c r="G310" s="30" t="s">
        <v>200</v>
      </c>
      <c r="H310" s="10"/>
      <c r="I310" s="10"/>
      <c r="J310" s="10"/>
      <c r="K310" s="2143"/>
      <c r="L310" s="10"/>
      <c r="M310" s="10"/>
      <c r="N310" s="10"/>
      <c r="O310" s="10"/>
      <c r="P310" s="10"/>
      <c r="Q310" s="10"/>
      <c r="R310" s="10"/>
      <c r="Z310" s="112"/>
      <c r="AA310" s="112"/>
      <c r="AB310" s="112"/>
      <c r="AC310" s="112"/>
    </row>
    <row r="311" spans="1:29" s="95" customFormat="1" x14ac:dyDescent="0.2">
      <c r="A311" s="108"/>
      <c r="B311" s="2147" t="s">
        <v>52</v>
      </c>
      <c r="C311" s="15" t="s">
        <v>179</v>
      </c>
      <c r="F311" s="20" t="s">
        <v>20</v>
      </c>
      <c r="G311" s="30" t="s">
        <v>201</v>
      </c>
      <c r="H311" s="10"/>
      <c r="I311" s="10"/>
      <c r="J311" s="10"/>
      <c r="K311" s="2143"/>
      <c r="L311" s="10"/>
      <c r="M311" s="10"/>
      <c r="N311" s="10"/>
      <c r="O311" s="10"/>
      <c r="P311" s="10"/>
      <c r="Q311" s="10"/>
      <c r="R311" s="10"/>
      <c r="Z311" s="112"/>
      <c r="AA311" s="112"/>
      <c r="AB311" s="112"/>
      <c r="AC311" s="112"/>
    </row>
    <row r="312" spans="1:29" s="95" customFormat="1" x14ac:dyDescent="0.2">
      <c r="A312" s="108"/>
      <c r="B312" s="2147" t="s">
        <v>53</v>
      </c>
      <c r="C312" s="15" t="s">
        <v>191</v>
      </c>
      <c r="F312" s="20" t="s">
        <v>20</v>
      </c>
      <c r="G312" s="30" t="s">
        <v>202</v>
      </c>
      <c r="H312" s="10"/>
      <c r="I312" s="10"/>
      <c r="J312" s="10"/>
      <c r="K312" s="2143"/>
      <c r="L312" s="10"/>
      <c r="M312" s="10"/>
      <c r="N312" s="10"/>
      <c r="O312" s="10"/>
      <c r="P312" s="10"/>
      <c r="Q312" s="10"/>
      <c r="R312" s="10"/>
      <c r="S312" s="2257"/>
      <c r="T312" s="2257"/>
      <c r="U312" s="2257"/>
      <c r="V312" s="2257"/>
      <c r="W312" s="2257"/>
      <c r="X312" s="2257"/>
      <c r="Y312" s="2257"/>
      <c r="Z312" s="112"/>
      <c r="AA312" s="112"/>
      <c r="AB312" s="112"/>
      <c r="AC312" s="112"/>
    </row>
    <row r="313" spans="1:29" s="95" customFormat="1" x14ac:dyDescent="0.2">
      <c r="A313" s="108"/>
      <c r="B313" s="2147" t="s">
        <v>54</v>
      </c>
      <c r="C313" s="15" t="s">
        <v>180</v>
      </c>
      <c r="F313" s="20" t="s">
        <v>20</v>
      </c>
      <c r="G313" s="30" t="s">
        <v>206</v>
      </c>
      <c r="H313" s="10"/>
      <c r="I313" s="10"/>
      <c r="J313" s="10"/>
      <c r="K313" s="2143"/>
      <c r="L313" s="10"/>
      <c r="M313" s="10"/>
      <c r="N313" s="10"/>
      <c r="O313" s="10"/>
      <c r="P313" s="10"/>
      <c r="Q313" s="10"/>
      <c r="R313" s="10"/>
      <c r="S313" s="2392"/>
      <c r="T313" s="2392"/>
      <c r="U313" s="2392"/>
      <c r="V313" s="2392"/>
      <c r="W313" s="2392"/>
      <c r="X313" s="2392"/>
      <c r="Y313" s="2392"/>
      <c r="Z313" s="112"/>
      <c r="AA313" s="112"/>
      <c r="AB313" s="112"/>
      <c r="AC313" s="112"/>
    </row>
    <row r="314" spans="1:29" s="95" customFormat="1" x14ac:dyDescent="0.2">
      <c r="A314" s="108"/>
      <c r="B314" s="2147" t="s">
        <v>55</v>
      </c>
      <c r="C314" s="15" t="s">
        <v>192</v>
      </c>
      <c r="F314" s="20" t="s">
        <v>20</v>
      </c>
      <c r="G314" s="30" t="s">
        <v>203</v>
      </c>
      <c r="H314" s="10"/>
      <c r="I314" s="10"/>
      <c r="J314" s="10"/>
      <c r="K314" s="2143"/>
      <c r="L314" s="10"/>
      <c r="M314" s="10"/>
      <c r="N314" s="10"/>
      <c r="O314" s="10"/>
      <c r="P314" s="10"/>
      <c r="Q314" s="10"/>
      <c r="R314" s="10"/>
      <c r="S314" s="2392"/>
      <c r="T314" s="2392"/>
      <c r="U314" s="2392"/>
      <c r="V314" s="2392"/>
      <c r="W314" s="2392"/>
      <c r="X314" s="2392"/>
      <c r="Y314" s="2392"/>
      <c r="Z314" s="112"/>
      <c r="AA314" s="112"/>
      <c r="AB314" s="112"/>
      <c r="AC314" s="112"/>
    </row>
    <row r="315" spans="1:29" s="95" customFormat="1" x14ac:dyDescent="0.2">
      <c r="A315" s="108"/>
      <c r="B315" s="2147" t="s">
        <v>56</v>
      </c>
      <c r="C315" s="15" t="s">
        <v>183</v>
      </c>
      <c r="F315" s="20" t="s">
        <v>20</v>
      </c>
      <c r="G315" s="30" t="s">
        <v>205</v>
      </c>
      <c r="H315" s="10"/>
      <c r="I315" s="10"/>
      <c r="J315" s="10"/>
      <c r="K315" s="2143"/>
      <c r="L315" s="10"/>
      <c r="M315" s="10"/>
      <c r="N315" s="10"/>
      <c r="O315" s="10"/>
      <c r="P315" s="10"/>
      <c r="Q315" s="10"/>
      <c r="R315" s="10"/>
      <c r="Z315" s="112"/>
      <c r="AA315" s="112"/>
      <c r="AB315" s="112"/>
      <c r="AC315" s="112"/>
    </row>
    <row r="316" spans="1:29" s="95" customFormat="1" x14ac:dyDescent="0.2">
      <c r="A316" s="108"/>
      <c r="B316" s="2147" t="s">
        <v>57</v>
      </c>
      <c r="C316" s="15" t="s">
        <v>193</v>
      </c>
      <c r="F316" s="20" t="s">
        <v>20</v>
      </c>
      <c r="G316" s="30" t="s">
        <v>204</v>
      </c>
      <c r="H316" s="10"/>
      <c r="I316" s="10"/>
      <c r="J316" s="10"/>
      <c r="K316" s="2143"/>
      <c r="L316" s="10"/>
      <c r="M316" s="10"/>
      <c r="N316" s="10"/>
      <c r="O316" s="10"/>
      <c r="P316" s="10"/>
      <c r="Q316" s="10"/>
      <c r="R316" s="10"/>
      <c r="Z316" s="112"/>
      <c r="AA316" s="112"/>
      <c r="AB316" s="112"/>
      <c r="AC316" s="112"/>
    </row>
    <row r="317" spans="1:29" s="95" customFormat="1" x14ac:dyDescent="0.2">
      <c r="A317" s="108"/>
      <c r="B317" s="1174" t="s">
        <v>643</v>
      </c>
      <c r="C317" s="112" t="s">
        <v>679</v>
      </c>
      <c r="Z317" s="112"/>
      <c r="AA317" s="112"/>
      <c r="AB317" s="112"/>
      <c r="AC317" s="112"/>
    </row>
    <row r="319" spans="1:29" ht="18" x14ac:dyDescent="0.25">
      <c r="B319" s="2361" t="s">
        <v>168</v>
      </c>
      <c r="C319" s="2361"/>
      <c r="D319" s="2361"/>
      <c r="E319" s="2361"/>
      <c r="F319" s="2361"/>
      <c r="G319" s="2361"/>
      <c r="H319" s="2361"/>
      <c r="I319" s="2361"/>
      <c r="J319" s="2361"/>
      <c r="K319" s="2361"/>
      <c r="L319" s="2361"/>
      <c r="M319" s="2361"/>
      <c r="N319" s="2361"/>
      <c r="O319" s="2361"/>
      <c r="P319" s="2361"/>
      <c r="Q319" s="2361"/>
      <c r="R319" s="2361"/>
      <c r="S319" s="2361"/>
      <c r="T319" s="2361"/>
      <c r="U319" s="2361"/>
      <c r="V319" s="2361"/>
      <c r="W319" s="2361"/>
      <c r="X319" s="2361"/>
      <c r="Y319" s="2361"/>
    </row>
    <row r="320" spans="1:29" ht="18" x14ac:dyDescent="0.25">
      <c r="B320" s="2239"/>
      <c r="C320" s="2239"/>
      <c r="D320" s="2239"/>
      <c r="E320" s="2239"/>
      <c r="F320" s="2239"/>
      <c r="G320" s="2239"/>
      <c r="H320" s="2239"/>
      <c r="I320" s="2239"/>
      <c r="J320" s="2239"/>
      <c r="K320" s="2239"/>
      <c r="L320" s="2239"/>
      <c r="M320" s="2239"/>
      <c r="N320" s="2239"/>
      <c r="O320" s="2239"/>
      <c r="P320" s="2239"/>
      <c r="Q320" s="2239"/>
      <c r="R320" s="2239"/>
      <c r="S320" s="2239"/>
      <c r="T320" s="2239"/>
      <c r="U320" s="2239"/>
      <c r="V320" s="2239"/>
      <c r="W320" s="2239"/>
      <c r="X320" s="2239"/>
      <c r="Y320" s="112"/>
    </row>
    <row r="321" spans="2:25" x14ac:dyDescent="0.2">
      <c r="B321" s="112" t="s">
        <v>273</v>
      </c>
      <c r="C321" s="112"/>
      <c r="D321" s="112" t="s">
        <v>27</v>
      </c>
      <c r="E321" s="2705" t="s">
        <v>292</v>
      </c>
      <c r="F321" s="2705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</row>
    <row r="322" spans="2:25" x14ac:dyDescent="0.2">
      <c r="B322" s="112" t="s">
        <v>25</v>
      </c>
      <c r="C322" s="112"/>
      <c r="D322" s="112" t="s">
        <v>27</v>
      </c>
      <c r="E322" s="2706">
        <v>2014</v>
      </c>
      <c r="F322" s="2706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</row>
    <row r="323" spans="2:25" x14ac:dyDescent="0.2">
      <c r="B323" s="112" t="s">
        <v>26</v>
      </c>
      <c r="C323" s="112"/>
      <c r="D323" s="112" t="s">
        <v>27</v>
      </c>
      <c r="E323" s="2241" t="s">
        <v>645</v>
      </c>
      <c r="F323" s="2241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</row>
    <row r="324" spans="2:25" ht="13.5" thickBot="1" x14ac:dyDescent="0.25">
      <c r="B324" s="112"/>
      <c r="C324" s="112"/>
      <c r="D324" s="460"/>
      <c r="E324" s="460"/>
      <c r="F324" s="460"/>
      <c r="G324" s="460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  <c r="R324" s="354"/>
      <c r="S324" s="354"/>
      <c r="T324" s="354"/>
      <c r="U324" s="354"/>
      <c r="V324" s="354"/>
      <c r="W324" s="354"/>
      <c r="X324" s="354"/>
      <c r="Y324" s="460"/>
    </row>
    <row r="325" spans="2:25" x14ac:dyDescent="0.2">
      <c r="B325" s="2707" t="s">
        <v>0</v>
      </c>
      <c r="C325" s="2710" t="s">
        <v>272</v>
      </c>
      <c r="D325" s="2711"/>
      <c r="E325" s="2711"/>
      <c r="F325" s="2716" t="s">
        <v>194</v>
      </c>
      <c r="G325" s="2399" t="s">
        <v>169</v>
      </c>
      <c r="H325" s="2719" t="s">
        <v>170</v>
      </c>
      <c r="I325" s="2357"/>
      <c r="J325" s="2357"/>
      <c r="K325" s="2357"/>
      <c r="L325" s="2357"/>
      <c r="M325" s="2357"/>
      <c r="N325" s="2357"/>
      <c r="O325" s="2357"/>
      <c r="P325" s="2357"/>
      <c r="Q325" s="2357"/>
      <c r="R325" s="2357"/>
      <c r="S325" s="2357"/>
      <c r="T325" s="2357"/>
      <c r="U325" s="2357"/>
      <c r="V325" s="2357"/>
      <c r="W325" s="2357"/>
      <c r="X325" s="2359"/>
      <c r="Y325" s="2400" t="s">
        <v>309</v>
      </c>
    </row>
    <row r="326" spans="2:25" x14ac:dyDescent="0.2">
      <c r="B326" s="2708"/>
      <c r="C326" s="2712"/>
      <c r="D326" s="2713"/>
      <c r="E326" s="2713"/>
      <c r="F326" s="2717"/>
      <c r="G326" s="2401"/>
      <c r="H326" s="2720" t="s">
        <v>171</v>
      </c>
      <c r="I326" s="2358" t="s">
        <v>172</v>
      </c>
      <c r="J326" s="2358" t="s">
        <v>173</v>
      </c>
      <c r="K326" s="2358" t="s">
        <v>174</v>
      </c>
      <c r="L326" s="2358" t="s">
        <v>241</v>
      </c>
      <c r="M326" s="2358" t="s">
        <v>176</v>
      </c>
      <c r="N326" s="2358" t="s">
        <v>177</v>
      </c>
      <c r="O326" s="2358" t="s">
        <v>178</v>
      </c>
      <c r="P326" s="2358" t="s">
        <v>182</v>
      </c>
      <c r="Q326" s="2358" t="s">
        <v>179</v>
      </c>
      <c r="R326" s="2358" t="s">
        <v>270</v>
      </c>
      <c r="S326" s="2358" t="s">
        <v>180</v>
      </c>
      <c r="T326" s="2358" t="s">
        <v>181</v>
      </c>
      <c r="U326" s="2358" t="s">
        <v>183</v>
      </c>
      <c r="V326" s="2358" t="s">
        <v>193</v>
      </c>
      <c r="W326" s="2358" t="s">
        <v>184</v>
      </c>
      <c r="X326" s="2360" t="s">
        <v>97</v>
      </c>
      <c r="Y326" s="2402"/>
    </row>
    <row r="327" spans="2:25" x14ac:dyDescent="0.2">
      <c r="B327" s="2709"/>
      <c r="C327" s="2714"/>
      <c r="D327" s="2715"/>
      <c r="E327" s="2715"/>
      <c r="F327" s="2718"/>
      <c r="G327" s="2403"/>
      <c r="H327" s="2720"/>
      <c r="I327" s="2358"/>
      <c r="J327" s="2358"/>
      <c r="K327" s="2358"/>
      <c r="L327" s="2358"/>
      <c r="M327" s="2358"/>
      <c r="N327" s="2358"/>
      <c r="O327" s="2358"/>
      <c r="P327" s="2358"/>
      <c r="Q327" s="2358"/>
      <c r="R327" s="2358"/>
      <c r="S327" s="2358"/>
      <c r="T327" s="2358"/>
      <c r="U327" s="2358"/>
      <c r="V327" s="2358"/>
      <c r="W327" s="2358"/>
      <c r="X327" s="2360"/>
      <c r="Y327" s="2404"/>
    </row>
    <row r="328" spans="2:25" ht="13.5" thickBot="1" x14ac:dyDescent="0.25">
      <c r="B328" s="375">
        <v>1</v>
      </c>
      <c r="C328" s="2696">
        <v>2</v>
      </c>
      <c r="D328" s="2398"/>
      <c r="E328" s="2398"/>
      <c r="F328" s="461">
        <v>3</v>
      </c>
      <c r="G328" s="462">
        <v>4</v>
      </c>
      <c r="H328" s="375">
        <v>5</v>
      </c>
      <c r="I328" s="378">
        <v>6</v>
      </c>
      <c r="J328" s="378">
        <v>7</v>
      </c>
      <c r="K328" s="378">
        <v>8</v>
      </c>
      <c r="L328" s="378">
        <v>9</v>
      </c>
      <c r="M328" s="378">
        <v>10</v>
      </c>
      <c r="N328" s="378">
        <v>11</v>
      </c>
      <c r="O328" s="378">
        <v>12</v>
      </c>
      <c r="P328" s="378">
        <v>13</v>
      </c>
      <c r="Q328" s="378">
        <v>14</v>
      </c>
      <c r="R328" s="378">
        <v>15</v>
      </c>
      <c r="S328" s="378">
        <v>16</v>
      </c>
      <c r="T328" s="378">
        <v>17</v>
      </c>
      <c r="U328" s="378">
        <v>18</v>
      </c>
      <c r="V328" s="378">
        <v>19</v>
      </c>
      <c r="W328" s="378">
        <v>20</v>
      </c>
      <c r="X328" s="376">
        <v>21</v>
      </c>
      <c r="Y328" s="2238">
        <v>22</v>
      </c>
    </row>
    <row r="329" spans="2:25" x14ac:dyDescent="0.2">
      <c r="B329" s="436"/>
      <c r="C329" s="2697"/>
      <c r="D329" s="2698"/>
      <c r="E329" s="2698"/>
      <c r="F329" s="437"/>
      <c r="G329" s="437"/>
      <c r="H329" s="438"/>
      <c r="I329" s="439"/>
      <c r="J329" s="440"/>
      <c r="K329" s="440"/>
      <c r="L329" s="440"/>
      <c r="M329" s="440"/>
      <c r="N329" s="439"/>
      <c r="O329" s="439"/>
      <c r="P329" s="439"/>
      <c r="Q329" s="439"/>
      <c r="R329" s="439"/>
      <c r="S329" s="439"/>
      <c r="T329" s="439"/>
      <c r="U329" s="441"/>
      <c r="V329" s="442"/>
      <c r="W329" s="441"/>
      <c r="X329" s="443"/>
      <c r="Y329" s="444"/>
    </row>
    <row r="330" spans="2:25" x14ac:dyDescent="0.2">
      <c r="B330" s="445"/>
      <c r="C330" s="2699" t="s">
        <v>275</v>
      </c>
      <c r="D330" s="2700"/>
      <c r="E330" s="2700"/>
      <c r="F330" s="446">
        <v>14</v>
      </c>
      <c r="G330" s="446">
        <v>10</v>
      </c>
      <c r="H330" s="447">
        <v>6</v>
      </c>
      <c r="I330" s="448"/>
      <c r="J330" s="449">
        <v>1</v>
      </c>
      <c r="K330" s="449"/>
      <c r="L330" s="449">
        <v>4</v>
      </c>
      <c r="M330" s="449">
        <v>1</v>
      </c>
      <c r="N330" s="448"/>
      <c r="O330" s="448"/>
      <c r="P330" s="448"/>
      <c r="Q330" s="448">
        <v>6</v>
      </c>
      <c r="R330" s="448"/>
      <c r="S330" s="448"/>
      <c r="T330" s="448"/>
      <c r="U330" s="448">
        <v>1</v>
      </c>
      <c r="V330" s="448">
        <v>2</v>
      </c>
      <c r="W330" s="448"/>
      <c r="X330" s="448">
        <v>1</v>
      </c>
      <c r="Y330" s="451"/>
    </row>
    <row r="331" spans="2:25" ht="13.5" thickBot="1" x14ac:dyDescent="0.25">
      <c r="B331" s="452"/>
      <c r="C331" s="2701"/>
      <c r="D331" s="2702"/>
      <c r="E331" s="2702"/>
      <c r="F331" s="453"/>
      <c r="G331" s="453"/>
      <c r="H331" s="454"/>
      <c r="I331" s="455"/>
      <c r="J331" s="456"/>
      <c r="K331" s="456"/>
      <c r="L331" s="456"/>
      <c r="M331" s="456"/>
      <c r="N331" s="455"/>
      <c r="O331" s="455"/>
      <c r="P331" s="455"/>
      <c r="Q331" s="455"/>
      <c r="R331" s="455"/>
      <c r="S331" s="455"/>
      <c r="T331" s="455"/>
      <c r="U331" s="457"/>
      <c r="V331" s="457"/>
      <c r="W331" s="457"/>
      <c r="X331" s="458"/>
      <c r="Y331" s="459"/>
    </row>
    <row r="332" spans="2:25" ht="13.5" thickBot="1" x14ac:dyDescent="0.25">
      <c r="B332" s="2299" t="s">
        <v>308</v>
      </c>
      <c r="C332" s="2668"/>
      <c r="D332" s="2668"/>
      <c r="E332" s="2703"/>
      <c r="F332" s="1684">
        <f>SUM(F330)</f>
        <v>14</v>
      </c>
      <c r="G332" s="1684">
        <f t="shared" ref="G332:X332" si="10">SUM(G330:G331)</f>
        <v>10</v>
      </c>
      <c r="H332" s="1685">
        <f t="shared" si="10"/>
        <v>6</v>
      </c>
      <c r="I332" s="1686">
        <f t="shared" si="10"/>
        <v>0</v>
      </c>
      <c r="J332" s="1686">
        <f t="shared" si="10"/>
        <v>1</v>
      </c>
      <c r="K332" s="1686">
        <f t="shared" si="10"/>
        <v>0</v>
      </c>
      <c r="L332" s="1686">
        <f t="shared" si="10"/>
        <v>4</v>
      </c>
      <c r="M332" s="1686">
        <f t="shared" si="10"/>
        <v>1</v>
      </c>
      <c r="N332" s="1686">
        <f t="shared" si="10"/>
        <v>0</v>
      </c>
      <c r="O332" s="1686">
        <f t="shared" si="10"/>
        <v>0</v>
      </c>
      <c r="P332" s="1686">
        <f t="shared" si="10"/>
        <v>0</v>
      </c>
      <c r="Q332" s="1686">
        <f t="shared" si="10"/>
        <v>6</v>
      </c>
      <c r="R332" s="1686">
        <f t="shared" si="10"/>
        <v>0</v>
      </c>
      <c r="S332" s="1686">
        <f t="shared" si="10"/>
        <v>0</v>
      </c>
      <c r="T332" s="1686">
        <f t="shared" si="10"/>
        <v>0</v>
      </c>
      <c r="U332" s="1686">
        <f t="shared" si="10"/>
        <v>1</v>
      </c>
      <c r="V332" s="1686">
        <f t="shared" si="10"/>
        <v>2</v>
      </c>
      <c r="W332" s="1686">
        <f t="shared" si="10"/>
        <v>0</v>
      </c>
      <c r="X332" s="1686">
        <f t="shared" si="10"/>
        <v>1</v>
      </c>
      <c r="Y332" s="507"/>
    </row>
    <row r="333" spans="2:25" x14ac:dyDescent="0.2">
      <c r="B333" s="2242"/>
      <c r="C333" s="2242"/>
      <c r="D333" s="2242"/>
      <c r="E333" s="2242"/>
      <c r="F333" s="416"/>
      <c r="G333" s="416"/>
      <c r="H333" s="416"/>
      <c r="I333" s="416"/>
      <c r="J333" s="416"/>
      <c r="K333" s="416"/>
      <c r="L333" s="416"/>
      <c r="M333" s="416"/>
      <c r="N333" s="416"/>
      <c r="O333" s="416"/>
      <c r="P333" s="416"/>
      <c r="Q333" s="416"/>
      <c r="R333" s="416"/>
      <c r="S333" s="416"/>
      <c r="T333" s="416"/>
      <c r="U333" s="416"/>
      <c r="V333" s="416"/>
      <c r="W333" s="416"/>
      <c r="X333" s="416"/>
      <c r="Y333" s="417"/>
    </row>
    <row r="334" spans="2:25" x14ac:dyDescent="0.2">
      <c r="B334" s="65" t="s">
        <v>79</v>
      </c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2704"/>
      <c r="T334" s="2396"/>
      <c r="U334" s="2396"/>
      <c r="V334" s="2396"/>
      <c r="W334" s="2396"/>
      <c r="X334" s="2396"/>
      <c r="Y334" s="2396"/>
    </row>
    <row r="335" spans="2:25" x14ac:dyDescent="0.2"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</row>
    <row r="336" spans="2:25" x14ac:dyDescent="0.2">
      <c r="B336" s="2240" t="s">
        <v>8</v>
      </c>
      <c r="C336" s="15" t="s">
        <v>171</v>
      </c>
      <c r="D336" s="95"/>
      <c r="E336" s="95"/>
      <c r="F336" s="20" t="s">
        <v>20</v>
      </c>
      <c r="G336" s="30" t="s">
        <v>195</v>
      </c>
      <c r="H336" s="15"/>
      <c r="I336" s="15"/>
      <c r="J336" s="15"/>
      <c r="K336" s="10"/>
      <c r="L336" s="10"/>
      <c r="M336" s="10"/>
      <c r="N336" s="10"/>
      <c r="O336" s="10"/>
      <c r="P336" s="10"/>
      <c r="Q336" s="10"/>
      <c r="R336" s="10"/>
      <c r="S336" s="2256"/>
      <c r="T336" s="2256"/>
      <c r="U336" s="2256"/>
      <c r="V336" s="2256"/>
      <c r="W336" s="2256"/>
      <c r="X336" s="2256"/>
      <c r="Y336" s="2256"/>
    </row>
    <row r="337" spans="1:29" x14ac:dyDescent="0.2">
      <c r="B337" s="2240" t="s">
        <v>11</v>
      </c>
      <c r="C337" s="15" t="s">
        <v>172</v>
      </c>
      <c r="D337" s="95"/>
      <c r="E337" s="95"/>
      <c r="F337" s="20" t="s">
        <v>20</v>
      </c>
      <c r="G337" s="30" t="s">
        <v>196</v>
      </c>
      <c r="H337" s="17"/>
      <c r="I337" s="15"/>
      <c r="J337" s="15"/>
      <c r="K337" s="10"/>
      <c r="L337" s="10"/>
      <c r="M337" s="10"/>
      <c r="N337" s="10"/>
      <c r="O337" s="10"/>
      <c r="P337" s="10"/>
      <c r="Q337" s="10"/>
      <c r="R337" s="10"/>
      <c r="S337" s="2256"/>
      <c r="T337" s="2256"/>
      <c r="U337" s="2256"/>
      <c r="V337" s="2256"/>
      <c r="W337" s="2256"/>
      <c r="X337" s="2256"/>
      <c r="Y337" s="2256"/>
    </row>
    <row r="338" spans="1:29" x14ac:dyDescent="0.2">
      <c r="B338" s="2240" t="s">
        <v>13</v>
      </c>
      <c r="C338" s="18" t="s">
        <v>173</v>
      </c>
      <c r="D338" s="95"/>
      <c r="E338" s="95"/>
      <c r="F338" s="20" t="s">
        <v>20</v>
      </c>
      <c r="G338" s="30" t="s">
        <v>197</v>
      </c>
      <c r="H338" s="18"/>
      <c r="I338" s="15"/>
      <c r="J338" s="15"/>
      <c r="K338" s="10"/>
      <c r="L338" s="10"/>
      <c r="M338" s="10"/>
      <c r="N338" s="10"/>
      <c r="O338" s="10"/>
      <c r="P338" s="10"/>
      <c r="Q338" s="10"/>
      <c r="R338" s="10"/>
      <c r="S338" s="2392"/>
      <c r="T338" s="2392"/>
      <c r="U338" s="2392"/>
      <c r="V338" s="2392"/>
      <c r="W338" s="2392"/>
      <c r="X338" s="2392"/>
      <c r="Y338" s="2392"/>
    </row>
    <row r="339" spans="1:29" x14ac:dyDescent="0.2">
      <c r="B339" s="2240" t="s">
        <v>49</v>
      </c>
      <c r="C339" s="15" t="s">
        <v>174</v>
      </c>
      <c r="D339" s="95"/>
      <c r="E339" s="95"/>
      <c r="F339" s="20" t="s">
        <v>20</v>
      </c>
      <c r="G339" s="30" t="s">
        <v>198</v>
      </c>
      <c r="H339" s="15"/>
      <c r="I339" s="15"/>
      <c r="J339" s="15"/>
      <c r="K339" s="2237"/>
      <c r="L339" s="10"/>
      <c r="M339" s="10"/>
      <c r="N339" s="10"/>
      <c r="O339" s="10"/>
      <c r="P339" s="10"/>
      <c r="Q339" s="10"/>
      <c r="R339" s="10"/>
      <c r="S339" s="2392"/>
      <c r="T339" s="2392"/>
      <c r="U339" s="2392"/>
      <c r="V339" s="2392"/>
      <c r="W339" s="2392"/>
      <c r="X339" s="2392"/>
      <c r="Y339" s="2392"/>
    </row>
    <row r="340" spans="1:29" x14ac:dyDescent="0.2">
      <c r="B340" s="2240" t="s">
        <v>50</v>
      </c>
      <c r="C340" s="15" t="s">
        <v>175</v>
      </c>
      <c r="D340" s="95"/>
      <c r="E340" s="95"/>
      <c r="F340" s="20" t="s">
        <v>20</v>
      </c>
      <c r="G340" s="30" t="s">
        <v>199</v>
      </c>
      <c r="H340" s="10"/>
      <c r="I340" s="10"/>
      <c r="J340" s="10"/>
      <c r="K340" s="2237"/>
      <c r="L340" s="10"/>
      <c r="M340" s="10"/>
      <c r="N340" s="10"/>
      <c r="O340" s="10"/>
      <c r="P340" s="10"/>
      <c r="Q340" s="10"/>
      <c r="R340" s="10"/>
      <c r="S340" s="95"/>
      <c r="T340" s="95"/>
      <c r="U340" s="95"/>
      <c r="V340" s="95"/>
      <c r="W340" s="95"/>
      <c r="X340" s="95"/>
      <c r="Y340" s="95"/>
    </row>
    <row r="341" spans="1:29" x14ac:dyDescent="0.2">
      <c r="B341" s="2240" t="s">
        <v>51</v>
      </c>
      <c r="C341" s="15" t="s">
        <v>177</v>
      </c>
      <c r="D341" s="95"/>
      <c r="E341" s="95"/>
      <c r="F341" s="20" t="s">
        <v>20</v>
      </c>
      <c r="G341" s="30" t="s">
        <v>200</v>
      </c>
      <c r="H341" s="10"/>
      <c r="I341" s="10"/>
      <c r="J341" s="10"/>
      <c r="K341" s="2237"/>
      <c r="L341" s="10"/>
      <c r="M341" s="10"/>
      <c r="N341" s="10"/>
      <c r="O341" s="10"/>
      <c r="P341" s="10"/>
      <c r="Q341" s="10"/>
      <c r="R341" s="10"/>
      <c r="S341" s="95"/>
      <c r="T341" s="95"/>
      <c r="U341" s="95"/>
      <c r="V341" s="95"/>
      <c r="W341" s="95"/>
      <c r="X341" s="95"/>
      <c r="Y341" s="95"/>
    </row>
    <row r="342" spans="1:29" x14ac:dyDescent="0.2">
      <c r="B342" s="2240" t="s">
        <v>52</v>
      </c>
      <c r="C342" s="15" t="s">
        <v>179</v>
      </c>
      <c r="D342" s="95"/>
      <c r="E342" s="95"/>
      <c r="F342" s="20" t="s">
        <v>20</v>
      </c>
      <c r="G342" s="30" t="s">
        <v>201</v>
      </c>
      <c r="H342" s="10"/>
      <c r="I342" s="10"/>
      <c r="J342" s="10"/>
      <c r="K342" s="2237"/>
      <c r="L342" s="10"/>
      <c r="M342" s="10"/>
      <c r="N342" s="10"/>
      <c r="O342" s="10"/>
      <c r="P342" s="10"/>
      <c r="Q342" s="10"/>
      <c r="R342" s="10"/>
      <c r="S342" s="95"/>
      <c r="T342" s="95"/>
      <c r="U342" s="95"/>
      <c r="V342" s="95"/>
      <c r="W342" s="95"/>
      <c r="X342" s="95"/>
      <c r="Y342" s="95"/>
    </row>
    <row r="343" spans="1:29" x14ac:dyDescent="0.2">
      <c r="B343" s="2240" t="s">
        <v>53</v>
      </c>
      <c r="C343" s="15" t="s">
        <v>191</v>
      </c>
      <c r="D343" s="95"/>
      <c r="E343" s="95"/>
      <c r="F343" s="20" t="s">
        <v>20</v>
      </c>
      <c r="G343" s="30" t="s">
        <v>202</v>
      </c>
      <c r="H343" s="10"/>
      <c r="I343" s="10"/>
      <c r="J343" s="10"/>
      <c r="K343" s="2237"/>
      <c r="L343" s="10"/>
      <c r="M343" s="10"/>
      <c r="N343" s="10"/>
      <c r="O343" s="10"/>
      <c r="P343" s="10"/>
      <c r="Q343" s="10"/>
      <c r="R343" s="10"/>
      <c r="S343" s="2257"/>
      <c r="T343" s="2257"/>
      <c r="U343" s="2257"/>
      <c r="V343" s="2257"/>
      <c r="W343" s="2257"/>
      <c r="X343" s="2257"/>
      <c r="Y343" s="2257"/>
    </row>
    <row r="344" spans="1:29" x14ac:dyDescent="0.2">
      <c r="B344" s="2240" t="s">
        <v>54</v>
      </c>
      <c r="C344" s="15" t="s">
        <v>180</v>
      </c>
      <c r="D344" s="95"/>
      <c r="E344" s="95"/>
      <c r="F344" s="20" t="s">
        <v>20</v>
      </c>
      <c r="G344" s="30" t="s">
        <v>206</v>
      </c>
      <c r="H344" s="10"/>
      <c r="I344" s="10"/>
      <c r="J344" s="10"/>
      <c r="K344" s="2237"/>
      <c r="L344" s="10"/>
      <c r="M344" s="10"/>
      <c r="N344" s="10"/>
      <c r="O344" s="10"/>
      <c r="P344" s="10"/>
      <c r="Q344" s="10"/>
      <c r="R344" s="10"/>
      <c r="S344" s="2392"/>
      <c r="T344" s="2392"/>
      <c r="U344" s="2392"/>
      <c r="V344" s="2392"/>
      <c r="W344" s="2392"/>
      <c r="X344" s="2392"/>
      <c r="Y344" s="2392"/>
    </row>
    <row r="345" spans="1:29" x14ac:dyDescent="0.2">
      <c r="B345" s="2240" t="s">
        <v>55</v>
      </c>
      <c r="C345" s="15" t="s">
        <v>192</v>
      </c>
      <c r="D345" s="95"/>
      <c r="E345" s="95"/>
      <c r="F345" s="20" t="s">
        <v>20</v>
      </c>
      <c r="G345" s="30" t="s">
        <v>203</v>
      </c>
      <c r="H345" s="10"/>
      <c r="I345" s="10"/>
      <c r="J345" s="10"/>
      <c r="K345" s="2237"/>
      <c r="L345" s="10"/>
      <c r="M345" s="10"/>
      <c r="N345" s="10"/>
      <c r="O345" s="10"/>
      <c r="P345" s="10"/>
      <c r="Q345" s="10"/>
      <c r="R345" s="10"/>
      <c r="S345" s="2392"/>
      <c r="T345" s="2392"/>
      <c r="U345" s="2392"/>
      <c r="V345" s="2392"/>
      <c r="W345" s="2392"/>
      <c r="X345" s="2392"/>
      <c r="Y345" s="2392"/>
    </row>
    <row r="346" spans="1:29" x14ac:dyDescent="0.2">
      <c r="B346" s="2240" t="s">
        <v>56</v>
      </c>
      <c r="C346" s="15" t="s">
        <v>183</v>
      </c>
      <c r="D346" s="95"/>
      <c r="E346" s="95"/>
      <c r="F346" s="20" t="s">
        <v>20</v>
      </c>
      <c r="G346" s="30" t="s">
        <v>205</v>
      </c>
      <c r="H346" s="10"/>
      <c r="I346" s="10"/>
      <c r="J346" s="10"/>
      <c r="K346" s="2237"/>
      <c r="L346" s="10"/>
      <c r="M346" s="10"/>
      <c r="N346" s="10"/>
      <c r="O346" s="10"/>
      <c r="P346" s="10"/>
      <c r="Q346" s="10"/>
      <c r="R346" s="10"/>
      <c r="S346" s="95"/>
      <c r="T346" s="95"/>
      <c r="U346" s="95"/>
      <c r="V346" s="95"/>
      <c r="W346" s="95"/>
      <c r="X346" s="95"/>
      <c r="Y346" s="95"/>
    </row>
    <row r="347" spans="1:29" x14ac:dyDescent="0.2">
      <c r="B347" s="2240" t="s">
        <v>57</v>
      </c>
      <c r="C347" s="15" t="s">
        <v>193</v>
      </c>
      <c r="D347" s="95"/>
      <c r="E347" s="95"/>
      <c r="F347" s="20" t="s">
        <v>20</v>
      </c>
      <c r="G347" s="30" t="s">
        <v>204</v>
      </c>
      <c r="H347" s="10"/>
      <c r="I347" s="10"/>
      <c r="J347" s="10"/>
      <c r="K347" s="2237"/>
      <c r="L347" s="10"/>
      <c r="M347" s="10"/>
      <c r="N347" s="10"/>
      <c r="O347" s="10"/>
      <c r="P347" s="10"/>
      <c r="Q347" s="10"/>
      <c r="R347" s="10"/>
      <c r="S347" s="95"/>
      <c r="T347" s="95"/>
      <c r="U347" s="95"/>
      <c r="V347" s="95"/>
      <c r="W347" s="95"/>
      <c r="X347" s="95"/>
      <c r="Y347" s="95"/>
    </row>
    <row r="348" spans="1:29" x14ac:dyDescent="0.2">
      <c r="B348" s="1174" t="s">
        <v>643</v>
      </c>
      <c r="C348" s="112" t="s">
        <v>679</v>
      </c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</row>
    <row r="350" spans="1:29" s="95" customFormat="1" ht="18" x14ac:dyDescent="0.25">
      <c r="A350" s="108"/>
      <c r="B350" s="2361" t="s">
        <v>168</v>
      </c>
      <c r="C350" s="2361"/>
      <c r="D350" s="2361"/>
      <c r="E350" s="2361"/>
      <c r="F350" s="2361"/>
      <c r="G350" s="2361"/>
      <c r="H350" s="2361"/>
      <c r="I350" s="2361"/>
      <c r="J350" s="2361"/>
      <c r="K350" s="2361"/>
      <c r="L350" s="2361"/>
      <c r="M350" s="2361"/>
      <c r="N350" s="2361"/>
      <c r="O350" s="2361"/>
      <c r="P350" s="2361"/>
      <c r="Q350" s="2361"/>
      <c r="R350" s="2361"/>
      <c r="S350" s="2361"/>
      <c r="T350" s="2361"/>
      <c r="U350" s="2361"/>
      <c r="V350" s="2361"/>
      <c r="W350" s="2361"/>
      <c r="X350" s="2361"/>
      <c r="Y350" s="2361"/>
      <c r="Z350" s="112"/>
      <c r="AA350" s="112"/>
      <c r="AB350" s="112"/>
      <c r="AC350" s="112"/>
    </row>
    <row r="351" spans="1:29" s="95" customFormat="1" ht="18" x14ac:dyDescent="0.25">
      <c r="A351" s="108"/>
      <c r="B351" s="2249"/>
      <c r="C351" s="2249"/>
      <c r="D351" s="2249"/>
      <c r="E351" s="2249"/>
      <c r="F351" s="2249"/>
      <c r="G351" s="2249"/>
      <c r="H351" s="2249"/>
      <c r="I351" s="2249"/>
      <c r="J351" s="2249"/>
      <c r="K351" s="2249"/>
      <c r="L351" s="2249"/>
      <c r="M351" s="2249"/>
      <c r="N351" s="2249"/>
      <c r="O351" s="2249"/>
      <c r="P351" s="2249"/>
      <c r="Q351" s="2249"/>
      <c r="R351" s="2249"/>
      <c r="S351" s="2249"/>
      <c r="T351" s="2249"/>
      <c r="U351" s="2249"/>
      <c r="V351" s="2249"/>
      <c r="W351" s="2249"/>
      <c r="X351" s="2249"/>
      <c r="Y351" s="112"/>
      <c r="Z351" s="112"/>
      <c r="AA351" s="112"/>
      <c r="AB351" s="112"/>
      <c r="AC351" s="112"/>
    </row>
    <row r="352" spans="1:29" s="95" customFormat="1" x14ac:dyDescent="0.2">
      <c r="A352" s="108"/>
      <c r="B352" s="112" t="s">
        <v>273</v>
      </c>
      <c r="C352" s="112"/>
      <c r="D352" s="112" t="s">
        <v>27</v>
      </c>
      <c r="E352" s="2705" t="s">
        <v>293</v>
      </c>
      <c r="F352" s="2705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</row>
    <row r="353" spans="1:29" s="95" customFormat="1" x14ac:dyDescent="0.2">
      <c r="A353" s="108"/>
      <c r="B353" s="112" t="s">
        <v>25</v>
      </c>
      <c r="C353" s="112"/>
      <c r="D353" s="112" t="s">
        <v>27</v>
      </c>
      <c r="E353" s="2706">
        <v>2014</v>
      </c>
      <c r="F353" s="2706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</row>
    <row r="354" spans="1:29" s="95" customFormat="1" x14ac:dyDescent="0.2">
      <c r="A354" s="108"/>
      <c r="B354" s="112" t="s">
        <v>26</v>
      </c>
      <c r="C354" s="112"/>
      <c r="D354" s="112" t="s">
        <v>27</v>
      </c>
      <c r="E354" s="2251" t="s">
        <v>645</v>
      </c>
      <c r="F354" s="2251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</row>
    <row r="355" spans="1:29" s="95" customFormat="1" ht="13.5" thickBot="1" x14ac:dyDescent="0.25">
      <c r="A355" s="108"/>
      <c r="B355" s="112"/>
      <c r="C355" s="112"/>
      <c r="D355" s="460"/>
      <c r="E355" s="460"/>
      <c r="F355" s="460"/>
      <c r="G355" s="460"/>
      <c r="H355" s="354"/>
      <c r="I355" s="354"/>
      <c r="J355" s="354"/>
      <c r="K355" s="354"/>
      <c r="L355" s="354"/>
      <c r="M355" s="354"/>
      <c r="N355" s="354"/>
      <c r="O355" s="354"/>
      <c r="P355" s="354"/>
      <c r="Q355" s="354"/>
      <c r="R355" s="354"/>
      <c r="S355" s="354"/>
      <c r="T355" s="354"/>
      <c r="U355" s="354"/>
      <c r="V355" s="354"/>
      <c r="W355" s="354"/>
      <c r="X355" s="354"/>
      <c r="Y355" s="460"/>
      <c r="Z355" s="112"/>
      <c r="AA355" s="112"/>
      <c r="AB355" s="112"/>
      <c r="AC355" s="112"/>
    </row>
    <row r="356" spans="1:29" s="95" customFormat="1" x14ac:dyDescent="0.2">
      <c r="A356" s="108"/>
      <c r="B356" s="2707" t="s">
        <v>0</v>
      </c>
      <c r="C356" s="2710" t="s">
        <v>272</v>
      </c>
      <c r="D356" s="2711"/>
      <c r="E356" s="2711"/>
      <c r="F356" s="2716" t="s">
        <v>194</v>
      </c>
      <c r="G356" s="2399" t="s">
        <v>169</v>
      </c>
      <c r="H356" s="2719" t="s">
        <v>170</v>
      </c>
      <c r="I356" s="2357"/>
      <c r="J356" s="2357"/>
      <c r="K356" s="2357"/>
      <c r="L356" s="2357"/>
      <c r="M356" s="2357"/>
      <c r="N356" s="2357"/>
      <c r="O356" s="2357"/>
      <c r="P356" s="2357"/>
      <c r="Q356" s="2357"/>
      <c r="R356" s="2357"/>
      <c r="S356" s="2357"/>
      <c r="T356" s="2357"/>
      <c r="U356" s="2357"/>
      <c r="V356" s="2357"/>
      <c r="W356" s="2357"/>
      <c r="X356" s="2359"/>
      <c r="Y356" s="2400" t="s">
        <v>309</v>
      </c>
      <c r="Z356" s="112"/>
      <c r="AA356" s="112"/>
      <c r="AB356" s="112"/>
      <c r="AC356" s="112"/>
    </row>
    <row r="357" spans="1:29" s="95" customFormat="1" x14ac:dyDescent="0.2">
      <c r="A357" s="108"/>
      <c r="B357" s="2708"/>
      <c r="C357" s="2712"/>
      <c r="D357" s="2713"/>
      <c r="E357" s="2713"/>
      <c r="F357" s="2717"/>
      <c r="G357" s="2401"/>
      <c r="H357" s="2720" t="s">
        <v>171</v>
      </c>
      <c r="I357" s="2358" t="s">
        <v>172</v>
      </c>
      <c r="J357" s="2358" t="s">
        <v>173</v>
      </c>
      <c r="K357" s="2358" t="s">
        <v>174</v>
      </c>
      <c r="L357" s="2358" t="s">
        <v>241</v>
      </c>
      <c r="M357" s="2358" t="s">
        <v>176</v>
      </c>
      <c r="N357" s="2358" t="s">
        <v>177</v>
      </c>
      <c r="O357" s="2358" t="s">
        <v>178</v>
      </c>
      <c r="P357" s="2358" t="s">
        <v>182</v>
      </c>
      <c r="Q357" s="2358" t="s">
        <v>179</v>
      </c>
      <c r="R357" s="2358" t="s">
        <v>270</v>
      </c>
      <c r="S357" s="2358" t="s">
        <v>180</v>
      </c>
      <c r="T357" s="2358" t="s">
        <v>181</v>
      </c>
      <c r="U357" s="2358" t="s">
        <v>183</v>
      </c>
      <c r="V357" s="2358" t="s">
        <v>193</v>
      </c>
      <c r="W357" s="2358" t="s">
        <v>184</v>
      </c>
      <c r="X357" s="2360" t="s">
        <v>97</v>
      </c>
      <c r="Y357" s="2402"/>
      <c r="Z357" s="112"/>
      <c r="AA357" s="112"/>
      <c r="AB357" s="112"/>
      <c r="AC357" s="112"/>
    </row>
    <row r="358" spans="1:29" s="95" customFormat="1" x14ac:dyDescent="0.2">
      <c r="A358" s="108"/>
      <c r="B358" s="2709"/>
      <c r="C358" s="2714"/>
      <c r="D358" s="2715"/>
      <c r="E358" s="2715"/>
      <c r="F358" s="2718"/>
      <c r="G358" s="2403"/>
      <c r="H358" s="2720"/>
      <c r="I358" s="2358"/>
      <c r="J358" s="2358"/>
      <c r="K358" s="2358"/>
      <c r="L358" s="2358"/>
      <c r="M358" s="2358"/>
      <c r="N358" s="2358"/>
      <c r="O358" s="2358"/>
      <c r="P358" s="2358"/>
      <c r="Q358" s="2358"/>
      <c r="R358" s="2358"/>
      <c r="S358" s="2358"/>
      <c r="T358" s="2358"/>
      <c r="U358" s="2358"/>
      <c r="V358" s="2358"/>
      <c r="W358" s="2358"/>
      <c r="X358" s="2360"/>
      <c r="Y358" s="2404"/>
      <c r="Z358" s="112"/>
      <c r="AA358" s="112"/>
      <c r="AB358" s="112"/>
      <c r="AC358" s="112"/>
    </row>
    <row r="359" spans="1:29" s="95" customFormat="1" ht="13.5" thickBot="1" x14ac:dyDescent="0.25">
      <c r="A359" s="108"/>
      <c r="B359" s="375">
        <v>1</v>
      </c>
      <c r="C359" s="2696">
        <v>2</v>
      </c>
      <c r="D359" s="2398"/>
      <c r="E359" s="2398"/>
      <c r="F359" s="461">
        <v>3</v>
      </c>
      <c r="G359" s="462">
        <v>4</v>
      </c>
      <c r="H359" s="375">
        <v>5</v>
      </c>
      <c r="I359" s="378">
        <v>6</v>
      </c>
      <c r="J359" s="378">
        <v>7</v>
      </c>
      <c r="K359" s="378">
        <v>8</v>
      </c>
      <c r="L359" s="378">
        <v>9</v>
      </c>
      <c r="M359" s="378">
        <v>10</v>
      </c>
      <c r="N359" s="378">
        <v>11</v>
      </c>
      <c r="O359" s="378">
        <v>12</v>
      </c>
      <c r="P359" s="378">
        <v>13</v>
      </c>
      <c r="Q359" s="378">
        <v>14</v>
      </c>
      <c r="R359" s="378">
        <v>15</v>
      </c>
      <c r="S359" s="378">
        <v>16</v>
      </c>
      <c r="T359" s="378">
        <v>17</v>
      </c>
      <c r="U359" s="378">
        <v>18</v>
      </c>
      <c r="V359" s="378">
        <v>19</v>
      </c>
      <c r="W359" s="378">
        <v>20</v>
      </c>
      <c r="X359" s="376">
        <v>21</v>
      </c>
      <c r="Y359" s="2248">
        <v>22</v>
      </c>
      <c r="Z359" s="112"/>
      <c r="AA359" s="112"/>
      <c r="AB359" s="112"/>
      <c r="AC359" s="112"/>
    </row>
    <row r="360" spans="1:29" s="95" customFormat="1" x14ac:dyDescent="0.2">
      <c r="A360" s="108"/>
      <c r="B360" s="436"/>
      <c r="C360" s="2697"/>
      <c r="D360" s="2698"/>
      <c r="E360" s="2698"/>
      <c r="F360" s="437"/>
      <c r="G360" s="437"/>
      <c r="H360" s="438"/>
      <c r="I360" s="439"/>
      <c r="J360" s="440"/>
      <c r="K360" s="440"/>
      <c r="L360" s="440"/>
      <c r="M360" s="440"/>
      <c r="N360" s="439"/>
      <c r="O360" s="439"/>
      <c r="P360" s="439"/>
      <c r="Q360" s="439"/>
      <c r="R360" s="439"/>
      <c r="S360" s="439"/>
      <c r="T360" s="439"/>
      <c r="U360" s="441"/>
      <c r="V360" s="442"/>
      <c r="W360" s="441"/>
      <c r="X360" s="443"/>
      <c r="Y360" s="444"/>
      <c r="Z360" s="112"/>
      <c r="AA360" s="112"/>
      <c r="AB360" s="112"/>
      <c r="AC360" s="112"/>
    </row>
    <row r="361" spans="1:29" s="95" customFormat="1" x14ac:dyDescent="0.2">
      <c r="A361" s="108"/>
      <c r="B361" s="445"/>
      <c r="C361" s="2699" t="s">
        <v>275</v>
      </c>
      <c r="D361" s="2700"/>
      <c r="E361" s="2700"/>
      <c r="F361" s="446">
        <v>14</v>
      </c>
      <c r="G361" s="446">
        <v>10</v>
      </c>
      <c r="H361" s="447">
        <v>6</v>
      </c>
      <c r="I361" s="448"/>
      <c r="J361" s="449">
        <v>1</v>
      </c>
      <c r="K361" s="449"/>
      <c r="L361" s="449">
        <v>4</v>
      </c>
      <c r="M361" s="449">
        <v>1</v>
      </c>
      <c r="N361" s="448"/>
      <c r="O361" s="448"/>
      <c r="P361" s="448"/>
      <c r="Q361" s="448">
        <v>6</v>
      </c>
      <c r="R361" s="448"/>
      <c r="S361" s="448"/>
      <c r="T361" s="448"/>
      <c r="U361" s="448">
        <v>1</v>
      </c>
      <c r="V361" s="448">
        <v>2</v>
      </c>
      <c r="W361" s="448"/>
      <c r="X361" s="448">
        <v>1</v>
      </c>
      <c r="Y361" s="451"/>
      <c r="Z361" s="112"/>
      <c r="AA361" s="112"/>
      <c r="AB361" s="112"/>
      <c r="AC361" s="112"/>
    </row>
    <row r="362" spans="1:29" s="95" customFormat="1" ht="13.5" thickBot="1" x14ac:dyDescent="0.25">
      <c r="A362" s="108"/>
      <c r="B362" s="452"/>
      <c r="C362" s="2701"/>
      <c r="D362" s="2702"/>
      <c r="E362" s="2702"/>
      <c r="F362" s="453"/>
      <c r="G362" s="453"/>
      <c r="H362" s="454"/>
      <c r="I362" s="455"/>
      <c r="J362" s="456"/>
      <c r="K362" s="456"/>
      <c r="L362" s="456"/>
      <c r="M362" s="456"/>
      <c r="N362" s="455"/>
      <c r="O362" s="455"/>
      <c r="P362" s="455"/>
      <c r="Q362" s="455"/>
      <c r="R362" s="455"/>
      <c r="S362" s="455"/>
      <c r="T362" s="455"/>
      <c r="U362" s="457"/>
      <c r="V362" s="457"/>
      <c r="W362" s="457"/>
      <c r="X362" s="458"/>
      <c r="Y362" s="459"/>
      <c r="Z362" s="112"/>
      <c r="AA362" s="112"/>
      <c r="AB362" s="112"/>
      <c r="AC362" s="112"/>
    </row>
    <row r="363" spans="1:29" s="95" customFormat="1" ht="13.5" thickBot="1" x14ac:dyDescent="0.25">
      <c r="A363" s="108"/>
      <c r="B363" s="2299" t="s">
        <v>308</v>
      </c>
      <c r="C363" s="2668"/>
      <c r="D363" s="2668"/>
      <c r="E363" s="2703"/>
      <c r="F363" s="1684">
        <f>SUM(F361)</f>
        <v>14</v>
      </c>
      <c r="G363" s="1684">
        <f t="shared" ref="G363:X363" si="11">SUM(G361:G362)</f>
        <v>10</v>
      </c>
      <c r="H363" s="1685">
        <f t="shared" si="11"/>
        <v>6</v>
      </c>
      <c r="I363" s="1686">
        <f t="shared" si="11"/>
        <v>0</v>
      </c>
      <c r="J363" s="1686">
        <f t="shared" si="11"/>
        <v>1</v>
      </c>
      <c r="K363" s="1686">
        <f t="shared" si="11"/>
        <v>0</v>
      </c>
      <c r="L363" s="1686">
        <f t="shared" si="11"/>
        <v>4</v>
      </c>
      <c r="M363" s="1686">
        <f t="shared" si="11"/>
        <v>1</v>
      </c>
      <c r="N363" s="1686">
        <f t="shared" si="11"/>
        <v>0</v>
      </c>
      <c r="O363" s="1686">
        <f t="shared" si="11"/>
        <v>0</v>
      </c>
      <c r="P363" s="1686">
        <f t="shared" si="11"/>
        <v>0</v>
      </c>
      <c r="Q363" s="1686">
        <f t="shared" si="11"/>
        <v>6</v>
      </c>
      <c r="R363" s="1686">
        <f t="shared" si="11"/>
        <v>0</v>
      </c>
      <c r="S363" s="1686">
        <f t="shared" si="11"/>
        <v>0</v>
      </c>
      <c r="T363" s="1686">
        <f t="shared" si="11"/>
        <v>0</v>
      </c>
      <c r="U363" s="1686">
        <f t="shared" si="11"/>
        <v>1</v>
      </c>
      <c r="V363" s="1686">
        <f t="shared" si="11"/>
        <v>2</v>
      </c>
      <c r="W363" s="1686">
        <f t="shared" si="11"/>
        <v>0</v>
      </c>
      <c r="X363" s="1686">
        <f t="shared" si="11"/>
        <v>1</v>
      </c>
      <c r="Y363" s="507"/>
      <c r="Z363" s="112"/>
      <c r="AA363" s="112"/>
      <c r="AB363" s="112"/>
      <c r="AC363" s="112"/>
    </row>
    <row r="364" spans="1:29" s="95" customFormat="1" x14ac:dyDescent="0.2">
      <c r="A364" s="108"/>
      <c r="B364" s="2252"/>
      <c r="C364" s="2252"/>
      <c r="D364" s="2252"/>
      <c r="E364" s="2252"/>
      <c r="F364" s="416"/>
      <c r="G364" s="416"/>
      <c r="H364" s="416"/>
      <c r="I364" s="416"/>
      <c r="J364" s="416"/>
      <c r="K364" s="416"/>
      <c r="L364" s="416"/>
      <c r="M364" s="416"/>
      <c r="N364" s="416"/>
      <c r="O364" s="416"/>
      <c r="P364" s="416"/>
      <c r="Q364" s="416"/>
      <c r="R364" s="416"/>
      <c r="S364" s="416"/>
      <c r="T364" s="416"/>
      <c r="U364" s="416"/>
      <c r="V364" s="416"/>
      <c r="W364" s="416"/>
      <c r="X364" s="416"/>
      <c r="Y364" s="417"/>
      <c r="Z364" s="112"/>
      <c r="AA364" s="112"/>
      <c r="AB364" s="112"/>
      <c r="AC364" s="112"/>
    </row>
    <row r="365" spans="1:29" s="95" customFormat="1" x14ac:dyDescent="0.2">
      <c r="A365" s="108"/>
      <c r="B365" s="65" t="s">
        <v>79</v>
      </c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2704"/>
      <c r="T365" s="2396"/>
      <c r="U365" s="2396"/>
      <c r="V365" s="2396"/>
      <c r="W365" s="2396"/>
      <c r="X365" s="2396"/>
      <c r="Y365" s="2396"/>
      <c r="Z365" s="112"/>
      <c r="AA365" s="112"/>
      <c r="AB365" s="112"/>
      <c r="AC365" s="112"/>
    </row>
    <row r="366" spans="1:29" s="95" customFormat="1" x14ac:dyDescent="0.2">
      <c r="A366" s="108"/>
      <c r="Z366" s="112"/>
      <c r="AA366" s="112"/>
      <c r="AB366" s="112"/>
      <c r="AC366" s="112"/>
    </row>
    <row r="367" spans="1:29" s="95" customFormat="1" x14ac:dyDescent="0.2">
      <c r="A367" s="108"/>
      <c r="B367" s="2250" t="s">
        <v>8</v>
      </c>
      <c r="C367" s="15" t="s">
        <v>171</v>
      </c>
      <c r="F367" s="20" t="s">
        <v>20</v>
      </c>
      <c r="G367" s="30" t="s">
        <v>195</v>
      </c>
      <c r="H367" s="15"/>
      <c r="I367" s="15"/>
      <c r="J367" s="15"/>
      <c r="K367" s="10"/>
      <c r="L367" s="10"/>
      <c r="M367" s="10"/>
      <c r="N367" s="10"/>
      <c r="O367" s="10"/>
      <c r="P367" s="10"/>
      <c r="Q367" s="10"/>
      <c r="R367" s="10"/>
      <c r="S367" s="2256"/>
      <c r="T367" s="2256"/>
      <c r="U367" s="2256"/>
      <c r="V367" s="2256"/>
      <c r="W367" s="2256"/>
      <c r="X367" s="2256"/>
      <c r="Y367" s="2256"/>
      <c r="Z367" s="112"/>
      <c r="AA367" s="112"/>
      <c r="AB367" s="112"/>
      <c r="AC367" s="112"/>
    </row>
    <row r="368" spans="1:29" s="95" customFormat="1" x14ac:dyDescent="0.2">
      <c r="A368" s="108"/>
      <c r="B368" s="2250" t="s">
        <v>11</v>
      </c>
      <c r="C368" s="15" t="s">
        <v>172</v>
      </c>
      <c r="F368" s="20" t="s">
        <v>20</v>
      </c>
      <c r="G368" s="30" t="s">
        <v>196</v>
      </c>
      <c r="H368" s="17"/>
      <c r="I368" s="15"/>
      <c r="J368" s="15"/>
      <c r="K368" s="10"/>
      <c r="L368" s="10"/>
      <c r="M368" s="10"/>
      <c r="N368" s="10"/>
      <c r="O368" s="10"/>
      <c r="P368" s="10"/>
      <c r="Q368" s="10"/>
      <c r="R368" s="10"/>
      <c r="S368" s="2256"/>
      <c r="T368" s="2256"/>
      <c r="U368" s="2256"/>
      <c r="V368" s="2256"/>
      <c r="W368" s="2256"/>
      <c r="X368" s="2256"/>
      <c r="Y368" s="2256"/>
      <c r="Z368" s="112"/>
      <c r="AA368" s="112"/>
      <c r="AB368" s="112"/>
      <c r="AC368" s="112"/>
    </row>
    <row r="369" spans="1:29" s="95" customFormat="1" x14ac:dyDescent="0.2">
      <c r="A369" s="108"/>
      <c r="B369" s="2250" t="s">
        <v>13</v>
      </c>
      <c r="C369" s="18" t="s">
        <v>173</v>
      </c>
      <c r="F369" s="20" t="s">
        <v>20</v>
      </c>
      <c r="G369" s="30" t="s">
        <v>197</v>
      </c>
      <c r="H369" s="18"/>
      <c r="I369" s="15"/>
      <c r="J369" s="15"/>
      <c r="K369" s="10"/>
      <c r="L369" s="10"/>
      <c r="M369" s="10"/>
      <c r="N369" s="10"/>
      <c r="O369" s="10"/>
      <c r="P369" s="10"/>
      <c r="Q369" s="10"/>
      <c r="R369" s="10"/>
      <c r="S369" s="2392"/>
      <c r="T369" s="2392"/>
      <c r="U369" s="2392"/>
      <c r="V369" s="2392"/>
      <c r="W369" s="2392"/>
      <c r="X369" s="2392"/>
      <c r="Y369" s="2392"/>
      <c r="Z369" s="112"/>
      <c r="AA369" s="112"/>
      <c r="AB369" s="112"/>
      <c r="AC369" s="112"/>
    </row>
    <row r="370" spans="1:29" s="95" customFormat="1" x14ac:dyDescent="0.2">
      <c r="A370" s="108"/>
      <c r="B370" s="2250" t="s">
        <v>49</v>
      </c>
      <c r="C370" s="15" t="s">
        <v>174</v>
      </c>
      <c r="F370" s="20" t="s">
        <v>20</v>
      </c>
      <c r="G370" s="30" t="s">
        <v>198</v>
      </c>
      <c r="H370" s="15"/>
      <c r="I370" s="15"/>
      <c r="J370" s="15"/>
      <c r="K370" s="2247"/>
      <c r="L370" s="10"/>
      <c r="M370" s="10"/>
      <c r="N370" s="10"/>
      <c r="O370" s="10"/>
      <c r="P370" s="10"/>
      <c r="Q370" s="10"/>
      <c r="R370" s="10"/>
      <c r="S370" s="2392"/>
      <c r="T370" s="2392"/>
      <c r="U370" s="2392"/>
      <c r="V370" s="2392"/>
      <c r="W370" s="2392"/>
      <c r="X370" s="2392"/>
      <c r="Y370" s="2392"/>
      <c r="Z370" s="112"/>
      <c r="AA370" s="112"/>
      <c r="AB370" s="112"/>
      <c r="AC370" s="112"/>
    </row>
    <row r="371" spans="1:29" s="95" customFormat="1" x14ac:dyDescent="0.2">
      <c r="A371" s="108"/>
      <c r="B371" s="2250" t="s">
        <v>50</v>
      </c>
      <c r="C371" s="15" t="s">
        <v>175</v>
      </c>
      <c r="F371" s="20" t="s">
        <v>20</v>
      </c>
      <c r="G371" s="30" t="s">
        <v>199</v>
      </c>
      <c r="H371" s="10"/>
      <c r="I371" s="10"/>
      <c r="J371" s="10"/>
      <c r="K371" s="2247"/>
      <c r="L371" s="10"/>
      <c r="M371" s="10"/>
      <c r="N371" s="10"/>
      <c r="O371" s="10"/>
      <c r="P371" s="10"/>
      <c r="Q371" s="10"/>
      <c r="R371" s="10"/>
      <c r="Z371" s="112"/>
      <c r="AA371" s="112"/>
      <c r="AB371" s="112"/>
      <c r="AC371" s="112"/>
    </row>
    <row r="372" spans="1:29" s="95" customFormat="1" x14ac:dyDescent="0.2">
      <c r="A372" s="108"/>
      <c r="B372" s="2250" t="s">
        <v>51</v>
      </c>
      <c r="C372" s="15" t="s">
        <v>177</v>
      </c>
      <c r="F372" s="20" t="s">
        <v>20</v>
      </c>
      <c r="G372" s="30" t="s">
        <v>200</v>
      </c>
      <c r="H372" s="10"/>
      <c r="I372" s="10"/>
      <c r="J372" s="10"/>
      <c r="K372" s="2247"/>
      <c r="L372" s="10"/>
      <c r="M372" s="10"/>
      <c r="N372" s="10"/>
      <c r="O372" s="10"/>
      <c r="P372" s="10"/>
      <c r="Q372" s="10"/>
      <c r="R372" s="10"/>
      <c r="Z372" s="112"/>
      <c r="AA372" s="112"/>
      <c r="AB372" s="112"/>
      <c r="AC372" s="112"/>
    </row>
    <row r="373" spans="1:29" s="95" customFormat="1" x14ac:dyDescent="0.2">
      <c r="A373" s="108"/>
      <c r="B373" s="2250" t="s">
        <v>52</v>
      </c>
      <c r="C373" s="15" t="s">
        <v>179</v>
      </c>
      <c r="F373" s="20" t="s">
        <v>20</v>
      </c>
      <c r="G373" s="30" t="s">
        <v>201</v>
      </c>
      <c r="H373" s="10"/>
      <c r="I373" s="10"/>
      <c r="J373" s="10"/>
      <c r="K373" s="2247"/>
      <c r="L373" s="10"/>
      <c r="M373" s="10"/>
      <c r="N373" s="10"/>
      <c r="O373" s="10"/>
      <c r="P373" s="10"/>
      <c r="Q373" s="10"/>
      <c r="R373" s="10"/>
      <c r="Z373" s="112"/>
      <c r="AA373" s="112"/>
      <c r="AB373" s="112"/>
      <c r="AC373" s="112"/>
    </row>
    <row r="374" spans="1:29" s="95" customFormat="1" x14ac:dyDescent="0.2">
      <c r="A374" s="108"/>
      <c r="B374" s="2250" t="s">
        <v>53</v>
      </c>
      <c r="C374" s="15" t="s">
        <v>191</v>
      </c>
      <c r="F374" s="20" t="s">
        <v>20</v>
      </c>
      <c r="G374" s="30" t="s">
        <v>202</v>
      </c>
      <c r="H374" s="10"/>
      <c r="I374" s="10"/>
      <c r="J374" s="10"/>
      <c r="K374" s="2247"/>
      <c r="L374" s="10"/>
      <c r="M374" s="10"/>
      <c r="N374" s="10"/>
      <c r="O374" s="10"/>
      <c r="P374" s="10"/>
      <c r="Q374" s="10"/>
      <c r="R374" s="10"/>
      <c r="S374" s="2257"/>
      <c r="T374" s="2257"/>
      <c r="U374" s="2257"/>
      <c r="V374" s="2257"/>
      <c r="W374" s="2257"/>
      <c r="X374" s="2257"/>
      <c r="Y374" s="2257"/>
      <c r="Z374" s="112"/>
      <c r="AA374" s="112"/>
      <c r="AB374" s="112"/>
      <c r="AC374" s="112"/>
    </row>
    <row r="375" spans="1:29" s="95" customFormat="1" x14ac:dyDescent="0.2">
      <c r="A375" s="108"/>
      <c r="B375" s="2250" t="s">
        <v>54</v>
      </c>
      <c r="C375" s="15" t="s">
        <v>180</v>
      </c>
      <c r="F375" s="20" t="s">
        <v>20</v>
      </c>
      <c r="G375" s="30" t="s">
        <v>206</v>
      </c>
      <c r="H375" s="10"/>
      <c r="I375" s="10"/>
      <c r="J375" s="10"/>
      <c r="K375" s="2247"/>
      <c r="L375" s="10"/>
      <c r="M375" s="10"/>
      <c r="N375" s="10"/>
      <c r="O375" s="10"/>
      <c r="P375" s="10"/>
      <c r="Q375" s="10"/>
      <c r="R375" s="10"/>
      <c r="S375" s="2392"/>
      <c r="T375" s="2392"/>
      <c r="U375" s="2392"/>
      <c r="V375" s="2392"/>
      <c r="W375" s="2392"/>
      <c r="X375" s="2392"/>
      <c r="Y375" s="2392"/>
      <c r="Z375" s="112"/>
      <c r="AA375" s="112"/>
      <c r="AB375" s="112"/>
      <c r="AC375" s="112"/>
    </row>
    <row r="376" spans="1:29" s="95" customFormat="1" x14ac:dyDescent="0.2">
      <c r="A376" s="108"/>
      <c r="B376" s="2250" t="s">
        <v>55</v>
      </c>
      <c r="C376" s="15" t="s">
        <v>192</v>
      </c>
      <c r="F376" s="20" t="s">
        <v>20</v>
      </c>
      <c r="G376" s="30" t="s">
        <v>203</v>
      </c>
      <c r="H376" s="10"/>
      <c r="I376" s="10"/>
      <c r="J376" s="10"/>
      <c r="K376" s="2247"/>
      <c r="L376" s="10"/>
      <c r="M376" s="10"/>
      <c r="N376" s="10"/>
      <c r="O376" s="10"/>
      <c r="P376" s="10"/>
      <c r="Q376" s="10"/>
      <c r="R376" s="10"/>
      <c r="S376" s="2392"/>
      <c r="T376" s="2392"/>
      <c r="U376" s="2392"/>
      <c r="V376" s="2392"/>
      <c r="W376" s="2392"/>
      <c r="X376" s="2392"/>
      <c r="Y376" s="2392"/>
      <c r="Z376" s="112"/>
      <c r="AA376" s="112"/>
      <c r="AB376" s="112"/>
      <c r="AC376" s="112"/>
    </row>
    <row r="377" spans="1:29" s="95" customFormat="1" x14ac:dyDescent="0.2">
      <c r="A377" s="108"/>
      <c r="B377" s="2250" t="s">
        <v>56</v>
      </c>
      <c r="C377" s="15" t="s">
        <v>183</v>
      </c>
      <c r="F377" s="20" t="s">
        <v>20</v>
      </c>
      <c r="G377" s="30" t="s">
        <v>205</v>
      </c>
      <c r="H377" s="10"/>
      <c r="I377" s="10"/>
      <c r="J377" s="10"/>
      <c r="K377" s="2247"/>
      <c r="L377" s="10"/>
      <c r="M377" s="10"/>
      <c r="N377" s="10"/>
      <c r="O377" s="10"/>
      <c r="P377" s="10"/>
      <c r="Q377" s="10"/>
      <c r="R377" s="10"/>
      <c r="Z377" s="112"/>
      <c r="AA377" s="112"/>
      <c r="AB377" s="112"/>
      <c r="AC377" s="112"/>
    </row>
    <row r="378" spans="1:29" s="95" customFormat="1" x14ac:dyDescent="0.2">
      <c r="A378" s="108"/>
      <c r="B378" s="2250" t="s">
        <v>57</v>
      </c>
      <c r="C378" s="15" t="s">
        <v>193</v>
      </c>
      <c r="F378" s="20" t="s">
        <v>20</v>
      </c>
      <c r="G378" s="30" t="s">
        <v>204</v>
      </c>
      <c r="H378" s="10"/>
      <c r="I378" s="10"/>
      <c r="J378" s="10"/>
      <c r="K378" s="2247"/>
      <c r="L378" s="10"/>
      <c r="M378" s="10"/>
      <c r="N378" s="10"/>
      <c r="O378" s="10"/>
      <c r="P378" s="10"/>
      <c r="Q378" s="10"/>
      <c r="R378" s="10"/>
      <c r="Z378" s="112"/>
      <c r="AA378" s="112"/>
      <c r="AB378" s="112"/>
      <c r="AC378" s="112"/>
    </row>
    <row r="379" spans="1:29" s="95" customFormat="1" x14ac:dyDescent="0.2">
      <c r="A379" s="108"/>
      <c r="B379" s="1174" t="s">
        <v>643</v>
      </c>
      <c r="C379" s="112" t="s">
        <v>679</v>
      </c>
      <c r="Z379" s="112"/>
      <c r="AA379" s="112"/>
      <c r="AB379" s="112"/>
      <c r="AC379" s="112"/>
    </row>
  </sheetData>
  <mergeCells count="469">
    <mergeCell ref="S147:Y147"/>
    <mergeCell ref="S148:Y148"/>
    <mergeCell ref="S149:Y149"/>
    <mergeCell ref="S153:Y153"/>
    <mergeCell ref="S154:Y154"/>
    <mergeCell ref="S155:Y155"/>
    <mergeCell ref="W136:W137"/>
    <mergeCell ref="X136:X137"/>
    <mergeCell ref="C138:E138"/>
    <mergeCell ref="C139:E139"/>
    <mergeCell ref="C140:E140"/>
    <mergeCell ref="C141:E141"/>
    <mergeCell ref="B142:E142"/>
    <mergeCell ref="S144:Y144"/>
    <mergeCell ref="S146:Y146"/>
    <mergeCell ref="B129:Y129"/>
    <mergeCell ref="E131:F131"/>
    <mergeCell ref="E132:F132"/>
    <mergeCell ref="B135:B137"/>
    <mergeCell ref="C135:E137"/>
    <mergeCell ref="F135:F137"/>
    <mergeCell ref="G135:G137"/>
    <mergeCell ref="H135:X135"/>
    <mergeCell ref="Y135:Y137"/>
    <mergeCell ref="H136:H137"/>
    <mergeCell ref="I136:I137"/>
    <mergeCell ref="J136:J137"/>
    <mergeCell ref="K136:K137"/>
    <mergeCell ref="L136:L137"/>
    <mergeCell ref="M136:M137"/>
    <mergeCell ref="N136:N137"/>
    <mergeCell ref="O136:O137"/>
    <mergeCell ref="P136:P137"/>
    <mergeCell ref="Q136:Q137"/>
    <mergeCell ref="R136:R137"/>
    <mergeCell ref="S136:S137"/>
    <mergeCell ref="T136:T137"/>
    <mergeCell ref="U136:U137"/>
    <mergeCell ref="V136:V137"/>
    <mergeCell ref="S114:Y114"/>
    <mergeCell ref="S115:Y115"/>
    <mergeCell ref="S116:Y116"/>
    <mergeCell ref="S117:Y117"/>
    <mergeCell ref="S121:Y121"/>
    <mergeCell ref="S122:Y122"/>
    <mergeCell ref="S123:Y123"/>
    <mergeCell ref="V104:V105"/>
    <mergeCell ref="W104:W105"/>
    <mergeCell ref="X104:X105"/>
    <mergeCell ref="C106:E106"/>
    <mergeCell ref="C107:E107"/>
    <mergeCell ref="C108:E108"/>
    <mergeCell ref="C109:E109"/>
    <mergeCell ref="B110:E110"/>
    <mergeCell ref="S112:Y112"/>
    <mergeCell ref="B97:Y97"/>
    <mergeCell ref="E99:F99"/>
    <mergeCell ref="E100:F100"/>
    <mergeCell ref="B103:B105"/>
    <mergeCell ref="C103:E105"/>
    <mergeCell ref="F103:F105"/>
    <mergeCell ref="G103:G105"/>
    <mergeCell ref="H103:X103"/>
    <mergeCell ref="Y103:Y105"/>
    <mergeCell ref="H104:H105"/>
    <mergeCell ref="I104:I105"/>
    <mergeCell ref="J104:J105"/>
    <mergeCell ref="K104:K105"/>
    <mergeCell ref="L104:L105"/>
    <mergeCell ref="M104:M105"/>
    <mergeCell ref="N104:N105"/>
    <mergeCell ref="O104:O105"/>
    <mergeCell ref="P104:P105"/>
    <mergeCell ref="Q104:Q105"/>
    <mergeCell ref="R104:R105"/>
    <mergeCell ref="S104:S105"/>
    <mergeCell ref="T104:T105"/>
    <mergeCell ref="U104:U105"/>
    <mergeCell ref="B15:E15"/>
    <mergeCell ref="S9:S10"/>
    <mergeCell ref="U9:U10"/>
    <mergeCell ref="R9:R10"/>
    <mergeCell ref="S28:Y28"/>
    <mergeCell ref="S19:Y19"/>
    <mergeCell ref="S20:Y20"/>
    <mergeCell ref="S21:Y21"/>
    <mergeCell ref="X9:X10"/>
    <mergeCell ref="S27:Y27"/>
    <mergeCell ref="T9:T10"/>
    <mergeCell ref="S26:Y26"/>
    <mergeCell ref="S17:Y17"/>
    <mergeCell ref="S22:Y22"/>
    <mergeCell ref="C11:E11"/>
    <mergeCell ref="O9:O10"/>
    <mergeCell ref="C12:E12"/>
    <mergeCell ref="C13:E13"/>
    <mergeCell ref="C14:E14"/>
    <mergeCell ref="B2:Y2"/>
    <mergeCell ref="B8:B10"/>
    <mergeCell ref="Y8:Y10"/>
    <mergeCell ref="H9:H10"/>
    <mergeCell ref="I9:I10"/>
    <mergeCell ref="H8:X8"/>
    <mergeCell ref="N9:N10"/>
    <mergeCell ref="L9:L10"/>
    <mergeCell ref="C8:E10"/>
    <mergeCell ref="W9:W10"/>
    <mergeCell ref="M9:M10"/>
    <mergeCell ref="J9:J10"/>
    <mergeCell ref="K9:K10"/>
    <mergeCell ref="E4:F4"/>
    <mergeCell ref="E3:F3"/>
    <mergeCell ref="V9:V10"/>
    <mergeCell ref="P9:P10"/>
    <mergeCell ref="Q9:Q10"/>
    <mergeCell ref="G8:G10"/>
    <mergeCell ref="F8:F10"/>
    <mergeCell ref="E5:F5"/>
    <mergeCell ref="M40:M41"/>
    <mergeCell ref="B39:B41"/>
    <mergeCell ref="C39:E41"/>
    <mergeCell ref="F39:F41"/>
    <mergeCell ref="G39:G41"/>
    <mergeCell ref="H39:X39"/>
    <mergeCell ref="W40:W41"/>
    <mergeCell ref="X40:X41"/>
    <mergeCell ref="S40:S41"/>
    <mergeCell ref="T40:T41"/>
    <mergeCell ref="U40:U41"/>
    <mergeCell ref="V40:V41"/>
    <mergeCell ref="P40:P41"/>
    <mergeCell ref="Q40:Q41"/>
    <mergeCell ref="R40:R41"/>
    <mergeCell ref="S57:Y57"/>
    <mergeCell ref="S58:Y58"/>
    <mergeCell ref="S59:Y59"/>
    <mergeCell ref="B33:Y33"/>
    <mergeCell ref="S48:Y48"/>
    <mergeCell ref="S50:Y50"/>
    <mergeCell ref="S51:Y51"/>
    <mergeCell ref="S52:Y52"/>
    <mergeCell ref="S53:Y53"/>
    <mergeCell ref="C42:E42"/>
    <mergeCell ref="C43:E43"/>
    <mergeCell ref="C44:E44"/>
    <mergeCell ref="C45:E45"/>
    <mergeCell ref="B46:E46"/>
    <mergeCell ref="Y39:Y41"/>
    <mergeCell ref="H40:H41"/>
    <mergeCell ref="E35:F35"/>
    <mergeCell ref="E36:F36"/>
    <mergeCell ref="N40:N41"/>
    <mergeCell ref="O40:O41"/>
    <mergeCell ref="I40:I41"/>
    <mergeCell ref="J40:J41"/>
    <mergeCell ref="K40:K41"/>
    <mergeCell ref="L40:L41"/>
    <mergeCell ref="B65:Y65"/>
    <mergeCell ref="E67:F67"/>
    <mergeCell ref="E68:F68"/>
    <mergeCell ref="B71:B73"/>
    <mergeCell ref="C71:E73"/>
    <mergeCell ref="F71:F73"/>
    <mergeCell ref="G71:G73"/>
    <mergeCell ref="H71:X71"/>
    <mergeCell ref="Y71:Y73"/>
    <mergeCell ref="H72:H73"/>
    <mergeCell ref="I72:I73"/>
    <mergeCell ref="J72:J73"/>
    <mergeCell ref="K72:K73"/>
    <mergeCell ref="L72:L73"/>
    <mergeCell ref="M72:M73"/>
    <mergeCell ref="X72:X73"/>
    <mergeCell ref="C74:E74"/>
    <mergeCell ref="C75:E75"/>
    <mergeCell ref="C76:E76"/>
    <mergeCell ref="C77:E77"/>
    <mergeCell ref="S72:S73"/>
    <mergeCell ref="T72:T73"/>
    <mergeCell ref="U72:U73"/>
    <mergeCell ref="V72:V73"/>
    <mergeCell ref="W72:W73"/>
    <mergeCell ref="N72:N73"/>
    <mergeCell ref="O72:O73"/>
    <mergeCell ref="P72:P73"/>
    <mergeCell ref="Q72:Q73"/>
    <mergeCell ref="R72:R73"/>
    <mergeCell ref="S85:Y85"/>
    <mergeCell ref="S89:Y89"/>
    <mergeCell ref="S90:Y90"/>
    <mergeCell ref="S91:Y91"/>
    <mergeCell ref="B78:E78"/>
    <mergeCell ref="S80:Y80"/>
    <mergeCell ref="S82:Y82"/>
    <mergeCell ref="S83:Y83"/>
    <mergeCell ref="S84:Y84"/>
    <mergeCell ref="B161:Y161"/>
    <mergeCell ref="E163:F163"/>
    <mergeCell ref="E164:F164"/>
    <mergeCell ref="B167:B169"/>
    <mergeCell ref="C167:E169"/>
    <mergeCell ref="F167:F169"/>
    <mergeCell ref="G167:G169"/>
    <mergeCell ref="H167:X167"/>
    <mergeCell ref="Y167:Y169"/>
    <mergeCell ref="H168:H169"/>
    <mergeCell ref="I168:I169"/>
    <mergeCell ref="J168:J169"/>
    <mergeCell ref="K168:K169"/>
    <mergeCell ref="L168:L169"/>
    <mergeCell ref="M168:M169"/>
    <mergeCell ref="N168:N169"/>
    <mergeCell ref="O168:O169"/>
    <mergeCell ref="P168:P169"/>
    <mergeCell ref="Q168:Q169"/>
    <mergeCell ref="R168:R169"/>
    <mergeCell ref="S168:S169"/>
    <mergeCell ref="T168:T169"/>
    <mergeCell ref="U168:U169"/>
    <mergeCell ref="V168:V169"/>
    <mergeCell ref="S179:Y179"/>
    <mergeCell ref="S180:Y180"/>
    <mergeCell ref="S181:Y181"/>
    <mergeCell ref="S185:Y185"/>
    <mergeCell ref="S186:Y186"/>
    <mergeCell ref="S187:Y187"/>
    <mergeCell ref="W168:W169"/>
    <mergeCell ref="X168:X169"/>
    <mergeCell ref="C170:E170"/>
    <mergeCell ref="C171:E171"/>
    <mergeCell ref="C172:E172"/>
    <mergeCell ref="C173:E173"/>
    <mergeCell ref="B174:E174"/>
    <mergeCell ref="S176:Y176"/>
    <mergeCell ref="S178:Y178"/>
    <mergeCell ref="B193:Y193"/>
    <mergeCell ref="E195:F195"/>
    <mergeCell ref="E196:F196"/>
    <mergeCell ref="B199:B201"/>
    <mergeCell ref="C199:E201"/>
    <mergeCell ref="F199:F201"/>
    <mergeCell ref="G199:G201"/>
    <mergeCell ref="H199:X199"/>
    <mergeCell ref="Y199:Y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Q200:Q201"/>
    <mergeCell ref="R200:R201"/>
    <mergeCell ref="S200:S201"/>
    <mergeCell ref="T200:T201"/>
    <mergeCell ref="U200:U201"/>
    <mergeCell ref="V200:V201"/>
    <mergeCell ref="S211:Y211"/>
    <mergeCell ref="S212:Y212"/>
    <mergeCell ref="S213:Y213"/>
    <mergeCell ref="S217:Y217"/>
    <mergeCell ref="S218:Y218"/>
    <mergeCell ref="S219:Y219"/>
    <mergeCell ref="W200:W201"/>
    <mergeCell ref="X200:X201"/>
    <mergeCell ref="C202:E202"/>
    <mergeCell ref="C203:E203"/>
    <mergeCell ref="C204:E204"/>
    <mergeCell ref="C205:E205"/>
    <mergeCell ref="B206:E206"/>
    <mergeCell ref="S208:Y208"/>
    <mergeCell ref="S210:Y210"/>
    <mergeCell ref="B225:Y225"/>
    <mergeCell ref="E227:F227"/>
    <mergeCell ref="E228:F228"/>
    <mergeCell ref="B231:B233"/>
    <mergeCell ref="C231:E233"/>
    <mergeCell ref="F231:F233"/>
    <mergeCell ref="G231:G233"/>
    <mergeCell ref="H231:X231"/>
    <mergeCell ref="Y231:Y233"/>
    <mergeCell ref="H232:H233"/>
    <mergeCell ref="I232:I233"/>
    <mergeCell ref="J232:J233"/>
    <mergeCell ref="K232:K233"/>
    <mergeCell ref="L232:L233"/>
    <mergeCell ref="M232:M233"/>
    <mergeCell ref="N232:N233"/>
    <mergeCell ref="O232:O233"/>
    <mergeCell ref="P232:P233"/>
    <mergeCell ref="Q232:Q233"/>
    <mergeCell ref="R232:R233"/>
    <mergeCell ref="S232:S233"/>
    <mergeCell ref="T232:T233"/>
    <mergeCell ref="U232:U233"/>
    <mergeCell ref="V232:V233"/>
    <mergeCell ref="S243:Y243"/>
    <mergeCell ref="S244:Y244"/>
    <mergeCell ref="S245:Y245"/>
    <mergeCell ref="S249:Y249"/>
    <mergeCell ref="S250:Y250"/>
    <mergeCell ref="S251:Y251"/>
    <mergeCell ref="W232:W233"/>
    <mergeCell ref="X232:X233"/>
    <mergeCell ref="C234:E234"/>
    <mergeCell ref="C235:E235"/>
    <mergeCell ref="C236:E236"/>
    <mergeCell ref="C237:E237"/>
    <mergeCell ref="B238:E238"/>
    <mergeCell ref="S240:Y240"/>
    <mergeCell ref="S242:Y242"/>
    <mergeCell ref="B257:Y257"/>
    <mergeCell ref="E259:F259"/>
    <mergeCell ref="E260:F260"/>
    <mergeCell ref="B263:B265"/>
    <mergeCell ref="C263:E265"/>
    <mergeCell ref="F263:F265"/>
    <mergeCell ref="G263:G265"/>
    <mergeCell ref="H263:X263"/>
    <mergeCell ref="Y263:Y265"/>
    <mergeCell ref="H264:H265"/>
    <mergeCell ref="I264:I265"/>
    <mergeCell ref="J264:J265"/>
    <mergeCell ref="K264:K265"/>
    <mergeCell ref="L264:L265"/>
    <mergeCell ref="M264:M265"/>
    <mergeCell ref="N264:N265"/>
    <mergeCell ref="O264:O265"/>
    <mergeCell ref="P264:P265"/>
    <mergeCell ref="Q264:Q265"/>
    <mergeCell ref="R264:R265"/>
    <mergeCell ref="S264:S265"/>
    <mergeCell ref="T264:T265"/>
    <mergeCell ref="U264:U265"/>
    <mergeCell ref="V264:V265"/>
    <mergeCell ref="S275:Y275"/>
    <mergeCell ref="S276:Y276"/>
    <mergeCell ref="S277:Y277"/>
    <mergeCell ref="S281:Y281"/>
    <mergeCell ref="S282:Y282"/>
    <mergeCell ref="S283:Y283"/>
    <mergeCell ref="W264:W265"/>
    <mergeCell ref="X264:X265"/>
    <mergeCell ref="C266:E266"/>
    <mergeCell ref="C267:E267"/>
    <mergeCell ref="C268:E268"/>
    <mergeCell ref="C269:E269"/>
    <mergeCell ref="B270:E270"/>
    <mergeCell ref="S272:Y272"/>
    <mergeCell ref="S274:Y274"/>
    <mergeCell ref="B288:Y288"/>
    <mergeCell ref="E290:F290"/>
    <mergeCell ref="E291:F291"/>
    <mergeCell ref="B294:B296"/>
    <mergeCell ref="C294:E296"/>
    <mergeCell ref="F294:F296"/>
    <mergeCell ref="G294:G296"/>
    <mergeCell ref="H294:X294"/>
    <mergeCell ref="Y294:Y296"/>
    <mergeCell ref="H295:H296"/>
    <mergeCell ref="I295:I296"/>
    <mergeCell ref="J295:J296"/>
    <mergeCell ref="K295:K296"/>
    <mergeCell ref="L295:L296"/>
    <mergeCell ref="M295:M296"/>
    <mergeCell ref="N295:N296"/>
    <mergeCell ref="O295:O296"/>
    <mergeCell ref="P295:P296"/>
    <mergeCell ref="Q295:Q296"/>
    <mergeCell ref="R295:R296"/>
    <mergeCell ref="S295:S296"/>
    <mergeCell ref="T295:T296"/>
    <mergeCell ref="U295:U296"/>
    <mergeCell ref="V295:V296"/>
    <mergeCell ref="S306:Y306"/>
    <mergeCell ref="S307:Y307"/>
    <mergeCell ref="S308:Y308"/>
    <mergeCell ref="S312:Y312"/>
    <mergeCell ref="S313:Y313"/>
    <mergeCell ref="S314:Y314"/>
    <mergeCell ref="W295:W296"/>
    <mergeCell ref="X295:X296"/>
    <mergeCell ref="C297:E297"/>
    <mergeCell ref="C298:E298"/>
    <mergeCell ref="C299:E299"/>
    <mergeCell ref="C300:E300"/>
    <mergeCell ref="B301:E301"/>
    <mergeCell ref="S303:Y303"/>
    <mergeCell ref="S305:Y305"/>
    <mergeCell ref="B319:Y319"/>
    <mergeCell ref="E321:F321"/>
    <mergeCell ref="E322:F322"/>
    <mergeCell ref="B325:B327"/>
    <mergeCell ref="C325:E327"/>
    <mergeCell ref="F325:F327"/>
    <mergeCell ref="G325:G327"/>
    <mergeCell ref="H325:X325"/>
    <mergeCell ref="Y325:Y327"/>
    <mergeCell ref="H326:H327"/>
    <mergeCell ref="I326:I327"/>
    <mergeCell ref="J326:J327"/>
    <mergeCell ref="K326:K327"/>
    <mergeCell ref="L326:L327"/>
    <mergeCell ref="M326:M327"/>
    <mergeCell ref="N326:N327"/>
    <mergeCell ref="O326:O327"/>
    <mergeCell ref="P326:P327"/>
    <mergeCell ref="Q326:Q327"/>
    <mergeCell ref="R326:R327"/>
    <mergeCell ref="S326:S327"/>
    <mergeCell ref="T326:T327"/>
    <mergeCell ref="U326:U327"/>
    <mergeCell ref="V326:V327"/>
    <mergeCell ref="S337:Y337"/>
    <mergeCell ref="S338:Y338"/>
    <mergeCell ref="S339:Y339"/>
    <mergeCell ref="S343:Y343"/>
    <mergeCell ref="S344:Y344"/>
    <mergeCell ref="S345:Y345"/>
    <mergeCell ref="W326:W327"/>
    <mergeCell ref="X326:X327"/>
    <mergeCell ref="C328:E328"/>
    <mergeCell ref="C329:E329"/>
    <mergeCell ref="C330:E330"/>
    <mergeCell ref="C331:E331"/>
    <mergeCell ref="B332:E332"/>
    <mergeCell ref="S334:Y334"/>
    <mergeCell ref="S336:Y336"/>
    <mergeCell ref="B350:Y350"/>
    <mergeCell ref="E352:F352"/>
    <mergeCell ref="E353:F353"/>
    <mergeCell ref="B356:B358"/>
    <mergeCell ref="C356:E358"/>
    <mergeCell ref="F356:F358"/>
    <mergeCell ref="G356:G358"/>
    <mergeCell ref="H356:X356"/>
    <mergeCell ref="Y356:Y358"/>
    <mergeCell ref="H357:H358"/>
    <mergeCell ref="I357:I358"/>
    <mergeCell ref="J357:J358"/>
    <mergeCell ref="K357:K358"/>
    <mergeCell ref="L357:L358"/>
    <mergeCell ref="M357:M358"/>
    <mergeCell ref="N357:N358"/>
    <mergeCell ref="O357:O358"/>
    <mergeCell ref="P357:P358"/>
    <mergeCell ref="Q357:Q358"/>
    <mergeCell ref="R357:R358"/>
    <mergeCell ref="S357:S358"/>
    <mergeCell ref="T357:T358"/>
    <mergeCell ref="U357:U358"/>
    <mergeCell ref="V357:V358"/>
    <mergeCell ref="S368:Y368"/>
    <mergeCell ref="S369:Y369"/>
    <mergeCell ref="S370:Y370"/>
    <mergeCell ref="S374:Y374"/>
    <mergeCell ref="S375:Y375"/>
    <mergeCell ref="S376:Y376"/>
    <mergeCell ref="W357:W358"/>
    <mergeCell ref="X357:X358"/>
    <mergeCell ref="C359:E359"/>
    <mergeCell ref="C360:E360"/>
    <mergeCell ref="C361:E361"/>
    <mergeCell ref="C362:E362"/>
    <mergeCell ref="B363:E363"/>
    <mergeCell ref="S365:Y365"/>
    <mergeCell ref="S367:Y367"/>
  </mergeCells>
  <phoneticPr fontId="35" type="noConversion"/>
  <printOptions horizontalCentered="1"/>
  <pageMargins left="0.15748031496062992" right="0.15748031496062992" top="0.86614173228346458" bottom="0" header="0.78740157480314965" footer="0"/>
  <pageSetup paperSize="256" orientation="landscape" horizontalDpi="4294967292" verticalDpi="4294967293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D359"/>
  <sheetViews>
    <sheetView topLeftCell="D313" zoomScale="85" zoomScaleNormal="85" workbookViewId="0">
      <selection activeCell="G331" sqref="G331:H331"/>
    </sheetView>
  </sheetViews>
  <sheetFormatPr defaultRowHeight="12.75" x14ac:dyDescent="0.2"/>
  <cols>
    <col min="1" max="1" width="10.42578125" style="108" customWidth="1"/>
    <col min="2" max="2" width="11.28515625" style="108" customWidth="1"/>
    <col min="3" max="3" width="5" style="95" customWidth="1"/>
    <col min="4" max="4" width="4" style="95" customWidth="1"/>
    <col min="5" max="5" width="3.5703125" style="95" customWidth="1"/>
    <col min="6" max="6" width="1.42578125" style="95" customWidth="1"/>
    <col min="7" max="8" width="7" style="95" customWidth="1"/>
    <col min="9" max="10" width="7.140625" style="95" customWidth="1"/>
    <col min="11" max="12" width="5.7109375" style="95" customWidth="1"/>
    <col min="13" max="19" width="7.140625" style="95" customWidth="1"/>
    <col min="20" max="20" width="5.5703125" style="95" customWidth="1"/>
    <col min="21" max="21" width="4.85546875" style="95" customWidth="1"/>
    <col min="22" max="25" width="7.140625" style="95" customWidth="1"/>
    <col min="26" max="26" width="5.42578125" style="112" customWidth="1"/>
    <col min="27" max="29" width="9.140625" style="112"/>
    <col min="30" max="16384" width="9.140625" style="95"/>
  </cols>
  <sheetData>
    <row r="2" spans="1:30" ht="18" x14ac:dyDescent="0.25">
      <c r="C2" s="2361" t="s">
        <v>259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  <c r="V2" s="2361"/>
      <c r="W2" s="2361"/>
      <c r="X2" s="2361"/>
      <c r="Y2" s="2361"/>
    </row>
    <row r="3" spans="1:30" ht="11.1" customHeight="1" x14ac:dyDescent="0.2">
      <c r="D3" s="132"/>
      <c r="E3" s="16"/>
      <c r="F3" s="134"/>
      <c r="G3" s="10"/>
      <c r="H3" s="10"/>
      <c r="I3" s="10"/>
      <c r="J3" s="10"/>
      <c r="K3" s="10"/>
      <c r="L3" s="132"/>
      <c r="M3" s="10"/>
      <c r="N3" s="10"/>
      <c r="O3" s="10"/>
      <c r="P3" s="10"/>
      <c r="Q3" s="10"/>
      <c r="R3" s="10"/>
      <c r="S3" s="10"/>
    </row>
    <row r="4" spans="1:30" s="112" customFormat="1" x14ac:dyDescent="0.2">
      <c r="A4" s="108"/>
      <c r="B4" s="108"/>
      <c r="C4" s="112" t="s">
        <v>273</v>
      </c>
      <c r="E4" s="112" t="s">
        <v>27</v>
      </c>
      <c r="F4" s="2705" t="s">
        <v>274</v>
      </c>
      <c r="G4" s="2705"/>
    </row>
    <row r="5" spans="1:30" s="112" customFormat="1" x14ac:dyDescent="0.2">
      <c r="A5" s="108"/>
      <c r="B5" s="108"/>
      <c r="C5" s="112" t="s">
        <v>25</v>
      </c>
      <c r="E5" s="112" t="s">
        <v>27</v>
      </c>
      <c r="F5" s="2706">
        <v>2014</v>
      </c>
      <c r="G5" s="2706"/>
    </row>
    <row r="6" spans="1:30" s="112" customFormat="1" x14ac:dyDescent="0.2">
      <c r="A6" s="108"/>
      <c r="B6" s="108"/>
      <c r="C6" s="112" t="s">
        <v>311</v>
      </c>
      <c r="E6" s="112" t="s">
        <v>27</v>
      </c>
      <c r="F6" s="2705" t="s">
        <v>295</v>
      </c>
      <c r="G6" s="2705"/>
    </row>
    <row r="7" spans="1:30" s="112" customFormat="1" x14ac:dyDescent="0.2">
      <c r="A7" s="108"/>
      <c r="B7" s="108"/>
      <c r="C7" s="112" t="s">
        <v>26</v>
      </c>
      <c r="E7" s="112" t="s">
        <v>27</v>
      </c>
      <c r="F7" s="371" t="s">
        <v>313</v>
      </c>
      <c r="G7" s="371"/>
    </row>
    <row r="8" spans="1:30" s="112" customFormat="1" ht="9" customHeight="1" thickBot="1" x14ac:dyDescent="0.25">
      <c r="A8" s="108"/>
      <c r="B8" s="108"/>
      <c r="E8" s="460"/>
      <c r="F8" s="460"/>
      <c r="G8" s="460"/>
      <c r="H8" s="460"/>
      <c r="I8" s="354"/>
      <c r="J8" s="354"/>
      <c r="K8" s="354"/>
      <c r="L8" s="354"/>
      <c r="M8" s="354"/>
      <c r="N8" s="354"/>
      <c r="O8" s="354"/>
      <c r="P8" s="354"/>
      <c r="Q8" s="354"/>
      <c r="R8" s="354"/>
      <c r="S8" s="354"/>
      <c r="T8" s="354"/>
      <c r="U8" s="354"/>
      <c r="V8" s="354"/>
      <c r="W8" s="354"/>
      <c r="X8" s="354"/>
      <c r="Y8" s="354"/>
      <c r="Z8" s="460"/>
    </row>
    <row r="9" spans="1:30" ht="20.100000000000001" customHeight="1" x14ac:dyDescent="0.2">
      <c r="C9" s="2707" t="s">
        <v>0</v>
      </c>
      <c r="D9" s="2710" t="s">
        <v>272</v>
      </c>
      <c r="E9" s="2711"/>
      <c r="F9" s="2711"/>
      <c r="G9" s="2716" t="s">
        <v>194</v>
      </c>
      <c r="H9" s="2399" t="s">
        <v>169</v>
      </c>
      <c r="I9" s="2719" t="s">
        <v>170</v>
      </c>
      <c r="J9" s="2357"/>
      <c r="K9" s="2357"/>
      <c r="L9" s="2357"/>
      <c r="M9" s="2357"/>
      <c r="N9" s="2357"/>
      <c r="O9" s="2357"/>
      <c r="P9" s="2357"/>
      <c r="Q9" s="2357"/>
      <c r="R9" s="2357"/>
      <c r="S9" s="2357"/>
      <c r="T9" s="2357"/>
      <c r="U9" s="2357"/>
      <c r="V9" s="2357"/>
      <c r="W9" s="2357"/>
      <c r="X9" s="2357"/>
      <c r="Y9" s="2359"/>
      <c r="Z9" s="2400" t="s">
        <v>309</v>
      </c>
      <c r="AA9" s="9"/>
      <c r="AB9" s="9"/>
      <c r="AC9" s="9"/>
      <c r="AD9" s="112"/>
    </row>
    <row r="10" spans="1:30" ht="9.9499999999999993" customHeight="1" x14ac:dyDescent="0.2">
      <c r="C10" s="2708"/>
      <c r="D10" s="2712"/>
      <c r="E10" s="2713"/>
      <c r="F10" s="2713"/>
      <c r="G10" s="2717"/>
      <c r="H10" s="2401"/>
      <c r="I10" s="2720" t="s">
        <v>171</v>
      </c>
      <c r="J10" s="2358" t="s">
        <v>172</v>
      </c>
      <c r="K10" s="2358" t="s">
        <v>173</v>
      </c>
      <c r="L10" s="2358" t="s">
        <v>174</v>
      </c>
      <c r="M10" s="2358" t="s">
        <v>241</v>
      </c>
      <c r="N10" s="2358" t="s">
        <v>176</v>
      </c>
      <c r="O10" s="2358" t="s">
        <v>177</v>
      </c>
      <c r="P10" s="2358" t="s">
        <v>178</v>
      </c>
      <c r="Q10" s="2358" t="s">
        <v>182</v>
      </c>
      <c r="R10" s="2358" t="s">
        <v>179</v>
      </c>
      <c r="S10" s="2358" t="s">
        <v>270</v>
      </c>
      <c r="T10" s="2358" t="s">
        <v>180</v>
      </c>
      <c r="U10" s="2358" t="s">
        <v>181</v>
      </c>
      <c r="V10" s="2358" t="s">
        <v>183</v>
      </c>
      <c r="W10" s="2358" t="s">
        <v>193</v>
      </c>
      <c r="X10" s="2358" t="s">
        <v>184</v>
      </c>
      <c r="Y10" s="2360" t="s">
        <v>97</v>
      </c>
      <c r="Z10" s="2402"/>
      <c r="AA10" s="9"/>
      <c r="AB10" s="9"/>
      <c r="AC10" s="9"/>
      <c r="AD10" s="112"/>
    </row>
    <row r="11" spans="1:30" ht="17.25" customHeight="1" x14ac:dyDescent="0.2">
      <c r="C11" s="2709"/>
      <c r="D11" s="2714"/>
      <c r="E11" s="2715"/>
      <c r="F11" s="2715"/>
      <c r="G11" s="2718"/>
      <c r="H11" s="2403"/>
      <c r="I11" s="2720"/>
      <c r="J11" s="2358"/>
      <c r="K11" s="2358"/>
      <c r="L11" s="2358"/>
      <c r="M11" s="2358"/>
      <c r="N11" s="2358"/>
      <c r="O11" s="2358"/>
      <c r="P11" s="2358"/>
      <c r="Q11" s="2358"/>
      <c r="R11" s="2358"/>
      <c r="S11" s="2358"/>
      <c r="T11" s="2358"/>
      <c r="U11" s="2358"/>
      <c r="V11" s="2358"/>
      <c r="W11" s="2358"/>
      <c r="X11" s="2358"/>
      <c r="Y11" s="2360"/>
      <c r="Z11" s="2404"/>
      <c r="AA11" s="9"/>
      <c r="AB11" s="9"/>
      <c r="AC11" s="9"/>
      <c r="AD11" s="112"/>
    </row>
    <row r="12" spans="1:30" s="372" customFormat="1" ht="13.5" customHeight="1" thickBot="1" x14ac:dyDescent="0.25">
      <c r="A12" s="373"/>
      <c r="B12" s="373"/>
      <c r="C12" s="375">
        <v>1</v>
      </c>
      <c r="D12" s="2696">
        <v>2</v>
      </c>
      <c r="E12" s="2398"/>
      <c r="F12" s="2398"/>
      <c r="G12" s="461">
        <v>3</v>
      </c>
      <c r="H12" s="462">
        <v>4</v>
      </c>
      <c r="I12" s="375">
        <v>5</v>
      </c>
      <c r="J12" s="378">
        <v>6</v>
      </c>
      <c r="K12" s="378">
        <v>7</v>
      </c>
      <c r="L12" s="378">
        <v>8</v>
      </c>
      <c r="M12" s="378">
        <v>9</v>
      </c>
      <c r="N12" s="378">
        <v>10</v>
      </c>
      <c r="O12" s="378">
        <v>11</v>
      </c>
      <c r="P12" s="378">
        <v>12</v>
      </c>
      <c r="Q12" s="378">
        <v>13</v>
      </c>
      <c r="R12" s="378">
        <v>14</v>
      </c>
      <c r="S12" s="378">
        <v>15</v>
      </c>
      <c r="T12" s="378">
        <v>16</v>
      </c>
      <c r="U12" s="378">
        <v>17</v>
      </c>
      <c r="V12" s="378">
        <v>18</v>
      </c>
      <c r="W12" s="378">
        <v>19</v>
      </c>
      <c r="X12" s="378">
        <v>20</v>
      </c>
      <c r="Y12" s="376">
        <v>21</v>
      </c>
      <c r="Z12" s="410">
        <v>22</v>
      </c>
    </row>
    <row r="13" spans="1:30" ht="4.5" customHeight="1" x14ac:dyDescent="0.2">
      <c r="B13" s="125"/>
      <c r="C13" s="436"/>
      <c r="D13" s="2697"/>
      <c r="E13" s="2698"/>
      <c r="F13" s="2698"/>
      <c r="G13" s="437"/>
      <c r="H13" s="437"/>
      <c r="I13" s="438"/>
      <c r="J13" s="439"/>
      <c r="K13" s="440"/>
      <c r="L13" s="440"/>
      <c r="M13" s="440"/>
      <c r="N13" s="440"/>
      <c r="O13" s="439"/>
      <c r="P13" s="439"/>
      <c r="Q13" s="439"/>
      <c r="R13" s="439"/>
      <c r="S13" s="439"/>
      <c r="T13" s="439"/>
      <c r="U13" s="439"/>
      <c r="V13" s="441"/>
      <c r="W13" s="442"/>
      <c r="X13" s="441"/>
      <c r="Y13" s="443"/>
      <c r="Z13" s="444"/>
      <c r="AD13" s="112"/>
    </row>
    <row r="14" spans="1:30" ht="111.75" customHeight="1" x14ac:dyDescent="0.2">
      <c r="B14" s="141"/>
      <c r="C14" s="445"/>
      <c r="D14" s="2699" t="s">
        <v>275</v>
      </c>
      <c r="E14" s="2700"/>
      <c r="F14" s="2700"/>
      <c r="G14" s="446">
        <v>26</v>
      </c>
      <c r="H14" s="446">
        <v>25</v>
      </c>
      <c r="I14" s="447">
        <v>12</v>
      </c>
      <c r="J14" s="448"/>
      <c r="K14" s="449"/>
      <c r="L14" s="449"/>
      <c r="M14" s="449">
        <v>14</v>
      </c>
      <c r="N14" s="449">
        <v>4</v>
      </c>
      <c r="O14" s="448"/>
      <c r="P14" s="448">
        <v>2</v>
      </c>
      <c r="Q14" s="448"/>
      <c r="R14" s="448">
        <v>19</v>
      </c>
      <c r="S14" s="448">
        <v>3</v>
      </c>
      <c r="T14" s="448"/>
      <c r="U14" s="448"/>
      <c r="V14" s="448"/>
      <c r="W14" s="450">
        <v>5</v>
      </c>
      <c r="X14" s="450"/>
      <c r="Y14" s="450">
        <v>1</v>
      </c>
      <c r="Z14" s="451"/>
      <c r="AD14" s="112"/>
    </row>
    <row r="15" spans="1:30" ht="4.5" customHeight="1" thickBot="1" x14ac:dyDescent="0.25">
      <c r="A15" s="139"/>
      <c r="B15" s="125"/>
      <c r="C15" s="452"/>
      <c r="D15" s="2701"/>
      <c r="E15" s="2702"/>
      <c r="F15" s="2702"/>
      <c r="G15" s="453"/>
      <c r="H15" s="453"/>
      <c r="I15" s="454"/>
      <c r="J15" s="455"/>
      <c r="K15" s="456"/>
      <c r="L15" s="456"/>
      <c r="M15" s="456"/>
      <c r="N15" s="456"/>
      <c r="O15" s="455"/>
      <c r="P15" s="455"/>
      <c r="Q15" s="455"/>
      <c r="R15" s="455"/>
      <c r="S15" s="455"/>
      <c r="T15" s="455"/>
      <c r="U15" s="455"/>
      <c r="V15" s="457"/>
      <c r="W15" s="457"/>
      <c r="X15" s="457"/>
      <c r="Y15" s="458"/>
      <c r="Z15" s="459"/>
      <c r="AD15" s="112"/>
    </row>
    <row r="16" spans="1:30" ht="24.75" customHeight="1" thickBot="1" x14ac:dyDescent="0.25">
      <c r="C16" s="2299" t="s">
        <v>308</v>
      </c>
      <c r="D16" s="2668"/>
      <c r="E16" s="2668"/>
      <c r="F16" s="2490"/>
      <c r="G16" s="369">
        <f>SUM(G14:G15)</f>
        <v>26</v>
      </c>
      <c r="H16" s="369">
        <f t="shared" ref="H16:Y16" si="0">SUM(H14:H15)</f>
        <v>25</v>
      </c>
      <c r="I16" s="369">
        <f t="shared" si="0"/>
        <v>12</v>
      </c>
      <c r="J16" s="369">
        <f t="shared" si="0"/>
        <v>0</v>
      </c>
      <c r="K16" s="369">
        <f t="shared" si="0"/>
        <v>0</v>
      </c>
      <c r="L16" s="369">
        <f t="shared" si="0"/>
        <v>0</v>
      </c>
      <c r="M16" s="369">
        <f t="shared" si="0"/>
        <v>14</v>
      </c>
      <c r="N16" s="369">
        <f t="shared" si="0"/>
        <v>4</v>
      </c>
      <c r="O16" s="369">
        <f t="shared" si="0"/>
        <v>0</v>
      </c>
      <c r="P16" s="369">
        <f t="shared" si="0"/>
        <v>2</v>
      </c>
      <c r="Q16" s="369">
        <f t="shared" si="0"/>
        <v>0</v>
      </c>
      <c r="R16" s="369">
        <f t="shared" si="0"/>
        <v>19</v>
      </c>
      <c r="S16" s="369">
        <f t="shared" si="0"/>
        <v>3</v>
      </c>
      <c r="T16" s="369">
        <f t="shared" si="0"/>
        <v>0</v>
      </c>
      <c r="U16" s="369">
        <f t="shared" si="0"/>
        <v>0</v>
      </c>
      <c r="V16" s="369">
        <f t="shared" si="0"/>
        <v>0</v>
      </c>
      <c r="W16" s="369">
        <f t="shared" si="0"/>
        <v>5</v>
      </c>
      <c r="X16" s="369">
        <f t="shared" si="0"/>
        <v>0</v>
      </c>
      <c r="Y16" s="369">
        <f t="shared" si="0"/>
        <v>1</v>
      </c>
      <c r="Z16" s="350"/>
      <c r="AD16" s="112"/>
    </row>
    <row r="17" spans="2:30" ht="14.25" customHeight="1" x14ac:dyDescent="0.2">
      <c r="C17" s="415"/>
      <c r="D17" s="415"/>
      <c r="E17" s="415"/>
      <c r="F17" s="415"/>
      <c r="G17" s="416"/>
      <c r="H17" s="416"/>
      <c r="I17" s="416"/>
      <c r="J17" s="416"/>
      <c r="K17" s="416"/>
      <c r="L17" s="416"/>
      <c r="M17" s="416"/>
      <c r="N17" s="416"/>
      <c r="O17" s="416"/>
      <c r="P17" s="416"/>
      <c r="Q17" s="416"/>
      <c r="R17" s="416"/>
      <c r="S17" s="416"/>
      <c r="T17" s="416"/>
      <c r="U17" s="416"/>
      <c r="V17" s="416"/>
      <c r="W17" s="416"/>
      <c r="X17" s="416"/>
      <c r="Y17" s="416"/>
      <c r="Z17" s="417"/>
      <c r="AD17" s="112"/>
    </row>
    <row r="18" spans="2:30" x14ac:dyDescent="0.2">
      <c r="B18" s="125"/>
      <c r="C18" s="65" t="s">
        <v>79</v>
      </c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2704"/>
      <c r="U18" s="2396"/>
      <c r="V18" s="2396"/>
      <c r="W18" s="2396"/>
      <c r="X18" s="2396"/>
      <c r="Y18" s="2396"/>
      <c r="Z18" s="2396"/>
      <c r="AA18" s="88"/>
      <c r="AD18" s="112"/>
    </row>
    <row r="19" spans="2:30" ht="9.9499999999999993" customHeight="1" x14ac:dyDescent="0.2">
      <c r="Z19" s="95"/>
      <c r="AD19" s="112"/>
    </row>
    <row r="20" spans="2:30" ht="11.1" customHeight="1" x14ac:dyDescent="0.2">
      <c r="C20" s="413" t="s">
        <v>8</v>
      </c>
      <c r="D20" s="15" t="s">
        <v>171</v>
      </c>
      <c r="E20" s="20" t="s">
        <v>20</v>
      </c>
      <c r="F20" s="30" t="s">
        <v>195</v>
      </c>
      <c r="G20" s="15"/>
      <c r="H20" s="15"/>
      <c r="I20" s="15"/>
      <c r="J20" s="15"/>
      <c r="K20" s="15"/>
      <c r="L20" s="10"/>
      <c r="M20" s="10"/>
      <c r="N20" s="10"/>
      <c r="O20" s="10"/>
      <c r="P20" s="10"/>
      <c r="Q20" s="10"/>
      <c r="R20" s="10"/>
      <c r="S20" s="10"/>
      <c r="T20" s="2256"/>
      <c r="U20" s="2256"/>
      <c r="V20" s="2256"/>
      <c r="W20" s="2256"/>
      <c r="X20" s="2256"/>
      <c r="Y20" s="2256"/>
      <c r="Z20" s="2256"/>
      <c r="AD20" s="112"/>
    </row>
    <row r="21" spans="2:30" ht="11.1" customHeight="1" x14ac:dyDescent="0.2">
      <c r="C21" s="413" t="s">
        <v>11</v>
      </c>
      <c r="D21" s="15" t="s">
        <v>172</v>
      </c>
      <c r="E21" s="20" t="s">
        <v>20</v>
      </c>
      <c r="F21" s="30" t="s">
        <v>196</v>
      </c>
      <c r="G21" s="17"/>
      <c r="H21" s="15"/>
      <c r="I21" s="15"/>
      <c r="J21" s="15"/>
      <c r="K21" s="15"/>
      <c r="L21" s="10"/>
      <c r="M21" s="10"/>
      <c r="N21" s="10"/>
      <c r="O21" s="10"/>
      <c r="P21" s="10"/>
      <c r="Q21" s="10"/>
      <c r="R21" s="10"/>
      <c r="S21" s="10"/>
      <c r="T21" s="2256"/>
      <c r="U21" s="2256"/>
      <c r="V21" s="2256"/>
      <c r="W21" s="2256"/>
      <c r="X21" s="2256"/>
      <c r="Y21" s="2256"/>
      <c r="Z21" s="2256"/>
      <c r="AD21" s="112"/>
    </row>
    <row r="22" spans="2:30" ht="11.1" customHeight="1" x14ac:dyDescent="0.2">
      <c r="C22" s="413" t="s">
        <v>13</v>
      </c>
      <c r="D22" s="18" t="s">
        <v>173</v>
      </c>
      <c r="E22" s="20" t="s">
        <v>20</v>
      </c>
      <c r="F22" s="30" t="s">
        <v>197</v>
      </c>
      <c r="G22" s="18"/>
      <c r="H22" s="15"/>
      <c r="I22" s="15"/>
      <c r="J22" s="15"/>
      <c r="K22" s="15"/>
      <c r="L22" s="10"/>
      <c r="M22" s="10"/>
      <c r="N22" s="10"/>
      <c r="O22" s="10"/>
      <c r="P22" s="10"/>
      <c r="Q22" s="10"/>
      <c r="R22" s="10"/>
      <c r="S22" s="10"/>
      <c r="T22" s="2392"/>
      <c r="U22" s="2392"/>
      <c r="V22" s="2392"/>
      <c r="W22" s="2392"/>
      <c r="X22" s="2392"/>
      <c r="Y22" s="2392"/>
      <c r="Z22" s="2392"/>
      <c r="AD22" s="112"/>
    </row>
    <row r="23" spans="2:30" ht="11.1" customHeight="1" x14ac:dyDescent="0.2">
      <c r="C23" s="413" t="s">
        <v>49</v>
      </c>
      <c r="D23" s="15" t="s">
        <v>174</v>
      </c>
      <c r="E23" s="20" t="s">
        <v>20</v>
      </c>
      <c r="F23" s="30" t="s">
        <v>198</v>
      </c>
      <c r="G23" s="15"/>
      <c r="H23" s="15"/>
      <c r="I23" s="15"/>
      <c r="J23" s="15"/>
      <c r="K23" s="15"/>
      <c r="L23" s="409"/>
      <c r="M23" s="10"/>
      <c r="N23" s="10"/>
      <c r="O23" s="10"/>
      <c r="P23" s="10"/>
      <c r="Q23" s="10"/>
      <c r="R23" s="10"/>
      <c r="S23" s="10"/>
      <c r="T23" s="2392"/>
      <c r="U23" s="2392"/>
      <c r="V23" s="2392"/>
      <c r="W23" s="2392"/>
      <c r="X23" s="2392"/>
      <c r="Y23" s="2392"/>
      <c r="Z23" s="2392"/>
      <c r="AD23" s="112"/>
    </row>
    <row r="24" spans="2:30" ht="11.1" customHeight="1" x14ac:dyDescent="0.2">
      <c r="C24" s="413" t="s">
        <v>50</v>
      </c>
      <c r="D24" s="15" t="s">
        <v>175</v>
      </c>
      <c r="E24" s="20" t="s">
        <v>20</v>
      </c>
      <c r="F24" s="30" t="s">
        <v>199</v>
      </c>
      <c r="G24" s="10"/>
      <c r="H24" s="10"/>
      <c r="I24" s="10"/>
      <c r="J24" s="10"/>
      <c r="K24" s="10"/>
      <c r="L24" s="409"/>
      <c r="M24" s="10"/>
      <c r="N24" s="10"/>
      <c r="O24" s="10"/>
      <c r="P24" s="10"/>
      <c r="Q24" s="10"/>
      <c r="R24" s="10"/>
      <c r="S24" s="10"/>
      <c r="Z24" s="95"/>
      <c r="AD24" s="112"/>
    </row>
    <row r="25" spans="2:30" ht="11.1" customHeight="1" x14ac:dyDescent="0.2">
      <c r="C25" s="413" t="s">
        <v>51</v>
      </c>
      <c r="D25" s="15" t="s">
        <v>177</v>
      </c>
      <c r="E25" s="20" t="s">
        <v>20</v>
      </c>
      <c r="F25" s="30" t="s">
        <v>200</v>
      </c>
      <c r="G25" s="10"/>
      <c r="H25" s="10"/>
      <c r="I25" s="10"/>
      <c r="J25" s="10"/>
      <c r="K25" s="10"/>
      <c r="L25" s="409"/>
      <c r="M25" s="10"/>
      <c r="N25" s="10"/>
      <c r="O25" s="10"/>
      <c r="P25" s="10"/>
      <c r="Q25" s="10"/>
      <c r="R25" s="10"/>
      <c r="S25" s="10"/>
      <c r="Z25" s="95"/>
      <c r="AD25" s="112"/>
    </row>
    <row r="26" spans="2:30" ht="11.1" customHeight="1" x14ac:dyDescent="0.2">
      <c r="C26" s="413" t="s">
        <v>52</v>
      </c>
      <c r="D26" s="15" t="s">
        <v>179</v>
      </c>
      <c r="E26" s="20" t="s">
        <v>20</v>
      </c>
      <c r="F26" s="30" t="s">
        <v>201</v>
      </c>
      <c r="G26" s="10"/>
      <c r="H26" s="10"/>
      <c r="I26" s="10"/>
      <c r="J26" s="10"/>
      <c r="K26" s="10"/>
      <c r="L26" s="409"/>
      <c r="M26" s="10"/>
      <c r="N26" s="10"/>
      <c r="O26" s="10"/>
      <c r="P26" s="10"/>
      <c r="Q26" s="10"/>
      <c r="R26" s="10"/>
      <c r="S26" s="10"/>
      <c r="Z26" s="95"/>
      <c r="AD26" s="112"/>
    </row>
    <row r="27" spans="2:30" ht="11.1" customHeight="1" x14ac:dyDescent="0.2">
      <c r="C27" s="413" t="s">
        <v>53</v>
      </c>
      <c r="D27" s="15" t="s">
        <v>191</v>
      </c>
      <c r="E27" s="20" t="s">
        <v>20</v>
      </c>
      <c r="F27" s="30" t="s">
        <v>202</v>
      </c>
      <c r="G27" s="10"/>
      <c r="H27" s="10"/>
      <c r="I27" s="10"/>
      <c r="J27" s="10"/>
      <c r="K27" s="10"/>
      <c r="L27" s="409"/>
      <c r="M27" s="10"/>
      <c r="N27" s="10"/>
      <c r="O27" s="10"/>
      <c r="P27" s="10"/>
      <c r="Q27" s="10"/>
      <c r="R27" s="10"/>
      <c r="S27" s="10"/>
      <c r="T27" s="2257"/>
      <c r="U27" s="2257"/>
      <c r="V27" s="2257"/>
      <c r="W27" s="2257"/>
      <c r="X27" s="2257"/>
      <c r="Y27" s="2257"/>
      <c r="Z27" s="2257"/>
      <c r="AD27" s="112"/>
    </row>
    <row r="28" spans="2:30" ht="11.1" customHeight="1" x14ac:dyDescent="0.2">
      <c r="C28" s="413" t="s">
        <v>54</v>
      </c>
      <c r="D28" s="15" t="s">
        <v>180</v>
      </c>
      <c r="E28" s="20" t="s">
        <v>20</v>
      </c>
      <c r="F28" s="30" t="s">
        <v>206</v>
      </c>
      <c r="G28" s="10"/>
      <c r="H28" s="10"/>
      <c r="I28" s="10"/>
      <c r="J28" s="10"/>
      <c r="K28" s="10"/>
      <c r="L28" s="409"/>
      <c r="M28" s="10"/>
      <c r="N28" s="10"/>
      <c r="O28" s="10"/>
      <c r="P28" s="10"/>
      <c r="Q28" s="10"/>
      <c r="R28" s="10"/>
      <c r="S28" s="10"/>
      <c r="T28" s="2392"/>
      <c r="U28" s="2392"/>
      <c r="V28" s="2392"/>
      <c r="W28" s="2392"/>
      <c r="X28" s="2392"/>
      <c r="Y28" s="2392"/>
      <c r="Z28" s="2392"/>
      <c r="AD28" s="112"/>
    </row>
    <row r="29" spans="2:30" ht="11.1" customHeight="1" x14ac:dyDescent="0.2">
      <c r="C29" s="413" t="s">
        <v>55</v>
      </c>
      <c r="D29" s="15" t="s">
        <v>192</v>
      </c>
      <c r="E29" s="20" t="s">
        <v>20</v>
      </c>
      <c r="F29" s="30" t="s">
        <v>203</v>
      </c>
      <c r="G29" s="10"/>
      <c r="H29" s="10"/>
      <c r="I29" s="10"/>
      <c r="J29" s="10"/>
      <c r="K29" s="10"/>
      <c r="L29" s="409"/>
      <c r="M29" s="10"/>
      <c r="N29" s="10"/>
      <c r="O29" s="10"/>
      <c r="P29" s="10"/>
      <c r="Q29" s="10"/>
      <c r="R29" s="10"/>
      <c r="S29" s="10"/>
      <c r="T29" s="2392"/>
      <c r="U29" s="2392"/>
      <c r="V29" s="2392"/>
      <c r="W29" s="2392"/>
      <c r="X29" s="2392"/>
      <c r="Y29" s="2392"/>
      <c r="Z29" s="2392"/>
      <c r="AD29" s="112"/>
    </row>
    <row r="30" spans="2:30" ht="11.1" customHeight="1" x14ac:dyDescent="0.2">
      <c r="C30" s="413" t="s">
        <v>56</v>
      </c>
      <c r="D30" s="15" t="s">
        <v>183</v>
      </c>
      <c r="E30" s="20" t="s">
        <v>20</v>
      </c>
      <c r="F30" s="30" t="s">
        <v>205</v>
      </c>
      <c r="G30" s="10"/>
      <c r="H30" s="10"/>
      <c r="I30" s="10"/>
      <c r="J30" s="10"/>
      <c r="K30" s="10"/>
      <c r="L30" s="409"/>
      <c r="M30" s="10"/>
      <c r="N30" s="10"/>
      <c r="O30" s="10"/>
      <c r="P30" s="10"/>
      <c r="Q30" s="10"/>
      <c r="R30" s="10"/>
      <c r="S30" s="10"/>
      <c r="Z30" s="95"/>
      <c r="AD30" s="112"/>
    </row>
    <row r="31" spans="2:30" ht="11.1" customHeight="1" x14ac:dyDescent="0.2">
      <c r="C31" s="413" t="s">
        <v>57</v>
      </c>
      <c r="D31" s="15" t="s">
        <v>193</v>
      </c>
      <c r="E31" s="20" t="s">
        <v>20</v>
      </c>
      <c r="F31" s="30" t="s">
        <v>204</v>
      </c>
      <c r="G31" s="10"/>
      <c r="H31" s="10"/>
      <c r="I31" s="10"/>
      <c r="J31" s="10"/>
      <c r="K31" s="10"/>
      <c r="L31" s="409"/>
      <c r="M31" s="10"/>
      <c r="N31" s="10"/>
      <c r="O31" s="10"/>
      <c r="P31" s="10"/>
      <c r="Q31" s="10"/>
      <c r="R31" s="10"/>
      <c r="S31" s="10"/>
      <c r="Z31" s="95"/>
      <c r="AD31" s="112"/>
    </row>
    <row r="32" spans="2:30" ht="11.1" customHeight="1" x14ac:dyDescent="0.2">
      <c r="C32" s="1174" t="s">
        <v>643</v>
      </c>
      <c r="D32" s="354" t="s">
        <v>642</v>
      </c>
      <c r="G32" s="10"/>
      <c r="H32" s="10"/>
      <c r="I32" s="10"/>
      <c r="J32" s="10"/>
      <c r="K32" s="10"/>
      <c r="L32" s="132"/>
      <c r="M32" s="10"/>
      <c r="N32" s="10"/>
      <c r="O32" s="10"/>
      <c r="P32" s="10"/>
      <c r="Q32" s="10"/>
      <c r="R32" s="10"/>
      <c r="S32" s="10"/>
    </row>
    <row r="33" spans="3:26" ht="11.1" customHeight="1" x14ac:dyDescent="0.2">
      <c r="D33" s="10"/>
      <c r="E33" s="10"/>
      <c r="F33" s="10"/>
      <c r="G33" s="10"/>
      <c r="H33" s="10"/>
      <c r="I33" s="10"/>
      <c r="J33" s="10"/>
      <c r="K33" s="10"/>
      <c r="L33" s="132"/>
      <c r="M33" s="10"/>
      <c r="N33" s="10"/>
      <c r="O33" s="10"/>
      <c r="P33" s="10"/>
      <c r="Q33" s="10"/>
      <c r="R33" s="10"/>
      <c r="S33" s="10"/>
    </row>
    <row r="34" spans="3:26" ht="23.25" customHeight="1" x14ac:dyDescent="0.25">
      <c r="C34" s="2361" t="s">
        <v>259</v>
      </c>
      <c r="D34" s="2361"/>
      <c r="E34" s="2361"/>
      <c r="F34" s="2361"/>
      <c r="G34" s="2361"/>
      <c r="H34" s="2361"/>
      <c r="I34" s="2361"/>
      <c r="J34" s="2361"/>
      <c r="K34" s="2361"/>
      <c r="L34" s="2361"/>
      <c r="M34" s="2361"/>
      <c r="N34" s="2361"/>
      <c r="O34" s="2361"/>
      <c r="P34" s="2361"/>
      <c r="Q34" s="2361"/>
      <c r="R34" s="2361"/>
      <c r="S34" s="2361"/>
      <c r="T34" s="2361"/>
      <c r="U34" s="2361"/>
      <c r="V34" s="2361"/>
      <c r="W34" s="2361"/>
      <c r="X34" s="2361"/>
      <c r="Y34" s="2361"/>
    </row>
    <row r="35" spans="3:26" ht="18" x14ac:dyDescent="0.25">
      <c r="C35" s="521"/>
      <c r="D35" s="521"/>
      <c r="E35" s="521"/>
      <c r="F35" s="521"/>
      <c r="G35" s="521"/>
      <c r="H35" s="521"/>
      <c r="I35" s="521"/>
      <c r="J35" s="521"/>
      <c r="K35" s="521"/>
      <c r="L35" s="521"/>
      <c r="M35" s="521"/>
      <c r="N35" s="521"/>
      <c r="O35" s="521"/>
      <c r="P35" s="521"/>
      <c r="Q35" s="521"/>
      <c r="R35" s="521"/>
      <c r="S35" s="521"/>
      <c r="T35" s="521"/>
      <c r="U35" s="521"/>
      <c r="V35" s="521"/>
      <c r="W35" s="521"/>
      <c r="X35" s="521"/>
      <c r="Y35" s="521"/>
    </row>
    <row r="36" spans="3:26" x14ac:dyDescent="0.2">
      <c r="C36" s="112" t="s">
        <v>273</v>
      </c>
      <c r="D36" s="112"/>
      <c r="E36" s="112" t="s">
        <v>27</v>
      </c>
      <c r="F36" s="2705" t="s">
        <v>301</v>
      </c>
      <c r="G36" s="2705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</row>
    <row r="37" spans="3:26" x14ac:dyDescent="0.2">
      <c r="C37" s="112" t="s">
        <v>25</v>
      </c>
      <c r="D37" s="112"/>
      <c r="E37" s="112" t="s">
        <v>27</v>
      </c>
      <c r="F37" s="2706">
        <v>2014</v>
      </c>
      <c r="G37" s="2706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</row>
    <row r="38" spans="3:26" x14ac:dyDescent="0.2">
      <c r="C38" s="112" t="s">
        <v>311</v>
      </c>
      <c r="D38" s="112"/>
      <c r="E38" s="112" t="s">
        <v>27</v>
      </c>
      <c r="F38" s="2705" t="s">
        <v>295</v>
      </c>
      <c r="G38" s="2705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</row>
    <row r="39" spans="3:26" x14ac:dyDescent="0.2">
      <c r="C39" s="112" t="s">
        <v>26</v>
      </c>
      <c r="D39" s="112"/>
      <c r="E39" s="112" t="s">
        <v>27</v>
      </c>
      <c r="F39" s="579" t="s">
        <v>313</v>
      </c>
      <c r="G39" s="523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</row>
    <row r="40" spans="3:26" ht="13.5" thickBot="1" x14ac:dyDescent="0.25">
      <c r="C40" s="112"/>
      <c r="D40" s="112"/>
      <c r="E40" s="460"/>
      <c r="F40" s="460"/>
      <c r="G40" s="460"/>
      <c r="H40" s="460"/>
      <c r="I40" s="354"/>
      <c r="J40" s="354"/>
      <c r="K40" s="354"/>
      <c r="L40" s="354"/>
      <c r="M40" s="354"/>
      <c r="N40" s="354"/>
      <c r="O40" s="354"/>
      <c r="P40" s="354"/>
      <c r="Q40" s="354"/>
      <c r="R40" s="354"/>
      <c r="S40" s="354"/>
      <c r="T40" s="354"/>
      <c r="U40" s="354"/>
      <c r="V40" s="354"/>
      <c r="W40" s="354"/>
      <c r="X40" s="354"/>
      <c r="Y40" s="354"/>
      <c r="Z40" s="460"/>
    </row>
    <row r="41" spans="3:26" x14ac:dyDescent="0.2">
      <c r="C41" s="2707" t="s">
        <v>0</v>
      </c>
      <c r="D41" s="2710" t="s">
        <v>272</v>
      </c>
      <c r="E41" s="2711"/>
      <c r="F41" s="2711"/>
      <c r="G41" s="2716" t="s">
        <v>194</v>
      </c>
      <c r="H41" s="2399" t="s">
        <v>169</v>
      </c>
      <c r="I41" s="2719" t="s">
        <v>170</v>
      </c>
      <c r="J41" s="2357"/>
      <c r="K41" s="2357"/>
      <c r="L41" s="2357"/>
      <c r="M41" s="2357"/>
      <c r="N41" s="2357"/>
      <c r="O41" s="2357"/>
      <c r="P41" s="2357"/>
      <c r="Q41" s="2357"/>
      <c r="R41" s="2357"/>
      <c r="S41" s="2357"/>
      <c r="T41" s="2357"/>
      <c r="U41" s="2357"/>
      <c r="V41" s="2357"/>
      <c r="W41" s="2357"/>
      <c r="X41" s="2357"/>
      <c r="Y41" s="2359"/>
      <c r="Z41" s="2400" t="s">
        <v>309</v>
      </c>
    </row>
    <row r="42" spans="3:26" x14ac:dyDescent="0.2">
      <c r="C42" s="2708"/>
      <c r="D42" s="2712"/>
      <c r="E42" s="2713"/>
      <c r="F42" s="2713"/>
      <c r="G42" s="2717"/>
      <c r="H42" s="2401"/>
      <c r="I42" s="2720" t="s">
        <v>171</v>
      </c>
      <c r="J42" s="2358" t="s">
        <v>172</v>
      </c>
      <c r="K42" s="2358" t="s">
        <v>173</v>
      </c>
      <c r="L42" s="2358" t="s">
        <v>174</v>
      </c>
      <c r="M42" s="2358" t="s">
        <v>241</v>
      </c>
      <c r="N42" s="2358" t="s">
        <v>176</v>
      </c>
      <c r="O42" s="2358" t="s">
        <v>177</v>
      </c>
      <c r="P42" s="2358" t="s">
        <v>178</v>
      </c>
      <c r="Q42" s="2358" t="s">
        <v>182</v>
      </c>
      <c r="R42" s="2358" t="s">
        <v>179</v>
      </c>
      <c r="S42" s="2358" t="s">
        <v>270</v>
      </c>
      <c r="T42" s="2358" t="s">
        <v>180</v>
      </c>
      <c r="U42" s="2358" t="s">
        <v>181</v>
      </c>
      <c r="V42" s="2358" t="s">
        <v>183</v>
      </c>
      <c r="W42" s="2358" t="s">
        <v>193</v>
      </c>
      <c r="X42" s="2358" t="s">
        <v>184</v>
      </c>
      <c r="Y42" s="2360" t="s">
        <v>97</v>
      </c>
      <c r="Z42" s="2402"/>
    </row>
    <row r="43" spans="3:26" x14ac:dyDescent="0.2">
      <c r="C43" s="2709"/>
      <c r="D43" s="2714"/>
      <c r="E43" s="2715"/>
      <c r="F43" s="2715"/>
      <c r="G43" s="2718"/>
      <c r="H43" s="2403"/>
      <c r="I43" s="2720"/>
      <c r="J43" s="2358"/>
      <c r="K43" s="2358"/>
      <c r="L43" s="2358"/>
      <c r="M43" s="2358"/>
      <c r="N43" s="2358"/>
      <c r="O43" s="2358"/>
      <c r="P43" s="2358"/>
      <c r="Q43" s="2358"/>
      <c r="R43" s="2358"/>
      <c r="S43" s="2358"/>
      <c r="T43" s="2358"/>
      <c r="U43" s="2358"/>
      <c r="V43" s="2358"/>
      <c r="W43" s="2358"/>
      <c r="X43" s="2358"/>
      <c r="Y43" s="2360"/>
      <c r="Z43" s="2404"/>
    </row>
    <row r="44" spans="3:26" ht="13.5" thickBot="1" x14ac:dyDescent="0.25">
      <c r="C44" s="375">
        <v>1</v>
      </c>
      <c r="D44" s="2696">
        <v>2</v>
      </c>
      <c r="E44" s="2398"/>
      <c r="F44" s="2398"/>
      <c r="G44" s="461">
        <v>3</v>
      </c>
      <c r="H44" s="462">
        <v>4</v>
      </c>
      <c r="I44" s="375">
        <v>5</v>
      </c>
      <c r="J44" s="378">
        <v>6</v>
      </c>
      <c r="K44" s="378">
        <v>7</v>
      </c>
      <c r="L44" s="378">
        <v>8</v>
      </c>
      <c r="M44" s="378">
        <v>9</v>
      </c>
      <c r="N44" s="378">
        <v>10</v>
      </c>
      <c r="O44" s="378">
        <v>11</v>
      </c>
      <c r="P44" s="378">
        <v>12</v>
      </c>
      <c r="Q44" s="378">
        <v>13</v>
      </c>
      <c r="R44" s="378">
        <v>14</v>
      </c>
      <c r="S44" s="378">
        <v>15</v>
      </c>
      <c r="T44" s="378">
        <v>16</v>
      </c>
      <c r="U44" s="378">
        <v>17</v>
      </c>
      <c r="V44" s="378">
        <v>18</v>
      </c>
      <c r="W44" s="378">
        <v>19</v>
      </c>
      <c r="X44" s="378">
        <v>20</v>
      </c>
      <c r="Y44" s="376">
        <v>21</v>
      </c>
      <c r="Z44" s="520">
        <v>22</v>
      </c>
    </row>
    <row r="45" spans="3:26" x14ac:dyDescent="0.2">
      <c r="C45" s="436"/>
      <c r="D45" s="2697"/>
      <c r="E45" s="2698"/>
      <c r="F45" s="2698"/>
      <c r="G45" s="437"/>
      <c r="H45" s="437"/>
      <c r="I45" s="438"/>
      <c r="J45" s="439"/>
      <c r="K45" s="440"/>
      <c r="L45" s="440"/>
      <c r="M45" s="440"/>
      <c r="N45" s="440"/>
      <c r="O45" s="439"/>
      <c r="P45" s="439"/>
      <c r="Q45" s="439"/>
      <c r="R45" s="439"/>
      <c r="S45" s="439"/>
      <c r="T45" s="439"/>
      <c r="U45" s="439"/>
      <c r="V45" s="441"/>
      <c r="W45" s="442"/>
      <c r="X45" s="441"/>
      <c r="Y45" s="443"/>
      <c r="Z45" s="444"/>
    </row>
    <row r="46" spans="3:26" x14ac:dyDescent="0.2">
      <c r="C46" s="445"/>
      <c r="D46" s="2699" t="s">
        <v>275</v>
      </c>
      <c r="E46" s="2700"/>
      <c r="F46" s="2700"/>
      <c r="G46" s="446">
        <v>33</v>
      </c>
      <c r="H46" s="446">
        <v>17</v>
      </c>
      <c r="I46" s="447">
        <v>17</v>
      </c>
      <c r="J46" s="448">
        <v>1</v>
      </c>
      <c r="K46" s="449"/>
      <c r="L46" s="449"/>
      <c r="M46" s="449">
        <v>15</v>
      </c>
      <c r="N46" s="449"/>
      <c r="O46" s="448"/>
      <c r="P46" s="448"/>
      <c r="Q46" s="448"/>
      <c r="R46" s="448">
        <v>12</v>
      </c>
      <c r="S46" s="448"/>
      <c r="T46" s="448"/>
      <c r="U46" s="448"/>
      <c r="V46" s="448">
        <v>3</v>
      </c>
      <c r="W46" s="450">
        <v>1</v>
      </c>
      <c r="X46" s="450"/>
      <c r="Y46" s="450">
        <v>2</v>
      </c>
      <c r="Z46" s="451"/>
    </row>
    <row r="47" spans="3:26" ht="13.5" thickBot="1" x14ac:dyDescent="0.25">
      <c r="C47" s="452"/>
      <c r="D47" s="2701"/>
      <c r="E47" s="2702"/>
      <c r="F47" s="2702"/>
      <c r="G47" s="453"/>
      <c r="H47" s="453"/>
      <c r="I47" s="454"/>
      <c r="J47" s="455"/>
      <c r="K47" s="456"/>
      <c r="L47" s="456"/>
      <c r="M47" s="456"/>
      <c r="N47" s="456"/>
      <c r="O47" s="455"/>
      <c r="P47" s="455"/>
      <c r="Q47" s="455"/>
      <c r="R47" s="455"/>
      <c r="S47" s="455"/>
      <c r="T47" s="455"/>
      <c r="U47" s="455"/>
      <c r="V47" s="457"/>
      <c r="W47" s="457"/>
      <c r="X47" s="457"/>
      <c r="Y47" s="458"/>
      <c r="Z47" s="459"/>
    </row>
    <row r="48" spans="3:26" ht="13.5" thickBot="1" x14ac:dyDescent="0.25">
      <c r="C48" s="2299" t="s">
        <v>308</v>
      </c>
      <c r="D48" s="2668"/>
      <c r="E48" s="2668"/>
      <c r="F48" s="2703"/>
      <c r="G48" s="370">
        <f>SUM(G46:G47)</f>
        <v>33</v>
      </c>
      <c r="H48" s="370">
        <f t="shared" ref="H48:Y48" si="1">SUM(H46:H47)</f>
        <v>17</v>
      </c>
      <c r="I48" s="476">
        <f t="shared" si="1"/>
        <v>17</v>
      </c>
      <c r="J48" s="369">
        <f t="shared" si="1"/>
        <v>1</v>
      </c>
      <c r="K48" s="369">
        <f t="shared" si="1"/>
        <v>0</v>
      </c>
      <c r="L48" s="369">
        <f t="shared" si="1"/>
        <v>0</v>
      </c>
      <c r="M48" s="369">
        <f t="shared" si="1"/>
        <v>15</v>
      </c>
      <c r="N48" s="369">
        <f t="shared" si="1"/>
        <v>0</v>
      </c>
      <c r="O48" s="369">
        <f t="shared" si="1"/>
        <v>0</v>
      </c>
      <c r="P48" s="369">
        <f t="shared" si="1"/>
        <v>0</v>
      </c>
      <c r="Q48" s="369">
        <f t="shared" si="1"/>
        <v>0</v>
      </c>
      <c r="R48" s="369">
        <f t="shared" si="1"/>
        <v>12</v>
      </c>
      <c r="S48" s="369">
        <f t="shared" si="1"/>
        <v>0</v>
      </c>
      <c r="T48" s="369">
        <f t="shared" si="1"/>
        <v>0</v>
      </c>
      <c r="U48" s="369">
        <f t="shared" si="1"/>
        <v>0</v>
      </c>
      <c r="V48" s="369">
        <f t="shared" si="1"/>
        <v>3</v>
      </c>
      <c r="W48" s="369">
        <f t="shared" si="1"/>
        <v>1</v>
      </c>
      <c r="X48" s="369">
        <f t="shared" si="1"/>
        <v>0</v>
      </c>
      <c r="Y48" s="369">
        <f t="shared" si="1"/>
        <v>2</v>
      </c>
      <c r="Z48" s="507"/>
    </row>
    <row r="49" spans="3:26" x14ac:dyDescent="0.2">
      <c r="C49" s="524"/>
      <c r="D49" s="524"/>
      <c r="E49" s="524"/>
      <c r="F49" s="524"/>
      <c r="G49" s="416"/>
      <c r="H49" s="416"/>
      <c r="I49" s="416"/>
      <c r="J49" s="416"/>
      <c r="K49" s="416"/>
      <c r="L49" s="416"/>
      <c r="M49" s="416"/>
      <c r="N49" s="416"/>
      <c r="O49" s="416"/>
      <c r="P49" s="416"/>
      <c r="Q49" s="416"/>
      <c r="R49" s="416"/>
      <c r="S49" s="416"/>
      <c r="T49" s="416"/>
      <c r="U49" s="416"/>
      <c r="V49" s="416"/>
      <c r="W49" s="416"/>
      <c r="X49" s="416"/>
      <c r="Y49" s="416"/>
      <c r="Z49" s="417"/>
    </row>
    <row r="50" spans="3:26" x14ac:dyDescent="0.2">
      <c r="C50" s="65" t="s">
        <v>79</v>
      </c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2704"/>
      <c r="U50" s="2396"/>
      <c r="V50" s="2396"/>
      <c r="W50" s="2396"/>
      <c r="X50" s="2396"/>
      <c r="Y50" s="2396"/>
      <c r="Z50" s="2396"/>
    </row>
    <row r="51" spans="3:26" x14ac:dyDescent="0.2">
      <c r="Z51" s="95"/>
    </row>
    <row r="52" spans="3:26" x14ac:dyDescent="0.2">
      <c r="C52" s="522" t="s">
        <v>8</v>
      </c>
      <c r="D52" s="15" t="s">
        <v>171</v>
      </c>
      <c r="G52" s="20" t="s">
        <v>20</v>
      </c>
      <c r="H52" s="30" t="s">
        <v>195</v>
      </c>
      <c r="I52" s="15"/>
      <c r="J52" s="15"/>
      <c r="K52" s="15"/>
      <c r="L52" s="10"/>
      <c r="M52" s="10"/>
      <c r="N52" s="10"/>
      <c r="O52" s="10"/>
      <c r="P52" s="10"/>
      <c r="Q52" s="10"/>
      <c r="R52" s="10"/>
      <c r="S52" s="10"/>
      <c r="T52" s="2256"/>
      <c r="U52" s="2256"/>
      <c r="V52" s="2256"/>
      <c r="W52" s="2256"/>
      <c r="X52" s="2256"/>
      <c r="Y52" s="2256"/>
      <c r="Z52" s="2256"/>
    </row>
    <row r="53" spans="3:26" x14ac:dyDescent="0.2">
      <c r="C53" s="522" t="s">
        <v>11</v>
      </c>
      <c r="D53" s="15" t="s">
        <v>172</v>
      </c>
      <c r="G53" s="20" t="s">
        <v>20</v>
      </c>
      <c r="H53" s="30" t="s">
        <v>196</v>
      </c>
      <c r="I53" s="17"/>
      <c r="J53" s="15"/>
      <c r="K53" s="15"/>
      <c r="L53" s="10"/>
      <c r="M53" s="10"/>
      <c r="N53" s="10"/>
      <c r="O53" s="10"/>
      <c r="P53" s="10"/>
      <c r="Q53" s="10"/>
      <c r="R53" s="10"/>
      <c r="S53" s="10"/>
      <c r="T53" s="2256"/>
      <c r="U53" s="2256"/>
      <c r="V53" s="2256"/>
      <c r="W53" s="2256"/>
      <c r="X53" s="2256"/>
      <c r="Y53" s="2256"/>
      <c r="Z53" s="2256"/>
    </row>
    <row r="54" spans="3:26" x14ac:dyDescent="0.2">
      <c r="C54" s="522" t="s">
        <v>13</v>
      </c>
      <c r="D54" s="18" t="s">
        <v>173</v>
      </c>
      <c r="G54" s="20" t="s">
        <v>20</v>
      </c>
      <c r="H54" s="30" t="s">
        <v>197</v>
      </c>
      <c r="I54" s="18"/>
      <c r="J54" s="15"/>
      <c r="K54" s="15"/>
      <c r="L54" s="10"/>
      <c r="M54" s="10"/>
      <c r="N54" s="10"/>
      <c r="O54" s="10"/>
      <c r="P54" s="10"/>
      <c r="Q54" s="10"/>
      <c r="R54" s="10"/>
      <c r="S54" s="10"/>
      <c r="T54" s="2392"/>
      <c r="U54" s="2392"/>
      <c r="V54" s="2392"/>
      <c r="W54" s="2392"/>
      <c r="X54" s="2392"/>
      <c r="Y54" s="2392"/>
      <c r="Z54" s="2392"/>
    </row>
    <row r="55" spans="3:26" x14ac:dyDescent="0.2">
      <c r="C55" s="522" t="s">
        <v>49</v>
      </c>
      <c r="D55" s="15" t="s">
        <v>174</v>
      </c>
      <c r="G55" s="20" t="s">
        <v>20</v>
      </c>
      <c r="H55" s="30" t="s">
        <v>198</v>
      </c>
      <c r="I55" s="15"/>
      <c r="J55" s="15"/>
      <c r="K55" s="15"/>
      <c r="L55" s="519"/>
      <c r="M55" s="10"/>
      <c r="N55" s="10"/>
      <c r="O55" s="10"/>
      <c r="P55" s="10"/>
      <c r="Q55" s="10"/>
      <c r="R55" s="10"/>
      <c r="S55" s="10"/>
      <c r="T55" s="2392"/>
      <c r="U55" s="2392"/>
      <c r="V55" s="2392"/>
      <c r="W55" s="2392"/>
      <c r="X55" s="2392"/>
      <c r="Y55" s="2392"/>
      <c r="Z55" s="2392"/>
    </row>
    <row r="56" spans="3:26" x14ac:dyDescent="0.2">
      <c r="C56" s="522" t="s">
        <v>50</v>
      </c>
      <c r="D56" s="15" t="s">
        <v>175</v>
      </c>
      <c r="G56" s="20" t="s">
        <v>20</v>
      </c>
      <c r="H56" s="30" t="s">
        <v>199</v>
      </c>
      <c r="I56" s="10"/>
      <c r="J56" s="10"/>
      <c r="K56" s="10"/>
      <c r="L56" s="519"/>
      <c r="M56" s="10"/>
      <c r="N56" s="10"/>
      <c r="O56" s="10"/>
      <c r="P56" s="10"/>
      <c r="Q56" s="10"/>
      <c r="R56" s="10"/>
      <c r="S56" s="10"/>
      <c r="Z56" s="95"/>
    </row>
    <row r="57" spans="3:26" x14ac:dyDescent="0.2">
      <c r="C57" s="522" t="s">
        <v>51</v>
      </c>
      <c r="D57" s="15" t="s">
        <v>177</v>
      </c>
      <c r="G57" s="20" t="s">
        <v>20</v>
      </c>
      <c r="H57" s="30" t="s">
        <v>200</v>
      </c>
      <c r="I57" s="10"/>
      <c r="J57" s="10"/>
      <c r="K57" s="10"/>
      <c r="L57" s="519"/>
      <c r="M57" s="10"/>
      <c r="N57" s="10"/>
      <c r="O57" s="10"/>
      <c r="P57" s="10"/>
      <c r="Q57" s="10"/>
      <c r="R57" s="10"/>
      <c r="S57" s="10"/>
      <c r="Z57" s="95"/>
    </row>
    <row r="58" spans="3:26" x14ac:dyDescent="0.2">
      <c r="C58" s="522" t="s">
        <v>52</v>
      </c>
      <c r="D58" s="15" t="s">
        <v>179</v>
      </c>
      <c r="G58" s="20" t="s">
        <v>20</v>
      </c>
      <c r="H58" s="30" t="s">
        <v>201</v>
      </c>
      <c r="I58" s="10"/>
      <c r="J58" s="10"/>
      <c r="K58" s="10"/>
      <c r="L58" s="519"/>
      <c r="M58" s="10"/>
      <c r="N58" s="10"/>
      <c r="O58" s="10"/>
      <c r="P58" s="10"/>
      <c r="Q58" s="10"/>
      <c r="R58" s="10"/>
      <c r="S58" s="10"/>
      <c r="Z58" s="95"/>
    </row>
    <row r="59" spans="3:26" x14ac:dyDescent="0.2">
      <c r="C59" s="522" t="s">
        <v>53</v>
      </c>
      <c r="D59" s="15" t="s">
        <v>191</v>
      </c>
      <c r="G59" s="20" t="s">
        <v>20</v>
      </c>
      <c r="H59" s="30" t="s">
        <v>202</v>
      </c>
      <c r="I59" s="10"/>
      <c r="J59" s="10"/>
      <c r="K59" s="10"/>
      <c r="L59" s="519"/>
      <c r="M59" s="10"/>
      <c r="N59" s="10"/>
      <c r="O59" s="10"/>
      <c r="P59" s="10"/>
      <c r="Q59" s="10"/>
      <c r="R59" s="10"/>
      <c r="S59" s="10"/>
      <c r="T59" s="2257"/>
      <c r="U59" s="2257"/>
      <c r="V59" s="2257"/>
      <c r="W59" s="2257"/>
      <c r="X59" s="2257"/>
      <c r="Y59" s="2257"/>
      <c r="Z59" s="2257"/>
    </row>
    <row r="60" spans="3:26" x14ac:dyDescent="0.2">
      <c r="C60" s="522" t="s">
        <v>54</v>
      </c>
      <c r="D60" s="15" t="s">
        <v>180</v>
      </c>
      <c r="G60" s="20" t="s">
        <v>20</v>
      </c>
      <c r="H60" s="30" t="s">
        <v>206</v>
      </c>
      <c r="I60" s="10"/>
      <c r="J60" s="10"/>
      <c r="K60" s="10"/>
      <c r="L60" s="519"/>
      <c r="M60" s="10"/>
      <c r="N60" s="10"/>
      <c r="O60" s="10"/>
      <c r="P60" s="10"/>
      <c r="Q60" s="10"/>
      <c r="R60" s="10"/>
      <c r="S60" s="10"/>
      <c r="T60" s="2392"/>
      <c r="U60" s="2392"/>
      <c r="V60" s="2392"/>
      <c r="W60" s="2392"/>
      <c r="X60" s="2392"/>
      <c r="Y60" s="2392"/>
      <c r="Z60" s="2392"/>
    </row>
    <row r="61" spans="3:26" x14ac:dyDescent="0.2">
      <c r="C61" s="522" t="s">
        <v>55</v>
      </c>
      <c r="D61" s="15" t="s">
        <v>192</v>
      </c>
      <c r="G61" s="20" t="s">
        <v>20</v>
      </c>
      <c r="H61" s="30" t="s">
        <v>203</v>
      </c>
      <c r="I61" s="10"/>
      <c r="J61" s="10"/>
      <c r="K61" s="10"/>
      <c r="L61" s="519"/>
      <c r="M61" s="10"/>
      <c r="N61" s="10"/>
      <c r="O61" s="10"/>
      <c r="P61" s="10"/>
      <c r="Q61" s="10"/>
      <c r="R61" s="10"/>
      <c r="S61" s="10"/>
      <c r="T61" s="2392"/>
      <c r="U61" s="2392"/>
      <c r="V61" s="2392"/>
      <c r="W61" s="2392"/>
      <c r="X61" s="2392"/>
      <c r="Y61" s="2392"/>
      <c r="Z61" s="2392"/>
    </row>
    <row r="62" spans="3:26" x14ac:dyDescent="0.2">
      <c r="C62" s="522" t="s">
        <v>56</v>
      </c>
      <c r="D62" s="15" t="s">
        <v>183</v>
      </c>
      <c r="G62" s="20" t="s">
        <v>20</v>
      </c>
      <c r="H62" s="30" t="s">
        <v>205</v>
      </c>
      <c r="I62" s="10"/>
      <c r="J62" s="10"/>
      <c r="K62" s="10"/>
      <c r="L62" s="519"/>
      <c r="M62" s="10"/>
      <c r="N62" s="10"/>
      <c r="O62" s="10"/>
      <c r="P62" s="10"/>
      <c r="Q62" s="10"/>
      <c r="R62" s="10"/>
      <c r="S62" s="10"/>
      <c r="Z62" s="95"/>
    </row>
    <row r="63" spans="3:26" x14ac:dyDescent="0.2">
      <c r="C63" s="522" t="s">
        <v>57</v>
      </c>
      <c r="D63" s="15" t="s">
        <v>193</v>
      </c>
      <c r="G63" s="20" t="s">
        <v>20</v>
      </c>
      <c r="H63" s="30" t="s">
        <v>204</v>
      </c>
      <c r="I63" s="10"/>
      <c r="J63" s="10"/>
      <c r="K63" s="10"/>
      <c r="L63" s="519"/>
      <c r="M63" s="10"/>
      <c r="N63" s="10"/>
      <c r="O63" s="10"/>
      <c r="P63" s="10"/>
      <c r="Q63" s="10"/>
      <c r="R63" s="10"/>
      <c r="S63" s="10"/>
      <c r="Z63" s="95"/>
    </row>
    <row r="64" spans="3:26" x14ac:dyDescent="0.2">
      <c r="C64" s="1174" t="s">
        <v>643</v>
      </c>
      <c r="D64" s="112" t="s">
        <v>679</v>
      </c>
    </row>
    <row r="67" spans="3:26" ht="18" x14ac:dyDescent="0.25">
      <c r="C67" s="2361" t="s">
        <v>259</v>
      </c>
      <c r="D67" s="2361"/>
      <c r="E67" s="2361"/>
      <c r="F67" s="2361"/>
      <c r="G67" s="2361"/>
      <c r="H67" s="2361"/>
      <c r="I67" s="2361"/>
      <c r="J67" s="2361"/>
      <c r="K67" s="2361"/>
      <c r="L67" s="2361"/>
      <c r="M67" s="2361"/>
      <c r="N67" s="2361"/>
      <c r="O67" s="2361"/>
      <c r="P67" s="2361"/>
      <c r="Q67" s="2361"/>
      <c r="R67" s="2361"/>
      <c r="S67" s="2361"/>
      <c r="T67" s="2361"/>
      <c r="U67" s="2361"/>
      <c r="V67" s="2361"/>
      <c r="W67" s="2361"/>
      <c r="X67" s="2361"/>
      <c r="Y67" s="2361"/>
    </row>
    <row r="68" spans="3:26" ht="18" x14ac:dyDescent="0.25"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  <c r="X68" s="1287"/>
      <c r="Y68" s="1287"/>
    </row>
    <row r="69" spans="3:26" x14ac:dyDescent="0.2">
      <c r="C69" s="112" t="s">
        <v>273</v>
      </c>
      <c r="D69" s="112"/>
      <c r="E69" s="112" t="s">
        <v>27</v>
      </c>
      <c r="F69" s="2705" t="s">
        <v>284</v>
      </c>
      <c r="G69" s="2705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</row>
    <row r="70" spans="3:26" x14ac:dyDescent="0.2">
      <c r="C70" s="112" t="s">
        <v>25</v>
      </c>
      <c r="D70" s="112"/>
      <c r="E70" s="112" t="s">
        <v>27</v>
      </c>
      <c r="F70" s="2706">
        <v>2014</v>
      </c>
      <c r="G70" s="2706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</row>
    <row r="71" spans="3:26" x14ac:dyDescent="0.2">
      <c r="C71" s="112" t="s">
        <v>311</v>
      </c>
      <c r="D71" s="112"/>
      <c r="E71" s="112" t="s">
        <v>27</v>
      </c>
      <c r="F71" s="2705" t="s">
        <v>295</v>
      </c>
      <c r="G71" s="2705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</row>
    <row r="72" spans="3:26" x14ac:dyDescent="0.2">
      <c r="C72" s="112" t="s">
        <v>26</v>
      </c>
      <c r="D72" s="112"/>
      <c r="E72" s="112" t="s">
        <v>27</v>
      </c>
      <c r="F72" s="1289" t="s">
        <v>313</v>
      </c>
      <c r="G72" s="1289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</row>
    <row r="73" spans="3:26" ht="13.5" thickBot="1" x14ac:dyDescent="0.25">
      <c r="C73" s="112"/>
      <c r="D73" s="112"/>
      <c r="E73" s="460"/>
      <c r="F73" s="460"/>
      <c r="G73" s="460"/>
      <c r="H73" s="460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4"/>
      <c r="U73" s="354"/>
      <c r="V73" s="354"/>
      <c r="W73" s="354"/>
      <c r="X73" s="354"/>
      <c r="Y73" s="354"/>
      <c r="Z73" s="460"/>
    </row>
    <row r="74" spans="3:26" x14ac:dyDescent="0.2">
      <c r="C74" s="2707" t="s">
        <v>0</v>
      </c>
      <c r="D74" s="2710" t="s">
        <v>272</v>
      </c>
      <c r="E74" s="2711"/>
      <c r="F74" s="2711"/>
      <c r="G74" s="2716" t="s">
        <v>194</v>
      </c>
      <c r="H74" s="2399" t="s">
        <v>169</v>
      </c>
      <c r="I74" s="2719" t="s">
        <v>170</v>
      </c>
      <c r="J74" s="2357"/>
      <c r="K74" s="2357"/>
      <c r="L74" s="2357"/>
      <c r="M74" s="2357"/>
      <c r="N74" s="2357"/>
      <c r="O74" s="2357"/>
      <c r="P74" s="2357"/>
      <c r="Q74" s="2357"/>
      <c r="R74" s="2357"/>
      <c r="S74" s="2357"/>
      <c r="T74" s="2357"/>
      <c r="U74" s="2357"/>
      <c r="V74" s="2357"/>
      <c r="W74" s="2357"/>
      <c r="X74" s="2357"/>
      <c r="Y74" s="2359"/>
      <c r="Z74" s="2400" t="s">
        <v>309</v>
      </c>
    </row>
    <row r="75" spans="3:26" x14ac:dyDescent="0.2">
      <c r="C75" s="2708"/>
      <c r="D75" s="2712"/>
      <c r="E75" s="2713"/>
      <c r="F75" s="2713"/>
      <c r="G75" s="2717"/>
      <c r="H75" s="2401"/>
      <c r="I75" s="2720" t="s">
        <v>171</v>
      </c>
      <c r="J75" s="2358" t="s">
        <v>172</v>
      </c>
      <c r="K75" s="2358" t="s">
        <v>173</v>
      </c>
      <c r="L75" s="2358" t="s">
        <v>174</v>
      </c>
      <c r="M75" s="2358" t="s">
        <v>241</v>
      </c>
      <c r="N75" s="2358" t="s">
        <v>176</v>
      </c>
      <c r="O75" s="2358" t="s">
        <v>177</v>
      </c>
      <c r="P75" s="2358" t="s">
        <v>178</v>
      </c>
      <c r="Q75" s="2358" t="s">
        <v>182</v>
      </c>
      <c r="R75" s="2358" t="s">
        <v>179</v>
      </c>
      <c r="S75" s="2358" t="s">
        <v>270</v>
      </c>
      <c r="T75" s="2358" t="s">
        <v>180</v>
      </c>
      <c r="U75" s="2358" t="s">
        <v>181</v>
      </c>
      <c r="V75" s="2358" t="s">
        <v>183</v>
      </c>
      <c r="W75" s="2358" t="s">
        <v>193</v>
      </c>
      <c r="X75" s="2358" t="s">
        <v>184</v>
      </c>
      <c r="Y75" s="2360" t="s">
        <v>97</v>
      </c>
      <c r="Z75" s="2402"/>
    </row>
    <row r="76" spans="3:26" x14ac:dyDescent="0.2">
      <c r="C76" s="2709"/>
      <c r="D76" s="2714"/>
      <c r="E76" s="2715"/>
      <c r="F76" s="2715"/>
      <c r="G76" s="2718"/>
      <c r="H76" s="2403"/>
      <c r="I76" s="2720"/>
      <c r="J76" s="2358"/>
      <c r="K76" s="2358"/>
      <c r="L76" s="2358"/>
      <c r="M76" s="2358"/>
      <c r="N76" s="2358"/>
      <c r="O76" s="2358"/>
      <c r="P76" s="2358"/>
      <c r="Q76" s="2358"/>
      <c r="R76" s="2358"/>
      <c r="S76" s="2358"/>
      <c r="T76" s="2358"/>
      <c r="U76" s="2358"/>
      <c r="V76" s="2358"/>
      <c r="W76" s="2358"/>
      <c r="X76" s="2358"/>
      <c r="Y76" s="2360"/>
      <c r="Z76" s="2404"/>
    </row>
    <row r="77" spans="3:26" ht="13.5" thickBot="1" x14ac:dyDescent="0.25">
      <c r="C77" s="375">
        <v>1</v>
      </c>
      <c r="D77" s="2696">
        <v>2</v>
      </c>
      <c r="E77" s="2398"/>
      <c r="F77" s="2398"/>
      <c r="G77" s="461">
        <v>3</v>
      </c>
      <c r="H77" s="462">
        <v>4</v>
      </c>
      <c r="I77" s="375">
        <v>5</v>
      </c>
      <c r="J77" s="378">
        <v>6</v>
      </c>
      <c r="K77" s="378">
        <v>7</v>
      </c>
      <c r="L77" s="378">
        <v>8</v>
      </c>
      <c r="M77" s="378">
        <v>9</v>
      </c>
      <c r="N77" s="378">
        <v>10</v>
      </c>
      <c r="O77" s="378">
        <v>11</v>
      </c>
      <c r="P77" s="378">
        <v>12</v>
      </c>
      <c r="Q77" s="378">
        <v>13</v>
      </c>
      <c r="R77" s="378">
        <v>14</v>
      </c>
      <c r="S77" s="378">
        <v>15</v>
      </c>
      <c r="T77" s="378">
        <v>16</v>
      </c>
      <c r="U77" s="378">
        <v>17</v>
      </c>
      <c r="V77" s="378">
        <v>18</v>
      </c>
      <c r="W77" s="378">
        <v>19</v>
      </c>
      <c r="X77" s="378">
        <v>20</v>
      </c>
      <c r="Y77" s="376">
        <v>21</v>
      </c>
      <c r="Z77" s="1286">
        <v>22</v>
      </c>
    </row>
    <row r="78" spans="3:26" ht="34.5" customHeight="1" x14ac:dyDescent="0.2">
      <c r="C78" s="436"/>
      <c r="D78" s="2697"/>
      <c r="E78" s="2698"/>
      <c r="F78" s="2698"/>
      <c r="G78" s="437"/>
      <c r="H78" s="437"/>
      <c r="I78" s="438"/>
      <c r="J78" s="439"/>
      <c r="K78" s="440"/>
      <c r="L78" s="440"/>
      <c r="M78" s="440"/>
      <c r="N78" s="440"/>
      <c r="O78" s="439"/>
      <c r="P78" s="439"/>
      <c r="Q78" s="439"/>
      <c r="R78" s="439"/>
      <c r="S78" s="439"/>
      <c r="T78" s="439"/>
      <c r="U78" s="439"/>
      <c r="V78" s="441"/>
      <c r="W78" s="442"/>
      <c r="X78" s="441"/>
      <c r="Y78" s="443"/>
      <c r="Z78" s="444"/>
    </row>
    <row r="79" spans="3:26" ht="34.5" customHeight="1" x14ac:dyDescent="0.2">
      <c r="C79" s="445"/>
      <c r="D79" s="2699" t="s">
        <v>275</v>
      </c>
      <c r="E79" s="2700"/>
      <c r="F79" s="2700"/>
      <c r="G79" s="446">
        <v>29</v>
      </c>
      <c r="H79" s="446">
        <v>32</v>
      </c>
      <c r="I79" s="447">
        <v>16</v>
      </c>
      <c r="J79" s="448"/>
      <c r="K79" s="448">
        <v>1</v>
      </c>
      <c r="L79" s="448"/>
      <c r="M79" s="448">
        <v>15</v>
      </c>
      <c r="N79" s="448">
        <v>4</v>
      </c>
      <c r="O79" s="448"/>
      <c r="P79" s="448"/>
      <c r="Q79" s="448"/>
      <c r="R79" s="448">
        <v>20</v>
      </c>
      <c r="S79" s="448">
        <v>1</v>
      </c>
      <c r="T79" s="448"/>
      <c r="U79" s="448"/>
      <c r="V79" s="448">
        <v>6</v>
      </c>
      <c r="W79" s="448">
        <v>12</v>
      </c>
      <c r="X79" s="448"/>
      <c r="Y79" s="448">
        <v>25</v>
      </c>
      <c r="Z79" s="451"/>
    </row>
    <row r="80" spans="3:26" ht="34.5" customHeight="1" thickBot="1" x14ac:dyDescent="0.25">
      <c r="C80" s="452"/>
      <c r="D80" s="2701"/>
      <c r="E80" s="2702"/>
      <c r="F80" s="2702"/>
      <c r="G80" s="453"/>
      <c r="H80" s="453"/>
      <c r="I80" s="454"/>
      <c r="J80" s="455"/>
      <c r="K80" s="456"/>
      <c r="L80" s="456"/>
      <c r="M80" s="456"/>
      <c r="N80" s="456"/>
      <c r="O80" s="455"/>
      <c r="P80" s="455"/>
      <c r="Q80" s="455"/>
      <c r="R80" s="455"/>
      <c r="S80" s="455"/>
      <c r="T80" s="455"/>
      <c r="U80" s="455"/>
      <c r="V80" s="457"/>
      <c r="W80" s="457"/>
      <c r="X80" s="457"/>
      <c r="Y80" s="458"/>
      <c r="Z80" s="459"/>
    </row>
    <row r="81" spans="3:26" ht="34.5" customHeight="1" thickBot="1" x14ac:dyDescent="0.25">
      <c r="C81" s="2299" t="s">
        <v>308</v>
      </c>
      <c r="D81" s="2668"/>
      <c r="E81" s="2668"/>
      <c r="F81" s="2703"/>
      <c r="G81" s="370">
        <f>SUM(G79:G80)</f>
        <v>29</v>
      </c>
      <c r="H81" s="370">
        <f t="shared" ref="H81:Y81" si="2">SUM(H79:H80)</f>
        <v>32</v>
      </c>
      <c r="I81" s="476">
        <f t="shared" si="2"/>
        <v>16</v>
      </c>
      <c r="J81" s="369">
        <f t="shared" si="2"/>
        <v>0</v>
      </c>
      <c r="K81" s="369">
        <f t="shared" si="2"/>
        <v>1</v>
      </c>
      <c r="L81" s="369">
        <f t="shared" si="2"/>
        <v>0</v>
      </c>
      <c r="M81" s="369">
        <f t="shared" si="2"/>
        <v>15</v>
      </c>
      <c r="N81" s="369">
        <f t="shared" si="2"/>
        <v>4</v>
      </c>
      <c r="O81" s="369">
        <f t="shared" si="2"/>
        <v>0</v>
      </c>
      <c r="P81" s="369">
        <f t="shared" si="2"/>
        <v>0</v>
      </c>
      <c r="Q81" s="369">
        <f t="shared" si="2"/>
        <v>0</v>
      </c>
      <c r="R81" s="369">
        <f t="shared" si="2"/>
        <v>20</v>
      </c>
      <c r="S81" s="369">
        <f t="shared" si="2"/>
        <v>1</v>
      </c>
      <c r="T81" s="369">
        <f t="shared" si="2"/>
        <v>0</v>
      </c>
      <c r="U81" s="369">
        <f t="shared" si="2"/>
        <v>0</v>
      </c>
      <c r="V81" s="369">
        <f t="shared" si="2"/>
        <v>6</v>
      </c>
      <c r="W81" s="369">
        <f t="shared" si="2"/>
        <v>12</v>
      </c>
      <c r="X81" s="369">
        <f t="shared" si="2"/>
        <v>0</v>
      </c>
      <c r="Y81" s="369">
        <f t="shared" si="2"/>
        <v>25</v>
      </c>
      <c r="Z81" s="507"/>
    </row>
    <row r="82" spans="3:26" x14ac:dyDescent="0.2">
      <c r="C82" s="1290"/>
      <c r="D82" s="1290"/>
      <c r="E82" s="1290"/>
      <c r="F82" s="1290"/>
      <c r="G82" s="416"/>
      <c r="H82" s="416"/>
      <c r="I82" s="416"/>
      <c r="J82" s="416"/>
      <c r="K82" s="416"/>
      <c r="L82" s="416"/>
      <c r="M82" s="416"/>
      <c r="N82" s="416"/>
      <c r="O82" s="416"/>
      <c r="P82" s="416"/>
      <c r="Q82" s="416"/>
      <c r="R82" s="416"/>
      <c r="S82" s="416"/>
      <c r="T82" s="416"/>
      <c r="U82" s="416"/>
      <c r="V82" s="416"/>
      <c r="W82" s="416"/>
      <c r="X82" s="416"/>
      <c r="Y82" s="416"/>
      <c r="Z82" s="417"/>
    </row>
    <row r="83" spans="3:26" x14ac:dyDescent="0.2">
      <c r="C83" s="65" t="s">
        <v>79</v>
      </c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2704"/>
      <c r="U83" s="2396"/>
      <c r="V83" s="2396"/>
      <c r="W83" s="2396"/>
      <c r="X83" s="2396"/>
      <c r="Y83" s="2396"/>
      <c r="Z83" s="2396"/>
    </row>
    <row r="84" spans="3:26" x14ac:dyDescent="0.2">
      <c r="Z84" s="95"/>
    </row>
    <row r="85" spans="3:26" x14ac:dyDescent="0.2">
      <c r="C85" s="1288" t="s">
        <v>8</v>
      </c>
      <c r="D85" s="15" t="s">
        <v>171</v>
      </c>
      <c r="G85" s="20" t="s">
        <v>20</v>
      </c>
      <c r="H85" s="30" t="s">
        <v>195</v>
      </c>
      <c r="I85" s="15"/>
      <c r="J85" s="15"/>
      <c r="K85" s="15"/>
      <c r="L85" s="10"/>
      <c r="M85" s="10"/>
      <c r="N85" s="10"/>
      <c r="O85" s="10"/>
      <c r="P85" s="10"/>
      <c r="Q85" s="10"/>
      <c r="R85" s="10"/>
      <c r="S85" s="10"/>
      <c r="T85" s="2256"/>
      <c r="U85" s="2256"/>
      <c r="V85" s="2256"/>
      <c r="W85" s="2256"/>
      <c r="X85" s="2256"/>
      <c r="Y85" s="2256"/>
      <c r="Z85" s="2256"/>
    </row>
    <row r="86" spans="3:26" x14ac:dyDescent="0.2">
      <c r="C86" s="1288" t="s">
        <v>11</v>
      </c>
      <c r="D86" s="15" t="s">
        <v>172</v>
      </c>
      <c r="G86" s="20" t="s">
        <v>20</v>
      </c>
      <c r="H86" s="30" t="s">
        <v>196</v>
      </c>
      <c r="I86" s="17"/>
      <c r="J86" s="15"/>
      <c r="K86" s="15"/>
      <c r="L86" s="10"/>
      <c r="M86" s="10"/>
      <c r="N86" s="10"/>
      <c r="O86" s="10"/>
      <c r="P86" s="10"/>
      <c r="Q86" s="10"/>
      <c r="R86" s="10"/>
      <c r="S86" s="10"/>
      <c r="T86" s="2256"/>
      <c r="U86" s="2256"/>
      <c r="V86" s="2256"/>
      <c r="W86" s="2256"/>
      <c r="X86" s="2256"/>
      <c r="Y86" s="2256"/>
      <c r="Z86" s="2256"/>
    </row>
    <row r="87" spans="3:26" x14ac:dyDescent="0.2">
      <c r="C87" s="1288" t="s">
        <v>13</v>
      </c>
      <c r="D87" s="18" t="s">
        <v>173</v>
      </c>
      <c r="G87" s="20" t="s">
        <v>20</v>
      </c>
      <c r="H87" s="30" t="s">
        <v>197</v>
      </c>
      <c r="I87" s="18"/>
      <c r="J87" s="15"/>
      <c r="K87" s="15"/>
      <c r="L87" s="10"/>
      <c r="M87" s="10"/>
      <c r="N87" s="10"/>
      <c r="O87" s="10"/>
      <c r="P87" s="10"/>
      <c r="Q87" s="10"/>
      <c r="R87" s="10"/>
      <c r="S87" s="10"/>
      <c r="T87" s="2392"/>
      <c r="U87" s="2392"/>
      <c r="V87" s="2392"/>
      <c r="W87" s="2392"/>
      <c r="X87" s="2392"/>
      <c r="Y87" s="2392"/>
      <c r="Z87" s="2392"/>
    </row>
    <row r="88" spans="3:26" x14ac:dyDescent="0.2">
      <c r="C88" s="1288" t="s">
        <v>49</v>
      </c>
      <c r="D88" s="15" t="s">
        <v>174</v>
      </c>
      <c r="G88" s="20" t="s">
        <v>20</v>
      </c>
      <c r="H88" s="30" t="s">
        <v>198</v>
      </c>
      <c r="I88" s="15"/>
      <c r="J88" s="15"/>
      <c r="K88" s="15"/>
      <c r="L88" s="1285"/>
      <c r="M88" s="10"/>
      <c r="N88" s="10"/>
      <c r="O88" s="10"/>
      <c r="P88" s="10"/>
      <c r="Q88" s="10"/>
      <c r="R88" s="10"/>
      <c r="S88" s="10"/>
      <c r="T88" s="2392"/>
      <c r="U88" s="2392"/>
      <c r="V88" s="2392"/>
      <c r="W88" s="2392"/>
      <c r="X88" s="2392"/>
      <c r="Y88" s="2392"/>
      <c r="Z88" s="2392"/>
    </row>
    <row r="89" spans="3:26" x14ac:dyDescent="0.2">
      <c r="C89" s="1288" t="s">
        <v>50</v>
      </c>
      <c r="D89" s="15" t="s">
        <v>175</v>
      </c>
      <c r="G89" s="20" t="s">
        <v>20</v>
      </c>
      <c r="H89" s="30" t="s">
        <v>199</v>
      </c>
      <c r="I89" s="10"/>
      <c r="J89" s="10"/>
      <c r="K89" s="10"/>
      <c r="L89" s="1285"/>
      <c r="M89" s="10"/>
      <c r="N89" s="10"/>
      <c r="O89" s="10"/>
      <c r="P89" s="10"/>
      <c r="Q89" s="10"/>
      <c r="R89" s="10"/>
      <c r="S89" s="10"/>
      <c r="Z89" s="95"/>
    </row>
    <row r="90" spans="3:26" x14ac:dyDescent="0.2">
      <c r="C90" s="1288" t="s">
        <v>51</v>
      </c>
      <c r="D90" s="15" t="s">
        <v>177</v>
      </c>
      <c r="G90" s="20" t="s">
        <v>20</v>
      </c>
      <c r="H90" s="30" t="s">
        <v>200</v>
      </c>
      <c r="I90" s="10"/>
      <c r="J90" s="10"/>
      <c r="K90" s="10"/>
      <c r="L90" s="1285"/>
      <c r="M90" s="10"/>
      <c r="N90" s="10"/>
      <c r="O90" s="10"/>
      <c r="P90" s="10"/>
      <c r="Q90" s="10"/>
      <c r="R90" s="10"/>
      <c r="S90" s="10"/>
      <c r="Z90" s="95"/>
    </row>
    <row r="91" spans="3:26" x14ac:dyDescent="0.2">
      <c r="C91" s="1288" t="s">
        <v>52</v>
      </c>
      <c r="D91" s="15" t="s">
        <v>179</v>
      </c>
      <c r="G91" s="20" t="s">
        <v>20</v>
      </c>
      <c r="H91" s="30" t="s">
        <v>201</v>
      </c>
      <c r="I91" s="10"/>
      <c r="J91" s="10"/>
      <c r="K91" s="10"/>
      <c r="L91" s="1285"/>
      <c r="M91" s="10"/>
      <c r="N91" s="10"/>
      <c r="O91" s="10"/>
      <c r="P91" s="10"/>
      <c r="Q91" s="10"/>
      <c r="R91" s="10"/>
      <c r="S91" s="10"/>
      <c r="Z91" s="95"/>
    </row>
    <row r="92" spans="3:26" x14ac:dyDescent="0.2">
      <c r="C92" s="1288" t="s">
        <v>53</v>
      </c>
      <c r="D92" s="15" t="s">
        <v>191</v>
      </c>
      <c r="G92" s="20" t="s">
        <v>20</v>
      </c>
      <c r="H92" s="30" t="s">
        <v>202</v>
      </c>
      <c r="I92" s="10"/>
      <c r="J92" s="10"/>
      <c r="K92" s="10"/>
      <c r="L92" s="1285"/>
      <c r="M92" s="10"/>
      <c r="N92" s="10"/>
      <c r="O92" s="10"/>
      <c r="P92" s="10"/>
      <c r="Q92" s="10"/>
      <c r="R92" s="10"/>
      <c r="S92" s="10"/>
      <c r="T92" s="2257"/>
      <c r="U92" s="2257"/>
      <c r="V92" s="2257"/>
      <c r="W92" s="2257"/>
      <c r="X92" s="2257"/>
      <c r="Y92" s="2257"/>
      <c r="Z92" s="2257"/>
    </row>
    <row r="93" spans="3:26" x14ac:dyDescent="0.2">
      <c r="C93" s="1288" t="s">
        <v>54</v>
      </c>
      <c r="D93" s="15" t="s">
        <v>180</v>
      </c>
      <c r="G93" s="20" t="s">
        <v>20</v>
      </c>
      <c r="H93" s="30" t="s">
        <v>206</v>
      </c>
      <c r="I93" s="10"/>
      <c r="J93" s="10"/>
      <c r="K93" s="10"/>
      <c r="L93" s="1285"/>
      <c r="M93" s="10"/>
      <c r="N93" s="10"/>
      <c r="O93" s="10"/>
      <c r="P93" s="10"/>
      <c r="Q93" s="10"/>
      <c r="R93" s="10"/>
      <c r="S93" s="10"/>
      <c r="T93" s="2392"/>
      <c r="U93" s="2392"/>
      <c r="V93" s="2392"/>
      <c r="W93" s="2392"/>
      <c r="X93" s="2392"/>
      <c r="Y93" s="2392"/>
      <c r="Z93" s="2392"/>
    </row>
    <row r="94" spans="3:26" x14ac:dyDescent="0.2">
      <c r="C94" s="1288" t="s">
        <v>55</v>
      </c>
      <c r="D94" s="15" t="s">
        <v>192</v>
      </c>
      <c r="G94" s="20" t="s">
        <v>20</v>
      </c>
      <c r="H94" s="30" t="s">
        <v>203</v>
      </c>
      <c r="I94" s="10"/>
      <c r="J94" s="10"/>
      <c r="K94" s="10"/>
      <c r="L94" s="1285"/>
      <c r="M94" s="10"/>
      <c r="N94" s="10"/>
      <c r="O94" s="10"/>
      <c r="P94" s="10"/>
      <c r="Q94" s="10"/>
      <c r="R94" s="10"/>
      <c r="S94" s="10"/>
      <c r="T94" s="2392"/>
      <c r="U94" s="2392"/>
      <c r="V94" s="2392"/>
      <c r="W94" s="2392"/>
      <c r="X94" s="2392"/>
      <c r="Y94" s="2392"/>
      <c r="Z94" s="2392"/>
    </row>
    <row r="95" spans="3:26" x14ac:dyDescent="0.2">
      <c r="C95" s="1288" t="s">
        <v>56</v>
      </c>
      <c r="D95" s="15" t="s">
        <v>183</v>
      </c>
      <c r="G95" s="20" t="s">
        <v>20</v>
      </c>
      <c r="H95" s="30" t="s">
        <v>205</v>
      </c>
      <c r="I95" s="10"/>
      <c r="J95" s="10"/>
      <c r="K95" s="10"/>
      <c r="L95" s="1285"/>
      <c r="M95" s="10"/>
      <c r="N95" s="10"/>
      <c r="O95" s="10"/>
      <c r="P95" s="10"/>
      <c r="Q95" s="10"/>
      <c r="R95" s="10"/>
      <c r="S95" s="10"/>
      <c r="Z95" s="95"/>
    </row>
    <row r="96" spans="3:26" x14ac:dyDescent="0.2">
      <c r="C96" s="1288" t="s">
        <v>57</v>
      </c>
      <c r="D96" s="15" t="s">
        <v>193</v>
      </c>
      <c r="G96" s="20" t="s">
        <v>20</v>
      </c>
      <c r="H96" s="30" t="s">
        <v>204</v>
      </c>
      <c r="I96" s="10"/>
      <c r="J96" s="10"/>
      <c r="K96" s="10"/>
      <c r="L96" s="1285"/>
      <c r="M96" s="10"/>
      <c r="N96" s="10"/>
      <c r="O96" s="10"/>
      <c r="P96" s="10"/>
      <c r="Q96" s="10"/>
      <c r="R96" s="10"/>
      <c r="S96" s="10"/>
      <c r="Z96" s="95"/>
    </row>
    <row r="97" spans="3:27" x14ac:dyDescent="0.2">
      <c r="C97" s="1174" t="s">
        <v>643</v>
      </c>
      <c r="D97" s="112" t="s">
        <v>679</v>
      </c>
    </row>
    <row r="100" spans="3:27" ht="18" x14ac:dyDescent="0.25">
      <c r="D100" s="2361" t="s">
        <v>259</v>
      </c>
      <c r="E100" s="2361"/>
      <c r="F100" s="2361"/>
      <c r="G100" s="2361"/>
      <c r="H100" s="2361"/>
      <c r="I100" s="2361"/>
      <c r="J100" s="2361"/>
      <c r="K100" s="2361"/>
      <c r="L100" s="2361"/>
      <c r="M100" s="2361"/>
      <c r="N100" s="2361"/>
      <c r="O100" s="2361"/>
      <c r="P100" s="2361"/>
      <c r="Q100" s="2361"/>
      <c r="R100" s="2361"/>
      <c r="S100" s="2361"/>
      <c r="T100" s="2361"/>
      <c r="U100" s="2361"/>
      <c r="V100" s="2361"/>
      <c r="W100" s="2361"/>
      <c r="X100" s="2361"/>
      <c r="Y100" s="2361"/>
      <c r="Z100" s="2361"/>
    </row>
    <row r="101" spans="3:27" ht="18" x14ac:dyDescent="0.25">
      <c r="D101" s="1473"/>
      <c r="E101" s="1473"/>
      <c r="F101" s="1473"/>
      <c r="G101" s="1473"/>
      <c r="H101" s="1473"/>
      <c r="I101" s="1473"/>
      <c r="J101" s="1473"/>
      <c r="K101" s="1473"/>
      <c r="L101" s="1473"/>
      <c r="M101" s="1473"/>
      <c r="N101" s="1473"/>
      <c r="O101" s="1473"/>
      <c r="P101" s="1473"/>
      <c r="Q101" s="1473"/>
      <c r="R101" s="1473"/>
      <c r="S101" s="1473"/>
      <c r="T101" s="1473"/>
      <c r="U101" s="1473"/>
      <c r="V101" s="1473"/>
      <c r="W101" s="1473"/>
      <c r="X101" s="1473"/>
      <c r="Y101" s="1473"/>
      <c r="Z101" s="1473"/>
    </row>
    <row r="102" spans="3:27" x14ac:dyDescent="0.2">
      <c r="D102" s="112" t="s">
        <v>273</v>
      </c>
      <c r="E102" s="112"/>
      <c r="F102" s="112" t="s">
        <v>27</v>
      </c>
      <c r="G102" s="2705" t="s">
        <v>285</v>
      </c>
      <c r="H102" s="2705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</row>
    <row r="103" spans="3:27" x14ac:dyDescent="0.2">
      <c r="D103" s="112" t="s">
        <v>25</v>
      </c>
      <c r="E103" s="112"/>
      <c r="F103" s="112" t="s">
        <v>27</v>
      </c>
      <c r="G103" s="2706">
        <v>2014</v>
      </c>
      <c r="H103" s="2706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</row>
    <row r="104" spans="3:27" x14ac:dyDescent="0.2">
      <c r="D104" s="112" t="s">
        <v>311</v>
      </c>
      <c r="E104" s="112"/>
      <c r="F104" s="112" t="s">
        <v>27</v>
      </c>
      <c r="G104" s="2705" t="s">
        <v>295</v>
      </c>
      <c r="H104" s="2705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</row>
    <row r="105" spans="3:27" x14ac:dyDescent="0.2">
      <c r="D105" s="112" t="s">
        <v>26</v>
      </c>
      <c r="E105" s="112"/>
      <c r="F105" s="112" t="s">
        <v>27</v>
      </c>
      <c r="G105" s="1474" t="s">
        <v>313</v>
      </c>
      <c r="H105" s="1474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</row>
    <row r="106" spans="3:27" ht="13.5" thickBot="1" x14ac:dyDescent="0.25">
      <c r="D106" s="112"/>
      <c r="E106" s="112"/>
      <c r="F106" s="460"/>
      <c r="G106" s="460"/>
      <c r="H106" s="460"/>
      <c r="I106" s="460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4"/>
      <c r="U106" s="354"/>
      <c r="V106" s="354"/>
      <c r="W106" s="354"/>
      <c r="X106" s="354"/>
      <c r="Y106" s="354"/>
      <c r="Z106" s="354"/>
      <c r="AA106" s="460"/>
    </row>
    <row r="107" spans="3:27" x14ac:dyDescent="0.2">
      <c r="D107" s="2707" t="s">
        <v>0</v>
      </c>
      <c r="E107" s="2710" t="s">
        <v>272</v>
      </c>
      <c r="F107" s="2711"/>
      <c r="G107" s="2711"/>
      <c r="H107" s="2716" t="s">
        <v>194</v>
      </c>
      <c r="I107" s="2399" t="s">
        <v>169</v>
      </c>
      <c r="J107" s="2719" t="s">
        <v>170</v>
      </c>
      <c r="K107" s="2357"/>
      <c r="L107" s="2357"/>
      <c r="M107" s="2357"/>
      <c r="N107" s="2357"/>
      <c r="O107" s="2357"/>
      <c r="P107" s="2357"/>
      <c r="Q107" s="2357"/>
      <c r="R107" s="2357"/>
      <c r="S107" s="2357"/>
      <c r="T107" s="2357"/>
      <c r="U107" s="2357"/>
      <c r="V107" s="2357"/>
      <c r="W107" s="2357"/>
      <c r="X107" s="2357"/>
      <c r="Y107" s="2357"/>
      <c r="Z107" s="2359"/>
      <c r="AA107" s="2400" t="s">
        <v>309</v>
      </c>
    </row>
    <row r="108" spans="3:27" x14ac:dyDescent="0.2">
      <c r="D108" s="2708"/>
      <c r="E108" s="2712"/>
      <c r="F108" s="2713"/>
      <c r="G108" s="2713"/>
      <c r="H108" s="2717"/>
      <c r="I108" s="2401"/>
      <c r="J108" s="2720" t="s">
        <v>171</v>
      </c>
      <c r="K108" s="2358" t="s">
        <v>172</v>
      </c>
      <c r="L108" s="2358" t="s">
        <v>173</v>
      </c>
      <c r="M108" s="2358" t="s">
        <v>174</v>
      </c>
      <c r="N108" s="2358" t="s">
        <v>241</v>
      </c>
      <c r="O108" s="2358" t="s">
        <v>176</v>
      </c>
      <c r="P108" s="2358" t="s">
        <v>177</v>
      </c>
      <c r="Q108" s="2358" t="s">
        <v>178</v>
      </c>
      <c r="R108" s="2358" t="s">
        <v>182</v>
      </c>
      <c r="S108" s="2358" t="s">
        <v>179</v>
      </c>
      <c r="T108" s="2358" t="s">
        <v>270</v>
      </c>
      <c r="U108" s="2358" t="s">
        <v>180</v>
      </c>
      <c r="V108" s="2358" t="s">
        <v>181</v>
      </c>
      <c r="W108" s="2358" t="s">
        <v>183</v>
      </c>
      <c r="X108" s="2358" t="s">
        <v>193</v>
      </c>
      <c r="Y108" s="2358" t="s">
        <v>184</v>
      </c>
      <c r="Z108" s="2360" t="s">
        <v>97</v>
      </c>
      <c r="AA108" s="2402"/>
    </row>
    <row r="109" spans="3:27" x14ac:dyDescent="0.2">
      <c r="D109" s="2709"/>
      <c r="E109" s="2714"/>
      <c r="F109" s="2715"/>
      <c r="G109" s="2715"/>
      <c r="H109" s="2718"/>
      <c r="I109" s="2403"/>
      <c r="J109" s="2720"/>
      <c r="K109" s="2358"/>
      <c r="L109" s="2358"/>
      <c r="M109" s="2358"/>
      <c r="N109" s="2358"/>
      <c r="O109" s="2358"/>
      <c r="P109" s="2358"/>
      <c r="Q109" s="2358"/>
      <c r="R109" s="2358"/>
      <c r="S109" s="2358"/>
      <c r="T109" s="2358"/>
      <c r="U109" s="2358"/>
      <c r="V109" s="2358"/>
      <c r="W109" s="2358"/>
      <c r="X109" s="2358"/>
      <c r="Y109" s="2358"/>
      <c r="Z109" s="2360"/>
      <c r="AA109" s="2404"/>
    </row>
    <row r="110" spans="3:27" ht="13.5" thickBot="1" x14ac:dyDescent="0.25">
      <c r="D110" s="375">
        <v>1</v>
      </c>
      <c r="E110" s="2696">
        <v>2</v>
      </c>
      <c r="F110" s="2398"/>
      <c r="G110" s="2398"/>
      <c r="H110" s="461">
        <v>3</v>
      </c>
      <c r="I110" s="462">
        <v>4</v>
      </c>
      <c r="J110" s="375">
        <v>5</v>
      </c>
      <c r="K110" s="378">
        <v>6</v>
      </c>
      <c r="L110" s="378">
        <v>7</v>
      </c>
      <c r="M110" s="378">
        <v>8</v>
      </c>
      <c r="N110" s="378">
        <v>9</v>
      </c>
      <c r="O110" s="378">
        <v>10</v>
      </c>
      <c r="P110" s="378">
        <v>11</v>
      </c>
      <c r="Q110" s="378">
        <v>12</v>
      </c>
      <c r="R110" s="378">
        <v>13</v>
      </c>
      <c r="S110" s="378">
        <v>14</v>
      </c>
      <c r="T110" s="378">
        <v>15</v>
      </c>
      <c r="U110" s="378">
        <v>16</v>
      </c>
      <c r="V110" s="378">
        <v>17</v>
      </c>
      <c r="W110" s="378">
        <v>18</v>
      </c>
      <c r="X110" s="378">
        <v>19</v>
      </c>
      <c r="Y110" s="378">
        <v>20</v>
      </c>
      <c r="Z110" s="376">
        <v>21</v>
      </c>
      <c r="AA110" s="1472">
        <v>22</v>
      </c>
    </row>
    <row r="111" spans="3:27" ht="21.75" customHeight="1" x14ac:dyDescent="0.2">
      <c r="D111" s="436"/>
      <c r="E111" s="2697"/>
      <c r="F111" s="2698"/>
      <c r="G111" s="2698"/>
      <c r="H111" s="437"/>
      <c r="I111" s="437"/>
      <c r="J111" s="438"/>
      <c r="K111" s="439"/>
      <c r="L111" s="440"/>
      <c r="M111" s="440"/>
      <c r="N111" s="440"/>
      <c r="O111" s="440"/>
      <c r="P111" s="439"/>
      <c r="Q111" s="439"/>
      <c r="R111" s="439"/>
      <c r="S111" s="439"/>
      <c r="T111" s="439"/>
      <c r="U111" s="439"/>
      <c r="V111" s="439"/>
      <c r="W111" s="441"/>
      <c r="X111" s="442"/>
      <c r="Y111" s="441"/>
      <c r="Z111" s="443"/>
      <c r="AA111" s="444"/>
    </row>
    <row r="112" spans="3:27" ht="21.75" customHeight="1" x14ac:dyDescent="0.2">
      <c r="D112" s="445"/>
      <c r="E112" s="2699" t="s">
        <v>275</v>
      </c>
      <c r="F112" s="2700"/>
      <c r="G112" s="2700"/>
      <c r="H112" s="446">
        <v>18</v>
      </c>
      <c r="I112" s="446">
        <v>28</v>
      </c>
      <c r="J112" s="447">
        <v>21</v>
      </c>
      <c r="K112" s="448"/>
      <c r="L112" s="448"/>
      <c r="M112" s="448"/>
      <c r="N112" s="448">
        <v>16</v>
      </c>
      <c r="O112" s="448">
        <v>4</v>
      </c>
      <c r="P112" s="448"/>
      <c r="Q112" s="448"/>
      <c r="R112" s="448"/>
      <c r="S112" s="448">
        <v>15</v>
      </c>
      <c r="T112" s="448">
        <v>5</v>
      </c>
      <c r="U112" s="448"/>
      <c r="V112" s="448"/>
      <c r="W112" s="448"/>
      <c r="X112" s="448">
        <v>21</v>
      </c>
      <c r="Y112" s="448"/>
      <c r="Z112" s="448">
        <v>2</v>
      </c>
      <c r="AA112" s="451"/>
    </row>
    <row r="113" spans="4:27" ht="21.75" customHeight="1" thickBot="1" x14ac:dyDescent="0.25">
      <c r="D113" s="452"/>
      <c r="E113" s="2701"/>
      <c r="F113" s="2702"/>
      <c r="G113" s="2702"/>
      <c r="H113" s="453"/>
      <c r="I113" s="453"/>
      <c r="J113" s="454"/>
      <c r="K113" s="455"/>
      <c r="L113" s="456"/>
      <c r="M113" s="456"/>
      <c r="N113" s="456"/>
      <c r="O113" s="456"/>
      <c r="P113" s="455"/>
      <c r="Q113" s="455"/>
      <c r="R113" s="455"/>
      <c r="S113" s="455"/>
      <c r="T113" s="455"/>
      <c r="U113" s="455"/>
      <c r="V113" s="455"/>
      <c r="W113" s="457"/>
      <c r="X113" s="457"/>
      <c r="Y113" s="457"/>
      <c r="Z113" s="458"/>
      <c r="AA113" s="459"/>
    </row>
    <row r="114" spans="4:27" ht="21.75" customHeight="1" thickBot="1" x14ac:dyDescent="0.25">
      <c r="D114" s="2299" t="s">
        <v>308</v>
      </c>
      <c r="E114" s="2668"/>
      <c r="F114" s="2668"/>
      <c r="G114" s="2703"/>
      <c r="H114" s="370">
        <f>SUM(H112:H113)</f>
        <v>18</v>
      </c>
      <c r="I114" s="370">
        <f t="shared" ref="I114:Z114" si="3">SUM(I112:I113)</f>
        <v>28</v>
      </c>
      <c r="J114" s="476">
        <f t="shared" si="3"/>
        <v>21</v>
      </c>
      <c r="K114" s="369">
        <f t="shared" si="3"/>
        <v>0</v>
      </c>
      <c r="L114" s="369">
        <f t="shared" si="3"/>
        <v>0</v>
      </c>
      <c r="M114" s="369">
        <f t="shared" si="3"/>
        <v>0</v>
      </c>
      <c r="N114" s="369">
        <f t="shared" si="3"/>
        <v>16</v>
      </c>
      <c r="O114" s="369">
        <f t="shared" si="3"/>
        <v>4</v>
      </c>
      <c r="P114" s="369">
        <f t="shared" si="3"/>
        <v>0</v>
      </c>
      <c r="Q114" s="369">
        <f t="shared" si="3"/>
        <v>0</v>
      </c>
      <c r="R114" s="369">
        <f t="shared" si="3"/>
        <v>0</v>
      </c>
      <c r="S114" s="369">
        <f t="shared" si="3"/>
        <v>15</v>
      </c>
      <c r="T114" s="369">
        <f t="shared" si="3"/>
        <v>5</v>
      </c>
      <c r="U114" s="369">
        <f t="shared" si="3"/>
        <v>0</v>
      </c>
      <c r="V114" s="369">
        <f t="shared" si="3"/>
        <v>0</v>
      </c>
      <c r="W114" s="369">
        <f t="shared" si="3"/>
        <v>0</v>
      </c>
      <c r="X114" s="369">
        <f t="shared" si="3"/>
        <v>21</v>
      </c>
      <c r="Y114" s="369">
        <f t="shared" si="3"/>
        <v>0</v>
      </c>
      <c r="Z114" s="369">
        <f t="shared" si="3"/>
        <v>2</v>
      </c>
      <c r="AA114" s="507"/>
    </row>
    <row r="115" spans="4:27" x14ac:dyDescent="0.2">
      <c r="D115" s="1483"/>
      <c r="E115" s="1483"/>
      <c r="F115" s="1483"/>
      <c r="G115" s="1483"/>
      <c r="H115" s="416"/>
      <c r="I115" s="416"/>
      <c r="J115" s="416"/>
      <c r="K115" s="416"/>
      <c r="L115" s="416"/>
      <c r="M115" s="416"/>
      <c r="N115" s="416"/>
      <c r="O115" s="416"/>
      <c r="P115" s="416"/>
      <c r="Q115" s="416"/>
      <c r="R115" s="416"/>
      <c r="S115" s="416"/>
      <c r="T115" s="416"/>
      <c r="U115" s="416"/>
      <c r="V115" s="416"/>
      <c r="W115" s="416"/>
      <c r="X115" s="416"/>
      <c r="Y115" s="416"/>
      <c r="Z115" s="416"/>
      <c r="AA115" s="417"/>
    </row>
    <row r="116" spans="4:27" x14ac:dyDescent="0.2">
      <c r="D116" s="65" t="s">
        <v>79</v>
      </c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2704"/>
      <c r="V116" s="2396"/>
      <c r="W116" s="2396"/>
      <c r="X116" s="2396"/>
      <c r="Y116" s="2396"/>
      <c r="Z116" s="2396"/>
      <c r="AA116" s="2396"/>
    </row>
    <row r="117" spans="4:27" x14ac:dyDescent="0.2">
      <c r="Z117" s="95"/>
      <c r="AA117" s="95"/>
    </row>
    <row r="118" spans="4:27" x14ac:dyDescent="0.2">
      <c r="D118" s="1480" t="s">
        <v>8</v>
      </c>
      <c r="E118" s="15" t="s">
        <v>171</v>
      </c>
      <c r="H118" s="20" t="s">
        <v>20</v>
      </c>
      <c r="I118" s="30" t="s">
        <v>195</v>
      </c>
      <c r="J118" s="15"/>
      <c r="K118" s="15"/>
      <c r="L118" s="15"/>
      <c r="M118" s="10"/>
      <c r="N118" s="10"/>
      <c r="O118" s="10"/>
      <c r="P118" s="10"/>
      <c r="Q118" s="10"/>
      <c r="R118" s="10"/>
      <c r="S118" s="10"/>
      <c r="T118" s="10"/>
      <c r="U118" s="2256"/>
      <c r="V118" s="2256"/>
      <c r="W118" s="2256"/>
      <c r="X118" s="2256"/>
      <c r="Y118" s="2256"/>
      <c r="Z118" s="2256"/>
      <c r="AA118" s="2256"/>
    </row>
    <row r="119" spans="4:27" x14ac:dyDescent="0.2">
      <c r="D119" s="1480" t="s">
        <v>11</v>
      </c>
      <c r="E119" s="15" t="s">
        <v>172</v>
      </c>
      <c r="H119" s="20" t="s">
        <v>20</v>
      </c>
      <c r="I119" s="30" t="s">
        <v>196</v>
      </c>
      <c r="J119" s="17"/>
      <c r="K119" s="15"/>
      <c r="L119" s="15"/>
      <c r="M119" s="10"/>
      <c r="N119" s="10"/>
      <c r="O119" s="10"/>
      <c r="P119" s="10"/>
      <c r="Q119" s="10"/>
      <c r="R119" s="10"/>
      <c r="S119" s="10"/>
      <c r="T119" s="10"/>
      <c r="U119" s="2256"/>
      <c r="V119" s="2256"/>
      <c r="W119" s="2256"/>
      <c r="X119" s="2256"/>
      <c r="Y119" s="2256"/>
      <c r="Z119" s="2256"/>
      <c r="AA119" s="2256"/>
    </row>
    <row r="120" spans="4:27" x14ac:dyDescent="0.2">
      <c r="D120" s="1480" t="s">
        <v>13</v>
      </c>
      <c r="E120" s="18" t="s">
        <v>173</v>
      </c>
      <c r="H120" s="20" t="s">
        <v>20</v>
      </c>
      <c r="I120" s="30" t="s">
        <v>197</v>
      </c>
      <c r="J120" s="18"/>
      <c r="K120" s="15"/>
      <c r="L120" s="15"/>
      <c r="M120" s="10"/>
      <c r="N120" s="10"/>
      <c r="O120" s="10"/>
      <c r="P120" s="10"/>
      <c r="Q120" s="10"/>
      <c r="R120" s="10"/>
      <c r="S120" s="10"/>
      <c r="T120" s="10"/>
      <c r="U120" s="2392"/>
      <c r="V120" s="2392"/>
      <c r="W120" s="2392"/>
      <c r="X120" s="2392"/>
      <c r="Y120" s="2392"/>
      <c r="Z120" s="2392"/>
      <c r="AA120" s="2392"/>
    </row>
    <row r="121" spans="4:27" x14ac:dyDescent="0.2">
      <c r="D121" s="1480" t="s">
        <v>49</v>
      </c>
      <c r="E121" s="15" t="s">
        <v>174</v>
      </c>
      <c r="H121" s="20" t="s">
        <v>20</v>
      </c>
      <c r="I121" s="30" t="s">
        <v>198</v>
      </c>
      <c r="J121" s="15"/>
      <c r="K121" s="15"/>
      <c r="L121" s="15"/>
      <c r="M121" s="1471"/>
      <c r="N121" s="10"/>
      <c r="O121" s="10"/>
      <c r="P121" s="10"/>
      <c r="Q121" s="10"/>
      <c r="R121" s="10"/>
      <c r="S121" s="10"/>
      <c r="T121" s="10"/>
      <c r="U121" s="2392"/>
      <c r="V121" s="2392"/>
      <c r="W121" s="2392"/>
      <c r="X121" s="2392"/>
      <c r="Y121" s="2392"/>
      <c r="Z121" s="2392"/>
      <c r="AA121" s="2392"/>
    </row>
    <row r="122" spans="4:27" x14ac:dyDescent="0.2">
      <c r="D122" s="1480" t="s">
        <v>50</v>
      </c>
      <c r="E122" s="15" t="s">
        <v>175</v>
      </c>
      <c r="H122" s="20" t="s">
        <v>20</v>
      </c>
      <c r="I122" s="30" t="s">
        <v>199</v>
      </c>
      <c r="J122" s="10"/>
      <c r="K122" s="10"/>
      <c r="L122" s="10"/>
      <c r="M122" s="1471"/>
      <c r="N122" s="10"/>
      <c r="O122" s="10"/>
      <c r="P122" s="10"/>
      <c r="Q122" s="10"/>
      <c r="R122" s="10"/>
      <c r="S122" s="10"/>
      <c r="T122" s="10"/>
      <c r="Z122" s="95"/>
      <c r="AA122" s="95"/>
    </row>
    <row r="123" spans="4:27" x14ac:dyDescent="0.2">
      <c r="D123" s="1480" t="s">
        <v>51</v>
      </c>
      <c r="E123" s="15" t="s">
        <v>177</v>
      </c>
      <c r="H123" s="20" t="s">
        <v>20</v>
      </c>
      <c r="I123" s="30" t="s">
        <v>200</v>
      </c>
      <c r="J123" s="10"/>
      <c r="K123" s="10"/>
      <c r="L123" s="10"/>
      <c r="M123" s="1471"/>
      <c r="N123" s="10"/>
      <c r="O123" s="10"/>
      <c r="P123" s="10"/>
      <c r="Q123" s="10"/>
      <c r="R123" s="10"/>
      <c r="S123" s="10"/>
      <c r="T123" s="10"/>
      <c r="Z123" s="95"/>
      <c r="AA123" s="95"/>
    </row>
    <row r="124" spans="4:27" x14ac:dyDescent="0.2">
      <c r="D124" s="1480" t="s">
        <v>52</v>
      </c>
      <c r="E124" s="15" t="s">
        <v>179</v>
      </c>
      <c r="H124" s="20" t="s">
        <v>20</v>
      </c>
      <c r="I124" s="30" t="s">
        <v>201</v>
      </c>
      <c r="J124" s="10"/>
      <c r="K124" s="10"/>
      <c r="L124" s="10"/>
      <c r="M124" s="1471"/>
      <c r="N124" s="10"/>
      <c r="O124" s="10"/>
      <c r="P124" s="10"/>
      <c r="Q124" s="10"/>
      <c r="R124" s="10"/>
      <c r="S124" s="10"/>
      <c r="T124" s="10"/>
      <c r="Z124" s="95"/>
      <c r="AA124" s="95"/>
    </row>
    <row r="125" spans="4:27" x14ac:dyDescent="0.2">
      <c r="D125" s="1480" t="s">
        <v>53</v>
      </c>
      <c r="E125" s="15" t="s">
        <v>191</v>
      </c>
      <c r="H125" s="20" t="s">
        <v>20</v>
      </c>
      <c r="I125" s="30" t="s">
        <v>202</v>
      </c>
      <c r="J125" s="10"/>
      <c r="K125" s="10"/>
      <c r="L125" s="10"/>
      <c r="M125" s="1471"/>
      <c r="N125" s="10"/>
      <c r="O125" s="10"/>
      <c r="P125" s="10"/>
      <c r="Q125" s="10"/>
      <c r="R125" s="10"/>
      <c r="S125" s="10"/>
      <c r="T125" s="10"/>
      <c r="U125" s="2257"/>
      <c r="V125" s="2257"/>
      <c r="W125" s="2257"/>
      <c r="X125" s="2257"/>
      <c r="Y125" s="2257"/>
      <c r="Z125" s="2257"/>
      <c r="AA125" s="2257"/>
    </row>
    <row r="126" spans="4:27" x14ac:dyDescent="0.2">
      <c r="D126" s="1480" t="s">
        <v>54</v>
      </c>
      <c r="E126" s="15" t="s">
        <v>180</v>
      </c>
      <c r="H126" s="20" t="s">
        <v>20</v>
      </c>
      <c r="I126" s="30" t="s">
        <v>206</v>
      </c>
      <c r="J126" s="10"/>
      <c r="K126" s="10"/>
      <c r="L126" s="10"/>
      <c r="M126" s="1471"/>
      <c r="N126" s="10"/>
      <c r="O126" s="10"/>
      <c r="P126" s="10"/>
      <c r="Q126" s="10"/>
      <c r="R126" s="10"/>
      <c r="S126" s="10"/>
      <c r="T126" s="10"/>
      <c r="U126" s="2392"/>
      <c r="V126" s="2392"/>
      <c r="W126" s="2392"/>
      <c r="X126" s="2392"/>
      <c r="Y126" s="2392"/>
      <c r="Z126" s="2392"/>
      <c r="AA126" s="2392"/>
    </row>
    <row r="127" spans="4:27" x14ac:dyDescent="0.2">
      <c r="D127" s="1480" t="s">
        <v>55</v>
      </c>
      <c r="E127" s="15" t="s">
        <v>192</v>
      </c>
      <c r="H127" s="20" t="s">
        <v>20</v>
      </c>
      <c r="I127" s="30" t="s">
        <v>203</v>
      </c>
      <c r="J127" s="10"/>
      <c r="K127" s="10"/>
      <c r="L127" s="10"/>
      <c r="M127" s="1471"/>
      <c r="N127" s="10"/>
      <c r="O127" s="10"/>
      <c r="P127" s="10"/>
      <c r="Q127" s="10"/>
      <c r="R127" s="10"/>
      <c r="S127" s="10"/>
      <c r="T127" s="10"/>
      <c r="U127" s="2392"/>
      <c r="V127" s="2392"/>
      <c r="W127" s="2392"/>
      <c r="X127" s="2392"/>
      <c r="Y127" s="2392"/>
      <c r="Z127" s="2392"/>
      <c r="AA127" s="2392"/>
    </row>
    <row r="128" spans="4:27" x14ac:dyDescent="0.2">
      <c r="D128" s="1480" t="s">
        <v>56</v>
      </c>
      <c r="E128" s="15" t="s">
        <v>183</v>
      </c>
      <c r="H128" s="20" t="s">
        <v>20</v>
      </c>
      <c r="I128" s="30" t="s">
        <v>205</v>
      </c>
      <c r="J128" s="10"/>
      <c r="K128" s="10"/>
      <c r="L128" s="10"/>
      <c r="M128" s="1471"/>
      <c r="N128" s="10"/>
      <c r="O128" s="10"/>
      <c r="P128" s="10"/>
      <c r="Q128" s="10"/>
      <c r="R128" s="10"/>
      <c r="S128" s="10"/>
      <c r="T128" s="10"/>
      <c r="Z128" s="95"/>
      <c r="AA128" s="95"/>
    </row>
    <row r="129" spans="4:27" x14ac:dyDescent="0.2">
      <c r="D129" s="1480" t="s">
        <v>57</v>
      </c>
      <c r="E129" s="15" t="s">
        <v>193</v>
      </c>
      <c r="H129" s="20" t="s">
        <v>20</v>
      </c>
      <c r="I129" s="30" t="s">
        <v>204</v>
      </c>
      <c r="J129" s="10"/>
      <c r="K129" s="10"/>
      <c r="L129" s="10"/>
      <c r="M129" s="1471"/>
      <c r="N129" s="10"/>
      <c r="O129" s="10"/>
      <c r="P129" s="10"/>
      <c r="Q129" s="10"/>
      <c r="R129" s="10"/>
      <c r="S129" s="10"/>
      <c r="T129" s="10"/>
      <c r="Z129" s="95"/>
      <c r="AA129" s="95"/>
    </row>
    <row r="130" spans="4:27" x14ac:dyDescent="0.2">
      <c r="D130" s="1174" t="s">
        <v>643</v>
      </c>
      <c r="E130" s="112" t="s">
        <v>679</v>
      </c>
      <c r="Z130" s="95"/>
    </row>
    <row r="134" spans="4:27" ht="18" x14ac:dyDescent="0.25">
      <c r="D134" s="2361" t="s">
        <v>259</v>
      </c>
      <c r="E134" s="2361"/>
      <c r="F134" s="2361"/>
      <c r="G134" s="2361"/>
      <c r="H134" s="2361"/>
      <c r="I134" s="2361"/>
      <c r="J134" s="2361"/>
      <c r="K134" s="2361"/>
      <c r="L134" s="2361"/>
      <c r="M134" s="2361"/>
      <c r="N134" s="2361"/>
      <c r="O134" s="2361"/>
      <c r="P134" s="2361"/>
      <c r="Q134" s="2361"/>
      <c r="R134" s="2361"/>
      <c r="S134" s="2361"/>
      <c r="T134" s="2361"/>
      <c r="U134" s="2361"/>
      <c r="V134" s="2361"/>
      <c r="W134" s="2361"/>
      <c r="X134" s="2361"/>
      <c r="Y134" s="2361"/>
      <c r="Z134" s="2361"/>
    </row>
    <row r="135" spans="4:27" ht="18" x14ac:dyDescent="0.25">
      <c r="D135" s="1611"/>
      <c r="E135" s="1611"/>
      <c r="F135" s="1611"/>
      <c r="G135" s="1611"/>
      <c r="H135" s="1611"/>
      <c r="I135" s="1611"/>
      <c r="J135" s="1611"/>
      <c r="K135" s="1611"/>
      <c r="L135" s="1611"/>
      <c r="M135" s="1611"/>
      <c r="N135" s="1611"/>
      <c r="O135" s="1611"/>
      <c r="P135" s="1611"/>
      <c r="Q135" s="1611"/>
      <c r="R135" s="1611"/>
      <c r="S135" s="1611"/>
      <c r="T135" s="1611"/>
      <c r="U135" s="1611"/>
      <c r="V135" s="1611"/>
      <c r="W135" s="1611"/>
      <c r="X135" s="1611"/>
      <c r="Y135" s="1611"/>
      <c r="Z135" s="1611"/>
    </row>
    <row r="136" spans="4:27" x14ac:dyDescent="0.2">
      <c r="D136" s="112" t="s">
        <v>273</v>
      </c>
      <c r="E136" s="112"/>
      <c r="F136" s="112" t="s">
        <v>27</v>
      </c>
      <c r="G136" s="2705" t="s">
        <v>286</v>
      </c>
      <c r="H136" s="2705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</row>
    <row r="137" spans="4:27" x14ac:dyDescent="0.2">
      <c r="D137" s="112" t="s">
        <v>25</v>
      </c>
      <c r="E137" s="112"/>
      <c r="F137" s="112" t="s">
        <v>27</v>
      </c>
      <c r="G137" s="2706">
        <v>2014</v>
      </c>
      <c r="H137" s="2706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</row>
    <row r="138" spans="4:27" x14ac:dyDescent="0.2">
      <c r="D138" s="112" t="s">
        <v>311</v>
      </c>
      <c r="E138" s="112"/>
      <c r="F138" s="112" t="s">
        <v>27</v>
      </c>
      <c r="G138" s="2705" t="s">
        <v>295</v>
      </c>
      <c r="H138" s="2705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</row>
    <row r="139" spans="4:27" x14ac:dyDescent="0.2">
      <c r="D139" s="112" t="s">
        <v>26</v>
      </c>
      <c r="E139" s="112"/>
      <c r="F139" s="112" t="s">
        <v>27</v>
      </c>
      <c r="G139" s="1612" t="s">
        <v>313</v>
      </c>
      <c r="H139" s="16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</row>
    <row r="140" spans="4:27" ht="13.5" thickBot="1" x14ac:dyDescent="0.25">
      <c r="D140" s="112"/>
      <c r="E140" s="112"/>
      <c r="F140" s="460"/>
      <c r="G140" s="460"/>
      <c r="H140" s="460"/>
      <c r="I140" s="460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4"/>
      <c r="U140" s="354"/>
      <c r="V140" s="354"/>
      <c r="W140" s="354"/>
      <c r="X140" s="354"/>
      <c r="Y140" s="354"/>
      <c r="Z140" s="354"/>
      <c r="AA140" s="460"/>
    </row>
    <row r="141" spans="4:27" x14ac:dyDescent="0.2">
      <c r="D141" s="2707" t="s">
        <v>0</v>
      </c>
      <c r="E141" s="2710" t="s">
        <v>272</v>
      </c>
      <c r="F141" s="2711"/>
      <c r="G141" s="2711"/>
      <c r="H141" s="2716" t="s">
        <v>194</v>
      </c>
      <c r="I141" s="2399" t="s">
        <v>169</v>
      </c>
      <c r="J141" s="2719" t="s">
        <v>170</v>
      </c>
      <c r="K141" s="2357"/>
      <c r="L141" s="2357"/>
      <c r="M141" s="2357"/>
      <c r="N141" s="2357"/>
      <c r="O141" s="2357"/>
      <c r="P141" s="2357"/>
      <c r="Q141" s="2357"/>
      <c r="R141" s="2357"/>
      <c r="S141" s="2357"/>
      <c r="T141" s="2357"/>
      <c r="U141" s="2357"/>
      <c r="V141" s="2357"/>
      <c r="W141" s="2357"/>
      <c r="X141" s="2357"/>
      <c r="Y141" s="2357"/>
      <c r="Z141" s="2359"/>
      <c r="AA141" s="2400" t="s">
        <v>309</v>
      </c>
    </row>
    <row r="142" spans="4:27" x14ac:dyDescent="0.2">
      <c r="D142" s="2708"/>
      <c r="E142" s="2712"/>
      <c r="F142" s="2713"/>
      <c r="G142" s="2713"/>
      <c r="H142" s="2717"/>
      <c r="I142" s="2401"/>
      <c r="J142" s="2720" t="s">
        <v>171</v>
      </c>
      <c r="K142" s="2358" t="s">
        <v>172</v>
      </c>
      <c r="L142" s="2358" t="s">
        <v>173</v>
      </c>
      <c r="M142" s="2358" t="s">
        <v>174</v>
      </c>
      <c r="N142" s="2358" t="s">
        <v>241</v>
      </c>
      <c r="O142" s="2358" t="s">
        <v>176</v>
      </c>
      <c r="P142" s="2358" t="s">
        <v>177</v>
      </c>
      <c r="Q142" s="2358" t="s">
        <v>178</v>
      </c>
      <c r="R142" s="2358" t="s">
        <v>182</v>
      </c>
      <c r="S142" s="2358" t="s">
        <v>179</v>
      </c>
      <c r="T142" s="2358" t="s">
        <v>270</v>
      </c>
      <c r="U142" s="2358" t="s">
        <v>180</v>
      </c>
      <c r="V142" s="2358" t="s">
        <v>181</v>
      </c>
      <c r="W142" s="2358" t="s">
        <v>183</v>
      </c>
      <c r="X142" s="2358" t="s">
        <v>193</v>
      </c>
      <c r="Y142" s="2358" t="s">
        <v>184</v>
      </c>
      <c r="Z142" s="2360" t="s">
        <v>97</v>
      </c>
      <c r="AA142" s="2402"/>
    </row>
    <row r="143" spans="4:27" x14ac:dyDescent="0.2">
      <c r="D143" s="2709"/>
      <c r="E143" s="2714"/>
      <c r="F143" s="2715"/>
      <c r="G143" s="2715"/>
      <c r="H143" s="2718"/>
      <c r="I143" s="2403"/>
      <c r="J143" s="2720"/>
      <c r="K143" s="2358"/>
      <c r="L143" s="2358"/>
      <c r="M143" s="2358"/>
      <c r="N143" s="2358"/>
      <c r="O143" s="2358"/>
      <c r="P143" s="2358"/>
      <c r="Q143" s="2358"/>
      <c r="R143" s="2358"/>
      <c r="S143" s="2358"/>
      <c r="T143" s="2358"/>
      <c r="U143" s="2358"/>
      <c r="V143" s="2358"/>
      <c r="W143" s="2358"/>
      <c r="X143" s="2358"/>
      <c r="Y143" s="2358"/>
      <c r="Z143" s="2360"/>
      <c r="AA143" s="2404"/>
    </row>
    <row r="144" spans="4:27" ht="13.5" thickBot="1" x14ac:dyDescent="0.25">
      <c r="D144" s="375">
        <v>1</v>
      </c>
      <c r="E144" s="2696">
        <v>2</v>
      </c>
      <c r="F144" s="2398"/>
      <c r="G144" s="2398"/>
      <c r="H144" s="461">
        <v>3</v>
      </c>
      <c r="I144" s="462">
        <v>4</v>
      </c>
      <c r="J144" s="375">
        <v>5</v>
      </c>
      <c r="K144" s="378">
        <v>6</v>
      </c>
      <c r="L144" s="378">
        <v>7</v>
      </c>
      <c r="M144" s="378">
        <v>8</v>
      </c>
      <c r="N144" s="378">
        <v>9</v>
      </c>
      <c r="O144" s="378">
        <v>10</v>
      </c>
      <c r="P144" s="378">
        <v>11</v>
      </c>
      <c r="Q144" s="378">
        <v>12</v>
      </c>
      <c r="R144" s="378">
        <v>13</v>
      </c>
      <c r="S144" s="378">
        <v>14</v>
      </c>
      <c r="T144" s="378">
        <v>15</v>
      </c>
      <c r="U144" s="378">
        <v>16</v>
      </c>
      <c r="V144" s="378">
        <v>17</v>
      </c>
      <c r="W144" s="378">
        <v>18</v>
      </c>
      <c r="X144" s="378">
        <v>19</v>
      </c>
      <c r="Y144" s="378">
        <v>20</v>
      </c>
      <c r="Z144" s="376">
        <v>21</v>
      </c>
      <c r="AA144" s="1610">
        <v>22</v>
      </c>
    </row>
    <row r="145" spans="4:27" x14ac:dyDescent="0.2">
      <c r="D145" s="436"/>
      <c r="E145" s="2697"/>
      <c r="F145" s="2698"/>
      <c r="G145" s="2698"/>
      <c r="H145" s="437"/>
      <c r="I145" s="437"/>
      <c r="J145" s="438"/>
      <c r="K145" s="439"/>
      <c r="L145" s="440"/>
      <c r="M145" s="440"/>
      <c r="N145" s="440"/>
      <c r="O145" s="440"/>
      <c r="P145" s="439"/>
      <c r="Q145" s="439"/>
      <c r="R145" s="439"/>
      <c r="S145" s="439"/>
      <c r="T145" s="439"/>
      <c r="U145" s="439"/>
      <c r="V145" s="439"/>
      <c r="W145" s="441"/>
      <c r="X145" s="442"/>
      <c r="Y145" s="441"/>
      <c r="Z145" s="443"/>
      <c r="AA145" s="444"/>
    </row>
    <row r="146" spans="4:27" x14ac:dyDescent="0.2">
      <c r="D146" s="445"/>
      <c r="E146" s="2699" t="s">
        <v>275</v>
      </c>
      <c r="F146" s="2700"/>
      <c r="G146" s="2700"/>
      <c r="H146" s="1687">
        <v>20</v>
      </c>
      <c r="I146" s="1687">
        <v>22</v>
      </c>
      <c r="J146" s="1688">
        <v>7</v>
      </c>
      <c r="K146" s="1689"/>
      <c r="L146" s="1689"/>
      <c r="M146" s="1689"/>
      <c r="N146" s="1689">
        <v>7</v>
      </c>
      <c r="O146" s="1689"/>
      <c r="P146" s="1689"/>
      <c r="Q146" s="1689"/>
      <c r="R146" s="1689"/>
      <c r="S146" s="1689">
        <v>11</v>
      </c>
      <c r="T146" s="1689">
        <v>5</v>
      </c>
      <c r="U146" s="1689"/>
      <c r="V146" s="1689"/>
      <c r="W146" s="1689">
        <v>3</v>
      </c>
      <c r="X146" s="1689">
        <v>14</v>
      </c>
      <c r="Y146" s="1689"/>
      <c r="Z146" s="1689">
        <v>11</v>
      </c>
      <c r="AA146" s="1690"/>
    </row>
    <row r="147" spans="4:27" ht="13.5" thickBot="1" x14ac:dyDescent="0.25">
      <c r="D147" s="452"/>
      <c r="E147" s="2701"/>
      <c r="F147" s="2702"/>
      <c r="G147" s="2702"/>
      <c r="H147" s="1691"/>
      <c r="I147" s="1691"/>
      <c r="J147" s="1692"/>
      <c r="K147" s="1693"/>
      <c r="L147" s="1694"/>
      <c r="M147" s="1694"/>
      <c r="N147" s="1694"/>
      <c r="O147" s="1694"/>
      <c r="P147" s="1693"/>
      <c r="Q147" s="1693"/>
      <c r="R147" s="1693"/>
      <c r="S147" s="1693"/>
      <c r="T147" s="1693"/>
      <c r="U147" s="1693"/>
      <c r="V147" s="1693"/>
      <c r="W147" s="1695"/>
      <c r="X147" s="1695"/>
      <c r="Y147" s="1695"/>
      <c r="Z147" s="1696"/>
      <c r="AA147" s="1697"/>
    </row>
    <row r="148" spans="4:27" ht="13.5" thickBot="1" x14ac:dyDescent="0.25">
      <c r="D148" s="2299" t="s">
        <v>308</v>
      </c>
      <c r="E148" s="2668"/>
      <c r="F148" s="2668"/>
      <c r="G148" s="2703"/>
      <c r="H148" s="1684">
        <f>SUM(H146:H147)</f>
        <v>20</v>
      </c>
      <c r="I148" s="1684">
        <f t="shared" ref="I148:Z148" si="4">SUM(I146:I147)</f>
        <v>22</v>
      </c>
      <c r="J148" s="1685">
        <f t="shared" si="4"/>
        <v>7</v>
      </c>
      <c r="K148" s="1686">
        <f t="shared" si="4"/>
        <v>0</v>
      </c>
      <c r="L148" s="1686">
        <f t="shared" si="4"/>
        <v>0</v>
      </c>
      <c r="M148" s="1686">
        <f t="shared" si="4"/>
        <v>0</v>
      </c>
      <c r="N148" s="1686">
        <f t="shared" si="4"/>
        <v>7</v>
      </c>
      <c r="O148" s="1686">
        <f t="shared" si="4"/>
        <v>0</v>
      </c>
      <c r="P148" s="1686">
        <f t="shared" si="4"/>
        <v>0</v>
      </c>
      <c r="Q148" s="1686">
        <f t="shared" si="4"/>
        <v>0</v>
      </c>
      <c r="R148" s="1686">
        <f t="shared" si="4"/>
        <v>0</v>
      </c>
      <c r="S148" s="1686">
        <f t="shared" si="4"/>
        <v>11</v>
      </c>
      <c r="T148" s="1686">
        <f t="shared" si="4"/>
        <v>5</v>
      </c>
      <c r="U148" s="1686">
        <f t="shared" si="4"/>
        <v>0</v>
      </c>
      <c r="V148" s="1686">
        <f t="shared" si="4"/>
        <v>0</v>
      </c>
      <c r="W148" s="1686">
        <f t="shared" si="4"/>
        <v>3</v>
      </c>
      <c r="X148" s="1686">
        <f t="shared" si="4"/>
        <v>14</v>
      </c>
      <c r="Y148" s="1686">
        <f t="shared" si="4"/>
        <v>0</v>
      </c>
      <c r="Z148" s="1686">
        <f t="shared" si="4"/>
        <v>11</v>
      </c>
      <c r="AA148" s="1698"/>
    </row>
    <row r="149" spans="4:27" x14ac:dyDescent="0.2">
      <c r="D149" s="1621"/>
      <c r="E149" s="1621"/>
      <c r="F149" s="1621"/>
      <c r="G149" s="1621"/>
      <c r="H149" s="416"/>
      <c r="I149" s="416"/>
      <c r="J149" s="416"/>
      <c r="K149" s="416"/>
      <c r="L149" s="416"/>
      <c r="M149" s="416"/>
      <c r="N149" s="416"/>
      <c r="O149" s="416"/>
      <c r="P149" s="416"/>
      <c r="Q149" s="416"/>
      <c r="R149" s="416"/>
      <c r="S149" s="416"/>
      <c r="T149" s="416"/>
      <c r="U149" s="416"/>
      <c r="V149" s="416"/>
      <c r="W149" s="416"/>
      <c r="X149" s="416"/>
      <c r="Y149" s="416"/>
      <c r="Z149" s="416"/>
      <c r="AA149" s="417"/>
    </row>
    <row r="150" spans="4:27" x14ac:dyDescent="0.2">
      <c r="D150" s="65" t="s">
        <v>79</v>
      </c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2704"/>
      <c r="V150" s="2396"/>
      <c r="W150" s="2396"/>
      <c r="X150" s="2396"/>
      <c r="Y150" s="2396"/>
      <c r="Z150" s="2396"/>
      <c r="AA150" s="2396"/>
    </row>
    <row r="151" spans="4:27" x14ac:dyDescent="0.2">
      <c r="Z151" s="95"/>
      <c r="AA151" s="95"/>
    </row>
    <row r="152" spans="4:27" x14ac:dyDescent="0.2">
      <c r="D152" s="1617" t="s">
        <v>8</v>
      </c>
      <c r="E152" s="15" t="s">
        <v>171</v>
      </c>
      <c r="H152" s="20" t="s">
        <v>20</v>
      </c>
      <c r="I152" s="30" t="s">
        <v>195</v>
      </c>
      <c r="J152" s="15"/>
      <c r="K152" s="15"/>
      <c r="L152" s="15"/>
      <c r="M152" s="10"/>
      <c r="N152" s="10"/>
      <c r="O152" s="10"/>
      <c r="P152" s="10"/>
      <c r="Q152" s="10"/>
      <c r="R152" s="10"/>
      <c r="S152" s="10"/>
      <c r="T152" s="10"/>
      <c r="U152" s="2256"/>
      <c r="V152" s="2256"/>
      <c r="W152" s="2256"/>
      <c r="X152" s="2256"/>
      <c r="Y152" s="2256"/>
      <c r="Z152" s="2256"/>
      <c r="AA152" s="2256"/>
    </row>
    <row r="153" spans="4:27" x14ac:dyDescent="0.2">
      <c r="D153" s="1617" t="s">
        <v>11</v>
      </c>
      <c r="E153" s="15" t="s">
        <v>172</v>
      </c>
      <c r="H153" s="20" t="s">
        <v>20</v>
      </c>
      <c r="I153" s="30" t="s">
        <v>196</v>
      </c>
      <c r="J153" s="17"/>
      <c r="K153" s="15"/>
      <c r="L153" s="15"/>
      <c r="M153" s="10"/>
      <c r="N153" s="10"/>
      <c r="O153" s="10"/>
      <c r="P153" s="10"/>
      <c r="Q153" s="10"/>
      <c r="R153" s="10"/>
      <c r="S153" s="10"/>
      <c r="T153" s="10"/>
      <c r="U153" s="2256"/>
      <c r="V153" s="2256"/>
      <c r="W153" s="2256"/>
      <c r="X153" s="2256"/>
      <c r="Y153" s="2256"/>
      <c r="Z153" s="2256"/>
      <c r="AA153" s="2256"/>
    </row>
    <row r="154" spans="4:27" x14ac:dyDescent="0.2">
      <c r="D154" s="1617" t="s">
        <v>13</v>
      </c>
      <c r="E154" s="18" t="s">
        <v>173</v>
      </c>
      <c r="H154" s="20" t="s">
        <v>20</v>
      </c>
      <c r="I154" s="30" t="s">
        <v>197</v>
      </c>
      <c r="J154" s="18"/>
      <c r="K154" s="15"/>
      <c r="L154" s="15"/>
      <c r="M154" s="10"/>
      <c r="N154" s="10"/>
      <c r="O154" s="10"/>
      <c r="P154" s="10"/>
      <c r="Q154" s="10"/>
      <c r="R154" s="10"/>
      <c r="S154" s="10"/>
      <c r="T154" s="10"/>
      <c r="U154" s="2392"/>
      <c r="V154" s="2392"/>
      <c r="W154" s="2392"/>
      <c r="X154" s="2392"/>
      <c r="Y154" s="2392"/>
      <c r="Z154" s="2392"/>
      <c r="AA154" s="2392"/>
    </row>
    <row r="155" spans="4:27" x14ac:dyDescent="0.2">
      <c r="D155" s="1617" t="s">
        <v>49</v>
      </c>
      <c r="E155" s="15" t="s">
        <v>174</v>
      </c>
      <c r="H155" s="20" t="s">
        <v>20</v>
      </c>
      <c r="I155" s="30" t="s">
        <v>198</v>
      </c>
      <c r="J155" s="15"/>
      <c r="K155" s="15"/>
      <c r="L155" s="15"/>
      <c r="M155" s="1609"/>
      <c r="N155" s="10"/>
      <c r="O155" s="10"/>
      <c r="P155" s="10"/>
      <c r="Q155" s="10"/>
      <c r="R155" s="10"/>
      <c r="S155" s="10"/>
      <c r="T155" s="10"/>
      <c r="U155" s="2392"/>
      <c r="V155" s="2392"/>
      <c r="W155" s="2392"/>
      <c r="X155" s="2392"/>
      <c r="Y155" s="2392"/>
      <c r="Z155" s="2392"/>
      <c r="AA155" s="2392"/>
    </row>
    <row r="156" spans="4:27" x14ac:dyDescent="0.2">
      <c r="D156" s="1617" t="s">
        <v>50</v>
      </c>
      <c r="E156" s="15" t="s">
        <v>175</v>
      </c>
      <c r="H156" s="20" t="s">
        <v>20</v>
      </c>
      <c r="I156" s="30" t="s">
        <v>199</v>
      </c>
      <c r="J156" s="10"/>
      <c r="K156" s="10"/>
      <c r="L156" s="10"/>
      <c r="M156" s="1609"/>
      <c r="N156" s="10"/>
      <c r="O156" s="10"/>
      <c r="P156" s="10"/>
      <c r="Q156" s="10"/>
      <c r="R156" s="10"/>
      <c r="S156" s="10"/>
      <c r="T156" s="10"/>
      <c r="Z156" s="95"/>
      <c r="AA156" s="95"/>
    </row>
    <row r="157" spans="4:27" x14ac:dyDescent="0.2">
      <c r="D157" s="1617" t="s">
        <v>51</v>
      </c>
      <c r="E157" s="15" t="s">
        <v>177</v>
      </c>
      <c r="H157" s="20" t="s">
        <v>20</v>
      </c>
      <c r="I157" s="30" t="s">
        <v>200</v>
      </c>
      <c r="J157" s="10"/>
      <c r="K157" s="10"/>
      <c r="L157" s="10"/>
      <c r="M157" s="1609"/>
      <c r="N157" s="10"/>
      <c r="O157" s="10"/>
      <c r="P157" s="10"/>
      <c r="Q157" s="10"/>
      <c r="R157" s="10"/>
      <c r="S157" s="10"/>
      <c r="T157" s="10"/>
      <c r="Z157" s="95"/>
      <c r="AA157" s="95"/>
    </row>
    <row r="158" spans="4:27" x14ac:dyDescent="0.2">
      <c r="D158" s="1617" t="s">
        <v>52</v>
      </c>
      <c r="E158" s="15" t="s">
        <v>179</v>
      </c>
      <c r="H158" s="20" t="s">
        <v>20</v>
      </c>
      <c r="I158" s="30" t="s">
        <v>201</v>
      </c>
      <c r="J158" s="10"/>
      <c r="K158" s="10"/>
      <c r="L158" s="10"/>
      <c r="M158" s="1609"/>
      <c r="N158" s="10"/>
      <c r="O158" s="10"/>
      <c r="P158" s="10"/>
      <c r="Q158" s="10"/>
      <c r="R158" s="10"/>
      <c r="S158" s="10"/>
      <c r="T158" s="10"/>
      <c r="Z158" s="95"/>
      <c r="AA158" s="95"/>
    </row>
    <row r="159" spans="4:27" x14ac:dyDescent="0.2">
      <c r="D159" s="1617" t="s">
        <v>53</v>
      </c>
      <c r="E159" s="15" t="s">
        <v>191</v>
      </c>
      <c r="H159" s="20" t="s">
        <v>20</v>
      </c>
      <c r="I159" s="30" t="s">
        <v>202</v>
      </c>
      <c r="J159" s="10"/>
      <c r="K159" s="10"/>
      <c r="L159" s="10"/>
      <c r="M159" s="1609"/>
      <c r="N159" s="10"/>
      <c r="O159" s="10"/>
      <c r="P159" s="10"/>
      <c r="Q159" s="10"/>
      <c r="R159" s="10"/>
      <c r="S159" s="10"/>
      <c r="T159" s="10"/>
      <c r="U159" s="2257"/>
      <c r="V159" s="2257"/>
      <c r="W159" s="2257"/>
      <c r="X159" s="2257"/>
      <c r="Y159" s="2257"/>
      <c r="Z159" s="2257"/>
      <c r="AA159" s="2257"/>
    </row>
    <row r="160" spans="4:27" x14ac:dyDescent="0.2">
      <c r="D160" s="1617" t="s">
        <v>54</v>
      </c>
      <c r="E160" s="15" t="s">
        <v>180</v>
      </c>
      <c r="H160" s="20" t="s">
        <v>20</v>
      </c>
      <c r="I160" s="30" t="s">
        <v>206</v>
      </c>
      <c r="J160" s="10"/>
      <c r="K160" s="10"/>
      <c r="L160" s="10"/>
      <c r="M160" s="1609"/>
      <c r="N160" s="10"/>
      <c r="O160" s="10"/>
      <c r="P160" s="10"/>
      <c r="Q160" s="10"/>
      <c r="R160" s="10"/>
      <c r="S160" s="10"/>
      <c r="T160" s="10"/>
      <c r="U160" s="2392"/>
      <c r="V160" s="2392"/>
      <c r="W160" s="2392"/>
      <c r="X160" s="2392"/>
      <c r="Y160" s="2392"/>
      <c r="Z160" s="2392"/>
      <c r="AA160" s="2392"/>
    </row>
    <row r="161" spans="4:27" x14ac:dyDescent="0.2">
      <c r="D161" s="1617" t="s">
        <v>55</v>
      </c>
      <c r="E161" s="15" t="s">
        <v>192</v>
      </c>
      <c r="H161" s="20" t="s">
        <v>20</v>
      </c>
      <c r="I161" s="30" t="s">
        <v>203</v>
      </c>
      <c r="J161" s="10"/>
      <c r="K161" s="10"/>
      <c r="L161" s="10"/>
      <c r="M161" s="1609"/>
      <c r="N161" s="10"/>
      <c r="O161" s="10"/>
      <c r="P161" s="10"/>
      <c r="Q161" s="10"/>
      <c r="R161" s="10"/>
      <c r="S161" s="10"/>
      <c r="T161" s="10"/>
      <c r="U161" s="2392"/>
      <c r="V161" s="2392"/>
      <c r="W161" s="2392"/>
      <c r="X161" s="2392"/>
      <c r="Y161" s="2392"/>
      <c r="Z161" s="2392"/>
      <c r="AA161" s="2392"/>
    </row>
    <row r="162" spans="4:27" x14ac:dyDescent="0.2">
      <c r="D162" s="1617" t="s">
        <v>56</v>
      </c>
      <c r="E162" s="15" t="s">
        <v>183</v>
      </c>
      <c r="H162" s="20" t="s">
        <v>20</v>
      </c>
      <c r="I162" s="30" t="s">
        <v>205</v>
      </c>
      <c r="J162" s="10"/>
      <c r="K162" s="10"/>
      <c r="L162" s="10"/>
      <c r="M162" s="1609"/>
      <c r="N162" s="10"/>
      <c r="O162" s="10"/>
      <c r="P162" s="10"/>
      <c r="Q162" s="10"/>
      <c r="R162" s="10"/>
      <c r="S162" s="10"/>
      <c r="T162" s="10"/>
      <c r="Z162" s="95"/>
      <c r="AA162" s="95"/>
    </row>
    <row r="163" spans="4:27" x14ac:dyDescent="0.2">
      <c r="D163" s="1617" t="s">
        <v>57</v>
      </c>
      <c r="E163" s="15" t="s">
        <v>193</v>
      </c>
      <c r="H163" s="20" t="s">
        <v>20</v>
      </c>
      <c r="I163" s="30" t="s">
        <v>204</v>
      </c>
      <c r="J163" s="10"/>
      <c r="K163" s="10"/>
      <c r="L163" s="10"/>
      <c r="M163" s="1609"/>
      <c r="N163" s="10"/>
      <c r="O163" s="10"/>
      <c r="P163" s="10"/>
      <c r="Q163" s="10"/>
      <c r="R163" s="10"/>
      <c r="S163" s="10"/>
      <c r="T163" s="10"/>
      <c r="Z163" s="95"/>
      <c r="AA163" s="95"/>
    </row>
    <row r="164" spans="4:27" x14ac:dyDescent="0.2">
      <c r="D164" s="1174" t="s">
        <v>643</v>
      </c>
      <c r="E164" s="112" t="s">
        <v>679</v>
      </c>
      <c r="Z164" s="95"/>
    </row>
    <row r="167" spans="4:27" ht="18" x14ac:dyDescent="0.25">
      <c r="D167" s="2361" t="s">
        <v>259</v>
      </c>
      <c r="E167" s="2361"/>
      <c r="F167" s="2361"/>
      <c r="G167" s="2361"/>
      <c r="H167" s="2361"/>
      <c r="I167" s="2361"/>
      <c r="J167" s="2361"/>
      <c r="K167" s="2361"/>
      <c r="L167" s="2361"/>
      <c r="M167" s="2361"/>
      <c r="N167" s="2361"/>
      <c r="O167" s="2361"/>
      <c r="P167" s="2361"/>
      <c r="Q167" s="2361"/>
      <c r="R167" s="2361"/>
      <c r="S167" s="2361"/>
      <c r="T167" s="2361"/>
      <c r="U167" s="2361"/>
      <c r="V167" s="2361"/>
      <c r="W167" s="2361"/>
      <c r="X167" s="2361"/>
      <c r="Y167" s="2361"/>
      <c r="Z167" s="2361"/>
    </row>
    <row r="168" spans="4:27" ht="18" x14ac:dyDescent="0.25">
      <c r="D168" s="1755"/>
      <c r="E168" s="1755"/>
      <c r="F168" s="1755"/>
      <c r="G168" s="1755"/>
      <c r="H168" s="1755"/>
      <c r="I168" s="1755"/>
      <c r="J168" s="1755"/>
      <c r="K168" s="1755"/>
      <c r="L168" s="1755"/>
      <c r="M168" s="1755"/>
      <c r="N168" s="1755"/>
      <c r="O168" s="1755"/>
      <c r="P168" s="1755"/>
      <c r="Q168" s="1755"/>
      <c r="R168" s="1755"/>
      <c r="S168" s="1755"/>
      <c r="T168" s="1755"/>
      <c r="U168" s="1755"/>
      <c r="V168" s="1755"/>
      <c r="W168" s="1755"/>
      <c r="X168" s="1755"/>
      <c r="Y168" s="1755"/>
      <c r="Z168" s="1755"/>
    </row>
    <row r="169" spans="4:27" x14ac:dyDescent="0.2">
      <c r="D169" s="112" t="s">
        <v>273</v>
      </c>
      <c r="E169" s="112"/>
      <c r="F169" s="112" t="s">
        <v>27</v>
      </c>
      <c r="G169" s="2705" t="s">
        <v>287</v>
      </c>
      <c r="H169" s="2705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</row>
    <row r="170" spans="4:27" x14ac:dyDescent="0.2">
      <c r="D170" s="112" t="s">
        <v>25</v>
      </c>
      <c r="E170" s="112"/>
      <c r="F170" s="112" t="s">
        <v>27</v>
      </c>
      <c r="G170" s="2706">
        <v>2014</v>
      </c>
      <c r="H170" s="2706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</row>
    <row r="171" spans="4:27" x14ac:dyDescent="0.2">
      <c r="D171" s="112" t="s">
        <v>311</v>
      </c>
      <c r="E171" s="112"/>
      <c r="F171" s="112" t="s">
        <v>27</v>
      </c>
      <c r="G171" s="2705" t="s">
        <v>295</v>
      </c>
      <c r="H171" s="2705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</row>
    <row r="172" spans="4:27" x14ac:dyDescent="0.2">
      <c r="D172" s="112" t="s">
        <v>26</v>
      </c>
      <c r="E172" s="112"/>
      <c r="F172" s="112" t="s">
        <v>27</v>
      </c>
      <c r="G172" s="1765" t="s">
        <v>313</v>
      </c>
      <c r="H172" s="1765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</row>
    <row r="173" spans="4:27" ht="13.5" thickBot="1" x14ac:dyDescent="0.25">
      <c r="D173" s="112"/>
      <c r="E173" s="112"/>
      <c r="F173" s="460"/>
      <c r="G173" s="460"/>
      <c r="H173" s="460"/>
      <c r="I173" s="460"/>
      <c r="J173" s="354"/>
      <c r="K173" s="354"/>
      <c r="L173" s="354"/>
      <c r="M173" s="354"/>
      <c r="N173" s="354"/>
      <c r="O173" s="354"/>
      <c r="P173" s="354"/>
      <c r="Q173" s="354"/>
      <c r="R173" s="354"/>
      <c r="S173" s="354"/>
      <c r="T173" s="354"/>
      <c r="U173" s="354"/>
      <c r="V173" s="354"/>
      <c r="W173" s="354"/>
      <c r="X173" s="354"/>
      <c r="Y173" s="354"/>
      <c r="Z173" s="354"/>
      <c r="AA173" s="460"/>
    </row>
    <row r="174" spans="4:27" x14ac:dyDescent="0.2">
      <c r="D174" s="2707" t="s">
        <v>0</v>
      </c>
      <c r="E174" s="2710" t="s">
        <v>272</v>
      </c>
      <c r="F174" s="2711"/>
      <c r="G174" s="2711"/>
      <c r="H174" s="2716" t="s">
        <v>194</v>
      </c>
      <c r="I174" s="2399" t="s">
        <v>169</v>
      </c>
      <c r="J174" s="2719" t="s">
        <v>170</v>
      </c>
      <c r="K174" s="2357"/>
      <c r="L174" s="2357"/>
      <c r="M174" s="2357"/>
      <c r="N174" s="2357"/>
      <c r="O174" s="2357"/>
      <c r="P174" s="2357"/>
      <c r="Q174" s="2357"/>
      <c r="R174" s="2357"/>
      <c r="S174" s="2357"/>
      <c r="T174" s="2357"/>
      <c r="U174" s="2357"/>
      <c r="V174" s="2357"/>
      <c r="W174" s="2357"/>
      <c r="X174" s="2357"/>
      <c r="Y174" s="2357"/>
      <c r="Z174" s="2359"/>
      <c r="AA174" s="2400" t="s">
        <v>309</v>
      </c>
    </row>
    <row r="175" spans="4:27" x14ac:dyDescent="0.2">
      <c r="D175" s="2708"/>
      <c r="E175" s="2712"/>
      <c r="F175" s="2713"/>
      <c r="G175" s="2713"/>
      <c r="H175" s="2717"/>
      <c r="I175" s="2401"/>
      <c r="J175" s="2720" t="s">
        <v>171</v>
      </c>
      <c r="K175" s="2358" t="s">
        <v>172</v>
      </c>
      <c r="L175" s="2358" t="s">
        <v>173</v>
      </c>
      <c r="M175" s="2358" t="s">
        <v>174</v>
      </c>
      <c r="N175" s="2358" t="s">
        <v>241</v>
      </c>
      <c r="O175" s="2358" t="s">
        <v>176</v>
      </c>
      <c r="P175" s="2358" t="s">
        <v>177</v>
      </c>
      <c r="Q175" s="2358" t="s">
        <v>178</v>
      </c>
      <c r="R175" s="2358" t="s">
        <v>182</v>
      </c>
      <c r="S175" s="2358" t="s">
        <v>179</v>
      </c>
      <c r="T175" s="2358" t="s">
        <v>270</v>
      </c>
      <c r="U175" s="2358" t="s">
        <v>180</v>
      </c>
      <c r="V175" s="2358" t="s">
        <v>181</v>
      </c>
      <c r="W175" s="2358" t="s">
        <v>183</v>
      </c>
      <c r="X175" s="2358" t="s">
        <v>193</v>
      </c>
      <c r="Y175" s="2358" t="s">
        <v>184</v>
      </c>
      <c r="Z175" s="2360" t="s">
        <v>97</v>
      </c>
      <c r="AA175" s="2402"/>
    </row>
    <row r="176" spans="4:27" x14ac:dyDescent="0.2">
      <c r="D176" s="2709"/>
      <c r="E176" s="2714"/>
      <c r="F176" s="2715"/>
      <c r="G176" s="2715"/>
      <c r="H176" s="2718"/>
      <c r="I176" s="2403"/>
      <c r="J176" s="2720"/>
      <c r="K176" s="2358"/>
      <c r="L176" s="2358"/>
      <c r="M176" s="2358"/>
      <c r="N176" s="2358"/>
      <c r="O176" s="2358"/>
      <c r="P176" s="2358"/>
      <c r="Q176" s="2358"/>
      <c r="R176" s="2358"/>
      <c r="S176" s="2358"/>
      <c r="T176" s="2358"/>
      <c r="U176" s="2358"/>
      <c r="V176" s="2358"/>
      <c r="W176" s="2358"/>
      <c r="X176" s="2358"/>
      <c r="Y176" s="2358"/>
      <c r="Z176" s="2360"/>
      <c r="AA176" s="2404"/>
    </row>
    <row r="177" spans="4:27" ht="13.5" thickBot="1" x14ac:dyDescent="0.25">
      <c r="D177" s="375">
        <v>1</v>
      </c>
      <c r="E177" s="2696">
        <v>2</v>
      </c>
      <c r="F177" s="2398"/>
      <c r="G177" s="2398"/>
      <c r="H177" s="461">
        <v>3</v>
      </c>
      <c r="I177" s="462">
        <v>4</v>
      </c>
      <c r="J177" s="375">
        <v>5</v>
      </c>
      <c r="K177" s="378">
        <v>6</v>
      </c>
      <c r="L177" s="378">
        <v>7</v>
      </c>
      <c r="M177" s="378">
        <v>8</v>
      </c>
      <c r="N177" s="378">
        <v>9</v>
      </c>
      <c r="O177" s="378">
        <v>10</v>
      </c>
      <c r="P177" s="378">
        <v>11</v>
      </c>
      <c r="Q177" s="378">
        <v>12</v>
      </c>
      <c r="R177" s="378">
        <v>13</v>
      </c>
      <c r="S177" s="378">
        <v>14</v>
      </c>
      <c r="T177" s="378">
        <v>15</v>
      </c>
      <c r="U177" s="378">
        <v>16</v>
      </c>
      <c r="V177" s="378">
        <v>17</v>
      </c>
      <c r="W177" s="378">
        <v>18</v>
      </c>
      <c r="X177" s="378">
        <v>19</v>
      </c>
      <c r="Y177" s="378">
        <v>20</v>
      </c>
      <c r="Z177" s="376">
        <v>21</v>
      </c>
      <c r="AA177" s="1754">
        <v>22</v>
      </c>
    </row>
    <row r="178" spans="4:27" x14ac:dyDescent="0.2">
      <c r="D178" s="436"/>
      <c r="E178" s="2697"/>
      <c r="F178" s="2698"/>
      <c r="G178" s="2698"/>
      <c r="H178" s="437"/>
      <c r="I178" s="437"/>
      <c r="J178" s="438"/>
      <c r="K178" s="439"/>
      <c r="L178" s="440"/>
      <c r="M178" s="440"/>
      <c r="N178" s="440"/>
      <c r="O178" s="440"/>
      <c r="P178" s="439"/>
      <c r="Q178" s="439"/>
      <c r="R178" s="439"/>
      <c r="S178" s="439"/>
      <c r="T178" s="439"/>
      <c r="U178" s="439"/>
      <c r="V178" s="439"/>
      <c r="W178" s="441"/>
      <c r="X178" s="442"/>
      <c r="Y178" s="441"/>
      <c r="Z178" s="443"/>
      <c r="AA178" s="444"/>
    </row>
    <row r="179" spans="4:27" x14ac:dyDescent="0.2">
      <c r="D179" s="445"/>
      <c r="E179" s="2699" t="s">
        <v>275</v>
      </c>
      <c r="F179" s="2700"/>
      <c r="G179" s="2700"/>
      <c r="H179" s="1687">
        <v>16</v>
      </c>
      <c r="I179" s="1687">
        <v>9</v>
      </c>
      <c r="J179" s="1688">
        <v>7</v>
      </c>
      <c r="K179" s="1689"/>
      <c r="L179" s="1689"/>
      <c r="M179" s="1689"/>
      <c r="N179" s="1689">
        <v>9</v>
      </c>
      <c r="O179" s="1689">
        <v>3</v>
      </c>
      <c r="P179" s="1689"/>
      <c r="Q179" s="1689"/>
      <c r="R179" s="1689"/>
      <c r="S179" s="1689">
        <v>8</v>
      </c>
      <c r="T179" s="1689">
        <v>3</v>
      </c>
      <c r="U179" s="1689"/>
      <c r="V179" s="1689"/>
      <c r="W179" s="1689"/>
      <c r="X179" s="1689">
        <v>9</v>
      </c>
      <c r="Y179" s="1689"/>
      <c r="Z179" s="1689">
        <v>1</v>
      </c>
      <c r="AA179" s="1690"/>
    </row>
    <row r="180" spans="4:27" ht="13.5" thickBot="1" x14ac:dyDescent="0.25">
      <c r="D180" s="452"/>
      <c r="E180" s="2701"/>
      <c r="F180" s="2702"/>
      <c r="G180" s="2702"/>
      <c r="H180" s="1691"/>
      <c r="I180" s="1691"/>
      <c r="J180" s="1692"/>
      <c r="K180" s="1693"/>
      <c r="L180" s="1694"/>
      <c r="M180" s="1694"/>
      <c r="N180" s="1694"/>
      <c r="O180" s="1694"/>
      <c r="P180" s="1693"/>
      <c r="Q180" s="1693"/>
      <c r="R180" s="1693"/>
      <c r="S180" s="1693"/>
      <c r="T180" s="1693"/>
      <c r="U180" s="1693"/>
      <c r="V180" s="1693"/>
      <c r="W180" s="1695"/>
      <c r="X180" s="1695"/>
      <c r="Y180" s="1695"/>
      <c r="Z180" s="1696"/>
      <c r="AA180" s="1697"/>
    </row>
    <row r="181" spans="4:27" ht="13.5" thickBot="1" x14ac:dyDescent="0.25">
      <c r="D181" s="2299" t="s">
        <v>308</v>
      </c>
      <c r="E181" s="2668"/>
      <c r="F181" s="2668"/>
      <c r="G181" s="2703"/>
      <c r="H181" s="1684">
        <f>SUM(H179:H180)</f>
        <v>16</v>
      </c>
      <c r="I181" s="1684">
        <f t="shared" ref="I181:Z181" si="5">SUM(I179:I180)</f>
        <v>9</v>
      </c>
      <c r="J181" s="1685">
        <f t="shared" si="5"/>
        <v>7</v>
      </c>
      <c r="K181" s="1686">
        <f t="shared" si="5"/>
        <v>0</v>
      </c>
      <c r="L181" s="1686">
        <f t="shared" si="5"/>
        <v>0</v>
      </c>
      <c r="M181" s="1686">
        <f t="shared" si="5"/>
        <v>0</v>
      </c>
      <c r="N181" s="1686">
        <f t="shared" si="5"/>
        <v>9</v>
      </c>
      <c r="O181" s="1686">
        <f t="shared" si="5"/>
        <v>3</v>
      </c>
      <c r="P181" s="1686">
        <f t="shared" si="5"/>
        <v>0</v>
      </c>
      <c r="Q181" s="1686">
        <f t="shared" si="5"/>
        <v>0</v>
      </c>
      <c r="R181" s="1686">
        <f t="shared" si="5"/>
        <v>0</v>
      </c>
      <c r="S181" s="1686">
        <f t="shared" si="5"/>
        <v>8</v>
      </c>
      <c r="T181" s="1686">
        <f t="shared" si="5"/>
        <v>3</v>
      </c>
      <c r="U181" s="1686">
        <f t="shared" si="5"/>
        <v>0</v>
      </c>
      <c r="V181" s="1686">
        <f t="shared" si="5"/>
        <v>0</v>
      </c>
      <c r="W181" s="1686">
        <f t="shared" si="5"/>
        <v>0</v>
      </c>
      <c r="X181" s="1686">
        <f t="shared" si="5"/>
        <v>9</v>
      </c>
      <c r="Y181" s="1686">
        <f t="shared" si="5"/>
        <v>0</v>
      </c>
      <c r="Z181" s="1686">
        <f t="shared" si="5"/>
        <v>1</v>
      </c>
      <c r="AA181" s="1698"/>
    </row>
    <row r="182" spans="4:27" x14ac:dyDescent="0.2">
      <c r="D182" s="1767"/>
      <c r="E182" s="1767"/>
      <c r="F182" s="1767"/>
      <c r="G182" s="1767"/>
      <c r="H182" s="416"/>
      <c r="I182" s="416"/>
      <c r="J182" s="416"/>
      <c r="K182" s="416"/>
      <c r="L182" s="416"/>
      <c r="M182" s="416"/>
      <c r="N182" s="416"/>
      <c r="O182" s="416"/>
      <c r="P182" s="416"/>
      <c r="Q182" s="416"/>
      <c r="R182" s="416"/>
      <c r="S182" s="416"/>
      <c r="T182" s="416"/>
      <c r="U182" s="416"/>
      <c r="V182" s="416"/>
      <c r="W182" s="416"/>
      <c r="X182" s="416"/>
      <c r="Y182" s="416"/>
      <c r="Z182" s="416"/>
      <c r="AA182" s="417"/>
    </row>
    <row r="183" spans="4:27" x14ac:dyDescent="0.2">
      <c r="D183" s="65" t="s">
        <v>79</v>
      </c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2704"/>
      <c r="V183" s="2396"/>
      <c r="W183" s="2396"/>
      <c r="X183" s="2396"/>
      <c r="Y183" s="2396"/>
      <c r="Z183" s="2396"/>
      <c r="AA183" s="2396"/>
    </row>
    <row r="184" spans="4:27" x14ac:dyDescent="0.2">
      <c r="Z184" s="95"/>
      <c r="AA184" s="95"/>
    </row>
    <row r="185" spans="4:27" x14ac:dyDescent="0.2">
      <c r="D185" s="1756" t="s">
        <v>8</v>
      </c>
      <c r="E185" s="15" t="s">
        <v>171</v>
      </c>
      <c r="H185" s="20" t="s">
        <v>20</v>
      </c>
      <c r="I185" s="30" t="s">
        <v>195</v>
      </c>
      <c r="J185" s="15"/>
      <c r="K185" s="15"/>
      <c r="L185" s="15"/>
      <c r="M185" s="10"/>
      <c r="N185" s="10"/>
      <c r="O185" s="10"/>
      <c r="P185" s="10"/>
      <c r="Q185" s="10"/>
      <c r="R185" s="10"/>
      <c r="S185" s="10"/>
      <c r="T185" s="10"/>
      <c r="U185" s="2256"/>
      <c r="V185" s="2256"/>
      <c r="W185" s="2256"/>
      <c r="X185" s="2256"/>
      <c r="Y185" s="2256"/>
      <c r="Z185" s="2256"/>
      <c r="AA185" s="2256"/>
    </row>
    <row r="186" spans="4:27" x14ac:dyDescent="0.2">
      <c r="D186" s="1756" t="s">
        <v>11</v>
      </c>
      <c r="E186" s="15" t="s">
        <v>172</v>
      </c>
      <c r="H186" s="20" t="s">
        <v>20</v>
      </c>
      <c r="I186" s="30" t="s">
        <v>196</v>
      </c>
      <c r="J186" s="17"/>
      <c r="K186" s="15"/>
      <c r="L186" s="15"/>
      <c r="M186" s="10"/>
      <c r="N186" s="10"/>
      <c r="O186" s="10"/>
      <c r="P186" s="10"/>
      <c r="Q186" s="10"/>
      <c r="R186" s="10"/>
      <c r="S186" s="10"/>
      <c r="T186" s="10"/>
      <c r="U186" s="2256"/>
      <c r="V186" s="2256"/>
      <c r="W186" s="2256"/>
      <c r="X186" s="2256"/>
      <c r="Y186" s="2256"/>
      <c r="Z186" s="2256"/>
      <c r="AA186" s="2256"/>
    </row>
    <row r="187" spans="4:27" x14ac:dyDescent="0.2">
      <c r="D187" s="1756" t="s">
        <v>13</v>
      </c>
      <c r="E187" s="18" t="s">
        <v>173</v>
      </c>
      <c r="H187" s="20" t="s">
        <v>20</v>
      </c>
      <c r="I187" s="30" t="s">
        <v>197</v>
      </c>
      <c r="J187" s="18"/>
      <c r="K187" s="15"/>
      <c r="L187" s="15"/>
      <c r="M187" s="10"/>
      <c r="N187" s="10"/>
      <c r="O187" s="10"/>
      <c r="P187" s="10"/>
      <c r="Q187" s="10"/>
      <c r="R187" s="10"/>
      <c r="S187" s="10"/>
      <c r="T187" s="10"/>
      <c r="U187" s="2392"/>
      <c r="V187" s="2392"/>
      <c r="W187" s="2392"/>
      <c r="X187" s="2392"/>
      <c r="Y187" s="2392"/>
      <c r="Z187" s="2392"/>
      <c r="AA187" s="2392"/>
    </row>
    <row r="188" spans="4:27" x14ac:dyDescent="0.2">
      <c r="D188" s="1756" t="s">
        <v>49</v>
      </c>
      <c r="E188" s="15" t="s">
        <v>174</v>
      </c>
      <c r="H188" s="20" t="s">
        <v>20</v>
      </c>
      <c r="I188" s="30" t="s">
        <v>198</v>
      </c>
      <c r="J188" s="15"/>
      <c r="K188" s="15"/>
      <c r="L188" s="15"/>
      <c r="M188" s="1753"/>
      <c r="N188" s="10"/>
      <c r="O188" s="10"/>
      <c r="P188" s="10"/>
      <c r="Q188" s="10"/>
      <c r="R188" s="10"/>
      <c r="S188" s="10"/>
      <c r="T188" s="10"/>
      <c r="U188" s="2392"/>
      <c r="V188" s="2392"/>
      <c r="W188" s="2392"/>
      <c r="X188" s="2392"/>
      <c r="Y188" s="2392"/>
      <c r="Z188" s="2392"/>
      <c r="AA188" s="2392"/>
    </row>
    <row r="189" spans="4:27" x14ac:dyDescent="0.2">
      <c r="D189" s="1756" t="s">
        <v>50</v>
      </c>
      <c r="E189" s="15" t="s">
        <v>175</v>
      </c>
      <c r="H189" s="20" t="s">
        <v>20</v>
      </c>
      <c r="I189" s="30" t="s">
        <v>199</v>
      </c>
      <c r="J189" s="10"/>
      <c r="K189" s="10"/>
      <c r="L189" s="10"/>
      <c r="M189" s="1753"/>
      <c r="N189" s="10"/>
      <c r="O189" s="10"/>
      <c r="P189" s="10"/>
      <c r="Q189" s="10"/>
      <c r="R189" s="10"/>
      <c r="S189" s="10"/>
      <c r="T189" s="10"/>
      <c r="Z189" s="95"/>
      <c r="AA189" s="95"/>
    </row>
    <row r="190" spans="4:27" x14ac:dyDescent="0.2">
      <c r="D190" s="1756" t="s">
        <v>51</v>
      </c>
      <c r="E190" s="15" t="s">
        <v>177</v>
      </c>
      <c r="H190" s="20" t="s">
        <v>20</v>
      </c>
      <c r="I190" s="30" t="s">
        <v>200</v>
      </c>
      <c r="J190" s="10"/>
      <c r="K190" s="10"/>
      <c r="L190" s="10"/>
      <c r="M190" s="1753"/>
      <c r="N190" s="10"/>
      <c r="O190" s="10"/>
      <c r="P190" s="10"/>
      <c r="Q190" s="10"/>
      <c r="R190" s="10"/>
      <c r="S190" s="10"/>
      <c r="T190" s="10"/>
      <c r="Z190" s="95"/>
      <c r="AA190" s="95"/>
    </row>
    <row r="191" spans="4:27" x14ac:dyDescent="0.2">
      <c r="D191" s="1756" t="s">
        <v>52</v>
      </c>
      <c r="E191" s="15" t="s">
        <v>179</v>
      </c>
      <c r="H191" s="20" t="s">
        <v>20</v>
      </c>
      <c r="I191" s="30" t="s">
        <v>201</v>
      </c>
      <c r="J191" s="10"/>
      <c r="K191" s="10"/>
      <c r="L191" s="10"/>
      <c r="M191" s="1753"/>
      <c r="N191" s="10"/>
      <c r="O191" s="10"/>
      <c r="P191" s="10"/>
      <c r="Q191" s="10"/>
      <c r="R191" s="10"/>
      <c r="S191" s="10"/>
      <c r="T191" s="10"/>
      <c r="Z191" s="95"/>
      <c r="AA191" s="95"/>
    </row>
    <row r="192" spans="4:27" x14ac:dyDescent="0.2">
      <c r="D192" s="1756" t="s">
        <v>53</v>
      </c>
      <c r="E192" s="15" t="s">
        <v>191</v>
      </c>
      <c r="H192" s="20" t="s">
        <v>20</v>
      </c>
      <c r="I192" s="30" t="s">
        <v>202</v>
      </c>
      <c r="J192" s="10"/>
      <c r="K192" s="10"/>
      <c r="L192" s="10"/>
      <c r="M192" s="1753"/>
      <c r="N192" s="10"/>
      <c r="O192" s="10"/>
      <c r="P192" s="10"/>
      <c r="Q192" s="10"/>
      <c r="R192" s="10"/>
      <c r="S192" s="10"/>
      <c r="T192" s="10"/>
      <c r="U192" s="2257"/>
      <c r="V192" s="2257"/>
      <c r="W192" s="2257"/>
      <c r="X192" s="2257"/>
      <c r="Y192" s="2257"/>
      <c r="Z192" s="2257"/>
      <c r="AA192" s="2257"/>
    </row>
    <row r="193" spans="4:27" x14ac:dyDescent="0.2">
      <c r="D193" s="1756" t="s">
        <v>54</v>
      </c>
      <c r="E193" s="15" t="s">
        <v>180</v>
      </c>
      <c r="H193" s="20" t="s">
        <v>20</v>
      </c>
      <c r="I193" s="30" t="s">
        <v>206</v>
      </c>
      <c r="J193" s="10"/>
      <c r="K193" s="10"/>
      <c r="L193" s="10"/>
      <c r="M193" s="1753"/>
      <c r="N193" s="10"/>
      <c r="O193" s="10"/>
      <c r="P193" s="10"/>
      <c r="Q193" s="10"/>
      <c r="R193" s="10"/>
      <c r="S193" s="10"/>
      <c r="T193" s="10"/>
      <c r="U193" s="2392"/>
      <c r="V193" s="2392"/>
      <c r="W193" s="2392"/>
      <c r="X193" s="2392"/>
      <c r="Y193" s="2392"/>
      <c r="Z193" s="2392"/>
      <c r="AA193" s="2392"/>
    </row>
    <row r="194" spans="4:27" x14ac:dyDescent="0.2">
      <c r="D194" s="1756" t="s">
        <v>55</v>
      </c>
      <c r="E194" s="15" t="s">
        <v>192</v>
      </c>
      <c r="H194" s="20" t="s">
        <v>20</v>
      </c>
      <c r="I194" s="30" t="s">
        <v>203</v>
      </c>
      <c r="J194" s="10"/>
      <c r="K194" s="10"/>
      <c r="L194" s="10"/>
      <c r="M194" s="1753"/>
      <c r="N194" s="10"/>
      <c r="O194" s="10"/>
      <c r="P194" s="10"/>
      <c r="Q194" s="10"/>
      <c r="R194" s="10"/>
      <c r="S194" s="10"/>
      <c r="T194" s="10"/>
      <c r="U194" s="2392"/>
      <c r="V194" s="2392"/>
      <c r="W194" s="2392"/>
      <c r="X194" s="2392"/>
      <c r="Y194" s="2392"/>
      <c r="Z194" s="2392"/>
      <c r="AA194" s="2392"/>
    </row>
    <row r="195" spans="4:27" x14ac:dyDescent="0.2">
      <c r="D195" s="1756" t="s">
        <v>56</v>
      </c>
      <c r="E195" s="15" t="s">
        <v>183</v>
      </c>
      <c r="H195" s="20" t="s">
        <v>20</v>
      </c>
      <c r="I195" s="30" t="s">
        <v>205</v>
      </c>
      <c r="J195" s="10"/>
      <c r="K195" s="10"/>
      <c r="L195" s="10"/>
      <c r="M195" s="1753"/>
      <c r="N195" s="10"/>
      <c r="O195" s="10"/>
      <c r="P195" s="10"/>
      <c r="Q195" s="10"/>
      <c r="R195" s="10"/>
      <c r="S195" s="10"/>
      <c r="T195" s="10"/>
      <c r="Z195" s="95"/>
      <c r="AA195" s="95"/>
    </row>
    <row r="196" spans="4:27" x14ac:dyDescent="0.2">
      <c r="D196" s="1756" t="s">
        <v>57</v>
      </c>
      <c r="E196" s="15" t="s">
        <v>193</v>
      </c>
      <c r="H196" s="20" t="s">
        <v>20</v>
      </c>
      <c r="I196" s="30" t="s">
        <v>204</v>
      </c>
      <c r="J196" s="10"/>
      <c r="K196" s="10"/>
      <c r="L196" s="10"/>
      <c r="M196" s="1753"/>
      <c r="N196" s="10"/>
      <c r="O196" s="10"/>
      <c r="P196" s="10"/>
      <c r="Q196" s="10"/>
      <c r="R196" s="10"/>
      <c r="S196" s="10"/>
      <c r="T196" s="10"/>
      <c r="Z196" s="95"/>
      <c r="AA196" s="95"/>
    </row>
    <row r="197" spans="4:27" x14ac:dyDescent="0.2">
      <c r="D197" s="1174" t="s">
        <v>643</v>
      </c>
      <c r="E197" s="112" t="s">
        <v>679</v>
      </c>
      <c r="Z197" s="95"/>
    </row>
    <row r="200" spans="4:27" ht="18" x14ac:dyDescent="0.25">
      <c r="D200" s="2361" t="s">
        <v>259</v>
      </c>
      <c r="E200" s="2361"/>
      <c r="F200" s="2361"/>
      <c r="G200" s="2361"/>
      <c r="H200" s="2361"/>
      <c r="I200" s="2361"/>
      <c r="J200" s="2361"/>
      <c r="K200" s="2361"/>
      <c r="L200" s="2361"/>
      <c r="M200" s="2361"/>
      <c r="N200" s="2361"/>
      <c r="O200" s="2361"/>
      <c r="P200" s="2361"/>
      <c r="Q200" s="2361"/>
      <c r="R200" s="2361"/>
      <c r="S200" s="2361"/>
      <c r="T200" s="2361"/>
      <c r="U200" s="2361"/>
      <c r="V200" s="2361"/>
      <c r="W200" s="2361"/>
      <c r="X200" s="2361"/>
      <c r="Y200" s="2361"/>
      <c r="Z200" s="2361"/>
    </row>
    <row r="201" spans="4:27" ht="18" x14ac:dyDescent="0.25">
      <c r="D201" s="1890"/>
      <c r="E201" s="1890"/>
      <c r="F201" s="1890"/>
      <c r="G201" s="1890"/>
      <c r="H201" s="1890"/>
      <c r="I201" s="1890"/>
      <c r="J201" s="1890"/>
      <c r="K201" s="1890"/>
      <c r="L201" s="1890"/>
      <c r="M201" s="1890"/>
      <c r="N201" s="1890"/>
      <c r="O201" s="1890"/>
      <c r="P201" s="1890"/>
      <c r="Q201" s="1890"/>
      <c r="R201" s="1890"/>
      <c r="S201" s="1890"/>
      <c r="T201" s="1890"/>
      <c r="U201" s="1890"/>
      <c r="V201" s="1890"/>
      <c r="W201" s="1890"/>
      <c r="X201" s="1890"/>
      <c r="Y201" s="1890"/>
      <c r="Z201" s="1890"/>
    </row>
    <row r="202" spans="4:27" x14ac:dyDescent="0.2">
      <c r="D202" s="112" t="s">
        <v>273</v>
      </c>
      <c r="E202" s="112"/>
      <c r="F202" s="112" t="s">
        <v>27</v>
      </c>
      <c r="G202" s="2705" t="s">
        <v>289</v>
      </c>
      <c r="H202" s="2705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</row>
    <row r="203" spans="4:27" x14ac:dyDescent="0.2">
      <c r="D203" s="112" t="s">
        <v>25</v>
      </c>
      <c r="E203" s="112"/>
      <c r="F203" s="112" t="s">
        <v>27</v>
      </c>
      <c r="G203" s="2706">
        <v>2014</v>
      </c>
      <c r="H203" s="2706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</row>
    <row r="204" spans="4:27" x14ac:dyDescent="0.2">
      <c r="D204" s="112" t="s">
        <v>311</v>
      </c>
      <c r="E204" s="112"/>
      <c r="F204" s="112" t="s">
        <v>27</v>
      </c>
      <c r="G204" s="2705" t="s">
        <v>295</v>
      </c>
      <c r="H204" s="2705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</row>
    <row r="205" spans="4:27" x14ac:dyDescent="0.2">
      <c r="D205" s="112" t="s">
        <v>26</v>
      </c>
      <c r="E205" s="112"/>
      <c r="F205" s="112" t="s">
        <v>27</v>
      </c>
      <c r="G205" s="1900" t="s">
        <v>313</v>
      </c>
      <c r="H205" s="1900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</row>
    <row r="206" spans="4:27" ht="13.5" thickBot="1" x14ac:dyDescent="0.25">
      <c r="D206" s="112"/>
      <c r="E206" s="112"/>
      <c r="F206" s="460"/>
      <c r="G206" s="460"/>
      <c r="H206" s="460"/>
      <c r="I206" s="460"/>
      <c r="J206" s="354"/>
      <c r="K206" s="354"/>
      <c r="L206" s="354"/>
      <c r="M206" s="354"/>
      <c r="N206" s="354"/>
      <c r="O206" s="354"/>
      <c r="P206" s="354"/>
      <c r="Q206" s="354"/>
      <c r="R206" s="354"/>
      <c r="S206" s="354"/>
      <c r="T206" s="354"/>
      <c r="U206" s="354"/>
      <c r="V206" s="354"/>
      <c r="W206" s="354"/>
      <c r="X206" s="354"/>
      <c r="Y206" s="354"/>
      <c r="Z206" s="354"/>
      <c r="AA206" s="460"/>
    </row>
    <row r="207" spans="4:27" x14ac:dyDescent="0.2">
      <c r="D207" s="2707" t="s">
        <v>0</v>
      </c>
      <c r="E207" s="2710" t="s">
        <v>272</v>
      </c>
      <c r="F207" s="2711"/>
      <c r="G207" s="2711"/>
      <c r="H207" s="2716" t="s">
        <v>194</v>
      </c>
      <c r="I207" s="2399" t="s">
        <v>169</v>
      </c>
      <c r="J207" s="2719" t="s">
        <v>170</v>
      </c>
      <c r="K207" s="2357"/>
      <c r="L207" s="2357"/>
      <c r="M207" s="2357"/>
      <c r="N207" s="2357"/>
      <c r="O207" s="2357"/>
      <c r="P207" s="2357"/>
      <c r="Q207" s="2357"/>
      <c r="R207" s="2357"/>
      <c r="S207" s="2357"/>
      <c r="T207" s="2357"/>
      <c r="U207" s="2357"/>
      <c r="V207" s="2357"/>
      <c r="W207" s="2357"/>
      <c r="X207" s="2357"/>
      <c r="Y207" s="2357"/>
      <c r="Z207" s="2359"/>
      <c r="AA207" s="2400" t="s">
        <v>309</v>
      </c>
    </row>
    <row r="208" spans="4:27" x14ac:dyDescent="0.2">
      <c r="D208" s="2708"/>
      <c r="E208" s="2712"/>
      <c r="F208" s="2713"/>
      <c r="G208" s="2713"/>
      <c r="H208" s="2717"/>
      <c r="I208" s="2401"/>
      <c r="J208" s="2720" t="s">
        <v>171</v>
      </c>
      <c r="K208" s="2358" t="s">
        <v>172</v>
      </c>
      <c r="L208" s="2358" t="s">
        <v>173</v>
      </c>
      <c r="M208" s="2358" t="s">
        <v>174</v>
      </c>
      <c r="N208" s="2358" t="s">
        <v>241</v>
      </c>
      <c r="O208" s="2358" t="s">
        <v>176</v>
      </c>
      <c r="P208" s="2358" t="s">
        <v>177</v>
      </c>
      <c r="Q208" s="2358" t="s">
        <v>178</v>
      </c>
      <c r="R208" s="2358" t="s">
        <v>182</v>
      </c>
      <c r="S208" s="2358" t="s">
        <v>179</v>
      </c>
      <c r="T208" s="2358" t="s">
        <v>270</v>
      </c>
      <c r="U208" s="2358" t="s">
        <v>180</v>
      </c>
      <c r="V208" s="2358" t="s">
        <v>181</v>
      </c>
      <c r="W208" s="2358" t="s">
        <v>183</v>
      </c>
      <c r="X208" s="2358" t="s">
        <v>193</v>
      </c>
      <c r="Y208" s="2358" t="s">
        <v>184</v>
      </c>
      <c r="Z208" s="2360" t="s">
        <v>97</v>
      </c>
      <c r="AA208" s="2402"/>
    </row>
    <row r="209" spans="4:27" x14ac:dyDescent="0.2">
      <c r="D209" s="2709"/>
      <c r="E209" s="2714"/>
      <c r="F209" s="2715"/>
      <c r="G209" s="2715"/>
      <c r="H209" s="2718"/>
      <c r="I209" s="2403"/>
      <c r="J209" s="2720"/>
      <c r="K209" s="2358"/>
      <c r="L209" s="2358"/>
      <c r="M209" s="2358"/>
      <c r="N209" s="2358"/>
      <c r="O209" s="2358"/>
      <c r="P209" s="2358"/>
      <c r="Q209" s="2358"/>
      <c r="R209" s="2358"/>
      <c r="S209" s="2358"/>
      <c r="T209" s="2358"/>
      <c r="U209" s="2358"/>
      <c r="V209" s="2358"/>
      <c r="W209" s="2358"/>
      <c r="X209" s="2358"/>
      <c r="Y209" s="2358"/>
      <c r="Z209" s="2360"/>
      <c r="AA209" s="2404"/>
    </row>
    <row r="210" spans="4:27" ht="13.5" thickBot="1" x14ac:dyDescent="0.25">
      <c r="D210" s="375">
        <v>1</v>
      </c>
      <c r="E210" s="2696">
        <v>2</v>
      </c>
      <c r="F210" s="2398"/>
      <c r="G210" s="2398"/>
      <c r="H210" s="461">
        <v>3</v>
      </c>
      <c r="I210" s="462">
        <v>4</v>
      </c>
      <c r="J210" s="375">
        <v>5</v>
      </c>
      <c r="K210" s="378">
        <v>6</v>
      </c>
      <c r="L210" s="378">
        <v>7</v>
      </c>
      <c r="M210" s="378">
        <v>8</v>
      </c>
      <c r="N210" s="378">
        <v>9</v>
      </c>
      <c r="O210" s="378">
        <v>10</v>
      </c>
      <c r="P210" s="378">
        <v>11</v>
      </c>
      <c r="Q210" s="378">
        <v>12</v>
      </c>
      <c r="R210" s="378">
        <v>13</v>
      </c>
      <c r="S210" s="378">
        <v>14</v>
      </c>
      <c r="T210" s="378">
        <v>15</v>
      </c>
      <c r="U210" s="378">
        <v>16</v>
      </c>
      <c r="V210" s="378">
        <v>17</v>
      </c>
      <c r="W210" s="378">
        <v>18</v>
      </c>
      <c r="X210" s="378">
        <v>19</v>
      </c>
      <c r="Y210" s="378">
        <v>20</v>
      </c>
      <c r="Z210" s="376">
        <v>21</v>
      </c>
      <c r="AA210" s="1889">
        <v>22</v>
      </c>
    </row>
    <row r="211" spans="4:27" x14ac:dyDescent="0.2">
      <c r="D211" s="436"/>
      <c r="E211" s="2697"/>
      <c r="F211" s="2698"/>
      <c r="G211" s="2698"/>
      <c r="H211" s="437"/>
      <c r="I211" s="437"/>
      <c r="J211" s="438"/>
      <c r="K211" s="439"/>
      <c r="L211" s="440"/>
      <c r="M211" s="440"/>
      <c r="N211" s="440"/>
      <c r="O211" s="440"/>
      <c r="P211" s="439"/>
      <c r="Q211" s="439"/>
      <c r="R211" s="439"/>
      <c r="S211" s="439"/>
      <c r="T211" s="439"/>
      <c r="U211" s="439"/>
      <c r="V211" s="439"/>
      <c r="W211" s="441"/>
      <c r="X211" s="442"/>
      <c r="Y211" s="441"/>
      <c r="Z211" s="443"/>
      <c r="AA211" s="444"/>
    </row>
    <row r="212" spans="4:27" x14ac:dyDescent="0.2">
      <c r="D212" s="445"/>
      <c r="E212" s="2699" t="s">
        <v>275</v>
      </c>
      <c r="F212" s="2700"/>
      <c r="G212" s="2700"/>
      <c r="H212" s="1687">
        <v>15</v>
      </c>
      <c r="I212" s="1687">
        <v>13</v>
      </c>
      <c r="J212" s="1688">
        <v>5</v>
      </c>
      <c r="K212" s="1689"/>
      <c r="L212" s="1689"/>
      <c r="M212" s="1689"/>
      <c r="N212" s="1689">
        <v>6</v>
      </c>
      <c r="O212" s="1689"/>
      <c r="P212" s="1689">
        <v>1</v>
      </c>
      <c r="Q212" s="1689">
        <v>1</v>
      </c>
      <c r="R212" s="1689"/>
      <c r="S212" s="1689">
        <v>6</v>
      </c>
      <c r="T212" s="1689">
        <v>5</v>
      </c>
      <c r="U212" s="1689"/>
      <c r="V212" s="1689"/>
      <c r="W212" s="1689">
        <v>3</v>
      </c>
      <c r="X212" s="1689">
        <v>3</v>
      </c>
      <c r="Y212" s="1689"/>
      <c r="Z212" s="1689">
        <v>1</v>
      </c>
      <c r="AA212" s="1690"/>
    </row>
    <row r="213" spans="4:27" ht="13.5" thickBot="1" x14ac:dyDescent="0.25">
      <c r="D213" s="452"/>
      <c r="E213" s="2701"/>
      <c r="F213" s="2702"/>
      <c r="G213" s="2702"/>
      <c r="H213" s="1691"/>
      <c r="I213" s="1691"/>
      <c r="J213" s="1692"/>
      <c r="K213" s="1693"/>
      <c r="L213" s="1694"/>
      <c r="M213" s="1694"/>
      <c r="N213" s="1694"/>
      <c r="O213" s="1694"/>
      <c r="P213" s="1693"/>
      <c r="Q213" s="1693"/>
      <c r="R213" s="1693"/>
      <c r="S213" s="1693"/>
      <c r="T213" s="1693"/>
      <c r="U213" s="1693"/>
      <c r="V213" s="1693"/>
      <c r="W213" s="1695"/>
      <c r="X213" s="1695"/>
      <c r="Y213" s="1695"/>
      <c r="Z213" s="1696"/>
      <c r="AA213" s="1697"/>
    </row>
    <row r="214" spans="4:27" ht="13.5" thickBot="1" x14ac:dyDescent="0.25">
      <c r="D214" s="2299" t="s">
        <v>308</v>
      </c>
      <c r="E214" s="2668"/>
      <c r="F214" s="2668"/>
      <c r="G214" s="2703"/>
      <c r="H214" s="1684">
        <f>SUM(H212:H213)</f>
        <v>15</v>
      </c>
      <c r="I214" s="1684">
        <f t="shared" ref="I214:Z214" si="6">SUM(I212:I213)</f>
        <v>13</v>
      </c>
      <c r="J214" s="1684">
        <f t="shared" si="6"/>
        <v>5</v>
      </c>
      <c r="K214" s="1684">
        <f t="shared" si="6"/>
        <v>0</v>
      </c>
      <c r="L214" s="1684">
        <f t="shared" si="6"/>
        <v>0</v>
      </c>
      <c r="M214" s="1684">
        <f t="shared" si="6"/>
        <v>0</v>
      </c>
      <c r="N214" s="1684">
        <f t="shared" si="6"/>
        <v>6</v>
      </c>
      <c r="O214" s="1684">
        <f t="shared" si="6"/>
        <v>0</v>
      </c>
      <c r="P214" s="1684">
        <f t="shared" si="6"/>
        <v>1</v>
      </c>
      <c r="Q214" s="1684">
        <f t="shared" si="6"/>
        <v>1</v>
      </c>
      <c r="R214" s="1684">
        <f t="shared" si="6"/>
        <v>0</v>
      </c>
      <c r="S214" s="1684">
        <f t="shared" si="6"/>
        <v>6</v>
      </c>
      <c r="T214" s="1684">
        <f t="shared" si="6"/>
        <v>5</v>
      </c>
      <c r="U214" s="1684">
        <f t="shared" si="6"/>
        <v>0</v>
      </c>
      <c r="V214" s="1684">
        <f t="shared" si="6"/>
        <v>0</v>
      </c>
      <c r="W214" s="1684">
        <f t="shared" si="6"/>
        <v>3</v>
      </c>
      <c r="X214" s="1684">
        <f t="shared" si="6"/>
        <v>3</v>
      </c>
      <c r="Y214" s="1684">
        <f t="shared" si="6"/>
        <v>0</v>
      </c>
      <c r="Z214" s="1684">
        <f t="shared" si="6"/>
        <v>1</v>
      </c>
      <c r="AA214" s="1698"/>
    </row>
    <row r="215" spans="4:27" x14ac:dyDescent="0.2">
      <c r="D215" s="1901"/>
      <c r="E215" s="1901"/>
      <c r="F215" s="1901"/>
      <c r="G215" s="1901"/>
      <c r="H215" s="416"/>
      <c r="I215" s="416"/>
      <c r="J215" s="416"/>
      <c r="K215" s="416"/>
      <c r="L215" s="416"/>
      <c r="M215" s="416"/>
      <c r="N215" s="416"/>
      <c r="O215" s="416"/>
      <c r="P215" s="416"/>
      <c r="Q215" s="416"/>
      <c r="R215" s="416"/>
      <c r="S215" s="416"/>
      <c r="T215" s="416"/>
      <c r="U215" s="416"/>
      <c r="V215" s="416"/>
      <c r="W215" s="416"/>
      <c r="X215" s="416"/>
      <c r="Y215" s="416"/>
      <c r="Z215" s="416"/>
      <c r="AA215" s="417"/>
    </row>
    <row r="216" spans="4:27" x14ac:dyDescent="0.2">
      <c r="D216" s="65" t="s">
        <v>79</v>
      </c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2704"/>
      <c r="V216" s="2396"/>
      <c r="W216" s="2396"/>
      <c r="X216" s="2396"/>
      <c r="Y216" s="2396"/>
      <c r="Z216" s="2396"/>
      <c r="AA216" s="2396"/>
    </row>
    <row r="217" spans="4:27" x14ac:dyDescent="0.2">
      <c r="Z217" s="95"/>
      <c r="AA217" s="95"/>
    </row>
    <row r="218" spans="4:27" x14ac:dyDescent="0.2">
      <c r="D218" s="1891" t="s">
        <v>8</v>
      </c>
      <c r="E218" s="15" t="s">
        <v>171</v>
      </c>
      <c r="H218" s="20" t="s">
        <v>20</v>
      </c>
      <c r="I218" s="30" t="s">
        <v>195</v>
      </c>
      <c r="J218" s="15"/>
      <c r="K218" s="15"/>
      <c r="L218" s="15"/>
      <c r="M218" s="10"/>
      <c r="N218" s="10"/>
      <c r="O218" s="10"/>
      <c r="P218" s="10"/>
      <c r="Q218" s="10"/>
      <c r="R218" s="10"/>
      <c r="S218" s="10"/>
      <c r="T218" s="10"/>
      <c r="U218" s="2256"/>
      <c r="V218" s="2256"/>
      <c r="W218" s="2256"/>
      <c r="X218" s="2256"/>
      <c r="Y218" s="2256"/>
      <c r="Z218" s="2256"/>
      <c r="AA218" s="2256"/>
    </row>
    <row r="219" spans="4:27" x14ac:dyDescent="0.2">
      <c r="D219" s="1891" t="s">
        <v>11</v>
      </c>
      <c r="E219" s="15" t="s">
        <v>172</v>
      </c>
      <c r="H219" s="20" t="s">
        <v>20</v>
      </c>
      <c r="I219" s="30" t="s">
        <v>196</v>
      </c>
      <c r="J219" s="17"/>
      <c r="K219" s="15"/>
      <c r="L219" s="15"/>
      <c r="M219" s="10"/>
      <c r="N219" s="10"/>
      <c r="O219" s="10"/>
      <c r="P219" s="10"/>
      <c r="Q219" s="10"/>
      <c r="R219" s="10"/>
      <c r="S219" s="10"/>
      <c r="T219" s="10"/>
      <c r="U219" s="2256"/>
      <c r="V219" s="2256"/>
      <c r="W219" s="2256"/>
      <c r="X219" s="2256"/>
      <c r="Y219" s="2256"/>
      <c r="Z219" s="2256"/>
      <c r="AA219" s="2256"/>
    </row>
    <row r="220" spans="4:27" x14ac:dyDescent="0.2">
      <c r="D220" s="1891" t="s">
        <v>13</v>
      </c>
      <c r="E220" s="18" t="s">
        <v>173</v>
      </c>
      <c r="H220" s="20" t="s">
        <v>20</v>
      </c>
      <c r="I220" s="30" t="s">
        <v>197</v>
      </c>
      <c r="J220" s="18"/>
      <c r="K220" s="15"/>
      <c r="L220" s="15"/>
      <c r="M220" s="10"/>
      <c r="N220" s="10"/>
      <c r="O220" s="10"/>
      <c r="P220" s="10"/>
      <c r="Q220" s="10"/>
      <c r="R220" s="10"/>
      <c r="S220" s="10"/>
      <c r="T220" s="10"/>
      <c r="U220" s="2392"/>
      <c r="V220" s="2392"/>
      <c r="W220" s="2392"/>
      <c r="X220" s="2392"/>
      <c r="Y220" s="2392"/>
      <c r="Z220" s="2392"/>
      <c r="AA220" s="2392"/>
    </row>
    <row r="221" spans="4:27" x14ac:dyDescent="0.2">
      <c r="D221" s="1891" t="s">
        <v>49</v>
      </c>
      <c r="E221" s="15" t="s">
        <v>174</v>
      </c>
      <c r="H221" s="20" t="s">
        <v>20</v>
      </c>
      <c r="I221" s="30" t="s">
        <v>198</v>
      </c>
      <c r="J221" s="15"/>
      <c r="K221" s="15"/>
      <c r="L221" s="15"/>
      <c r="M221" s="1888"/>
      <c r="N221" s="10"/>
      <c r="O221" s="10"/>
      <c r="P221" s="10"/>
      <c r="Q221" s="10"/>
      <c r="R221" s="10"/>
      <c r="S221" s="10"/>
      <c r="T221" s="10"/>
      <c r="U221" s="2392"/>
      <c r="V221" s="2392"/>
      <c r="W221" s="2392"/>
      <c r="X221" s="2392"/>
      <c r="Y221" s="2392"/>
      <c r="Z221" s="2392"/>
      <c r="AA221" s="2392"/>
    </row>
    <row r="222" spans="4:27" x14ac:dyDescent="0.2">
      <c r="D222" s="1891" t="s">
        <v>50</v>
      </c>
      <c r="E222" s="15" t="s">
        <v>175</v>
      </c>
      <c r="H222" s="20" t="s">
        <v>20</v>
      </c>
      <c r="I222" s="30" t="s">
        <v>199</v>
      </c>
      <c r="J222" s="10"/>
      <c r="K222" s="10"/>
      <c r="L222" s="10"/>
      <c r="M222" s="1888"/>
      <c r="N222" s="10"/>
      <c r="O222" s="10"/>
      <c r="P222" s="10"/>
      <c r="Q222" s="10"/>
      <c r="R222" s="10"/>
      <c r="S222" s="10"/>
      <c r="T222" s="10"/>
      <c r="Z222" s="95"/>
      <c r="AA222" s="95"/>
    </row>
    <row r="223" spans="4:27" x14ac:dyDescent="0.2">
      <c r="D223" s="1891" t="s">
        <v>51</v>
      </c>
      <c r="E223" s="15" t="s">
        <v>177</v>
      </c>
      <c r="H223" s="20" t="s">
        <v>20</v>
      </c>
      <c r="I223" s="30" t="s">
        <v>200</v>
      </c>
      <c r="J223" s="10"/>
      <c r="K223" s="10"/>
      <c r="L223" s="10"/>
      <c r="M223" s="1888"/>
      <c r="N223" s="10"/>
      <c r="O223" s="10"/>
      <c r="P223" s="10"/>
      <c r="Q223" s="10"/>
      <c r="R223" s="10"/>
      <c r="S223" s="10"/>
      <c r="T223" s="10"/>
      <c r="Z223" s="95"/>
      <c r="AA223" s="95"/>
    </row>
    <row r="224" spans="4:27" x14ac:dyDescent="0.2">
      <c r="D224" s="1891" t="s">
        <v>52</v>
      </c>
      <c r="E224" s="15" t="s">
        <v>179</v>
      </c>
      <c r="H224" s="20" t="s">
        <v>20</v>
      </c>
      <c r="I224" s="30" t="s">
        <v>201</v>
      </c>
      <c r="J224" s="10"/>
      <c r="K224" s="10"/>
      <c r="L224" s="10"/>
      <c r="M224" s="1888"/>
      <c r="N224" s="10"/>
      <c r="O224" s="10"/>
      <c r="P224" s="10"/>
      <c r="Q224" s="10"/>
      <c r="R224" s="10"/>
      <c r="S224" s="10"/>
      <c r="T224" s="10"/>
      <c r="Z224" s="95"/>
      <c r="AA224" s="95"/>
    </row>
    <row r="225" spans="4:27" x14ac:dyDescent="0.2">
      <c r="D225" s="1891" t="s">
        <v>53</v>
      </c>
      <c r="E225" s="15" t="s">
        <v>191</v>
      </c>
      <c r="H225" s="20" t="s">
        <v>20</v>
      </c>
      <c r="I225" s="30" t="s">
        <v>202</v>
      </c>
      <c r="J225" s="10"/>
      <c r="K225" s="10"/>
      <c r="L225" s="10"/>
      <c r="M225" s="1888"/>
      <c r="N225" s="10"/>
      <c r="O225" s="10"/>
      <c r="P225" s="10"/>
      <c r="Q225" s="10"/>
      <c r="R225" s="10"/>
      <c r="S225" s="10"/>
      <c r="T225" s="10"/>
      <c r="U225" s="2257"/>
      <c r="V225" s="2257"/>
      <c r="W225" s="2257"/>
      <c r="X225" s="2257"/>
      <c r="Y225" s="2257"/>
      <c r="Z225" s="2257"/>
      <c r="AA225" s="2257"/>
    </row>
    <row r="226" spans="4:27" x14ac:dyDescent="0.2">
      <c r="D226" s="1891" t="s">
        <v>54</v>
      </c>
      <c r="E226" s="15" t="s">
        <v>180</v>
      </c>
      <c r="H226" s="20" t="s">
        <v>20</v>
      </c>
      <c r="I226" s="30" t="s">
        <v>206</v>
      </c>
      <c r="J226" s="10"/>
      <c r="K226" s="10"/>
      <c r="L226" s="10"/>
      <c r="M226" s="1888"/>
      <c r="N226" s="10"/>
      <c r="O226" s="10"/>
      <c r="P226" s="10"/>
      <c r="Q226" s="10"/>
      <c r="R226" s="10"/>
      <c r="S226" s="10"/>
      <c r="T226" s="10"/>
      <c r="U226" s="2392"/>
      <c r="V226" s="2392"/>
      <c r="W226" s="2392"/>
      <c r="X226" s="2392"/>
      <c r="Y226" s="2392"/>
      <c r="Z226" s="2392"/>
      <c r="AA226" s="2392"/>
    </row>
    <row r="227" spans="4:27" x14ac:dyDescent="0.2">
      <c r="D227" s="1891" t="s">
        <v>55</v>
      </c>
      <c r="E227" s="15" t="s">
        <v>192</v>
      </c>
      <c r="H227" s="20" t="s">
        <v>20</v>
      </c>
      <c r="I227" s="30" t="s">
        <v>203</v>
      </c>
      <c r="J227" s="10"/>
      <c r="K227" s="10"/>
      <c r="L227" s="10"/>
      <c r="M227" s="1888"/>
      <c r="N227" s="10"/>
      <c r="O227" s="10"/>
      <c r="P227" s="10"/>
      <c r="Q227" s="10"/>
      <c r="R227" s="10"/>
      <c r="S227" s="10"/>
      <c r="T227" s="10"/>
      <c r="U227" s="2392"/>
      <c r="V227" s="2392"/>
      <c r="W227" s="2392"/>
      <c r="X227" s="2392"/>
      <c r="Y227" s="2392"/>
      <c r="Z227" s="2392"/>
      <c r="AA227" s="2392"/>
    </row>
    <row r="228" spans="4:27" x14ac:dyDescent="0.2">
      <c r="D228" s="1891" t="s">
        <v>56</v>
      </c>
      <c r="E228" s="15" t="s">
        <v>183</v>
      </c>
      <c r="H228" s="20" t="s">
        <v>20</v>
      </c>
      <c r="I228" s="30" t="s">
        <v>205</v>
      </c>
      <c r="J228" s="10"/>
      <c r="K228" s="10"/>
      <c r="L228" s="10"/>
      <c r="M228" s="1888"/>
      <c r="N228" s="10"/>
      <c r="O228" s="10"/>
      <c r="P228" s="10"/>
      <c r="Q228" s="10"/>
      <c r="R228" s="10"/>
      <c r="S228" s="10"/>
      <c r="T228" s="10"/>
      <c r="Z228" s="95"/>
      <c r="AA228" s="95"/>
    </row>
    <row r="229" spans="4:27" x14ac:dyDescent="0.2">
      <c r="D229" s="1891" t="s">
        <v>57</v>
      </c>
      <c r="E229" s="15" t="s">
        <v>193</v>
      </c>
      <c r="H229" s="20" t="s">
        <v>20</v>
      </c>
      <c r="I229" s="30" t="s">
        <v>204</v>
      </c>
      <c r="J229" s="10"/>
      <c r="K229" s="10"/>
      <c r="L229" s="10"/>
      <c r="M229" s="1888"/>
      <c r="N229" s="10"/>
      <c r="O229" s="10"/>
      <c r="P229" s="10"/>
      <c r="Q229" s="10"/>
      <c r="R229" s="10"/>
      <c r="S229" s="10"/>
      <c r="T229" s="10"/>
      <c r="Z229" s="95"/>
      <c r="AA229" s="95"/>
    </row>
    <row r="230" spans="4:27" x14ac:dyDescent="0.2">
      <c r="D230" s="1174" t="s">
        <v>643</v>
      </c>
      <c r="E230" s="112" t="s">
        <v>679</v>
      </c>
      <c r="Z230" s="95"/>
    </row>
    <row r="233" spans="4:27" ht="18" x14ac:dyDescent="0.25">
      <c r="D233" s="2361" t="s">
        <v>259</v>
      </c>
      <c r="E233" s="2361"/>
      <c r="F233" s="2361"/>
      <c r="G233" s="2361"/>
      <c r="H233" s="2361"/>
      <c r="I233" s="2361"/>
      <c r="J233" s="2361"/>
      <c r="K233" s="2361"/>
      <c r="L233" s="2361"/>
      <c r="M233" s="2361"/>
      <c r="N233" s="2361"/>
      <c r="O233" s="2361"/>
      <c r="P233" s="2361"/>
      <c r="Q233" s="2361"/>
      <c r="R233" s="2361"/>
      <c r="S233" s="2361"/>
      <c r="T233" s="2361"/>
      <c r="U233" s="2361"/>
      <c r="V233" s="2361"/>
      <c r="W233" s="2361"/>
      <c r="X233" s="2361"/>
      <c r="Y233" s="2361"/>
      <c r="Z233" s="2361"/>
    </row>
    <row r="234" spans="4:27" ht="18" x14ac:dyDescent="0.25">
      <c r="D234" s="2048"/>
      <c r="E234" s="2048"/>
      <c r="F234" s="2048"/>
      <c r="G234" s="2048"/>
      <c r="H234" s="2048"/>
      <c r="I234" s="2048"/>
      <c r="J234" s="2048"/>
      <c r="K234" s="2048"/>
      <c r="L234" s="2048"/>
      <c r="M234" s="2048"/>
      <c r="N234" s="2048"/>
      <c r="O234" s="2048"/>
      <c r="P234" s="2048"/>
      <c r="Q234" s="2048"/>
      <c r="R234" s="2048"/>
      <c r="S234" s="2048"/>
      <c r="T234" s="2048"/>
      <c r="U234" s="2048"/>
      <c r="V234" s="2048"/>
      <c r="W234" s="2048"/>
      <c r="X234" s="2048"/>
      <c r="Y234" s="2048"/>
      <c r="Z234" s="2048"/>
    </row>
    <row r="235" spans="4:27" x14ac:dyDescent="0.2">
      <c r="D235" s="112" t="s">
        <v>273</v>
      </c>
      <c r="E235" s="112"/>
      <c r="F235" s="112" t="s">
        <v>27</v>
      </c>
      <c r="G235" s="2705" t="s">
        <v>290</v>
      </c>
      <c r="H235" s="2705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</row>
    <row r="236" spans="4:27" x14ac:dyDescent="0.2">
      <c r="D236" s="112" t="s">
        <v>25</v>
      </c>
      <c r="E236" s="112"/>
      <c r="F236" s="112" t="s">
        <v>27</v>
      </c>
      <c r="G236" s="2706">
        <v>2014</v>
      </c>
      <c r="H236" s="2706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</row>
    <row r="237" spans="4:27" x14ac:dyDescent="0.2">
      <c r="D237" s="112" t="s">
        <v>311</v>
      </c>
      <c r="E237" s="112"/>
      <c r="F237" s="112" t="s">
        <v>27</v>
      </c>
      <c r="G237" s="2705" t="s">
        <v>295</v>
      </c>
      <c r="H237" s="2705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</row>
    <row r="238" spans="4:27" x14ac:dyDescent="0.2">
      <c r="D238" s="112" t="s">
        <v>26</v>
      </c>
      <c r="E238" s="112"/>
      <c r="F238" s="112" t="s">
        <v>27</v>
      </c>
      <c r="G238" s="2058" t="s">
        <v>313</v>
      </c>
      <c r="H238" s="2058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</row>
    <row r="239" spans="4:27" ht="13.5" thickBot="1" x14ac:dyDescent="0.25">
      <c r="D239" s="112"/>
      <c r="E239" s="112"/>
      <c r="F239" s="460"/>
      <c r="G239" s="460"/>
      <c r="H239" s="460"/>
      <c r="I239" s="460"/>
      <c r="J239" s="354"/>
      <c r="K239" s="354"/>
      <c r="L239" s="354"/>
      <c r="M239" s="354"/>
      <c r="N239" s="354"/>
      <c r="O239" s="354"/>
      <c r="P239" s="354"/>
      <c r="Q239" s="354"/>
      <c r="R239" s="354"/>
      <c r="S239" s="354"/>
      <c r="T239" s="354"/>
      <c r="U239" s="354"/>
      <c r="V239" s="354"/>
      <c r="W239" s="354"/>
      <c r="X239" s="354"/>
      <c r="Y239" s="354"/>
      <c r="Z239" s="354"/>
      <c r="AA239" s="460"/>
    </row>
    <row r="240" spans="4:27" x14ac:dyDescent="0.2">
      <c r="D240" s="2707" t="s">
        <v>0</v>
      </c>
      <c r="E240" s="2710" t="s">
        <v>272</v>
      </c>
      <c r="F240" s="2711"/>
      <c r="G240" s="2711"/>
      <c r="H240" s="2716" t="s">
        <v>194</v>
      </c>
      <c r="I240" s="2399" t="s">
        <v>169</v>
      </c>
      <c r="J240" s="2719" t="s">
        <v>170</v>
      </c>
      <c r="K240" s="2357"/>
      <c r="L240" s="2357"/>
      <c r="M240" s="2357"/>
      <c r="N240" s="2357"/>
      <c r="O240" s="2357"/>
      <c r="P240" s="2357"/>
      <c r="Q240" s="2357"/>
      <c r="R240" s="2357"/>
      <c r="S240" s="2357"/>
      <c r="T240" s="2357"/>
      <c r="U240" s="2357"/>
      <c r="V240" s="2357"/>
      <c r="W240" s="2357"/>
      <c r="X240" s="2357"/>
      <c r="Y240" s="2357"/>
      <c r="Z240" s="2359"/>
      <c r="AA240" s="2400" t="s">
        <v>309</v>
      </c>
    </row>
    <row r="241" spans="4:27" x14ac:dyDescent="0.2">
      <c r="D241" s="2708"/>
      <c r="E241" s="2712"/>
      <c r="F241" s="2713"/>
      <c r="G241" s="2713"/>
      <c r="H241" s="2717"/>
      <c r="I241" s="2401"/>
      <c r="J241" s="2720" t="s">
        <v>171</v>
      </c>
      <c r="K241" s="2358" t="s">
        <v>172</v>
      </c>
      <c r="L241" s="2358" t="s">
        <v>173</v>
      </c>
      <c r="M241" s="2358" t="s">
        <v>174</v>
      </c>
      <c r="N241" s="2358" t="s">
        <v>241</v>
      </c>
      <c r="O241" s="2358" t="s">
        <v>176</v>
      </c>
      <c r="P241" s="2358" t="s">
        <v>177</v>
      </c>
      <c r="Q241" s="2358" t="s">
        <v>178</v>
      </c>
      <c r="R241" s="2358" t="s">
        <v>182</v>
      </c>
      <c r="S241" s="2358" t="s">
        <v>179</v>
      </c>
      <c r="T241" s="2358" t="s">
        <v>270</v>
      </c>
      <c r="U241" s="2358" t="s">
        <v>180</v>
      </c>
      <c r="V241" s="2358" t="s">
        <v>181</v>
      </c>
      <c r="W241" s="2358" t="s">
        <v>183</v>
      </c>
      <c r="X241" s="2358" t="s">
        <v>193</v>
      </c>
      <c r="Y241" s="2358" t="s">
        <v>184</v>
      </c>
      <c r="Z241" s="2360" t="s">
        <v>97</v>
      </c>
      <c r="AA241" s="2402"/>
    </row>
    <row r="242" spans="4:27" x14ac:dyDescent="0.2">
      <c r="D242" s="2709"/>
      <c r="E242" s="2714"/>
      <c r="F242" s="2715"/>
      <c r="G242" s="2715"/>
      <c r="H242" s="2718"/>
      <c r="I242" s="2403"/>
      <c r="J242" s="2720"/>
      <c r="K242" s="2358"/>
      <c r="L242" s="2358"/>
      <c r="M242" s="2358"/>
      <c r="N242" s="2358"/>
      <c r="O242" s="2358"/>
      <c r="P242" s="2358"/>
      <c r="Q242" s="2358"/>
      <c r="R242" s="2358"/>
      <c r="S242" s="2358"/>
      <c r="T242" s="2358"/>
      <c r="U242" s="2358"/>
      <c r="V242" s="2358"/>
      <c r="W242" s="2358"/>
      <c r="X242" s="2358"/>
      <c r="Y242" s="2358"/>
      <c r="Z242" s="2360"/>
      <c r="AA242" s="2404"/>
    </row>
    <row r="243" spans="4:27" ht="13.5" thickBot="1" x14ac:dyDescent="0.25">
      <c r="D243" s="375">
        <v>1</v>
      </c>
      <c r="E243" s="2696">
        <v>2</v>
      </c>
      <c r="F243" s="2398"/>
      <c r="G243" s="2398"/>
      <c r="H243" s="461">
        <v>3</v>
      </c>
      <c r="I243" s="462">
        <v>4</v>
      </c>
      <c r="J243" s="375">
        <v>5</v>
      </c>
      <c r="K243" s="378">
        <v>6</v>
      </c>
      <c r="L243" s="378">
        <v>7</v>
      </c>
      <c r="M243" s="378">
        <v>8</v>
      </c>
      <c r="N243" s="378">
        <v>9</v>
      </c>
      <c r="O243" s="378">
        <v>10</v>
      </c>
      <c r="P243" s="378">
        <v>11</v>
      </c>
      <c r="Q243" s="378">
        <v>12</v>
      </c>
      <c r="R243" s="378">
        <v>13</v>
      </c>
      <c r="S243" s="378">
        <v>14</v>
      </c>
      <c r="T243" s="378">
        <v>15</v>
      </c>
      <c r="U243" s="378">
        <v>16</v>
      </c>
      <c r="V243" s="378">
        <v>17</v>
      </c>
      <c r="W243" s="378">
        <v>18</v>
      </c>
      <c r="X243" s="378">
        <v>19</v>
      </c>
      <c r="Y243" s="378">
        <v>20</v>
      </c>
      <c r="Z243" s="376">
        <v>21</v>
      </c>
      <c r="AA243" s="2047">
        <v>22</v>
      </c>
    </row>
    <row r="244" spans="4:27" x14ac:dyDescent="0.2">
      <c r="D244" s="436"/>
      <c r="E244" s="2697"/>
      <c r="F244" s="2698"/>
      <c r="G244" s="2698"/>
      <c r="H244" s="437"/>
      <c r="I244" s="437"/>
      <c r="J244" s="438"/>
      <c r="K244" s="439"/>
      <c r="L244" s="440"/>
      <c r="M244" s="440"/>
      <c r="N244" s="440"/>
      <c r="O244" s="440"/>
      <c r="P244" s="439"/>
      <c r="Q244" s="439"/>
      <c r="R244" s="439"/>
      <c r="S244" s="439"/>
      <c r="T244" s="439"/>
      <c r="U244" s="439"/>
      <c r="V244" s="439"/>
      <c r="W244" s="441"/>
      <c r="X244" s="442"/>
      <c r="Y244" s="441"/>
      <c r="Z244" s="443"/>
      <c r="AA244" s="444"/>
    </row>
    <row r="245" spans="4:27" x14ac:dyDescent="0.2">
      <c r="D245" s="445"/>
      <c r="E245" s="2699" t="s">
        <v>275</v>
      </c>
      <c r="F245" s="2700"/>
      <c r="G245" s="2700"/>
      <c r="H245" s="1687">
        <v>26</v>
      </c>
      <c r="I245" s="1687">
        <v>32</v>
      </c>
      <c r="J245" s="1688">
        <v>1</v>
      </c>
      <c r="K245" s="1689"/>
      <c r="L245" s="1689"/>
      <c r="M245" s="1689"/>
      <c r="N245" s="1689">
        <v>18</v>
      </c>
      <c r="O245" s="1689">
        <v>5</v>
      </c>
      <c r="P245" s="1689">
        <v>4</v>
      </c>
      <c r="Q245" s="1689">
        <v>4</v>
      </c>
      <c r="R245" s="1689">
        <v>1</v>
      </c>
      <c r="S245" s="1689">
        <v>2</v>
      </c>
      <c r="T245" s="1689">
        <v>3</v>
      </c>
      <c r="U245" s="1689"/>
      <c r="V245" s="1689"/>
      <c r="W245" s="1689">
        <v>9</v>
      </c>
      <c r="X245" s="1689">
        <v>10</v>
      </c>
      <c r="Y245" s="1689"/>
      <c r="Z245" s="1689">
        <v>5</v>
      </c>
      <c r="AA245" s="1690"/>
    </row>
    <row r="246" spans="4:27" ht="13.5" thickBot="1" x14ac:dyDescent="0.25">
      <c r="D246" s="452"/>
      <c r="E246" s="2701"/>
      <c r="F246" s="2702"/>
      <c r="G246" s="2702"/>
      <c r="H246" s="1691"/>
      <c r="I246" s="1691"/>
      <c r="J246" s="1692"/>
      <c r="K246" s="1693"/>
      <c r="L246" s="1694"/>
      <c r="M246" s="1694"/>
      <c r="N246" s="1694"/>
      <c r="O246" s="1694"/>
      <c r="P246" s="1693"/>
      <c r="Q246" s="1693"/>
      <c r="R246" s="1693"/>
      <c r="S246" s="1693"/>
      <c r="T246" s="1693"/>
      <c r="U246" s="1693"/>
      <c r="V246" s="1693"/>
      <c r="W246" s="1695"/>
      <c r="X246" s="1695"/>
      <c r="Y246" s="1695"/>
      <c r="Z246" s="1696"/>
      <c r="AA246" s="1697"/>
    </row>
    <row r="247" spans="4:27" ht="13.5" thickBot="1" x14ac:dyDescent="0.25">
      <c r="D247" s="2299" t="s">
        <v>308</v>
      </c>
      <c r="E247" s="2668"/>
      <c r="F247" s="2668"/>
      <c r="G247" s="2703"/>
      <c r="H247" s="1684">
        <f>SUM(H245:H246)</f>
        <v>26</v>
      </c>
      <c r="I247" s="1684">
        <f t="shared" ref="I247:Z247" si="7">SUM(I245:I246)</f>
        <v>32</v>
      </c>
      <c r="J247" s="1684">
        <f t="shared" si="7"/>
        <v>1</v>
      </c>
      <c r="K247" s="1684">
        <f t="shared" si="7"/>
        <v>0</v>
      </c>
      <c r="L247" s="1684">
        <f t="shared" si="7"/>
        <v>0</v>
      </c>
      <c r="M247" s="1684">
        <f t="shared" si="7"/>
        <v>0</v>
      </c>
      <c r="N247" s="1684">
        <f t="shared" si="7"/>
        <v>18</v>
      </c>
      <c r="O247" s="1684">
        <f t="shared" si="7"/>
        <v>5</v>
      </c>
      <c r="P247" s="1684">
        <f t="shared" si="7"/>
        <v>4</v>
      </c>
      <c r="Q247" s="1684">
        <f t="shared" si="7"/>
        <v>4</v>
      </c>
      <c r="R247" s="1684">
        <f t="shared" si="7"/>
        <v>1</v>
      </c>
      <c r="S247" s="1684">
        <f t="shared" si="7"/>
        <v>2</v>
      </c>
      <c r="T247" s="1684">
        <f t="shared" si="7"/>
        <v>3</v>
      </c>
      <c r="U247" s="1684">
        <f t="shared" si="7"/>
        <v>0</v>
      </c>
      <c r="V247" s="1684">
        <f t="shared" si="7"/>
        <v>0</v>
      </c>
      <c r="W247" s="1684">
        <f t="shared" si="7"/>
        <v>9</v>
      </c>
      <c r="X247" s="1684">
        <f t="shared" si="7"/>
        <v>10</v>
      </c>
      <c r="Y247" s="1684">
        <f t="shared" si="7"/>
        <v>0</v>
      </c>
      <c r="Z247" s="1684">
        <f t="shared" si="7"/>
        <v>5</v>
      </c>
      <c r="AA247" s="1698"/>
    </row>
    <row r="248" spans="4:27" x14ac:dyDescent="0.2">
      <c r="D248" s="2059"/>
      <c r="E248" s="2059"/>
      <c r="F248" s="2059"/>
      <c r="G248" s="2059"/>
      <c r="H248" s="416"/>
      <c r="I248" s="416"/>
      <c r="J248" s="416"/>
      <c r="K248" s="416"/>
      <c r="L248" s="416"/>
      <c r="M248" s="416"/>
      <c r="N248" s="416"/>
      <c r="O248" s="416"/>
      <c r="P248" s="416"/>
      <c r="Q248" s="416"/>
      <c r="R248" s="416"/>
      <c r="S248" s="416"/>
      <c r="T248" s="416"/>
      <c r="U248" s="416"/>
      <c r="V248" s="416"/>
      <c r="W248" s="416"/>
      <c r="X248" s="416"/>
      <c r="Y248" s="416"/>
      <c r="Z248" s="416"/>
      <c r="AA248" s="417"/>
    </row>
    <row r="249" spans="4:27" x14ac:dyDescent="0.2">
      <c r="D249" s="65" t="s">
        <v>79</v>
      </c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2704"/>
      <c r="V249" s="2396"/>
      <c r="W249" s="2396"/>
      <c r="X249" s="2396"/>
      <c r="Y249" s="2396"/>
      <c r="Z249" s="2396"/>
      <c r="AA249" s="2396"/>
    </row>
    <row r="250" spans="4:27" x14ac:dyDescent="0.2">
      <c r="Z250" s="95"/>
      <c r="AA250" s="95"/>
    </row>
    <row r="251" spans="4:27" x14ac:dyDescent="0.2">
      <c r="D251" s="2049" t="s">
        <v>8</v>
      </c>
      <c r="E251" s="15" t="s">
        <v>171</v>
      </c>
      <c r="H251" s="20" t="s">
        <v>20</v>
      </c>
      <c r="I251" s="30" t="s">
        <v>195</v>
      </c>
      <c r="J251" s="15"/>
      <c r="K251" s="15"/>
      <c r="L251" s="15"/>
      <c r="M251" s="10"/>
      <c r="N251" s="10"/>
      <c r="O251" s="10"/>
      <c r="P251" s="10"/>
      <c r="Q251" s="10"/>
      <c r="R251" s="10"/>
      <c r="S251" s="10"/>
      <c r="T251" s="10"/>
      <c r="U251" s="2256"/>
      <c r="V251" s="2256"/>
      <c r="W251" s="2256"/>
      <c r="X251" s="2256"/>
      <c r="Y251" s="2256"/>
      <c r="Z251" s="2256"/>
      <c r="AA251" s="2256"/>
    </row>
    <row r="252" spans="4:27" x14ac:dyDescent="0.2">
      <c r="D252" s="2049" t="s">
        <v>11</v>
      </c>
      <c r="E252" s="15" t="s">
        <v>172</v>
      </c>
      <c r="H252" s="20" t="s">
        <v>20</v>
      </c>
      <c r="I252" s="30" t="s">
        <v>196</v>
      </c>
      <c r="J252" s="17"/>
      <c r="K252" s="15"/>
      <c r="L252" s="15"/>
      <c r="M252" s="10"/>
      <c r="N252" s="10"/>
      <c r="O252" s="10"/>
      <c r="P252" s="10"/>
      <c r="Q252" s="10"/>
      <c r="R252" s="10"/>
      <c r="S252" s="10"/>
      <c r="T252" s="10"/>
      <c r="U252" s="2256"/>
      <c r="V252" s="2256"/>
      <c r="W252" s="2256"/>
      <c r="X252" s="2256"/>
      <c r="Y252" s="2256"/>
      <c r="Z252" s="2256"/>
      <c r="AA252" s="2256"/>
    </row>
    <row r="253" spans="4:27" x14ac:dyDescent="0.2">
      <c r="D253" s="2049" t="s">
        <v>13</v>
      </c>
      <c r="E253" s="18" t="s">
        <v>173</v>
      </c>
      <c r="H253" s="20" t="s">
        <v>20</v>
      </c>
      <c r="I253" s="30" t="s">
        <v>197</v>
      </c>
      <c r="J253" s="18"/>
      <c r="K253" s="15"/>
      <c r="L253" s="15"/>
      <c r="M253" s="10"/>
      <c r="N253" s="10"/>
      <c r="O253" s="10"/>
      <c r="P253" s="10"/>
      <c r="Q253" s="10"/>
      <c r="R253" s="10"/>
      <c r="S253" s="10"/>
      <c r="T253" s="10"/>
      <c r="U253" s="2392"/>
      <c r="V253" s="2392"/>
      <c r="W253" s="2392"/>
      <c r="X253" s="2392"/>
      <c r="Y253" s="2392"/>
      <c r="Z253" s="2392"/>
      <c r="AA253" s="2392"/>
    </row>
    <row r="254" spans="4:27" x14ac:dyDescent="0.2">
      <c r="D254" s="2049" t="s">
        <v>49</v>
      </c>
      <c r="E254" s="15" t="s">
        <v>174</v>
      </c>
      <c r="H254" s="20" t="s">
        <v>20</v>
      </c>
      <c r="I254" s="30" t="s">
        <v>198</v>
      </c>
      <c r="J254" s="15"/>
      <c r="K254" s="15"/>
      <c r="L254" s="15"/>
      <c r="M254" s="2045"/>
      <c r="N254" s="10"/>
      <c r="O254" s="10"/>
      <c r="P254" s="10"/>
      <c r="Q254" s="10"/>
      <c r="R254" s="10"/>
      <c r="S254" s="10"/>
      <c r="T254" s="10"/>
      <c r="U254" s="2392"/>
      <c r="V254" s="2392"/>
      <c r="W254" s="2392"/>
      <c r="X254" s="2392"/>
      <c r="Y254" s="2392"/>
      <c r="Z254" s="2392"/>
      <c r="AA254" s="2392"/>
    </row>
    <row r="255" spans="4:27" x14ac:dyDescent="0.2">
      <c r="D255" s="2049" t="s">
        <v>50</v>
      </c>
      <c r="E255" s="15" t="s">
        <v>175</v>
      </c>
      <c r="H255" s="20" t="s">
        <v>20</v>
      </c>
      <c r="I255" s="30" t="s">
        <v>199</v>
      </c>
      <c r="J255" s="10"/>
      <c r="K255" s="10"/>
      <c r="L255" s="10"/>
      <c r="M255" s="2045"/>
      <c r="N255" s="10"/>
      <c r="O255" s="10"/>
      <c r="P255" s="10"/>
      <c r="Q255" s="10"/>
      <c r="R255" s="10"/>
      <c r="S255" s="10"/>
      <c r="T255" s="10"/>
      <c r="Z255" s="95"/>
      <c r="AA255" s="95"/>
    </row>
    <row r="256" spans="4:27" x14ac:dyDescent="0.2">
      <c r="D256" s="2049" t="s">
        <v>51</v>
      </c>
      <c r="E256" s="15" t="s">
        <v>177</v>
      </c>
      <c r="H256" s="20" t="s">
        <v>20</v>
      </c>
      <c r="I256" s="30" t="s">
        <v>200</v>
      </c>
      <c r="J256" s="10"/>
      <c r="K256" s="10"/>
      <c r="L256" s="10"/>
      <c r="M256" s="2045"/>
      <c r="N256" s="10"/>
      <c r="O256" s="10"/>
      <c r="P256" s="10"/>
      <c r="Q256" s="10"/>
      <c r="R256" s="10"/>
      <c r="S256" s="10"/>
      <c r="T256" s="10"/>
      <c r="Z256" s="95"/>
      <c r="AA256" s="95"/>
    </row>
    <row r="257" spans="4:27" x14ac:dyDescent="0.2">
      <c r="D257" s="2049" t="s">
        <v>52</v>
      </c>
      <c r="E257" s="15" t="s">
        <v>179</v>
      </c>
      <c r="H257" s="20" t="s">
        <v>20</v>
      </c>
      <c r="I257" s="30" t="s">
        <v>201</v>
      </c>
      <c r="J257" s="10"/>
      <c r="K257" s="10"/>
      <c r="L257" s="10"/>
      <c r="M257" s="2045"/>
      <c r="N257" s="10"/>
      <c r="O257" s="10"/>
      <c r="P257" s="10"/>
      <c r="Q257" s="10"/>
      <c r="R257" s="10"/>
      <c r="S257" s="10"/>
      <c r="T257" s="10"/>
      <c r="Z257" s="95"/>
      <c r="AA257" s="95"/>
    </row>
    <row r="258" spans="4:27" x14ac:dyDescent="0.2">
      <c r="D258" s="2049" t="s">
        <v>53</v>
      </c>
      <c r="E258" s="15" t="s">
        <v>191</v>
      </c>
      <c r="H258" s="20" t="s">
        <v>20</v>
      </c>
      <c r="I258" s="30" t="s">
        <v>202</v>
      </c>
      <c r="J258" s="10"/>
      <c r="K258" s="10"/>
      <c r="L258" s="10"/>
      <c r="M258" s="2045"/>
      <c r="N258" s="10"/>
      <c r="O258" s="10"/>
      <c r="P258" s="10"/>
      <c r="Q258" s="10"/>
      <c r="R258" s="10"/>
      <c r="S258" s="10"/>
      <c r="T258" s="10"/>
      <c r="U258" s="2257"/>
      <c r="V258" s="2257"/>
      <c r="W258" s="2257"/>
      <c r="X258" s="2257"/>
      <c r="Y258" s="2257"/>
      <c r="Z258" s="2257"/>
      <c r="AA258" s="2257"/>
    </row>
    <row r="259" spans="4:27" x14ac:dyDescent="0.2">
      <c r="D259" s="2049" t="s">
        <v>54</v>
      </c>
      <c r="E259" s="15" t="s">
        <v>180</v>
      </c>
      <c r="H259" s="20" t="s">
        <v>20</v>
      </c>
      <c r="I259" s="30" t="s">
        <v>206</v>
      </c>
      <c r="J259" s="10"/>
      <c r="K259" s="10"/>
      <c r="L259" s="10"/>
      <c r="M259" s="2045"/>
      <c r="N259" s="10"/>
      <c r="O259" s="10"/>
      <c r="P259" s="10"/>
      <c r="Q259" s="10"/>
      <c r="R259" s="10"/>
      <c r="S259" s="10"/>
      <c r="T259" s="10"/>
      <c r="U259" s="2392"/>
      <c r="V259" s="2392"/>
      <c r="W259" s="2392"/>
      <c r="X259" s="2392"/>
      <c r="Y259" s="2392"/>
      <c r="Z259" s="2392"/>
      <c r="AA259" s="2392"/>
    </row>
    <row r="260" spans="4:27" x14ac:dyDescent="0.2">
      <c r="D260" s="2049" t="s">
        <v>55</v>
      </c>
      <c r="E260" s="15" t="s">
        <v>192</v>
      </c>
      <c r="H260" s="20" t="s">
        <v>20</v>
      </c>
      <c r="I260" s="30" t="s">
        <v>203</v>
      </c>
      <c r="J260" s="10"/>
      <c r="K260" s="10"/>
      <c r="L260" s="10"/>
      <c r="M260" s="2045"/>
      <c r="N260" s="10"/>
      <c r="O260" s="10"/>
      <c r="P260" s="10"/>
      <c r="Q260" s="10"/>
      <c r="R260" s="10"/>
      <c r="S260" s="10"/>
      <c r="T260" s="10"/>
      <c r="U260" s="2392"/>
      <c r="V260" s="2392"/>
      <c r="W260" s="2392"/>
      <c r="X260" s="2392"/>
      <c r="Y260" s="2392"/>
      <c r="Z260" s="2392"/>
      <c r="AA260" s="2392"/>
    </row>
    <row r="261" spans="4:27" x14ac:dyDescent="0.2">
      <c r="D261" s="2049" t="s">
        <v>56</v>
      </c>
      <c r="E261" s="15" t="s">
        <v>183</v>
      </c>
      <c r="H261" s="20" t="s">
        <v>20</v>
      </c>
      <c r="I261" s="30" t="s">
        <v>205</v>
      </c>
      <c r="J261" s="10"/>
      <c r="K261" s="10"/>
      <c r="L261" s="10"/>
      <c r="M261" s="2045"/>
      <c r="N261" s="10"/>
      <c r="O261" s="10"/>
      <c r="P261" s="10"/>
      <c r="Q261" s="10"/>
      <c r="R261" s="10"/>
      <c r="S261" s="10"/>
      <c r="T261" s="10"/>
      <c r="Z261" s="95"/>
      <c r="AA261" s="95"/>
    </row>
    <row r="262" spans="4:27" x14ac:dyDescent="0.2">
      <c r="D262" s="2049" t="s">
        <v>57</v>
      </c>
      <c r="E262" s="15" t="s">
        <v>193</v>
      </c>
      <c r="H262" s="20" t="s">
        <v>20</v>
      </c>
      <c r="I262" s="30" t="s">
        <v>204</v>
      </c>
      <c r="J262" s="10"/>
      <c r="K262" s="10"/>
      <c r="L262" s="10"/>
      <c r="M262" s="2045"/>
      <c r="N262" s="10"/>
      <c r="O262" s="10"/>
      <c r="P262" s="10"/>
      <c r="Q262" s="10"/>
      <c r="R262" s="10"/>
      <c r="S262" s="10"/>
      <c r="T262" s="10"/>
      <c r="Z262" s="95"/>
      <c r="AA262" s="95"/>
    </row>
    <row r="263" spans="4:27" x14ac:dyDescent="0.2">
      <c r="D263" s="1174" t="s">
        <v>643</v>
      </c>
      <c r="E263" s="112" t="s">
        <v>679</v>
      </c>
      <c r="Z263" s="95"/>
    </row>
    <row r="265" spans="4:27" ht="18" x14ac:dyDescent="0.25">
      <c r="D265" s="2361" t="s">
        <v>259</v>
      </c>
      <c r="E265" s="2361"/>
      <c r="F265" s="2361"/>
      <c r="G265" s="2361"/>
      <c r="H265" s="2361"/>
      <c r="I265" s="2361"/>
      <c r="J265" s="2361"/>
      <c r="K265" s="2361"/>
      <c r="L265" s="2361"/>
      <c r="M265" s="2361"/>
      <c r="N265" s="2361"/>
      <c r="O265" s="2361"/>
      <c r="P265" s="2361"/>
      <c r="Q265" s="2361"/>
      <c r="R265" s="2361"/>
      <c r="S265" s="2361"/>
      <c r="T265" s="2361"/>
      <c r="U265" s="2361"/>
      <c r="V265" s="2361"/>
      <c r="W265" s="2361"/>
      <c r="X265" s="2361"/>
      <c r="Y265" s="2361"/>
      <c r="Z265" s="2361"/>
    </row>
    <row r="266" spans="4:27" ht="18" x14ac:dyDescent="0.25">
      <c r="D266" s="2146"/>
      <c r="E266" s="2146"/>
      <c r="F266" s="2146"/>
      <c r="G266" s="2146"/>
      <c r="H266" s="2146"/>
      <c r="I266" s="2146"/>
      <c r="J266" s="2146"/>
      <c r="K266" s="2146"/>
      <c r="L266" s="2146"/>
      <c r="M266" s="2146"/>
      <c r="N266" s="2146"/>
      <c r="O266" s="2146"/>
      <c r="P266" s="2146"/>
      <c r="Q266" s="2146"/>
      <c r="R266" s="2146"/>
      <c r="S266" s="2146"/>
      <c r="T266" s="2146"/>
      <c r="U266" s="2146"/>
      <c r="V266" s="2146"/>
      <c r="W266" s="2146"/>
      <c r="X266" s="2146"/>
      <c r="Y266" s="2146"/>
      <c r="Z266" s="2146"/>
    </row>
    <row r="267" spans="4:27" x14ac:dyDescent="0.2">
      <c r="D267" s="112" t="s">
        <v>273</v>
      </c>
      <c r="E267" s="112"/>
      <c r="F267" s="112" t="s">
        <v>27</v>
      </c>
      <c r="G267" s="2705" t="s">
        <v>291</v>
      </c>
      <c r="H267" s="2705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</row>
    <row r="268" spans="4:27" x14ac:dyDescent="0.2">
      <c r="D268" s="112" t="s">
        <v>25</v>
      </c>
      <c r="E268" s="112"/>
      <c r="F268" s="112" t="s">
        <v>27</v>
      </c>
      <c r="G268" s="2706">
        <v>2014</v>
      </c>
      <c r="H268" s="2706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</row>
    <row r="269" spans="4:27" x14ac:dyDescent="0.2">
      <c r="D269" s="112" t="s">
        <v>311</v>
      </c>
      <c r="E269" s="112"/>
      <c r="F269" s="112" t="s">
        <v>27</v>
      </c>
      <c r="G269" s="2705" t="s">
        <v>295</v>
      </c>
      <c r="H269" s="2705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</row>
    <row r="270" spans="4:27" x14ac:dyDescent="0.2">
      <c r="D270" s="112" t="s">
        <v>26</v>
      </c>
      <c r="E270" s="112"/>
      <c r="F270" s="112" t="s">
        <v>27</v>
      </c>
      <c r="G270" s="2157" t="s">
        <v>313</v>
      </c>
      <c r="H270" s="2157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</row>
    <row r="271" spans="4:27" ht="13.5" thickBot="1" x14ac:dyDescent="0.25">
      <c r="D271" s="112"/>
      <c r="E271" s="112"/>
      <c r="F271" s="460"/>
      <c r="G271" s="460"/>
      <c r="H271" s="460"/>
      <c r="I271" s="460"/>
      <c r="J271" s="354"/>
      <c r="K271" s="354"/>
      <c r="L271" s="354"/>
      <c r="M271" s="354"/>
      <c r="N271" s="354"/>
      <c r="O271" s="354"/>
      <c r="P271" s="354"/>
      <c r="Q271" s="354"/>
      <c r="R271" s="354"/>
      <c r="S271" s="354"/>
      <c r="T271" s="354"/>
      <c r="U271" s="354"/>
      <c r="V271" s="354"/>
      <c r="W271" s="354"/>
      <c r="X271" s="354"/>
      <c r="Y271" s="354"/>
      <c r="Z271" s="354"/>
      <c r="AA271" s="460"/>
    </row>
    <row r="272" spans="4:27" x14ac:dyDescent="0.2">
      <c r="D272" s="2707" t="s">
        <v>0</v>
      </c>
      <c r="E272" s="2710" t="s">
        <v>272</v>
      </c>
      <c r="F272" s="2711"/>
      <c r="G272" s="2711"/>
      <c r="H272" s="2716" t="s">
        <v>194</v>
      </c>
      <c r="I272" s="2399" t="s">
        <v>169</v>
      </c>
      <c r="J272" s="2719" t="s">
        <v>170</v>
      </c>
      <c r="K272" s="2357"/>
      <c r="L272" s="2357"/>
      <c r="M272" s="2357"/>
      <c r="N272" s="2357"/>
      <c r="O272" s="2357"/>
      <c r="P272" s="2357"/>
      <c r="Q272" s="2357"/>
      <c r="R272" s="2357"/>
      <c r="S272" s="2357"/>
      <c r="T272" s="2357"/>
      <c r="U272" s="2357"/>
      <c r="V272" s="2357"/>
      <c r="W272" s="2357"/>
      <c r="X272" s="2357"/>
      <c r="Y272" s="2357"/>
      <c r="Z272" s="2359"/>
      <c r="AA272" s="2400" t="s">
        <v>309</v>
      </c>
    </row>
    <row r="273" spans="4:27" x14ac:dyDescent="0.2">
      <c r="D273" s="2708"/>
      <c r="E273" s="2712"/>
      <c r="F273" s="2713"/>
      <c r="G273" s="2713"/>
      <c r="H273" s="2717"/>
      <c r="I273" s="2401"/>
      <c r="J273" s="2720" t="s">
        <v>171</v>
      </c>
      <c r="K273" s="2358" t="s">
        <v>172</v>
      </c>
      <c r="L273" s="2358" t="s">
        <v>173</v>
      </c>
      <c r="M273" s="2358" t="s">
        <v>174</v>
      </c>
      <c r="N273" s="2358" t="s">
        <v>241</v>
      </c>
      <c r="O273" s="2358" t="s">
        <v>176</v>
      </c>
      <c r="P273" s="2358" t="s">
        <v>177</v>
      </c>
      <c r="Q273" s="2358" t="s">
        <v>178</v>
      </c>
      <c r="R273" s="2358" t="s">
        <v>182</v>
      </c>
      <c r="S273" s="2358" t="s">
        <v>179</v>
      </c>
      <c r="T273" s="2358" t="s">
        <v>270</v>
      </c>
      <c r="U273" s="2358" t="s">
        <v>180</v>
      </c>
      <c r="V273" s="2358" t="s">
        <v>181</v>
      </c>
      <c r="W273" s="2358" t="s">
        <v>183</v>
      </c>
      <c r="X273" s="2358" t="s">
        <v>193</v>
      </c>
      <c r="Y273" s="2358" t="s">
        <v>184</v>
      </c>
      <c r="Z273" s="2360" t="s">
        <v>97</v>
      </c>
      <c r="AA273" s="2402"/>
    </row>
    <row r="274" spans="4:27" x14ac:dyDescent="0.2">
      <c r="D274" s="2709"/>
      <c r="E274" s="2714"/>
      <c r="F274" s="2715"/>
      <c r="G274" s="2715"/>
      <c r="H274" s="2718"/>
      <c r="I274" s="2403"/>
      <c r="J274" s="2720"/>
      <c r="K274" s="2358"/>
      <c r="L274" s="2358"/>
      <c r="M274" s="2358"/>
      <c r="N274" s="2358"/>
      <c r="O274" s="2358"/>
      <c r="P274" s="2358"/>
      <c r="Q274" s="2358"/>
      <c r="R274" s="2358"/>
      <c r="S274" s="2358"/>
      <c r="T274" s="2358"/>
      <c r="U274" s="2358"/>
      <c r="V274" s="2358"/>
      <c r="W274" s="2358"/>
      <c r="X274" s="2358"/>
      <c r="Y274" s="2358"/>
      <c r="Z274" s="2360"/>
      <c r="AA274" s="2404"/>
    </row>
    <row r="275" spans="4:27" ht="13.5" thickBot="1" x14ac:dyDescent="0.25">
      <c r="D275" s="375">
        <v>1</v>
      </c>
      <c r="E275" s="2696">
        <v>2</v>
      </c>
      <c r="F275" s="2398"/>
      <c r="G275" s="2398"/>
      <c r="H275" s="461">
        <v>3</v>
      </c>
      <c r="I275" s="462">
        <v>4</v>
      </c>
      <c r="J275" s="375">
        <v>5</v>
      </c>
      <c r="K275" s="378">
        <v>6</v>
      </c>
      <c r="L275" s="378">
        <v>7</v>
      </c>
      <c r="M275" s="378">
        <v>8</v>
      </c>
      <c r="N275" s="378">
        <v>9</v>
      </c>
      <c r="O275" s="378">
        <v>10</v>
      </c>
      <c r="P275" s="378">
        <v>11</v>
      </c>
      <c r="Q275" s="378">
        <v>12</v>
      </c>
      <c r="R275" s="378">
        <v>13</v>
      </c>
      <c r="S275" s="378">
        <v>14</v>
      </c>
      <c r="T275" s="378">
        <v>15</v>
      </c>
      <c r="U275" s="378">
        <v>16</v>
      </c>
      <c r="V275" s="378">
        <v>17</v>
      </c>
      <c r="W275" s="378">
        <v>18</v>
      </c>
      <c r="X275" s="378">
        <v>19</v>
      </c>
      <c r="Y275" s="378">
        <v>20</v>
      </c>
      <c r="Z275" s="376">
        <v>21</v>
      </c>
      <c r="AA275" s="2145">
        <v>22</v>
      </c>
    </row>
    <row r="276" spans="4:27" x14ac:dyDescent="0.2">
      <c r="D276" s="436"/>
      <c r="E276" s="2697"/>
      <c r="F276" s="2698"/>
      <c r="G276" s="2698"/>
      <c r="H276" s="437"/>
      <c r="I276" s="437"/>
      <c r="J276" s="438"/>
      <c r="K276" s="439"/>
      <c r="L276" s="440"/>
      <c r="M276" s="440"/>
      <c r="N276" s="440"/>
      <c r="O276" s="440"/>
      <c r="P276" s="439"/>
      <c r="Q276" s="439"/>
      <c r="R276" s="439"/>
      <c r="S276" s="439"/>
      <c r="T276" s="439"/>
      <c r="U276" s="439"/>
      <c r="V276" s="439"/>
      <c r="W276" s="441"/>
      <c r="X276" s="442"/>
      <c r="Y276" s="441"/>
      <c r="Z276" s="443"/>
      <c r="AA276" s="444"/>
    </row>
    <row r="277" spans="4:27" x14ac:dyDescent="0.2">
      <c r="D277" s="445"/>
      <c r="E277" s="2699" t="s">
        <v>275</v>
      </c>
      <c r="F277" s="2700"/>
      <c r="G277" s="2700"/>
      <c r="H277" s="1687">
        <v>13</v>
      </c>
      <c r="I277" s="1687">
        <v>15</v>
      </c>
      <c r="J277" s="1688">
        <v>5</v>
      </c>
      <c r="K277" s="1689"/>
      <c r="L277" s="1689"/>
      <c r="M277" s="1689"/>
      <c r="N277" s="1689">
        <v>10</v>
      </c>
      <c r="O277" s="1689"/>
      <c r="P277" s="1689"/>
      <c r="Q277" s="1689"/>
      <c r="R277" s="1689"/>
      <c r="S277" s="1689">
        <v>6</v>
      </c>
      <c r="T277" s="1689">
        <v>3</v>
      </c>
      <c r="U277" s="1689"/>
      <c r="V277" s="1689"/>
      <c r="W277" s="1689">
        <v>1</v>
      </c>
      <c r="X277" s="1689">
        <v>3</v>
      </c>
      <c r="Y277" s="1689"/>
      <c r="Z277" s="1689">
        <v>4</v>
      </c>
      <c r="AA277" s="1690"/>
    </row>
    <row r="278" spans="4:27" ht="13.5" thickBot="1" x14ac:dyDescent="0.25">
      <c r="D278" s="452"/>
      <c r="E278" s="2701"/>
      <c r="F278" s="2702"/>
      <c r="G278" s="2702"/>
      <c r="H278" s="1691"/>
      <c r="I278" s="1691"/>
      <c r="J278" s="1692"/>
      <c r="K278" s="1693"/>
      <c r="L278" s="1694"/>
      <c r="M278" s="1694"/>
      <c r="N278" s="1694"/>
      <c r="O278" s="1694"/>
      <c r="P278" s="1693"/>
      <c r="Q278" s="1693"/>
      <c r="R278" s="1693"/>
      <c r="S278" s="1693"/>
      <c r="T278" s="1693"/>
      <c r="U278" s="1693"/>
      <c r="V278" s="1693"/>
      <c r="W278" s="1695"/>
      <c r="X278" s="1695"/>
      <c r="Y278" s="1695"/>
      <c r="Z278" s="1696"/>
      <c r="AA278" s="1697"/>
    </row>
    <row r="279" spans="4:27" ht="13.5" thickBot="1" x14ac:dyDescent="0.25">
      <c r="D279" s="2299" t="s">
        <v>308</v>
      </c>
      <c r="E279" s="2668"/>
      <c r="F279" s="2668"/>
      <c r="G279" s="2703"/>
      <c r="H279" s="1684">
        <f>SUM(H277:H278)</f>
        <v>13</v>
      </c>
      <c r="I279" s="1684">
        <f t="shared" ref="I279:Z279" si="8">SUM(I277:I278)</f>
        <v>15</v>
      </c>
      <c r="J279" s="1684">
        <f t="shared" si="8"/>
        <v>5</v>
      </c>
      <c r="K279" s="1684">
        <f t="shared" si="8"/>
        <v>0</v>
      </c>
      <c r="L279" s="1684">
        <f t="shared" si="8"/>
        <v>0</v>
      </c>
      <c r="M279" s="1684">
        <f t="shared" si="8"/>
        <v>0</v>
      </c>
      <c r="N279" s="1684">
        <f t="shared" si="8"/>
        <v>10</v>
      </c>
      <c r="O279" s="1684">
        <f t="shared" si="8"/>
        <v>0</v>
      </c>
      <c r="P279" s="1684">
        <f t="shared" si="8"/>
        <v>0</v>
      </c>
      <c r="Q279" s="1684">
        <f t="shared" si="8"/>
        <v>0</v>
      </c>
      <c r="R279" s="1684">
        <f t="shared" si="8"/>
        <v>0</v>
      </c>
      <c r="S279" s="1684">
        <f t="shared" si="8"/>
        <v>6</v>
      </c>
      <c r="T279" s="1684">
        <f t="shared" si="8"/>
        <v>3</v>
      </c>
      <c r="U279" s="1684">
        <f t="shared" si="8"/>
        <v>0</v>
      </c>
      <c r="V279" s="1684">
        <f t="shared" si="8"/>
        <v>0</v>
      </c>
      <c r="W279" s="1684">
        <f t="shared" si="8"/>
        <v>1</v>
      </c>
      <c r="X279" s="1684">
        <f t="shared" si="8"/>
        <v>3</v>
      </c>
      <c r="Y279" s="1684">
        <f t="shared" si="8"/>
        <v>0</v>
      </c>
      <c r="Z279" s="1684">
        <f t="shared" si="8"/>
        <v>4</v>
      </c>
      <c r="AA279" s="1698"/>
    </row>
    <row r="280" spans="4:27" x14ac:dyDescent="0.2">
      <c r="D280" s="2158"/>
      <c r="E280" s="2158"/>
      <c r="F280" s="2158"/>
      <c r="G280" s="2158"/>
      <c r="H280" s="416"/>
      <c r="I280" s="416"/>
      <c r="J280" s="416"/>
      <c r="K280" s="416"/>
      <c r="L280" s="416"/>
      <c r="M280" s="416"/>
      <c r="N280" s="416"/>
      <c r="O280" s="416"/>
      <c r="P280" s="416"/>
      <c r="Q280" s="416"/>
      <c r="R280" s="416"/>
      <c r="S280" s="416"/>
      <c r="T280" s="416"/>
      <c r="U280" s="416"/>
      <c r="V280" s="416"/>
      <c r="W280" s="416"/>
      <c r="X280" s="416"/>
      <c r="Y280" s="416"/>
      <c r="Z280" s="416"/>
      <c r="AA280" s="417"/>
    </row>
    <row r="281" spans="4:27" x14ac:dyDescent="0.2">
      <c r="D281" s="65" t="s">
        <v>79</v>
      </c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2704"/>
      <c r="V281" s="2396"/>
      <c r="W281" s="2396"/>
      <c r="X281" s="2396"/>
      <c r="Y281" s="2396"/>
      <c r="Z281" s="2396"/>
      <c r="AA281" s="2396"/>
    </row>
    <row r="282" spans="4:27" x14ac:dyDescent="0.2">
      <c r="Z282" s="95"/>
      <c r="AA282" s="95"/>
    </row>
    <row r="283" spans="4:27" x14ac:dyDescent="0.2">
      <c r="D283" s="2147" t="s">
        <v>8</v>
      </c>
      <c r="E283" s="15" t="s">
        <v>171</v>
      </c>
      <c r="H283" s="20" t="s">
        <v>20</v>
      </c>
      <c r="I283" s="30" t="s">
        <v>195</v>
      </c>
      <c r="J283" s="15"/>
      <c r="K283" s="15"/>
      <c r="L283" s="15"/>
      <c r="M283" s="10"/>
      <c r="N283" s="10"/>
      <c r="O283" s="10"/>
      <c r="P283" s="10"/>
      <c r="Q283" s="10"/>
      <c r="R283" s="10"/>
      <c r="S283" s="10"/>
      <c r="T283" s="10"/>
      <c r="U283" s="2256"/>
      <c r="V283" s="2256"/>
      <c r="W283" s="2256"/>
      <c r="X283" s="2256"/>
      <c r="Y283" s="2256"/>
      <c r="Z283" s="2256"/>
      <c r="AA283" s="2256"/>
    </row>
    <row r="284" spans="4:27" x14ac:dyDescent="0.2">
      <c r="D284" s="2147" t="s">
        <v>11</v>
      </c>
      <c r="E284" s="15" t="s">
        <v>172</v>
      </c>
      <c r="H284" s="20" t="s">
        <v>20</v>
      </c>
      <c r="I284" s="30" t="s">
        <v>196</v>
      </c>
      <c r="J284" s="17"/>
      <c r="K284" s="15"/>
      <c r="L284" s="15"/>
      <c r="M284" s="10"/>
      <c r="N284" s="10"/>
      <c r="O284" s="10"/>
      <c r="P284" s="10"/>
      <c r="Q284" s="10"/>
      <c r="R284" s="10"/>
      <c r="S284" s="10"/>
      <c r="T284" s="10"/>
      <c r="U284" s="2256"/>
      <c r="V284" s="2256"/>
      <c r="W284" s="2256"/>
      <c r="X284" s="2256"/>
      <c r="Y284" s="2256"/>
      <c r="Z284" s="2256"/>
      <c r="AA284" s="2256"/>
    </row>
    <row r="285" spans="4:27" x14ac:dyDescent="0.2">
      <c r="D285" s="2147" t="s">
        <v>13</v>
      </c>
      <c r="E285" s="18" t="s">
        <v>173</v>
      </c>
      <c r="H285" s="20" t="s">
        <v>20</v>
      </c>
      <c r="I285" s="30" t="s">
        <v>197</v>
      </c>
      <c r="J285" s="18"/>
      <c r="K285" s="15"/>
      <c r="L285" s="15"/>
      <c r="M285" s="10"/>
      <c r="N285" s="10"/>
      <c r="O285" s="10"/>
      <c r="P285" s="10"/>
      <c r="Q285" s="10"/>
      <c r="R285" s="10"/>
      <c r="S285" s="10"/>
      <c r="T285" s="10"/>
      <c r="U285" s="2392"/>
      <c r="V285" s="2392"/>
      <c r="W285" s="2392"/>
      <c r="X285" s="2392"/>
      <c r="Y285" s="2392"/>
      <c r="Z285" s="2392"/>
      <c r="AA285" s="2392"/>
    </row>
    <row r="286" spans="4:27" x14ac:dyDescent="0.2">
      <c r="D286" s="2147" t="s">
        <v>49</v>
      </c>
      <c r="E286" s="15" t="s">
        <v>174</v>
      </c>
      <c r="H286" s="20" t="s">
        <v>20</v>
      </c>
      <c r="I286" s="30" t="s">
        <v>198</v>
      </c>
      <c r="J286" s="15"/>
      <c r="K286" s="15"/>
      <c r="L286" s="15"/>
      <c r="M286" s="2143"/>
      <c r="N286" s="10"/>
      <c r="O286" s="10"/>
      <c r="P286" s="10"/>
      <c r="Q286" s="10"/>
      <c r="R286" s="10"/>
      <c r="S286" s="10"/>
      <c r="T286" s="10"/>
      <c r="U286" s="2392"/>
      <c r="V286" s="2392"/>
      <c r="W286" s="2392"/>
      <c r="X286" s="2392"/>
      <c r="Y286" s="2392"/>
      <c r="Z286" s="2392"/>
      <c r="AA286" s="2392"/>
    </row>
    <row r="287" spans="4:27" x14ac:dyDescent="0.2">
      <c r="D287" s="2147" t="s">
        <v>50</v>
      </c>
      <c r="E287" s="15" t="s">
        <v>175</v>
      </c>
      <c r="H287" s="20" t="s">
        <v>20</v>
      </c>
      <c r="I287" s="30" t="s">
        <v>199</v>
      </c>
      <c r="J287" s="10"/>
      <c r="K287" s="10"/>
      <c r="L287" s="10"/>
      <c r="M287" s="2143"/>
      <c r="N287" s="10"/>
      <c r="O287" s="10"/>
      <c r="P287" s="10"/>
      <c r="Q287" s="10"/>
      <c r="R287" s="10"/>
      <c r="S287" s="10"/>
      <c r="T287" s="10"/>
      <c r="Z287" s="95"/>
      <c r="AA287" s="95"/>
    </row>
    <row r="288" spans="4:27" x14ac:dyDescent="0.2">
      <c r="D288" s="2147" t="s">
        <v>51</v>
      </c>
      <c r="E288" s="15" t="s">
        <v>177</v>
      </c>
      <c r="H288" s="20" t="s">
        <v>20</v>
      </c>
      <c r="I288" s="30" t="s">
        <v>200</v>
      </c>
      <c r="J288" s="10"/>
      <c r="K288" s="10"/>
      <c r="L288" s="10"/>
      <c r="M288" s="2143"/>
      <c r="N288" s="10"/>
      <c r="O288" s="10"/>
      <c r="P288" s="10"/>
      <c r="Q288" s="10"/>
      <c r="R288" s="10"/>
      <c r="S288" s="10"/>
      <c r="T288" s="10"/>
      <c r="Z288" s="95"/>
      <c r="AA288" s="95"/>
    </row>
    <row r="289" spans="4:27" x14ac:dyDescent="0.2">
      <c r="D289" s="2147" t="s">
        <v>52</v>
      </c>
      <c r="E289" s="15" t="s">
        <v>179</v>
      </c>
      <c r="H289" s="20" t="s">
        <v>20</v>
      </c>
      <c r="I289" s="30" t="s">
        <v>201</v>
      </c>
      <c r="J289" s="10"/>
      <c r="K289" s="10"/>
      <c r="L289" s="10"/>
      <c r="M289" s="2143"/>
      <c r="N289" s="10"/>
      <c r="O289" s="10"/>
      <c r="P289" s="10"/>
      <c r="Q289" s="10"/>
      <c r="R289" s="10"/>
      <c r="S289" s="10"/>
      <c r="T289" s="10"/>
      <c r="Z289" s="95"/>
      <c r="AA289" s="95"/>
    </row>
    <row r="290" spans="4:27" x14ac:dyDescent="0.2">
      <c r="D290" s="2147" t="s">
        <v>53</v>
      </c>
      <c r="E290" s="15" t="s">
        <v>191</v>
      </c>
      <c r="H290" s="20" t="s">
        <v>20</v>
      </c>
      <c r="I290" s="30" t="s">
        <v>202</v>
      </c>
      <c r="J290" s="10"/>
      <c r="K290" s="10"/>
      <c r="L290" s="10"/>
      <c r="M290" s="2143"/>
      <c r="N290" s="10"/>
      <c r="O290" s="10"/>
      <c r="P290" s="10"/>
      <c r="Q290" s="10"/>
      <c r="R290" s="10"/>
      <c r="S290" s="10"/>
      <c r="T290" s="10"/>
      <c r="U290" s="2257"/>
      <c r="V290" s="2257"/>
      <c r="W290" s="2257"/>
      <c r="X290" s="2257"/>
      <c r="Y290" s="2257"/>
      <c r="Z290" s="2257"/>
      <c r="AA290" s="2257"/>
    </row>
    <row r="291" spans="4:27" x14ac:dyDescent="0.2">
      <c r="D291" s="2147" t="s">
        <v>54</v>
      </c>
      <c r="E291" s="15" t="s">
        <v>180</v>
      </c>
      <c r="H291" s="20" t="s">
        <v>20</v>
      </c>
      <c r="I291" s="30" t="s">
        <v>206</v>
      </c>
      <c r="J291" s="10"/>
      <c r="K291" s="10"/>
      <c r="L291" s="10"/>
      <c r="M291" s="2143"/>
      <c r="N291" s="10"/>
      <c r="O291" s="10"/>
      <c r="P291" s="10"/>
      <c r="Q291" s="10"/>
      <c r="R291" s="10"/>
      <c r="S291" s="10"/>
      <c r="T291" s="10"/>
      <c r="U291" s="2392"/>
      <c r="V291" s="2392"/>
      <c r="W291" s="2392"/>
      <c r="X291" s="2392"/>
      <c r="Y291" s="2392"/>
      <c r="Z291" s="2392"/>
      <c r="AA291" s="2392"/>
    </row>
    <row r="292" spans="4:27" x14ac:dyDescent="0.2">
      <c r="D292" s="2147" t="s">
        <v>55</v>
      </c>
      <c r="E292" s="15" t="s">
        <v>192</v>
      </c>
      <c r="H292" s="20" t="s">
        <v>20</v>
      </c>
      <c r="I292" s="30" t="s">
        <v>203</v>
      </c>
      <c r="J292" s="10"/>
      <c r="K292" s="10"/>
      <c r="L292" s="10"/>
      <c r="M292" s="2143"/>
      <c r="N292" s="10"/>
      <c r="O292" s="10"/>
      <c r="P292" s="10"/>
      <c r="Q292" s="10"/>
      <c r="R292" s="10"/>
      <c r="S292" s="10"/>
      <c r="T292" s="10"/>
      <c r="U292" s="2392"/>
      <c r="V292" s="2392"/>
      <c r="W292" s="2392"/>
      <c r="X292" s="2392"/>
      <c r="Y292" s="2392"/>
      <c r="Z292" s="2392"/>
      <c r="AA292" s="2392"/>
    </row>
    <row r="293" spans="4:27" x14ac:dyDescent="0.2">
      <c r="D293" s="2147" t="s">
        <v>56</v>
      </c>
      <c r="E293" s="15" t="s">
        <v>183</v>
      </c>
      <c r="H293" s="20" t="s">
        <v>20</v>
      </c>
      <c r="I293" s="30" t="s">
        <v>205</v>
      </c>
      <c r="J293" s="10"/>
      <c r="K293" s="10"/>
      <c r="L293" s="10"/>
      <c r="M293" s="2143"/>
      <c r="N293" s="10"/>
      <c r="O293" s="10"/>
      <c r="P293" s="10"/>
      <c r="Q293" s="10"/>
      <c r="R293" s="10"/>
      <c r="S293" s="10"/>
      <c r="T293" s="10"/>
      <c r="Z293" s="95"/>
      <c r="AA293" s="95"/>
    </row>
    <row r="294" spans="4:27" x14ac:dyDescent="0.2">
      <c r="D294" s="2147" t="s">
        <v>57</v>
      </c>
      <c r="E294" s="15" t="s">
        <v>193</v>
      </c>
      <c r="H294" s="20" t="s">
        <v>20</v>
      </c>
      <c r="I294" s="30" t="s">
        <v>204</v>
      </c>
      <c r="J294" s="10"/>
      <c r="K294" s="10"/>
      <c r="L294" s="10"/>
      <c r="M294" s="2143"/>
      <c r="N294" s="10"/>
      <c r="O294" s="10"/>
      <c r="P294" s="10"/>
      <c r="Q294" s="10"/>
      <c r="R294" s="10"/>
      <c r="S294" s="10"/>
      <c r="T294" s="10"/>
      <c r="Z294" s="95"/>
      <c r="AA294" s="95"/>
    </row>
    <row r="295" spans="4:27" x14ac:dyDescent="0.2">
      <c r="D295" s="1174" t="s">
        <v>643</v>
      </c>
      <c r="E295" s="112" t="s">
        <v>679</v>
      </c>
      <c r="Z295" s="95"/>
    </row>
    <row r="297" spans="4:27" ht="18" x14ac:dyDescent="0.25">
      <c r="D297" s="2361" t="s">
        <v>259</v>
      </c>
      <c r="E297" s="2361"/>
      <c r="F297" s="2361"/>
      <c r="G297" s="2361"/>
      <c r="H297" s="2361"/>
      <c r="I297" s="2361"/>
      <c r="J297" s="2361"/>
      <c r="K297" s="2361"/>
      <c r="L297" s="2361"/>
      <c r="M297" s="2361"/>
      <c r="N297" s="2361"/>
      <c r="O297" s="2361"/>
      <c r="P297" s="2361"/>
      <c r="Q297" s="2361"/>
      <c r="R297" s="2361"/>
      <c r="S297" s="2361"/>
      <c r="T297" s="2361"/>
      <c r="U297" s="2361"/>
      <c r="V297" s="2361"/>
      <c r="W297" s="2361"/>
      <c r="X297" s="2361"/>
      <c r="Y297" s="2361"/>
      <c r="Z297" s="2361"/>
    </row>
    <row r="298" spans="4:27" ht="18" x14ac:dyDescent="0.25">
      <c r="D298" s="2239"/>
      <c r="E298" s="2239"/>
      <c r="F298" s="2239"/>
      <c r="G298" s="2239"/>
      <c r="H298" s="2239"/>
      <c r="I298" s="2239"/>
      <c r="J298" s="2239"/>
      <c r="K298" s="2239"/>
      <c r="L298" s="2239"/>
      <c r="M298" s="2239"/>
      <c r="N298" s="2239"/>
      <c r="O298" s="2239"/>
      <c r="P298" s="2239"/>
      <c r="Q298" s="2239"/>
      <c r="R298" s="2239"/>
      <c r="S298" s="2239"/>
      <c r="T298" s="2239"/>
      <c r="U298" s="2239"/>
      <c r="V298" s="2239"/>
      <c r="W298" s="2239"/>
      <c r="X298" s="2239"/>
      <c r="Y298" s="2239"/>
      <c r="Z298" s="2239"/>
    </row>
    <row r="299" spans="4:27" x14ac:dyDescent="0.2">
      <c r="D299" s="112" t="s">
        <v>273</v>
      </c>
      <c r="E299" s="112"/>
      <c r="F299" s="112" t="s">
        <v>27</v>
      </c>
      <c r="G299" s="2705" t="s">
        <v>292</v>
      </c>
      <c r="H299" s="2705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</row>
    <row r="300" spans="4:27" x14ac:dyDescent="0.2">
      <c r="D300" s="112" t="s">
        <v>25</v>
      </c>
      <c r="E300" s="112"/>
      <c r="F300" s="112" t="s">
        <v>27</v>
      </c>
      <c r="G300" s="2706">
        <v>2014</v>
      </c>
      <c r="H300" s="2706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</row>
    <row r="301" spans="4:27" x14ac:dyDescent="0.2">
      <c r="D301" s="112" t="s">
        <v>311</v>
      </c>
      <c r="E301" s="112"/>
      <c r="F301" s="112" t="s">
        <v>27</v>
      </c>
      <c r="G301" s="2705" t="s">
        <v>295</v>
      </c>
      <c r="H301" s="2705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</row>
    <row r="302" spans="4:27" x14ac:dyDescent="0.2">
      <c r="D302" s="112" t="s">
        <v>26</v>
      </c>
      <c r="E302" s="112"/>
      <c r="F302" s="112" t="s">
        <v>27</v>
      </c>
      <c r="G302" s="2241" t="s">
        <v>313</v>
      </c>
      <c r="H302" s="2241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</row>
    <row r="303" spans="4:27" ht="13.5" thickBot="1" x14ac:dyDescent="0.25">
      <c r="D303" s="112"/>
      <c r="E303" s="112"/>
      <c r="F303" s="460"/>
      <c r="G303" s="460"/>
      <c r="H303" s="460"/>
      <c r="I303" s="460"/>
      <c r="J303" s="354"/>
      <c r="K303" s="354"/>
      <c r="L303" s="354"/>
      <c r="M303" s="354"/>
      <c r="N303" s="354"/>
      <c r="O303" s="354"/>
      <c r="P303" s="354"/>
      <c r="Q303" s="354"/>
      <c r="R303" s="354"/>
      <c r="S303" s="354"/>
      <c r="T303" s="354"/>
      <c r="U303" s="354"/>
      <c r="V303" s="354"/>
      <c r="W303" s="354"/>
      <c r="X303" s="354"/>
      <c r="Y303" s="354"/>
      <c r="Z303" s="354"/>
      <c r="AA303" s="460"/>
    </row>
    <row r="304" spans="4:27" x14ac:dyDescent="0.2">
      <c r="D304" s="2707" t="s">
        <v>0</v>
      </c>
      <c r="E304" s="2710" t="s">
        <v>272</v>
      </c>
      <c r="F304" s="2711"/>
      <c r="G304" s="2711"/>
      <c r="H304" s="2716" t="s">
        <v>194</v>
      </c>
      <c r="I304" s="2399" t="s">
        <v>169</v>
      </c>
      <c r="J304" s="2719" t="s">
        <v>170</v>
      </c>
      <c r="K304" s="2357"/>
      <c r="L304" s="2357"/>
      <c r="M304" s="2357"/>
      <c r="N304" s="2357"/>
      <c r="O304" s="2357"/>
      <c r="P304" s="2357"/>
      <c r="Q304" s="2357"/>
      <c r="R304" s="2357"/>
      <c r="S304" s="2357"/>
      <c r="T304" s="2357"/>
      <c r="U304" s="2357"/>
      <c r="V304" s="2357"/>
      <c r="W304" s="2357"/>
      <c r="X304" s="2357"/>
      <c r="Y304" s="2357"/>
      <c r="Z304" s="2359"/>
      <c r="AA304" s="2400" t="s">
        <v>309</v>
      </c>
    </row>
    <row r="305" spans="4:27" x14ac:dyDescent="0.2">
      <c r="D305" s="2708"/>
      <c r="E305" s="2712"/>
      <c r="F305" s="2713"/>
      <c r="G305" s="2713"/>
      <c r="H305" s="2717"/>
      <c r="I305" s="2401"/>
      <c r="J305" s="2720" t="s">
        <v>171</v>
      </c>
      <c r="K305" s="2358" t="s">
        <v>172</v>
      </c>
      <c r="L305" s="2358" t="s">
        <v>173</v>
      </c>
      <c r="M305" s="2358" t="s">
        <v>174</v>
      </c>
      <c r="N305" s="2358" t="s">
        <v>241</v>
      </c>
      <c r="O305" s="2358" t="s">
        <v>176</v>
      </c>
      <c r="P305" s="2358" t="s">
        <v>177</v>
      </c>
      <c r="Q305" s="2358" t="s">
        <v>178</v>
      </c>
      <c r="R305" s="2358" t="s">
        <v>182</v>
      </c>
      <c r="S305" s="2358" t="s">
        <v>179</v>
      </c>
      <c r="T305" s="2358" t="s">
        <v>270</v>
      </c>
      <c r="U305" s="2358" t="s">
        <v>180</v>
      </c>
      <c r="V305" s="2358" t="s">
        <v>181</v>
      </c>
      <c r="W305" s="2358" t="s">
        <v>183</v>
      </c>
      <c r="X305" s="2358" t="s">
        <v>193</v>
      </c>
      <c r="Y305" s="2358" t="s">
        <v>184</v>
      </c>
      <c r="Z305" s="2360" t="s">
        <v>97</v>
      </c>
      <c r="AA305" s="2402"/>
    </row>
    <row r="306" spans="4:27" x14ac:dyDescent="0.2">
      <c r="D306" s="2709"/>
      <c r="E306" s="2714"/>
      <c r="F306" s="2715"/>
      <c r="G306" s="2715"/>
      <c r="H306" s="2718"/>
      <c r="I306" s="2403"/>
      <c r="J306" s="2720"/>
      <c r="K306" s="2358"/>
      <c r="L306" s="2358"/>
      <c r="M306" s="2358"/>
      <c r="N306" s="2358"/>
      <c r="O306" s="2358"/>
      <c r="P306" s="2358"/>
      <c r="Q306" s="2358"/>
      <c r="R306" s="2358"/>
      <c r="S306" s="2358"/>
      <c r="T306" s="2358"/>
      <c r="U306" s="2358"/>
      <c r="V306" s="2358"/>
      <c r="W306" s="2358"/>
      <c r="X306" s="2358"/>
      <c r="Y306" s="2358"/>
      <c r="Z306" s="2360"/>
      <c r="AA306" s="2404"/>
    </row>
    <row r="307" spans="4:27" ht="13.5" thickBot="1" x14ac:dyDescent="0.25">
      <c r="D307" s="375">
        <v>1</v>
      </c>
      <c r="E307" s="2696">
        <v>2</v>
      </c>
      <c r="F307" s="2398"/>
      <c r="G307" s="2398"/>
      <c r="H307" s="461">
        <v>3</v>
      </c>
      <c r="I307" s="462">
        <v>4</v>
      </c>
      <c r="J307" s="375">
        <v>5</v>
      </c>
      <c r="K307" s="378">
        <v>6</v>
      </c>
      <c r="L307" s="378">
        <v>7</v>
      </c>
      <c r="M307" s="378">
        <v>8</v>
      </c>
      <c r="N307" s="378">
        <v>9</v>
      </c>
      <c r="O307" s="378">
        <v>10</v>
      </c>
      <c r="P307" s="378">
        <v>11</v>
      </c>
      <c r="Q307" s="378">
        <v>12</v>
      </c>
      <c r="R307" s="378">
        <v>13</v>
      </c>
      <c r="S307" s="378">
        <v>14</v>
      </c>
      <c r="T307" s="378">
        <v>15</v>
      </c>
      <c r="U307" s="378">
        <v>16</v>
      </c>
      <c r="V307" s="378">
        <v>17</v>
      </c>
      <c r="W307" s="378">
        <v>18</v>
      </c>
      <c r="X307" s="378">
        <v>19</v>
      </c>
      <c r="Y307" s="378">
        <v>20</v>
      </c>
      <c r="Z307" s="376">
        <v>21</v>
      </c>
      <c r="AA307" s="2238">
        <v>22</v>
      </c>
    </row>
    <row r="308" spans="4:27" x14ac:dyDescent="0.2">
      <c r="D308" s="436"/>
      <c r="E308" s="2697"/>
      <c r="F308" s="2698"/>
      <c r="G308" s="2698"/>
      <c r="H308" s="437"/>
      <c r="I308" s="437"/>
      <c r="J308" s="438"/>
      <c r="K308" s="439"/>
      <c r="L308" s="440"/>
      <c r="M308" s="440"/>
      <c r="N308" s="440"/>
      <c r="O308" s="440"/>
      <c r="P308" s="439"/>
      <c r="Q308" s="439"/>
      <c r="R308" s="439"/>
      <c r="S308" s="439"/>
      <c r="T308" s="439"/>
      <c r="U308" s="439"/>
      <c r="V308" s="439"/>
      <c r="W308" s="441"/>
      <c r="X308" s="442"/>
      <c r="Y308" s="441"/>
      <c r="Z308" s="443"/>
      <c r="AA308" s="444"/>
    </row>
    <row r="309" spans="4:27" x14ac:dyDescent="0.2">
      <c r="D309" s="445"/>
      <c r="E309" s="2699" t="s">
        <v>275</v>
      </c>
      <c r="F309" s="2700"/>
      <c r="G309" s="2700"/>
      <c r="H309" s="1687">
        <v>14</v>
      </c>
      <c r="I309" s="1687">
        <v>10</v>
      </c>
      <c r="J309" s="1688">
        <v>6</v>
      </c>
      <c r="K309" s="1689"/>
      <c r="L309" s="1689">
        <v>1</v>
      </c>
      <c r="M309" s="1689"/>
      <c r="N309" s="1689">
        <v>4</v>
      </c>
      <c r="O309" s="1689">
        <v>1</v>
      </c>
      <c r="P309" s="1689"/>
      <c r="Q309" s="1689"/>
      <c r="R309" s="1689"/>
      <c r="S309" s="1689">
        <v>6</v>
      </c>
      <c r="T309" s="1689"/>
      <c r="U309" s="1689"/>
      <c r="V309" s="1689"/>
      <c r="W309" s="1689">
        <v>1</v>
      </c>
      <c r="X309" s="1689">
        <v>2</v>
      </c>
      <c r="Y309" s="1689"/>
      <c r="Z309" s="1689">
        <v>1</v>
      </c>
      <c r="AA309" s="1690"/>
    </row>
    <row r="310" spans="4:27" ht="13.5" thickBot="1" x14ac:dyDescent="0.25">
      <c r="D310" s="452"/>
      <c r="E310" s="2701"/>
      <c r="F310" s="2702"/>
      <c r="G310" s="2702"/>
      <c r="H310" s="1691"/>
      <c r="I310" s="1691"/>
      <c r="J310" s="1692"/>
      <c r="K310" s="1693"/>
      <c r="L310" s="1694"/>
      <c r="M310" s="1694"/>
      <c r="N310" s="1694"/>
      <c r="O310" s="1694"/>
      <c r="P310" s="1693"/>
      <c r="Q310" s="1693"/>
      <c r="R310" s="1693"/>
      <c r="S310" s="1693"/>
      <c r="T310" s="1693"/>
      <c r="U310" s="1693"/>
      <c r="V310" s="1693"/>
      <c r="W310" s="1695"/>
      <c r="X310" s="1695"/>
      <c r="Y310" s="1695"/>
      <c r="Z310" s="1696"/>
      <c r="AA310" s="1697"/>
    </row>
    <row r="311" spans="4:27" ht="13.5" thickBot="1" x14ac:dyDescent="0.25">
      <c r="D311" s="2299" t="s">
        <v>308</v>
      </c>
      <c r="E311" s="2668"/>
      <c r="F311" s="2668"/>
      <c r="G311" s="2703"/>
      <c r="H311" s="1684">
        <f>SUM(H309:H310)</f>
        <v>14</v>
      </c>
      <c r="I311" s="1684">
        <f t="shared" ref="I311:Z311" si="9">SUM(I309:I310)</f>
        <v>10</v>
      </c>
      <c r="J311" s="1684">
        <f t="shared" si="9"/>
        <v>6</v>
      </c>
      <c r="K311" s="1684">
        <f t="shared" si="9"/>
        <v>0</v>
      </c>
      <c r="L311" s="1684">
        <f t="shared" si="9"/>
        <v>1</v>
      </c>
      <c r="M311" s="1684">
        <f t="shared" si="9"/>
        <v>0</v>
      </c>
      <c r="N311" s="1684">
        <f t="shared" si="9"/>
        <v>4</v>
      </c>
      <c r="O311" s="1684">
        <f t="shared" si="9"/>
        <v>1</v>
      </c>
      <c r="P311" s="1684">
        <f t="shared" si="9"/>
        <v>0</v>
      </c>
      <c r="Q311" s="1684">
        <f t="shared" si="9"/>
        <v>0</v>
      </c>
      <c r="R311" s="1684">
        <f t="shared" si="9"/>
        <v>0</v>
      </c>
      <c r="S311" s="1684">
        <f t="shared" si="9"/>
        <v>6</v>
      </c>
      <c r="T311" s="1684">
        <f t="shared" si="9"/>
        <v>0</v>
      </c>
      <c r="U311" s="1684">
        <f t="shared" si="9"/>
        <v>0</v>
      </c>
      <c r="V311" s="1684">
        <f t="shared" si="9"/>
        <v>0</v>
      </c>
      <c r="W311" s="1684">
        <f t="shared" si="9"/>
        <v>1</v>
      </c>
      <c r="X311" s="1684">
        <f t="shared" si="9"/>
        <v>2</v>
      </c>
      <c r="Y311" s="1684">
        <f t="shared" si="9"/>
        <v>0</v>
      </c>
      <c r="Z311" s="1684">
        <f t="shared" si="9"/>
        <v>1</v>
      </c>
      <c r="AA311" s="1698"/>
    </row>
    <row r="312" spans="4:27" x14ac:dyDescent="0.2">
      <c r="D312" s="2242"/>
      <c r="E312" s="2242"/>
      <c r="F312" s="2242"/>
      <c r="G312" s="2242"/>
      <c r="H312" s="416"/>
      <c r="I312" s="416"/>
      <c r="J312" s="416"/>
      <c r="K312" s="416"/>
      <c r="L312" s="416"/>
      <c r="M312" s="416"/>
      <c r="N312" s="416"/>
      <c r="O312" s="416"/>
      <c r="P312" s="416"/>
      <c r="Q312" s="416"/>
      <c r="R312" s="416"/>
      <c r="S312" s="416"/>
      <c r="T312" s="416"/>
      <c r="U312" s="416"/>
      <c r="V312" s="416"/>
      <c r="W312" s="416"/>
      <c r="X312" s="416"/>
      <c r="Y312" s="416"/>
      <c r="Z312" s="416"/>
      <c r="AA312" s="417"/>
    </row>
    <row r="313" spans="4:27" x14ac:dyDescent="0.2">
      <c r="D313" s="65" t="s">
        <v>79</v>
      </c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2704"/>
      <c r="V313" s="2396"/>
      <c r="W313" s="2396"/>
      <c r="X313" s="2396"/>
      <c r="Y313" s="2396"/>
      <c r="Z313" s="2396"/>
      <c r="AA313" s="2396"/>
    </row>
    <row r="314" spans="4:27" x14ac:dyDescent="0.2">
      <c r="Z314" s="95"/>
      <c r="AA314" s="95"/>
    </row>
    <row r="315" spans="4:27" x14ac:dyDescent="0.2">
      <c r="D315" s="2240" t="s">
        <v>8</v>
      </c>
      <c r="E315" s="15" t="s">
        <v>171</v>
      </c>
      <c r="H315" s="20" t="s">
        <v>20</v>
      </c>
      <c r="I315" s="30" t="s">
        <v>195</v>
      </c>
      <c r="J315" s="15"/>
      <c r="K315" s="15"/>
      <c r="L315" s="15"/>
      <c r="M315" s="10"/>
      <c r="N315" s="10"/>
      <c r="O315" s="10"/>
      <c r="P315" s="10"/>
      <c r="Q315" s="10"/>
      <c r="R315" s="10"/>
      <c r="S315" s="10"/>
      <c r="T315" s="10"/>
      <c r="U315" s="2256"/>
      <c r="V315" s="2256"/>
      <c r="W315" s="2256"/>
      <c r="X315" s="2256"/>
      <c r="Y315" s="2256"/>
      <c r="Z315" s="2256"/>
      <c r="AA315" s="2256"/>
    </row>
    <row r="316" spans="4:27" x14ac:dyDescent="0.2">
      <c r="D316" s="2240" t="s">
        <v>11</v>
      </c>
      <c r="E316" s="15" t="s">
        <v>172</v>
      </c>
      <c r="H316" s="20" t="s">
        <v>20</v>
      </c>
      <c r="I316" s="30" t="s">
        <v>196</v>
      </c>
      <c r="J316" s="17"/>
      <c r="K316" s="15"/>
      <c r="L316" s="15"/>
      <c r="M316" s="10"/>
      <c r="N316" s="10"/>
      <c r="O316" s="10"/>
      <c r="P316" s="10"/>
      <c r="Q316" s="10"/>
      <c r="R316" s="10"/>
      <c r="S316" s="10"/>
      <c r="T316" s="10"/>
      <c r="U316" s="2256"/>
      <c r="V316" s="2256"/>
      <c r="W316" s="2256"/>
      <c r="X316" s="2256"/>
      <c r="Y316" s="2256"/>
      <c r="Z316" s="2256"/>
      <c r="AA316" s="2256"/>
    </row>
    <row r="317" spans="4:27" x14ac:dyDescent="0.2">
      <c r="D317" s="2240" t="s">
        <v>13</v>
      </c>
      <c r="E317" s="18" t="s">
        <v>173</v>
      </c>
      <c r="H317" s="20" t="s">
        <v>20</v>
      </c>
      <c r="I317" s="30" t="s">
        <v>197</v>
      </c>
      <c r="J317" s="18"/>
      <c r="K317" s="15"/>
      <c r="L317" s="15"/>
      <c r="M317" s="10"/>
      <c r="N317" s="10"/>
      <c r="O317" s="10"/>
      <c r="P317" s="10"/>
      <c r="Q317" s="10"/>
      <c r="R317" s="10"/>
      <c r="S317" s="10"/>
      <c r="T317" s="10"/>
      <c r="U317" s="2392"/>
      <c r="V317" s="2392"/>
      <c r="W317" s="2392"/>
      <c r="X317" s="2392"/>
      <c r="Y317" s="2392"/>
      <c r="Z317" s="2392"/>
      <c r="AA317" s="2392"/>
    </row>
    <row r="318" spans="4:27" x14ac:dyDescent="0.2">
      <c r="D318" s="2240" t="s">
        <v>49</v>
      </c>
      <c r="E318" s="15" t="s">
        <v>174</v>
      </c>
      <c r="H318" s="20" t="s">
        <v>20</v>
      </c>
      <c r="I318" s="30" t="s">
        <v>198</v>
      </c>
      <c r="J318" s="15"/>
      <c r="K318" s="15"/>
      <c r="L318" s="15"/>
      <c r="M318" s="2237"/>
      <c r="N318" s="10"/>
      <c r="O318" s="10"/>
      <c r="P318" s="10"/>
      <c r="Q318" s="10"/>
      <c r="R318" s="10"/>
      <c r="S318" s="10"/>
      <c r="T318" s="10"/>
      <c r="U318" s="2392"/>
      <c r="V318" s="2392"/>
      <c r="W318" s="2392"/>
      <c r="X318" s="2392"/>
      <c r="Y318" s="2392"/>
      <c r="Z318" s="2392"/>
      <c r="AA318" s="2392"/>
    </row>
    <row r="319" spans="4:27" x14ac:dyDescent="0.2">
      <c r="D319" s="2240" t="s">
        <v>50</v>
      </c>
      <c r="E319" s="15" t="s">
        <v>175</v>
      </c>
      <c r="H319" s="20" t="s">
        <v>20</v>
      </c>
      <c r="I319" s="30" t="s">
        <v>199</v>
      </c>
      <c r="J319" s="10"/>
      <c r="K319" s="10"/>
      <c r="L319" s="10"/>
      <c r="M319" s="2237"/>
      <c r="N319" s="10"/>
      <c r="O319" s="10"/>
      <c r="P319" s="10"/>
      <c r="Q319" s="10"/>
      <c r="R319" s="10"/>
      <c r="S319" s="10"/>
      <c r="T319" s="10"/>
      <c r="Z319" s="95"/>
      <c r="AA319" s="95"/>
    </row>
    <row r="320" spans="4:27" x14ac:dyDescent="0.2">
      <c r="D320" s="2240" t="s">
        <v>51</v>
      </c>
      <c r="E320" s="15" t="s">
        <v>177</v>
      </c>
      <c r="H320" s="20" t="s">
        <v>20</v>
      </c>
      <c r="I320" s="30" t="s">
        <v>200</v>
      </c>
      <c r="J320" s="10"/>
      <c r="K320" s="10"/>
      <c r="L320" s="10"/>
      <c r="M320" s="2237"/>
      <c r="N320" s="10"/>
      <c r="O320" s="10"/>
      <c r="P320" s="10"/>
      <c r="Q320" s="10"/>
      <c r="R320" s="10"/>
      <c r="S320" s="10"/>
      <c r="T320" s="10"/>
      <c r="Z320" s="95"/>
      <c r="AA320" s="95"/>
    </row>
    <row r="321" spans="4:27" x14ac:dyDescent="0.2">
      <c r="D321" s="2240" t="s">
        <v>52</v>
      </c>
      <c r="E321" s="15" t="s">
        <v>179</v>
      </c>
      <c r="H321" s="20" t="s">
        <v>20</v>
      </c>
      <c r="I321" s="30" t="s">
        <v>201</v>
      </c>
      <c r="J321" s="10"/>
      <c r="K321" s="10"/>
      <c r="L321" s="10"/>
      <c r="M321" s="2237"/>
      <c r="N321" s="10"/>
      <c r="O321" s="10"/>
      <c r="P321" s="10"/>
      <c r="Q321" s="10"/>
      <c r="R321" s="10"/>
      <c r="S321" s="10"/>
      <c r="T321" s="10"/>
      <c r="Z321" s="95"/>
      <c r="AA321" s="95"/>
    </row>
    <row r="322" spans="4:27" x14ac:dyDescent="0.2">
      <c r="D322" s="2240" t="s">
        <v>53</v>
      </c>
      <c r="E322" s="15" t="s">
        <v>191</v>
      </c>
      <c r="H322" s="20" t="s">
        <v>20</v>
      </c>
      <c r="I322" s="30" t="s">
        <v>202</v>
      </c>
      <c r="J322" s="10"/>
      <c r="K322" s="10"/>
      <c r="L322" s="10"/>
      <c r="M322" s="2237"/>
      <c r="N322" s="10"/>
      <c r="O322" s="10"/>
      <c r="P322" s="10"/>
      <c r="Q322" s="10"/>
      <c r="R322" s="10"/>
      <c r="S322" s="10"/>
      <c r="T322" s="10"/>
      <c r="U322" s="2257"/>
      <c r="V322" s="2257"/>
      <c r="W322" s="2257"/>
      <c r="X322" s="2257"/>
      <c r="Y322" s="2257"/>
      <c r="Z322" s="2257"/>
      <c r="AA322" s="2257"/>
    </row>
    <row r="323" spans="4:27" x14ac:dyDescent="0.2">
      <c r="D323" s="2240" t="s">
        <v>54</v>
      </c>
      <c r="E323" s="15" t="s">
        <v>180</v>
      </c>
      <c r="H323" s="20" t="s">
        <v>20</v>
      </c>
      <c r="I323" s="30" t="s">
        <v>206</v>
      </c>
      <c r="J323" s="10"/>
      <c r="K323" s="10"/>
      <c r="L323" s="10"/>
      <c r="M323" s="2237"/>
      <c r="N323" s="10"/>
      <c r="O323" s="10"/>
      <c r="P323" s="10"/>
      <c r="Q323" s="10"/>
      <c r="R323" s="10"/>
      <c r="S323" s="10"/>
      <c r="T323" s="10"/>
      <c r="U323" s="2392"/>
      <c r="V323" s="2392"/>
      <c r="W323" s="2392"/>
      <c r="X323" s="2392"/>
      <c r="Y323" s="2392"/>
      <c r="Z323" s="2392"/>
      <c r="AA323" s="2392"/>
    </row>
    <row r="324" spans="4:27" x14ac:dyDescent="0.2">
      <c r="D324" s="2240" t="s">
        <v>55</v>
      </c>
      <c r="E324" s="15" t="s">
        <v>192</v>
      </c>
      <c r="H324" s="20" t="s">
        <v>20</v>
      </c>
      <c r="I324" s="30" t="s">
        <v>203</v>
      </c>
      <c r="J324" s="10"/>
      <c r="K324" s="10"/>
      <c r="L324" s="10"/>
      <c r="M324" s="2237"/>
      <c r="N324" s="10"/>
      <c r="O324" s="10"/>
      <c r="P324" s="10"/>
      <c r="Q324" s="10"/>
      <c r="R324" s="10"/>
      <c r="S324" s="10"/>
      <c r="T324" s="10"/>
      <c r="U324" s="2392"/>
      <c r="V324" s="2392"/>
      <c r="W324" s="2392"/>
      <c r="X324" s="2392"/>
      <c r="Y324" s="2392"/>
      <c r="Z324" s="2392"/>
      <c r="AA324" s="2392"/>
    </row>
    <row r="325" spans="4:27" x14ac:dyDescent="0.2">
      <c r="D325" s="2240" t="s">
        <v>56</v>
      </c>
      <c r="E325" s="15" t="s">
        <v>183</v>
      </c>
      <c r="H325" s="20" t="s">
        <v>20</v>
      </c>
      <c r="I325" s="30" t="s">
        <v>205</v>
      </c>
      <c r="J325" s="10"/>
      <c r="K325" s="10"/>
      <c r="L325" s="10"/>
      <c r="M325" s="2237"/>
      <c r="N325" s="10"/>
      <c r="O325" s="10"/>
      <c r="P325" s="10"/>
      <c r="Q325" s="10"/>
      <c r="R325" s="10"/>
      <c r="S325" s="10"/>
      <c r="T325" s="10"/>
      <c r="Z325" s="95"/>
      <c r="AA325" s="95"/>
    </row>
    <row r="326" spans="4:27" x14ac:dyDescent="0.2">
      <c r="D326" s="2240" t="s">
        <v>57</v>
      </c>
      <c r="E326" s="15" t="s">
        <v>193</v>
      </c>
      <c r="H326" s="20" t="s">
        <v>20</v>
      </c>
      <c r="I326" s="30" t="s">
        <v>204</v>
      </c>
      <c r="J326" s="10"/>
      <c r="K326" s="10"/>
      <c r="L326" s="10"/>
      <c r="M326" s="2237"/>
      <c r="N326" s="10"/>
      <c r="O326" s="10"/>
      <c r="P326" s="10"/>
      <c r="Q326" s="10"/>
      <c r="R326" s="10"/>
      <c r="S326" s="10"/>
      <c r="T326" s="10"/>
      <c r="Z326" s="95"/>
      <c r="AA326" s="95"/>
    </row>
    <row r="327" spans="4:27" x14ac:dyDescent="0.2">
      <c r="D327" s="1174" t="s">
        <v>643</v>
      </c>
      <c r="E327" s="112" t="s">
        <v>679</v>
      </c>
      <c r="Z327" s="95"/>
    </row>
    <row r="329" spans="4:27" ht="18" x14ac:dyDescent="0.25">
      <c r="D329" s="2361" t="s">
        <v>259</v>
      </c>
      <c r="E329" s="2361"/>
      <c r="F329" s="2361"/>
      <c r="G329" s="2361"/>
      <c r="H329" s="2361"/>
      <c r="I329" s="2361"/>
      <c r="J329" s="2361"/>
      <c r="K329" s="2361"/>
      <c r="L329" s="2361"/>
      <c r="M329" s="2361"/>
      <c r="N329" s="2361"/>
      <c r="O329" s="2361"/>
      <c r="P329" s="2361"/>
      <c r="Q329" s="2361"/>
      <c r="R329" s="2361"/>
      <c r="S329" s="2361"/>
      <c r="T329" s="2361"/>
      <c r="U329" s="2361"/>
      <c r="V329" s="2361"/>
      <c r="W329" s="2361"/>
      <c r="X329" s="2361"/>
      <c r="Y329" s="2361"/>
      <c r="Z329" s="2361"/>
    </row>
    <row r="330" spans="4:27" ht="18" x14ac:dyDescent="0.25">
      <c r="D330" s="2249"/>
      <c r="E330" s="2249"/>
      <c r="F330" s="2249"/>
      <c r="G330" s="2249"/>
      <c r="H330" s="2249"/>
      <c r="I330" s="2249"/>
      <c r="J330" s="2249"/>
      <c r="K330" s="2249"/>
      <c r="L330" s="2249"/>
      <c r="M330" s="2249"/>
      <c r="N330" s="2249"/>
      <c r="O330" s="2249"/>
      <c r="P330" s="2249"/>
      <c r="Q330" s="2249"/>
      <c r="R330" s="2249"/>
      <c r="S330" s="2249"/>
      <c r="T330" s="2249"/>
      <c r="U330" s="2249"/>
      <c r="V330" s="2249"/>
      <c r="W330" s="2249"/>
      <c r="X330" s="2249"/>
      <c r="Y330" s="2249"/>
      <c r="Z330" s="2249"/>
    </row>
    <row r="331" spans="4:27" x14ac:dyDescent="0.2">
      <c r="D331" s="112" t="s">
        <v>273</v>
      </c>
      <c r="E331" s="112"/>
      <c r="F331" s="112" t="s">
        <v>27</v>
      </c>
      <c r="G331" s="2705" t="s">
        <v>293</v>
      </c>
      <c r="H331" s="2705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</row>
    <row r="332" spans="4:27" x14ac:dyDescent="0.2">
      <c r="D332" s="112" t="s">
        <v>25</v>
      </c>
      <c r="E332" s="112"/>
      <c r="F332" s="112" t="s">
        <v>27</v>
      </c>
      <c r="G332" s="2706">
        <v>2014</v>
      </c>
      <c r="H332" s="2706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</row>
    <row r="333" spans="4:27" x14ac:dyDescent="0.2">
      <c r="D333" s="112" t="s">
        <v>311</v>
      </c>
      <c r="E333" s="112"/>
      <c r="F333" s="112" t="s">
        <v>27</v>
      </c>
      <c r="G333" s="2705" t="s">
        <v>295</v>
      </c>
      <c r="H333" s="2705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</row>
    <row r="334" spans="4:27" x14ac:dyDescent="0.2">
      <c r="D334" s="112" t="s">
        <v>26</v>
      </c>
      <c r="E334" s="112"/>
      <c r="F334" s="112" t="s">
        <v>27</v>
      </c>
      <c r="G334" s="2251" t="s">
        <v>313</v>
      </c>
      <c r="H334" s="2251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</row>
    <row r="335" spans="4:27" ht="13.5" thickBot="1" x14ac:dyDescent="0.25">
      <c r="D335" s="112"/>
      <c r="E335" s="112"/>
      <c r="F335" s="460"/>
      <c r="G335" s="460"/>
      <c r="H335" s="460"/>
      <c r="I335" s="460"/>
      <c r="J335" s="354"/>
      <c r="K335" s="354"/>
      <c r="L335" s="354"/>
      <c r="M335" s="354"/>
      <c r="N335" s="354"/>
      <c r="O335" s="354"/>
      <c r="P335" s="354"/>
      <c r="Q335" s="354"/>
      <c r="R335" s="354"/>
      <c r="S335" s="354"/>
      <c r="T335" s="354"/>
      <c r="U335" s="354"/>
      <c r="V335" s="354"/>
      <c r="W335" s="354"/>
      <c r="X335" s="354"/>
      <c r="Y335" s="354"/>
      <c r="Z335" s="354"/>
      <c r="AA335" s="460"/>
    </row>
    <row r="336" spans="4:27" x14ac:dyDescent="0.2">
      <c r="D336" s="2707" t="s">
        <v>0</v>
      </c>
      <c r="E336" s="2710" t="s">
        <v>272</v>
      </c>
      <c r="F336" s="2711"/>
      <c r="G336" s="2711"/>
      <c r="H336" s="2716" t="s">
        <v>194</v>
      </c>
      <c r="I336" s="2399" t="s">
        <v>169</v>
      </c>
      <c r="J336" s="2719" t="s">
        <v>170</v>
      </c>
      <c r="K336" s="2357"/>
      <c r="L336" s="2357"/>
      <c r="M336" s="2357"/>
      <c r="N336" s="2357"/>
      <c r="O336" s="2357"/>
      <c r="P336" s="2357"/>
      <c r="Q336" s="2357"/>
      <c r="R336" s="2357"/>
      <c r="S336" s="2357"/>
      <c r="T336" s="2357"/>
      <c r="U336" s="2357"/>
      <c r="V336" s="2357"/>
      <c r="W336" s="2357"/>
      <c r="X336" s="2357"/>
      <c r="Y336" s="2357"/>
      <c r="Z336" s="2359"/>
      <c r="AA336" s="2400" t="s">
        <v>309</v>
      </c>
    </row>
    <row r="337" spans="4:27" x14ac:dyDescent="0.2">
      <c r="D337" s="2708"/>
      <c r="E337" s="2712"/>
      <c r="F337" s="2713"/>
      <c r="G337" s="2713"/>
      <c r="H337" s="2717"/>
      <c r="I337" s="2401"/>
      <c r="J337" s="2720" t="s">
        <v>171</v>
      </c>
      <c r="K337" s="2358" t="s">
        <v>172</v>
      </c>
      <c r="L337" s="2358" t="s">
        <v>173</v>
      </c>
      <c r="M337" s="2358" t="s">
        <v>174</v>
      </c>
      <c r="N337" s="2358" t="s">
        <v>241</v>
      </c>
      <c r="O337" s="2358" t="s">
        <v>176</v>
      </c>
      <c r="P337" s="2358" t="s">
        <v>177</v>
      </c>
      <c r="Q337" s="2358" t="s">
        <v>178</v>
      </c>
      <c r="R337" s="2358" t="s">
        <v>182</v>
      </c>
      <c r="S337" s="2358" t="s">
        <v>179</v>
      </c>
      <c r="T337" s="2358" t="s">
        <v>270</v>
      </c>
      <c r="U337" s="2358" t="s">
        <v>180</v>
      </c>
      <c r="V337" s="2358" t="s">
        <v>181</v>
      </c>
      <c r="W337" s="2358" t="s">
        <v>183</v>
      </c>
      <c r="X337" s="2358" t="s">
        <v>193</v>
      </c>
      <c r="Y337" s="2358" t="s">
        <v>184</v>
      </c>
      <c r="Z337" s="2360" t="s">
        <v>97</v>
      </c>
      <c r="AA337" s="2402"/>
    </row>
    <row r="338" spans="4:27" x14ac:dyDescent="0.2">
      <c r="D338" s="2709"/>
      <c r="E338" s="2714"/>
      <c r="F338" s="2715"/>
      <c r="G338" s="2715"/>
      <c r="H338" s="2718"/>
      <c r="I338" s="2403"/>
      <c r="J338" s="2720"/>
      <c r="K338" s="2358"/>
      <c r="L338" s="2358"/>
      <c r="M338" s="2358"/>
      <c r="N338" s="2358"/>
      <c r="O338" s="2358"/>
      <c r="P338" s="2358"/>
      <c r="Q338" s="2358"/>
      <c r="R338" s="2358"/>
      <c r="S338" s="2358"/>
      <c r="T338" s="2358"/>
      <c r="U338" s="2358"/>
      <c r="V338" s="2358"/>
      <c r="W338" s="2358"/>
      <c r="X338" s="2358"/>
      <c r="Y338" s="2358"/>
      <c r="Z338" s="2360"/>
      <c r="AA338" s="2404"/>
    </row>
    <row r="339" spans="4:27" ht="13.5" thickBot="1" x14ac:dyDescent="0.25">
      <c r="D339" s="375">
        <v>1</v>
      </c>
      <c r="E339" s="2696">
        <v>2</v>
      </c>
      <c r="F339" s="2398"/>
      <c r="G339" s="2398"/>
      <c r="H339" s="461">
        <v>3</v>
      </c>
      <c r="I339" s="462">
        <v>4</v>
      </c>
      <c r="J339" s="375">
        <v>5</v>
      </c>
      <c r="K339" s="378">
        <v>6</v>
      </c>
      <c r="L339" s="378">
        <v>7</v>
      </c>
      <c r="M339" s="378">
        <v>8</v>
      </c>
      <c r="N339" s="378">
        <v>9</v>
      </c>
      <c r="O339" s="378">
        <v>10</v>
      </c>
      <c r="P339" s="378">
        <v>11</v>
      </c>
      <c r="Q339" s="378">
        <v>12</v>
      </c>
      <c r="R339" s="378">
        <v>13</v>
      </c>
      <c r="S339" s="378">
        <v>14</v>
      </c>
      <c r="T339" s="378">
        <v>15</v>
      </c>
      <c r="U339" s="378">
        <v>16</v>
      </c>
      <c r="V339" s="378">
        <v>17</v>
      </c>
      <c r="W339" s="378">
        <v>18</v>
      </c>
      <c r="X339" s="378">
        <v>19</v>
      </c>
      <c r="Y339" s="378">
        <v>20</v>
      </c>
      <c r="Z339" s="376">
        <v>21</v>
      </c>
      <c r="AA339" s="2248">
        <v>22</v>
      </c>
    </row>
    <row r="340" spans="4:27" x14ac:dyDescent="0.2">
      <c r="D340" s="436"/>
      <c r="E340" s="2697"/>
      <c r="F340" s="2698"/>
      <c r="G340" s="2698"/>
      <c r="H340" s="437"/>
      <c r="I340" s="437"/>
      <c r="J340" s="438"/>
      <c r="K340" s="439"/>
      <c r="L340" s="440"/>
      <c r="M340" s="440"/>
      <c r="N340" s="440"/>
      <c r="O340" s="440"/>
      <c r="P340" s="439"/>
      <c r="Q340" s="439"/>
      <c r="R340" s="439"/>
      <c r="S340" s="439"/>
      <c r="T340" s="439"/>
      <c r="U340" s="439"/>
      <c r="V340" s="439"/>
      <c r="W340" s="441"/>
      <c r="X340" s="442"/>
      <c r="Y340" s="441"/>
      <c r="Z340" s="443"/>
      <c r="AA340" s="444"/>
    </row>
    <row r="341" spans="4:27" x14ac:dyDescent="0.2">
      <c r="D341" s="445"/>
      <c r="E341" s="2699" t="s">
        <v>275</v>
      </c>
      <c r="F341" s="2700"/>
      <c r="G341" s="2700"/>
      <c r="H341" s="1687">
        <v>14</v>
      </c>
      <c r="I341" s="1687">
        <v>10</v>
      </c>
      <c r="J341" s="1688">
        <v>6</v>
      </c>
      <c r="K341" s="1689"/>
      <c r="L341" s="1689">
        <v>1</v>
      </c>
      <c r="M341" s="1689"/>
      <c r="N341" s="1689">
        <v>4</v>
      </c>
      <c r="O341" s="1689">
        <v>1</v>
      </c>
      <c r="P341" s="1689"/>
      <c r="Q341" s="1689"/>
      <c r="R341" s="1689"/>
      <c r="S341" s="1689">
        <v>6</v>
      </c>
      <c r="T341" s="1689"/>
      <c r="U341" s="1689"/>
      <c r="V341" s="1689"/>
      <c r="W341" s="1689">
        <v>1</v>
      </c>
      <c r="X341" s="1689">
        <v>2</v>
      </c>
      <c r="Y341" s="1689"/>
      <c r="Z341" s="1689">
        <v>1</v>
      </c>
      <c r="AA341" s="1690"/>
    </row>
    <row r="342" spans="4:27" ht="13.5" thickBot="1" x14ac:dyDescent="0.25">
      <c r="D342" s="452"/>
      <c r="E342" s="2701"/>
      <c r="F342" s="2702"/>
      <c r="G342" s="2702"/>
      <c r="H342" s="1691"/>
      <c r="I342" s="1691"/>
      <c r="J342" s="1692"/>
      <c r="K342" s="1693"/>
      <c r="L342" s="1694"/>
      <c r="M342" s="1694"/>
      <c r="N342" s="1694"/>
      <c r="O342" s="1694"/>
      <c r="P342" s="1693"/>
      <c r="Q342" s="1693"/>
      <c r="R342" s="1693"/>
      <c r="S342" s="1693"/>
      <c r="T342" s="1693"/>
      <c r="U342" s="1693"/>
      <c r="V342" s="1693"/>
      <c r="W342" s="1695"/>
      <c r="X342" s="1695"/>
      <c r="Y342" s="1695"/>
      <c r="Z342" s="1696"/>
      <c r="AA342" s="1697"/>
    </row>
    <row r="343" spans="4:27" ht="13.5" thickBot="1" x14ac:dyDescent="0.25">
      <c r="D343" s="2299" t="s">
        <v>308</v>
      </c>
      <c r="E343" s="2668"/>
      <c r="F343" s="2668"/>
      <c r="G343" s="2703"/>
      <c r="H343" s="1684">
        <f>SUM(H341:H342)</f>
        <v>14</v>
      </c>
      <c r="I343" s="1684">
        <f t="shared" ref="I343:Z343" si="10">SUM(I341:I342)</f>
        <v>10</v>
      </c>
      <c r="J343" s="1684">
        <f t="shared" si="10"/>
        <v>6</v>
      </c>
      <c r="K343" s="1684">
        <f t="shared" si="10"/>
        <v>0</v>
      </c>
      <c r="L343" s="1684">
        <f t="shared" si="10"/>
        <v>1</v>
      </c>
      <c r="M343" s="1684">
        <f t="shared" si="10"/>
        <v>0</v>
      </c>
      <c r="N343" s="1684">
        <f t="shared" si="10"/>
        <v>4</v>
      </c>
      <c r="O343" s="1684">
        <f t="shared" si="10"/>
        <v>1</v>
      </c>
      <c r="P343" s="1684">
        <f t="shared" si="10"/>
        <v>0</v>
      </c>
      <c r="Q343" s="1684">
        <f t="shared" si="10"/>
        <v>0</v>
      </c>
      <c r="R343" s="1684">
        <f t="shared" si="10"/>
        <v>0</v>
      </c>
      <c r="S343" s="1684">
        <f t="shared" si="10"/>
        <v>6</v>
      </c>
      <c r="T343" s="1684">
        <f t="shared" si="10"/>
        <v>0</v>
      </c>
      <c r="U343" s="1684">
        <f t="shared" si="10"/>
        <v>0</v>
      </c>
      <c r="V343" s="1684">
        <f t="shared" si="10"/>
        <v>0</v>
      </c>
      <c r="W343" s="1684">
        <f t="shared" si="10"/>
        <v>1</v>
      </c>
      <c r="X343" s="1684">
        <f t="shared" si="10"/>
        <v>2</v>
      </c>
      <c r="Y343" s="1684">
        <f t="shared" si="10"/>
        <v>0</v>
      </c>
      <c r="Z343" s="1684">
        <f t="shared" si="10"/>
        <v>1</v>
      </c>
      <c r="AA343" s="1698"/>
    </row>
    <row r="344" spans="4:27" x14ac:dyDescent="0.2">
      <c r="D344" s="2252"/>
      <c r="E344" s="2252"/>
      <c r="F344" s="2252"/>
      <c r="G344" s="2252"/>
      <c r="H344" s="416"/>
      <c r="I344" s="416"/>
      <c r="J344" s="416"/>
      <c r="K344" s="416"/>
      <c r="L344" s="416"/>
      <c r="M344" s="416"/>
      <c r="N344" s="416"/>
      <c r="O344" s="416"/>
      <c r="P344" s="416"/>
      <c r="Q344" s="416"/>
      <c r="R344" s="416"/>
      <c r="S344" s="416"/>
      <c r="T344" s="416"/>
      <c r="U344" s="416"/>
      <c r="V344" s="416"/>
      <c r="W344" s="416"/>
      <c r="X344" s="416"/>
      <c r="Y344" s="416"/>
      <c r="Z344" s="416"/>
      <c r="AA344" s="417"/>
    </row>
    <row r="345" spans="4:27" x14ac:dyDescent="0.2">
      <c r="D345" s="65" t="s">
        <v>79</v>
      </c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2704"/>
      <c r="V345" s="2396"/>
      <c r="W345" s="2396"/>
      <c r="X345" s="2396"/>
      <c r="Y345" s="2396"/>
      <c r="Z345" s="2396"/>
      <c r="AA345" s="2396"/>
    </row>
    <row r="346" spans="4:27" x14ac:dyDescent="0.2">
      <c r="Z346" s="95"/>
      <c r="AA346" s="95"/>
    </row>
    <row r="347" spans="4:27" x14ac:dyDescent="0.2">
      <c r="D347" s="2250" t="s">
        <v>8</v>
      </c>
      <c r="E347" s="15" t="s">
        <v>171</v>
      </c>
      <c r="H347" s="20" t="s">
        <v>20</v>
      </c>
      <c r="I347" s="30" t="s">
        <v>195</v>
      </c>
      <c r="J347" s="15"/>
      <c r="K347" s="15"/>
      <c r="L347" s="15"/>
      <c r="M347" s="10"/>
      <c r="N347" s="10"/>
      <c r="O347" s="10"/>
      <c r="P347" s="10"/>
      <c r="Q347" s="10"/>
      <c r="R347" s="10"/>
      <c r="S347" s="10"/>
      <c r="T347" s="10"/>
      <c r="U347" s="2256"/>
      <c r="V347" s="2256"/>
      <c r="W347" s="2256"/>
      <c r="X347" s="2256"/>
      <c r="Y347" s="2256"/>
      <c r="Z347" s="2256"/>
      <c r="AA347" s="2256"/>
    </row>
    <row r="348" spans="4:27" x14ac:dyDescent="0.2">
      <c r="D348" s="2250" t="s">
        <v>11</v>
      </c>
      <c r="E348" s="15" t="s">
        <v>172</v>
      </c>
      <c r="H348" s="20" t="s">
        <v>20</v>
      </c>
      <c r="I348" s="30" t="s">
        <v>196</v>
      </c>
      <c r="J348" s="17"/>
      <c r="K348" s="15"/>
      <c r="L348" s="15"/>
      <c r="M348" s="10"/>
      <c r="N348" s="10"/>
      <c r="O348" s="10"/>
      <c r="P348" s="10"/>
      <c r="Q348" s="10"/>
      <c r="R348" s="10"/>
      <c r="S348" s="10"/>
      <c r="T348" s="10"/>
      <c r="U348" s="2256"/>
      <c r="V348" s="2256"/>
      <c r="W348" s="2256"/>
      <c r="X348" s="2256"/>
      <c r="Y348" s="2256"/>
      <c r="Z348" s="2256"/>
      <c r="AA348" s="2256"/>
    </row>
    <row r="349" spans="4:27" x14ac:dyDescent="0.2">
      <c r="D349" s="2250" t="s">
        <v>13</v>
      </c>
      <c r="E349" s="18" t="s">
        <v>173</v>
      </c>
      <c r="H349" s="20" t="s">
        <v>20</v>
      </c>
      <c r="I349" s="30" t="s">
        <v>197</v>
      </c>
      <c r="J349" s="18"/>
      <c r="K349" s="15"/>
      <c r="L349" s="15"/>
      <c r="M349" s="10"/>
      <c r="N349" s="10"/>
      <c r="O349" s="10"/>
      <c r="P349" s="10"/>
      <c r="Q349" s="10"/>
      <c r="R349" s="10"/>
      <c r="S349" s="10"/>
      <c r="T349" s="10"/>
      <c r="U349" s="2392"/>
      <c r="V349" s="2392"/>
      <c r="W349" s="2392"/>
      <c r="X349" s="2392"/>
      <c r="Y349" s="2392"/>
      <c r="Z349" s="2392"/>
      <c r="AA349" s="2392"/>
    </row>
    <row r="350" spans="4:27" x14ac:dyDescent="0.2">
      <c r="D350" s="2250" t="s">
        <v>49</v>
      </c>
      <c r="E350" s="15" t="s">
        <v>174</v>
      </c>
      <c r="H350" s="20" t="s">
        <v>20</v>
      </c>
      <c r="I350" s="30" t="s">
        <v>198</v>
      </c>
      <c r="J350" s="15"/>
      <c r="K350" s="15"/>
      <c r="L350" s="15"/>
      <c r="M350" s="2247"/>
      <c r="N350" s="10"/>
      <c r="O350" s="10"/>
      <c r="P350" s="10"/>
      <c r="Q350" s="10"/>
      <c r="R350" s="10"/>
      <c r="S350" s="10"/>
      <c r="T350" s="10"/>
      <c r="U350" s="2392"/>
      <c r="V350" s="2392"/>
      <c r="W350" s="2392"/>
      <c r="X350" s="2392"/>
      <c r="Y350" s="2392"/>
      <c r="Z350" s="2392"/>
      <c r="AA350" s="2392"/>
    </row>
    <row r="351" spans="4:27" x14ac:dyDescent="0.2">
      <c r="D351" s="2250" t="s">
        <v>50</v>
      </c>
      <c r="E351" s="15" t="s">
        <v>175</v>
      </c>
      <c r="H351" s="20" t="s">
        <v>20</v>
      </c>
      <c r="I351" s="30" t="s">
        <v>199</v>
      </c>
      <c r="J351" s="10"/>
      <c r="K351" s="10"/>
      <c r="L351" s="10"/>
      <c r="M351" s="2247"/>
      <c r="N351" s="10"/>
      <c r="O351" s="10"/>
      <c r="P351" s="10"/>
      <c r="Q351" s="10"/>
      <c r="R351" s="10"/>
      <c r="S351" s="10"/>
      <c r="T351" s="10"/>
      <c r="Z351" s="95"/>
      <c r="AA351" s="95"/>
    </row>
    <row r="352" spans="4:27" x14ac:dyDescent="0.2">
      <c r="D352" s="2250" t="s">
        <v>51</v>
      </c>
      <c r="E352" s="15" t="s">
        <v>177</v>
      </c>
      <c r="H352" s="20" t="s">
        <v>20</v>
      </c>
      <c r="I352" s="30" t="s">
        <v>200</v>
      </c>
      <c r="J352" s="10"/>
      <c r="K352" s="10"/>
      <c r="L352" s="10"/>
      <c r="M352" s="2247"/>
      <c r="N352" s="10"/>
      <c r="O352" s="10"/>
      <c r="P352" s="10"/>
      <c r="Q352" s="10"/>
      <c r="R352" s="10"/>
      <c r="S352" s="10"/>
      <c r="T352" s="10"/>
      <c r="Z352" s="95"/>
      <c r="AA352" s="95"/>
    </row>
    <row r="353" spans="4:27" x14ac:dyDescent="0.2">
      <c r="D353" s="2250" t="s">
        <v>52</v>
      </c>
      <c r="E353" s="15" t="s">
        <v>179</v>
      </c>
      <c r="H353" s="20" t="s">
        <v>20</v>
      </c>
      <c r="I353" s="30" t="s">
        <v>201</v>
      </c>
      <c r="J353" s="10"/>
      <c r="K353" s="10"/>
      <c r="L353" s="10"/>
      <c r="M353" s="2247"/>
      <c r="N353" s="10"/>
      <c r="O353" s="10"/>
      <c r="P353" s="10"/>
      <c r="Q353" s="10"/>
      <c r="R353" s="10"/>
      <c r="S353" s="10"/>
      <c r="T353" s="10"/>
      <c r="Z353" s="95"/>
      <c r="AA353" s="95"/>
    </row>
    <row r="354" spans="4:27" x14ac:dyDescent="0.2">
      <c r="D354" s="2250" t="s">
        <v>53</v>
      </c>
      <c r="E354" s="15" t="s">
        <v>191</v>
      </c>
      <c r="H354" s="20" t="s">
        <v>20</v>
      </c>
      <c r="I354" s="30" t="s">
        <v>202</v>
      </c>
      <c r="J354" s="10"/>
      <c r="K354" s="10"/>
      <c r="L354" s="10"/>
      <c r="M354" s="2247"/>
      <c r="N354" s="10"/>
      <c r="O354" s="10"/>
      <c r="P354" s="10"/>
      <c r="Q354" s="10"/>
      <c r="R354" s="10"/>
      <c r="S354" s="10"/>
      <c r="T354" s="10"/>
      <c r="U354" s="2257"/>
      <c r="V354" s="2257"/>
      <c r="W354" s="2257"/>
      <c r="X354" s="2257"/>
      <c r="Y354" s="2257"/>
      <c r="Z354" s="2257"/>
      <c r="AA354" s="2257"/>
    </row>
    <row r="355" spans="4:27" x14ac:dyDescent="0.2">
      <c r="D355" s="2250" t="s">
        <v>54</v>
      </c>
      <c r="E355" s="15" t="s">
        <v>180</v>
      </c>
      <c r="H355" s="20" t="s">
        <v>20</v>
      </c>
      <c r="I355" s="30" t="s">
        <v>206</v>
      </c>
      <c r="J355" s="10"/>
      <c r="K355" s="10"/>
      <c r="L355" s="10"/>
      <c r="M355" s="2247"/>
      <c r="N355" s="10"/>
      <c r="O355" s="10"/>
      <c r="P355" s="10"/>
      <c r="Q355" s="10"/>
      <c r="R355" s="10"/>
      <c r="S355" s="10"/>
      <c r="T355" s="10"/>
      <c r="U355" s="2392"/>
      <c r="V355" s="2392"/>
      <c r="W355" s="2392"/>
      <c r="X355" s="2392"/>
      <c r="Y355" s="2392"/>
      <c r="Z355" s="2392"/>
      <c r="AA355" s="2392"/>
    </row>
    <row r="356" spans="4:27" x14ac:dyDescent="0.2">
      <c r="D356" s="2250" t="s">
        <v>55</v>
      </c>
      <c r="E356" s="15" t="s">
        <v>192</v>
      </c>
      <c r="H356" s="20" t="s">
        <v>20</v>
      </c>
      <c r="I356" s="30" t="s">
        <v>203</v>
      </c>
      <c r="J356" s="10"/>
      <c r="K356" s="10"/>
      <c r="L356" s="10"/>
      <c r="M356" s="2247"/>
      <c r="N356" s="10"/>
      <c r="O356" s="10"/>
      <c r="P356" s="10"/>
      <c r="Q356" s="10"/>
      <c r="R356" s="10"/>
      <c r="S356" s="10"/>
      <c r="T356" s="10"/>
      <c r="U356" s="2392"/>
      <c r="V356" s="2392"/>
      <c r="W356" s="2392"/>
      <c r="X356" s="2392"/>
      <c r="Y356" s="2392"/>
      <c r="Z356" s="2392"/>
      <c r="AA356" s="2392"/>
    </row>
    <row r="357" spans="4:27" x14ac:dyDescent="0.2">
      <c r="D357" s="2250" t="s">
        <v>56</v>
      </c>
      <c r="E357" s="15" t="s">
        <v>183</v>
      </c>
      <c r="H357" s="20" t="s">
        <v>20</v>
      </c>
      <c r="I357" s="30" t="s">
        <v>205</v>
      </c>
      <c r="J357" s="10"/>
      <c r="K357" s="10"/>
      <c r="L357" s="10"/>
      <c r="M357" s="2247"/>
      <c r="N357" s="10"/>
      <c r="O357" s="10"/>
      <c r="P357" s="10"/>
      <c r="Q357" s="10"/>
      <c r="R357" s="10"/>
      <c r="S357" s="10"/>
      <c r="T357" s="10"/>
      <c r="Z357" s="95"/>
      <c r="AA357" s="95"/>
    </row>
    <row r="358" spans="4:27" x14ac:dyDescent="0.2">
      <c r="D358" s="2250" t="s">
        <v>57</v>
      </c>
      <c r="E358" s="15" t="s">
        <v>193</v>
      </c>
      <c r="H358" s="20" t="s">
        <v>20</v>
      </c>
      <c r="I358" s="30" t="s">
        <v>204</v>
      </c>
      <c r="J358" s="10"/>
      <c r="K358" s="10"/>
      <c r="L358" s="10"/>
      <c r="M358" s="2247"/>
      <c r="N358" s="10"/>
      <c r="O358" s="10"/>
      <c r="P358" s="10"/>
      <c r="Q358" s="10"/>
      <c r="R358" s="10"/>
      <c r="S358" s="10"/>
      <c r="T358" s="10"/>
      <c r="Z358" s="95"/>
      <c r="AA358" s="95"/>
    </row>
    <row r="359" spans="4:27" x14ac:dyDescent="0.2">
      <c r="D359" s="1174" t="s">
        <v>643</v>
      </c>
      <c r="E359" s="112" t="s">
        <v>679</v>
      </c>
      <c r="Z359" s="95"/>
    </row>
  </sheetData>
  <mergeCells count="440">
    <mergeCell ref="U155:AA155"/>
    <mergeCell ref="U159:AA159"/>
    <mergeCell ref="U160:AA160"/>
    <mergeCell ref="U161:AA161"/>
    <mergeCell ref="E144:G144"/>
    <mergeCell ref="E145:G145"/>
    <mergeCell ref="E146:G146"/>
    <mergeCell ref="E147:G147"/>
    <mergeCell ref="D148:G148"/>
    <mergeCell ref="U150:AA150"/>
    <mergeCell ref="U152:AA152"/>
    <mergeCell ref="U153:AA153"/>
    <mergeCell ref="U154:AA154"/>
    <mergeCell ref="AA141:AA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R142:R143"/>
    <mergeCell ref="S142:S143"/>
    <mergeCell ref="T142:T143"/>
    <mergeCell ref="U142:U143"/>
    <mergeCell ref="V142:V143"/>
    <mergeCell ref="W142:W143"/>
    <mergeCell ref="X142:X143"/>
    <mergeCell ref="Y142:Y143"/>
    <mergeCell ref="Z142:Z143"/>
    <mergeCell ref="D134:Z134"/>
    <mergeCell ref="G136:H136"/>
    <mergeCell ref="G137:H137"/>
    <mergeCell ref="G138:H138"/>
    <mergeCell ref="D141:D143"/>
    <mergeCell ref="E141:G143"/>
    <mergeCell ref="H141:H143"/>
    <mergeCell ref="I141:I143"/>
    <mergeCell ref="J141:Z141"/>
    <mergeCell ref="U121:AA121"/>
    <mergeCell ref="U125:AA125"/>
    <mergeCell ref="U126:AA126"/>
    <mergeCell ref="U127:AA127"/>
    <mergeCell ref="E110:G110"/>
    <mergeCell ref="E111:G111"/>
    <mergeCell ref="E112:G112"/>
    <mergeCell ref="E113:G113"/>
    <mergeCell ref="D114:G114"/>
    <mergeCell ref="U116:AA116"/>
    <mergeCell ref="U118:AA118"/>
    <mergeCell ref="U119:AA119"/>
    <mergeCell ref="U120:AA120"/>
    <mergeCell ref="AA107:AA109"/>
    <mergeCell ref="J108:J109"/>
    <mergeCell ref="K108:K109"/>
    <mergeCell ref="L108:L109"/>
    <mergeCell ref="M108:M109"/>
    <mergeCell ref="N108:N109"/>
    <mergeCell ref="O108:O109"/>
    <mergeCell ref="P108:P109"/>
    <mergeCell ref="Q108:Q109"/>
    <mergeCell ref="R108:R109"/>
    <mergeCell ref="S108:S109"/>
    <mergeCell ref="T108:T109"/>
    <mergeCell ref="U108:U109"/>
    <mergeCell ref="V108:V109"/>
    <mergeCell ref="W108:W109"/>
    <mergeCell ref="X108:X109"/>
    <mergeCell ref="Y108:Y109"/>
    <mergeCell ref="Z108:Z109"/>
    <mergeCell ref="D100:Z100"/>
    <mergeCell ref="G102:H102"/>
    <mergeCell ref="G103:H103"/>
    <mergeCell ref="G104:H104"/>
    <mergeCell ref="D107:D109"/>
    <mergeCell ref="E107:G109"/>
    <mergeCell ref="H107:H109"/>
    <mergeCell ref="I107:I109"/>
    <mergeCell ref="J107:Z107"/>
    <mergeCell ref="T29:Z29"/>
    <mergeCell ref="T20:Z20"/>
    <mergeCell ref="T21:Z21"/>
    <mergeCell ref="T22:Z22"/>
    <mergeCell ref="T23:Z23"/>
    <mergeCell ref="T27:Z27"/>
    <mergeCell ref="D12:F12"/>
    <mergeCell ref="H9:H11"/>
    <mergeCell ref="I9:Y9"/>
    <mergeCell ref="D13:F13"/>
    <mergeCell ref="D14:F14"/>
    <mergeCell ref="D15:F15"/>
    <mergeCell ref="C16:F16"/>
    <mergeCell ref="T18:Z18"/>
    <mergeCell ref="T28:Z28"/>
    <mergeCell ref="Z9:Z11"/>
    <mergeCell ref="I10:I11"/>
    <mergeCell ref="J10:J11"/>
    <mergeCell ref="K10:K11"/>
    <mergeCell ref="L10:L11"/>
    <mergeCell ref="M10:M11"/>
    <mergeCell ref="N10:N11"/>
    <mergeCell ref="O10:O11"/>
    <mergeCell ref="P10:P11"/>
    <mergeCell ref="Q10:Q11"/>
    <mergeCell ref="R10:R11"/>
    <mergeCell ref="S10:S11"/>
    <mergeCell ref="T10:T11"/>
    <mergeCell ref="U10:U11"/>
    <mergeCell ref="V10:V11"/>
    <mergeCell ref="W10:W11"/>
    <mergeCell ref="C2:Y2"/>
    <mergeCell ref="F4:G4"/>
    <mergeCell ref="F5:G5"/>
    <mergeCell ref="F6:G6"/>
    <mergeCell ref="C9:C11"/>
    <mergeCell ref="D9:F11"/>
    <mergeCell ref="G9:G11"/>
    <mergeCell ref="X10:X11"/>
    <mergeCell ref="Y10:Y11"/>
    <mergeCell ref="C34:Y34"/>
    <mergeCell ref="F36:G36"/>
    <mergeCell ref="F37:G37"/>
    <mergeCell ref="F38:G38"/>
    <mergeCell ref="C41:C43"/>
    <mergeCell ref="D41:F43"/>
    <mergeCell ref="G41:G43"/>
    <mergeCell ref="H41:H43"/>
    <mergeCell ref="I41:Y41"/>
    <mergeCell ref="X42:X43"/>
    <mergeCell ref="Y42:Y43"/>
    <mergeCell ref="Z41:Z43"/>
    <mergeCell ref="I42:I43"/>
    <mergeCell ref="J42:J43"/>
    <mergeCell ref="K42:K43"/>
    <mergeCell ref="L42:L43"/>
    <mergeCell ref="M42:M43"/>
    <mergeCell ref="N42:N43"/>
    <mergeCell ref="O42:O43"/>
    <mergeCell ref="P42:P43"/>
    <mergeCell ref="Q42:Q43"/>
    <mergeCell ref="R42:R43"/>
    <mergeCell ref="S42:S43"/>
    <mergeCell ref="T42:T43"/>
    <mergeCell ref="U42:U43"/>
    <mergeCell ref="V42:V43"/>
    <mergeCell ref="W42:W43"/>
    <mergeCell ref="T59:Z59"/>
    <mergeCell ref="T60:Z60"/>
    <mergeCell ref="T61:Z61"/>
    <mergeCell ref="T50:Z50"/>
    <mergeCell ref="T52:Z52"/>
    <mergeCell ref="T53:Z53"/>
    <mergeCell ref="T54:Z54"/>
    <mergeCell ref="T55:Z55"/>
    <mergeCell ref="D44:F44"/>
    <mergeCell ref="D45:F45"/>
    <mergeCell ref="D46:F46"/>
    <mergeCell ref="D47:F47"/>
    <mergeCell ref="C48:F48"/>
    <mergeCell ref="C67:Y67"/>
    <mergeCell ref="F69:G69"/>
    <mergeCell ref="F70:G70"/>
    <mergeCell ref="F71:G71"/>
    <mergeCell ref="C74:C76"/>
    <mergeCell ref="D74:F76"/>
    <mergeCell ref="G74:G76"/>
    <mergeCell ref="H74:H76"/>
    <mergeCell ref="I74:Y74"/>
    <mergeCell ref="X75:X76"/>
    <mergeCell ref="Y75:Y76"/>
    <mergeCell ref="Z74:Z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U75:U76"/>
    <mergeCell ref="V75:V76"/>
    <mergeCell ref="W75:W76"/>
    <mergeCell ref="T92:Z92"/>
    <mergeCell ref="T93:Z93"/>
    <mergeCell ref="T94:Z94"/>
    <mergeCell ref="T83:Z83"/>
    <mergeCell ref="T85:Z85"/>
    <mergeCell ref="T86:Z86"/>
    <mergeCell ref="T87:Z87"/>
    <mergeCell ref="T88:Z88"/>
    <mergeCell ref="D77:F77"/>
    <mergeCell ref="D78:F78"/>
    <mergeCell ref="D79:F79"/>
    <mergeCell ref="D80:F80"/>
    <mergeCell ref="C81:F81"/>
    <mergeCell ref="D167:Z167"/>
    <mergeCell ref="G169:H169"/>
    <mergeCell ref="G170:H170"/>
    <mergeCell ref="G171:H171"/>
    <mergeCell ref="D174:D176"/>
    <mergeCell ref="E174:G176"/>
    <mergeCell ref="H174:H176"/>
    <mergeCell ref="I174:I176"/>
    <mergeCell ref="J174:Z174"/>
    <mergeCell ref="AA174:AA176"/>
    <mergeCell ref="J175:J176"/>
    <mergeCell ref="K175:K176"/>
    <mergeCell ref="L175:L176"/>
    <mergeCell ref="M175:M176"/>
    <mergeCell ref="N175:N176"/>
    <mergeCell ref="O175:O176"/>
    <mergeCell ref="P175:P176"/>
    <mergeCell ref="Q175:Q176"/>
    <mergeCell ref="R175:R176"/>
    <mergeCell ref="S175:S176"/>
    <mergeCell ref="T175:T176"/>
    <mergeCell ref="U175:U176"/>
    <mergeCell ref="V175:V176"/>
    <mergeCell ref="W175:W176"/>
    <mergeCell ref="X175:X176"/>
    <mergeCell ref="Y175:Y176"/>
    <mergeCell ref="Z175:Z176"/>
    <mergeCell ref="U188:AA188"/>
    <mergeCell ref="U192:AA192"/>
    <mergeCell ref="U193:AA193"/>
    <mergeCell ref="U194:AA194"/>
    <mergeCell ref="E177:G177"/>
    <mergeCell ref="E178:G178"/>
    <mergeCell ref="E179:G179"/>
    <mergeCell ref="E180:G180"/>
    <mergeCell ref="D181:G181"/>
    <mergeCell ref="U183:AA183"/>
    <mergeCell ref="U185:AA185"/>
    <mergeCell ref="U186:AA186"/>
    <mergeCell ref="U187:AA187"/>
    <mergeCell ref="D200:Z200"/>
    <mergeCell ref="G202:H202"/>
    <mergeCell ref="G203:H203"/>
    <mergeCell ref="G204:H204"/>
    <mergeCell ref="D207:D209"/>
    <mergeCell ref="E207:G209"/>
    <mergeCell ref="H207:H209"/>
    <mergeCell ref="I207:I209"/>
    <mergeCell ref="J207:Z207"/>
    <mergeCell ref="AA207:AA209"/>
    <mergeCell ref="J208:J209"/>
    <mergeCell ref="K208:K209"/>
    <mergeCell ref="L208:L209"/>
    <mergeCell ref="M208:M209"/>
    <mergeCell ref="N208:N209"/>
    <mergeCell ref="O208:O209"/>
    <mergeCell ref="P208:P209"/>
    <mergeCell ref="Q208:Q209"/>
    <mergeCell ref="R208:R209"/>
    <mergeCell ref="S208:S209"/>
    <mergeCell ref="T208:T209"/>
    <mergeCell ref="U208:U209"/>
    <mergeCell ref="V208:V209"/>
    <mergeCell ref="W208:W209"/>
    <mergeCell ref="X208:X209"/>
    <mergeCell ref="Y208:Y209"/>
    <mergeCell ref="Z208:Z209"/>
    <mergeCell ref="U221:AA221"/>
    <mergeCell ref="U225:AA225"/>
    <mergeCell ref="U226:AA226"/>
    <mergeCell ref="U227:AA227"/>
    <mergeCell ref="E210:G210"/>
    <mergeCell ref="E211:G211"/>
    <mergeCell ref="E212:G212"/>
    <mergeCell ref="E213:G213"/>
    <mergeCell ref="D214:G214"/>
    <mergeCell ref="U216:AA216"/>
    <mergeCell ref="U218:AA218"/>
    <mergeCell ref="U219:AA219"/>
    <mergeCell ref="U220:AA220"/>
    <mergeCell ref="D233:Z233"/>
    <mergeCell ref="G235:H235"/>
    <mergeCell ref="G236:H236"/>
    <mergeCell ref="G237:H237"/>
    <mergeCell ref="D240:D242"/>
    <mergeCell ref="E240:G242"/>
    <mergeCell ref="H240:H242"/>
    <mergeCell ref="I240:I242"/>
    <mergeCell ref="J240:Z240"/>
    <mergeCell ref="AA240:AA242"/>
    <mergeCell ref="J241:J242"/>
    <mergeCell ref="K241:K242"/>
    <mergeCell ref="L241:L242"/>
    <mergeCell ref="M241:M242"/>
    <mergeCell ref="N241:N242"/>
    <mergeCell ref="O241:O242"/>
    <mergeCell ref="P241:P242"/>
    <mergeCell ref="Q241:Q242"/>
    <mergeCell ref="R241:R242"/>
    <mergeCell ref="S241:S242"/>
    <mergeCell ref="T241:T242"/>
    <mergeCell ref="U241:U242"/>
    <mergeCell ref="V241:V242"/>
    <mergeCell ref="W241:W242"/>
    <mergeCell ref="X241:X242"/>
    <mergeCell ref="Y241:Y242"/>
    <mergeCell ref="Z241:Z242"/>
    <mergeCell ref="U254:AA254"/>
    <mergeCell ref="U258:AA258"/>
    <mergeCell ref="U259:AA259"/>
    <mergeCell ref="U260:AA260"/>
    <mergeCell ref="E243:G243"/>
    <mergeCell ref="E244:G244"/>
    <mergeCell ref="E245:G245"/>
    <mergeCell ref="E246:G246"/>
    <mergeCell ref="D247:G247"/>
    <mergeCell ref="U249:AA249"/>
    <mergeCell ref="U251:AA251"/>
    <mergeCell ref="U252:AA252"/>
    <mergeCell ref="U253:AA253"/>
    <mergeCell ref="D265:Z265"/>
    <mergeCell ref="G267:H267"/>
    <mergeCell ref="G268:H268"/>
    <mergeCell ref="G269:H269"/>
    <mergeCell ref="D272:D274"/>
    <mergeCell ref="E272:G274"/>
    <mergeCell ref="H272:H274"/>
    <mergeCell ref="I272:I274"/>
    <mergeCell ref="J272:Z272"/>
    <mergeCell ref="AA272:AA274"/>
    <mergeCell ref="J273:J274"/>
    <mergeCell ref="K273:K274"/>
    <mergeCell ref="L273:L274"/>
    <mergeCell ref="M273:M274"/>
    <mergeCell ref="N273:N274"/>
    <mergeCell ref="O273:O274"/>
    <mergeCell ref="P273:P274"/>
    <mergeCell ref="Q273:Q274"/>
    <mergeCell ref="R273:R274"/>
    <mergeCell ref="S273:S274"/>
    <mergeCell ref="T273:T274"/>
    <mergeCell ref="U273:U274"/>
    <mergeCell ref="V273:V274"/>
    <mergeCell ref="W273:W274"/>
    <mergeCell ref="X273:X274"/>
    <mergeCell ref="Y273:Y274"/>
    <mergeCell ref="Z273:Z274"/>
    <mergeCell ref="U286:AA286"/>
    <mergeCell ref="U290:AA290"/>
    <mergeCell ref="U291:AA291"/>
    <mergeCell ref="U292:AA292"/>
    <mergeCell ref="E275:G275"/>
    <mergeCell ref="E276:G276"/>
    <mergeCell ref="E277:G277"/>
    <mergeCell ref="E278:G278"/>
    <mergeCell ref="D279:G279"/>
    <mergeCell ref="U281:AA281"/>
    <mergeCell ref="U283:AA283"/>
    <mergeCell ref="U284:AA284"/>
    <mergeCell ref="U285:AA285"/>
    <mergeCell ref="D297:Z297"/>
    <mergeCell ref="G299:H299"/>
    <mergeCell ref="G300:H300"/>
    <mergeCell ref="G301:H301"/>
    <mergeCell ref="D304:D306"/>
    <mergeCell ref="E304:G306"/>
    <mergeCell ref="H304:H306"/>
    <mergeCell ref="I304:I306"/>
    <mergeCell ref="J304:Z304"/>
    <mergeCell ref="AA304:AA306"/>
    <mergeCell ref="J305:J306"/>
    <mergeCell ref="K305:K306"/>
    <mergeCell ref="L305:L306"/>
    <mergeCell ref="M305:M306"/>
    <mergeCell ref="N305:N306"/>
    <mergeCell ref="O305:O306"/>
    <mergeCell ref="P305:P306"/>
    <mergeCell ref="Q305:Q306"/>
    <mergeCell ref="R305:R306"/>
    <mergeCell ref="S305:S306"/>
    <mergeCell ref="T305:T306"/>
    <mergeCell ref="U305:U306"/>
    <mergeCell ref="V305:V306"/>
    <mergeCell ref="W305:W306"/>
    <mergeCell ref="X305:X306"/>
    <mergeCell ref="Y305:Y306"/>
    <mergeCell ref="Z305:Z306"/>
    <mergeCell ref="U318:AA318"/>
    <mergeCell ref="U322:AA322"/>
    <mergeCell ref="U323:AA323"/>
    <mergeCell ref="U324:AA324"/>
    <mergeCell ref="E307:G307"/>
    <mergeCell ref="E308:G308"/>
    <mergeCell ref="E309:G309"/>
    <mergeCell ref="E310:G310"/>
    <mergeCell ref="D311:G311"/>
    <mergeCell ref="U313:AA313"/>
    <mergeCell ref="U315:AA315"/>
    <mergeCell ref="U316:AA316"/>
    <mergeCell ref="U317:AA317"/>
    <mergeCell ref="D329:Z329"/>
    <mergeCell ref="G331:H331"/>
    <mergeCell ref="G332:H332"/>
    <mergeCell ref="G333:H333"/>
    <mergeCell ref="D336:D338"/>
    <mergeCell ref="E336:G338"/>
    <mergeCell ref="H336:H338"/>
    <mergeCell ref="I336:I338"/>
    <mergeCell ref="J336:Z336"/>
    <mergeCell ref="AA336:AA338"/>
    <mergeCell ref="J337:J338"/>
    <mergeCell ref="K337:K338"/>
    <mergeCell ref="L337:L338"/>
    <mergeCell ref="M337:M338"/>
    <mergeCell ref="N337:N338"/>
    <mergeCell ref="O337:O338"/>
    <mergeCell ref="P337:P338"/>
    <mergeCell ref="Q337:Q338"/>
    <mergeCell ref="R337:R338"/>
    <mergeCell ref="S337:S338"/>
    <mergeCell ref="T337:T338"/>
    <mergeCell ref="U337:U338"/>
    <mergeCell ref="V337:V338"/>
    <mergeCell ref="W337:W338"/>
    <mergeCell ref="X337:X338"/>
    <mergeCell ref="Y337:Y338"/>
    <mergeCell ref="Z337:Z338"/>
    <mergeCell ref="U350:AA350"/>
    <mergeCell ref="U354:AA354"/>
    <mergeCell ref="U355:AA355"/>
    <mergeCell ref="U356:AA356"/>
    <mergeCell ref="E339:G339"/>
    <mergeCell ref="E340:G340"/>
    <mergeCell ref="E341:G341"/>
    <mergeCell ref="E342:G342"/>
    <mergeCell ref="D343:G343"/>
    <mergeCell ref="U345:AA345"/>
    <mergeCell ref="U347:AA347"/>
    <mergeCell ref="U348:AA348"/>
    <mergeCell ref="U349:AA349"/>
  </mergeCells>
  <printOptions horizontalCentered="1"/>
  <pageMargins left="0.15748031496062992" right="0.15748031496062992" top="0.9055118110236221" bottom="0" header="0.27559055118110237" footer="0"/>
  <pageSetup paperSize="256" orientation="landscape" horizontalDpi="4294967292" verticalDpi="4294967293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C392"/>
  <sheetViews>
    <sheetView topLeftCell="A362" workbookViewId="0">
      <selection activeCell="G367" sqref="G367"/>
    </sheetView>
  </sheetViews>
  <sheetFormatPr defaultRowHeight="12.75" x14ac:dyDescent="0.2"/>
  <cols>
    <col min="1" max="1" width="10.42578125" style="108" customWidth="1"/>
    <col min="2" max="2" width="5" style="95" customWidth="1"/>
    <col min="3" max="3" width="3.85546875" style="95" customWidth="1"/>
    <col min="4" max="4" width="1.5703125" style="95" customWidth="1"/>
    <col min="5" max="5" width="5" style="95" customWidth="1"/>
    <col min="6" max="6" width="7" style="95" customWidth="1"/>
    <col min="7" max="23" width="6.28515625" style="95" customWidth="1"/>
    <col min="24" max="24" width="4.5703125" style="95" customWidth="1"/>
    <col min="25" max="28" width="9.140625" style="112"/>
    <col min="29" max="16384" width="9.140625" style="95"/>
  </cols>
  <sheetData>
    <row r="2" spans="1:29" ht="18" x14ac:dyDescent="0.25">
      <c r="B2" s="2361" t="s">
        <v>260</v>
      </c>
      <c r="C2" s="2361"/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  <c r="V2" s="2361"/>
      <c r="W2" s="2361"/>
      <c r="X2" s="2361"/>
    </row>
    <row r="3" spans="1:29" ht="8.25" customHeight="1" x14ac:dyDescent="0.25">
      <c r="B3" s="411"/>
      <c r="C3" s="411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  <c r="X3" s="411"/>
    </row>
    <row r="4" spans="1:29" s="112" customFormat="1" x14ac:dyDescent="0.2">
      <c r="A4" s="108"/>
      <c r="B4" s="112" t="s">
        <v>273</v>
      </c>
      <c r="D4" s="112" t="s">
        <v>27</v>
      </c>
      <c r="E4" s="2705" t="s">
        <v>274</v>
      </c>
      <c r="F4" s="2705"/>
    </row>
    <row r="5" spans="1:29" s="112" customFormat="1" x14ac:dyDescent="0.2">
      <c r="A5" s="108"/>
      <c r="B5" s="112" t="s">
        <v>25</v>
      </c>
      <c r="D5" s="112" t="s">
        <v>27</v>
      </c>
      <c r="E5" s="2706">
        <v>2014</v>
      </c>
      <c r="F5" s="2706"/>
    </row>
    <row r="6" spans="1:29" s="112" customFormat="1" x14ac:dyDescent="0.2">
      <c r="A6" s="108"/>
      <c r="B6" s="112" t="s">
        <v>311</v>
      </c>
      <c r="D6" s="112" t="s">
        <v>27</v>
      </c>
      <c r="E6" s="2705" t="s">
        <v>295</v>
      </c>
      <c r="F6" s="2705"/>
    </row>
    <row r="7" spans="1:29" s="112" customFormat="1" x14ac:dyDescent="0.2">
      <c r="A7" s="108"/>
      <c r="B7" s="112" t="s">
        <v>26</v>
      </c>
      <c r="D7" s="112" t="s">
        <v>27</v>
      </c>
      <c r="E7" s="371" t="s">
        <v>314</v>
      </c>
      <c r="F7" s="371"/>
    </row>
    <row r="8" spans="1:29" s="112" customFormat="1" ht="9" customHeight="1" thickBot="1" x14ac:dyDescent="0.25">
      <c r="A8" s="108"/>
      <c r="D8" s="460"/>
      <c r="E8" s="460"/>
      <c r="F8" s="460"/>
      <c r="G8" s="460"/>
      <c r="H8" s="354"/>
      <c r="I8" s="354"/>
      <c r="J8" s="354"/>
      <c r="K8" s="354"/>
      <c r="L8" s="354"/>
      <c r="M8" s="354"/>
      <c r="N8" s="354"/>
      <c r="O8" s="354"/>
      <c r="P8" s="354"/>
      <c r="Q8" s="354"/>
      <c r="R8" s="354"/>
      <c r="S8" s="354"/>
      <c r="T8" s="354"/>
      <c r="U8" s="354"/>
      <c r="V8" s="354"/>
      <c r="W8" s="354"/>
      <c r="X8" s="354"/>
      <c r="Y8" s="460"/>
    </row>
    <row r="9" spans="1:29" ht="20.100000000000001" customHeight="1" x14ac:dyDescent="0.2">
      <c r="B9" s="2707" t="s">
        <v>0</v>
      </c>
      <c r="C9" s="2710" t="s">
        <v>272</v>
      </c>
      <c r="D9" s="2711"/>
      <c r="E9" s="2711"/>
      <c r="F9" s="2716" t="s">
        <v>194</v>
      </c>
      <c r="G9" s="2399" t="s">
        <v>169</v>
      </c>
      <c r="H9" s="2719" t="s">
        <v>170</v>
      </c>
      <c r="I9" s="2357"/>
      <c r="J9" s="2357"/>
      <c r="K9" s="2357"/>
      <c r="L9" s="2357"/>
      <c r="M9" s="2357"/>
      <c r="N9" s="2357"/>
      <c r="O9" s="2357"/>
      <c r="P9" s="2357"/>
      <c r="Q9" s="2357"/>
      <c r="R9" s="2357"/>
      <c r="S9" s="2357"/>
      <c r="T9" s="2357"/>
      <c r="U9" s="2357"/>
      <c r="V9" s="2357"/>
      <c r="W9" s="2357"/>
      <c r="X9" s="2359"/>
      <c r="Y9" s="2400" t="s">
        <v>4</v>
      </c>
      <c r="Z9" s="9"/>
      <c r="AA9" s="9"/>
      <c r="AB9" s="9"/>
      <c r="AC9" s="112"/>
    </row>
    <row r="10" spans="1:29" ht="9.9499999999999993" customHeight="1" x14ac:dyDescent="0.2">
      <c r="B10" s="2708"/>
      <c r="C10" s="2712"/>
      <c r="D10" s="2713"/>
      <c r="E10" s="2713"/>
      <c r="F10" s="2717"/>
      <c r="G10" s="2401"/>
      <c r="H10" s="2720" t="s">
        <v>171</v>
      </c>
      <c r="I10" s="2358" t="s">
        <v>172</v>
      </c>
      <c r="J10" s="2358" t="s">
        <v>173</v>
      </c>
      <c r="K10" s="2358" t="s">
        <v>174</v>
      </c>
      <c r="L10" s="2358" t="s">
        <v>241</v>
      </c>
      <c r="M10" s="2358" t="s">
        <v>176</v>
      </c>
      <c r="N10" s="2358" t="s">
        <v>177</v>
      </c>
      <c r="O10" s="2358" t="s">
        <v>178</v>
      </c>
      <c r="P10" s="2358" t="s">
        <v>182</v>
      </c>
      <c r="Q10" s="2358" t="s">
        <v>179</v>
      </c>
      <c r="R10" s="2358" t="s">
        <v>270</v>
      </c>
      <c r="S10" s="2358" t="s">
        <v>180</v>
      </c>
      <c r="T10" s="2358" t="s">
        <v>181</v>
      </c>
      <c r="U10" s="2358" t="s">
        <v>183</v>
      </c>
      <c r="V10" s="2358" t="s">
        <v>193</v>
      </c>
      <c r="W10" s="2358" t="s">
        <v>184</v>
      </c>
      <c r="X10" s="2360" t="s">
        <v>97</v>
      </c>
      <c r="Y10" s="2402"/>
      <c r="Z10" s="9"/>
      <c r="AA10" s="9"/>
      <c r="AB10" s="9"/>
      <c r="AC10" s="112"/>
    </row>
    <row r="11" spans="1:29" ht="12" customHeight="1" x14ac:dyDescent="0.2">
      <c r="B11" s="2709"/>
      <c r="C11" s="2714"/>
      <c r="D11" s="2715"/>
      <c r="E11" s="2715"/>
      <c r="F11" s="2718"/>
      <c r="G11" s="2403"/>
      <c r="H11" s="2720"/>
      <c r="I11" s="2358"/>
      <c r="J11" s="2358"/>
      <c r="K11" s="2358"/>
      <c r="L11" s="2358"/>
      <c r="M11" s="2358"/>
      <c r="N11" s="2358"/>
      <c r="O11" s="2358"/>
      <c r="P11" s="2358"/>
      <c r="Q11" s="2358"/>
      <c r="R11" s="2358"/>
      <c r="S11" s="2358"/>
      <c r="T11" s="2358"/>
      <c r="U11" s="2358"/>
      <c r="V11" s="2358"/>
      <c r="W11" s="2358"/>
      <c r="X11" s="2360"/>
      <c r="Y11" s="2404"/>
      <c r="Z11" s="9"/>
      <c r="AA11" s="9"/>
      <c r="AB11" s="9"/>
      <c r="AC11" s="112"/>
    </row>
    <row r="12" spans="1:29" s="372" customFormat="1" ht="13.5" customHeight="1" thickBot="1" x14ac:dyDescent="0.25">
      <c r="A12" s="373"/>
      <c r="B12" s="375">
        <v>1</v>
      </c>
      <c r="C12" s="2696">
        <v>2</v>
      </c>
      <c r="D12" s="2398"/>
      <c r="E12" s="2398"/>
      <c r="F12" s="461">
        <v>3</v>
      </c>
      <c r="G12" s="462">
        <v>4</v>
      </c>
      <c r="H12" s="375">
        <v>5</v>
      </c>
      <c r="I12" s="378">
        <v>6</v>
      </c>
      <c r="J12" s="378">
        <v>7</v>
      </c>
      <c r="K12" s="378">
        <v>8</v>
      </c>
      <c r="L12" s="378">
        <v>9</v>
      </c>
      <c r="M12" s="378">
        <v>10</v>
      </c>
      <c r="N12" s="378">
        <v>11</v>
      </c>
      <c r="O12" s="378">
        <v>12</v>
      </c>
      <c r="P12" s="378">
        <v>13</v>
      </c>
      <c r="Q12" s="378">
        <v>14</v>
      </c>
      <c r="R12" s="378">
        <v>15</v>
      </c>
      <c r="S12" s="378">
        <v>16</v>
      </c>
      <c r="T12" s="378">
        <v>17</v>
      </c>
      <c r="U12" s="378">
        <v>18</v>
      </c>
      <c r="V12" s="378">
        <v>19</v>
      </c>
      <c r="W12" s="378">
        <v>20</v>
      </c>
      <c r="X12" s="376">
        <v>21</v>
      </c>
      <c r="Y12" s="410">
        <v>22</v>
      </c>
    </row>
    <row r="13" spans="1:29" ht="4.5" customHeight="1" x14ac:dyDescent="0.2">
      <c r="B13" s="436"/>
      <c r="C13" s="2697"/>
      <c r="D13" s="2698"/>
      <c r="E13" s="2698"/>
      <c r="F13" s="437"/>
      <c r="G13" s="437"/>
      <c r="H13" s="438"/>
      <c r="I13" s="439"/>
      <c r="J13" s="440"/>
      <c r="K13" s="440"/>
      <c r="L13" s="440"/>
      <c r="M13" s="440"/>
      <c r="N13" s="439"/>
      <c r="O13" s="439"/>
      <c r="P13" s="439"/>
      <c r="Q13" s="439"/>
      <c r="R13" s="439"/>
      <c r="S13" s="439"/>
      <c r="T13" s="439"/>
      <c r="U13" s="441"/>
      <c r="V13" s="442"/>
      <c r="W13" s="441"/>
      <c r="X13" s="443"/>
      <c r="Y13" s="444"/>
      <c r="AC13" s="112"/>
    </row>
    <row r="14" spans="1:29" ht="118.5" customHeight="1" x14ac:dyDescent="0.2">
      <c r="B14" s="445"/>
      <c r="C14" s="2699" t="s">
        <v>275</v>
      </c>
      <c r="D14" s="2700"/>
      <c r="E14" s="2700"/>
      <c r="F14" s="446">
        <v>26</v>
      </c>
      <c r="G14" s="446">
        <v>25</v>
      </c>
      <c r="H14" s="447">
        <v>12</v>
      </c>
      <c r="I14" s="448"/>
      <c r="J14" s="449"/>
      <c r="K14" s="449"/>
      <c r="L14" s="449">
        <v>14</v>
      </c>
      <c r="M14" s="449">
        <v>4</v>
      </c>
      <c r="N14" s="448"/>
      <c r="O14" s="448">
        <v>2</v>
      </c>
      <c r="P14" s="448"/>
      <c r="Q14" s="448">
        <v>19</v>
      </c>
      <c r="R14" s="448">
        <v>3</v>
      </c>
      <c r="S14" s="448"/>
      <c r="T14" s="448"/>
      <c r="U14" s="448"/>
      <c r="V14" s="450">
        <v>5</v>
      </c>
      <c r="W14" s="450"/>
      <c r="X14" s="450">
        <v>1</v>
      </c>
      <c r="Y14" s="451"/>
      <c r="AC14" s="112"/>
    </row>
    <row r="15" spans="1:29" ht="4.5" customHeight="1" thickBot="1" x14ac:dyDescent="0.25">
      <c r="A15" s="139"/>
      <c r="B15" s="452"/>
      <c r="C15" s="2701"/>
      <c r="D15" s="2702"/>
      <c r="E15" s="2702"/>
      <c r="F15" s="453"/>
      <c r="G15" s="453"/>
      <c r="H15" s="454"/>
      <c r="I15" s="455"/>
      <c r="J15" s="456"/>
      <c r="K15" s="456"/>
      <c r="L15" s="456"/>
      <c r="M15" s="456"/>
      <c r="N15" s="455"/>
      <c r="O15" s="455"/>
      <c r="P15" s="455"/>
      <c r="Q15" s="455"/>
      <c r="R15" s="455"/>
      <c r="S15" s="455"/>
      <c r="T15" s="455"/>
      <c r="U15" s="457"/>
      <c r="V15" s="457"/>
      <c r="W15" s="457"/>
      <c r="X15" s="458"/>
      <c r="Y15" s="459"/>
      <c r="AC15" s="112"/>
    </row>
    <row r="16" spans="1:29" ht="24.75" customHeight="1" thickBot="1" x14ac:dyDescent="0.25">
      <c r="B16" s="2299" t="s">
        <v>308</v>
      </c>
      <c r="C16" s="2323"/>
      <c r="D16" s="2323"/>
      <c r="E16" s="2323"/>
      <c r="F16" s="2300"/>
      <c r="G16" s="370">
        <f>SUM(G14:G15)</f>
        <v>25</v>
      </c>
      <c r="H16" s="172">
        <f t="shared" ref="H16:X16" si="0">SUM(H14:H15)</f>
        <v>12</v>
      </c>
      <c r="I16" s="169">
        <f t="shared" si="0"/>
        <v>0</v>
      </c>
      <c r="J16" s="169">
        <f t="shared" si="0"/>
        <v>0</v>
      </c>
      <c r="K16" s="169">
        <f t="shared" si="0"/>
        <v>0</v>
      </c>
      <c r="L16" s="169">
        <f t="shared" si="0"/>
        <v>14</v>
      </c>
      <c r="M16" s="169">
        <f t="shared" si="0"/>
        <v>4</v>
      </c>
      <c r="N16" s="169">
        <f t="shared" si="0"/>
        <v>0</v>
      </c>
      <c r="O16" s="169">
        <f t="shared" si="0"/>
        <v>2</v>
      </c>
      <c r="P16" s="169">
        <f t="shared" si="0"/>
        <v>0</v>
      </c>
      <c r="Q16" s="169">
        <f t="shared" si="0"/>
        <v>19</v>
      </c>
      <c r="R16" s="169">
        <f t="shared" si="0"/>
        <v>3</v>
      </c>
      <c r="S16" s="169">
        <f t="shared" si="0"/>
        <v>0</v>
      </c>
      <c r="T16" s="169">
        <f t="shared" si="0"/>
        <v>0</v>
      </c>
      <c r="U16" s="169">
        <f t="shared" si="0"/>
        <v>0</v>
      </c>
      <c r="V16" s="169">
        <f t="shared" si="0"/>
        <v>5</v>
      </c>
      <c r="W16" s="169">
        <f t="shared" si="0"/>
        <v>0</v>
      </c>
      <c r="X16" s="173">
        <f t="shared" si="0"/>
        <v>1</v>
      </c>
      <c r="Y16" s="350"/>
      <c r="AC16" s="112"/>
    </row>
    <row r="17" spans="2:29" ht="6.75" customHeight="1" x14ac:dyDescent="0.2">
      <c r="B17" s="415"/>
      <c r="C17" s="415"/>
      <c r="D17" s="415"/>
      <c r="E17" s="415"/>
      <c r="F17" s="416"/>
      <c r="G17" s="416"/>
      <c r="H17" s="416"/>
      <c r="I17" s="416"/>
      <c r="J17" s="416"/>
      <c r="K17" s="416"/>
      <c r="L17" s="416"/>
      <c r="M17" s="416"/>
      <c r="N17" s="416"/>
      <c r="O17" s="416"/>
      <c r="P17" s="416"/>
      <c r="Q17" s="416"/>
      <c r="R17" s="416"/>
      <c r="S17" s="416"/>
      <c r="T17" s="416"/>
      <c r="U17" s="416"/>
      <c r="V17" s="416"/>
      <c r="W17" s="416"/>
      <c r="X17" s="416"/>
      <c r="Y17" s="417"/>
      <c r="AC17" s="112"/>
    </row>
    <row r="18" spans="2:29" x14ac:dyDescent="0.2">
      <c r="B18" s="65" t="s">
        <v>79</v>
      </c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2704"/>
      <c r="T18" s="2396"/>
      <c r="U18" s="2396"/>
      <c r="V18" s="2396"/>
      <c r="W18" s="2396"/>
      <c r="X18" s="2396"/>
      <c r="Y18" s="2396"/>
      <c r="Z18" s="88"/>
      <c r="AC18" s="112"/>
    </row>
    <row r="19" spans="2:29" ht="9.9499999999999993" customHeight="1" x14ac:dyDescent="0.2">
      <c r="Y19" s="95"/>
      <c r="AC19" s="112"/>
    </row>
    <row r="20" spans="2:29" ht="11.1" customHeight="1" x14ac:dyDescent="0.2">
      <c r="B20" s="413" t="s">
        <v>8</v>
      </c>
      <c r="C20" s="15" t="s">
        <v>171</v>
      </c>
      <c r="D20" s="20" t="s">
        <v>20</v>
      </c>
      <c r="E20" s="30" t="s">
        <v>195</v>
      </c>
      <c r="F20" s="15"/>
      <c r="G20" s="15"/>
      <c r="H20" s="15"/>
      <c r="I20" s="15"/>
      <c r="J20" s="15"/>
      <c r="K20" s="10"/>
      <c r="L20" s="10"/>
      <c r="M20" s="10"/>
      <c r="N20" s="10"/>
      <c r="O20" s="10"/>
      <c r="P20" s="10"/>
      <c r="Q20" s="10"/>
      <c r="R20" s="10"/>
      <c r="S20" s="2256"/>
      <c r="T20" s="2256"/>
      <c r="U20" s="2256"/>
      <c r="V20" s="2256"/>
      <c r="W20" s="2256"/>
      <c r="X20" s="2256"/>
      <c r="Y20" s="2256"/>
      <c r="AC20" s="112"/>
    </row>
    <row r="21" spans="2:29" ht="11.1" customHeight="1" x14ac:dyDescent="0.2">
      <c r="B21" s="413" t="s">
        <v>11</v>
      </c>
      <c r="C21" s="15" t="s">
        <v>172</v>
      </c>
      <c r="D21" s="20" t="s">
        <v>20</v>
      </c>
      <c r="E21" s="30" t="s">
        <v>196</v>
      </c>
      <c r="F21" s="17"/>
      <c r="G21" s="15"/>
      <c r="H21" s="15"/>
      <c r="I21" s="15"/>
      <c r="J21" s="15"/>
      <c r="K21" s="10"/>
      <c r="L21" s="10"/>
      <c r="M21" s="10"/>
      <c r="N21" s="10"/>
      <c r="O21" s="10"/>
      <c r="P21" s="10"/>
      <c r="Q21" s="10"/>
      <c r="R21" s="10"/>
      <c r="S21" s="2256"/>
      <c r="T21" s="2256"/>
      <c r="U21" s="2256"/>
      <c r="V21" s="2256"/>
      <c r="W21" s="2256"/>
      <c r="X21" s="2256"/>
      <c r="Y21" s="2256"/>
      <c r="AC21" s="112"/>
    </row>
    <row r="22" spans="2:29" ht="11.1" customHeight="1" x14ac:dyDescent="0.2">
      <c r="B22" s="413" t="s">
        <v>13</v>
      </c>
      <c r="C22" s="18" t="s">
        <v>173</v>
      </c>
      <c r="D22" s="20" t="s">
        <v>20</v>
      </c>
      <c r="E22" s="30" t="s">
        <v>197</v>
      </c>
      <c r="F22" s="18"/>
      <c r="G22" s="15"/>
      <c r="H22" s="15"/>
      <c r="I22" s="15"/>
      <c r="J22" s="15"/>
      <c r="K22" s="10"/>
      <c r="L22" s="10"/>
      <c r="M22" s="10"/>
      <c r="N22" s="10"/>
      <c r="O22" s="10"/>
      <c r="P22" s="10"/>
      <c r="Q22" s="10"/>
      <c r="R22" s="10"/>
      <c r="S22" s="2392"/>
      <c r="T22" s="2392"/>
      <c r="U22" s="2392"/>
      <c r="V22" s="2392"/>
      <c r="W22" s="2392"/>
      <c r="X22" s="2392"/>
      <c r="Y22" s="2392"/>
      <c r="AC22" s="112"/>
    </row>
    <row r="23" spans="2:29" ht="11.1" customHeight="1" x14ac:dyDescent="0.2">
      <c r="B23" s="413" t="s">
        <v>49</v>
      </c>
      <c r="C23" s="15" t="s">
        <v>174</v>
      </c>
      <c r="D23" s="20" t="s">
        <v>20</v>
      </c>
      <c r="E23" s="30" t="s">
        <v>198</v>
      </c>
      <c r="F23" s="15"/>
      <c r="G23" s="15"/>
      <c r="H23" s="15"/>
      <c r="I23" s="15"/>
      <c r="J23" s="15"/>
      <c r="K23" s="409"/>
      <c r="L23" s="10"/>
      <c r="M23" s="10"/>
      <c r="N23" s="10"/>
      <c r="O23" s="10"/>
      <c r="P23" s="10"/>
      <c r="Q23" s="10"/>
      <c r="R23" s="10"/>
      <c r="S23" s="2392"/>
      <c r="T23" s="2392"/>
      <c r="U23" s="2392"/>
      <c r="V23" s="2392"/>
      <c r="W23" s="2392"/>
      <c r="X23" s="2392"/>
      <c r="Y23" s="2392"/>
      <c r="AC23" s="112"/>
    </row>
    <row r="24" spans="2:29" ht="11.1" customHeight="1" x14ac:dyDescent="0.2">
      <c r="B24" s="413" t="s">
        <v>50</v>
      </c>
      <c r="C24" s="15" t="s">
        <v>175</v>
      </c>
      <c r="D24" s="20" t="s">
        <v>20</v>
      </c>
      <c r="E24" s="30" t="s">
        <v>199</v>
      </c>
      <c r="F24" s="10"/>
      <c r="G24" s="10"/>
      <c r="H24" s="10"/>
      <c r="I24" s="10"/>
      <c r="J24" s="10"/>
      <c r="K24" s="409"/>
      <c r="L24" s="10"/>
      <c r="M24" s="10"/>
      <c r="N24" s="10"/>
      <c r="O24" s="10"/>
      <c r="P24" s="10"/>
      <c r="Q24" s="10"/>
      <c r="R24" s="10"/>
      <c r="Y24" s="95"/>
      <c r="AC24" s="112"/>
    </row>
    <row r="25" spans="2:29" ht="11.1" customHeight="1" x14ac:dyDescent="0.2">
      <c r="B25" s="413" t="s">
        <v>51</v>
      </c>
      <c r="C25" s="15" t="s">
        <v>177</v>
      </c>
      <c r="D25" s="20" t="s">
        <v>20</v>
      </c>
      <c r="E25" s="30" t="s">
        <v>200</v>
      </c>
      <c r="F25" s="10"/>
      <c r="G25" s="10"/>
      <c r="H25" s="10"/>
      <c r="I25" s="10"/>
      <c r="J25" s="10"/>
      <c r="K25" s="409"/>
      <c r="L25" s="10"/>
      <c r="M25" s="10"/>
      <c r="N25" s="10"/>
      <c r="O25" s="10"/>
      <c r="P25" s="10"/>
      <c r="Q25" s="10"/>
      <c r="R25" s="10"/>
      <c r="Y25" s="95"/>
      <c r="AC25" s="112"/>
    </row>
    <row r="26" spans="2:29" ht="11.1" customHeight="1" x14ac:dyDescent="0.2">
      <c r="B26" s="413" t="s">
        <v>52</v>
      </c>
      <c r="C26" s="15" t="s">
        <v>179</v>
      </c>
      <c r="D26" s="20" t="s">
        <v>20</v>
      </c>
      <c r="E26" s="30" t="s">
        <v>201</v>
      </c>
      <c r="F26" s="10"/>
      <c r="G26" s="10"/>
      <c r="H26" s="10"/>
      <c r="I26" s="10"/>
      <c r="J26" s="10"/>
      <c r="K26" s="409"/>
      <c r="L26" s="10"/>
      <c r="M26" s="10"/>
      <c r="N26" s="10"/>
      <c r="O26" s="10"/>
      <c r="P26" s="10"/>
      <c r="Q26" s="10"/>
      <c r="R26" s="10"/>
      <c r="Y26" s="95"/>
      <c r="AC26" s="112"/>
    </row>
    <row r="27" spans="2:29" ht="11.1" customHeight="1" x14ac:dyDescent="0.2">
      <c r="B27" s="413" t="s">
        <v>53</v>
      </c>
      <c r="C27" s="15" t="s">
        <v>191</v>
      </c>
      <c r="D27" s="20" t="s">
        <v>20</v>
      </c>
      <c r="E27" s="30" t="s">
        <v>202</v>
      </c>
      <c r="F27" s="10"/>
      <c r="G27" s="10"/>
      <c r="H27" s="10"/>
      <c r="I27" s="10"/>
      <c r="J27" s="10"/>
      <c r="K27" s="409"/>
      <c r="L27" s="10"/>
      <c r="M27" s="10"/>
      <c r="N27" s="10"/>
      <c r="O27" s="10"/>
      <c r="P27" s="10"/>
      <c r="Q27" s="10"/>
      <c r="R27" s="10"/>
      <c r="S27" s="2257"/>
      <c r="T27" s="2257"/>
      <c r="U27" s="2257"/>
      <c r="V27" s="2257"/>
      <c r="W27" s="2257"/>
      <c r="X27" s="2257"/>
      <c r="Y27" s="2257"/>
      <c r="AC27" s="112"/>
    </row>
    <row r="28" spans="2:29" ht="11.1" customHeight="1" x14ac:dyDescent="0.2">
      <c r="B28" s="413" t="s">
        <v>54</v>
      </c>
      <c r="C28" s="15" t="s">
        <v>180</v>
      </c>
      <c r="D28" s="20" t="s">
        <v>20</v>
      </c>
      <c r="E28" s="30" t="s">
        <v>206</v>
      </c>
      <c r="F28" s="10"/>
      <c r="G28" s="10"/>
      <c r="H28" s="10"/>
      <c r="I28" s="10"/>
      <c r="J28" s="10"/>
      <c r="K28" s="409"/>
      <c r="L28" s="10"/>
      <c r="M28" s="10"/>
      <c r="N28" s="10"/>
      <c r="O28" s="10"/>
      <c r="P28" s="10"/>
      <c r="Q28" s="10"/>
      <c r="R28" s="10"/>
      <c r="S28" s="2392"/>
      <c r="T28" s="2392"/>
      <c r="U28" s="2392"/>
      <c r="V28" s="2392"/>
      <c r="W28" s="2392"/>
      <c r="X28" s="2392"/>
      <c r="Y28" s="2392"/>
      <c r="AC28" s="112"/>
    </row>
    <row r="29" spans="2:29" ht="11.1" customHeight="1" x14ac:dyDescent="0.2">
      <c r="B29" s="413" t="s">
        <v>55</v>
      </c>
      <c r="C29" s="15" t="s">
        <v>192</v>
      </c>
      <c r="D29" s="20" t="s">
        <v>20</v>
      </c>
      <c r="E29" s="30" t="s">
        <v>203</v>
      </c>
      <c r="F29" s="10"/>
      <c r="G29" s="10"/>
      <c r="H29" s="10"/>
      <c r="I29" s="10"/>
      <c r="J29" s="10"/>
      <c r="K29" s="409"/>
      <c r="L29" s="10"/>
      <c r="M29" s="10"/>
      <c r="N29" s="10"/>
      <c r="O29" s="10"/>
      <c r="P29" s="10"/>
      <c r="Q29" s="10"/>
      <c r="R29" s="10"/>
      <c r="S29" s="2392"/>
      <c r="T29" s="2392"/>
      <c r="U29" s="2392"/>
      <c r="V29" s="2392"/>
      <c r="W29" s="2392"/>
      <c r="X29" s="2392"/>
      <c r="Y29" s="2392"/>
      <c r="AC29" s="112"/>
    </row>
    <row r="30" spans="2:29" ht="11.1" customHeight="1" x14ac:dyDescent="0.2">
      <c r="B30" s="413" t="s">
        <v>56</v>
      </c>
      <c r="C30" s="15" t="s">
        <v>183</v>
      </c>
      <c r="D30" s="20" t="s">
        <v>20</v>
      </c>
      <c r="E30" s="30" t="s">
        <v>205</v>
      </c>
      <c r="F30" s="10"/>
      <c r="G30" s="10"/>
      <c r="H30" s="10"/>
      <c r="I30" s="10"/>
      <c r="J30" s="10"/>
      <c r="K30" s="409"/>
      <c r="L30" s="10"/>
      <c r="M30" s="10"/>
      <c r="N30" s="10"/>
      <c r="O30" s="10"/>
      <c r="P30" s="10"/>
      <c r="Q30" s="10"/>
      <c r="R30" s="10"/>
      <c r="Y30" s="95"/>
      <c r="AC30" s="112"/>
    </row>
    <row r="31" spans="2:29" ht="11.1" customHeight="1" x14ac:dyDescent="0.2">
      <c r="B31" s="413" t="s">
        <v>57</v>
      </c>
      <c r="C31" s="15" t="s">
        <v>193</v>
      </c>
      <c r="D31" s="20" t="s">
        <v>20</v>
      </c>
      <c r="E31" s="30" t="s">
        <v>204</v>
      </c>
      <c r="F31" s="10"/>
      <c r="G31" s="10"/>
      <c r="H31" s="10"/>
      <c r="I31" s="10"/>
      <c r="J31" s="10"/>
      <c r="K31" s="409"/>
      <c r="L31" s="10"/>
      <c r="M31" s="10"/>
      <c r="N31" s="10"/>
      <c r="O31" s="10"/>
      <c r="P31" s="10"/>
      <c r="Q31" s="10"/>
      <c r="R31" s="10"/>
      <c r="Y31" s="95"/>
      <c r="AC31" s="112"/>
    </row>
    <row r="32" spans="2:29" ht="11.1" customHeight="1" x14ac:dyDescent="0.2">
      <c r="B32" s="1174" t="s">
        <v>643</v>
      </c>
      <c r="C32" s="354" t="s">
        <v>642</v>
      </c>
    </row>
    <row r="34" spans="2:25" ht="18" x14ac:dyDescent="0.25">
      <c r="B34" s="2361" t="s">
        <v>260</v>
      </c>
      <c r="C34" s="2361"/>
      <c r="D34" s="2361"/>
      <c r="E34" s="2361"/>
      <c r="F34" s="2361"/>
      <c r="G34" s="2361"/>
      <c r="H34" s="2361"/>
      <c r="I34" s="2361"/>
      <c r="J34" s="2361"/>
      <c r="K34" s="2361"/>
      <c r="L34" s="2361"/>
      <c r="M34" s="2361"/>
      <c r="N34" s="2361"/>
      <c r="O34" s="2361"/>
      <c r="P34" s="2361"/>
      <c r="Q34" s="2361"/>
      <c r="R34" s="2361"/>
      <c r="S34" s="2361"/>
      <c r="T34" s="2361"/>
      <c r="U34" s="2361"/>
      <c r="V34" s="2361"/>
      <c r="W34" s="2361"/>
      <c r="X34" s="2361"/>
    </row>
    <row r="35" spans="2:25" ht="18" x14ac:dyDescent="0.25">
      <c r="B35" s="521"/>
      <c r="C35" s="521"/>
      <c r="D35" s="521"/>
      <c r="E35" s="521"/>
      <c r="F35" s="521"/>
      <c r="G35" s="521"/>
      <c r="H35" s="521"/>
      <c r="I35" s="521"/>
      <c r="J35" s="521"/>
      <c r="K35" s="521"/>
      <c r="L35" s="521"/>
      <c r="M35" s="521"/>
      <c r="N35" s="521"/>
      <c r="O35" s="521"/>
      <c r="P35" s="521"/>
      <c r="Q35" s="521"/>
      <c r="R35" s="521"/>
      <c r="S35" s="521"/>
      <c r="T35" s="521"/>
      <c r="U35" s="521"/>
      <c r="V35" s="521"/>
      <c r="W35" s="521"/>
      <c r="X35" s="521"/>
    </row>
    <row r="36" spans="2:25" x14ac:dyDescent="0.2">
      <c r="B36" s="112" t="s">
        <v>273</v>
      </c>
      <c r="C36" s="112"/>
      <c r="D36" s="112" t="s">
        <v>27</v>
      </c>
      <c r="E36" s="2705" t="s">
        <v>301</v>
      </c>
      <c r="F36" s="2705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</row>
    <row r="37" spans="2:25" x14ac:dyDescent="0.2">
      <c r="B37" s="112" t="s">
        <v>25</v>
      </c>
      <c r="C37" s="112"/>
      <c r="D37" s="112" t="s">
        <v>27</v>
      </c>
      <c r="E37" s="2706">
        <v>2014</v>
      </c>
      <c r="F37" s="2706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</row>
    <row r="38" spans="2:25" x14ac:dyDescent="0.2">
      <c r="B38" s="112" t="s">
        <v>311</v>
      </c>
      <c r="C38" s="112"/>
      <c r="D38" s="112" t="s">
        <v>27</v>
      </c>
      <c r="E38" s="2705" t="s">
        <v>295</v>
      </c>
      <c r="F38" s="2705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</row>
    <row r="39" spans="2:25" x14ac:dyDescent="0.2">
      <c r="B39" s="112" t="s">
        <v>26</v>
      </c>
      <c r="C39" s="112"/>
      <c r="D39" s="112" t="s">
        <v>27</v>
      </c>
      <c r="E39" s="579" t="s">
        <v>314</v>
      </c>
      <c r="F39" s="523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</row>
    <row r="40" spans="2:25" ht="13.5" thickBot="1" x14ac:dyDescent="0.25">
      <c r="B40" s="112"/>
      <c r="C40" s="112"/>
      <c r="D40" s="460"/>
      <c r="E40" s="460"/>
      <c r="F40" s="460"/>
      <c r="G40" s="460"/>
      <c r="H40" s="354"/>
      <c r="I40" s="354"/>
      <c r="J40" s="354"/>
      <c r="K40" s="354"/>
      <c r="L40" s="354"/>
      <c r="M40" s="354"/>
      <c r="N40" s="354"/>
      <c r="O40" s="354"/>
      <c r="P40" s="354"/>
      <c r="Q40" s="354"/>
      <c r="R40" s="354"/>
      <c r="S40" s="354"/>
      <c r="T40" s="354"/>
      <c r="U40" s="354"/>
      <c r="V40" s="354"/>
      <c r="W40" s="354"/>
      <c r="X40" s="354"/>
      <c r="Y40" s="460"/>
    </row>
    <row r="41" spans="2:25" x14ac:dyDescent="0.2">
      <c r="B41" s="2707" t="s">
        <v>0</v>
      </c>
      <c r="C41" s="2710" t="s">
        <v>272</v>
      </c>
      <c r="D41" s="2711"/>
      <c r="E41" s="2711"/>
      <c r="F41" s="2716" t="s">
        <v>194</v>
      </c>
      <c r="G41" s="2399" t="s">
        <v>169</v>
      </c>
      <c r="H41" s="2719" t="s">
        <v>170</v>
      </c>
      <c r="I41" s="2357"/>
      <c r="J41" s="2357"/>
      <c r="K41" s="2357"/>
      <c r="L41" s="2357"/>
      <c r="M41" s="2357"/>
      <c r="N41" s="2357"/>
      <c r="O41" s="2357"/>
      <c r="P41" s="2357"/>
      <c r="Q41" s="2357"/>
      <c r="R41" s="2357"/>
      <c r="S41" s="2357"/>
      <c r="T41" s="2357"/>
      <c r="U41" s="2357"/>
      <c r="V41" s="2357"/>
      <c r="W41" s="2357"/>
      <c r="X41" s="2359"/>
      <c r="Y41" s="2400" t="s">
        <v>309</v>
      </c>
    </row>
    <row r="42" spans="2:25" x14ac:dyDescent="0.2">
      <c r="B42" s="2708"/>
      <c r="C42" s="2712"/>
      <c r="D42" s="2713"/>
      <c r="E42" s="2713"/>
      <c r="F42" s="2717"/>
      <c r="G42" s="2401"/>
      <c r="H42" s="2720" t="s">
        <v>171</v>
      </c>
      <c r="I42" s="2358" t="s">
        <v>172</v>
      </c>
      <c r="J42" s="2358" t="s">
        <v>173</v>
      </c>
      <c r="K42" s="2358" t="s">
        <v>174</v>
      </c>
      <c r="L42" s="2358" t="s">
        <v>241</v>
      </c>
      <c r="M42" s="2358" t="s">
        <v>176</v>
      </c>
      <c r="N42" s="2358" t="s">
        <v>177</v>
      </c>
      <c r="O42" s="2358" t="s">
        <v>178</v>
      </c>
      <c r="P42" s="2358" t="s">
        <v>182</v>
      </c>
      <c r="Q42" s="2358" t="s">
        <v>179</v>
      </c>
      <c r="R42" s="2358" t="s">
        <v>270</v>
      </c>
      <c r="S42" s="2358" t="s">
        <v>180</v>
      </c>
      <c r="T42" s="2358" t="s">
        <v>181</v>
      </c>
      <c r="U42" s="2358" t="s">
        <v>183</v>
      </c>
      <c r="V42" s="2358" t="s">
        <v>193</v>
      </c>
      <c r="W42" s="2358" t="s">
        <v>184</v>
      </c>
      <c r="X42" s="2360" t="s">
        <v>97</v>
      </c>
      <c r="Y42" s="2402"/>
    </row>
    <row r="43" spans="2:25" x14ac:dyDescent="0.2">
      <c r="B43" s="2709"/>
      <c r="C43" s="2714"/>
      <c r="D43" s="2715"/>
      <c r="E43" s="2715"/>
      <c r="F43" s="2718"/>
      <c r="G43" s="2403"/>
      <c r="H43" s="2720"/>
      <c r="I43" s="2358"/>
      <c r="J43" s="2358"/>
      <c r="K43" s="2358"/>
      <c r="L43" s="2358"/>
      <c r="M43" s="2358"/>
      <c r="N43" s="2358"/>
      <c r="O43" s="2358"/>
      <c r="P43" s="2358"/>
      <c r="Q43" s="2358"/>
      <c r="R43" s="2358"/>
      <c r="S43" s="2358"/>
      <c r="T43" s="2358"/>
      <c r="U43" s="2358"/>
      <c r="V43" s="2358"/>
      <c r="W43" s="2358"/>
      <c r="X43" s="2360"/>
      <c r="Y43" s="2404"/>
    </row>
    <row r="44" spans="2:25" ht="13.5" thickBot="1" x14ac:dyDescent="0.25">
      <c r="B44" s="375">
        <v>1</v>
      </c>
      <c r="C44" s="2696">
        <v>2</v>
      </c>
      <c r="D44" s="2398"/>
      <c r="E44" s="2398"/>
      <c r="F44" s="461">
        <v>3</v>
      </c>
      <c r="G44" s="462">
        <v>4</v>
      </c>
      <c r="H44" s="375">
        <v>5</v>
      </c>
      <c r="I44" s="378">
        <v>6</v>
      </c>
      <c r="J44" s="378">
        <v>7</v>
      </c>
      <c r="K44" s="378">
        <v>8</v>
      </c>
      <c r="L44" s="378">
        <v>9</v>
      </c>
      <c r="M44" s="378">
        <v>10</v>
      </c>
      <c r="N44" s="378">
        <v>11</v>
      </c>
      <c r="O44" s="378">
        <v>12</v>
      </c>
      <c r="P44" s="378">
        <v>13</v>
      </c>
      <c r="Q44" s="378">
        <v>14</v>
      </c>
      <c r="R44" s="378">
        <v>15</v>
      </c>
      <c r="S44" s="378">
        <v>16</v>
      </c>
      <c r="T44" s="378">
        <v>17</v>
      </c>
      <c r="U44" s="378">
        <v>18</v>
      </c>
      <c r="V44" s="378">
        <v>19</v>
      </c>
      <c r="W44" s="378">
        <v>20</v>
      </c>
      <c r="X44" s="376">
        <v>21</v>
      </c>
      <c r="Y44" s="520">
        <v>22</v>
      </c>
    </row>
    <row r="45" spans="2:25" x14ac:dyDescent="0.2">
      <c r="B45" s="436"/>
      <c r="C45" s="2697"/>
      <c r="D45" s="2698"/>
      <c r="E45" s="2698"/>
      <c r="F45" s="437"/>
      <c r="G45" s="437"/>
      <c r="H45" s="438"/>
      <c r="I45" s="439"/>
      <c r="J45" s="440"/>
      <c r="K45" s="440"/>
      <c r="L45" s="440"/>
      <c r="M45" s="440"/>
      <c r="N45" s="439"/>
      <c r="O45" s="439"/>
      <c r="P45" s="439"/>
      <c r="Q45" s="439"/>
      <c r="R45" s="439"/>
      <c r="S45" s="439"/>
      <c r="T45" s="439"/>
      <c r="U45" s="441"/>
      <c r="V45" s="442"/>
      <c r="W45" s="441"/>
      <c r="X45" s="443"/>
      <c r="Y45" s="444"/>
    </row>
    <row r="46" spans="2:25" ht="27" customHeight="1" x14ac:dyDescent="0.2">
      <c r="B46" s="445"/>
      <c r="C46" s="2699" t="s">
        <v>275</v>
      </c>
      <c r="D46" s="2700"/>
      <c r="E46" s="2700"/>
      <c r="F46" s="446">
        <v>33</v>
      </c>
      <c r="G46" s="446">
        <v>17</v>
      </c>
      <c r="H46" s="447">
        <v>17</v>
      </c>
      <c r="I46" s="448">
        <v>1</v>
      </c>
      <c r="J46" s="449"/>
      <c r="K46" s="449"/>
      <c r="L46" s="449">
        <v>15</v>
      </c>
      <c r="M46" s="449"/>
      <c r="N46" s="448"/>
      <c r="O46" s="448"/>
      <c r="P46" s="448"/>
      <c r="Q46" s="448">
        <v>12</v>
      </c>
      <c r="R46" s="448"/>
      <c r="S46" s="448"/>
      <c r="T46" s="448"/>
      <c r="U46" s="448">
        <v>3</v>
      </c>
      <c r="V46" s="450">
        <v>1</v>
      </c>
      <c r="W46" s="450"/>
      <c r="X46" s="450">
        <v>2</v>
      </c>
      <c r="Y46" s="451"/>
    </row>
    <row r="47" spans="2:25" ht="13.5" thickBot="1" x14ac:dyDescent="0.25">
      <c r="B47" s="452"/>
      <c r="C47" s="2701"/>
      <c r="D47" s="2702"/>
      <c r="E47" s="2702"/>
      <c r="F47" s="453"/>
      <c r="G47" s="453"/>
      <c r="H47" s="454"/>
      <c r="I47" s="455"/>
      <c r="J47" s="456"/>
      <c r="K47" s="456"/>
      <c r="L47" s="456"/>
      <c r="M47" s="456"/>
      <c r="N47" s="455"/>
      <c r="O47" s="455"/>
      <c r="P47" s="455"/>
      <c r="Q47" s="455"/>
      <c r="R47" s="455"/>
      <c r="S47" s="455"/>
      <c r="T47" s="455"/>
      <c r="U47" s="457"/>
      <c r="V47" s="457"/>
      <c r="W47" s="457"/>
      <c r="X47" s="458"/>
      <c r="Y47" s="459"/>
    </row>
    <row r="48" spans="2:25" ht="13.5" thickBot="1" x14ac:dyDescent="0.25">
      <c r="B48" s="2299" t="s">
        <v>308</v>
      </c>
      <c r="C48" s="2668"/>
      <c r="D48" s="2668"/>
      <c r="E48" s="2703"/>
      <c r="F48" s="370">
        <f>SUM(F46:F47)</f>
        <v>33</v>
      </c>
      <c r="G48" s="370">
        <f t="shared" ref="G48:X48" si="1">SUM(G46:G47)</f>
        <v>17</v>
      </c>
      <c r="H48" s="476">
        <f t="shared" si="1"/>
        <v>17</v>
      </c>
      <c r="I48" s="369">
        <f t="shared" si="1"/>
        <v>1</v>
      </c>
      <c r="J48" s="369">
        <f t="shared" si="1"/>
        <v>0</v>
      </c>
      <c r="K48" s="369">
        <f t="shared" si="1"/>
        <v>0</v>
      </c>
      <c r="L48" s="369">
        <f t="shared" si="1"/>
        <v>15</v>
      </c>
      <c r="M48" s="369">
        <f t="shared" si="1"/>
        <v>0</v>
      </c>
      <c r="N48" s="369">
        <f t="shared" si="1"/>
        <v>0</v>
      </c>
      <c r="O48" s="369">
        <f t="shared" si="1"/>
        <v>0</v>
      </c>
      <c r="P48" s="369">
        <f t="shared" si="1"/>
        <v>0</v>
      </c>
      <c r="Q48" s="369">
        <f t="shared" si="1"/>
        <v>12</v>
      </c>
      <c r="R48" s="369">
        <f t="shared" si="1"/>
        <v>0</v>
      </c>
      <c r="S48" s="369">
        <f t="shared" si="1"/>
        <v>0</v>
      </c>
      <c r="T48" s="369">
        <f t="shared" si="1"/>
        <v>0</v>
      </c>
      <c r="U48" s="369">
        <f t="shared" si="1"/>
        <v>3</v>
      </c>
      <c r="V48" s="369">
        <f t="shared" si="1"/>
        <v>1</v>
      </c>
      <c r="W48" s="369">
        <f t="shared" si="1"/>
        <v>0</v>
      </c>
      <c r="X48" s="369">
        <f t="shared" si="1"/>
        <v>2</v>
      </c>
      <c r="Y48" s="507"/>
    </row>
    <row r="49" spans="2:25" x14ac:dyDescent="0.2">
      <c r="B49" s="524"/>
      <c r="C49" s="524"/>
      <c r="D49" s="524"/>
      <c r="E49" s="524"/>
      <c r="F49" s="416"/>
      <c r="G49" s="416"/>
      <c r="H49" s="416"/>
      <c r="I49" s="416"/>
      <c r="J49" s="416"/>
      <c r="K49" s="416"/>
      <c r="L49" s="416"/>
      <c r="M49" s="416"/>
      <c r="N49" s="416"/>
      <c r="O49" s="416"/>
      <c r="P49" s="416"/>
      <c r="Q49" s="416"/>
      <c r="R49" s="416"/>
      <c r="S49" s="416"/>
      <c r="T49" s="416"/>
      <c r="U49" s="416"/>
      <c r="V49" s="416"/>
      <c r="W49" s="416"/>
      <c r="X49" s="416"/>
      <c r="Y49" s="417"/>
    </row>
    <row r="50" spans="2:25" x14ac:dyDescent="0.2">
      <c r="B50" s="65" t="s">
        <v>79</v>
      </c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2704"/>
      <c r="T50" s="2704"/>
      <c r="U50" s="2704"/>
      <c r="V50" s="2704"/>
      <c r="W50" s="2704"/>
      <c r="X50" s="2704"/>
      <c r="Y50" s="2704"/>
    </row>
    <row r="51" spans="2:25" x14ac:dyDescent="0.2">
      <c r="Y51" s="95"/>
    </row>
    <row r="52" spans="2:25" x14ac:dyDescent="0.2">
      <c r="B52" s="548" t="s">
        <v>8</v>
      </c>
      <c r="C52" s="15" t="s">
        <v>171</v>
      </c>
      <c r="F52" s="20" t="s">
        <v>20</v>
      </c>
      <c r="G52" s="30" t="s">
        <v>195</v>
      </c>
      <c r="H52" s="15"/>
      <c r="I52" s="15"/>
      <c r="J52" s="15"/>
      <c r="K52" s="10"/>
      <c r="L52" s="10"/>
      <c r="M52" s="10"/>
      <c r="N52" s="10"/>
      <c r="O52" s="10"/>
      <c r="P52" s="10"/>
      <c r="Q52" s="10"/>
      <c r="R52" s="10"/>
      <c r="S52" s="2256"/>
      <c r="T52" s="2256"/>
      <c r="U52" s="2256"/>
      <c r="V52" s="2256"/>
      <c r="W52" s="2256"/>
      <c r="X52" s="2256"/>
      <c r="Y52" s="2256"/>
    </row>
    <row r="53" spans="2:25" x14ac:dyDescent="0.2">
      <c r="B53" s="548" t="s">
        <v>11</v>
      </c>
      <c r="C53" s="15" t="s">
        <v>172</v>
      </c>
      <c r="F53" s="20" t="s">
        <v>20</v>
      </c>
      <c r="G53" s="30" t="s">
        <v>196</v>
      </c>
      <c r="H53" s="17"/>
      <c r="I53" s="15"/>
      <c r="J53" s="15"/>
      <c r="K53" s="10"/>
      <c r="L53" s="10"/>
      <c r="M53" s="10"/>
      <c r="N53" s="10"/>
      <c r="O53" s="10"/>
      <c r="P53" s="10"/>
      <c r="Q53" s="10"/>
      <c r="R53" s="10"/>
      <c r="S53" s="2256"/>
      <c r="T53" s="2256"/>
      <c r="U53" s="2256"/>
      <c r="V53" s="2256"/>
      <c r="W53" s="2256"/>
      <c r="X53" s="2256"/>
      <c r="Y53" s="2256"/>
    </row>
    <row r="54" spans="2:25" x14ac:dyDescent="0.2">
      <c r="B54" s="548" t="s">
        <v>13</v>
      </c>
      <c r="C54" s="18" t="s">
        <v>173</v>
      </c>
      <c r="F54" s="20" t="s">
        <v>20</v>
      </c>
      <c r="G54" s="30" t="s">
        <v>197</v>
      </c>
      <c r="H54" s="18"/>
      <c r="I54" s="15"/>
      <c r="J54" s="15"/>
      <c r="K54" s="10"/>
      <c r="L54" s="10"/>
      <c r="M54" s="10"/>
      <c r="N54" s="10"/>
      <c r="O54" s="10"/>
      <c r="P54" s="10"/>
      <c r="Q54" s="10"/>
      <c r="R54" s="10"/>
      <c r="S54" s="2392"/>
      <c r="T54" s="2392"/>
      <c r="U54" s="2392"/>
      <c r="V54" s="2392"/>
      <c r="W54" s="2392"/>
      <c r="X54" s="2392"/>
      <c r="Y54" s="2392"/>
    </row>
    <row r="55" spans="2:25" x14ac:dyDescent="0.2">
      <c r="B55" s="548" t="s">
        <v>49</v>
      </c>
      <c r="C55" s="15" t="s">
        <v>174</v>
      </c>
      <c r="F55" s="20" t="s">
        <v>20</v>
      </c>
      <c r="G55" s="30" t="s">
        <v>198</v>
      </c>
      <c r="H55" s="15"/>
      <c r="I55" s="15"/>
      <c r="J55" s="15"/>
      <c r="K55" s="545"/>
      <c r="L55" s="10"/>
      <c r="M55" s="10"/>
      <c r="N55" s="10"/>
      <c r="O55" s="10"/>
      <c r="P55" s="10"/>
      <c r="Q55" s="10"/>
      <c r="R55" s="10"/>
      <c r="S55" s="2392"/>
      <c r="T55" s="2392"/>
      <c r="U55" s="2392"/>
      <c r="V55" s="2392"/>
      <c r="W55" s="2392"/>
      <c r="X55" s="2392"/>
      <c r="Y55" s="2392"/>
    </row>
    <row r="56" spans="2:25" x14ac:dyDescent="0.2">
      <c r="B56" s="548" t="s">
        <v>50</v>
      </c>
      <c r="C56" s="15" t="s">
        <v>175</v>
      </c>
      <c r="F56" s="20" t="s">
        <v>20</v>
      </c>
      <c r="G56" s="30" t="s">
        <v>199</v>
      </c>
      <c r="H56" s="10"/>
      <c r="I56" s="10"/>
      <c r="J56" s="10"/>
      <c r="K56" s="545"/>
      <c r="L56" s="10"/>
      <c r="M56" s="10"/>
      <c r="N56" s="10"/>
      <c r="O56" s="10"/>
      <c r="P56" s="10"/>
      <c r="Q56" s="10"/>
      <c r="R56" s="10"/>
      <c r="Y56" s="95"/>
    </row>
    <row r="57" spans="2:25" x14ac:dyDescent="0.2">
      <c r="B57" s="548" t="s">
        <v>51</v>
      </c>
      <c r="C57" s="15" t="s">
        <v>177</v>
      </c>
      <c r="F57" s="20" t="s">
        <v>20</v>
      </c>
      <c r="G57" s="30" t="s">
        <v>200</v>
      </c>
      <c r="H57" s="10"/>
      <c r="I57" s="10"/>
      <c r="J57" s="10"/>
      <c r="K57" s="545"/>
      <c r="L57" s="10"/>
      <c r="M57" s="10"/>
      <c r="N57" s="10"/>
      <c r="O57" s="10"/>
      <c r="P57" s="10"/>
      <c r="Q57" s="10"/>
      <c r="R57" s="10"/>
      <c r="Y57" s="95"/>
    </row>
    <row r="58" spans="2:25" x14ac:dyDescent="0.2">
      <c r="B58" s="548" t="s">
        <v>52</v>
      </c>
      <c r="C58" s="15" t="s">
        <v>179</v>
      </c>
      <c r="F58" s="20" t="s">
        <v>20</v>
      </c>
      <c r="G58" s="30" t="s">
        <v>201</v>
      </c>
      <c r="H58" s="10"/>
      <c r="I58" s="10"/>
      <c r="J58" s="10"/>
      <c r="K58" s="545"/>
      <c r="L58" s="10"/>
      <c r="M58" s="10"/>
      <c r="N58" s="10"/>
      <c r="O58" s="10"/>
      <c r="P58" s="10"/>
      <c r="Q58" s="10"/>
      <c r="R58" s="10"/>
      <c r="Y58" s="95"/>
    </row>
    <row r="59" spans="2:25" x14ac:dyDescent="0.2">
      <c r="B59" s="548" t="s">
        <v>53</v>
      </c>
      <c r="C59" s="15" t="s">
        <v>191</v>
      </c>
      <c r="F59" s="20" t="s">
        <v>20</v>
      </c>
      <c r="G59" s="30" t="s">
        <v>202</v>
      </c>
      <c r="H59" s="10"/>
      <c r="I59" s="10"/>
      <c r="J59" s="10"/>
      <c r="K59" s="545"/>
      <c r="L59" s="10"/>
      <c r="M59" s="10"/>
      <c r="N59" s="10"/>
      <c r="O59" s="10"/>
      <c r="P59" s="10"/>
      <c r="Q59" s="10"/>
      <c r="R59" s="10"/>
      <c r="S59" s="2257"/>
      <c r="T59" s="2257"/>
      <c r="U59" s="2257"/>
      <c r="V59" s="2257"/>
      <c r="W59" s="2257"/>
      <c r="X59" s="2257"/>
      <c r="Y59" s="2257"/>
    </row>
    <row r="60" spans="2:25" x14ac:dyDescent="0.2">
      <c r="B60" s="548" t="s">
        <v>54</v>
      </c>
      <c r="C60" s="15" t="s">
        <v>180</v>
      </c>
      <c r="F60" s="20" t="s">
        <v>20</v>
      </c>
      <c r="G60" s="30" t="s">
        <v>206</v>
      </c>
      <c r="H60" s="10"/>
      <c r="I60" s="10"/>
      <c r="J60" s="10"/>
      <c r="K60" s="545"/>
      <c r="L60" s="10"/>
      <c r="M60" s="10"/>
      <c r="N60" s="10"/>
      <c r="O60" s="10"/>
      <c r="P60" s="10"/>
      <c r="Q60" s="10"/>
      <c r="R60" s="10"/>
      <c r="S60" s="2392"/>
      <c r="T60" s="2392"/>
      <c r="U60" s="2392"/>
      <c r="V60" s="2392"/>
      <c r="W60" s="2392"/>
      <c r="X60" s="2392"/>
      <c r="Y60" s="2392"/>
    </row>
    <row r="61" spans="2:25" x14ac:dyDescent="0.2">
      <c r="B61" s="548" t="s">
        <v>55</v>
      </c>
      <c r="C61" s="15" t="s">
        <v>192</v>
      </c>
      <c r="F61" s="20" t="s">
        <v>20</v>
      </c>
      <c r="G61" s="30" t="s">
        <v>203</v>
      </c>
      <c r="H61" s="10"/>
      <c r="I61" s="10"/>
      <c r="J61" s="10"/>
      <c r="K61" s="545"/>
      <c r="L61" s="10"/>
      <c r="M61" s="10"/>
      <c r="N61" s="10"/>
      <c r="O61" s="10"/>
      <c r="P61" s="10"/>
      <c r="Q61" s="10"/>
      <c r="R61" s="10"/>
      <c r="S61" s="2392"/>
      <c r="T61" s="2392"/>
      <c r="U61" s="2392"/>
      <c r="V61" s="2392"/>
      <c r="W61" s="2392"/>
      <c r="X61" s="2392"/>
      <c r="Y61" s="2392"/>
    </row>
    <row r="62" spans="2:25" x14ac:dyDescent="0.2">
      <c r="B62" s="548" t="s">
        <v>56</v>
      </c>
      <c r="C62" s="15" t="s">
        <v>183</v>
      </c>
      <c r="F62" s="20" t="s">
        <v>20</v>
      </c>
      <c r="G62" s="30" t="s">
        <v>205</v>
      </c>
      <c r="H62" s="10"/>
      <c r="I62" s="10"/>
      <c r="J62" s="10"/>
      <c r="K62" s="545"/>
      <c r="L62" s="10"/>
      <c r="M62" s="10"/>
      <c r="N62" s="10"/>
      <c r="O62" s="10"/>
      <c r="P62" s="10"/>
      <c r="Q62" s="10"/>
      <c r="R62" s="10"/>
      <c r="Y62" s="95"/>
    </row>
    <row r="63" spans="2:25" x14ac:dyDescent="0.2">
      <c r="B63" s="548" t="s">
        <v>57</v>
      </c>
      <c r="C63" s="15" t="s">
        <v>193</v>
      </c>
      <c r="F63" s="20" t="s">
        <v>20</v>
      </c>
      <c r="G63" s="30" t="s">
        <v>204</v>
      </c>
      <c r="H63" s="10"/>
      <c r="I63" s="10"/>
      <c r="J63" s="10"/>
      <c r="K63" s="545"/>
      <c r="L63" s="10"/>
      <c r="M63" s="10"/>
      <c r="N63" s="10"/>
      <c r="O63" s="10"/>
      <c r="P63" s="10"/>
      <c r="Q63" s="10"/>
      <c r="R63" s="10"/>
      <c r="Y63" s="95"/>
    </row>
    <row r="64" spans="2:25" x14ac:dyDescent="0.2">
      <c r="B64" s="1174" t="s">
        <v>643</v>
      </c>
      <c r="C64" s="112" t="s">
        <v>679</v>
      </c>
    </row>
    <row r="67" spans="2:25" ht="18" x14ac:dyDescent="0.25">
      <c r="B67" s="2361" t="s">
        <v>260</v>
      </c>
      <c r="C67" s="2361"/>
      <c r="D67" s="2361"/>
      <c r="E67" s="2361"/>
      <c r="F67" s="2361"/>
      <c r="G67" s="2361"/>
      <c r="H67" s="2361"/>
      <c r="I67" s="2361"/>
      <c r="J67" s="2361"/>
      <c r="K67" s="2361"/>
      <c r="L67" s="2361"/>
      <c r="M67" s="2361"/>
      <c r="N67" s="2361"/>
      <c r="O67" s="2361"/>
      <c r="P67" s="2361"/>
      <c r="Q67" s="2361"/>
      <c r="R67" s="2361"/>
      <c r="S67" s="2361"/>
      <c r="T67" s="2361"/>
      <c r="U67" s="2361"/>
      <c r="V67" s="2361"/>
      <c r="W67" s="2361"/>
      <c r="X67" s="2361"/>
    </row>
    <row r="68" spans="2:25" ht="18" x14ac:dyDescent="0.25">
      <c r="B68" s="1287"/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  <c r="X68" s="1287"/>
    </row>
    <row r="69" spans="2:25" x14ac:dyDescent="0.2">
      <c r="B69" s="112" t="s">
        <v>273</v>
      </c>
      <c r="C69" s="112"/>
      <c r="D69" s="112" t="s">
        <v>27</v>
      </c>
      <c r="E69" s="2705" t="s">
        <v>284</v>
      </c>
      <c r="F69" s="2705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</row>
    <row r="70" spans="2:25" x14ac:dyDescent="0.2">
      <c r="B70" s="112" t="s">
        <v>25</v>
      </c>
      <c r="C70" s="112"/>
      <c r="D70" s="112" t="s">
        <v>27</v>
      </c>
      <c r="E70" s="2706">
        <v>2014</v>
      </c>
      <c r="F70" s="2706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</row>
    <row r="71" spans="2:25" x14ac:dyDescent="0.2">
      <c r="B71" s="112" t="s">
        <v>311</v>
      </c>
      <c r="C71" s="112"/>
      <c r="D71" s="112" t="s">
        <v>27</v>
      </c>
      <c r="E71" s="2705" t="s">
        <v>295</v>
      </c>
      <c r="F71" s="2705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</row>
    <row r="72" spans="2:25" x14ac:dyDescent="0.2">
      <c r="B72" s="112" t="s">
        <v>26</v>
      </c>
      <c r="C72" s="112"/>
      <c r="D72" s="112" t="s">
        <v>27</v>
      </c>
      <c r="E72" s="1289" t="s">
        <v>314</v>
      </c>
      <c r="F72" s="1289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</row>
    <row r="73" spans="2:25" ht="13.5" thickBot="1" x14ac:dyDescent="0.25">
      <c r="B73" s="112"/>
      <c r="C73" s="112"/>
      <c r="D73" s="460"/>
      <c r="E73" s="460"/>
      <c r="F73" s="460"/>
      <c r="G73" s="460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4"/>
      <c r="U73" s="354"/>
      <c r="V73" s="354"/>
      <c r="W73" s="354"/>
      <c r="X73" s="354"/>
      <c r="Y73" s="460"/>
    </row>
    <row r="74" spans="2:25" ht="12.75" customHeight="1" x14ac:dyDescent="0.2">
      <c r="B74" s="2707" t="s">
        <v>0</v>
      </c>
      <c r="C74" s="2710" t="s">
        <v>272</v>
      </c>
      <c r="D74" s="2711"/>
      <c r="E74" s="2711"/>
      <c r="F74" s="2716" t="s">
        <v>194</v>
      </c>
      <c r="G74" s="2399" t="s">
        <v>169</v>
      </c>
      <c r="H74" s="2719" t="s">
        <v>170</v>
      </c>
      <c r="I74" s="2357"/>
      <c r="J74" s="2357"/>
      <c r="K74" s="2357"/>
      <c r="L74" s="2357"/>
      <c r="M74" s="2357"/>
      <c r="N74" s="2357"/>
      <c r="O74" s="2357"/>
      <c r="P74" s="2357"/>
      <c r="Q74" s="2357"/>
      <c r="R74" s="2357"/>
      <c r="S74" s="2357"/>
      <c r="T74" s="2357"/>
      <c r="U74" s="2357"/>
      <c r="V74" s="2357"/>
      <c r="W74" s="2357"/>
      <c r="X74" s="2359"/>
      <c r="Y74" s="2400" t="s">
        <v>309</v>
      </c>
    </row>
    <row r="75" spans="2:25" ht="12.75" customHeight="1" x14ac:dyDescent="0.2">
      <c r="B75" s="2708"/>
      <c r="C75" s="2712"/>
      <c r="D75" s="2713"/>
      <c r="E75" s="2713"/>
      <c r="F75" s="2717"/>
      <c r="G75" s="2401"/>
      <c r="H75" s="2720" t="s">
        <v>171</v>
      </c>
      <c r="I75" s="2358" t="s">
        <v>172</v>
      </c>
      <c r="J75" s="2358" t="s">
        <v>173</v>
      </c>
      <c r="K75" s="2358" t="s">
        <v>174</v>
      </c>
      <c r="L75" s="2358" t="s">
        <v>241</v>
      </c>
      <c r="M75" s="2358" t="s">
        <v>176</v>
      </c>
      <c r="N75" s="2358" t="s">
        <v>177</v>
      </c>
      <c r="O75" s="2358" t="s">
        <v>178</v>
      </c>
      <c r="P75" s="2358" t="s">
        <v>182</v>
      </c>
      <c r="Q75" s="2358" t="s">
        <v>179</v>
      </c>
      <c r="R75" s="2358" t="s">
        <v>270</v>
      </c>
      <c r="S75" s="2358" t="s">
        <v>180</v>
      </c>
      <c r="T75" s="2358" t="s">
        <v>181</v>
      </c>
      <c r="U75" s="2358" t="s">
        <v>183</v>
      </c>
      <c r="V75" s="2358" t="s">
        <v>193</v>
      </c>
      <c r="W75" s="2358" t="s">
        <v>184</v>
      </c>
      <c r="X75" s="2360" t="s">
        <v>97</v>
      </c>
      <c r="Y75" s="2402"/>
    </row>
    <row r="76" spans="2:25" x14ac:dyDescent="0.2">
      <c r="B76" s="2709"/>
      <c r="C76" s="2714"/>
      <c r="D76" s="2715"/>
      <c r="E76" s="2715"/>
      <c r="F76" s="2718"/>
      <c r="G76" s="2403"/>
      <c r="H76" s="2720"/>
      <c r="I76" s="2358"/>
      <c r="J76" s="2358"/>
      <c r="K76" s="2358"/>
      <c r="L76" s="2358"/>
      <c r="M76" s="2358"/>
      <c r="N76" s="2358"/>
      <c r="O76" s="2358"/>
      <c r="P76" s="2358"/>
      <c r="Q76" s="2358"/>
      <c r="R76" s="2358"/>
      <c r="S76" s="2358"/>
      <c r="T76" s="2358"/>
      <c r="U76" s="2358"/>
      <c r="V76" s="2358"/>
      <c r="W76" s="2358"/>
      <c r="X76" s="2360"/>
      <c r="Y76" s="2404"/>
    </row>
    <row r="77" spans="2:25" ht="13.5" thickBot="1" x14ac:dyDescent="0.25">
      <c r="B77" s="375">
        <v>1</v>
      </c>
      <c r="C77" s="2696">
        <v>2</v>
      </c>
      <c r="D77" s="2398"/>
      <c r="E77" s="2398"/>
      <c r="F77" s="461">
        <v>3</v>
      </c>
      <c r="G77" s="462">
        <v>4</v>
      </c>
      <c r="H77" s="375">
        <v>5</v>
      </c>
      <c r="I77" s="378">
        <v>6</v>
      </c>
      <c r="J77" s="378">
        <v>7</v>
      </c>
      <c r="K77" s="378">
        <v>8</v>
      </c>
      <c r="L77" s="378">
        <v>9</v>
      </c>
      <c r="M77" s="378">
        <v>10</v>
      </c>
      <c r="N77" s="378">
        <v>11</v>
      </c>
      <c r="O77" s="378">
        <v>12</v>
      </c>
      <c r="P77" s="378">
        <v>13</v>
      </c>
      <c r="Q77" s="378">
        <v>14</v>
      </c>
      <c r="R77" s="378">
        <v>15</v>
      </c>
      <c r="S77" s="378">
        <v>16</v>
      </c>
      <c r="T77" s="378">
        <v>17</v>
      </c>
      <c r="U77" s="378">
        <v>18</v>
      </c>
      <c r="V77" s="378">
        <v>19</v>
      </c>
      <c r="W77" s="378">
        <v>20</v>
      </c>
      <c r="X77" s="376">
        <v>21</v>
      </c>
      <c r="Y77" s="1286">
        <v>22</v>
      </c>
    </row>
    <row r="78" spans="2:25" ht="41.25" customHeight="1" x14ac:dyDescent="0.2">
      <c r="B78" s="436"/>
      <c r="C78" s="2697"/>
      <c r="D78" s="2698"/>
      <c r="E78" s="2698"/>
      <c r="F78" s="437"/>
      <c r="G78" s="437"/>
      <c r="H78" s="438"/>
      <c r="I78" s="439"/>
      <c r="J78" s="440"/>
      <c r="K78" s="440"/>
      <c r="L78" s="440"/>
      <c r="M78" s="440"/>
      <c r="N78" s="439"/>
      <c r="O78" s="439"/>
      <c r="P78" s="439"/>
      <c r="Q78" s="439"/>
      <c r="R78" s="439"/>
      <c r="S78" s="439"/>
      <c r="T78" s="439"/>
      <c r="U78" s="441"/>
      <c r="V78" s="442"/>
      <c r="W78" s="441"/>
      <c r="X78" s="443"/>
      <c r="Y78" s="444"/>
    </row>
    <row r="79" spans="2:25" ht="41.25" customHeight="1" x14ac:dyDescent="0.2">
      <c r="B79" s="445"/>
      <c r="C79" s="2699" t="s">
        <v>275</v>
      </c>
      <c r="D79" s="2700"/>
      <c r="E79" s="2700"/>
      <c r="F79" s="446">
        <v>29</v>
      </c>
      <c r="G79" s="446">
        <v>32</v>
      </c>
      <c r="H79" s="447">
        <v>16</v>
      </c>
      <c r="I79" s="448"/>
      <c r="J79" s="448">
        <v>1</v>
      </c>
      <c r="K79" s="448"/>
      <c r="L79" s="448">
        <v>15</v>
      </c>
      <c r="M79" s="448">
        <v>4</v>
      </c>
      <c r="N79" s="448"/>
      <c r="O79" s="448"/>
      <c r="P79" s="448"/>
      <c r="Q79" s="448">
        <v>20</v>
      </c>
      <c r="R79" s="448">
        <v>1</v>
      </c>
      <c r="S79" s="448"/>
      <c r="T79" s="448"/>
      <c r="U79" s="448">
        <v>6</v>
      </c>
      <c r="V79" s="448">
        <v>12</v>
      </c>
      <c r="W79" s="448"/>
      <c r="X79" s="448">
        <v>25</v>
      </c>
      <c r="Y79" s="451"/>
    </row>
    <row r="80" spans="2:25" ht="41.25" customHeight="1" thickBot="1" x14ac:dyDescent="0.25">
      <c r="B80" s="452"/>
      <c r="C80" s="2701"/>
      <c r="D80" s="2702"/>
      <c r="E80" s="2702"/>
      <c r="F80" s="453"/>
      <c r="G80" s="453"/>
      <c r="H80" s="454"/>
      <c r="I80" s="455"/>
      <c r="J80" s="456"/>
      <c r="K80" s="456"/>
      <c r="L80" s="456"/>
      <c r="M80" s="456"/>
      <c r="N80" s="455"/>
      <c r="O80" s="455"/>
      <c r="P80" s="455"/>
      <c r="Q80" s="455"/>
      <c r="R80" s="455"/>
      <c r="S80" s="455"/>
      <c r="T80" s="455"/>
      <c r="U80" s="457"/>
      <c r="V80" s="457"/>
      <c r="W80" s="457"/>
      <c r="X80" s="458"/>
      <c r="Y80" s="459"/>
    </row>
    <row r="81" spans="2:25" ht="41.25" customHeight="1" thickBot="1" x14ac:dyDescent="0.25">
      <c r="B81" s="2299" t="s">
        <v>308</v>
      </c>
      <c r="C81" s="2668"/>
      <c r="D81" s="2668"/>
      <c r="E81" s="2703"/>
      <c r="F81" s="370">
        <f>SUM(F79:F80)</f>
        <v>29</v>
      </c>
      <c r="G81" s="370">
        <f t="shared" ref="G81:X81" si="2">SUM(G79:G80)</f>
        <v>32</v>
      </c>
      <c r="H81" s="476">
        <f t="shared" si="2"/>
        <v>16</v>
      </c>
      <c r="I81" s="369">
        <f t="shared" si="2"/>
        <v>0</v>
      </c>
      <c r="J81" s="369">
        <f t="shared" si="2"/>
        <v>1</v>
      </c>
      <c r="K81" s="369">
        <f t="shared" si="2"/>
        <v>0</v>
      </c>
      <c r="L81" s="369">
        <f t="shared" si="2"/>
        <v>15</v>
      </c>
      <c r="M81" s="369">
        <f t="shared" si="2"/>
        <v>4</v>
      </c>
      <c r="N81" s="369">
        <f t="shared" si="2"/>
        <v>0</v>
      </c>
      <c r="O81" s="369">
        <f t="shared" si="2"/>
        <v>0</v>
      </c>
      <c r="P81" s="369">
        <f t="shared" si="2"/>
        <v>0</v>
      </c>
      <c r="Q81" s="369">
        <f t="shared" si="2"/>
        <v>20</v>
      </c>
      <c r="R81" s="369">
        <f t="shared" si="2"/>
        <v>1</v>
      </c>
      <c r="S81" s="369">
        <f t="shared" si="2"/>
        <v>0</v>
      </c>
      <c r="T81" s="369">
        <f t="shared" si="2"/>
        <v>0</v>
      </c>
      <c r="U81" s="369">
        <f t="shared" si="2"/>
        <v>6</v>
      </c>
      <c r="V81" s="369">
        <f t="shared" si="2"/>
        <v>12</v>
      </c>
      <c r="W81" s="369">
        <f t="shared" si="2"/>
        <v>0</v>
      </c>
      <c r="X81" s="369">
        <f t="shared" si="2"/>
        <v>25</v>
      </c>
      <c r="Y81" s="507"/>
    </row>
    <row r="82" spans="2:25" x14ac:dyDescent="0.2">
      <c r="B82" s="1290"/>
      <c r="C82" s="1290"/>
      <c r="D82" s="1290"/>
      <c r="E82" s="1290"/>
      <c r="F82" s="416"/>
      <c r="G82" s="416"/>
      <c r="H82" s="416"/>
      <c r="I82" s="416"/>
      <c r="J82" s="416"/>
      <c r="K82" s="416"/>
      <c r="L82" s="416"/>
      <c r="M82" s="416"/>
      <c r="N82" s="416"/>
      <c r="O82" s="416"/>
      <c r="P82" s="416"/>
      <c r="Q82" s="416"/>
      <c r="R82" s="416"/>
      <c r="S82" s="416"/>
      <c r="T82" s="416"/>
      <c r="U82" s="416"/>
      <c r="V82" s="416"/>
      <c r="W82" s="416"/>
      <c r="X82" s="416"/>
      <c r="Y82" s="417"/>
    </row>
    <row r="83" spans="2:25" x14ac:dyDescent="0.2">
      <c r="B83" s="65" t="s">
        <v>79</v>
      </c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2704"/>
      <c r="T83" s="2704"/>
      <c r="U83" s="2704"/>
      <c r="V83" s="2704"/>
      <c r="W83" s="2704"/>
      <c r="X83" s="2704"/>
      <c r="Y83" s="2704"/>
    </row>
    <row r="84" spans="2:25" x14ac:dyDescent="0.2">
      <c r="Y84" s="95"/>
    </row>
    <row r="85" spans="2:25" x14ac:dyDescent="0.2">
      <c r="B85" s="1288" t="s">
        <v>8</v>
      </c>
      <c r="C85" s="15" t="s">
        <v>171</v>
      </c>
      <c r="F85" s="20" t="s">
        <v>20</v>
      </c>
      <c r="G85" s="30" t="s">
        <v>195</v>
      </c>
      <c r="H85" s="15"/>
      <c r="I85" s="15"/>
      <c r="J85" s="15"/>
      <c r="K85" s="10"/>
      <c r="L85" s="10"/>
      <c r="M85" s="10"/>
      <c r="N85" s="10"/>
      <c r="O85" s="10"/>
      <c r="P85" s="10"/>
      <c r="Q85" s="10"/>
      <c r="R85" s="10"/>
      <c r="S85" s="2256"/>
      <c r="T85" s="2256"/>
      <c r="U85" s="2256"/>
      <c r="V85" s="2256"/>
      <c r="W85" s="2256"/>
      <c r="X85" s="2256"/>
      <c r="Y85" s="2256"/>
    </row>
    <row r="86" spans="2:25" x14ac:dyDescent="0.2">
      <c r="B86" s="1288" t="s">
        <v>11</v>
      </c>
      <c r="C86" s="15" t="s">
        <v>172</v>
      </c>
      <c r="F86" s="20" t="s">
        <v>20</v>
      </c>
      <c r="G86" s="30" t="s">
        <v>196</v>
      </c>
      <c r="H86" s="17"/>
      <c r="I86" s="15"/>
      <c r="J86" s="15"/>
      <c r="K86" s="10"/>
      <c r="L86" s="10"/>
      <c r="M86" s="10"/>
      <c r="N86" s="10"/>
      <c r="O86" s="10"/>
      <c r="P86" s="10"/>
      <c r="Q86" s="10"/>
      <c r="R86" s="10"/>
      <c r="S86" s="2256"/>
      <c r="T86" s="2256"/>
      <c r="U86" s="2256"/>
      <c r="V86" s="2256"/>
      <c r="W86" s="2256"/>
      <c r="X86" s="2256"/>
      <c r="Y86" s="2256"/>
    </row>
    <row r="87" spans="2:25" x14ac:dyDescent="0.2">
      <c r="B87" s="1288" t="s">
        <v>13</v>
      </c>
      <c r="C87" s="18" t="s">
        <v>173</v>
      </c>
      <c r="F87" s="20" t="s">
        <v>20</v>
      </c>
      <c r="G87" s="30" t="s">
        <v>197</v>
      </c>
      <c r="H87" s="18"/>
      <c r="I87" s="15"/>
      <c r="J87" s="15"/>
      <c r="K87" s="10"/>
      <c r="L87" s="10"/>
      <c r="M87" s="10"/>
      <c r="N87" s="10"/>
      <c r="O87" s="10"/>
      <c r="P87" s="10"/>
      <c r="Q87" s="10"/>
      <c r="R87" s="10"/>
      <c r="S87" s="2392"/>
      <c r="T87" s="2392"/>
      <c r="U87" s="2392"/>
      <c r="V87" s="2392"/>
      <c r="W87" s="2392"/>
      <c r="X87" s="2392"/>
      <c r="Y87" s="2392"/>
    </row>
    <row r="88" spans="2:25" x14ac:dyDescent="0.2">
      <c r="B88" s="1288" t="s">
        <v>49</v>
      </c>
      <c r="C88" s="15" t="s">
        <v>174</v>
      </c>
      <c r="F88" s="20" t="s">
        <v>20</v>
      </c>
      <c r="G88" s="30" t="s">
        <v>198</v>
      </c>
      <c r="H88" s="15"/>
      <c r="I88" s="15"/>
      <c r="J88" s="15"/>
      <c r="K88" s="1285"/>
      <c r="L88" s="10"/>
      <c r="M88" s="10"/>
      <c r="N88" s="10"/>
      <c r="O88" s="10"/>
      <c r="P88" s="10"/>
      <c r="Q88" s="10"/>
      <c r="R88" s="10"/>
      <c r="S88" s="2392"/>
      <c r="T88" s="2392"/>
      <c r="U88" s="2392"/>
      <c r="V88" s="2392"/>
      <c r="W88" s="2392"/>
      <c r="X88" s="2392"/>
      <c r="Y88" s="2392"/>
    </row>
    <row r="89" spans="2:25" x14ac:dyDescent="0.2">
      <c r="B89" s="1288" t="s">
        <v>50</v>
      </c>
      <c r="C89" s="15" t="s">
        <v>175</v>
      </c>
      <c r="F89" s="20" t="s">
        <v>20</v>
      </c>
      <c r="G89" s="30" t="s">
        <v>199</v>
      </c>
      <c r="H89" s="10"/>
      <c r="I89" s="10"/>
      <c r="J89" s="10"/>
      <c r="K89" s="1285"/>
      <c r="L89" s="10"/>
      <c r="M89" s="10"/>
      <c r="N89" s="10"/>
      <c r="O89" s="10"/>
      <c r="P89" s="10"/>
      <c r="Q89" s="10"/>
      <c r="R89" s="10"/>
      <c r="Y89" s="95"/>
    </row>
    <row r="90" spans="2:25" x14ac:dyDescent="0.2">
      <c r="B90" s="1288" t="s">
        <v>51</v>
      </c>
      <c r="C90" s="15" t="s">
        <v>177</v>
      </c>
      <c r="F90" s="20" t="s">
        <v>20</v>
      </c>
      <c r="G90" s="30" t="s">
        <v>200</v>
      </c>
      <c r="H90" s="10"/>
      <c r="I90" s="10"/>
      <c r="J90" s="10"/>
      <c r="K90" s="1285"/>
      <c r="L90" s="10"/>
      <c r="M90" s="10"/>
      <c r="N90" s="10"/>
      <c r="O90" s="10"/>
      <c r="P90" s="10"/>
      <c r="Q90" s="10"/>
      <c r="R90" s="10"/>
      <c r="Y90" s="95"/>
    </row>
    <row r="91" spans="2:25" x14ac:dyDescent="0.2">
      <c r="B91" s="1288" t="s">
        <v>52</v>
      </c>
      <c r="C91" s="15" t="s">
        <v>179</v>
      </c>
      <c r="F91" s="20" t="s">
        <v>20</v>
      </c>
      <c r="G91" s="30" t="s">
        <v>201</v>
      </c>
      <c r="H91" s="10"/>
      <c r="I91" s="10"/>
      <c r="J91" s="10"/>
      <c r="K91" s="1285"/>
      <c r="L91" s="10"/>
      <c r="M91" s="10"/>
      <c r="N91" s="10"/>
      <c r="O91" s="10"/>
      <c r="P91" s="10"/>
      <c r="Q91" s="10"/>
      <c r="R91" s="10"/>
      <c r="Y91" s="95"/>
    </row>
    <row r="92" spans="2:25" x14ac:dyDescent="0.2">
      <c r="B92" s="1288" t="s">
        <v>53</v>
      </c>
      <c r="C92" s="15" t="s">
        <v>191</v>
      </c>
      <c r="F92" s="20" t="s">
        <v>20</v>
      </c>
      <c r="G92" s="30" t="s">
        <v>202</v>
      </c>
      <c r="H92" s="10"/>
      <c r="I92" s="10"/>
      <c r="J92" s="10"/>
      <c r="K92" s="1285"/>
      <c r="L92" s="10"/>
      <c r="M92" s="10"/>
      <c r="N92" s="10"/>
      <c r="O92" s="10"/>
      <c r="P92" s="10"/>
      <c r="Q92" s="10"/>
      <c r="R92" s="10"/>
      <c r="S92" s="2257"/>
      <c r="T92" s="2257"/>
      <c r="U92" s="2257"/>
      <c r="V92" s="2257"/>
      <c r="W92" s="2257"/>
      <c r="X92" s="2257"/>
      <c r="Y92" s="2257"/>
    </row>
    <row r="93" spans="2:25" x14ac:dyDescent="0.2">
      <c r="B93" s="1288" t="s">
        <v>54</v>
      </c>
      <c r="C93" s="15" t="s">
        <v>180</v>
      </c>
      <c r="F93" s="20" t="s">
        <v>20</v>
      </c>
      <c r="G93" s="30" t="s">
        <v>206</v>
      </c>
      <c r="H93" s="10"/>
      <c r="I93" s="10"/>
      <c r="J93" s="10"/>
      <c r="K93" s="1285"/>
      <c r="L93" s="10"/>
      <c r="M93" s="10"/>
      <c r="N93" s="10"/>
      <c r="O93" s="10"/>
      <c r="P93" s="10"/>
      <c r="Q93" s="10"/>
      <c r="R93" s="10"/>
      <c r="S93" s="2392"/>
      <c r="T93" s="2392"/>
      <c r="U93" s="2392"/>
      <c r="V93" s="2392"/>
      <c r="W93" s="2392"/>
      <c r="X93" s="2392"/>
      <c r="Y93" s="2392"/>
    </row>
    <row r="94" spans="2:25" x14ac:dyDescent="0.2">
      <c r="B94" s="1288" t="s">
        <v>55</v>
      </c>
      <c r="C94" s="15" t="s">
        <v>192</v>
      </c>
      <c r="F94" s="20" t="s">
        <v>20</v>
      </c>
      <c r="G94" s="30" t="s">
        <v>203</v>
      </c>
      <c r="H94" s="10"/>
      <c r="I94" s="10"/>
      <c r="J94" s="10"/>
      <c r="K94" s="1285"/>
      <c r="L94" s="10"/>
      <c r="M94" s="10"/>
      <c r="N94" s="10"/>
      <c r="O94" s="10"/>
      <c r="P94" s="10"/>
      <c r="Q94" s="10"/>
      <c r="R94" s="10"/>
      <c r="S94" s="2392"/>
      <c r="T94" s="2392"/>
      <c r="U94" s="2392"/>
      <c r="V94" s="2392"/>
      <c r="W94" s="2392"/>
      <c r="X94" s="2392"/>
      <c r="Y94" s="2392"/>
    </row>
    <row r="95" spans="2:25" x14ac:dyDescent="0.2">
      <c r="B95" s="1288" t="s">
        <v>56</v>
      </c>
      <c r="C95" s="15" t="s">
        <v>183</v>
      </c>
      <c r="F95" s="20" t="s">
        <v>20</v>
      </c>
      <c r="G95" s="30" t="s">
        <v>205</v>
      </c>
      <c r="H95" s="10"/>
      <c r="I95" s="10"/>
      <c r="J95" s="10"/>
      <c r="K95" s="1285"/>
      <c r="L95" s="10"/>
      <c r="M95" s="10"/>
      <c r="N95" s="10"/>
      <c r="O95" s="10"/>
      <c r="P95" s="10"/>
      <c r="Q95" s="10"/>
      <c r="R95" s="10"/>
      <c r="Y95" s="95"/>
    </row>
    <row r="96" spans="2:25" x14ac:dyDescent="0.2">
      <c r="B96" s="1288" t="s">
        <v>57</v>
      </c>
      <c r="C96" s="15" t="s">
        <v>193</v>
      </c>
      <c r="F96" s="20" t="s">
        <v>20</v>
      </c>
      <c r="G96" s="30" t="s">
        <v>204</v>
      </c>
      <c r="H96" s="10"/>
      <c r="I96" s="10"/>
      <c r="J96" s="10"/>
      <c r="K96" s="1285"/>
      <c r="L96" s="10"/>
      <c r="M96" s="10"/>
      <c r="N96" s="10"/>
      <c r="O96" s="10"/>
      <c r="P96" s="10"/>
      <c r="Q96" s="10"/>
      <c r="R96" s="10"/>
      <c r="Y96" s="95"/>
    </row>
    <row r="97" spans="2:25" x14ac:dyDescent="0.2">
      <c r="B97" s="1174" t="s">
        <v>643</v>
      </c>
      <c r="C97" s="112" t="s">
        <v>679</v>
      </c>
    </row>
    <row r="100" spans="2:25" ht="18" x14ac:dyDescent="0.25">
      <c r="B100" s="2361" t="s">
        <v>260</v>
      </c>
      <c r="C100" s="2361"/>
      <c r="D100" s="2361"/>
      <c r="E100" s="2361"/>
      <c r="F100" s="2361"/>
      <c r="G100" s="2361"/>
      <c r="H100" s="2361"/>
      <c r="I100" s="2361"/>
      <c r="J100" s="2361"/>
      <c r="K100" s="2361"/>
      <c r="L100" s="2361"/>
      <c r="M100" s="2361"/>
      <c r="N100" s="2361"/>
      <c r="O100" s="2361"/>
      <c r="P100" s="2361"/>
      <c r="Q100" s="2361"/>
      <c r="R100" s="2361"/>
      <c r="S100" s="2361"/>
      <c r="T100" s="2361"/>
      <c r="U100" s="2361"/>
      <c r="V100" s="2361"/>
      <c r="W100" s="2361"/>
      <c r="X100" s="2361"/>
    </row>
    <row r="101" spans="2:25" ht="18" x14ac:dyDescent="0.25"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  <c r="L101" s="1473"/>
      <c r="M101" s="1473"/>
      <c r="N101" s="1473"/>
      <c r="O101" s="1473"/>
      <c r="P101" s="1473"/>
      <c r="Q101" s="1473"/>
      <c r="R101" s="1473"/>
      <c r="S101" s="1473"/>
      <c r="T101" s="1473"/>
      <c r="U101" s="1473"/>
      <c r="V101" s="1473"/>
      <c r="W101" s="1473"/>
      <c r="X101" s="1473"/>
    </row>
    <row r="102" spans="2:25" x14ac:dyDescent="0.2">
      <c r="B102" s="112" t="s">
        <v>273</v>
      </c>
      <c r="C102" s="112"/>
      <c r="D102" s="112" t="s">
        <v>27</v>
      </c>
      <c r="E102" s="2705" t="s">
        <v>285</v>
      </c>
      <c r="F102" s="2705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</row>
    <row r="103" spans="2:25" x14ac:dyDescent="0.2">
      <c r="B103" s="112" t="s">
        <v>25</v>
      </c>
      <c r="C103" s="112"/>
      <c r="D103" s="112" t="s">
        <v>27</v>
      </c>
      <c r="E103" s="2706">
        <v>2014</v>
      </c>
      <c r="F103" s="2706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</row>
    <row r="104" spans="2:25" x14ac:dyDescent="0.2">
      <c r="B104" s="112" t="s">
        <v>311</v>
      </c>
      <c r="C104" s="112"/>
      <c r="D104" s="112" t="s">
        <v>27</v>
      </c>
      <c r="E104" s="2705" t="s">
        <v>295</v>
      </c>
      <c r="F104" s="2705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</row>
    <row r="105" spans="2:25" x14ac:dyDescent="0.2">
      <c r="B105" s="112" t="s">
        <v>26</v>
      </c>
      <c r="C105" s="112"/>
      <c r="D105" s="112" t="s">
        <v>27</v>
      </c>
      <c r="E105" s="1474" t="s">
        <v>314</v>
      </c>
      <c r="F105" s="1474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</row>
    <row r="106" spans="2:25" ht="13.5" thickBot="1" x14ac:dyDescent="0.25">
      <c r="B106" s="112"/>
      <c r="C106" s="112"/>
      <c r="D106" s="460"/>
      <c r="E106" s="460"/>
      <c r="F106" s="460"/>
      <c r="G106" s="460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4"/>
      <c r="U106" s="354"/>
      <c r="V106" s="354"/>
      <c r="W106" s="354"/>
      <c r="X106" s="354"/>
      <c r="Y106" s="460"/>
    </row>
    <row r="107" spans="2:25" x14ac:dyDescent="0.2">
      <c r="B107" s="2707" t="s">
        <v>0</v>
      </c>
      <c r="C107" s="2710" t="s">
        <v>272</v>
      </c>
      <c r="D107" s="2711"/>
      <c r="E107" s="2711"/>
      <c r="F107" s="2716" t="s">
        <v>194</v>
      </c>
      <c r="G107" s="2399" t="s">
        <v>169</v>
      </c>
      <c r="H107" s="2719" t="s">
        <v>170</v>
      </c>
      <c r="I107" s="2357"/>
      <c r="J107" s="2357"/>
      <c r="K107" s="2357"/>
      <c r="L107" s="2357"/>
      <c r="M107" s="2357"/>
      <c r="N107" s="2357"/>
      <c r="O107" s="2357"/>
      <c r="P107" s="2357"/>
      <c r="Q107" s="2357"/>
      <c r="R107" s="2357"/>
      <c r="S107" s="2357"/>
      <c r="T107" s="2357"/>
      <c r="U107" s="2357"/>
      <c r="V107" s="2357"/>
      <c r="W107" s="2357"/>
      <c r="X107" s="2359"/>
      <c r="Y107" s="2400" t="s">
        <v>309</v>
      </c>
    </row>
    <row r="108" spans="2:25" x14ac:dyDescent="0.2">
      <c r="B108" s="2708"/>
      <c r="C108" s="2712"/>
      <c r="D108" s="2713"/>
      <c r="E108" s="2713"/>
      <c r="F108" s="2717"/>
      <c r="G108" s="2401"/>
      <c r="H108" s="2720" t="s">
        <v>171</v>
      </c>
      <c r="I108" s="2358" t="s">
        <v>172</v>
      </c>
      <c r="J108" s="2358" t="s">
        <v>173</v>
      </c>
      <c r="K108" s="2358" t="s">
        <v>174</v>
      </c>
      <c r="L108" s="2358" t="s">
        <v>241</v>
      </c>
      <c r="M108" s="2358" t="s">
        <v>176</v>
      </c>
      <c r="N108" s="2358" t="s">
        <v>177</v>
      </c>
      <c r="O108" s="2358" t="s">
        <v>178</v>
      </c>
      <c r="P108" s="2358" t="s">
        <v>182</v>
      </c>
      <c r="Q108" s="2358" t="s">
        <v>179</v>
      </c>
      <c r="R108" s="2358" t="s">
        <v>270</v>
      </c>
      <c r="S108" s="2358" t="s">
        <v>180</v>
      </c>
      <c r="T108" s="2358" t="s">
        <v>181</v>
      </c>
      <c r="U108" s="2358" t="s">
        <v>183</v>
      </c>
      <c r="V108" s="2358" t="s">
        <v>193</v>
      </c>
      <c r="W108" s="2358" t="s">
        <v>184</v>
      </c>
      <c r="X108" s="2360" t="s">
        <v>97</v>
      </c>
      <c r="Y108" s="2402"/>
    </row>
    <row r="109" spans="2:25" x14ac:dyDescent="0.2">
      <c r="B109" s="2709"/>
      <c r="C109" s="2714"/>
      <c r="D109" s="2715"/>
      <c r="E109" s="2715"/>
      <c r="F109" s="2718"/>
      <c r="G109" s="2403"/>
      <c r="H109" s="2720"/>
      <c r="I109" s="2358"/>
      <c r="J109" s="2358"/>
      <c r="K109" s="2358"/>
      <c r="L109" s="2358"/>
      <c r="M109" s="2358"/>
      <c r="N109" s="2358"/>
      <c r="O109" s="2358"/>
      <c r="P109" s="2358"/>
      <c r="Q109" s="2358"/>
      <c r="R109" s="2358"/>
      <c r="S109" s="2358"/>
      <c r="T109" s="2358"/>
      <c r="U109" s="2358"/>
      <c r="V109" s="2358"/>
      <c r="W109" s="2358"/>
      <c r="X109" s="2360"/>
      <c r="Y109" s="2404"/>
    </row>
    <row r="110" spans="2:25" ht="13.5" thickBot="1" x14ac:dyDescent="0.25">
      <c r="B110" s="375">
        <v>1</v>
      </c>
      <c r="C110" s="2696">
        <v>2</v>
      </c>
      <c r="D110" s="2398"/>
      <c r="E110" s="2398"/>
      <c r="F110" s="461">
        <v>3</v>
      </c>
      <c r="G110" s="462">
        <v>4</v>
      </c>
      <c r="H110" s="375">
        <v>5</v>
      </c>
      <c r="I110" s="378">
        <v>6</v>
      </c>
      <c r="J110" s="378">
        <v>7</v>
      </c>
      <c r="K110" s="378">
        <v>8</v>
      </c>
      <c r="L110" s="378">
        <v>9</v>
      </c>
      <c r="M110" s="378">
        <v>10</v>
      </c>
      <c r="N110" s="378">
        <v>11</v>
      </c>
      <c r="O110" s="378">
        <v>12</v>
      </c>
      <c r="P110" s="378">
        <v>13</v>
      </c>
      <c r="Q110" s="378">
        <v>14</v>
      </c>
      <c r="R110" s="378">
        <v>15</v>
      </c>
      <c r="S110" s="378">
        <v>16</v>
      </c>
      <c r="T110" s="378">
        <v>17</v>
      </c>
      <c r="U110" s="378">
        <v>18</v>
      </c>
      <c r="V110" s="378">
        <v>19</v>
      </c>
      <c r="W110" s="378">
        <v>20</v>
      </c>
      <c r="X110" s="376">
        <v>21</v>
      </c>
      <c r="Y110" s="1472">
        <v>22</v>
      </c>
    </row>
    <row r="111" spans="2:25" ht="19.5" customHeight="1" x14ac:dyDescent="0.2">
      <c r="B111" s="436"/>
      <c r="C111" s="2697"/>
      <c r="D111" s="2698"/>
      <c r="E111" s="2698"/>
      <c r="F111" s="437"/>
      <c r="G111" s="437"/>
      <c r="H111" s="438"/>
      <c r="I111" s="439"/>
      <c r="J111" s="440"/>
      <c r="K111" s="440"/>
      <c r="L111" s="440"/>
      <c r="M111" s="440"/>
      <c r="N111" s="439"/>
      <c r="O111" s="439"/>
      <c r="P111" s="439"/>
      <c r="Q111" s="439"/>
      <c r="R111" s="439"/>
      <c r="S111" s="439"/>
      <c r="T111" s="439"/>
      <c r="U111" s="441"/>
      <c r="V111" s="442"/>
      <c r="W111" s="441"/>
      <c r="X111" s="443"/>
      <c r="Y111" s="444"/>
    </row>
    <row r="112" spans="2:25" ht="19.5" customHeight="1" x14ac:dyDescent="0.2">
      <c r="B112" s="445"/>
      <c r="C112" s="2699" t="s">
        <v>275</v>
      </c>
      <c r="D112" s="2700"/>
      <c r="E112" s="2700"/>
      <c r="F112" s="446">
        <v>18</v>
      </c>
      <c r="G112" s="446">
        <v>28</v>
      </c>
      <c r="H112" s="447">
        <v>21</v>
      </c>
      <c r="I112" s="448"/>
      <c r="J112" s="448"/>
      <c r="K112" s="448"/>
      <c r="L112" s="448">
        <v>16</v>
      </c>
      <c r="M112" s="448">
        <v>4</v>
      </c>
      <c r="N112" s="448"/>
      <c r="O112" s="448"/>
      <c r="P112" s="448"/>
      <c r="Q112" s="448">
        <v>15</v>
      </c>
      <c r="R112" s="448">
        <v>5</v>
      </c>
      <c r="S112" s="448"/>
      <c r="T112" s="448"/>
      <c r="U112" s="448"/>
      <c r="V112" s="448">
        <v>21</v>
      </c>
      <c r="W112" s="448"/>
      <c r="X112" s="448">
        <v>2</v>
      </c>
      <c r="Y112" s="451"/>
    </row>
    <row r="113" spans="2:25" ht="19.5" customHeight="1" thickBot="1" x14ac:dyDescent="0.25">
      <c r="B113" s="452"/>
      <c r="C113" s="2701"/>
      <c r="D113" s="2702"/>
      <c r="E113" s="2702"/>
      <c r="F113" s="453"/>
      <c r="G113" s="453"/>
      <c r="H113" s="454"/>
      <c r="I113" s="455"/>
      <c r="J113" s="456"/>
      <c r="K113" s="456"/>
      <c r="L113" s="456"/>
      <c r="M113" s="456"/>
      <c r="N113" s="455"/>
      <c r="O113" s="455"/>
      <c r="P113" s="455"/>
      <c r="Q113" s="455"/>
      <c r="R113" s="455"/>
      <c r="S113" s="455"/>
      <c r="T113" s="455"/>
      <c r="U113" s="457"/>
      <c r="V113" s="457"/>
      <c r="W113" s="457"/>
      <c r="X113" s="458"/>
      <c r="Y113" s="459"/>
    </row>
    <row r="114" spans="2:25" ht="19.5" customHeight="1" thickBot="1" x14ac:dyDescent="0.25">
      <c r="B114" s="2299" t="s">
        <v>308</v>
      </c>
      <c r="C114" s="2668"/>
      <c r="D114" s="2668"/>
      <c r="E114" s="2703"/>
      <c r="F114" s="370">
        <f>SUM(F112:F113)</f>
        <v>18</v>
      </c>
      <c r="G114" s="370">
        <f t="shared" ref="G114:X114" si="3">SUM(G112:G113)</f>
        <v>28</v>
      </c>
      <c r="H114" s="476">
        <f t="shared" si="3"/>
        <v>21</v>
      </c>
      <c r="I114" s="369">
        <f t="shared" si="3"/>
        <v>0</v>
      </c>
      <c r="J114" s="369">
        <f t="shared" si="3"/>
        <v>0</v>
      </c>
      <c r="K114" s="369">
        <f t="shared" si="3"/>
        <v>0</v>
      </c>
      <c r="L114" s="369">
        <f t="shared" si="3"/>
        <v>16</v>
      </c>
      <c r="M114" s="369">
        <f t="shared" si="3"/>
        <v>4</v>
      </c>
      <c r="N114" s="369">
        <f t="shared" si="3"/>
        <v>0</v>
      </c>
      <c r="O114" s="369">
        <f t="shared" si="3"/>
        <v>0</v>
      </c>
      <c r="P114" s="369">
        <f t="shared" si="3"/>
        <v>0</v>
      </c>
      <c r="Q114" s="369">
        <f t="shared" si="3"/>
        <v>15</v>
      </c>
      <c r="R114" s="369">
        <f t="shared" si="3"/>
        <v>5</v>
      </c>
      <c r="S114" s="369">
        <f t="shared" si="3"/>
        <v>0</v>
      </c>
      <c r="T114" s="369">
        <f t="shared" si="3"/>
        <v>0</v>
      </c>
      <c r="U114" s="369">
        <f t="shared" si="3"/>
        <v>0</v>
      </c>
      <c r="V114" s="369">
        <f t="shared" si="3"/>
        <v>21</v>
      </c>
      <c r="W114" s="369">
        <f t="shared" si="3"/>
        <v>0</v>
      </c>
      <c r="X114" s="369">
        <f t="shared" si="3"/>
        <v>2</v>
      </c>
      <c r="Y114" s="507"/>
    </row>
    <row r="115" spans="2:25" x14ac:dyDescent="0.2">
      <c r="B115" s="1483"/>
      <c r="C115" s="1483"/>
      <c r="D115" s="1483"/>
      <c r="E115" s="1483"/>
      <c r="F115" s="416"/>
      <c r="G115" s="416"/>
      <c r="H115" s="416"/>
      <c r="I115" s="416"/>
      <c r="J115" s="416"/>
      <c r="K115" s="416"/>
      <c r="L115" s="416"/>
      <c r="M115" s="416"/>
      <c r="N115" s="416"/>
      <c r="O115" s="416"/>
      <c r="P115" s="416"/>
      <c r="Q115" s="416"/>
      <c r="R115" s="416"/>
      <c r="S115" s="416"/>
      <c r="T115" s="416"/>
      <c r="U115" s="416"/>
      <c r="V115" s="416"/>
      <c r="W115" s="416"/>
      <c r="X115" s="416"/>
      <c r="Y115" s="417"/>
    </row>
    <row r="116" spans="2:25" x14ac:dyDescent="0.2">
      <c r="B116" s="65" t="s">
        <v>79</v>
      </c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2704"/>
      <c r="T116" s="2704"/>
      <c r="U116" s="2704"/>
      <c r="V116" s="2704"/>
      <c r="W116" s="2704"/>
      <c r="X116" s="2704"/>
      <c r="Y116" s="2704"/>
    </row>
    <row r="117" spans="2:25" x14ac:dyDescent="0.2">
      <c r="Y117" s="95"/>
    </row>
    <row r="118" spans="2:25" x14ac:dyDescent="0.2">
      <c r="B118" s="1480" t="s">
        <v>8</v>
      </c>
      <c r="C118" s="15" t="s">
        <v>171</v>
      </c>
      <c r="F118" s="20" t="s">
        <v>20</v>
      </c>
      <c r="G118" s="30" t="s">
        <v>195</v>
      </c>
      <c r="H118" s="15"/>
      <c r="I118" s="15"/>
      <c r="J118" s="15"/>
      <c r="K118" s="10"/>
      <c r="L118" s="10"/>
      <c r="M118" s="10"/>
      <c r="N118" s="10"/>
      <c r="O118" s="10"/>
      <c r="P118" s="10"/>
      <c r="Q118" s="10"/>
      <c r="R118" s="10"/>
      <c r="S118" s="2256"/>
      <c r="T118" s="2256"/>
      <c r="U118" s="2256"/>
      <c r="V118" s="2256"/>
      <c r="W118" s="2256"/>
      <c r="X118" s="2256"/>
      <c r="Y118" s="2256"/>
    </row>
    <row r="119" spans="2:25" x14ac:dyDescent="0.2">
      <c r="B119" s="1480" t="s">
        <v>11</v>
      </c>
      <c r="C119" s="15" t="s">
        <v>172</v>
      </c>
      <c r="F119" s="20" t="s">
        <v>20</v>
      </c>
      <c r="G119" s="30" t="s">
        <v>196</v>
      </c>
      <c r="H119" s="17"/>
      <c r="I119" s="15"/>
      <c r="J119" s="15"/>
      <c r="K119" s="10"/>
      <c r="L119" s="10"/>
      <c r="M119" s="10"/>
      <c r="N119" s="10"/>
      <c r="O119" s="10"/>
      <c r="P119" s="10"/>
      <c r="Q119" s="10"/>
      <c r="R119" s="10"/>
      <c r="S119" s="2256"/>
      <c r="T119" s="2256"/>
      <c r="U119" s="2256"/>
      <c r="V119" s="2256"/>
      <c r="W119" s="2256"/>
      <c r="X119" s="2256"/>
      <c r="Y119" s="2256"/>
    </row>
    <row r="120" spans="2:25" x14ac:dyDescent="0.2">
      <c r="B120" s="1480" t="s">
        <v>13</v>
      </c>
      <c r="C120" s="18" t="s">
        <v>173</v>
      </c>
      <c r="F120" s="20" t="s">
        <v>20</v>
      </c>
      <c r="G120" s="30" t="s">
        <v>197</v>
      </c>
      <c r="H120" s="18"/>
      <c r="I120" s="15"/>
      <c r="J120" s="15"/>
      <c r="K120" s="10"/>
      <c r="L120" s="10"/>
      <c r="M120" s="10"/>
      <c r="N120" s="10"/>
      <c r="O120" s="10"/>
      <c r="P120" s="10"/>
      <c r="Q120" s="10"/>
      <c r="R120" s="10"/>
      <c r="S120" s="2392"/>
      <c r="T120" s="2392"/>
      <c r="U120" s="2392"/>
      <c r="V120" s="2392"/>
      <c r="W120" s="2392"/>
      <c r="X120" s="2392"/>
      <c r="Y120" s="2392"/>
    </row>
    <row r="121" spans="2:25" x14ac:dyDescent="0.2">
      <c r="B121" s="1480" t="s">
        <v>49</v>
      </c>
      <c r="C121" s="15" t="s">
        <v>174</v>
      </c>
      <c r="F121" s="20" t="s">
        <v>20</v>
      </c>
      <c r="G121" s="30" t="s">
        <v>198</v>
      </c>
      <c r="H121" s="15"/>
      <c r="I121" s="15"/>
      <c r="J121" s="15"/>
      <c r="K121" s="1471"/>
      <c r="L121" s="10"/>
      <c r="M121" s="10"/>
      <c r="N121" s="10"/>
      <c r="O121" s="10"/>
      <c r="P121" s="10"/>
      <c r="Q121" s="10"/>
      <c r="R121" s="10"/>
      <c r="S121" s="2392"/>
      <c r="T121" s="2392"/>
      <c r="U121" s="2392"/>
      <c r="V121" s="2392"/>
      <c r="W121" s="2392"/>
      <c r="X121" s="2392"/>
      <c r="Y121" s="2392"/>
    </row>
    <row r="122" spans="2:25" x14ac:dyDescent="0.2">
      <c r="B122" s="1480" t="s">
        <v>50</v>
      </c>
      <c r="C122" s="15" t="s">
        <v>175</v>
      </c>
      <c r="F122" s="20" t="s">
        <v>20</v>
      </c>
      <c r="G122" s="30" t="s">
        <v>199</v>
      </c>
      <c r="H122" s="10"/>
      <c r="I122" s="10"/>
      <c r="J122" s="10"/>
      <c r="K122" s="1471"/>
      <c r="L122" s="10"/>
      <c r="M122" s="10"/>
      <c r="N122" s="10"/>
      <c r="O122" s="10"/>
      <c r="P122" s="10"/>
      <c r="Q122" s="10"/>
      <c r="R122" s="10"/>
      <c r="Y122" s="95"/>
    </row>
    <row r="123" spans="2:25" x14ac:dyDescent="0.2">
      <c r="B123" s="1480" t="s">
        <v>51</v>
      </c>
      <c r="C123" s="15" t="s">
        <v>177</v>
      </c>
      <c r="F123" s="20" t="s">
        <v>20</v>
      </c>
      <c r="G123" s="30" t="s">
        <v>200</v>
      </c>
      <c r="H123" s="10"/>
      <c r="I123" s="10"/>
      <c r="J123" s="10"/>
      <c r="K123" s="1471"/>
      <c r="L123" s="10"/>
      <c r="M123" s="10"/>
      <c r="N123" s="10"/>
      <c r="O123" s="10"/>
      <c r="P123" s="10"/>
      <c r="Q123" s="10"/>
      <c r="R123" s="10"/>
      <c r="Y123" s="95"/>
    </row>
    <row r="124" spans="2:25" x14ac:dyDescent="0.2">
      <c r="B124" s="1480" t="s">
        <v>52</v>
      </c>
      <c r="C124" s="15" t="s">
        <v>179</v>
      </c>
      <c r="F124" s="20" t="s">
        <v>20</v>
      </c>
      <c r="G124" s="30" t="s">
        <v>201</v>
      </c>
      <c r="H124" s="10"/>
      <c r="I124" s="10"/>
      <c r="J124" s="10"/>
      <c r="K124" s="1471"/>
      <c r="L124" s="10"/>
      <c r="M124" s="10"/>
      <c r="N124" s="10"/>
      <c r="O124" s="10"/>
      <c r="P124" s="10"/>
      <c r="Q124" s="10"/>
      <c r="R124" s="10"/>
      <c r="Y124" s="95"/>
    </row>
    <row r="125" spans="2:25" x14ac:dyDescent="0.2">
      <c r="B125" s="1480" t="s">
        <v>53</v>
      </c>
      <c r="C125" s="15" t="s">
        <v>191</v>
      </c>
      <c r="F125" s="20" t="s">
        <v>20</v>
      </c>
      <c r="G125" s="30" t="s">
        <v>202</v>
      </c>
      <c r="H125" s="10"/>
      <c r="I125" s="10"/>
      <c r="J125" s="10"/>
      <c r="K125" s="1471"/>
      <c r="L125" s="10"/>
      <c r="M125" s="10"/>
      <c r="N125" s="10"/>
      <c r="O125" s="10"/>
      <c r="P125" s="10"/>
      <c r="Q125" s="10"/>
      <c r="R125" s="10"/>
      <c r="S125" s="2257"/>
      <c r="T125" s="2257"/>
      <c r="U125" s="2257"/>
      <c r="V125" s="2257"/>
      <c r="W125" s="2257"/>
      <c r="X125" s="2257"/>
      <c r="Y125" s="2257"/>
    </row>
    <row r="126" spans="2:25" x14ac:dyDescent="0.2">
      <c r="B126" s="1480" t="s">
        <v>54</v>
      </c>
      <c r="C126" s="15" t="s">
        <v>180</v>
      </c>
      <c r="F126" s="20" t="s">
        <v>20</v>
      </c>
      <c r="G126" s="30" t="s">
        <v>206</v>
      </c>
      <c r="H126" s="10"/>
      <c r="I126" s="10"/>
      <c r="J126" s="10"/>
      <c r="K126" s="1471"/>
      <c r="L126" s="10"/>
      <c r="M126" s="10"/>
      <c r="N126" s="10"/>
      <c r="O126" s="10"/>
      <c r="P126" s="10"/>
      <c r="Q126" s="10"/>
      <c r="R126" s="10"/>
      <c r="S126" s="2392"/>
      <c r="T126" s="2392"/>
      <c r="U126" s="2392"/>
      <c r="V126" s="2392"/>
      <c r="W126" s="2392"/>
      <c r="X126" s="2392"/>
      <c r="Y126" s="2392"/>
    </row>
    <row r="127" spans="2:25" x14ac:dyDescent="0.2">
      <c r="B127" s="1480" t="s">
        <v>55</v>
      </c>
      <c r="C127" s="15" t="s">
        <v>192</v>
      </c>
      <c r="F127" s="20" t="s">
        <v>20</v>
      </c>
      <c r="G127" s="30" t="s">
        <v>203</v>
      </c>
      <c r="H127" s="10"/>
      <c r="I127" s="10"/>
      <c r="J127" s="10"/>
      <c r="K127" s="1471"/>
      <c r="L127" s="10"/>
      <c r="M127" s="10"/>
      <c r="N127" s="10"/>
      <c r="O127" s="10"/>
      <c r="P127" s="10"/>
      <c r="Q127" s="10"/>
      <c r="R127" s="10"/>
      <c r="S127" s="2392"/>
      <c r="T127" s="2392"/>
      <c r="U127" s="2392"/>
      <c r="V127" s="2392"/>
      <c r="W127" s="2392"/>
      <c r="X127" s="2392"/>
      <c r="Y127" s="2392"/>
    </row>
    <row r="128" spans="2:25" x14ac:dyDescent="0.2">
      <c r="B128" s="1480" t="s">
        <v>56</v>
      </c>
      <c r="C128" s="15" t="s">
        <v>183</v>
      </c>
      <c r="F128" s="20" t="s">
        <v>20</v>
      </c>
      <c r="G128" s="30" t="s">
        <v>205</v>
      </c>
      <c r="H128" s="10"/>
      <c r="I128" s="10"/>
      <c r="J128" s="10"/>
      <c r="K128" s="1471"/>
      <c r="L128" s="10"/>
      <c r="M128" s="10"/>
      <c r="N128" s="10"/>
      <c r="O128" s="10"/>
      <c r="P128" s="10"/>
      <c r="Q128" s="10"/>
      <c r="R128" s="10"/>
      <c r="Y128" s="95"/>
    </row>
    <row r="129" spans="2:25" x14ac:dyDescent="0.2">
      <c r="B129" s="1480" t="s">
        <v>57</v>
      </c>
      <c r="C129" s="15" t="s">
        <v>193</v>
      </c>
      <c r="F129" s="20" t="s">
        <v>20</v>
      </c>
      <c r="G129" s="30" t="s">
        <v>204</v>
      </c>
      <c r="H129" s="10"/>
      <c r="I129" s="10"/>
      <c r="J129" s="10"/>
      <c r="K129" s="1471"/>
      <c r="L129" s="10"/>
      <c r="M129" s="10"/>
      <c r="N129" s="10"/>
      <c r="O129" s="10"/>
      <c r="P129" s="10"/>
      <c r="Q129" s="10"/>
      <c r="R129" s="10"/>
      <c r="Y129" s="95"/>
    </row>
    <row r="130" spans="2:25" x14ac:dyDescent="0.2">
      <c r="B130" s="1174" t="s">
        <v>643</v>
      </c>
      <c r="C130" s="112" t="s">
        <v>679</v>
      </c>
    </row>
    <row r="133" spans="2:25" ht="18" x14ac:dyDescent="0.25">
      <c r="B133" s="2361" t="s">
        <v>260</v>
      </c>
      <c r="C133" s="2361"/>
      <c r="D133" s="2361"/>
      <c r="E133" s="2361"/>
      <c r="F133" s="2361"/>
      <c r="G133" s="2361"/>
      <c r="H133" s="2361"/>
      <c r="I133" s="2361"/>
      <c r="J133" s="2361"/>
      <c r="K133" s="2361"/>
      <c r="L133" s="2361"/>
      <c r="M133" s="2361"/>
      <c r="N133" s="2361"/>
      <c r="O133" s="2361"/>
      <c r="P133" s="2361"/>
      <c r="Q133" s="2361"/>
      <c r="R133" s="2361"/>
      <c r="S133" s="2361"/>
      <c r="T133" s="2361"/>
      <c r="U133" s="2361"/>
      <c r="V133" s="2361"/>
      <c r="W133" s="2361"/>
      <c r="X133" s="2361"/>
    </row>
    <row r="134" spans="2:25" ht="18" x14ac:dyDescent="0.25">
      <c r="B134" s="1611"/>
      <c r="C134" s="1611"/>
      <c r="D134" s="1611"/>
      <c r="E134" s="1611"/>
      <c r="F134" s="1611"/>
      <c r="G134" s="1611"/>
      <c r="H134" s="1611"/>
      <c r="I134" s="1611"/>
      <c r="J134" s="1611"/>
      <c r="K134" s="1611"/>
      <c r="L134" s="1611"/>
      <c r="M134" s="1611"/>
      <c r="N134" s="1611"/>
      <c r="O134" s="1611"/>
      <c r="P134" s="1611"/>
      <c r="Q134" s="1611"/>
      <c r="R134" s="1611"/>
      <c r="S134" s="1611"/>
      <c r="T134" s="1611"/>
      <c r="U134" s="1611"/>
      <c r="V134" s="1611"/>
      <c r="W134" s="1611"/>
      <c r="X134" s="1611"/>
    </row>
    <row r="135" spans="2:25" x14ac:dyDescent="0.2">
      <c r="B135" s="112" t="s">
        <v>273</v>
      </c>
      <c r="C135" s="112"/>
      <c r="D135" s="112" t="s">
        <v>27</v>
      </c>
      <c r="E135" s="2705" t="s">
        <v>286</v>
      </c>
      <c r="F135" s="2705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</row>
    <row r="136" spans="2:25" x14ac:dyDescent="0.2">
      <c r="B136" s="112" t="s">
        <v>25</v>
      </c>
      <c r="C136" s="112"/>
      <c r="D136" s="112" t="s">
        <v>27</v>
      </c>
      <c r="E136" s="2706">
        <v>2014</v>
      </c>
      <c r="F136" s="2706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</row>
    <row r="137" spans="2:25" x14ac:dyDescent="0.2">
      <c r="B137" s="112" t="s">
        <v>311</v>
      </c>
      <c r="C137" s="112"/>
      <c r="D137" s="112" t="s">
        <v>27</v>
      </c>
      <c r="E137" s="2705" t="s">
        <v>295</v>
      </c>
      <c r="F137" s="2705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</row>
    <row r="138" spans="2:25" x14ac:dyDescent="0.2">
      <c r="B138" s="112" t="s">
        <v>26</v>
      </c>
      <c r="C138" s="112"/>
      <c r="D138" s="112" t="s">
        <v>27</v>
      </c>
      <c r="E138" s="1612" t="s">
        <v>314</v>
      </c>
      <c r="F138" s="16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</row>
    <row r="139" spans="2:25" ht="13.5" thickBot="1" x14ac:dyDescent="0.25">
      <c r="B139" s="112"/>
      <c r="C139" s="112"/>
      <c r="D139" s="460"/>
      <c r="E139" s="460"/>
      <c r="F139" s="460"/>
      <c r="G139" s="460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4"/>
      <c r="U139" s="354"/>
      <c r="V139" s="354"/>
      <c r="W139" s="354"/>
      <c r="X139" s="354"/>
      <c r="Y139" s="460"/>
    </row>
    <row r="140" spans="2:25" x14ac:dyDescent="0.2">
      <c r="B140" s="2707" t="s">
        <v>0</v>
      </c>
      <c r="C140" s="2710" t="s">
        <v>272</v>
      </c>
      <c r="D140" s="2711"/>
      <c r="E140" s="2711"/>
      <c r="F140" s="2716" t="s">
        <v>194</v>
      </c>
      <c r="G140" s="2399" t="s">
        <v>169</v>
      </c>
      <c r="H140" s="2719" t="s">
        <v>170</v>
      </c>
      <c r="I140" s="2357"/>
      <c r="J140" s="2357"/>
      <c r="K140" s="2357"/>
      <c r="L140" s="2357"/>
      <c r="M140" s="2357"/>
      <c r="N140" s="2357"/>
      <c r="O140" s="2357"/>
      <c r="P140" s="2357"/>
      <c r="Q140" s="2357"/>
      <c r="R140" s="2357"/>
      <c r="S140" s="2357"/>
      <c r="T140" s="2357"/>
      <c r="U140" s="2357"/>
      <c r="V140" s="2357"/>
      <c r="W140" s="2357"/>
      <c r="X140" s="2359"/>
      <c r="Y140" s="2400" t="s">
        <v>309</v>
      </c>
    </row>
    <row r="141" spans="2:25" x14ac:dyDescent="0.2">
      <c r="B141" s="2708"/>
      <c r="C141" s="2712"/>
      <c r="D141" s="2713"/>
      <c r="E141" s="2713"/>
      <c r="F141" s="2717"/>
      <c r="G141" s="2401"/>
      <c r="H141" s="2720" t="s">
        <v>171</v>
      </c>
      <c r="I141" s="2358" t="s">
        <v>172</v>
      </c>
      <c r="J141" s="2358" t="s">
        <v>173</v>
      </c>
      <c r="K141" s="2358" t="s">
        <v>174</v>
      </c>
      <c r="L141" s="2358" t="s">
        <v>241</v>
      </c>
      <c r="M141" s="2358" t="s">
        <v>176</v>
      </c>
      <c r="N141" s="2358" t="s">
        <v>177</v>
      </c>
      <c r="O141" s="2358" t="s">
        <v>178</v>
      </c>
      <c r="P141" s="2358" t="s">
        <v>182</v>
      </c>
      <c r="Q141" s="2358" t="s">
        <v>179</v>
      </c>
      <c r="R141" s="2358" t="s">
        <v>270</v>
      </c>
      <c r="S141" s="2358" t="s">
        <v>180</v>
      </c>
      <c r="T141" s="2358" t="s">
        <v>181</v>
      </c>
      <c r="U141" s="2358" t="s">
        <v>183</v>
      </c>
      <c r="V141" s="2358" t="s">
        <v>193</v>
      </c>
      <c r="W141" s="2358" t="s">
        <v>184</v>
      </c>
      <c r="X141" s="2360" t="s">
        <v>97</v>
      </c>
      <c r="Y141" s="2402"/>
    </row>
    <row r="142" spans="2:25" x14ac:dyDescent="0.2">
      <c r="B142" s="2709"/>
      <c r="C142" s="2714"/>
      <c r="D142" s="2715"/>
      <c r="E142" s="2715"/>
      <c r="F142" s="2718"/>
      <c r="G142" s="2403"/>
      <c r="H142" s="2720"/>
      <c r="I142" s="2358"/>
      <c r="J142" s="2358"/>
      <c r="K142" s="2358"/>
      <c r="L142" s="2358"/>
      <c r="M142" s="2358"/>
      <c r="N142" s="2358"/>
      <c r="O142" s="2358"/>
      <c r="P142" s="2358"/>
      <c r="Q142" s="2358"/>
      <c r="R142" s="2358"/>
      <c r="S142" s="2358"/>
      <c r="T142" s="2358"/>
      <c r="U142" s="2358"/>
      <c r="V142" s="2358"/>
      <c r="W142" s="2358"/>
      <c r="X142" s="2360"/>
      <c r="Y142" s="2404"/>
    </row>
    <row r="143" spans="2:25" ht="13.5" thickBot="1" x14ac:dyDescent="0.25">
      <c r="B143" s="375">
        <v>1</v>
      </c>
      <c r="C143" s="2696">
        <v>2</v>
      </c>
      <c r="D143" s="2398"/>
      <c r="E143" s="2398"/>
      <c r="F143" s="461">
        <v>3</v>
      </c>
      <c r="G143" s="462">
        <v>4</v>
      </c>
      <c r="H143" s="375">
        <v>5</v>
      </c>
      <c r="I143" s="378">
        <v>6</v>
      </c>
      <c r="J143" s="378">
        <v>7</v>
      </c>
      <c r="K143" s="378">
        <v>8</v>
      </c>
      <c r="L143" s="378">
        <v>9</v>
      </c>
      <c r="M143" s="378">
        <v>10</v>
      </c>
      <c r="N143" s="378">
        <v>11</v>
      </c>
      <c r="O143" s="378">
        <v>12</v>
      </c>
      <c r="P143" s="378">
        <v>13</v>
      </c>
      <c r="Q143" s="378">
        <v>14</v>
      </c>
      <c r="R143" s="378">
        <v>15</v>
      </c>
      <c r="S143" s="378">
        <v>16</v>
      </c>
      <c r="T143" s="378">
        <v>17</v>
      </c>
      <c r="U143" s="378">
        <v>18</v>
      </c>
      <c r="V143" s="378">
        <v>19</v>
      </c>
      <c r="W143" s="378">
        <v>20</v>
      </c>
      <c r="X143" s="376">
        <v>21</v>
      </c>
      <c r="Y143" s="1610">
        <v>22</v>
      </c>
    </row>
    <row r="144" spans="2:25" x14ac:dyDescent="0.2">
      <c r="B144" s="436"/>
      <c r="C144" s="2697"/>
      <c r="D144" s="2698"/>
      <c r="E144" s="2698"/>
      <c r="F144" s="437"/>
      <c r="G144" s="437"/>
      <c r="H144" s="438"/>
      <c r="I144" s="439"/>
      <c r="J144" s="440"/>
      <c r="K144" s="440"/>
      <c r="L144" s="440"/>
      <c r="M144" s="440"/>
      <c r="N144" s="439"/>
      <c r="O144" s="439"/>
      <c r="P144" s="439"/>
      <c r="Q144" s="439"/>
      <c r="R144" s="439"/>
      <c r="S144" s="439"/>
      <c r="T144" s="439"/>
      <c r="U144" s="441"/>
      <c r="V144" s="442"/>
      <c r="W144" s="441"/>
      <c r="X144" s="443"/>
      <c r="Y144" s="444"/>
    </row>
    <row r="145" spans="2:25" x14ac:dyDescent="0.2">
      <c r="B145" s="445"/>
      <c r="C145" s="2699" t="s">
        <v>275</v>
      </c>
      <c r="D145" s="2700"/>
      <c r="E145" s="2700"/>
      <c r="F145" s="1687">
        <v>20</v>
      </c>
      <c r="G145" s="1687">
        <v>22</v>
      </c>
      <c r="H145" s="1688">
        <v>7</v>
      </c>
      <c r="I145" s="1689"/>
      <c r="J145" s="1689"/>
      <c r="K145" s="1689"/>
      <c r="L145" s="1689">
        <v>7</v>
      </c>
      <c r="M145" s="1689"/>
      <c r="N145" s="1689"/>
      <c r="O145" s="1689"/>
      <c r="P145" s="1689"/>
      <c r="Q145" s="1689">
        <v>11</v>
      </c>
      <c r="R145" s="1689">
        <v>5</v>
      </c>
      <c r="S145" s="1689"/>
      <c r="T145" s="1689"/>
      <c r="U145" s="1689">
        <v>3</v>
      </c>
      <c r="V145" s="1689">
        <v>14</v>
      </c>
      <c r="W145" s="1689"/>
      <c r="X145" s="1689">
        <v>11</v>
      </c>
      <c r="Y145" s="1690"/>
    </row>
    <row r="146" spans="2:25" ht="13.5" thickBot="1" x14ac:dyDescent="0.25">
      <c r="B146" s="452"/>
      <c r="C146" s="2701"/>
      <c r="D146" s="2702"/>
      <c r="E146" s="2702"/>
      <c r="F146" s="1691"/>
      <c r="G146" s="1691"/>
      <c r="H146" s="1692"/>
      <c r="I146" s="1693"/>
      <c r="J146" s="1694"/>
      <c r="K146" s="1694"/>
      <c r="L146" s="1694"/>
      <c r="M146" s="1694"/>
      <c r="N146" s="1693"/>
      <c r="O146" s="1693"/>
      <c r="P146" s="1693"/>
      <c r="Q146" s="1693"/>
      <c r="R146" s="1693"/>
      <c r="S146" s="1693"/>
      <c r="T146" s="1693"/>
      <c r="U146" s="1695"/>
      <c r="V146" s="1695"/>
      <c r="W146" s="1695"/>
      <c r="X146" s="1696"/>
      <c r="Y146" s="1697"/>
    </row>
    <row r="147" spans="2:25" ht="13.5" thickBot="1" x14ac:dyDescent="0.25">
      <c r="B147" s="2299" t="s">
        <v>308</v>
      </c>
      <c r="C147" s="2668"/>
      <c r="D147" s="2668"/>
      <c r="E147" s="2703"/>
      <c r="F147" s="1684">
        <f>SUM(F145:F146)</f>
        <v>20</v>
      </c>
      <c r="G147" s="1684">
        <f t="shared" ref="G147:X147" si="4">SUM(G145:G146)</f>
        <v>22</v>
      </c>
      <c r="H147" s="1685">
        <f t="shared" si="4"/>
        <v>7</v>
      </c>
      <c r="I147" s="1686">
        <f t="shared" si="4"/>
        <v>0</v>
      </c>
      <c r="J147" s="1686">
        <f t="shared" si="4"/>
        <v>0</v>
      </c>
      <c r="K147" s="1686">
        <f t="shared" si="4"/>
        <v>0</v>
      </c>
      <c r="L147" s="1686">
        <f t="shared" si="4"/>
        <v>7</v>
      </c>
      <c r="M147" s="1686">
        <f t="shared" si="4"/>
        <v>0</v>
      </c>
      <c r="N147" s="1686">
        <f t="shared" si="4"/>
        <v>0</v>
      </c>
      <c r="O147" s="1686">
        <f t="shared" si="4"/>
        <v>0</v>
      </c>
      <c r="P147" s="1686">
        <f t="shared" si="4"/>
        <v>0</v>
      </c>
      <c r="Q147" s="1686">
        <f t="shared" si="4"/>
        <v>11</v>
      </c>
      <c r="R147" s="1686">
        <f t="shared" si="4"/>
        <v>5</v>
      </c>
      <c r="S147" s="1686">
        <f t="shared" si="4"/>
        <v>0</v>
      </c>
      <c r="T147" s="1686">
        <f t="shared" si="4"/>
        <v>0</v>
      </c>
      <c r="U147" s="1686">
        <f t="shared" si="4"/>
        <v>3</v>
      </c>
      <c r="V147" s="1686">
        <f t="shared" si="4"/>
        <v>14</v>
      </c>
      <c r="W147" s="1686">
        <f t="shared" si="4"/>
        <v>0</v>
      </c>
      <c r="X147" s="1686">
        <f t="shared" si="4"/>
        <v>11</v>
      </c>
      <c r="Y147" s="1698"/>
    </row>
    <row r="148" spans="2:25" x14ac:dyDescent="0.2">
      <c r="B148" s="1621"/>
      <c r="C148" s="1621"/>
      <c r="D148" s="1621"/>
      <c r="E148" s="1621"/>
      <c r="F148" s="416"/>
      <c r="G148" s="416"/>
      <c r="H148" s="416"/>
      <c r="I148" s="416"/>
      <c r="J148" s="416"/>
      <c r="K148" s="416"/>
      <c r="L148" s="416"/>
      <c r="M148" s="416"/>
      <c r="N148" s="416"/>
      <c r="O148" s="416"/>
      <c r="P148" s="416"/>
      <c r="Q148" s="416"/>
      <c r="R148" s="416"/>
      <c r="S148" s="416"/>
      <c r="T148" s="416"/>
      <c r="U148" s="416"/>
      <c r="V148" s="416"/>
      <c r="W148" s="416"/>
      <c r="X148" s="416"/>
      <c r="Y148" s="417"/>
    </row>
    <row r="149" spans="2:25" x14ac:dyDescent="0.2">
      <c r="B149" s="65" t="s">
        <v>79</v>
      </c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2704"/>
      <c r="T149" s="2704"/>
      <c r="U149" s="2704"/>
      <c r="V149" s="2704"/>
      <c r="W149" s="2704"/>
      <c r="X149" s="2704"/>
      <c r="Y149" s="2704"/>
    </row>
    <row r="150" spans="2:25" x14ac:dyDescent="0.2">
      <c r="Y150" s="95"/>
    </row>
    <row r="151" spans="2:25" x14ac:dyDescent="0.2">
      <c r="B151" s="1617" t="s">
        <v>8</v>
      </c>
      <c r="C151" s="15" t="s">
        <v>171</v>
      </c>
      <c r="F151" s="20" t="s">
        <v>20</v>
      </c>
      <c r="G151" s="30" t="s">
        <v>195</v>
      </c>
      <c r="H151" s="15"/>
      <c r="I151" s="15"/>
      <c r="J151" s="15"/>
      <c r="K151" s="10"/>
      <c r="L151" s="10"/>
      <c r="M151" s="10"/>
      <c r="N151" s="10"/>
      <c r="O151" s="10"/>
      <c r="P151" s="10"/>
      <c r="Q151" s="10"/>
      <c r="R151" s="10"/>
      <c r="S151" s="2256"/>
      <c r="T151" s="2256"/>
      <c r="U151" s="2256"/>
      <c r="V151" s="2256"/>
      <c r="W151" s="2256"/>
      <c r="X151" s="2256"/>
      <c r="Y151" s="2256"/>
    </row>
    <row r="152" spans="2:25" x14ac:dyDescent="0.2">
      <c r="B152" s="1617" t="s">
        <v>11</v>
      </c>
      <c r="C152" s="15" t="s">
        <v>172</v>
      </c>
      <c r="F152" s="20" t="s">
        <v>20</v>
      </c>
      <c r="G152" s="30" t="s">
        <v>196</v>
      </c>
      <c r="H152" s="17"/>
      <c r="I152" s="15"/>
      <c r="J152" s="15"/>
      <c r="K152" s="10"/>
      <c r="L152" s="10"/>
      <c r="M152" s="10"/>
      <c r="N152" s="10"/>
      <c r="O152" s="10"/>
      <c r="P152" s="10"/>
      <c r="Q152" s="10"/>
      <c r="R152" s="10"/>
      <c r="S152" s="2256"/>
      <c r="T152" s="2256"/>
      <c r="U152" s="2256"/>
      <c r="V152" s="2256"/>
      <c r="W152" s="2256"/>
      <c r="X152" s="2256"/>
      <c r="Y152" s="2256"/>
    </row>
    <row r="153" spans="2:25" x14ac:dyDescent="0.2">
      <c r="B153" s="1617" t="s">
        <v>13</v>
      </c>
      <c r="C153" s="18" t="s">
        <v>173</v>
      </c>
      <c r="F153" s="20" t="s">
        <v>20</v>
      </c>
      <c r="G153" s="30" t="s">
        <v>197</v>
      </c>
      <c r="H153" s="18"/>
      <c r="I153" s="15"/>
      <c r="J153" s="15"/>
      <c r="K153" s="10"/>
      <c r="L153" s="10"/>
      <c r="M153" s="10"/>
      <c r="N153" s="10"/>
      <c r="O153" s="10"/>
      <c r="P153" s="10"/>
      <c r="Q153" s="10"/>
      <c r="R153" s="10"/>
      <c r="S153" s="2392"/>
      <c r="T153" s="2392"/>
      <c r="U153" s="2392"/>
      <c r="V153" s="2392"/>
      <c r="W153" s="2392"/>
      <c r="X153" s="2392"/>
      <c r="Y153" s="2392"/>
    </row>
    <row r="154" spans="2:25" x14ac:dyDescent="0.2">
      <c r="B154" s="1617" t="s">
        <v>49</v>
      </c>
      <c r="C154" s="15" t="s">
        <v>174</v>
      </c>
      <c r="F154" s="20" t="s">
        <v>20</v>
      </c>
      <c r="G154" s="30" t="s">
        <v>198</v>
      </c>
      <c r="H154" s="15"/>
      <c r="I154" s="15"/>
      <c r="J154" s="15"/>
      <c r="K154" s="1609"/>
      <c r="L154" s="10"/>
      <c r="M154" s="10"/>
      <c r="N154" s="10"/>
      <c r="O154" s="10"/>
      <c r="P154" s="10"/>
      <c r="Q154" s="10"/>
      <c r="R154" s="10"/>
      <c r="S154" s="2392"/>
      <c r="T154" s="2392"/>
      <c r="U154" s="2392"/>
      <c r="V154" s="2392"/>
      <c r="W154" s="2392"/>
      <c r="X154" s="2392"/>
      <c r="Y154" s="2392"/>
    </row>
    <row r="155" spans="2:25" x14ac:dyDescent="0.2">
      <c r="B155" s="1617" t="s">
        <v>50</v>
      </c>
      <c r="C155" s="15" t="s">
        <v>175</v>
      </c>
      <c r="F155" s="20" t="s">
        <v>20</v>
      </c>
      <c r="G155" s="30" t="s">
        <v>199</v>
      </c>
      <c r="H155" s="10"/>
      <c r="I155" s="10"/>
      <c r="J155" s="10"/>
      <c r="K155" s="1609"/>
      <c r="L155" s="10"/>
      <c r="M155" s="10"/>
      <c r="N155" s="10"/>
      <c r="O155" s="10"/>
      <c r="P155" s="10"/>
      <c r="Q155" s="10"/>
      <c r="R155" s="10"/>
      <c r="Y155" s="95"/>
    </row>
    <row r="156" spans="2:25" x14ac:dyDescent="0.2">
      <c r="B156" s="1617" t="s">
        <v>51</v>
      </c>
      <c r="C156" s="15" t="s">
        <v>177</v>
      </c>
      <c r="F156" s="20" t="s">
        <v>20</v>
      </c>
      <c r="G156" s="30" t="s">
        <v>200</v>
      </c>
      <c r="H156" s="10"/>
      <c r="I156" s="10"/>
      <c r="J156" s="10"/>
      <c r="K156" s="1609"/>
      <c r="L156" s="10"/>
      <c r="M156" s="10"/>
      <c r="N156" s="10"/>
      <c r="O156" s="10"/>
      <c r="P156" s="10"/>
      <c r="Q156" s="10"/>
      <c r="R156" s="10"/>
      <c r="Y156" s="95"/>
    </row>
    <row r="157" spans="2:25" x14ac:dyDescent="0.2">
      <c r="B157" s="1617" t="s">
        <v>52</v>
      </c>
      <c r="C157" s="15" t="s">
        <v>179</v>
      </c>
      <c r="F157" s="20" t="s">
        <v>20</v>
      </c>
      <c r="G157" s="30" t="s">
        <v>201</v>
      </c>
      <c r="H157" s="10"/>
      <c r="I157" s="10"/>
      <c r="J157" s="10"/>
      <c r="K157" s="1609"/>
      <c r="L157" s="10"/>
      <c r="M157" s="10"/>
      <c r="N157" s="10"/>
      <c r="O157" s="10"/>
      <c r="P157" s="10"/>
      <c r="Q157" s="10"/>
      <c r="R157" s="10"/>
      <c r="Y157" s="95"/>
    </row>
    <row r="158" spans="2:25" x14ac:dyDescent="0.2">
      <c r="B158" s="1617" t="s">
        <v>53</v>
      </c>
      <c r="C158" s="15" t="s">
        <v>191</v>
      </c>
      <c r="F158" s="20" t="s">
        <v>20</v>
      </c>
      <c r="G158" s="30" t="s">
        <v>202</v>
      </c>
      <c r="H158" s="10"/>
      <c r="I158" s="10"/>
      <c r="J158" s="10"/>
      <c r="K158" s="1609"/>
      <c r="L158" s="10"/>
      <c r="M158" s="10"/>
      <c r="N158" s="10"/>
      <c r="O158" s="10"/>
      <c r="P158" s="10"/>
      <c r="Q158" s="10"/>
      <c r="R158" s="10"/>
      <c r="S158" s="2257"/>
      <c r="T158" s="2257"/>
      <c r="U158" s="2257"/>
      <c r="V158" s="2257"/>
      <c r="W158" s="2257"/>
      <c r="X158" s="2257"/>
      <c r="Y158" s="2257"/>
    </row>
    <row r="159" spans="2:25" x14ac:dyDescent="0.2">
      <c r="B159" s="1617" t="s">
        <v>54</v>
      </c>
      <c r="C159" s="15" t="s">
        <v>180</v>
      </c>
      <c r="F159" s="20" t="s">
        <v>20</v>
      </c>
      <c r="G159" s="30" t="s">
        <v>206</v>
      </c>
      <c r="H159" s="10"/>
      <c r="I159" s="10"/>
      <c r="J159" s="10"/>
      <c r="K159" s="1609"/>
      <c r="L159" s="10"/>
      <c r="M159" s="10"/>
      <c r="N159" s="10"/>
      <c r="O159" s="10"/>
      <c r="P159" s="10"/>
      <c r="Q159" s="10"/>
      <c r="R159" s="10"/>
      <c r="S159" s="2392"/>
      <c r="T159" s="2392"/>
      <c r="U159" s="2392"/>
      <c r="V159" s="2392"/>
      <c r="W159" s="2392"/>
      <c r="X159" s="2392"/>
      <c r="Y159" s="2392"/>
    </row>
    <row r="160" spans="2:25" x14ac:dyDescent="0.2">
      <c r="B160" s="1617" t="s">
        <v>55</v>
      </c>
      <c r="C160" s="15" t="s">
        <v>192</v>
      </c>
      <c r="F160" s="20" t="s">
        <v>20</v>
      </c>
      <c r="G160" s="30" t="s">
        <v>203</v>
      </c>
      <c r="H160" s="10"/>
      <c r="I160" s="10"/>
      <c r="J160" s="10"/>
      <c r="K160" s="1609"/>
      <c r="L160" s="10"/>
      <c r="M160" s="10"/>
      <c r="N160" s="10"/>
      <c r="O160" s="10"/>
      <c r="P160" s="10"/>
      <c r="Q160" s="10"/>
      <c r="R160" s="10"/>
      <c r="S160" s="2392"/>
      <c r="T160" s="2392"/>
      <c r="U160" s="2392"/>
      <c r="V160" s="2392"/>
      <c r="W160" s="2392"/>
      <c r="X160" s="2392"/>
      <c r="Y160" s="2392"/>
    </row>
    <row r="161" spans="2:25" x14ac:dyDescent="0.2">
      <c r="B161" s="1617" t="s">
        <v>56</v>
      </c>
      <c r="C161" s="15" t="s">
        <v>183</v>
      </c>
      <c r="F161" s="20" t="s">
        <v>20</v>
      </c>
      <c r="G161" s="30" t="s">
        <v>205</v>
      </c>
      <c r="H161" s="10"/>
      <c r="I161" s="10"/>
      <c r="J161" s="10"/>
      <c r="K161" s="1609"/>
      <c r="L161" s="10"/>
      <c r="M161" s="10"/>
      <c r="N161" s="10"/>
      <c r="O161" s="10"/>
      <c r="P161" s="10"/>
      <c r="Q161" s="10"/>
      <c r="R161" s="10"/>
      <c r="Y161" s="95"/>
    </row>
    <row r="162" spans="2:25" x14ac:dyDescent="0.2">
      <c r="B162" s="1617" t="s">
        <v>57</v>
      </c>
      <c r="C162" s="15" t="s">
        <v>193</v>
      </c>
      <c r="F162" s="20" t="s">
        <v>20</v>
      </c>
      <c r="G162" s="30" t="s">
        <v>204</v>
      </c>
      <c r="H162" s="10"/>
      <c r="I162" s="10"/>
      <c r="J162" s="10"/>
      <c r="K162" s="1609"/>
      <c r="L162" s="10"/>
      <c r="M162" s="10"/>
      <c r="N162" s="10"/>
      <c r="O162" s="10"/>
      <c r="P162" s="10"/>
      <c r="Q162" s="10"/>
      <c r="R162" s="10"/>
      <c r="Y162" s="95"/>
    </row>
    <row r="163" spans="2:25" x14ac:dyDescent="0.2">
      <c r="B163" s="1174" t="s">
        <v>643</v>
      </c>
      <c r="C163" s="112" t="s">
        <v>679</v>
      </c>
    </row>
    <row r="166" spans="2:25" ht="18" x14ac:dyDescent="0.25">
      <c r="B166" s="2361" t="s">
        <v>260</v>
      </c>
      <c r="C166" s="2361"/>
      <c r="D166" s="2361"/>
      <c r="E166" s="2361"/>
      <c r="F166" s="2361"/>
      <c r="G166" s="2361"/>
      <c r="H166" s="2361"/>
      <c r="I166" s="2361"/>
      <c r="J166" s="2361"/>
      <c r="K166" s="2361"/>
      <c r="L166" s="2361"/>
      <c r="M166" s="2361"/>
      <c r="N166" s="2361"/>
      <c r="O166" s="2361"/>
      <c r="P166" s="2361"/>
      <c r="Q166" s="2361"/>
      <c r="R166" s="2361"/>
      <c r="S166" s="2361"/>
      <c r="T166" s="2361"/>
      <c r="U166" s="2361"/>
      <c r="V166" s="2361"/>
      <c r="W166" s="2361"/>
      <c r="X166" s="2361"/>
    </row>
    <row r="167" spans="2:25" ht="18" x14ac:dyDescent="0.25">
      <c r="B167" s="1755"/>
      <c r="C167" s="1755"/>
      <c r="D167" s="1755"/>
      <c r="E167" s="1755"/>
      <c r="F167" s="1755"/>
      <c r="G167" s="1755"/>
      <c r="H167" s="1755"/>
      <c r="I167" s="1755"/>
      <c r="J167" s="1755"/>
      <c r="K167" s="1755"/>
      <c r="L167" s="1755"/>
      <c r="M167" s="1755"/>
      <c r="N167" s="1755"/>
      <c r="O167" s="1755"/>
      <c r="P167" s="1755"/>
      <c r="Q167" s="1755"/>
      <c r="R167" s="1755"/>
      <c r="S167" s="1755"/>
      <c r="T167" s="1755"/>
      <c r="U167" s="1755"/>
      <c r="V167" s="1755"/>
      <c r="W167" s="1755"/>
      <c r="X167" s="1755"/>
    </row>
    <row r="168" spans="2:25" x14ac:dyDescent="0.2">
      <c r="B168" s="112" t="s">
        <v>273</v>
      </c>
      <c r="C168" s="112"/>
      <c r="D168" s="112" t="s">
        <v>27</v>
      </c>
      <c r="E168" s="2705" t="s">
        <v>287</v>
      </c>
      <c r="F168" s="2705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</row>
    <row r="169" spans="2:25" x14ac:dyDescent="0.2">
      <c r="B169" s="112" t="s">
        <v>25</v>
      </c>
      <c r="C169" s="112"/>
      <c r="D169" s="112" t="s">
        <v>27</v>
      </c>
      <c r="E169" s="2706">
        <v>2014</v>
      </c>
      <c r="F169" s="2706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</row>
    <row r="170" spans="2:25" x14ac:dyDescent="0.2">
      <c r="B170" s="112" t="s">
        <v>311</v>
      </c>
      <c r="C170" s="112"/>
      <c r="D170" s="112" t="s">
        <v>27</v>
      </c>
      <c r="E170" s="2705" t="s">
        <v>295</v>
      </c>
      <c r="F170" s="2705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</row>
    <row r="171" spans="2:25" x14ac:dyDescent="0.2">
      <c r="B171" s="112" t="s">
        <v>26</v>
      </c>
      <c r="C171" s="112"/>
      <c r="D171" s="112" t="s">
        <v>27</v>
      </c>
      <c r="E171" s="1765" t="s">
        <v>314</v>
      </c>
      <c r="F171" s="1765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</row>
    <row r="172" spans="2:25" ht="13.5" thickBot="1" x14ac:dyDescent="0.25">
      <c r="B172" s="112"/>
      <c r="C172" s="112"/>
      <c r="D172" s="460"/>
      <c r="E172" s="460"/>
      <c r="F172" s="460"/>
      <c r="G172" s="460"/>
      <c r="H172" s="354"/>
      <c r="I172" s="354"/>
      <c r="J172" s="354"/>
      <c r="K172" s="354"/>
      <c r="L172" s="354"/>
      <c r="M172" s="354"/>
      <c r="N172" s="354"/>
      <c r="O172" s="354"/>
      <c r="P172" s="354"/>
      <c r="Q172" s="354"/>
      <c r="R172" s="354"/>
      <c r="S172" s="354"/>
      <c r="T172" s="354"/>
      <c r="U172" s="354"/>
      <c r="V172" s="354"/>
      <c r="W172" s="354"/>
      <c r="X172" s="354"/>
      <c r="Y172" s="460"/>
    </row>
    <row r="173" spans="2:25" x14ac:dyDescent="0.2">
      <c r="B173" s="2707" t="s">
        <v>0</v>
      </c>
      <c r="C173" s="2710" t="s">
        <v>272</v>
      </c>
      <c r="D173" s="2711"/>
      <c r="E173" s="2711"/>
      <c r="F173" s="2716" t="s">
        <v>194</v>
      </c>
      <c r="G173" s="2399" t="s">
        <v>169</v>
      </c>
      <c r="H173" s="2719" t="s">
        <v>170</v>
      </c>
      <c r="I173" s="2357"/>
      <c r="J173" s="2357"/>
      <c r="K173" s="2357"/>
      <c r="L173" s="2357"/>
      <c r="M173" s="2357"/>
      <c r="N173" s="2357"/>
      <c r="O173" s="2357"/>
      <c r="P173" s="2357"/>
      <c r="Q173" s="2357"/>
      <c r="R173" s="2357"/>
      <c r="S173" s="2357"/>
      <c r="T173" s="2357"/>
      <c r="U173" s="2357"/>
      <c r="V173" s="2357"/>
      <c r="W173" s="2357"/>
      <c r="X173" s="2359"/>
      <c r="Y173" s="2400" t="s">
        <v>309</v>
      </c>
    </row>
    <row r="174" spans="2:25" x14ac:dyDescent="0.2">
      <c r="B174" s="2708"/>
      <c r="C174" s="2712"/>
      <c r="D174" s="2713"/>
      <c r="E174" s="2713"/>
      <c r="F174" s="2717"/>
      <c r="G174" s="2401"/>
      <c r="H174" s="2720" t="s">
        <v>171</v>
      </c>
      <c r="I174" s="2358" t="s">
        <v>172</v>
      </c>
      <c r="J174" s="2358" t="s">
        <v>173</v>
      </c>
      <c r="K174" s="2358" t="s">
        <v>174</v>
      </c>
      <c r="L174" s="2358" t="s">
        <v>241</v>
      </c>
      <c r="M174" s="2358" t="s">
        <v>176</v>
      </c>
      <c r="N174" s="2358" t="s">
        <v>177</v>
      </c>
      <c r="O174" s="2358" t="s">
        <v>178</v>
      </c>
      <c r="P174" s="2358" t="s">
        <v>182</v>
      </c>
      <c r="Q174" s="2358" t="s">
        <v>179</v>
      </c>
      <c r="R174" s="2358" t="s">
        <v>270</v>
      </c>
      <c r="S174" s="2358" t="s">
        <v>180</v>
      </c>
      <c r="T174" s="2358" t="s">
        <v>181</v>
      </c>
      <c r="U174" s="2358" t="s">
        <v>183</v>
      </c>
      <c r="V174" s="2358" t="s">
        <v>193</v>
      </c>
      <c r="W174" s="2358" t="s">
        <v>184</v>
      </c>
      <c r="X174" s="2360" t="s">
        <v>97</v>
      </c>
      <c r="Y174" s="2402"/>
    </row>
    <row r="175" spans="2:25" x14ac:dyDescent="0.2">
      <c r="B175" s="2709"/>
      <c r="C175" s="2714"/>
      <c r="D175" s="2715"/>
      <c r="E175" s="2715"/>
      <c r="F175" s="2718"/>
      <c r="G175" s="2403"/>
      <c r="H175" s="2720"/>
      <c r="I175" s="2358"/>
      <c r="J175" s="2358"/>
      <c r="K175" s="2358"/>
      <c r="L175" s="2358"/>
      <c r="M175" s="2358"/>
      <c r="N175" s="2358"/>
      <c r="O175" s="2358"/>
      <c r="P175" s="2358"/>
      <c r="Q175" s="2358"/>
      <c r="R175" s="2358"/>
      <c r="S175" s="2358"/>
      <c r="T175" s="2358"/>
      <c r="U175" s="2358"/>
      <c r="V175" s="2358"/>
      <c r="W175" s="2358"/>
      <c r="X175" s="2360"/>
      <c r="Y175" s="2404"/>
    </row>
    <row r="176" spans="2:25" ht="13.5" thickBot="1" x14ac:dyDescent="0.25">
      <c r="B176" s="375">
        <v>1</v>
      </c>
      <c r="C176" s="2696">
        <v>2</v>
      </c>
      <c r="D176" s="2398"/>
      <c r="E176" s="2398"/>
      <c r="F176" s="461">
        <v>3</v>
      </c>
      <c r="G176" s="462">
        <v>4</v>
      </c>
      <c r="H176" s="375">
        <v>5</v>
      </c>
      <c r="I176" s="378">
        <v>6</v>
      </c>
      <c r="J176" s="378">
        <v>7</v>
      </c>
      <c r="K176" s="378">
        <v>8</v>
      </c>
      <c r="L176" s="378">
        <v>9</v>
      </c>
      <c r="M176" s="378">
        <v>10</v>
      </c>
      <c r="N176" s="378">
        <v>11</v>
      </c>
      <c r="O176" s="378">
        <v>12</v>
      </c>
      <c r="P176" s="378">
        <v>13</v>
      </c>
      <c r="Q176" s="378">
        <v>14</v>
      </c>
      <c r="R176" s="378">
        <v>15</v>
      </c>
      <c r="S176" s="378">
        <v>16</v>
      </c>
      <c r="T176" s="378">
        <v>17</v>
      </c>
      <c r="U176" s="378">
        <v>18</v>
      </c>
      <c r="V176" s="378">
        <v>19</v>
      </c>
      <c r="W176" s="378">
        <v>20</v>
      </c>
      <c r="X176" s="376">
        <v>21</v>
      </c>
      <c r="Y176" s="1754">
        <v>22</v>
      </c>
    </row>
    <row r="177" spans="2:25" x14ac:dyDescent="0.2">
      <c r="B177" s="436"/>
      <c r="C177" s="2697"/>
      <c r="D177" s="2698"/>
      <c r="E177" s="2698"/>
      <c r="F177" s="437"/>
      <c r="G177" s="437"/>
      <c r="H177" s="438"/>
      <c r="I177" s="439"/>
      <c r="J177" s="440"/>
      <c r="K177" s="440"/>
      <c r="L177" s="440"/>
      <c r="M177" s="440"/>
      <c r="N177" s="439"/>
      <c r="O177" s="439"/>
      <c r="P177" s="439"/>
      <c r="Q177" s="439"/>
      <c r="R177" s="439"/>
      <c r="S177" s="439"/>
      <c r="T177" s="439"/>
      <c r="U177" s="441"/>
      <c r="V177" s="442"/>
      <c r="W177" s="441"/>
      <c r="X177" s="443"/>
      <c r="Y177" s="444"/>
    </row>
    <row r="178" spans="2:25" x14ac:dyDescent="0.2">
      <c r="B178" s="445"/>
      <c r="C178" s="2699" t="s">
        <v>275</v>
      </c>
      <c r="D178" s="2700"/>
      <c r="E178" s="2700"/>
      <c r="F178" s="1687">
        <v>16</v>
      </c>
      <c r="G178" s="1687">
        <v>9</v>
      </c>
      <c r="H178" s="1688">
        <v>7</v>
      </c>
      <c r="I178" s="1689"/>
      <c r="J178" s="1689"/>
      <c r="K178" s="1689"/>
      <c r="L178" s="1689">
        <v>9</v>
      </c>
      <c r="M178" s="1689">
        <v>3</v>
      </c>
      <c r="N178" s="1689"/>
      <c r="O178" s="1689"/>
      <c r="P178" s="1689"/>
      <c r="Q178" s="1689">
        <v>8</v>
      </c>
      <c r="R178" s="1689">
        <v>3</v>
      </c>
      <c r="S178" s="1689"/>
      <c r="T178" s="1689"/>
      <c r="U178" s="1689"/>
      <c r="V178" s="1689">
        <v>9</v>
      </c>
      <c r="W178" s="1689"/>
      <c r="X178" s="1689">
        <v>1</v>
      </c>
      <c r="Y178" s="1690"/>
    </row>
    <row r="179" spans="2:25" ht="13.5" thickBot="1" x14ac:dyDescent="0.25">
      <c r="B179" s="452"/>
      <c r="C179" s="2701"/>
      <c r="D179" s="2702"/>
      <c r="E179" s="2702"/>
      <c r="F179" s="1691"/>
      <c r="G179" s="1691"/>
      <c r="H179" s="1692"/>
      <c r="I179" s="1693"/>
      <c r="J179" s="1694"/>
      <c r="K179" s="1694"/>
      <c r="L179" s="1694"/>
      <c r="M179" s="1694"/>
      <c r="N179" s="1693"/>
      <c r="O179" s="1693"/>
      <c r="P179" s="1693"/>
      <c r="Q179" s="1693"/>
      <c r="R179" s="1693"/>
      <c r="S179" s="1693"/>
      <c r="T179" s="1693"/>
      <c r="U179" s="1695"/>
      <c r="V179" s="1695"/>
      <c r="W179" s="1695"/>
      <c r="X179" s="1696"/>
      <c r="Y179" s="1697"/>
    </row>
    <row r="180" spans="2:25" ht="13.5" thickBot="1" x14ac:dyDescent="0.25">
      <c r="B180" s="2299" t="s">
        <v>308</v>
      </c>
      <c r="C180" s="2668"/>
      <c r="D180" s="2668"/>
      <c r="E180" s="2703"/>
      <c r="F180" s="1684">
        <f>SUM(F178:F179)</f>
        <v>16</v>
      </c>
      <c r="G180" s="1684">
        <f t="shared" ref="G180:X180" si="5">SUM(G178:G179)</f>
        <v>9</v>
      </c>
      <c r="H180" s="1685">
        <f t="shared" si="5"/>
        <v>7</v>
      </c>
      <c r="I180" s="1686">
        <f t="shared" si="5"/>
        <v>0</v>
      </c>
      <c r="J180" s="1686">
        <f t="shared" si="5"/>
        <v>0</v>
      </c>
      <c r="K180" s="1686">
        <f t="shared" si="5"/>
        <v>0</v>
      </c>
      <c r="L180" s="1686">
        <f t="shared" si="5"/>
        <v>9</v>
      </c>
      <c r="M180" s="1686">
        <f t="shared" si="5"/>
        <v>3</v>
      </c>
      <c r="N180" s="1686">
        <f t="shared" si="5"/>
        <v>0</v>
      </c>
      <c r="O180" s="1686">
        <f t="shared" si="5"/>
        <v>0</v>
      </c>
      <c r="P180" s="1686">
        <f t="shared" si="5"/>
        <v>0</v>
      </c>
      <c r="Q180" s="1686">
        <f t="shared" si="5"/>
        <v>8</v>
      </c>
      <c r="R180" s="1686">
        <f t="shared" si="5"/>
        <v>3</v>
      </c>
      <c r="S180" s="1686">
        <f t="shared" si="5"/>
        <v>0</v>
      </c>
      <c r="T180" s="1686">
        <f t="shared" si="5"/>
        <v>0</v>
      </c>
      <c r="U180" s="1686">
        <f t="shared" si="5"/>
        <v>0</v>
      </c>
      <c r="V180" s="1686">
        <f t="shared" si="5"/>
        <v>9</v>
      </c>
      <c r="W180" s="1686">
        <f t="shared" si="5"/>
        <v>0</v>
      </c>
      <c r="X180" s="1686">
        <f t="shared" si="5"/>
        <v>1</v>
      </c>
      <c r="Y180" s="1698"/>
    </row>
    <row r="181" spans="2:25" x14ac:dyDescent="0.2">
      <c r="B181" s="1767"/>
      <c r="C181" s="1767"/>
      <c r="D181" s="1767"/>
      <c r="E181" s="1767"/>
      <c r="F181" s="416"/>
      <c r="G181" s="416"/>
      <c r="H181" s="416"/>
      <c r="I181" s="416"/>
      <c r="J181" s="416"/>
      <c r="K181" s="416"/>
      <c r="L181" s="416"/>
      <c r="M181" s="416"/>
      <c r="N181" s="416"/>
      <c r="O181" s="416"/>
      <c r="P181" s="416"/>
      <c r="Q181" s="416"/>
      <c r="R181" s="416"/>
      <c r="S181" s="416"/>
      <c r="T181" s="416"/>
      <c r="U181" s="416"/>
      <c r="V181" s="416"/>
      <c r="W181" s="416"/>
      <c r="X181" s="416"/>
      <c r="Y181" s="417"/>
    </row>
    <row r="182" spans="2:25" x14ac:dyDescent="0.2">
      <c r="B182" s="65" t="s">
        <v>79</v>
      </c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2704"/>
      <c r="T182" s="2704"/>
      <c r="U182" s="2704"/>
      <c r="V182" s="2704"/>
      <c r="W182" s="2704"/>
      <c r="X182" s="2704"/>
      <c r="Y182" s="2704"/>
    </row>
    <row r="183" spans="2:25" x14ac:dyDescent="0.2">
      <c r="Y183" s="95"/>
    </row>
    <row r="184" spans="2:25" x14ac:dyDescent="0.2">
      <c r="B184" s="1756" t="s">
        <v>8</v>
      </c>
      <c r="C184" s="15" t="s">
        <v>171</v>
      </c>
      <c r="F184" s="20" t="s">
        <v>20</v>
      </c>
      <c r="G184" s="30" t="s">
        <v>195</v>
      </c>
      <c r="H184" s="15"/>
      <c r="I184" s="15"/>
      <c r="J184" s="15"/>
      <c r="K184" s="10"/>
      <c r="L184" s="10"/>
      <c r="M184" s="10"/>
      <c r="N184" s="10"/>
      <c r="O184" s="10"/>
      <c r="P184" s="10"/>
      <c r="Q184" s="10"/>
      <c r="R184" s="10"/>
      <c r="S184" s="2256"/>
      <c r="T184" s="2256"/>
      <c r="U184" s="2256"/>
      <c r="V184" s="2256"/>
      <c r="W184" s="2256"/>
      <c r="X184" s="2256"/>
      <c r="Y184" s="2256"/>
    </row>
    <row r="185" spans="2:25" x14ac:dyDescent="0.2">
      <c r="B185" s="1756" t="s">
        <v>11</v>
      </c>
      <c r="C185" s="15" t="s">
        <v>172</v>
      </c>
      <c r="F185" s="20" t="s">
        <v>20</v>
      </c>
      <c r="G185" s="30" t="s">
        <v>196</v>
      </c>
      <c r="H185" s="17"/>
      <c r="I185" s="15"/>
      <c r="J185" s="15"/>
      <c r="K185" s="10"/>
      <c r="L185" s="10"/>
      <c r="M185" s="10"/>
      <c r="N185" s="10"/>
      <c r="O185" s="10"/>
      <c r="P185" s="10"/>
      <c r="Q185" s="10"/>
      <c r="R185" s="10"/>
      <c r="S185" s="2256"/>
      <c r="T185" s="2256"/>
      <c r="U185" s="2256"/>
      <c r="V185" s="2256"/>
      <c r="W185" s="2256"/>
      <c r="X185" s="2256"/>
      <c r="Y185" s="2256"/>
    </row>
    <row r="186" spans="2:25" x14ac:dyDescent="0.2">
      <c r="B186" s="1756" t="s">
        <v>13</v>
      </c>
      <c r="C186" s="18" t="s">
        <v>173</v>
      </c>
      <c r="F186" s="20" t="s">
        <v>20</v>
      </c>
      <c r="G186" s="30" t="s">
        <v>197</v>
      </c>
      <c r="H186" s="18"/>
      <c r="I186" s="15"/>
      <c r="J186" s="15"/>
      <c r="K186" s="10"/>
      <c r="L186" s="10"/>
      <c r="M186" s="10"/>
      <c r="N186" s="10"/>
      <c r="O186" s="10"/>
      <c r="P186" s="10"/>
      <c r="Q186" s="10"/>
      <c r="R186" s="10"/>
      <c r="S186" s="2392"/>
      <c r="T186" s="2392"/>
      <c r="U186" s="2392"/>
      <c r="V186" s="2392"/>
      <c r="W186" s="2392"/>
      <c r="X186" s="2392"/>
      <c r="Y186" s="2392"/>
    </row>
    <row r="187" spans="2:25" x14ac:dyDescent="0.2">
      <c r="B187" s="1756" t="s">
        <v>49</v>
      </c>
      <c r="C187" s="15" t="s">
        <v>174</v>
      </c>
      <c r="F187" s="20" t="s">
        <v>20</v>
      </c>
      <c r="G187" s="30" t="s">
        <v>198</v>
      </c>
      <c r="H187" s="15"/>
      <c r="I187" s="15"/>
      <c r="J187" s="15"/>
      <c r="K187" s="1753"/>
      <c r="L187" s="10"/>
      <c r="M187" s="10"/>
      <c r="N187" s="10"/>
      <c r="O187" s="10"/>
      <c r="P187" s="10"/>
      <c r="Q187" s="10"/>
      <c r="R187" s="10"/>
      <c r="S187" s="2392"/>
      <c r="T187" s="2392"/>
      <c r="U187" s="2392"/>
      <c r="V187" s="2392"/>
      <c r="W187" s="2392"/>
      <c r="X187" s="2392"/>
      <c r="Y187" s="2392"/>
    </row>
    <row r="188" spans="2:25" x14ac:dyDescent="0.2">
      <c r="B188" s="1756" t="s">
        <v>50</v>
      </c>
      <c r="C188" s="15" t="s">
        <v>175</v>
      </c>
      <c r="F188" s="20" t="s">
        <v>20</v>
      </c>
      <c r="G188" s="30" t="s">
        <v>199</v>
      </c>
      <c r="H188" s="10"/>
      <c r="I188" s="10"/>
      <c r="J188" s="10"/>
      <c r="K188" s="1753"/>
      <c r="L188" s="10"/>
      <c r="M188" s="10"/>
      <c r="N188" s="10"/>
      <c r="O188" s="10"/>
      <c r="P188" s="10"/>
      <c r="Q188" s="10"/>
      <c r="R188" s="10"/>
      <c r="Y188" s="95"/>
    </row>
    <row r="189" spans="2:25" x14ac:dyDescent="0.2">
      <c r="B189" s="1756" t="s">
        <v>51</v>
      </c>
      <c r="C189" s="15" t="s">
        <v>177</v>
      </c>
      <c r="F189" s="20" t="s">
        <v>20</v>
      </c>
      <c r="G189" s="30" t="s">
        <v>200</v>
      </c>
      <c r="H189" s="10"/>
      <c r="I189" s="10"/>
      <c r="J189" s="10"/>
      <c r="K189" s="1753"/>
      <c r="L189" s="10"/>
      <c r="M189" s="10"/>
      <c r="N189" s="10"/>
      <c r="O189" s="10"/>
      <c r="P189" s="10"/>
      <c r="Q189" s="10"/>
      <c r="R189" s="10"/>
      <c r="Y189" s="95"/>
    </row>
    <row r="190" spans="2:25" x14ac:dyDescent="0.2">
      <c r="B190" s="1756" t="s">
        <v>52</v>
      </c>
      <c r="C190" s="15" t="s">
        <v>179</v>
      </c>
      <c r="F190" s="20" t="s">
        <v>20</v>
      </c>
      <c r="G190" s="30" t="s">
        <v>201</v>
      </c>
      <c r="H190" s="10"/>
      <c r="I190" s="10"/>
      <c r="J190" s="10"/>
      <c r="K190" s="1753"/>
      <c r="L190" s="10"/>
      <c r="M190" s="10"/>
      <c r="N190" s="10"/>
      <c r="O190" s="10"/>
      <c r="P190" s="10"/>
      <c r="Q190" s="10"/>
      <c r="R190" s="10"/>
      <c r="Y190" s="95"/>
    </row>
    <row r="191" spans="2:25" x14ac:dyDescent="0.2">
      <c r="B191" s="1756" t="s">
        <v>53</v>
      </c>
      <c r="C191" s="15" t="s">
        <v>191</v>
      </c>
      <c r="F191" s="20" t="s">
        <v>20</v>
      </c>
      <c r="G191" s="30" t="s">
        <v>202</v>
      </c>
      <c r="H191" s="10"/>
      <c r="I191" s="10"/>
      <c r="J191" s="10"/>
      <c r="K191" s="1753"/>
      <c r="L191" s="10"/>
      <c r="M191" s="10"/>
      <c r="N191" s="10"/>
      <c r="O191" s="10"/>
      <c r="P191" s="10"/>
      <c r="Q191" s="10"/>
      <c r="R191" s="10"/>
      <c r="S191" s="2257"/>
      <c r="T191" s="2257"/>
      <c r="U191" s="2257"/>
      <c r="V191" s="2257"/>
      <c r="W191" s="2257"/>
      <c r="X191" s="2257"/>
      <c r="Y191" s="2257"/>
    </row>
    <row r="192" spans="2:25" x14ac:dyDescent="0.2">
      <c r="B192" s="1756" t="s">
        <v>54</v>
      </c>
      <c r="C192" s="15" t="s">
        <v>180</v>
      </c>
      <c r="F192" s="20" t="s">
        <v>20</v>
      </c>
      <c r="G192" s="30" t="s">
        <v>206</v>
      </c>
      <c r="H192" s="10"/>
      <c r="I192" s="10"/>
      <c r="J192" s="10"/>
      <c r="K192" s="1753"/>
      <c r="L192" s="10"/>
      <c r="M192" s="10"/>
      <c r="N192" s="10"/>
      <c r="O192" s="10"/>
      <c r="P192" s="10"/>
      <c r="Q192" s="10"/>
      <c r="R192" s="10"/>
      <c r="S192" s="2392"/>
      <c r="T192" s="2392"/>
      <c r="U192" s="2392"/>
      <c r="V192" s="2392"/>
      <c r="W192" s="2392"/>
      <c r="X192" s="2392"/>
      <c r="Y192" s="2392"/>
    </row>
    <row r="193" spans="2:25" x14ac:dyDescent="0.2">
      <c r="B193" s="1756" t="s">
        <v>55</v>
      </c>
      <c r="C193" s="15" t="s">
        <v>192</v>
      </c>
      <c r="F193" s="20" t="s">
        <v>20</v>
      </c>
      <c r="G193" s="30" t="s">
        <v>203</v>
      </c>
      <c r="H193" s="10"/>
      <c r="I193" s="10"/>
      <c r="J193" s="10"/>
      <c r="K193" s="1753"/>
      <c r="L193" s="10"/>
      <c r="M193" s="10"/>
      <c r="N193" s="10"/>
      <c r="O193" s="10"/>
      <c r="P193" s="10"/>
      <c r="Q193" s="10"/>
      <c r="R193" s="10"/>
      <c r="S193" s="2392"/>
      <c r="T193" s="2392"/>
      <c r="U193" s="2392"/>
      <c r="V193" s="2392"/>
      <c r="W193" s="2392"/>
      <c r="X193" s="2392"/>
      <c r="Y193" s="2392"/>
    </row>
    <row r="194" spans="2:25" x14ac:dyDescent="0.2">
      <c r="B194" s="1756" t="s">
        <v>56</v>
      </c>
      <c r="C194" s="15" t="s">
        <v>183</v>
      </c>
      <c r="F194" s="20" t="s">
        <v>20</v>
      </c>
      <c r="G194" s="30" t="s">
        <v>205</v>
      </c>
      <c r="H194" s="10"/>
      <c r="I194" s="10"/>
      <c r="J194" s="10"/>
      <c r="K194" s="1753"/>
      <c r="L194" s="10"/>
      <c r="M194" s="10"/>
      <c r="N194" s="10"/>
      <c r="O194" s="10"/>
      <c r="P194" s="10"/>
      <c r="Q194" s="10"/>
      <c r="R194" s="10"/>
      <c r="Y194" s="95"/>
    </row>
    <row r="195" spans="2:25" x14ac:dyDescent="0.2">
      <c r="B195" s="1756" t="s">
        <v>57</v>
      </c>
      <c r="C195" s="15" t="s">
        <v>193</v>
      </c>
      <c r="F195" s="20" t="s">
        <v>20</v>
      </c>
      <c r="G195" s="30" t="s">
        <v>204</v>
      </c>
      <c r="H195" s="10"/>
      <c r="I195" s="10"/>
      <c r="J195" s="10"/>
      <c r="K195" s="1753"/>
      <c r="L195" s="10"/>
      <c r="M195" s="10"/>
      <c r="N195" s="10"/>
      <c r="O195" s="10"/>
      <c r="P195" s="10"/>
      <c r="Q195" s="10"/>
      <c r="R195" s="10"/>
      <c r="Y195" s="95"/>
    </row>
    <row r="196" spans="2:25" x14ac:dyDescent="0.2">
      <c r="B196" s="1174" t="s">
        <v>643</v>
      </c>
      <c r="C196" s="112" t="s">
        <v>679</v>
      </c>
    </row>
    <row r="200" spans="2:25" ht="18" x14ac:dyDescent="0.25">
      <c r="B200" s="2361" t="s">
        <v>260</v>
      </c>
      <c r="C200" s="2361"/>
      <c r="D200" s="2361"/>
      <c r="E200" s="2361"/>
      <c r="F200" s="2361"/>
      <c r="G200" s="2361"/>
      <c r="H200" s="2361"/>
      <c r="I200" s="2361"/>
      <c r="J200" s="2361"/>
      <c r="K200" s="2361"/>
      <c r="L200" s="2361"/>
      <c r="M200" s="2361"/>
      <c r="N200" s="2361"/>
      <c r="O200" s="2361"/>
      <c r="P200" s="2361"/>
      <c r="Q200" s="2361"/>
      <c r="R200" s="2361"/>
      <c r="S200" s="2361"/>
      <c r="T200" s="2361"/>
      <c r="U200" s="2361"/>
      <c r="V200" s="2361"/>
      <c r="W200" s="2361"/>
      <c r="X200" s="2361"/>
    </row>
    <row r="201" spans="2:25" ht="18" x14ac:dyDescent="0.25">
      <c r="B201" s="1890"/>
      <c r="C201" s="1890"/>
      <c r="D201" s="1890"/>
      <c r="E201" s="1890"/>
      <c r="F201" s="1890"/>
      <c r="G201" s="1890"/>
      <c r="H201" s="1890"/>
      <c r="I201" s="1890"/>
      <c r="J201" s="1890"/>
      <c r="K201" s="1890"/>
      <c r="L201" s="1890"/>
      <c r="M201" s="1890"/>
      <c r="N201" s="1890"/>
      <c r="O201" s="1890"/>
      <c r="P201" s="1890"/>
      <c r="Q201" s="1890"/>
      <c r="R201" s="1890"/>
      <c r="S201" s="1890"/>
      <c r="T201" s="1890"/>
      <c r="U201" s="1890"/>
      <c r="V201" s="1890"/>
      <c r="W201" s="1890"/>
      <c r="X201" s="1890"/>
    </row>
    <row r="202" spans="2:25" x14ac:dyDescent="0.2">
      <c r="B202" s="112" t="s">
        <v>273</v>
      </c>
      <c r="C202" s="112"/>
      <c r="D202" s="112" t="s">
        <v>27</v>
      </c>
      <c r="E202" s="2705" t="s">
        <v>288</v>
      </c>
      <c r="F202" s="2705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</row>
    <row r="203" spans="2:25" x14ac:dyDescent="0.2">
      <c r="B203" s="112" t="s">
        <v>25</v>
      </c>
      <c r="C203" s="112"/>
      <c r="D203" s="112" t="s">
        <v>27</v>
      </c>
      <c r="E203" s="2706">
        <v>2014</v>
      </c>
      <c r="F203" s="2706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</row>
    <row r="204" spans="2:25" x14ac:dyDescent="0.2">
      <c r="B204" s="112" t="s">
        <v>311</v>
      </c>
      <c r="C204" s="112"/>
      <c r="D204" s="112" t="s">
        <v>27</v>
      </c>
      <c r="E204" s="2705" t="s">
        <v>295</v>
      </c>
      <c r="F204" s="2705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</row>
    <row r="205" spans="2:25" x14ac:dyDescent="0.2">
      <c r="B205" s="112" t="s">
        <v>26</v>
      </c>
      <c r="C205" s="112"/>
      <c r="D205" s="112" t="s">
        <v>27</v>
      </c>
      <c r="E205" s="1900" t="s">
        <v>314</v>
      </c>
      <c r="F205" s="1900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</row>
    <row r="206" spans="2:25" ht="13.5" thickBot="1" x14ac:dyDescent="0.25">
      <c r="B206" s="112"/>
      <c r="C206" s="112"/>
      <c r="D206" s="460"/>
      <c r="E206" s="460"/>
      <c r="F206" s="460"/>
      <c r="G206" s="460"/>
      <c r="H206" s="354"/>
      <c r="I206" s="354"/>
      <c r="J206" s="354"/>
      <c r="K206" s="354"/>
      <c r="L206" s="354"/>
      <c r="M206" s="354"/>
      <c r="N206" s="354"/>
      <c r="O206" s="354"/>
      <c r="P206" s="354"/>
      <c r="Q206" s="354"/>
      <c r="R206" s="354"/>
      <c r="S206" s="354"/>
      <c r="T206" s="354"/>
      <c r="U206" s="354"/>
      <c r="V206" s="354"/>
      <c r="W206" s="354"/>
      <c r="X206" s="354"/>
      <c r="Y206" s="460"/>
    </row>
    <row r="207" spans="2:25" x14ac:dyDescent="0.2">
      <c r="B207" s="2707" t="s">
        <v>0</v>
      </c>
      <c r="C207" s="2710" t="s">
        <v>272</v>
      </c>
      <c r="D207" s="2711"/>
      <c r="E207" s="2711"/>
      <c r="F207" s="2716" t="s">
        <v>194</v>
      </c>
      <c r="G207" s="2399" t="s">
        <v>169</v>
      </c>
      <c r="H207" s="2719" t="s">
        <v>170</v>
      </c>
      <c r="I207" s="2357"/>
      <c r="J207" s="2357"/>
      <c r="K207" s="2357"/>
      <c r="L207" s="2357"/>
      <c r="M207" s="2357"/>
      <c r="N207" s="2357"/>
      <c r="O207" s="2357"/>
      <c r="P207" s="2357"/>
      <c r="Q207" s="2357"/>
      <c r="R207" s="2357"/>
      <c r="S207" s="2357"/>
      <c r="T207" s="2357"/>
      <c r="U207" s="2357"/>
      <c r="V207" s="2357"/>
      <c r="W207" s="2357"/>
      <c r="X207" s="2359"/>
      <c r="Y207" s="2400" t="s">
        <v>309</v>
      </c>
    </row>
    <row r="208" spans="2:25" x14ac:dyDescent="0.2">
      <c r="B208" s="2708"/>
      <c r="C208" s="2712"/>
      <c r="D208" s="2713"/>
      <c r="E208" s="2713"/>
      <c r="F208" s="2717"/>
      <c r="G208" s="2401"/>
      <c r="H208" s="2720" t="s">
        <v>171</v>
      </c>
      <c r="I208" s="2358" t="s">
        <v>172</v>
      </c>
      <c r="J208" s="2358" t="s">
        <v>173</v>
      </c>
      <c r="K208" s="2358" t="s">
        <v>174</v>
      </c>
      <c r="L208" s="2358" t="s">
        <v>241</v>
      </c>
      <c r="M208" s="2358" t="s">
        <v>176</v>
      </c>
      <c r="N208" s="2358" t="s">
        <v>177</v>
      </c>
      <c r="O208" s="2358" t="s">
        <v>178</v>
      </c>
      <c r="P208" s="2358" t="s">
        <v>182</v>
      </c>
      <c r="Q208" s="2358" t="s">
        <v>179</v>
      </c>
      <c r="R208" s="2358" t="s">
        <v>270</v>
      </c>
      <c r="S208" s="2358" t="s">
        <v>180</v>
      </c>
      <c r="T208" s="2358" t="s">
        <v>181</v>
      </c>
      <c r="U208" s="2358" t="s">
        <v>183</v>
      </c>
      <c r="V208" s="2358" t="s">
        <v>193</v>
      </c>
      <c r="W208" s="2358" t="s">
        <v>184</v>
      </c>
      <c r="X208" s="2360" t="s">
        <v>97</v>
      </c>
      <c r="Y208" s="2402"/>
    </row>
    <row r="209" spans="2:25" x14ac:dyDescent="0.2">
      <c r="B209" s="2709"/>
      <c r="C209" s="2714"/>
      <c r="D209" s="2715"/>
      <c r="E209" s="2715"/>
      <c r="F209" s="2718"/>
      <c r="G209" s="2403"/>
      <c r="H209" s="2720"/>
      <c r="I209" s="2358"/>
      <c r="J209" s="2358"/>
      <c r="K209" s="2358"/>
      <c r="L209" s="2358"/>
      <c r="M209" s="2358"/>
      <c r="N209" s="2358"/>
      <c r="O209" s="2358"/>
      <c r="P209" s="2358"/>
      <c r="Q209" s="2358"/>
      <c r="R209" s="2358"/>
      <c r="S209" s="2358"/>
      <c r="T209" s="2358"/>
      <c r="U209" s="2358"/>
      <c r="V209" s="2358"/>
      <c r="W209" s="2358"/>
      <c r="X209" s="2360"/>
      <c r="Y209" s="2404"/>
    </row>
    <row r="210" spans="2:25" ht="13.5" thickBot="1" x14ac:dyDescent="0.25">
      <c r="B210" s="375">
        <v>1</v>
      </c>
      <c r="C210" s="2696">
        <v>2</v>
      </c>
      <c r="D210" s="2398"/>
      <c r="E210" s="2398"/>
      <c r="F210" s="461">
        <v>3</v>
      </c>
      <c r="G210" s="462">
        <v>4</v>
      </c>
      <c r="H210" s="375">
        <v>5</v>
      </c>
      <c r="I210" s="378">
        <v>6</v>
      </c>
      <c r="J210" s="378">
        <v>7</v>
      </c>
      <c r="K210" s="378">
        <v>8</v>
      </c>
      <c r="L210" s="378">
        <v>9</v>
      </c>
      <c r="M210" s="378">
        <v>10</v>
      </c>
      <c r="N210" s="378">
        <v>11</v>
      </c>
      <c r="O210" s="378">
        <v>12</v>
      </c>
      <c r="P210" s="378">
        <v>13</v>
      </c>
      <c r="Q210" s="378">
        <v>14</v>
      </c>
      <c r="R210" s="378">
        <v>15</v>
      </c>
      <c r="S210" s="378">
        <v>16</v>
      </c>
      <c r="T210" s="378">
        <v>17</v>
      </c>
      <c r="U210" s="378">
        <v>18</v>
      </c>
      <c r="V210" s="378">
        <v>19</v>
      </c>
      <c r="W210" s="378">
        <v>20</v>
      </c>
      <c r="X210" s="376">
        <v>21</v>
      </c>
      <c r="Y210" s="1889">
        <v>22</v>
      </c>
    </row>
    <row r="211" spans="2:25" x14ac:dyDescent="0.2">
      <c r="B211" s="436"/>
      <c r="C211" s="2697"/>
      <c r="D211" s="2698"/>
      <c r="E211" s="2698"/>
      <c r="F211" s="437"/>
      <c r="G211" s="437"/>
      <c r="H211" s="438"/>
      <c r="I211" s="439"/>
      <c r="J211" s="440"/>
      <c r="K211" s="440"/>
      <c r="L211" s="440"/>
      <c r="M211" s="440"/>
      <c r="N211" s="439"/>
      <c r="O211" s="439"/>
      <c r="P211" s="439"/>
      <c r="Q211" s="439"/>
      <c r="R211" s="439"/>
      <c r="S211" s="439"/>
      <c r="T211" s="439"/>
      <c r="U211" s="441"/>
      <c r="V211" s="442"/>
      <c r="W211" s="441"/>
      <c r="X211" s="443"/>
      <c r="Y211" s="444"/>
    </row>
    <row r="212" spans="2:25" x14ac:dyDescent="0.2">
      <c r="B212" s="445"/>
      <c r="C212" s="2699" t="s">
        <v>275</v>
      </c>
      <c r="D212" s="2700"/>
      <c r="E212" s="2700"/>
      <c r="F212" s="1687">
        <v>28</v>
      </c>
      <c r="G212" s="1687">
        <v>20</v>
      </c>
      <c r="H212" s="1688">
        <v>9</v>
      </c>
      <c r="I212" s="1689"/>
      <c r="J212" s="1689"/>
      <c r="K212" s="1689"/>
      <c r="L212" s="1689">
        <v>10</v>
      </c>
      <c r="M212" s="1689"/>
      <c r="N212" s="1689"/>
      <c r="O212" s="1689"/>
      <c r="P212" s="1689"/>
      <c r="Q212" s="1689">
        <v>15</v>
      </c>
      <c r="R212" s="1689">
        <v>8</v>
      </c>
      <c r="S212" s="1689"/>
      <c r="T212" s="1689"/>
      <c r="U212" s="1689">
        <v>1</v>
      </c>
      <c r="V212" s="1689">
        <v>10</v>
      </c>
      <c r="W212" s="1689"/>
      <c r="X212" s="1689">
        <v>6</v>
      </c>
      <c r="Y212" s="1690"/>
    </row>
    <row r="213" spans="2:25" ht="13.5" thickBot="1" x14ac:dyDescent="0.25">
      <c r="B213" s="452"/>
      <c r="C213" s="2701"/>
      <c r="D213" s="2702"/>
      <c r="E213" s="2702"/>
      <c r="F213" s="1691"/>
      <c r="G213" s="1691"/>
      <c r="H213" s="1692"/>
      <c r="I213" s="1693"/>
      <c r="J213" s="1694"/>
      <c r="K213" s="1694"/>
      <c r="L213" s="1694"/>
      <c r="M213" s="1694"/>
      <c r="N213" s="1693"/>
      <c r="O213" s="1693"/>
      <c r="P213" s="1693"/>
      <c r="Q213" s="1693"/>
      <c r="R213" s="1693"/>
      <c r="S213" s="1693"/>
      <c r="T213" s="1693"/>
      <c r="U213" s="1695"/>
      <c r="V213" s="1695"/>
      <c r="W213" s="1695"/>
      <c r="X213" s="1696"/>
      <c r="Y213" s="1697"/>
    </row>
    <row r="214" spans="2:25" ht="13.5" thickBot="1" x14ac:dyDescent="0.25">
      <c r="B214" s="2299" t="s">
        <v>308</v>
      </c>
      <c r="C214" s="2668"/>
      <c r="D214" s="2668"/>
      <c r="E214" s="2703"/>
      <c r="F214" s="1684">
        <f>SUM(F212:F213)</f>
        <v>28</v>
      </c>
      <c r="G214" s="1684">
        <f t="shared" ref="G214:X214" si="6">SUM(G212:G213)</f>
        <v>20</v>
      </c>
      <c r="H214" s="1685">
        <f t="shared" si="6"/>
        <v>9</v>
      </c>
      <c r="I214" s="1686">
        <f t="shared" si="6"/>
        <v>0</v>
      </c>
      <c r="J214" s="1686">
        <f t="shared" si="6"/>
        <v>0</v>
      </c>
      <c r="K214" s="1686">
        <f t="shared" si="6"/>
        <v>0</v>
      </c>
      <c r="L214" s="1686">
        <f t="shared" si="6"/>
        <v>10</v>
      </c>
      <c r="M214" s="1686">
        <f t="shared" si="6"/>
        <v>0</v>
      </c>
      <c r="N214" s="1686">
        <f t="shared" si="6"/>
        <v>0</v>
      </c>
      <c r="O214" s="1686">
        <f t="shared" si="6"/>
        <v>0</v>
      </c>
      <c r="P214" s="1686">
        <f t="shared" si="6"/>
        <v>0</v>
      </c>
      <c r="Q214" s="1686">
        <f t="shared" si="6"/>
        <v>15</v>
      </c>
      <c r="R214" s="1686">
        <f t="shared" si="6"/>
        <v>8</v>
      </c>
      <c r="S214" s="1686">
        <f t="shared" si="6"/>
        <v>0</v>
      </c>
      <c r="T214" s="1686">
        <f t="shared" si="6"/>
        <v>0</v>
      </c>
      <c r="U214" s="1686">
        <f t="shared" si="6"/>
        <v>1</v>
      </c>
      <c r="V214" s="1686">
        <f t="shared" si="6"/>
        <v>10</v>
      </c>
      <c r="W214" s="1686">
        <f t="shared" si="6"/>
        <v>0</v>
      </c>
      <c r="X214" s="1686">
        <f t="shared" si="6"/>
        <v>6</v>
      </c>
      <c r="Y214" s="1698"/>
    </row>
    <row r="215" spans="2:25" x14ac:dyDescent="0.2">
      <c r="B215" s="1901"/>
      <c r="C215" s="1901"/>
      <c r="D215" s="1901"/>
      <c r="E215" s="1901"/>
      <c r="F215" s="416"/>
      <c r="G215" s="416"/>
      <c r="H215" s="416"/>
      <c r="I215" s="416"/>
      <c r="J215" s="416"/>
      <c r="K215" s="416"/>
      <c r="L215" s="416"/>
      <c r="M215" s="416"/>
      <c r="N215" s="416"/>
      <c r="O215" s="416"/>
      <c r="P215" s="416"/>
      <c r="Q215" s="416"/>
      <c r="R215" s="416"/>
      <c r="S215" s="416"/>
      <c r="T215" s="416"/>
      <c r="U215" s="416"/>
      <c r="V215" s="416"/>
      <c r="W215" s="416"/>
      <c r="X215" s="416"/>
      <c r="Y215" s="417"/>
    </row>
    <row r="216" spans="2:25" x14ac:dyDescent="0.2">
      <c r="B216" s="65" t="s">
        <v>79</v>
      </c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2704"/>
      <c r="T216" s="2704"/>
      <c r="U216" s="2704"/>
      <c r="V216" s="2704"/>
      <c r="W216" s="2704"/>
      <c r="X216" s="2704"/>
      <c r="Y216" s="2704"/>
    </row>
    <row r="217" spans="2:25" x14ac:dyDescent="0.2">
      <c r="Y217" s="95"/>
    </row>
    <row r="218" spans="2:25" x14ac:dyDescent="0.2">
      <c r="B218" s="1891" t="s">
        <v>8</v>
      </c>
      <c r="C218" s="15" t="s">
        <v>171</v>
      </c>
      <c r="F218" s="20" t="s">
        <v>20</v>
      </c>
      <c r="G218" s="30" t="s">
        <v>195</v>
      </c>
      <c r="H218" s="15"/>
      <c r="I218" s="15"/>
      <c r="J218" s="15"/>
      <c r="K218" s="10"/>
      <c r="L218" s="10"/>
      <c r="M218" s="10"/>
      <c r="N218" s="10"/>
      <c r="O218" s="10"/>
      <c r="P218" s="10"/>
      <c r="Q218" s="10"/>
      <c r="R218" s="10"/>
      <c r="S218" s="2256"/>
      <c r="T218" s="2256"/>
      <c r="U218" s="2256"/>
      <c r="V218" s="2256"/>
      <c r="W218" s="2256"/>
      <c r="X218" s="2256"/>
      <c r="Y218" s="2256"/>
    </row>
    <row r="219" spans="2:25" x14ac:dyDescent="0.2">
      <c r="B219" s="1891" t="s">
        <v>11</v>
      </c>
      <c r="C219" s="15" t="s">
        <v>172</v>
      </c>
      <c r="F219" s="20" t="s">
        <v>20</v>
      </c>
      <c r="G219" s="30" t="s">
        <v>196</v>
      </c>
      <c r="H219" s="17"/>
      <c r="I219" s="15"/>
      <c r="J219" s="15"/>
      <c r="K219" s="10"/>
      <c r="L219" s="10"/>
      <c r="M219" s="10"/>
      <c r="N219" s="10"/>
      <c r="O219" s="10"/>
      <c r="P219" s="10"/>
      <c r="Q219" s="10"/>
      <c r="R219" s="10"/>
      <c r="S219" s="2256"/>
      <c r="T219" s="2256"/>
      <c r="U219" s="2256"/>
      <c r="V219" s="2256"/>
      <c r="W219" s="2256"/>
      <c r="X219" s="2256"/>
      <c r="Y219" s="2256"/>
    </row>
    <row r="220" spans="2:25" x14ac:dyDescent="0.2">
      <c r="B220" s="1891" t="s">
        <v>13</v>
      </c>
      <c r="C220" s="18" t="s">
        <v>173</v>
      </c>
      <c r="F220" s="20" t="s">
        <v>20</v>
      </c>
      <c r="G220" s="30" t="s">
        <v>197</v>
      </c>
      <c r="H220" s="18"/>
      <c r="I220" s="15"/>
      <c r="J220" s="15"/>
      <c r="K220" s="10"/>
      <c r="L220" s="10"/>
      <c r="M220" s="10"/>
      <c r="N220" s="10"/>
      <c r="O220" s="10"/>
      <c r="P220" s="10"/>
      <c r="Q220" s="10"/>
      <c r="R220" s="10"/>
      <c r="S220" s="2392"/>
      <c r="T220" s="2392"/>
      <c r="U220" s="2392"/>
      <c r="V220" s="2392"/>
      <c r="W220" s="2392"/>
      <c r="X220" s="2392"/>
      <c r="Y220" s="2392"/>
    </row>
    <row r="221" spans="2:25" x14ac:dyDescent="0.2">
      <c r="B221" s="1891" t="s">
        <v>49</v>
      </c>
      <c r="C221" s="15" t="s">
        <v>174</v>
      </c>
      <c r="F221" s="20" t="s">
        <v>20</v>
      </c>
      <c r="G221" s="30" t="s">
        <v>198</v>
      </c>
      <c r="H221" s="15"/>
      <c r="I221" s="15"/>
      <c r="J221" s="15"/>
      <c r="K221" s="1888"/>
      <c r="L221" s="10"/>
      <c r="M221" s="10"/>
      <c r="N221" s="10"/>
      <c r="O221" s="10"/>
      <c r="P221" s="10"/>
      <c r="Q221" s="10"/>
      <c r="R221" s="10"/>
      <c r="S221" s="2392"/>
      <c r="T221" s="2392"/>
      <c r="U221" s="2392"/>
      <c r="V221" s="2392"/>
      <c r="W221" s="2392"/>
      <c r="X221" s="2392"/>
      <c r="Y221" s="2392"/>
    </row>
    <row r="222" spans="2:25" x14ac:dyDescent="0.2">
      <c r="B222" s="1891" t="s">
        <v>50</v>
      </c>
      <c r="C222" s="15" t="s">
        <v>175</v>
      </c>
      <c r="F222" s="20" t="s">
        <v>20</v>
      </c>
      <c r="G222" s="30" t="s">
        <v>199</v>
      </c>
      <c r="H222" s="10"/>
      <c r="I222" s="10"/>
      <c r="J222" s="10"/>
      <c r="K222" s="1888"/>
      <c r="L222" s="10"/>
      <c r="M222" s="10"/>
      <c r="N222" s="10"/>
      <c r="O222" s="10"/>
      <c r="P222" s="10"/>
      <c r="Q222" s="10"/>
      <c r="R222" s="10"/>
      <c r="Y222" s="95"/>
    </row>
    <row r="223" spans="2:25" x14ac:dyDescent="0.2">
      <c r="B223" s="1891" t="s">
        <v>51</v>
      </c>
      <c r="C223" s="15" t="s">
        <v>177</v>
      </c>
      <c r="F223" s="20" t="s">
        <v>20</v>
      </c>
      <c r="G223" s="30" t="s">
        <v>200</v>
      </c>
      <c r="H223" s="10"/>
      <c r="I223" s="10"/>
      <c r="J223" s="10"/>
      <c r="K223" s="1888"/>
      <c r="L223" s="10"/>
      <c r="M223" s="10"/>
      <c r="N223" s="10"/>
      <c r="O223" s="10"/>
      <c r="P223" s="10"/>
      <c r="Q223" s="10"/>
      <c r="R223" s="10"/>
      <c r="Y223" s="95"/>
    </row>
    <row r="224" spans="2:25" x14ac:dyDescent="0.2">
      <c r="B224" s="1891" t="s">
        <v>52</v>
      </c>
      <c r="C224" s="15" t="s">
        <v>179</v>
      </c>
      <c r="F224" s="20" t="s">
        <v>20</v>
      </c>
      <c r="G224" s="30" t="s">
        <v>201</v>
      </c>
      <c r="H224" s="10"/>
      <c r="I224" s="10"/>
      <c r="J224" s="10"/>
      <c r="K224" s="1888"/>
      <c r="L224" s="10"/>
      <c r="M224" s="10"/>
      <c r="N224" s="10"/>
      <c r="O224" s="10"/>
      <c r="P224" s="10"/>
      <c r="Q224" s="10"/>
      <c r="R224" s="10"/>
      <c r="Y224" s="95"/>
    </row>
    <row r="225" spans="2:25" x14ac:dyDescent="0.2">
      <c r="B225" s="1891" t="s">
        <v>53</v>
      </c>
      <c r="C225" s="15" t="s">
        <v>191</v>
      </c>
      <c r="F225" s="20" t="s">
        <v>20</v>
      </c>
      <c r="G225" s="30" t="s">
        <v>202</v>
      </c>
      <c r="H225" s="10"/>
      <c r="I225" s="10"/>
      <c r="J225" s="10"/>
      <c r="K225" s="1888"/>
      <c r="L225" s="10"/>
      <c r="M225" s="10"/>
      <c r="N225" s="10"/>
      <c r="O225" s="10"/>
      <c r="P225" s="10"/>
      <c r="Q225" s="10"/>
      <c r="R225" s="10"/>
      <c r="S225" s="2257"/>
      <c r="T225" s="2257"/>
      <c r="U225" s="2257"/>
      <c r="V225" s="2257"/>
      <c r="W225" s="2257"/>
      <c r="X225" s="2257"/>
      <c r="Y225" s="2257"/>
    </row>
    <row r="226" spans="2:25" x14ac:dyDescent="0.2">
      <c r="B226" s="1891" t="s">
        <v>54</v>
      </c>
      <c r="C226" s="15" t="s">
        <v>180</v>
      </c>
      <c r="F226" s="20" t="s">
        <v>20</v>
      </c>
      <c r="G226" s="30" t="s">
        <v>206</v>
      </c>
      <c r="H226" s="10"/>
      <c r="I226" s="10"/>
      <c r="J226" s="10"/>
      <c r="K226" s="1888"/>
      <c r="L226" s="10"/>
      <c r="M226" s="10"/>
      <c r="N226" s="10"/>
      <c r="O226" s="10"/>
      <c r="P226" s="10"/>
      <c r="Q226" s="10"/>
      <c r="R226" s="10"/>
      <c r="S226" s="2392"/>
      <c r="T226" s="2392"/>
      <c r="U226" s="2392"/>
      <c r="V226" s="2392"/>
      <c r="W226" s="2392"/>
      <c r="X226" s="2392"/>
      <c r="Y226" s="2392"/>
    </row>
    <row r="227" spans="2:25" x14ac:dyDescent="0.2">
      <c r="B227" s="1891" t="s">
        <v>55</v>
      </c>
      <c r="C227" s="15" t="s">
        <v>192</v>
      </c>
      <c r="F227" s="20" t="s">
        <v>20</v>
      </c>
      <c r="G227" s="30" t="s">
        <v>203</v>
      </c>
      <c r="H227" s="10"/>
      <c r="I227" s="10"/>
      <c r="J227" s="10"/>
      <c r="K227" s="1888"/>
      <c r="L227" s="10"/>
      <c r="M227" s="10"/>
      <c r="N227" s="10"/>
      <c r="O227" s="10"/>
      <c r="P227" s="10"/>
      <c r="Q227" s="10"/>
      <c r="R227" s="10"/>
      <c r="S227" s="2392"/>
      <c r="T227" s="2392"/>
      <c r="U227" s="2392"/>
      <c r="V227" s="2392"/>
      <c r="W227" s="2392"/>
      <c r="X227" s="2392"/>
      <c r="Y227" s="2392"/>
    </row>
    <row r="228" spans="2:25" x14ac:dyDescent="0.2">
      <c r="B228" s="1891" t="s">
        <v>56</v>
      </c>
      <c r="C228" s="15" t="s">
        <v>183</v>
      </c>
      <c r="F228" s="20" t="s">
        <v>20</v>
      </c>
      <c r="G228" s="30" t="s">
        <v>205</v>
      </c>
      <c r="H228" s="10"/>
      <c r="I228" s="10"/>
      <c r="J228" s="10"/>
      <c r="K228" s="1888"/>
      <c r="L228" s="10"/>
      <c r="M228" s="10"/>
      <c r="N228" s="10"/>
      <c r="O228" s="10"/>
      <c r="P228" s="10"/>
      <c r="Q228" s="10"/>
      <c r="R228" s="10"/>
      <c r="Y228" s="95"/>
    </row>
    <row r="229" spans="2:25" x14ac:dyDescent="0.2">
      <c r="B229" s="1891" t="s">
        <v>57</v>
      </c>
      <c r="C229" s="15" t="s">
        <v>193</v>
      </c>
      <c r="F229" s="20" t="s">
        <v>20</v>
      </c>
      <c r="G229" s="30" t="s">
        <v>204</v>
      </c>
      <c r="H229" s="10"/>
      <c r="I229" s="10"/>
      <c r="J229" s="10"/>
      <c r="K229" s="1888"/>
      <c r="L229" s="10"/>
      <c r="M229" s="10"/>
      <c r="N229" s="10"/>
      <c r="O229" s="10"/>
      <c r="P229" s="10"/>
      <c r="Q229" s="10"/>
      <c r="R229" s="10"/>
      <c r="Y229" s="95"/>
    </row>
    <row r="230" spans="2:25" x14ac:dyDescent="0.2">
      <c r="B230" s="1174" t="s">
        <v>643</v>
      </c>
      <c r="C230" s="112" t="s">
        <v>679</v>
      </c>
    </row>
    <row r="233" spans="2:25" ht="18" x14ac:dyDescent="0.25">
      <c r="B233" s="2361" t="s">
        <v>260</v>
      </c>
      <c r="C233" s="2361"/>
      <c r="D233" s="2361"/>
      <c r="E233" s="2361"/>
      <c r="F233" s="2361"/>
      <c r="G233" s="2361"/>
      <c r="H233" s="2361"/>
      <c r="I233" s="2361"/>
      <c r="J233" s="2361"/>
      <c r="K233" s="2361"/>
      <c r="L233" s="2361"/>
      <c r="M233" s="2361"/>
      <c r="N233" s="2361"/>
      <c r="O233" s="2361"/>
      <c r="P233" s="2361"/>
      <c r="Q233" s="2361"/>
      <c r="R233" s="2361"/>
      <c r="S233" s="2361"/>
      <c r="T233" s="2361"/>
      <c r="U233" s="2361"/>
      <c r="V233" s="2361"/>
      <c r="W233" s="2361"/>
      <c r="X233" s="2361"/>
    </row>
    <row r="234" spans="2:25" ht="18" x14ac:dyDescent="0.25">
      <c r="B234" s="1994"/>
      <c r="C234" s="1994"/>
      <c r="D234" s="1994"/>
      <c r="E234" s="1994"/>
      <c r="F234" s="1994"/>
      <c r="G234" s="1994"/>
      <c r="H234" s="1994"/>
      <c r="I234" s="1994"/>
      <c r="J234" s="1994"/>
      <c r="K234" s="1994"/>
      <c r="L234" s="1994"/>
      <c r="M234" s="1994"/>
      <c r="N234" s="1994"/>
      <c r="O234" s="1994"/>
      <c r="P234" s="1994"/>
      <c r="Q234" s="1994"/>
      <c r="R234" s="1994"/>
      <c r="S234" s="1994"/>
      <c r="T234" s="1994"/>
      <c r="U234" s="1994"/>
      <c r="V234" s="1994"/>
      <c r="W234" s="1994"/>
      <c r="X234" s="1994"/>
    </row>
    <row r="235" spans="2:25" x14ac:dyDescent="0.2">
      <c r="B235" s="112" t="s">
        <v>273</v>
      </c>
      <c r="C235" s="112"/>
      <c r="D235" s="112" t="s">
        <v>27</v>
      </c>
      <c r="E235" s="2705" t="s">
        <v>289</v>
      </c>
      <c r="F235" s="2705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</row>
    <row r="236" spans="2:25" x14ac:dyDescent="0.2">
      <c r="B236" s="112" t="s">
        <v>25</v>
      </c>
      <c r="C236" s="112"/>
      <c r="D236" s="112" t="s">
        <v>27</v>
      </c>
      <c r="E236" s="2706">
        <v>2014</v>
      </c>
      <c r="F236" s="2706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</row>
    <row r="237" spans="2:25" x14ac:dyDescent="0.2">
      <c r="B237" s="112" t="s">
        <v>311</v>
      </c>
      <c r="C237" s="112"/>
      <c r="D237" s="112" t="s">
        <v>27</v>
      </c>
      <c r="E237" s="2705" t="s">
        <v>295</v>
      </c>
      <c r="F237" s="2705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</row>
    <row r="238" spans="2:25" x14ac:dyDescent="0.2">
      <c r="B238" s="112" t="s">
        <v>26</v>
      </c>
      <c r="C238" s="112"/>
      <c r="D238" s="112" t="s">
        <v>27</v>
      </c>
      <c r="E238" s="2004" t="s">
        <v>314</v>
      </c>
      <c r="F238" s="2004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</row>
    <row r="239" spans="2:25" ht="13.5" thickBot="1" x14ac:dyDescent="0.25">
      <c r="B239" s="112"/>
      <c r="C239" s="112"/>
      <c r="D239" s="460"/>
      <c r="E239" s="460"/>
      <c r="F239" s="460"/>
      <c r="G239" s="460"/>
      <c r="H239" s="354"/>
      <c r="I239" s="354"/>
      <c r="J239" s="354"/>
      <c r="K239" s="354"/>
      <c r="L239" s="354"/>
      <c r="M239" s="354"/>
      <c r="N239" s="354"/>
      <c r="O239" s="354"/>
      <c r="P239" s="354"/>
      <c r="Q239" s="354"/>
      <c r="R239" s="354"/>
      <c r="S239" s="354"/>
      <c r="T239" s="354"/>
      <c r="U239" s="354"/>
      <c r="V239" s="354"/>
      <c r="W239" s="354"/>
      <c r="X239" s="354"/>
      <c r="Y239" s="460"/>
    </row>
    <row r="240" spans="2:25" x14ac:dyDescent="0.2">
      <c r="B240" s="2707" t="s">
        <v>0</v>
      </c>
      <c r="C240" s="2710" t="s">
        <v>272</v>
      </c>
      <c r="D240" s="2711"/>
      <c r="E240" s="2711"/>
      <c r="F240" s="2716" t="s">
        <v>194</v>
      </c>
      <c r="G240" s="2399" t="s">
        <v>169</v>
      </c>
      <c r="H240" s="2719" t="s">
        <v>170</v>
      </c>
      <c r="I240" s="2357"/>
      <c r="J240" s="2357"/>
      <c r="K240" s="2357"/>
      <c r="L240" s="2357"/>
      <c r="M240" s="2357"/>
      <c r="N240" s="2357"/>
      <c r="O240" s="2357"/>
      <c r="P240" s="2357"/>
      <c r="Q240" s="2357"/>
      <c r="R240" s="2357"/>
      <c r="S240" s="2357"/>
      <c r="T240" s="2357"/>
      <c r="U240" s="2357"/>
      <c r="V240" s="2357"/>
      <c r="W240" s="2357"/>
      <c r="X240" s="2359"/>
      <c r="Y240" s="2400" t="s">
        <v>309</v>
      </c>
    </row>
    <row r="241" spans="2:25" x14ac:dyDescent="0.2">
      <c r="B241" s="2708"/>
      <c r="C241" s="2712"/>
      <c r="D241" s="2713"/>
      <c r="E241" s="2713"/>
      <c r="F241" s="2717"/>
      <c r="G241" s="2401"/>
      <c r="H241" s="2720" t="s">
        <v>171</v>
      </c>
      <c r="I241" s="2358" t="s">
        <v>172</v>
      </c>
      <c r="J241" s="2358" t="s">
        <v>173</v>
      </c>
      <c r="K241" s="2358" t="s">
        <v>174</v>
      </c>
      <c r="L241" s="2358" t="s">
        <v>241</v>
      </c>
      <c r="M241" s="2358" t="s">
        <v>176</v>
      </c>
      <c r="N241" s="2358" t="s">
        <v>177</v>
      </c>
      <c r="O241" s="2358" t="s">
        <v>178</v>
      </c>
      <c r="P241" s="2358" t="s">
        <v>182</v>
      </c>
      <c r="Q241" s="2358" t="s">
        <v>179</v>
      </c>
      <c r="R241" s="2358" t="s">
        <v>270</v>
      </c>
      <c r="S241" s="2358" t="s">
        <v>180</v>
      </c>
      <c r="T241" s="2358" t="s">
        <v>181</v>
      </c>
      <c r="U241" s="2358" t="s">
        <v>183</v>
      </c>
      <c r="V241" s="2358" t="s">
        <v>193</v>
      </c>
      <c r="W241" s="2358" t="s">
        <v>184</v>
      </c>
      <c r="X241" s="2360" t="s">
        <v>97</v>
      </c>
      <c r="Y241" s="2402"/>
    </row>
    <row r="242" spans="2:25" x14ac:dyDescent="0.2">
      <c r="B242" s="2709"/>
      <c r="C242" s="2714"/>
      <c r="D242" s="2715"/>
      <c r="E242" s="2715"/>
      <c r="F242" s="2718"/>
      <c r="G242" s="2403"/>
      <c r="H242" s="2720"/>
      <c r="I242" s="2358"/>
      <c r="J242" s="2358"/>
      <c r="K242" s="2358"/>
      <c r="L242" s="2358"/>
      <c r="M242" s="2358"/>
      <c r="N242" s="2358"/>
      <c r="O242" s="2358"/>
      <c r="P242" s="2358"/>
      <c r="Q242" s="2358"/>
      <c r="R242" s="2358"/>
      <c r="S242" s="2358"/>
      <c r="T242" s="2358"/>
      <c r="U242" s="2358"/>
      <c r="V242" s="2358"/>
      <c r="W242" s="2358"/>
      <c r="X242" s="2360"/>
      <c r="Y242" s="2404"/>
    </row>
    <row r="243" spans="2:25" ht="13.5" thickBot="1" x14ac:dyDescent="0.25">
      <c r="B243" s="375">
        <v>1</v>
      </c>
      <c r="C243" s="2696">
        <v>2</v>
      </c>
      <c r="D243" s="2398"/>
      <c r="E243" s="2398"/>
      <c r="F243" s="461">
        <v>3</v>
      </c>
      <c r="G243" s="462">
        <v>4</v>
      </c>
      <c r="H243" s="375">
        <v>5</v>
      </c>
      <c r="I243" s="378">
        <v>6</v>
      </c>
      <c r="J243" s="378">
        <v>7</v>
      </c>
      <c r="K243" s="378">
        <v>8</v>
      </c>
      <c r="L243" s="378">
        <v>9</v>
      </c>
      <c r="M243" s="378">
        <v>10</v>
      </c>
      <c r="N243" s="378">
        <v>11</v>
      </c>
      <c r="O243" s="378">
        <v>12</v>
      </c>
      <c r="P243" s="378">
        <v>13</v>
      </c>
      <c r="Q243" s="378">
        <v>14</v>
      </c>
      <c r="R243" s="378">
        <v>15</v>
      </c>
      <c r="S243" s="378">
        <v>16</v>
      </c>
      <c r="T243" s="378">
        <v>17</v>
      </c>
      <c r="U243" s="378">
        <v>18</v>
      </c>
      <c r="V243" s="378">
        <v>19</v>
      </c>
      <c r="W243" s="378">
        <v>20</v>
      </c>
      <c r="X243" s="376">
        <v>21</v>
      </c>
      <c r="Y243" s="1993">
        <v>22</v>
      </c>
    </row>
    <row r="244" spans="2:25" x14ac:dyDescent="0.2">
      <c r="B244" s="436"/>
      <c r="C244" s="2697"/>
      <c r="D244" s="2698"/>
      <c r="E244" s="2698"/>
      <c r="F244" s="437"/>
      <c r="G244" s="437"/>
      <c r="H244" s="438"/>
      <c r="I244" s="439"/>
      <c r="J244" s="440"/>
      <c r="K244" s="440"/>
      <c r="L244" s="440"/>
      <c r="M244" s="440"/>
      <c r="N244" s="439"/>
      <c r="O244" s="439"/>
      <c r="P244" s="439"/>
      <c r="Q244" s="439"/>
      <c r="R244" s="439"/>
      <c r="S244" s="439"/>
      <c r="T244" s="439"/>
      <c r="U244" s="441"/>
      <c r="V244" s="442"/>
      <c r="W244" s="441"/>
      <c r="X244" s="443"/>
      <c r="Y244" s="444"/>
    </row>
    <row r="245" spans="2:25" x14ac:dyDescent="0.2">
      <c r="B245" s="445"/>
      <c r="C245" s="2699" t="s">
        <v>275</v>
      </c>
      <c r="D245" s="2700"/>
      <c r="E245" s="2700"/>
      <c r="F245" s="1687">
        <v>13</v>
      </c>
      <c r="G245" s="1687">
        <v>15</v>
      </c>
      <c r="H245" s="1688">
        <v>5</v>
      </c>
      <c r="I245" s="1689"/>
      <c r="J245" s="1689"/>
      <c r="K245" s="1689"/>
      <c r="L245" s="1689">
        <v>6</v>
      </c>
      <c r="M245" s="1689"/>
      <c r="N245" s="1689">
        <v>1</v>
      </c>
      <c r="O245" s="1689">
        <v>1</v>
      </c>
      <c r="P245" s="1689"/>
      <c r="Q245" s="1689">
        <v>6</v>
      </c>
      <c r="R245" s="1689">
        <v>5</v>
      </c>
      <c r="S245" s="1689"/>
      <c r="T245" s="1689"/>
      <c r="U245" s="1689">
        <v>3</v>
      </c>
      <c r="V245" s="1689">
        <v>3</v>
      </c>
      <c r="W245" s="1689"/>
      <c r="X245" s="1689">
        <v>1</v>
      </c>
      <c r="Y245" s="1690"/>
    </row>
    <row r="246" spans="2:25" ht="13.5" thickBot="1" x14ac:dyDescent="0.25">
      <c r="B246" s="452"/>
      <c r="C246" s="2701"/>
      <c r="D246" s="2702"/>
      <c r="E246" s="2702"/>
      <c r="F246" s="1691"/>
      <c r="G246" s="1691"/>
      <c r="H246" s="1692"/>
      <c r="I246" s="1693"/>
      <c r="J246" s="1694"/>
      <c r="K246" s="1694"/>
      <c r="L246" s="1694"/>
      <c r="M246" s="1694"/>
      <c r="N246" s="1693"/>
      <c r="O246" s="1693"/>
      <c r="P246" s="1693"/>
      <c r="Q246" s="1693"/>
      <c r="R246" s="1693"/>
      <c r="S246" s="1693"/>
      <c r="T246" s="1693"/>
      <c r="U246" s="1695"/>
      <c r="V246" s="1695"/>
      <c r="W246" s="1695"/>
      <c r="X246" s="1696"/>
      <c r="Y246" s="1697"/>
    </row>
    <row r="247" spans="2:25" ht="13.5" thickBot="1" x14ac:dyDescent="0.25">
      <c r="B247" s="2299" t="s">
        <v>308</v>
      </c>
      <c r="C247" s="2668"/>
      <c r="D247" s="2668"/>
      <c r="E247" s="2703"/>
      <c r="F247" s="1684">
        <f>SUM(F245:F246)</f>
        <v>13</v>
      </c>
      <c r="G247" s="1684">
        <f t="shared" ref="G247:X247" si="7">SUM(G245:G246)</f>
        <v>15</v>
      </c>
      <c r="H247" s="1685">
        <f t="shared" si="7"/>
        <v>5</v>
      </c>
      <c r="I247" s="1686">
        <f t="shared" si="7"/>
        <v>0</v>
      </c>
      <c r="J247" s="1686">
        <f t="shared" si="7"/>
        <v>0</v>
      </c>
      <c r="K247" s="1686">
        <f t="shared" si="7"/>
        <v>0</v>
      </c>
      <c r="L247" s="1686">
        <f t="shared" si="7"/>
        <v>6</v>
      </c>
      <c r="M247" s="1686">
        <f t="shared" si="7"/>
        <v>0</v>
      </c>
      <c r="N247" s="1686">
        <f t="shared" si="7"/>
        <v>1</v>
      </c>
      <c r="O247" s="1686">
        <f t="shared" si="7"/>
        <v>1</v>
      </c>
      <c r="P247" s="1686">
        <f t="shared" si="7"/>
        <v>0</v>
      </c>
      <c r="Q247" s="1686">
        <f t="shared" si="7"/>
        <v>6</v>
      </c>
      <c r="R247" s="1686">
        <f t="shared" si="7"/>
        <v>5</v>
      </c>
      <c r="S247" s="1686">
        <f t="shared" si="7"/>
        <v>0</v>
      </c>
      <c r="T247" s="1686">
        <f t="shared" si="7"/>
        <v>0</v>
      </c>
      <c r="U247" s="1686">
        <f t="shared" si="7"/>
        <v>3</v>
      </c>
      <c r="V247" s="1686">
        <f t="shared" si="7"/>
        <v>3</v>
      </c>
      <c r="W247" s="1686">
        <f t="shared" si="7"/>
        <v>0</v>
      </c>
      <c r="X247" s="1686">
        <f t="shared" si="7"/>
        <v>1</v>
      </c>
      <c r="Y247" s="1698"/>
    </row>
    <row r="248" spans="2:25" x14ac:dyDescent="0.2">
      <c r="B248" s="2006"/>
      <c r="C248" s="2006"/>
      <c r="D248" s="2006"/>
      <c r="E248" s="2006"/>
      <c r="F248" s="416"/>
      <c r="G248" s="416"/>
      <c r="H248" s="416"/>
      <c r="I248" s="416"/>
      <c r="J248" s="416"/>
      <c r="K248" s="416"/>
      <c r="L248" s="416"/>
      <c r="M248" s="416"/>
      <c r="N248" s="416"/>
      <c r="O248" s="416"/>
      <c r="P248" s="416"/>
      <c r="Q248" s="416"/>
      <c r="R248" s="416"/>
      <c r="S248" s="416"/>
      <c r="T248" s="416"/>
      <c r="U248" s="416"/>
      <c r="V248" s="416"/>
      <c r="W248" s="416"/>
      <c r="X248" s="416"/>
      <c r="Y248" s="417"/>
    </row>
    <row r="249" spans="2:25" x14ac:dyDescent="0.2">
      <c r="B249" s="65" t="s">
        <v>79</v>
      </c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2704"/>
      <c r="T249" s="2704"/>
      <c r="U249" s="2704"/>
      <c r="V249" s="2704"/>
      <c r="W249" s="2704"/>
      <c r="X249" s="2704"/>
      <c r="Y249" s="2704"/>
    </row>
    <row r="250" spans="2:25" x14ac:dyDescent="0.2">
      <c r="Y250" s="95"/>
    </row>
    <row r="251" spans="2:25" x14ac:dyDescent="0.2">
      <c r="B251" s="1995" t="s">
        <v>8</v>
      </c>
      <c r="C251" s="15" t="s">
        <v>171</v>
      </c>
      <c r="F251" s="20" t="s">
        <v>20</v>
      </c>
      <c r="G251" s="30" t="s">
        <v>195</v>
      </c>
      <c r="H251" s="15"/>
      <c r="I251" s="15"/>
      <c r="J251" s="15"/>
      <c r="K251" s="10"/>
      <c r="L251" s="10"/>
      <c r="M251" s="10"/>
      <c r="N251" s="10"/>
      <c r="O251" s="10"/>
      <c r="P251" s="10"/>
      <c r="Q251" s="10"/>
      <c r="R251" s="10"/>
      <c r="S251" s="2256"/>
      <c r="T251" s="2256"/>
      <c r="U251" s="2256"/>
      <c r="V251" s="2256"/>
      <c r="W251" s="2256"/>
      <c r="X251" s="2256"/>
      <c r="Y251" s="2256"/>
    </row>
    <row r="252" spans="2:25" x14ac:dyDescent="0.2">
      <c r="B252" s="1995" t="s">
        <v>11</v>
      </c>
      <c r="C252" s="15" t="s">
        <v>172</v>
      </c>
      <c r="F252" s="20" t="s">
        <v>20</v>
      </c>
      <c r="G252" s="30" t="s">
        <v>196</v>
      </c>
      <c r="H252" s="17"/>
      <c r="I252" s="15"/>
      <c r="J252" s="15"/>
      <c r="K252" s="10"/>
      <c r="L252" s="10"/>
      <c r="M252" s="10"/>
      <c r="N252" s="10"/>
      <c r="O252" s="10"/>
      <c r="P252" s="10"/>
      <c r="Q252" s="10"/>
      <c r="R252" s="10"/>
      <c r="S252" s="2256"/>
      <c r="T252" s="2256"/>
      <c r="U252" s="2256"/>
      <c r="V252" s="2256"/>
      <c r="W252" s="2256"/>
      <c r="X252" s="2256"/>
      <c r="Y252" s="2256"/>
    </row>
    <row r="253" spans="2:25" x14ac:dyDescent="0.2">
      <c r="B253" s="1995" t="s">
        <v>13</v>
      </c>
      <c r="C253" s="18" t="s">
        <v>173</v>
      </c>
      <c r="F253" s="20" t="s">
        <v>20</v>
      </c>
      <c r="G253" s="30" t="s">
        <v>197</v>
      </c>
      <c r="H253" s="18"/>
      <c r="I253" s="15"/>
      <c r="J253" s="15"/>
      <c r="K253" s="10"/>
      <c r="L253" s="10"/>
      <c r="M253" s="10"/>
      <c r="N253" s="10"/>
      <c r="O253" s="10"/>
      <c r="P253" s="10"/>
      <c r="Q253" s="10"/>
      <c r="R253" s="10"/>
      <c r="S253" s="2392"/>
      <c r="T253" s="2392"/>
      <c r="U253" s="2392"/>
      <c r="V253" s="2392"/>
      <c r="W253" s="2392"/>
      <c r="X253" s="2392"/>
      <c r="Y253" s="2392"/>
    </row>
    <row r="254" spans="2:25" x14ac:dyDescent="0.2">
      <c r="B254" s="1995" t="s">
        <v>49</v>
      </c>
      <c r="C254" s="15" t="s">
        <v>174</v>
      </c>
      <c r="F254" s="20" t="s">
        <v>20</v>
      </c>
      <c r="G254" s="30" t="s">
        <v>198</v>
      </c>
      <c r="H254" s="15"/>
      <c r="I254" s="15"/>
      <c r="J254" s="15"/>
      <c r="K254" s="1991"/>
      <c r="L254" s="10"/>
      <c r="M254" s="10"/>
      <c r="N254" s="10"/>
      <c r="O254" s="10"/>
      <c r="P254" s="10"/>
      <c r="Q254" s="10"/>
      <c r="R254" s="10"/>
      <c r="S254" s="2392"/>
      <c r="T254" s="2392"/>
      <c r="U254" s="2392"/>
      <c r="V254" s="2392"/>
      <c r="W254" s="2392"/>
      <c r="X254" s="2392"/>
      <c r="Y254" s="2392"/>
    </row>
    <row r="255" spans="2:25" x14ac:dyDescent="0.2">
      <c r="B255" s="1995" t="s">
        <v>50</v>
      </c>
      <c r="C255" s="15" t="s">
        <v>175</v>
      </c>
      <c r="F255" s="20" t="s">
        <v>20</v>
      </c>
      <c r="G255" s="30" t="s">
        <v>199</v>
      </c>
      <c r="H255" s="10"/>
      <c r="I255" s="10"/>
      <c r="J255" s="10"/>
      <c r="K255" s="1991"/>
      <c r="L255" s="10"/>
      <c r="M255" s="10"/>
      <c r="N255" s="10"/>
      <c r="O255" s="10"/>
      <c r="P255" s="10"/>
      <c r="Q255" s="10"/>
      <c r="R255" s="10"/>
      <c r="Y255" s="95"/>
    </row>
    <row r="256" spans="2:25" x14ac:dyDescent="0.2">
      <c r="B256" s="1995" t="s">
        <v>51</v>
      </c>
      <c r="C256" s="15" t="s">
        <v>177</v>
      </c>
      <c r="F256" s="20" t="s">
        <v>20</v>
      </c>
      <c r="G256" s="30" t="s">
        <v>200</v>
      </c>
      <c r="H256" s="10"/>
      <c r="I256" s="10"/>
      <c r="J256" s="10"/>
      <c r="K256" s="1991"/>
      <c r="L256" s="10"/>
      <c r="M256" s="10"/>
      <c r="N256" s="10"/>
      <c r="O256" s="10"/>
      <c r="P256" s="10"/>
      <c r="Q256" s="10"/>
      <c r="R256" s="10"/>
      <c r="Y256" s="95"/>
    </row>
    <row r="257" spans="2:25" x14ac:dyDescent="0.2">
      <c r="B257" s="1995" t="s">
        <v>52</v>
      </c>
      <c r="C257" s="15" t="s">
        <v>179</v>
      </c>
      <c r="F257" s="20" t="s">
        <v>20</v>
      </c>
      <c r="G257" s="30" t="s">
        <v>201</v>
      </c>
      <c r="H257" s="10"/>
      <c r="I257" s="10"/>
      <c r="J257" s="10"/>
      <c r="K257" s="1991"/>
      <c r="L257" s="10"/>
      <c r="M257" s="10"/>
      <c r="N257" s="10"/>
      <c r="O257" s="10"/>
      <c r="P257" s="10"/>
      <c r="Q257" s="10"/>
      <c r="R257" s="10"/>
      <c r="Y257" s="95"/>
    </row>
    <row r="258" spans="2:25" x14ac:dyDescent="0.2">
      <c r="B258" s="1995" t="s">
        <v>53</v>
      </c>
      <c r="C258" s="15" t="s">
        <v>191</v>
      </c>
      <c r="F258" s="20" t="s">
        <v>20</v>
      </c>
      <c r="G258" s="30" t="s">
        <v>202</v>
      </c>
      <c r="H258" s="10"/>
      <c r="I258" s="10"/>
      <c r="J258" s="10"/>
      <c r="K258" s="1991"/>
      <c r="L258" s="10"/>
      <c r="M258" s="10"/>
      <c r="N258" s="10"/>
      <c r="O258" s="10"/>
      <c r="P258" s="10"/>
      <c r="Q258" s="10"/>
      <c r="R258" s="10"/>
      <c r="S258" s="2257"/>
      <c r="T258" s="2257"/>
      <c r="U258" s="2257"/>
      <c r="V258" s="2257"/>
      <c r="W258" s="2257"/>
      <c r="X258" s="2257"/>
      <c r="Y258" s="2257"/>
    </row>
    <row r="259" spans="2:25" x14ac:dyDescent="0.2">
      <c r="B259" s="1995" t="s">
        <v>54</v>
      </c>
      <c r="C259" s="15" t="s">
        <v>180</v>
      </c>
      <c r="F259" s="20" t="s">
        <v>20</v>
      </c>
      <c r="G259" s="30" t="s">
        <v>206</v>
      </c>
      <c r="H259" s="10"/>
      <c r="I259" s="10"/>
      <c r="J259" s="10"/>
      <c r="K259" s="1991"/>
      <c r="L259" s="10"/>
      <c r="M259" s="10"/>
      <c r="N259" s="10"/>
      <c r="O259" s="10"/>
      <c r="P259" s="10"/>
      <c r="Q259" s="10"/>
      <c r="R259" s="10"/>
      <c r="S259" s="2392"/>
      <c r="T259" s="2392"/>
      <c r="U259" s="2392"/>
      <c r="V259" s="2392"/>
      <c r="W259" s="2392"/>
      <c r="X259" s="2392"/>
      <c r="Y259" s="2392"/>
    </row>
    <row r="260" spans="2:25" x14ac:dyDescent="0.2">
      <c r="B260" s="1995" t="s">
        <v>55</v>
      </c>
      <c r="C260" s="15" t="s">
        <v>192</v>
      </c>
      <c r="F260" s="20" t="s">
        <v>20</v>
      </c>
      <c r="G260" s="30" t="s">
        <v>203</v>
      </c>
      <c r="H260" s="10"/>
      <c r="I260" s="10"/>
      <c r="J260" s="10"/>
      <c r="K260" s="1991"/>
      <c r="L260" s="10"/>
      <c r="M260" s="10"/>
      <c r="N260" s="10"/>
      <c r="O260" s="10"/>
      <c r="P260" s="10"/>
      <c r="Q260" s="10"/>
      <c r="R260" s="10"/>
      <c r="S260" s="2392"/>
      <c r="T260" s="2392"/>
      <c r="U260" s="2392"/>
      <c r="V260" s="2392"/>
      <c r="W260" s="2392"/>
      <c r="X260" s="2392"/>
      <c r="Y260" s="2392"/>
    </row>
    <row r="261" spans="2:25" x14ac:dyDescent="0.2">
      <c r="B261" s="1995" t="s">
        <v>56</v>
      </c>
      <c r="C261" s="15" t="s">
        <v>183</v>
      </c>
      <c r="F261" s="20" t="s">
        <v>20</v>
      </c>
      <c r="G261" s="30" t="s">
        <v>205</v>
      </c>
      <c r="H261" s="10"/>
      <c r="I261" s="10"/>
      <c r="J261" s="10"/>
      <c r="K261" s="1991"/>
      <c r="L261" s="10"/>
      <c r="M261" s="10"/>
      <c r="N261" s="10"/>
      <c r="O261" s="10"/>
      <c r="P261" s="10"/>
      <c r="Q261" s="10"/>
      <c r="R261" s="10"/>
      <c r="Y261" s="95"/>
    </row>
    <row r="262" spans="2:25" x14ac:dyDescent="0.2">
      <c r="B262" s="1995" t="s">
        <v>57</v>
      </c>
      <c r="C262" s="15" t="s">
        <v>193</v>
      </c>
      <c r="F262" s="20" t="s">
        <v>20</v>
      </c>
      <c r="G262" s="30" t="s">
        <v>204</v>
      </c>
      <c r="H262" s="10"/>
      <c r="I262" s="10"/>
      <c r="J262" s="10"/>
      <c r="K262" s="1991"/>
      <c r="L262" s="10"/>
      <c r="M262" s="10"/>
      <c r="N262" s="10"/>
      <c r="O262" s="10"/>
      <c r="P262" s="10"/>
      <c r="Q262" s="10"/>
      <c r="R262" s="10"/>
      <c r="Y262" s="95"/>
    </row>
    <row r="263" spans="2:25" x14ac:dyDescent="0.2">
      <c r="B263" s="1174" t="s">
        <v>643</v>
      </c>
      <c r="C263" s="112" t="s">
        <v>679</v>
      </c>
    </row>
    <row r="266" spans="2:25" ht="18" x14ac:dyDescent="0.25">
      <c r="B266" s="2361" t="s">
        <v>260</v>
      </c>
      <c r="C266" s="2361"/>
      <c r="D266" s="2361"/>
      <c r="E266" s="2361"/>
      <c r="F266" s="2361"/>
      <c r="G266" s="2361"/>
      <c r="H266" s="2361"/>
      <c r="I266" s="2361"/>
      <c r="J266" s="2361"/>
      <c r="K266" s="2361"/>
      <c r="L266" s="2361"/>
      <c r="M266" s="2361"/>
      <c r="N266" s="2361"/>
      <c r="O266" s="2361"/>
      <c r="P266" s="2361"/>
      <c r="Q266" s="2361"/>
      <c r="R266" s="2361"/>
      <c r="S266" s="2361"/>
      <c r="T266" s="2361"/>
      <c r="U266" s="2361"/>
      <c r="V266" s="2361"/>
      <c r="W266" s="2361"/>
      <c r="X266" s="2361"/>
    </row>
    <row r="267" spans="2:25" ht="18" x14ac:dyDescent="0.25">
      <c r="B267" s="2048"/>
      <c r="C267" s="2048"/>
      <c r="D267" s="2048"/>
      <c r="E267" s="2048"/>
      <c r="F267" s="2048"/>
      <c r="G267" s="2048"/>
      <c r="H267" s="2048"/>
      <c r="I267" s="2048"/>
      <c r="J267" s="2048"/>
      <c r="K267" s="2048"/>
      <c r="L267" s="2048"/>
      <c r="M267" s="2048"/>
      <c r="N267" s="2048"/>
      <c r="O267" s="2048"/>
      <c r="P267" s="2048"/>
      <c r="Q267" s="2048"/>
      <c r="R267" s="2048"/>
      <c r="S267" s="2048"/>
      <c r="T267" s="2048"/>
      <c r="U267" s="2048"/>
      <c r="V267" s="2048"/>
      <c r="W267" s="2048"/>
      <c r="X267" s="2048"/>
    </row>
    <row r="268" spans="2:25" x14ac:dyDescent="0.2">
      <c r="B268" s="112" t="s">
        <v>273</v>
      </c>
      <c r="C268" s="112"/>
      <c r="D268" s="112" t="s">
        <v>27</v>
      </c>
      <c r="E268" s="2705" t="s">
        <v>290</v>
      </c>
      <c r="F268" s="2705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</row>
    <row r="269" spans="2:25" x14ac:dyDescent="0.2">
      <c r="B269" s="112" t="s">
        <v>25</v>
      </c>
      <c r="C269" s="112"/>
      <c r="D269" s="112" t="s">
        <v>27</v>
      </c>
      <c r="E269" s="2706">
        <v>2014</v>
      </c>
      <c r="F269" s="2706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</row>
    <row r="270" spans="2:25" x14ac:dyDescent="0.2">
      <c r="B270" s="112" t="s">
        <v>311</v>
      </c>
      <c r="C270" s="112"/>
      <c r="D270" s="112" t="s">
        <v>27</v>
      </c>
      <c r="E270" s="2705" t="s">
        <v>295</v>
      </c>
      <c r="F270" s="2705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</row>
    <row r="271" spans="2:25" x14ac:dyDescent="0.2">
      <c r="B271" s="112" t="s">
        <v>26</v>
      </c>
      <c r="C271" s="112"/>
      <c r="D271" s="112" t="s">
        <v>27</v>
      </c>
      <c r="E271" s="2058" t="s">
        <v>314</v>
      </c>
      <c r="F271" s="2058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</row>
    <row r="272" spans="2:25" ht="13.5" thickBot="1" x14ac:dyDescent="0.25">
      <c r="B272" s="112"/>
      <c r="C272" s="112"/>
      <c r="D272" s="460"/>
      <c r="E272" s="460"/>
      <c r="F272" s="460"/>
      <c r="G272" s="460"/>
      <c r="H272" s="354"/>
      <c r="I272" s="354"/>
      <c r="J272" s="354"/>
      <c r="K272" s="354"/>
      <c r="L272" s="354"/>
      <c r="M272" s="354"/>
      <c r="N272" s="354"/>
      <c r="O272" s="354"/>
      <c r="P272" s="354"/>
      <c r="Q272" s="354"/>
      <c r="R272" s="354"/>
      <c r="S272" s="354"/>
      <c r="T272" s="354"/>
      <c r="U272" s="354"/>
      <c r="V272" s="354"/>
      <c r="W272" s="354"/>
      <c r="X272" s="354"/>
      <c r="Y272" s="460"/>
    </row>
    <row r="273" spans="2:25" x14ac:dyDescent="0.2">
      <c r="B273" s="2707" t="s">
        <v>0</v>
      </c>
      <c r="C273" s="2710" t="s">
        <v>272</v>
      </c>
      <c r="D273" s="2711"/>
      <c r="E273" s="2711"/>
      <c r="F273" s="2716" t="s">
        <v>194</v>
      </c>
      <c r="G273" s="2399" t="s">
        <v>169</v>
      </c>
      <c r="H273" s="2719" t="s">
        <v>170</v>
      </c>
      <c r="I273" s="2357"/>
      <c r="J273" s="2357"/>
      <c r="K273" s="2357"/>
      <c r="L273" s="2357"/>
      <c r="M273" s="2357"/>
      <c r="N273" s="2357"/>
      <c r="O273" s="2357"/>
      <c r="P273" s="2357"/>
      <c r="Q273" s="2357"/>
      <c r="R273" s="2357"/>
      <c r="S273" s="2357"/>
      <c r="T273" s="2357"/>
      <c r="U273" s="2357"/>
      <c r="V273" s="2357"/>
      <c r="W273" s="2357"/>
      <c r="X273" s="2359"/>
      <c r="Y273" s="2400" t="s">
        <v>309</v>
      </c>
    </row>
    <row r="274" spans="2:25" x14ac:dyDescent="0.2">
      <c r="B274" s="2708"/>
      <c r="C274" s="2712"/>
      <c r="D274" s="2713"/>
      <c r="E274" s="2713"/>
      <c r="F274" s="2717"/>
      <c r="G274" s="2401"/>
      <c r="H274" s="2720" t="s">
        <v>171</v>
      </c>
      <c r="I274" s="2358" t="s">
        <v>172</v>
      </c>
      <c r="J274" s="2358" t="s">
        <v>173</v>
      </c>
      <c r="K274" s="2358" t="s">
        <v>174</v>
      </c>
      <c r="L274" s="2358" t="s">
        <v>241</v>
      </c>
      <c r="M274" s="2358" t="s">
        <v>176</v>
      </c>
      <c r="N274" s="2358" t="s">
        <v>177</v>
      </c>
      <c r="O274" s="2358" t="s">
        <v>178</v>
      </c>
      <c r="P274" s="2358" t="s">
        <v>182</v>
      </c>
      <c r="Q274" s="2358" t="s">
        <v>179</v>
      </c>
      <c r="R274" s="2358" t="s">
        <v>270</v>
      </c>
      <c r="S274" s="2358" t="s">
        <v>180</v>
      </c>
      <c r="T274" s="2358" t="s">
        <v>181</v>
      </c>
      <c r="U274" s="2358" t="s">
        <v>183</v>
      </c>
      <c r="V274" s="2358" t="s">
        <v>193</v>
      </c>
      <c r="W274" s="2358" t="s">
        <v>184</v>
      </c>
      <c r="X274" s="2360" t="s">
        <v>97</v>
      </c>
      <c r="Y274" s="2402"/>
    </row>
    <row r="275" spans="2:25" x14ac:dyDescent="0.2">
      <c r="B275" s="2709"/>
      <c r="C275" s="2714"/>
      <c r="D275" s="2715"/>
      <c r="E275" s="2715"/>
      <c r="F275" s="2718"/>
      <c r="G275" s="2403"/>
      <c r="H275" s="2720"/>
      <c r="I275" s="2358"/>
      <c r="J275" s="2358"/>
      <c r="K275" s="2358"/>
      <c r="L275" s="2358"/>
      <c r="M275" s="2358"/>
      <c r="N275" s="2358"/>
      <c r="O275" s="2358"/>
      <c r="P275" s="2358"/>
      <c r="Q275" s="2358"/>
      <c r="R275" s="2358"/>
      <c r="S275" s="2358"/>
      <c r="T275" s="2358"/>
      <c r="U275" s="2358"/>
      <c r="V275" s="2358"/>
      <c r="W275" s="2358"/>
      <c r="X275" s="2360"/>
      <c r="Y275" s="2404"/>
    </row>
    <row r="276" spans="2:25" ht="13.5" thickBot="1" x14ac:dyDescent="0.25">
      <c r="B276" s="375">
        <v>1</v>
      </c>
      <c r="C276" s="2696">
        <v>2</v>
      </c>
      <c r="D276" s="2398"/>
      <c r="E276" s="2398"/>
      <c r="F276" s="461">
        <v>3</v>
      </c>
      <c r="G276" s="462">
        <v>4</v>
      </c>
      <c r="H276" s="375">
        <v>5</v>
      </c>
      <c r="I276" s="378">
        <v>6</v>
      </c>
      <c r="J276" s="378">
        <v>7</v>
      </c>
      <c r="K276" s="378">
        <v>8</v>
      </c>
      <c r="L276" s="378">
        <v>9</v>
      </c>
      <c r="M276" s="378">
        <v>10</v>
      </c>
      <c r="N276" s="378">
        <v>11</v>
      </c>
      <c r="O276" s="378">
        <v>12</v>
      </c>
      <c r="P276" s="378">
        <v>13</v>
      </c>
      <c r="Q276" s="378">
        <v>14</v>
      </c>
      <c r="R276" s="378">
        <v>15</v>
      </c>
      <c r="S276" s="378">
        <v>16</v>
      </c>
      <c r="T276" s="378">
        <v>17</v>
      </c>
      <c r="U276" s="378">
        <v>18</v>
      </c>
      <c r="V276" s="378">
        <v>19</v>
      </c>
      <c r="W276" s="378">
        <v>20</v>
      </c>
      <c r="X276" s="376">
        <v>21</v>
      </c>
      <c r="Y276" s="2047">
        <v>22</v>
      </c>
    </row>
    <row r="277" spans="2:25" x14ac:dyDescent="0.2">
      <c r="B277" s="436"/>
      <c r="C277" s="2697"/>
      <c r="D277" s="2698"/>
      <c r="E277" s="2698"/>
      <c r="F277" s="437"/>
      <c r="G277" s="437"/>
      <c r="H277" s="438"/>
      <c r="I277" s="439"/>
      <c r="J277" s="440"/>
      <c r="K277" s="440"/>
      <c r="L277" s="440"/>
      <c r="M277" s="440"/>
      <c r="N277" s="439"/>
      <c r="O277" s="439"/>
      <c r="P277" s="439"/>
      <c r="Q277" s="439"/>
      <c r="R277" s="439"/>
      <c r="S277" s="439"/>
      <c r="T277" s="439"/>
      <c r="U277" s="441"/>
      <c r="V277" s="442"/>
      <c r="W277" s="441"/>
      <c r="X277" s="443"/>
      <c r="Y277" s="444"/>
    </row>
    <row r="278" spans="2:25" x14ac:dyDescent="0.2">
      <c r="B278" s="445"/>
      <c r="C278" s="2699" t="s">
        <v>275</v>
      </c>
      <c r="D278" s="2700"/>
      <c r="E278" s="2700"/>
      <c r="F278" s="1687">
        <v>26</v>
      </c>
      <c r="G278" s="1687">
        <v>32</v>
      </c>
      <c r="H278" s="1688">
        <v>9</v>
      </c>
      <c r="I278" s="1689"/>
      <c r="J278" s="1689"/>
      <c r="K278" s="1689"/>
      <c r="L278" s="1689">
        <v>8</v>
      </c>
      <c r="M278" s="1689">
        <v>5</v>
      </c>
      <c r="N278" s="1689"/>
      <c r="O278" s="1689"/>
      <c r="P278" s="1689"/>
      <c r="Q278" s="1689">
        <v>12</v>
      </c>
      <c r="R278" s="1689">
        <v>9</v>
      </c>
      <c r="S278" s="1689"/>
      <c r="T278" s="1689"/>
      <c r="U278" s="1689">
        <v>2</v>
      </c>
      <c r="V278" s="1689">
        <v>5</v>
      </c>
      <c r="W278" s="1689"/>
      <c r="X278" s="1689">
        <v>18</v>
      </c>
      <c r="Y278" s="1690"/>
    </row>
    <row r="279" spans="2:25" ht="13.5" thickBot="1" x14ac:dyDescent="0.25">
      <c r="B279" s="452"/>
      <c r="C279" s="2701"/>
      <c r="D279" s="2702"/>
      <c r="E279" s="2702"/>
      <c r="F279" s="1691"/>
      <c r="G279" s="1691"/>
      <c r="H279" s="1692"/>
      <c r="I279" s="1693"/>
      <c r="J279" s="1694"/>
      <c r="K279" s="1694"/>
      <c r="L279" s="1694"/>
      <c r="M279" s="1694"/>
      <c r="N279" s="1693"/>
      <c r="O279" s="1693"/>
      <c r="P279" s="1693"/>
      <c r="Q279" s="1693"/>
      <c r="R279" s="1693"/>
      <c r="S279" s="1693"/>
      <c r="T279" s="1693"/>
      <c r="U279" s="1695"/>
      <c r="V279" s="1695"/>
      <c r="W279" s="1695"/>
      <c r="X279" s="1696"/>
      <c r="Y279" s="1697"/>
    </row>
    <row r="280" spans="2:25" ht="13.5" thickBot="1" x14ac:dyDescent="0.25">
      <c r="B280" s="2299" t="s">
        <v>308</v>
      </c>
      <c r="C280" s="2668"/>
      <c r="D280" s="2668"/>
      <c r="E280" s="2703"/>
      <c r="F280" s="1684">
        <f>SUM(F278:F279)</f>
        <v>26</v>
      </c>
      <c r="G280" s="1684">
        <f t="shared" ref="G280:X280" si="8">SUM(G278:G279)</f>
        <v>32</v>
      </c>
      <c r="H280" s="1685">
        <f t="shared" si="8"/>
        <v>9</v>
      </c>
      <c r="I280" s="1686">
        <f t="shared" si="8"/>
        <v>0</v>
      </c>
      <c r="J280" s="1686">
        <f t="shared" si="8"/>
        <v>0</v>
      </c>
      <c r="K280" s="1686">
        <f t="shared" si="8"/>
        <v>0</v>
      </c>
      <c r="L280" s="1686">
        <f t="shared" si="8"/>
        <v>8</v>
      </c>
      <c r="M280" s="1686">
        <f t="shared" si="8"/>
        <v>5</v>
      </c>
      <c r="N280" s="1686">
        <f t="shared" si="8"/>
        <v>0</v>
      </c>
      <c r="O280" s="1686">
        <f t="shared" si="8"/>
        <v>0</v>
      </c>
      <c r="P280" s="1686">
        <f t="shared" si="8"/>
        <v>0</v>
      </c>
      <c r="Q280" s="1686">
        <f t="shared" si="8"/>
        <v>12</v>
      </c>
      <c r="R280" s="1686">
        <f t="shared" si="8"/>
        <v>9</v>
      </c>
      <c r="S280" s="1686">
        <f t="shared" si="8"/>
        <v>0</v>
      </c>
      <c r="T280" s="1686">
        <f t="shared" si="8"/>
        <v>0</v>
      </c>
      <c r="U280" s="1686">
        <f t="shared" si="8"/>
        <v>2</v>
      </c>
      <c r="V280" s="1686">
        <f t="shared" si="8"/>
        <v>5</v>
      </c>
      <c r="W280" s="1686">
        <f t="shared" si="8"/>
        <v>0</v>
      </c>
      <c r="X280" s="1686">
        <f t="shared" si="8"/>
        <v>18</v>
      </c>
      <c r="Y280" s="1698"/>
    </row>
    <row r="281" spans="2:25" x14ac:dyDescent="0.2">
      <c r="B281" s="2059"/>
      <c r="C281" s="2059"/>
      <c r="D281" s="2059"/>
      <c r="E281" s="2059"/>
      <c r="F281" s="416"/>
      <c r="G281" s="416"/>
      <c r="H281" s="416"/>
      <c r="I281" s="416"/>
      <c r="J281" s="416"/>
      <c r="K281" s="416"/>
      <c r="L281" s="416"/>
      <c r="M281" s="416"/>
      <c r="N281" s="416"/>
      <c r="O281" s="416"/>
      <c r="P281" s="416"/>
      <c r="Q281" s="416"/>
      <c r="R281" s="416"/>
      <c r="S281" s="416"/>
      <c r="T281" s="416"/>
      <c r="U281" s="416"/>
      <c r="V281" s="416"/>
      <c r="W281" s="416"/>
      <c r="X281" s="416"/>
      <c r="Y281" s="417"/>
    </row>
    <row r="282" spans="2:25" x14ac:dyDescent="0.2">
      <c r="B282" s="65" t="s">
        <v>79</v>
      </c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2704"/>
      <c r="T282" s="2704"/>
      <c r="U282" s="2704"/>
      <c r="V282" s="2704"/>
      <c r="W282" s="2704"/>
      <c r="X282" s="2704"/>
      <c r="Y282" s="2704"/>
    </row>
    <row r="283" spans="2:25" x14ac:dyDescent="0.2">
      <c r="Y283" s="95"/>
    </row>
    <row r="284" spans="2:25" x14ac:dyDescent="0.2">
      <c r="B284" s="2049" t="s">
        <v>8</v>
      </c>
      <c r="C284" s="15" t="s">
        <v>171</v>
      </c>
      <c r="F284" s="20" t="s">
        <v>20</v>
      </c>
      <c r="G284" s="30" t="s">
        <v>195</v>
      </c>
      <c r="H284" s="15"/>
      <c r="I284" s="15"/>
      <c r="J284" s="15"/>
      <c r="K284" s="10"/>
      <c r="L284" s="10"/>
      <c r="M284" s="10"/>
      <c r="N284" s="10"/>
      <c r="O284" s="10"/>
      <c r="P284" s="10"/>
      <c r="Q284" s="10"/>
      <c r="R284" s="10"/>
      <c r="S284" s="2256"/>
      <c r="T284" s="2256"/>
      <c r="U284" s="2256"/>
      <c r="V284" s="2256"/>
      <c r="W284" s="2256"/>
      <c r="X284" s="2256"/>
      <c r="Y284" s="2256"/>
    </row>
    <row r="285" spans="2:25" x14ac:dyDescent="0.2">
      <c r="B285" s="2049" t="s">
        <v>11</v>
      </c>
      <c r="C285" s="15" t="s">
        <v>172</v>
      </c>
      <c r="F285" s="20" t="s">
        <v>20</v>
      </c>
      <c r="G285" s="30" t="s">
        <v>196</v>
      </c>
      <c r="H285" s="17"/>
      <c r="I285" s="15"/>
      <c r="J285" s="15"/>
      <c r="K285" s="10"/>
      <c r="L285" s="10"/>
      <c r="M285" s="10"/>
      <c r="N285" s="10"/>
      <c r="O285" s="10"/>
      <c r="P285" s="10"/>
      <c r="Q285" s="10"/>
      <c r="R285" s="10"/>
      <c r="S285" s="2256"/>
      <c r="T285" s="2256"/>
      <c r="U285" s="2256"/>
      <c r="V285" s="2256"/>
      <c r="W285" s="2256"/>
      <c r="X285" s="2256"/>
      <c r="Y285" s="2256"/>
    </row>
    <row r="286" spans="2:25" x14ac:dyDescent="0.2">
      <c r="B286" s="2049" t="s">
        <v>13</v>
      </c>
      <c r="C286" s="18" t="s">
        <v>173</v>
      </c>
      <c r="F286" s="20" t="s">
        <v>20</v>
      </c>
      <c r="G286" s="30" t="s">
        <v>197</v>
      </c>
      <c r="H286" s="18"/>
      <c r="I286" s="15"/>
      <c r="J286" s="15"/>
      <c r="K286" s="10"/>
      <c r="L286" s="10"/>
      <c r="M286" s="10"/>
      <c r="N286" s="10"/>
      <c r="O286" s="10"/>
      <c r="P286" s="10"/>
      <c r="Q286" s="10"/>
      <c r="R286" s="10"/>
      <c r="S286" s="2392"/>
      <c r="T286" s="2392"/>
      <c r="U286" s="2392"/>
      <c r="V286" s="2392"/>
      <c r="W286" s="2392"/>
      <c r="X286" s="2392"/>
      <c r="Y286" s="2392"/>
    </row>
    <row r="287" spans="2:25" x14ac:dyDescent="0.2">
      <c r="B287" s="2049" t="s">
        <v>49</v>
      </c>
      <c r="C287" s="15" t="s">
        <v>174</v>
      </c>
      <c r="F287" s="20" t="s">
        <v>20</v>
      </c>
      <c r="G287" s="30" t="s">
        <v>198</v>
      </c>
      <c r="H287" s="15"/>
      <c r="I287" s="15"/>
      <c r="J287" s="15"/>
      <c r="K287" s="2045"/>
      <c r="L287" s="10"/>
      <c r="M287" s="10"/>
      <c r="N287" s="10"/>
      <c r="O287" s="10"/>
      <c r="P287" s="10"/>
      <c r="Q287" s="10"/>
      <c r="R287" s="10"/>
      <c r="S287" s="2392"/>
      <c r="T287" s="2392"/>
      <c r="U287" s="2392"/>
      <c r="V287" s="2392"/>
      <c r="W287" s="2392"/>
      <c r="X287" s="2392"/>
      <c r="Y287" s="2392"/>
    </row>
    <row r="288" spans="2:25" x14ac:dyDescent="0.2">
      <c r="B288" s="2049" t="s">
        <v>50</v>
      </c>
      <c r="C288" s="15" t="s">
        <v>175</v>
      </c>
      <c r="F288" s="20" t="s">
        <v>20</v>
      </c>
      <c r="G288" s="30" t="s">
        <v>199</v>
      </c>
      <c r="H288" s="10"/>
      <c r="I288" s="10"/>
      <c r="J288" s="10"/>
      <c r="K288" s="2045"/>
      <c r="L288" s="10"/>
      <c r="M288" s="10"/>
      <c r="N288" s="10"/>
      <c r="O288" s="10"/>
      <c r="P288" s="10"/>
      <c r="Q288" s="10"/>
      <c r="R288" s="10"/>
      <c r="Y288" s="95"/>
    </row>
    <row r="289" spans="2:25" x14ac:dyDescent="0.2">
      <c r="B289" s="2049" t="s">
        <v>51</v>
      </c>
      <c r="C289" s="15" t="s">
        <v>177</v>
      </c>
      <c r="F289" s="20" t="s">
        <v>20</v>
      </c>
      <c r="G289" s="30" t="s">
        <v>200</v>
      </c>
      <c r="H289" s="10"/>
      <c r="I289" s="10"/>
      <c r="J289" s="10"/>
      <c r="K289" s="2045"/>
      <c r="L289" s="10"/>
      <c r="M289" s="10"/>
      <c r="N289" s="10"/>
      <c r="O289" s="10"/>
      <c r="P289" s="10"/>
      <c r="Q289" s="10"/>
      <c r="R289" s="10"/>
      <c r="Y289" s="95"/>
    </row>
    <row r="290" spans="2:25" x14ac:dyDescent="0.2">
      <c r="B290" s="2049" t="s">
        <v>52</v>
      </c>
      <c r="C290" s="15" t="s">
        <v>179</v>
      </c>
      <c r="F290" s="20" t="s">
        <v>20</v>
      </c>
      <c r="G290" s="30" t="s">
        <v>201</v>
      </c>
      <c r="H290" s="10"/>
      <c r="I290" s="10"/>
      <c r="J290" s="10"/>
      <c r="K290" s="2045"/>
      <c r="L290" s="10"/>
      <c r="M290" s="10"/>
      <c r="N290" s="10"/>
      <c r="O290" s="10"/>
      <c r="P290" s="10"/>
      <c r="Q290" s="10"/>
      <c r="R290" s="10"/>
      <c r="Y290" s="95"/>
    </row>
    <row r="291" spans="2:25" x14ac:dyDescent="0.2">
      <c r="B291" s="2049" t="s">
        <v>53</v>
      </c>
      <c r="C291" s="15" t="s">
        <v>191</v>
      </c>
      <c r="F291" s="20" t="s">
        <v>20</v>
      </c>
      <c r="G291" s="30" t="s">
        <v>202</v>
      </c>
      <c r="H291" s="10"/>
      <c r="I291" s="10"/>
      <c r="J291" s="10"/>
      <c r="K291" s="2045"/>
      <c r="L291" s="10"/>
      <c r="M291" s="10"/>
      <c r="N291" s="10"/>
      <c r="O291" s="10"/>
      <c r="P291" s="10"/>
      <c r="Q291" s="10"/>
      <c r="R291" s="10"/>
      <c r="S291" s="2257"/>
      <c r="T291" s="2257"/>
      <c r="U291" s="2257"/>
      <c r="V291" s="2257"/>
      <c r="W291" s="2257"/>
      <c r="X291" s="2257"/>
      <c r="Y291" s="2257"/>
    </row>
    <row r="292" spans="2:25" x14ac:dyDescent="0.2">
      <c r="B292" s="2049" t="s">
        <v>54</v>
      </c>
      <c r="C292" s="15" t="s">
        <v>180</v>
      </c>
      <c r="F292" s="20" t="s">
        <v>20</v>
      </c>
      <c r="G292" s="30" t="s">
        <v>206</v>
      </c>
      <c r="H292" s="10"/>
      <c r="I292" s="10"/>
      <c r="J292" s="10"/>
      <c r="K292" s="2045"/>
      <c r="L292" s="10"/>
      <c r="M292" s="10"/>
      <c r="N292" s="10"/>
      <c r="O292" s="10"/>
      <c r="P292" s="10"/>
      <c r="Q292" s="10"/>
      <c r="R292" s="10"/>
      <c r="S292" s="2392"/>
      <c r="T292" s="2392"/>
      <c r="U292" s="2392"/>
      <c r="V292" s="2392"/>
      <c r="W292" s="2392"/>
      <c r="X292" s="2392"/>
      <c r="Y292" s="2392"/>
    </row>
    <row r="293" spans="2:25" x14ac:dyDescent="0.2">
      <c r="B293" s="2049" t="s">
        <v>55</v>
      </c>
      <c r="C293" s="15" t="s">
        <v>192</v>
      </c>
      <c r="F293" s="20" t="s">
        <v>20</v>
      </c>
      <c r="G293" s="30" t="s">
        <v>203</v>
      </c>
      <c r="H293" s="10"/>
      <c r="I293" s="10"/>
      <c r="J293" s="10"/>
      <c r="K293" s="2045"/>
      <c r="L293" s="10"/>
      <c r="M293" s="10"/>
      <c r="N293" s="10"/>
      <c r="O293" s="10"/>
      <c r="P293" s="10"/>
      <c r="Q293" s="10"/>
      <c r="R293" s="10"/>
      <c r="S293" s="2392"/>
      <c r="T293" s="2392"/>
      <c r="U293" s="2392"/>
      <c r="V293" s="2392"/>
      <c r="W293" s="2392"/>
      <c r="X293" s="2392"/>
      <c r="Y293" s="2392"/>
    </row>
    <row r="294" spans="2:25" x14ac:dyDescent="0.2">
      <c r="B294" s="2049" t="s">
        <v>56</v>
      </c>
      <c r="C294" s="15" t="s">
        <v>183</v>
      </c>
      <c r="F294" s="20" t="s">
        <v>20</v>
      </c>
      <c r="G294" s="30" t="s">
        <v>205</v>
      </c>
      <c r="H294" s="10"/>
      <c r="I294" s="10"/>
      <c r="J294" s="10"/>
      <c r="K294" s="2045"/>
      <c r="L294" s="10"/>
      <c r="M294" s="10"/>
      <c r="N294" s="10"/>
      <c r="O294" s="10"/>
      <c r="P294" s="10"/>
      <c r="Q294" s="10"/>
      <c r="R294" s="10"/>
      <c r="Y294" s="95"/>
    </row>
    <row r="295" spans="2:25" x14ac:dyDescent="0.2">
      <c r="B295" s="2049" t="s">
        <v>57</v>
      </c>
      <c r="C295" s="15" t="s">
        <v>193</v>
      </c>
      <c r="F295" s="20" t="s">
        <v>20</v>
      </c>
      <c r="G295" s="30" t="s">
        <v>204</v>
      </c>
      <c r="H295" s="10"/>
      <c r="I295" s="10"/>
      <c r="J295" s="10"/>
      <c r="K295" s="2045"/>
      <c r="L295" s="10"/>
      <c r="M295" s="10"/>
      <c r="N295" s="10"/>
      <c r="O295" s="10"/>
      <c r="P295" s="10"/>
      <c r="Q295" s="10"/>
      <c r="R295" s="10"/>
      <c r="Y295" s="95"/>
    </row>
    <row r="296" spans="2:25" x14ac:dyDescent="0.2">
      <c r="B296" s="1174" t="s">
        <v>643</v>
      </c>
      <c r="C296" s="112" t="s">
        <v>679</v>
      </c>
    </row>
    <row r="298" spans="2:25" ht="18" x14ac:dyDescent="0.25">
      <c r="B298" s="2361" t="s">
        <v>260</v>
      </c>
      <c r="C298" s="2361"/>
      <c r="D298" s="2361"/>
      <c r="E298" s="2361"/>
      <c r="F298" s="2361"/>
      <c r="G298" s="2361"/>
      <c r="H298" s="2361"/>
      <c r="I298" s="2361"/>
      <c r="J298" s="2361"/>
      <c r="K298" s="2361"/>
      <c r="L298" s="2361"/>
      <c r="M298" s="2361"/>
      <c r="N298" s="2361"/>
      <c r="O298" s="2361"/>
      <c r="P298" s="2361"/>
      <c r="Q298" s="2361"/>
      <c r="R298" s="2361"/>
      <c r="S298" s="2361"/>
      <c r="T298" s="2361"/>
      <c r="U298" s="2361"/>
      <c r="V298" s="2361"/>
      <c r="W298" s="2361"/>
      <c r="X298" s="2361"/>
    </row>
    <row r="299" spans="2:25" ht="18" x14ac:dyDescent="0.25">
      <c r="B299" s="2146"/>
      <c r="C299" s="2146"/>
      <c r="D299" s="2146"/>
      <c r="E299" s="2146"/>
      <c r="F299" s="2146"/>
      <c r="G299" s="2146"/>
      <c r="H299" s="2146"/>
      <c r="I299" s="2146"/>
      <c r="J299" s="2146"/>
      <c r="K299" s="2146"/>
      <c r="L299" s="2146"/>
      <c r="M299" s="2146"/>
      <c r="N299" s="2146"/>
      <c r="O299" s="2146"/>
      <c r="P299" s="2146"/>
      <c r="Q299" s="2146"/>
      <c r="R299" s="2146"/>
      <c r="S299" s="2146"/>
      <c r="T299" s="2146"/>
      <c r="U299" s="2146"/>
      <c r="V299" s="2146"/>
      <c r="W299" s="2146"/>
      <c r="X299" s="2146"/>
    </row>
    <row r="300" spans="2:25" x14ac:dyDescent="0.2">
      <c r="B300" s="112" t="s">
        <v>273</v>
      </c>
      <c r="C300" s="112"/>
      <c r="D300" s="112" t="s">
        <v>27</v>
      </c>
      <c r="E300" s="2705" t="s">
        <v>291</v>
      </c>
      <c r="F300" s="2705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</row>
    <row r="301" spans="2:25" x14ac:dyDescent="0.2">
      <c r="B301" s="112" t="s">
        <v>25</v>
      </c>
      <c r="C301" s="112"/>
      <c r="D301" s="112" t="s">
        <v>27</v>
      </c>
      <c r="E301" s="2706">
        <v>2014</v>
      </c>
      <c r="F301" s="2706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</row>
    <row r="302" spans="2:25" x14ac:dyDescent="0.2">
      <c r="B302" s="112" t="s">
        <v>311</v>
      </c>
      <c r="C302" s="112"/>
      <c r="D302" s="112" t="s">
        <v>27</v>
      </c>
      <c r="E302" s="2705" t="s">
        <v>295</v>
      </c>
      <c r="F302" s="2705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</row>
    <row r="303" spans="2:25" x14ac:dyDescent="0.2">
      <c r="B303" s="112" t="s">
        <v>26</v>
      </c>
      <c r="C303" s="112"/>
      <c r="D303" s="112" t="s">
        <v>27</v>
      </c>
      <c r="E303" s="2157" t="s">
        <v>314</v>
      </c>
      <c r="F303" s="2157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</row>
    <row r="304" spans="2:25" ht="13.5" thickBot="1" x14ac:dyDescent="0.25">
      <c r="B304" s="112"/>
      <c r="C304" s="112"/>
      <c r="D304" s="460"/>
      <c r="E304" s="460"/>
      <c r="F304" s="460"/>
      <c r="G304" s="460"/>
      <c r="H304" s="354"/>
      <c r="I304" s="354"/>
      <c r="J304" s="354"/>
      <c r="K304" s="354"/>
      <c r="L304" s="354"/>
      <c r="M304" s="354"/>
      <c r="N304" s="354"/>
      <c r="O304" s="354"/>
      <c r="P304" s="354"/>
      <c r="Q304" s="354"/>
      <c r="R304" s="354"/>
      <c r="S304" s="354"/>
      <c r="T304" s="354"/>
      <c r="U304" s="354"/>
      <c r="V304" s="354"/>
      <c r="W304" s="354"/>
      <c r="X304" s="354"/>
      <c r="Y304" s="460"/>
    </row>
    <row r="305" spans="2:25" x14ac:dyDescent="0.2">
      <c r="B305" s="2707" t="s">
        <v>0</v>
      </c>
      <c r="C305" s="2710" t="s">
        <v>272</v>
      </c>
      <c r="D305" s="2711"/>
      <c r="E305" s="2711"/>
      <c r="F305" s="2716" t="s">
        <v>194</v>
      </c>
      <c r="G305" s="2399" t="s">
        <v>169</v>
      </c>
      <c r="H305" s="2719" t="s">
        <v>170</v>
      </c>
      <c r="I305" s="2357"/>
      <c r="J305" s="2357"/>
      <c r="K305" s="2357"/>
      <c r="L305" s="2357"/>
      <c r="M305" s="2357"/>
      <c r="N305" s="2357"/>
      <c r="O305" s="2357"/>
      <c r="P305" s="2357"/>
      <c r="Q305" s="2357"/>
      <c r="R305" s="2357"/>
      <c r="S305" s="2357"/>
      <c r="T305" s="2357"/>
      <c r="U305" s="2357"/>
      <c r="V305" s="2357"/>
      <c r="W305" s="2357"/>
      <c r="X305" s="2359"/>
      <c r="Y305" s="2400" t="s">
        <v>309</v>
      </c>
    </row>
    <row r="306" spans="2:25" x14ac:dyDescent="0.2">
      <c r="B306" s="2708"/>
      <c r="C306" s="2712"/>
      <c r="D306" s="2713"/>
      <c r="E306" s="2713"/>
      <c r="F306" s="2717"/>
      <c r="G306" s="2401"/>
      <c r="H306" s="2720" t="s">
        <v>171</v>
      </c>
      <c r="I306" s="2358" t="s">
        <v>172</v>
      </c>
      <c r="J306" s="2358" t="s">
        <v>173</v>
      </c>
      <c r="K306" s="2358" t="s">
        <v>174</v>
      </c>
      <c r="L306" s="2358" t="s">
        <v>241</v>
      </c>
      <c r="M306" s="2358" t="s">
        <v>176</v>
      </c>
      <c r="N306" s="2358" t="s">
        <v>177</v>
      </c>
      <c r="O306" s="2358" t="s">
        <v>178</v>
      </c>
      <c r="P306" s="2358" t="s">
        <v>182</v>
      </c>
      <c r="Q306" s="2358" t="s">
        <v>179</v>
      </c>
      <c r="R306" s="2358" t="s">
        <v>270</v>
      </c>
      <c r="S306" s="2358" t="s">
        <v>180</v>
      </c>
      <c r="T306" s="2358" t="s">
        <v>181</v>
      </c>
      <c r="U306" s="2358" t="s">
        <v>183</v>
      </c>
      <c r="V306" s="2358" t="s">
        <v>193</v>
      </c>
      <c r="W306" s="2358" t="s">
        <v>184</v>
      </c>
      <c r="X306" s="2360" t="s">
        <v>97</v>
      </c>
      <c r="Y306" s="2402"/>
    </row>
    <row r="307" spans="2:25" x14ac:dyDescent="0.2">
      <c r="B307" s="2709"/>
      <c r="C307" s="2714"/>
      <c r="D307" s="2715"/>
      <c r="E307" s="2715"/>
      <c r="F307" s="2718"/>
      <c r="G307" s="2403"/>
      <c r="H307" s="2720"/>
      <c r="I307" s="2358"/>
      <c r="J307" s="2358"/>
      <c r="K307" s="2358"/>
      <c r="L307" s="2358"/>
      <c r="M307" s="2358"/>
      <c r="N307" s="2358"/>
      <c r="O307" s="2358"/>
      <c r="P307" s="2358"/>
      <c r="Q307" s="2358"/>
      <c r="R307" s="2358"/>
      <c r="S307" s="2358"/>
      <c r="T307" s="2358"/>
      <c r="U307" s="2358"/>
      <c r="V307" s="2358"/>
      <c r="W307" s="2358"/>
      <c r="X307" s="2360"/>
      <c r="Y307" s="2404"/>
    </row>
    <row r="308" spans="2:25" ht="13.5" thickBot="1" x14ac:dyDescent="0.25">
      <c r="B308" s="375">
        <v>1</v>
      </c>
      <c r="C308" s="2696">
        <v>2</v>
      </c>
      <c r="D308" s="2398"/>
      <c r="E308" s="2398"/>
      <c r="F308" s="461">
        <v>3</v>
      </c>
      <c r="G308" s="462">
        <v>4</v>
      </c>
      <c r="H308" s="375">
        <v>5</v>
      </c>
      <c r="I308" s="378">
        <v>6</v>
      </c>
      <c r="J308" s="378">
        <v>7</v>
      </c>
      <c r="K308" s="378">
        <v>8</v>
      </c>
      <c r="L308" s="378">
        <v>9</v>
      </c>
      <c r="M308" s="378">
        <v>10</v>
      </c>
      <c r="N308" s="378">
        <v>11</v>
      </c>
      <c r="O308" s="378">
        <v>12</v>
      </c>
      <c r="P308" s="378">
        <v>13</v>
      </c>
      <c r="Q308" s="378">
        <v>14</v>
      </c>
      <c r="R308" s="378">
        <v>15</v>
      </c>
      <c r="S308" s="378">
        <v>16</v>
      </c>
      <c r="T308" s="378">
        <v>17</v>
      </c>
      <c r="U308" s="378">
        <v>18</v>
      </c>
      <c r="V308" s="378">
        <v>19</v>
      </c>
      <c r="W308" s="378">
        <v>20</v>
      </c>
      <c r="X308" s="376">
        <v>21</v>
      </c>
      <c r="Y308" s="2145">
        <v>22</v>
      </c>
    </row>
    <row r="309" spans="2:25" x14ac:dyDescent="0.2">
      <c r="B309" s="436"/>
      <c r="C309" s="2697"/>
      <c r="D309" s="2698"/>
      <c r="E309" s="2698"/>
      <c r="F309" s="437"/>
      <c r="G309" s="437"/>
      <c r="H309" s="438"/>
      <c r="I309" s="439"/>
      <c r="J309" s="440"/>
      <c r="K309" s="440"/>
      <c r="L309" s="440"/>
      <c r="M309" s="440"/>
      <c r="N309" s="439"/>
      <c r="O309" s="439"/>
      <c r="P309" s="439"/>
      <c r="Q309" s="439"/>
      <c r="R309" s="439"/>
      <c r="S309" s="439"/>
      <c r="T309" s="439"/>
      <c r="U309" s="441"/>
      <c r="V309" s="442"/>
      <c r="W309" s="441"/>
      <c r="X309" s="443"/>
      <c r="Y309" s="444"/>
    </row>
    <row r="310" spans="2:25" x14ac:dyDescent="0.2">
      <c r="B310" s="445"/>
      <c r="C310" s="2699" t="s">
        <v>275</v>
      </c>
      <c r="D310" s="2700"/>
      <c r="E310" s="2700"/>
      <c r="F310" s="1687">
        <v>13</v>
      </c>
      <c r="G310" s="1687">
        <v>15</v>
      </c>
      <c r="H310" s="1688">
        <v>5</v>
      </c>
      <c r="I310" s="1689"/>
      <c r="J310" s="1689"/>
      <c r="K310" s="1689"/>
      <c r="L310" s="1689">
        <v>10</v>
      </c>
      <c r="M310" s="1689"/>
      <c r="N310" s="1689"/>
      <c r="O310" s="1689"/>
      <c r="P310" s="1689"/>
      <c r="Q310" s="1689">
        <v>6</v>
      </c>
      <c r="R310" s="1689">
        <v>3</v>
      </c>
      <c r="S310" s="1689"/>
      <c r="T310" s="1689"/>
      <c r="U310" s="1689">
        <v>1</v>
      </c>
      <c r="V310" s="1689">
        <v>3</v>
      </c>
      <c r="W310" s="1689"/>
      <c r="X310" s="1689">
        <v>4</v>
      </c>
      <c r="Y310" s="1690"/>
    </row>
    <row r="311" spans="2:25" ht="13.5" thickBot="1" x14ac:dyDescent="0.25">
      <c r="B311" s="452"/>
      <c r="C311" s="2701"/>
      <c r="D311" s="2702"/>
      <c r="E311" s="2702"/>
      <c r="F311" s="1691"/>
      <c r="G311" s="1691"/>
      <c r="H311" s="1692"/>
      <c r="I311" s="1693"/>
      <c r="J311" s="1694"/>
      <c r="K311" s="1694"/>
      <c r="L311" s="1694"/>
      <c r="M311" s="1694"/>
      <c r="N311" s="1693"/>
      <c r="O311" s="1693"/>
      <c r="P311" s="1693"/>
      <c r="Q311" s="1693"/>
      <c r="R311" s="1693"/>
      <c r="S311" s="1693"/>
      <c r="T311" s="1693"/>
      <c r="U311" s="1695"/>
      <c r="V311" s="1695"/>
      <c r="W311" s="1695"/>
      <c r="X311" s="1696"/>
      <c r="Y311" s="1697"/>
    </row>
    <row r="312" spans="2:25" ht="13.5" thickBot="1" x14ac:dyDescent="0.25">
      <c r="B312" s="2299" t="s">
        <v>308</v>
      </c>
      <c r="C312" s="2668"/>
      <c r="D312" s="2668"/>
      <c r="E312" s="2703"/>
      <c r="F312" s="1684">
        <f>SUM(F310:F311)</f>
        <v>13</v>
      </c>
      <c r="G312" s="1684">
        <f t="shared" ref="G312:X312" si="9">SUM(G310:G311)</f>
        <v>15</v>
      </c>
      <c r="H312" s="1685">
        <f t="shared" si="9"/>
        <v>5</v>
      </c>
      <c r="I312" s="1686">
        <f t="shared" si="9"/>
        <v>0</v>
      </c>
      <c r="J312" s="1686">
        <f t="shared" si="9"/>
        <v>0</v>
      </c>
      <c r="K312" s="1686">
        <f t="shared" si="9"/>
        <v>0</v>
      </c>
      <c r="L312" s="1686">
        <f t="shared" si="9"/>
        <v>10</v>
      </c>
      <c r="M312" s="1686">
        <f t="shared" si="9"/>
        <v>0</v>
      </c>
      <c r="N312" s="1686">
        <f t="shared" si="9"/>
        <v>0</v>
      </c>
      <c r="O312" s="1686">
        <f t="shared" si="9"/>
        <v>0</v>
      </c>
      <c r="P312" s="1686">
        <f t="shared" si="9"/>
        <v>0</v>
      </c>
      <c r="Q312" s="1686">
        <f t="shared" si="9"/>
        <v>6</v>
      </c>
      <c r="R312" s="1686">
        <f t="shared" si="9"/>
        <v>3</v>
      </c>
      <c r="S312" s="1686">
        <f t="shared" si="9"/>
        <v>0</v>
      </c>
      <c r="T312" s="1686">
        <f t="shared" si="9"/>
        <v>0</v>
      </c>
      <c r="U312" s="1686">
        <f t="shared" si="9"/>
        <v>1</v>
      </c>
      <c r="V312" s="1686">
        <f t="shared" si="9"/>
        <v>3</v>
      </c>
      <c r="W312" s="1686">
        <f t="shared" si="9"/>
        <v>0</v>
      </c>
      <c r="X312" s="1686">
        <f t="shared" si="9"/>
        <v>4</v>
      </c>
      <c r="Y312" s="1698"/>
    </row>
    <row r="313" spans="2:25" x14ac:dyDescent="0.2">
      <c r="B313" s="2158"/>
      <c r="C313" s="2158"/>
      <c r="D313" s="2158"/>
      <c r="E313" s="2158"/>
      <c r="F313" s="416"/>
      <c r="G313" s="416"/>
      <c r="H313" s="416"/>
      <c r="I313" s="416"/>
      <c r="J313" s="416"/>
      <c r="K313" s="416"/>
      <c r="L313" s="416"/>
      <c r="M313" s="416"/>
      <c r="N313" s="416"/>
      <c r="O313" s="416"/>
      <c r="P313" s="416"/>
      <c r="Q313" s="416"/>
      <c r="R313" s="416"/>
      <c r="S313" s="416"/>
      <c r="T313" s="416"/>
      <c r="U313" s="416"/>
      <c r="V313" s="416"/>
      <c r="W313" s="416"/>
      <c r="X313" s="416"/>
      <c r="Y313" s="417"/>
    </row>
    <row r="314" spans="2:25" x14ac:dyDescent="0.2">
      <c r="B314" s="65" t="s">
        <v>79</v>
      </c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2704"/>
      <c r="T314" s="2704"/>
      <c r="U314" s="2704"/>
      <c r="V314" s="2704"/>
      <c r="W314" s="2704"/>
      <c r="X314" s="2704"/>
      <c r="Y314" s="2704"/>
    </row>
    <row r="315" spans="2:25" x14ac:dyDescent="0.2">
      <c r="Y315" s="95"/>
    </row>
    <row r="316" spans="2:25" x14ac:dyDescent="0.2">
      <c r="B316" s="2147" t="s">
        <v>8</v>
      </c>
      <c r="C316" s="15" t="s">
        <v>171</v>
      </c>
      <c r="F316" s="20" t="s">
        <v>20</v>
      </c>
      <c r="G316" s="30" t="s">
        <v>195</v>
      </c>
      <c r="H316" s="15"/>
      <c r="I316" s="15"/>
      <c r="J316" s="15"/>
      <c r="K316" s="10"/>
      <c r="L316" s="10"/>
      <c r="M316" s="10"/>
      <c r="N316" s="10"/>
      <c r="O316" s="10"/>
      <c r="P316" s="10"/>
      <c r="Q316" s="10"/>
      <c r="R316" s="10"/>
      <c r="S316" s="2256"/>
      <c r="T316" s="2256"/>
      <c r="U316" s="2256"/>
      <c r="V316" s="2256"/>
      <c r="W316" s="2256"/>
      <c r="X316" s="2256"/>
      <c r="Y316" s="2256"/>
    </row>
    <row r="317" spans="2:25" x14ac:dyDescent="0.2">
      <c r="B317" s="2147" t="s">
        <v>11</v>
      </c>
      <c r="C317" s="15" t="s">
        <v>172</v>
      </c>
      <c r="F317" s="20" t="s">
        <v>20</v>
      </c>
      <c r="G317" s="30" t="s">
        <v>196</v>
      </c>
      <c r="H317" s="17"/>
      <c r="I317" s="15"/>
      <c r="J317" s="15"/>
      <c r="K317" s="10"/>
      <c r="L317" s="10"/>
      <c r="M317" s="10"/>
      <c r="N317" s="10"/>
      <c r="O317" s="10"/>
      <c r="P317" s="10"/>
      <c r="Q317" s="10"/>
      <c r="R317" s="10"/>
      <c r="S317" s="2256"/>
      <c r="T317" s="2256"/>
      <c r="U317" s="2256"/>
      <c r="V317" s="2256"/>
      <c r="W317" s="2256"/>
      <c r="X317" s="2256"/>
      <c r="Y317" s="2256"/>
    </row>
    <row r="318" spans="2:25" x14ac:dyDescent="0.2">
      <c r="B318" s="2147" t="s">
        <v>13</v>
      </c>
      <c r="C318" s="18" t="s">
        <v>173</v>
      </c>
      <c r="F318" s="20" t="s">
        <v>20</v>
      </c>
      <c r="G318" s="30" t="s">
        <v>197</v>
      </c>
      <c r="H318" s="18"/>
      <c r="I318" s="15"/>
      <c r="J318" s="15"/>
      <c r="K318" s="10"/>
      <c r="L318" s="10"/>
      <c r="M318" s="10"/>
      <c r="N318" s="10"/>
      <c r="O318" s="10"/>
      <c r="P318" s="10"/>
      <c r="Q318" s="10"/>
      <c r="R318" s="10"/>
      <c r="S318" s="2392"/>
      <c r="T318" s="2392"/>
      <c r="U318" s="2392"/>
      <c r="V318" s="2392"/>
      <c r="W318" s="2392"/>
      <c r="X318" s="2392"/>
      <c r="Y318" s="2392"/>
    </row>
    <row r="319" spans="2:25" x14ac:dyDescent="0.2">
      <c r="B319" s="2147" t="s">
        <v>49</v>
      </c>
      <c r="C319" s="15" t="s">
        <v>174</v>
      </c>
      <c r="F319" s="20" t="s">
        <v>20</v>
      </c>
      <c r="G319" s="30" t="s">
        <v>198</v>
      </c>
      <c r="H319" s="15"/>
      <c r="I319" s="15"/>
      <c r="J319" s="15"/>
      <c r="K319" s="2143"/>
      <c r="L319" s="10"/>
      <c r="M319" s="10"/>
      <c r="N319" s="10"/>
      <c r="O319" s="10"/>
      <c r="P319" s="10"/>
      <c r="Q319" s="10"/>
      <c r="R319" s="10"/>
      <c r="S319" s="2392"/>
      <c r="T319" s="2392"/>
      <c r="U319" s="2392"/>
      <c r="V319" s="2392"/>
      <c r="W319" s="2392"/>
      <c r="X319" s="2392"/>
      <c r="Y319" s="2392"/>
    </row>
    <row r="320" spans="2:25" x14ac:dyDescent="0.2">
      <c r="B320" s="2147" t="s">
        <v>50</v>
      </c>
      <c r="C320" s="15" t="s">
        <v>175</v>
      </c>
      <c r="F320" s="20" t="s">
        <v>20</v>
      </c>
      <c r="G320" s="30" t="s">
        <v>199</v>
      </c>
      <c r="H320" s="10"/>
      <c r="I320" s="10"/>
      <c r="J320" s="10"/>
      <c r="K320" s="2143"/>
      <c r="L320" s="10"/>
      <c r="M320" s="10"/>
      <c r="N320" s="10"/>
      <c r="O320" s="10"/>
      <c r="P320" s="10"/>
      <c r="Q320" s="10"/>
      <c r="R320" s="10"/>
      <c r="Y320" s="95"/>
    </row>
    <row r="321" spans="2:25" x14ac:dyDescent="0.2">
      <c r="B321" s="2147" t="s">
        <v>51</v>
      </c>
      <c r="C321" s="15" t="s">
        <v>177</v>
      </c>
      <c r="F321" s="20" t="s">
        <v>20</v>
      </c>
      <c r="G321" s="30" t="s">
        <v>200</v>
      </c>
      <c r="H321" s="10"/>
      <c r="I321" s="10"/>
      <c r="J321" s="10"/>
      <c r="K321" s="2143"/>
      <c r="L321" s="10"/>
      <c r="M321" s="10"/>
      <c r="N321" s="10"/>
      <c r="O321" s="10"/>
      <c r="P321" s="10"/>
      <c r="Q321" s="10"/>
      <c r="R321" s="10"/>
      <c r="Y321" s="95"/>
    </row>
    <row r="322" spans="2:25" x14ac:dyDescent="0.2">
      <c r="B322" s="2147" t="s">
        <v>52</v>
      </c>
      <c r="C322" s="15" t="s">
        <v>179</v>
      </c>
      <c r="F322" s="20" t="s">
        <v>20</v>
      </c>
      <c r="G322" s="30" t="s">
        <v>201</v>
      </c>
      <c r="H322" s="10"/>
      <c r="I322" s="10"/>
      <c r="J322" s="10"/>
      <c r="K322" s="2143"/>
      <c r="L322" s="10"/>
      <c r="M322" s="10"/>
      <c r="N322" s="10"/>
      <c r="O322" s="10"/>
      <c r="P322" s="10"/>
      <c r="Q322" s="10"/>
      <c r="R322" s="10"/>
      <c r="Y322" s="95"/>
    </row>
    <row r="323" spans="2:25" x14ac:dyDescent="0.2">
      <c r="B323" s="2147" t="s">
        <v>53</v>
      </c>
      <c r="C323" s="15" t="s">
        <v>191</v>
      </c>
      <c r="F323" s="20" t="s">
        <v>20</v>
      </c>
      <c r="G323" s="30" t="s">
        <v>202</v>
      </c>
      <c r="H323" s="10"/>
      <c r="I323" s="10"/>
      <c r="J323" s="10"/>
      <c r="K323" s="2143"/>
      <c r="L323" s="10"/>
      <c r="M323" s="10"/>
      <c r="N323" s="10"/>
      <c r="O323" s="10"/>
      <c r="P323" s="10"/>
      <c r="Q323" s="10"/>
      <c r="R323" s="10"/>
      <c r="S323" s="2257"/>
      <c r="T323" s="2257"/>
      <c r="U323" s="2257"/>
      <c r="V323" s="2257"/>
      <c r="W323" s="2257"/>
      <c r="X323" s="2257"/>
      <c r="Y323" s="2257"/>
    </row>
    <row r="324" spans="2:25" x14ac:dyDescent="0.2">
      <c r="B324" s="2147" t="s">
        <v>54</v>
      </c>
      <c r="C324" s="15" t="s">
        <v>180</v>
      </c>
      <c r="F324" s="20" t="s">
        <v>20</v>
      </c>
      <c r="G324" s="30" t="s">
        <v>206</v>
      </c>
      <c r="H324" s="10"/>
      <c r="I324" s="10"/>
      <c r="J324" s="10"/>
      <c r="K324" s="2143"/>
      <c r="L324" s="10"/>
      <c r="M324" s="10"/>
      <c r="N324" s="10"/>
      <c r="O324" s="10"/>
      <c r="P324" s="10"/>
      <c r="Q324" s="10"/>
      <c r="R324" s="10"/>
      <c r="S324" s="2392"/>
      <c r="T324" s="2392"/>
      <c r="U324" s="2392"/>
      <c r="V324" s="2392"/>
      <c r="W324" s="2392"/>
      <c r="X324" s="2392"/>
      <c r="Y324" s="2392"/>
    </row>
    <row r="325" spans="2:25" x14ac:dyDescent="0.2">
      <c r="B325" s="2147" t="s">
        <v>55</v>
      </c>
      <c r="C325" s="15" t="s">
        <v>192</v>
      </c>
      <c r="F325" s="20" t="s">
        <v>20</v>
      </c>
      <c r="G325" s="30" t="s">
        <v>203</v>
      </c>
      <c r="H325" s="10"/>
      <c r="I325" s="10"/>
      <c r="J325" s="10"/>
      <c r="K325" s="2143"/>
      <c r="L325" s="10"/>
      <c r="M325" s="10"/>
      <c r="N325" s="10"/>
      <c r="O325" s="10"/>
      <c r="P325" s="10"/>
      <c r="Q325" s="10"/>
      <c r="R325" s="10"/>
      <c r="S325" s="2392"/>
      <c r="T325" s="2392"/>
      <c r="U325" s="2392"/>
      <c r="V325" s="2392"/>
      <c r="W325" s="2392"/>
      <c r="X325" s="2392"/>
      <c r="Y325" s="2392"/>
    </row>
    <row r="326" spans="2:25" x14ac:dyDescent="0.2">
      <c r="B326" s="2147" t="s">
        <v>56</v>
      </c>
      <c r="C326" s="15" t="s">
        <v>183</v>
      </c>
      <c r="F326" s="20" t="s">
        <v>20</v>
      </c>
      <c r="G326" s="30" t="s">
        <v>205</v>
      </c>
      <c r="H326" s="10"/>
      <c r="I326" s="10"/>
      <c r="J326" s="10"/>
      <c r="K326" s="2143"/>
      <c r="L326" s="10"/>
      <c r="M326" s="10"/>
      <c r="N326" s="10"/>
      <c r="O326" s="10"/>
      <c r="P326" s="10"/>
      <c r="Q326" s="10"/>
      <c r="R326" s="10"/>
      <c r="Y326" s="95"/>
    </row>
    <row r="327" spans="2:25" x14ac:dyDescent="0.2">
      <c r="B327" s="2147" t="s">
        <v>57</v>
      </c>
      <c r="C327" s="15" t="s">
        <v>193</v>
      </c>
      <c r="F327" s="20" t="s">
        <v>20</v>
      </c>
      <c r="G327" s="30" t="s">
        <v>204</v>
      </c>
      <c r="H327" s="10"/>
      <c r="I327" s="10"/>
      <c r="J327" s="10"/>
      <c r="K327" s="2143"/>
      <c r="L327" s="10"/>
      <c r="M327" s="10"/>
      <c r="N327" s="10"/>
      <c r="O327" s="10"/>
      <c r="P327" s="10"/>
      <c r="Q327" s="10"/>
      <c r="R327" s="10"/>
      <c r="Y327" s="95"/>
    </row>
    <row r="328" spans="2:25" x14ac:dyDescent="0.2">
      <c r="B328" s="1174" t="s">
        <v>643</v>
      </c>
      <c r="C328" s="112" t="s">
        <v>679</v>
      </c>
    </row>
    <row r="330" spans="2:25" ht="18" x14ac:dyDescent="0.25">
      <c r="B330" s="2361" t="s">
        <v>260</v>
      </c>
      <c r="C330" s="2361"/>
      <c r="D330" s="2361"/>
      <c r="E330" s="2361"/>
      <c r="F330" s="2361"/>
      <c r="G330" s="2361"/>
      <c r="H330" s="2361"/>
      <c r="I330" s="2361"/>
      <c r="J330" s="2361"/>
      <c r="K330" s="2361"/>
      <c r="L330" s="2361"/>
      <c r="M330" s="2361"/>
      <c r="N330" s="2361"/>
      <c r="O330" s="2361"/>
      <c r="P330" s="2361"/>
      <c r="Q330" s="2361"/>
      <c r="R330" s="2361"/>
      <c r="S330" s="2361"/>
      <c r="T330" s="2361"/>
      <c r="U330" s="2361"/>
      <c r="V330" s="2361"/>
      <c r="W330" s="2361"/>
      <c r="X330" s="2361"/>
    </row>
    <row r="331" spans="2:25" ht="18" x14ac:dyDescent="0.25">
      <c r="B331" s="2239"/>
      <c r="C331" s="2239"/>
      <c r="D331" s="2239"/>
      <c r="E331" s="2239"/>
      <c r="F331" s="2239"/>
      <c r="G331" s="2239"/>
      <c r="H331" s="2239"/>
      <c r="I331" s="2239"/>
      <c r="J331" s="2239"/>
      <c r="K331" s="2239"/>
      <c r="L331" s="2239"/>
      <c r="M331" s="2239"/>
      <c r="N331" s="2239"/>
      <c r="O331" s="2239"/>
      <c r="P331" s="2239"/>
      <c r="Q331" s="2239"/>
      <c r="R331" s="2239"/>
      <c r="S331" s="2239"/>
      <c r="T331" s="2239"/>
      <c r="U331" s="2239"/>
      <c r="V331" s="2239"/>
      <c r="W331" s="2239"/>
      <c r="X331" s="2239"/>
    </row>
    <row r="332" spans="2:25" x14ac:dyDescent="0.2">
      <c r="B332" s="112" t="s">
        <v>273</v>
      </c>
      <c r="C332" s="112"/>
      <c r="D332" s="112" t="s">
        <v>27</v>
      </c>
      <c r="E332" s="2705" t="s">
        <v>292</v>
      </c>
      <c r="F332" s="2705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</row>
    <row r="333" spans="2:25" x14ac:dyDescent="0.2">
      <c r="B333" s="112" t="s">
        <v>25</v>
      </c>
      <c r="C333" s="112"/>
      <c r="D333" s="112" t="s">
        <v>27</v>
      </c>
      <c r="E333" s="2706">
        <v>2014</v>
      </c>
      <c r="F333" s="2706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</row>
    <row r="334" spans="2:25" x14ac:dyDescent="0.2">
      <c r="B334" s="112" t="s">
        <v>311</v>
      </c>
      <c r="C334" s="112"/>
      <c r="D334" s="112" t="s">
        <v>27</v>
      </c>
      <c r="E334" s="2705" t="s">
        <v>295</v>
      </c>
      <c r="F334" s="2705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</row>
    <row r="335" spans="2:25" x14ac:dyDescent="0.2">
      <c r="B335" s="112" t="s">
        <v>26</v>
      </c>
      <c r="C335" s="112"/>
      <c r="D335" s="112" t="s">
        <v>27</v>
      </c>
      <c r="E335" s="2241" t="s">
        <v>314</v>
      </c>
      <c r="F335" s="2241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</row>
    <row r="336" spans="2:25" ht="13.5" thickBot="1" x14ac:dyDescent="0.25">
      <c r="B336" s="112"/>
      <c r="C336" s="112"/>
      <c r="D336" s="460"/>
      <c r="E336" s="460"/>
      <c r="F336" s="460"/>
      <c r="G336" s="460"/>
      <c r="H336" s="354"/>
      <c r="I336" s="354"/>
      <c r="J336" s="354"/>
      <c r="K336" s="354"/>
      <c r="L336" s="354"/>
      <c r="M336" s="354"/>
      <c r="N336" s="354"/>
      <c r="O336" s="354"/>
      <c r="P336" s="354"/>
      <c r="Q336" s="354"/>
      <c r="R336" s="354"/>
      <c r="S336" s="354"/>
      <c r="T336" s="354"/>
      <c r="U336" s="354"/>
      <c r="V336" s="354"/>
      <c r="W336" s="354"/>
      <c r="X336" s="354"/>
      <c r="Y336" s="460"/>
    </row>
    <row r="337" spans="2:25" x14ac:dyDescent="0.2">
      <c r="B337" s="2707" t="s">
        <v>0</v>
      </c>
      <c r="C337" s="2710" t="s">
        <v>272</v>
      </c>
      <c r="D337" s="2711"/>
      <c r="E337" s="2711"/>
      <c r="F337" s="2716" t="s">
        <v>194</v>
      </c>
      <c r="G337" s="2399" t="s">
        <v>169</v>
      </c>
      <c r="H337" s="2719" t="s">
        <v>170</v>
      </c>
      <c r="I337" s="2357"/>
      <c r="J337" s="2357"/>
      <c r="K337" s="2357"/>
      <c r="L337" s="2357"/>
      <c r="M337" s="2357"/>
      <c r="N337" s="2357"/>
      <c r="O337" s="2357"/>
      <c r="P337" s="2357"/>
      <c r="Q337" s="2357"/>
      <c r="R337" s="2357"/>
      <c r="S337" s="2357"/>
      <c r="T337" s="2357"/>
      <c r="U337" s="2357"/>
      <c r="V337" s="2357"/>
      <c r="W337" s="2357"/>
      <c r="X337" s="2359"/>
      <c r="Y337" s="2400" t="s">
        <v>309</v>
      </c>
    </row>
    <row r="338" spans="2:25" x14ac:dyDescent="0.2">
      <c r="B338" s="2708"/>
      <c r="C338" s="2712"/>
      <c r="D338" s="2713"/>
      <c r="E338" s="2713"/>
      <c r="F338" s="2717"/>
      <c r="G338" s="2401"/>
      <c r="H338" s="2720" t="s">
        <v>171</v>
      </c>
      <c r="I338" s="2358" t="s">
        <v>172</v>
      </c>
      <c r="J338" s="2358" t="s">
        <v>173</v>
      </c>
      <c r="K338" s="2358" t="s">
        <v>174</v>
      </c>
      <c r="L338" s="2358" t="s">
        <v>241</v>
      </c>
      <c r="M338" s="2358" t="s">
        <v>176</v>
      </c>
      <c r="N338" s="2358" t="s">
        <v>177</v>
      </c>
      <c r="O338" s="2358" t="s">
        <v>178</v>
      </c>
      <c r="P338" s="2358" t="s">
        <v>182</v>
      </c>
      <c r="Q338" s="2358" t="s">
        <v>179</v>
      </c>
      <c r="R338" s="2358" t="s">
        <v>270</v>
      </c>
      <c r="S338" s="2358" t="s">
        <v>180</v>
      </c>
      <c r="T338" s="2358" t="s">
        <v>181</v>
      </c>
      <c r="U338" s="2358" t="s">
        <v>183</v>
      </c>
      <c r="V338" s="2358" t="s">
        <v>193</v>
      </c>
      <c r="W338" s="2358" t="s">
        <v>184</v>
      </c>
      <c r="X338" s="2360" t="s">
        <v>97</v>
      </c>
      <c r="Y338" s="2402"/>
    </row>
    <row r="339" spans="2:25" x14ac:dyDescent="0.2">
      <c r="B339" s="2709"/>
      <c r="C339" s="2714"/>
      <c r="D339" s="2715"/>
      <c r="E339" s="2715"/>
      <c r="F339" s="2718"/>
      <c r="G339" s="2403"/>
      <c r="H339" s="2720"/>
      <c r="I339" s="2358"/>
      <c r="J339" s="2358"/>
      <c r="K339" s="2358"/>
      <c r="L339" s="2358"/>
      <c r="M339" s="2358"/>
      <c r="N339" s="2358"/>
      <c r="O339" s="2358"/>
      <c r="P339" s="2358"/>
      <c r="Q339" s="2358"/>
      <c r="R339" s="2358"/>
      <c r="S339" s="2358"/>
      <c r="T339" s="2358"/>
      <c r="U339" s="2358"/>
      <c r="V339" s="2358"/>
      <c r="W339" s="2358"/>
      <c r="X339" s="2360"/>
      <c r="Y339" s="2404"/>
    </row>
    <row r="340" spans="2:25" ht="13.5" thickBot="1" x14ac:dyDescent="0.25">
      <c r="B340" s="375">
        <v>1</v>
      </c>
      <c r="C340" s="2696">
        <v>2</v>
      </c>
      <c r="D340" s="2398"/>
      <c r="E340" s="2398"/>
      <c r="F340" s="461">
        <v>3</v>
      </c>
      <c r="G340" s="462">
        <v>4</v>
      </c>
      <c r="H340" s="375">
        <v>5</v>
      </c>
      <c r="I340" s="378">
        <v>6</v>
      </c>
      <c r="J340" s="378">
        <v>7</v>
      </c>
      <c r="K340" s="378">
        <v>8</v>
      </c>
      <c r="L340" s="378">
        <v>9</v>
      </c>
      <c r="M340" s="378">
        <v>10</v>
      </c>
      <c r="N340" s="378">
        <v>11</v>
      </c>
      <c r="O340" s="378">
        <v>12</v>
      </c>
      <c r="P340" s="378">
        <v>13</v>
      </c>
      <c r="Q340" s="378">
        <v>14</v>
      </c>
      <c r="R340" s="378">
        <v>15</v>
      </c>
      <c r="S340" s="378">
        <v>16</v>
      </c>
      <c r="T340" s="378">
        <v>17</v>
      </c>
      <c r="U340" s="378">
        <v>18</v>
      </c>
      <c r="V340" s="378">
        <v>19</v>
      </c>
      <c r="W340" s="378">
        <v>20</v>
      </c>
      <c r="X340" s="376">
        <v>21</v>
      </c>
      <c r="Y340" s="2238">
        <v>22</v>
      </c>
    </row>
    <row r="341" spans="2:25" x14ac:dyDescent="0.2">
      <c r="B341" s="436"/>
      <c r="C341" s="2697"/>
      <c r="D341" s="2698"/>
      <c r="E341" s="2698"/>
      <c r="F341" s="437"/>
      <c r="G341" s="437"/>
      <c r="H341" s="438"/>
      <c r="I341" s="439"/>
      <c r="J341" s="440"/>
      <c r="K341" s="440"/>
      <c r="L341" s="440"/>
      <c r="M341" s="440"/>
      <c r="N341" s="439"/>
      <c r="O341" s="439"/>
      <c r="P341" s="439"/>
      <c r="Q341" s="439"/>
      <c r="R341" s="439"/>
      <c r="S341" s="439"/>
      <c r="T341" s="439"/>
      <c r="U341" s="441"/>
      <c r="V341" s="442"/>
      <c r="W341" s="441"/>
      <c r="X341" s="443"/>
      <c r="Y341" s="444"/>
    </row>
    <row r="342" spans="2:25" x14ac:dyDescent="0.2">
      <c r="B342" s="445"/>
      <c r="C342" s="2699" t="s">
        <v>275</v>
      </c>
      <c r="D342" s="2700"/>
      <c r="E342" s="2700"/>
      <c r="F342" s="1687">
        <v>14</v>
      </c>
      <c r="G342" s="1687">
        <v>10</v>
      </c>
      <c r="H342" s="1688">
        <v>6</v>
      </c>
      <c r="I342" s="1689"/>
      <c r="J342" s="1689">
        <v>1</v>
      </c>
      <c r="K342" s="1689"/>
      <c r="L342" s="1689">
        <v>4</v>
      </c>
      <c r="M342" s="1689">
        <v>1</v>
      </c>
      <c r="N342" s="1689"/>
      <c r="O342" s="1689"/>
      <c r="P342" s="1689"/>
      <c r="Q342" s="1689">
        <v>6</v>
      </c>
      <c r="R342" s="1689"/>
      <c r="S342" s="1689"/>
      <c r="T342" s="1689"/>
      <c r="U342" s="1689">
        <v>1</v>
      </c>
      <c r="V342" s="1689">
        <v>2</v>
      </c>
      <c r="W342" s="1689"/>
      <c r="X342" s="1689">
        <v>1</v>
      </c>
      <c r="Y342" s="1690"/>
    </row>
    <row r="343" spans="2:25" ht="13.5" thickBot="1" x14ac:dyDescent="0.25">
      <c r="B343" s="452"/>
      <c r="C343" s="2701"/>
      <c r="D343" s="2702"/>
      <c r="E343" s="2702"/>
      <c r="F343" s="1691"/>
      <c r="G343" s="1691"/>
      <c r="H343" s="1692"/>
      <c r="I343" s="1693"/>
      <c r="J343" s="1694"/>
      <c r="K343" s="1694"/>
      <c r="L343" s="1694"/>
      <c r="M343" s="1694"/>
      <c r="N343" s="1693"/>
      <c r="O343" s="1693"/>
      <c r="P343" s="1693"/>
      <c r="Q343" s="1693"/>
      <c r="R343" s="1693"/>
      <c r="S343" s="1693"/>
      <c r="T343" s="1693"/>
      <c r="U343" s="1695"/>
      <c r="V343" s="1695"/>
      <c r="W343" s="1695"/>
      <c r="X343" s="1696"/>
      <c r="Y343" s="1697"/>
    </row>
    <row r="344" spans="2:25" ht="13.5" thickBot="1" x14ac:dyDescent="0.25">
      <c r="B344" s="2299" t="s">
        <v>308</v>
      </c>
      <c r="C344" s="2668"/>
      <c r="D344" s="2668"/>
      <c r="E344" s="2703"/>
      <c r="F344" s="1684">
        <f>SUM(F342:F343)</f>
        <v>14</v>
      </c>
      <c r="G344" s="1684">
        <f t="shared" ref="G344:X344" si="10">SUM(G342:G343)</f>
        <v>10</v>
      </c>
      <c r="H344" s="1685">
        <f t="shared" si="10"/>
        <v>6</v>
      </c>
      <c r="I344" s="1686">
        <f t="shared" si="10"/>
        <v>0</v>
      </c>
      <c r="J344" s="1686">
        <f t="shared" si="10"/>
        <v>1</v>
      </c>
      <c r="K344" s="1686">
        <f t="shared" si="10"/>
        <v>0</v>
      </c>
      <c r="L344" s="1686">
        <f t="shared" si="10"/>
        <v>4</v>
      </c>
      <c r="M344" s="1686">
        <f t="shared" si="10"/>
        <v>1</v>
      </c>
      <c r="N344" s="1686">
        <f t="shared" si="10"/>
        <v>0</v>
      </c>
      <c r="O344" s="1686">
        <f t="shared" si="10"/>
        <v>0</v>
      </c>
      <c r="P344" s="1686">
        <f t="shared" si="10"/>
        <v>0</v>
      </c>
      <c r="Q344" s="1686">
        <f t="shared" si="10"/>
        <v>6</v>
      </c>
      <c r="R344" s="1686">
        <f t="shared" si="10"/>
        <v>0</v>
      </c>
      <c r="S344" s="1686">
        <f t="shared" si="10"/>
        <v>0</v>
      </c>
      <c r="T344" s="1686">
        <f t="shared" si="10"/>
        <v>0</v>
      </c>
      <c r="U344" s="1686">
        <f t="shared" si="10"/>
        <v>1</v>
      </c>
      <c r="V344" s="1686">
        <f t="shared" si="10"/>
        <v>2</v>
      </c>
      <c r="W344" s="1686">
        <f t="shared" si="10"/>
        <v>0</v>
      </c>
      <c r="X344" s="1686">
        <f t="shared" si="10"/>
        <v>1</v>
      </c>
      <c r="Y344" s="1698"/>
    </row>
    <row r="345" spans="2:25" x14ac:dyDescent="0.2">
      <c r="B345" s="2242"/>
      <c r="C345" s="2242"/>
      <c r="D345" s="2242"/>
      <c r="E345" s="2242"/>
      <c r="F345" s="416"/>
      <c r="G345" s="416"/>
      <c r="H345" s="416"/>
      <c r="I345" s="416"/>
      <c r="J345" s="416"/>
      <c r="K345" s="416"/>
      <c r="L345" s="416"/>
      <c r="M345" s="416"/>
      <c r="N345" s="416"/>
      <c r="O345" s="416"/>
      <c r="P345" s="416"/>
      <c r="Q345" s="416"/>
      <c r="R345" s="416"/>
      <c r="S345" s="416"/>
      <c r="T345" s="416"/>
      <c r="U345" s="416"/>
      <c r="V345" s="416"/>
      <c r="W345" s="416"/>
      <c r="X345" s="416"/>
      <c r="Y345" s="417"/>
    </row>
    <row r="346" spans="2:25" x14ac:dyDescent="0.2">
      <c r="B346" s="65" t="s">
        <v>79</v>
      </c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2704"/>
      <c r="T346" s="2704"/>
      <c r="U346" s="2704"/>
      <c r="V346" s="2704"/>
      <c r="W346" s="2704"/>
      <c r="X346" s="2704"/>
      <c r="Y346" s="2704"/>
    </row>
    <row r="347" spans="2:25" x14ac:dyDescent="0.2">
      <c r="Y347" s="95"/>
    </row>
    <row r="348" spans="2:25" x14ac:dyDescent="0.2">
      <c r="B348" s="2240" t="s">
        <v>8</v>
      </c>
      <c r="C348" s="15" t="s">
        <v>171</v>
      </c>
      <c r="F348" s="20" t="s">
        <v>20</v>
      </c>
      <c r="G348" s="30" t="s">
        <v>195</v>
      </c>
      <c r="H348" s="15"/>
      <c r="I348" s="15"/>
      <c r="J348" s="15"/>
      <c r="K348" s="10"/>
      <c r="L348" s="10"/>
      <c r="M348" s="10"/>
      <c r="N348" s="10"/>
      <c r="O348" s="10"/>
      <c r="P348" s="10"/>
      <c r="Q348" s="10"/>
      <c r="R348" s="10"/>
      <c r="S348" s="2256"/>
      <c r="T348" s="2256"/>
      <c r="U348" s="2256"/>
      <c r="V348" s="2256"/>
      <c r="W348" s="2256"/>
      <c r="X348" s="2256"/>
      <c r="Y348" s="2256"/>
    </row>
    <row r="349" spans="2:25" x14ac:dyDescent="0.2">
      <c r="B349" s="2240" t="s">
        <v>11</v>
      </c>
      <c r="C349" s="15" t="s">
        <v>172</v>
      </c>
      <c r="F349" s="20" t="s">
        <v>20</v>
      </c>
      <c r="G349" s="30" t="s">
        <v>196</v>
      </c>
      <c r="H349" s="17"/>
      <c r="I349" s="15"/>
      <c r="J349" s="15"/>
      <c r="K349" s="10"/>
      <c r="L349" s="10"/>
      <c r="M349" s="10"/>
      <c r="N349" s="10"/>
      <c r="O349" s="10"/>
      <c r="P349" s="10"/>
      <c r="Q349" s="10"/>
      <c r="R349" s="10"/>
      <c r="S349" s="2256"/>
      <c r="T349" s="2256"/>
      <c r="U349" s="2256"/>
      <c r="V349" s="2256"/>
      <c r="W349" s="2256"/>
      <c r="X349" s="2256"/>
      <c r="Y349" s="2256"/>
    </row>
    <row r="350" spans="2:25" x14ac:dyDescent="0.2">
      <c r="B350" s="2240" t="s">
        <v>13</v>
      </c>
      <c r="C350" s="18" t="s">
        <v>173</v>
      </c>
      <c r="F350" s="20" t="s">
        <v>20</v>
      </c>
      <c r="G350" s="30" t="s">
        <v>197</v>
      </c>
      <c r="H350" s="18"/>
      <c r="I350" s="15"/>
      <c r="J350" s="15"/>
      <c r="K350" s="10"/>
      <c r="L350" s="10"/>
      <c r="M350" s="10"/>
      <c r="N350" s="10"/>
      <c r="O350" s="10"/>
      <c r="P350" s="10"/>
      <c r="Q350" s="10"/>
      <c r="R350" s="10"/>
      <c r="S350" s="2392"/>
      <c r="T350" s="2392"/>
      <c r="U350" s="2392"/>
      <c r="V350" s="2392"/>
      <c r="W350" s="2392"/>
      <c r="X350" s="2392"/>
      <c r="Y350" s="2392"/>
    </row>
    <row r="351" spans="2:25" x14ac:dyDescent="0.2">
      <c r="B351" s="2240" t="s">
        <v>49</v>
      </c>
      <c r="C351" s="15" t="s">
        <v>174</v>
      </c>
      <c r="F351" s="20" t="s">
        <v>20</v>
      </c>
      <c r="G351" s="30" t="s">
        <v>198</v>
      </c>
      <c r="H351" s="15"/>
      <c r="I351" s="15"/>
      <c r="J351" s="15"/>
      <c r="K351" s="2237"/>
      <c r="L351" s="10"/>
      <c r="M351" s="10"/>
      <c r="N351" s="10"/>
      <c r="O351" s="10"/>
      <c r="P351" s="10"/>
      <c r="Q351" s="10"/>
      <c r="R351" s="10"/>
      <c r="S351" s="2392"/>
      <c r="T351" s="2392"/>
      <c r="U351" s="2392"/>
      <c r="V351" s="2392"/>
      <c r="W351" s="2392"/>
      <c r="X351" s="2392"/>
      <c r="Y351" s="2392"/>
    </row>
    <row r="352" spans="2:25" x14ac:dyDescent="0.2">
      <c r="B352" s="2240" t="s">
        <v>50</v>
      </c>
      <c r="C352" s="15" t="s">
        <v>175</v>
      </c>
      <c r="F352" s="20" t="s">
        <v>20</v>
      </c>
      <c r="G352" s="30" t="s">
        <v>199</v>
      </c>
      <c r="H352" s="10"/>
      <c r="I352" s="10"/>
      <c r="J352" s="10"/>
      <c r="K352" s="2237"/>
      <c r="L352" s="10"/>
      <c r="M352" s="10"/>
      <c r="N352" s="10"/>
      <c r="O352" s="10"/>
      <c r="P352" s="10"/>
      <c r="Q352" s="10"/>
      <c r="R352" s="10"/>
      <c r="Y352" s="95"/>
    </row>
    <row r="353" spans="2:25" x14ac:dyDescent="0.2">
      <c r="B353" s="2240" t="s">
        <v>51</v>
      </c>
      <c r="C353" s="15" t="s">
        <v>177</v>
      </c>
      <c r="F353" s="20" t="s">
        <v>20</v>
      </c>
      <c r="G353" s="30" t="s">
        <v>200</v>
      </c>
      <c r="H353" s="10"/>
      <c r="I353" s="10"/>
      <c r="J353" s="10"/>
      <c r="K353" s="2237"/>
      <c r="L353" s="10"/>
      <c r="M353" s="10"/>
      <c r="N353" s="10"/>
      <c r="O353" s="10"/>
      <c r="P353" s="10"/>
      <c r="Q353" s="10"/>
      <c r="R353" s="10"/>
      <c r="Y353" s="95"/>
    </row>
    <row r="354" spans="2:25" x14ac:dyDescent="0.2">
      <c r="B354" s="2240" t="s">
        <v>52</v>
      </c>
      <c r="C354" s="15" t="s">
        <v>179</v>
      </c>
      <c r="F354" s="20" t="s">
        <v>20</v>
      </c>
      <c r="G354" s="30" t="s">
        <v>201</v>
      </c>
      <c r="H354" s="10"/>
      <c r="I354" s="10"/>
      <c r="J354" s="10"/>
      <c r="K354" s="2237"/>
      <c r="L354" s="10"/>
      <c r="M354" s="10"/>
      <c r="N354" s="10"/>
      <c r="O354" s="10"/>
      <c r="P354" s="10"/>
      <c r="Q354" s="10"/>
      <c r="R354" s="10"/>
      <c r="Y354" s="95"/>
    </row>
    <row r="355" spans="2:25" x14ac:dyDescent="0.2">
      <c r="B355" s="2240" t="s">
        <v>53</v>
      </c>
      <c r="C355" s="15" t="s">
        <v>191</v>
      </c>
      <c r="F355" s="20" t="s">
        <v>20</v>
      </c>
      <c r="G355" s="30" t="s">
        <v>202</v>
      </c>
      <c r="H355" s="10"/>
      <c r="I355" s="10"/>
      <c r="J355" s="10"/>
      <c r="K355" s="2237"/>
      <c r="L355" s="10"/>
      <c r="M355" s="10"/>
      <c r="N355" s="10"/>
      <c r="O355" s="10"/>
      <c r="P355" s="10"/>
      <c r="Q355" s="10"/>
      <c r="R355" s="10"/>
      <c r="S355" s="2257"/>
      <c r="T355" s="2257"/>
      <c r="U355" s="2257"/>
      <c r="V355" s="2257"/>
      <c r="W355" s="2257"/>
      <c r="X355" s="2257"/>
      <c r="Y355" s="2257"/>
    </row>
    <row r="356" spans="2:25" x14ac:dyDescent="0.2">
      <c r="B356" s="2240" t="s">
        <v>54</v>
      </c>
      <c r="C356" s="15" t="s">
        <v>180</v>
      </c>
      <c r="F356" s="20" t="s">
        <v>20</v>
      </c>
      <c r="G356" s="30" t="s">
        <v>206</v>
      </c>
      <c r="H356" s="10"/>
      <c r="I356" s="10"/>
      <c r="J356" s="10"/>
      <c r="K356" s="2237"/>
      <c r="L356" s="10"/>
      <c r="M356" s="10"/>
      <c r="N356" s="10"/>
      <c r="O356" s="10"/>
      <c r="P356" s="10"/>
      <c r="Q356" s="10"/>
      <c r="R356" s="10"/>
      <c r="S356" s="2392"/>
      <c r="T356" s="2392"/>
      <c r="U356" s="2392"/>
      <c r="V356" s="2392"/>
      <c r="W356" s="2392"/>
      <c r="X356" s="2392"/>
      <c r="Y356" s="2392"/>
    </row>
    <row r="357" spans="2:25" x14ac:dyDescent="0.2">
      <c r="B357" s="2240" t="s">
        <v>55</v>
      </c>
      <c r="C357" s="15" t="s">
        <v>192</v>
      </c>
      <c r="F357" s="20" t="s">
        <v>20</v>
      </c>
      <c r="G357" s="30" t="s">
        <v>203</v>
      </c>
      <c r="H357" s="10"/>
      <c r="I357" s="10"/>
      <c r="J357" s="10"/>
      <c r="K357" s="2237"/>
      <c r="L357" s="10"/>
      <c r="M357" s="10"/>
      <c r="N357" s="10"/>
      <c r="O357" s="10"/>
      <c r="P357" s="10"/>
      <c r="Q357" s="10"/>
      <c r="R357" s="10"/>
      <c r="S357" s="2392"/>
      <c r="T357" s="2392"/>
      <c r="U357" s="2392"/>
      <c r="V357" s="2392"/>
      <c r="W357" s="2392"/>
      <c r="X357" s="2392"/>
      <c r="Y357" s="2392"/>
    </row>
    <row r="358" spans="2:25" x14ac:dyDescent="0.2">
      <c r="B358" s="2240" t="s">
        <v>56</v>
      </c>
      <c r="C358" s="15" t="s">
        <v>183</v>
      </c>
      <c r="F358" s="20" t="s">
        <v>20</v>
      </c>
      <c r="G358" s="30" t="s">
        <v>205</v>
      </c>
      <c r="H358" s="10"/>
      <c r="I358" s="10"/>
      <c r="J358" s="10"/>
      <c r="K358" s="2237"/>
      <c r="L358" s="10"/>
      <c r="M358" s="10"/>
      <c r="N358" s="10"/>
      <c r="O358" s="10"/>
      <c r="P358" s="10"/>
      <c r="Q358" s="10"/>
      <c r="R358" s="10"/>
      <c r="Y358" s="95"/>
    </row>
    <row r="359" spans="2:25" x14ac:dyDescent="0.2">
      <c r="B359" s="2240" t="s">
        <v>57</v>
      </c>
      <c r="C359" s="15" t="s">
        <v>193</v>
      </c>
      <c r="F359" s="20" t="s">
        <v>20</v>
      </c>
      <c r="G359" s="30" t="s">
        <v>204</v>
      </c>
      <c r="H359" s="10"/>
      <c r="I359" s="10"/>
      <c r="J359" s="10"/>
      <c r="K359" s="2237"/>
      <c r="L359" s="10"/>
      <c r="M359" s="10"/>
      <c r="N359" s="10"/>
      <c r="O359" s="10"/>
      <c r="P359" s="10"/>
      <c r="Q359" s="10"/>
      <c r="R359" s="10"/>
      <c r="Y359" s="95"/>
    </row>
    <row r="360" spans="2:25" x14ac:dyDescent="0.2">
      <c r="B360" s="1174" t="s">
        <v>643</v>
      </c>
      <c r="C360" s="112" t="s">
        <v>679</v>
      </c>
    </row>
    <row r="362" spans="2:25" ht="18" x14ac:dyDescent="0.25">
      <c r="B362" s="2361" t="s">
        <v>260</v>
      </c>
      <c r="C362" s="2361"/>
      <c r="D362" s="2361"/>
      <c r="E362" s="2361"/>
      <c r="F362" s="2361"/>
      <c r="G362" s="2361"/>
      <c r="H362" s="2361"/>
      <c r="I362" s="2361"/>
      <c r="J362" s="2361"/>
      <c r="K362" s="2361"/>
      <c r="L362" s="2361"/>
      <c r="M362" s="2361"/>
      <c r="N362" s="2361"/>
      <c r="O362" s="2361"/>
      <c r="P362" s="2361"/>
      <c r="Q362" s="2361"/>
      <c r="R362" s="2361"/>
      <c r="S362" s="2361"/>
      <c r="T362" s="2361"/>
      <c r="U362" s="2361"/>
      <c r="V362" s="2361"/>
      <c r="W362" s="2361"/>
      <c r="X362" s="2361"/>
    </row>
    <row r="363" spans="2:25" ht="18" x14ac:dyDescent="0.25">
      <c r="B363" s="2249"/>
      <c r="C363" s="2249"/>
      <c r="D363" s="2249"/>
      <c r="E363" s="2249"/>
      <c r="F363" s="2249"/>
      <c r="G363" s="2249"/>
      <c r="H363" s="2249"/>
      <c r="I363" s="2249"/>
      <c r="J363" s="2249"/>
      <c r="K363" s="2249"/>
      <c r="L363" s="2249"/>
      <c r="M363" s="2249"/>
      <c r="N363" s="2249"/>
      <c r="O363" s="2249"/>
      <c r="P363" s="2249"/>
      <c r="Q363" s="2249"/>
      <c r="R363" s="2249"/>
      <c r="S363" s="2249"/>
      <c r="T363" s="2249"/>
      <c r="U363" s="2249"/>
      <c r="V363" s="2249"/>
      <c r="W363" s="2249"/>
      <c r="X363" s="2249"/>
    </row>
    <row r="364" spans="2:25" x14ac:dyDescent="0.2">
      <c r="B364" s="112" t="s">
        <v>273</v>
      </c>
      <c r="C364" s="112"/>
      <c r="D364" s="112" t="s">
        <v>27</v>
      </c>
      <c r="E364" s="2705" t="s">
        <v>293</v>
      </c>
      <c r="F364" s="2705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</row>
    <row r="365" spans="2:25" x14ac:dyDescent="0.2">
      <c r="B365" s="112" t="s">
        <v>25</v>
      </c>
      <c r="C365" s="112"/>
      <c r="D365" s="112" t="s">
        <v>27</v>
      </c>
      <c r="E365" s="2706">
        <v>2014</v>
      </c>
      <c r="F365" s="2706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</row>
    <row r="366" spans="2:25" x14ac:dyDescent="0.2">
      <c r="B366" s="112" t="s">
        <v>311</v>
      </c>
      <c r="C366" s="112"/>
      <c r="D366" s="112" t="s">
        <v>27</v>
      </c>
      <c r="E366" s="2705" t="s">
        <v>295</v>
      </c>
      <c r="F366" s="2705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</row>
    <row r="367" spans="2:25" x14ac:dyDescent="0.2">
      <c r="B367" s="112" t="s">
        <v>26</v>
      </c>
      <c r="C367" s="112"/>
      <c r="D367" s="112" t="s">
        <v>27</v>
      </c>
      <c r="E367" s="2251" t="s">
        <v>314</v>
      </c>
      <c r="F367" s="2251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</row>
    <row r="368" spans="2:25" ht="13.5" thickBot="1" x14ac:dyDescent="0.25">
      <c r="B368" s="112"/>
      <c r="C368" s="112"/>
      <c r="D368" s="460"/>
      <c r="E368" s="460"/>
      <c r="F368" s="460"/>
      <c r="G368" s="460"/>
      <c r="H368" s="354"/>
      <c r="I368" s="354"/>
      <c r="J368" s="354"/>
      <c r="K368" s="354"/>
      <c r="L368" s="354"/>
      <c r="M368" s="354"/>
      <c r="N368" s="354"/>
      <c r="O368" s="354"/>
      <c r="P368" s="354"/>
      <c r="Q368" s="354"/>
      <c r="R368" s="354"/>
      <c r="S368" s="354"/>
      <c r="T368" s="354"/>
      <c r="U368" s="354"/>
      <c r="V368" s="354"/>
      <c r="W368" s="354"/>
      <c r="X368" s="354"/>
      <c r="Y368" s="460"/>
    </row>
    <row r="369" spans="2:25" x14ac:dyDescent="0.2">
      <c r="B369" s="2707" t="s">
        <v>0</v>
      </c>
      <c r="C369" s="2710" t="s">
        <v>272</v>
      </c>
      <c r="D369" s="2711"/>
      <c r="E369" s="2711"/>
      <c r="F369" s="2716" t="s">
        <v>194</v>
      </c>
      <c r="G369" s="2399" t="s">
        <v>169</v>
      </c>
      <c r="H369" s="2719" t="s">
        <v>170</v>
      </c>
      <c r="I369" s="2357"/>
      <c r="J369" s="2357"/>
      <c r="K369" s="2357"/>
      <c r="L369" s="2357"/>
      <c r="M369" s="2357"/>
      <c r="N369" s="2357"/>
      <c r="O369" s="2357"/>
      <c r="P369" s="2357"/>
      <c r="Q369" s="2357"/>
      <c r="R369" s="2357"/>
      <c r="S369" s="2357"/>
      <c r="T369" s="2357"/>
      <c r="U369" s="2357"/>
      <c r="V369" s="2357"/>
      <c r="W369" s="2357"/>
      <c r="X369" s="2359"/>
      <c r="Y369" s="2400" t="s">
        <v>309</v>
      </c>
    </row>
    <row r="370" spans="2:25" x14ac:dyDescent="0.2">
      <c r="B370" s="2708"/>
      <c r="C370" s="2712"/>
      <c r="D370" s="2713"/>
      <c r="E370" s="2713"/>
      <c r="F370" s="2717"/>
      <c r="G370" s="2401"/>
      <c r="H370" s="2720" t="s">
        <v>171</v>
      </c>
      <c r="I370" s="2358" t="s">
        <v>172</v>
      </c>
      <c r="J370" s="2358" t="s">
        <v>173</v>
      </c>
      <c r="K370" s="2358" t="s">
        <v>174</v>
      </c>
      <c r="L370" s="2358" t="s">
        <v>241</v>
      </c>
      <c r="M370" s="2358" t="s">
        <v>176</v>
      </c>
      <c r="N370" s="2358" t="s">
        <v>177</v>
      </c>
      <c r="O370" s="2358" t="s">
        <v>178</v>
      </c>
      <c r="P370" s="2358" t="s">
        <v>182</v>
      </c>
      <c r="Q370" s="2358" t="s">
        <v>179</v>
      </c>
      <c r="R370" s="2358" t="s">
        <v>270</v>
      </c>
      <c r="S370" s="2358" t="s">
        <v>180</v>
      </c>
      <c r="T370" s="2358" t="s">
        <v>181</v>
      </c>
      <c r="U370" s="2358" t="s">
        <v>183</v>
      </c>
      <c r="V370" s="2358" t="s">
        <v>193</v>
      </c>
      <c r="W370" s="2358" t="s">
        <v>184</v>
      </c>
      <c r="X370" s="2360" t="s">
        <v>97</v>
      </c>
      <c r="Y370" s="2402"/>
    </row>
    <row r="371" spans="2:25" x14ac:dyDescent="0.2">
      <c r="B371" s="2709"/>
      <c r="C371" s="2714"/>
      <c r="D371" s="2715"/>
      <c r="E371" s="2715"/>
      <c r="F371" s="2718"/>
      <c r="G371" s="2403"/>
      <c r="H371" s="2720"/>
      <c r="I371" s="2358"/>
      <c r="J371" s="2358"/>
      <c r="K371" s="2358"/>
      <c r="L371" s="2358"/>
      <c r="M371" s="2358"/>
      <c r="N371" s="2358"/>
      <c r="O371" s="2358"/>
      <c r="P371" s="2358"/>
      <c r="Q371" s="2358"/>
      <c r="R371" s="2358"/>
      <c r="S371" s="2358"/>
      <c r="T371" s="2358"/>
      <c r="U371" s="2358"/>
      <c r="V371" s="2358"/>
      <c r="W371" s="2358"/>
      <c r="X371" s="2360"/>
      <c r="Y371" s="2404"/>
    </row>
    <row r="372" spans="2:25" ht="13.5" thickBot="1" x14ac:dyDescent="0.25">
      <c r="B372" s="375">
        <v>1</v>
      </c>
      <c r="C372" s="2696">
        <v>2</v>
      </c>
      <c r="D372" s="2398"/>
      <c r="E372" s="2398"/>
      <c r="F372" s="461">
        <v>3</v>
      </c>
      <c r="G372" s="462">
        <v>4</v>
      </c>
      <c r="H372" s="375">
        <v>5</v>
      </c>
      <c r="I372" s="378">
        <v>6</v>
      </c>
      <c r="J372" s="378">
        <v>7</v>
      </c>
      <c r="K372" s="378">
        <v>8</v>
      </c>
      <c r="L372" s="378">
        <v>9</v>
      </c>
      <c r="M372" s="378">
        <v>10</v>
      </c>
      <c r="N372" s="378">
        <v>11</v>
      </c>
      <c r="O372" s="378">
        <v>12</v>
      </c>
      <c r="P372" s="378">
        <v>13</v>
      </c>
      <c r="Q372" s="378">
        <v>14</v>
      </c>
      <c r="R372" s="378">
        <v>15</v>
      </c>
      <c r="S372" s="378">
        <v>16</v>
      </c>
      <c r="T372" s="378">
        <v>17</v>
      </c>
      <c r="U372" s="378">
        <v>18</v>
      </c>
      <c r="V372" s="378">
        <v>19</v>
      </c>
      <c r="W372" s="378">
        <v>20</v>
      </c>
      <c r="X372" s="376">
        <v>21</v>
      </c>
      <c r="Y372" s="2248">
        <v>22</v>
      </c>
    </row>
    <row r="373" spans="2:25" x14ac:dyDescent="0.2">
      <c r="B373" s="436"/>
      <c r="C373" s="2697"/>
      <c r="D373" s="2698"/>
      <c r="E373" s="2698"/>
      <c r="F373" s="437"/>
      <c r="G373" s="437"/>
      <c r="H373" s="438"/>
      <c r="I373" s="439"/>
      <c r="J373" s="440"/>
      <c r="K373" s="440"/>
      <c r="L373" s="440"/>
      <c r="M373" s="440"/>
      <c r="N373" s="439"/>
      <c r="O373" s="439"/>
      <c r="P373" s="439"/>
      <c r="Q373" s="439"/>
      <c r="R373" s="439"/>
      <c r="S373" s="439"/>
      <c r="T373" s="439"/>
      <c r="U373" s="441"/>
      <c r="V373" s="442"/>
      <c r="W373" s="441"/>
      <c r="X373" s="443"/>
      <c r="Y373" s="444"/>
    </row>
    <row r="374" spans="2:25" x14ac:dyDescent="0.2">
      <c r="B374" s="445"/>
      <c r="C374" s="2699" t="s">
        <v>275</v>
      </c>
      <c r="D374" s="2700"/>
      <c r="E374" s="2700"/>
      <c r="F374" s="1687">
        <v>14</v>
      </c>
      <c r="G374" s="1687">
        <v>10</v>
      </c>
      <c r="H374" s="1688">
        <v>6</v>
      </c>
      <c r="I374" s="1689"/>
      <c r="J374" s="1689">
        <v>1</v>
      </c>
      <c r="K374" s="1689"/>
      <c r="L374" s="1689">
        <v>4</v>
      </c>
      <c r="M374" s="1689">
        <v>1</v>
      </c>
      <c r="N374" s="1689"/>
      <c r="O374" s="1689"/>
      <c r="P374" s="1689"/>
      <c r="Q374" s="1689">
        <v>6</v>
      </c>
      <c r="R374" s="1689"/>
      <c r="S374" s="1689"/>
      <c r="T374" s="1689"/>
      <c r="U374" s="1689">
        <v>1</v>
      </c>
      <c r="V374" s="1689">
        <v>2</v>
      </c>
      <c r="W374" s="1689"/>
      <c r="X374" s="1689">
        <v>1</v>
      </c>
      <c r="Y374" s="1690"/>
    </row>
    <row r="375" spans="2:25" ht="13.5" thickBot="1" x14ac:dyDescent="0.25">
      <c r="B375" s="452"/>
      <c r="C375" s="2701"/>
      <c r="D375" s="2702"/>
      <c r="E375" s="2702"/>
      <c r="F375" s="1691"/>
      <c r="G375" s="1691"/>
      <c r="H375" s="1692"/>
      <c r="I375" s="1693"/>
      <c r="J375" s="1694"/>
      <c r="K375" s="1694"/>
      <c r="L375" s="1694"/>
      <c r="M375" s="1694"/>
      <c r="N375" s="1693"/>
      <c r="O375" s="1693"/>
      <c r="P375" s="1693"/>
      <c r="Q375" s="1693"/>
      <c r="R375" s="1693"/>
      <c r="S375" s="1693"/>
      <c r="T375" s="1693"/>
      <c r="U375" s="1695"/>
      <c r="V375" s="1695"/>
      <c r="W375" s="1695"/>
      <c r="X375" s="1696"/>
      <c r="Y375" s="1697"/>
    </row>
    <row r="376" spans="2:25" ht="13.5" thickBot="1" x14ac:dyDescent="0.25">
      <c r="B376" s="2299" t="s">
        <v>308</v>
      </c>
      <c r="C376" s="2668"/>
      <c r="D376" s="2668"/>
      <c r="E376" s="2703"/>
      <c r="F376" s="1684">
        <f>SUM(F374:F375)</f>
        <v>14</v>
      </c>
      <c r="G376" s="1684">
        <f t="shared" ref="G376:X376" si="11">SUM(G374:G375)</f>
        <v>10</v>
      </c>
      <c r="H376" s="1685">
        <f t="shared" si="11"/>
        <v>6</v>
      </c>
      <c r="I376" s="1686">
        <f t="shared" si="11"/>
        <v>0</v>
      </c>
      <c r="J376" s="1686">
        <f t="shared" si="11"/>
        <v>1</v>
      </c>
      <c r="K376" s="1686">
        <f t="shared" si="11"/>
        <v>0</v>
      </c>
      <c r="L376" s="1686">
        <f t="shared" si="11"/>
        <v>4</v>
      </c>
      <c r="M376" s="1686">
        <f t="shared" si="11"/>
        <v>1</v>
      </c>
      <c r="N376" s="1686">
        <f t="shared" si="11"/>
        <v>0</v>
      </c>
      <c r="O376" s="1686">
        <f t="shared" si="11"/>
        <v>0</v>
      </c>
      <c r="P376" s="1686">
        <f t="shared" si="11"/>
        <v>0</v>
      </c>
      <c r="Q376" s="1686">
        <f t="shared" si="11"/>
        <v>6</v>
      </c>
      <c r="R376" s="1686">
        <f t="shared" si="11"/>
        <v>0</v>
      </c>
      <c r="S376" s="1686">
        <f t="shared" si="11"/>
        <v>0</v>
      </c>
      <c r="T376" s="1686">
        <f t="shared" si="11"/>
        <v>0</v>
      </c>
      <c r="U376" s="1686">
        <f t="shared" si="11"/>
        <v>1</v>
      </c>
      <c r="V376" s="1686">
        <f t="shared" si="11"/>
        <v>2</v>
      </c>
      <c r="W376" s="1686">
        <f t="shared" si="11"/>
        <v>0</v>
      </c>
      <c r="X376" s="1686">
        <f t="shared" si="11"/>
        <v>1</v>
      </c>
      <c r="Y376" s="1698"/>
    </row>
    <row r="377" spans="2:25" x14ac:dyDescent="0.2">
      <c r="B377" s="2252"/>
      <c r="C377" s="2252"/>
      <c r="D377" s="2252"/>
      <c r="E377" s="2252"/>
      <c r="F377" s="416"/>
      <c r="G377" s="416"/>
      <c r="H377" s="416"/>
      <c r="I377" s="416"/>
      <c r="J377" s="416"/>
      <c r="K377" s="416"/>
      <c r="L377" s="416"/>
      <c r="M377" s="416"/>
      <c r="N377" s="416"/>
      <c r="O377" s="416"/>
      <c r="P377" s="416"/>
      <c r="Q377" s="416"/>
      <c r="R377" s="416"/>
      <c r="S377" s="416"/>
      <c r="T377" s="416"/>
      <c r="U377" s="416"/>
      <c r="V377" s="416"/>
      <c r="W377" s="416"/>
      <c r="X377" s="416"/>
      <c r="Y377" s="417"/>
    </row>
    <row r="378" spans="2:25" x14ac:dyDescent="0.2">
      <c r="B378" s="65" t="s">
        <v>79</v>
      </c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2704"/>
      <c r="T378" s="2704"/>
      <c r="U378" s="2704"/>
      <c r="V378" s="2704"/>
      <c r="W378" s="2704"/>
      <c r="X378" s="2704"/>
      <c r="Y378" s="2704"/>
    </row>
    <row r="379" spans="2:25" x14ac:dyDescent="0.2">
      <c r="Y379" s="95"/>
    </row>
    <row r="380" spans="2:25" x14ac:dyDescent="0.2">
      <c r="B380" s="2250" t="s">
        <v>8</v>
      </c>
      <c r="C380" s="15" t="s">
        <v>171</v>
      </c>
      <c r="F380" s="20" t="s">
        <v>20</v>
      </c>
      <c r="G380" s="30" t="s">
        <v>195</v>
      </c>
      <c r="H380" s="15"/>
      <c r="I380" s="15"/>
      <c r="J380" s="15"/>
      <c r="K380" s="10"/>
      <c r="L380" s="10"/>
      <c r="M380" s="10"/>
      <c r="N380" s="10"/>
      <c r="O380" s="10"/>
      <c r="P380" s="10"/>
      <c r="Q380" s="10"/>
      <c r="R380" s="10"/>
      <c r="S380" s="2256"/>
      <c r="T380" s="2256"/>
      <c r="U380" s="2256"/>
      <c r="V380" s="2256"/>
      <c r="W380" s="2256"/>
      <c r="X380" s="2256"/>
      <c r="Y380" s="2256"/>
    </row>
    <row r="381" spans="2:25" x14ac:dyDescent="0.2">
      <c r="B381" s="2250" t="s">
        <v>11</v>
      </c>
      <c r="C381" s="15" t="s">
        <v>172</v>
      </c>
      <c r="F381" s="20" t="s">
        <v>20</v>
      </c>
      <c r="G381" s="30" t="s">
        <v>196</v>
      </c>
      <c r="H381" s="17"/>
      <c r="I381" s="15"/>
      <c r="J381" s="15"/>
      <c r="K381" s="10"/>
      <c r="L381" s="10"/>
      <c r="M381" s="10"/>
      <c r="N381" s="10"/>
      <c r="O381" s="10"/>
      <c r="P381" s="10"/>
      <c r="Q381" s="10"/>
      <c r="R381" s="10"/>
      <c r="S381" s="2256"/>
      <c r="T381" s="2256"/>
      <c r="U381" s="2256"/>
      <c r="V381" s="2256"/>
      <c r="W381" s="2256"/>
      <c r="X381" s="2256"/>
      <c r="Y381" s="2256"/>
    </row>
    <row r="382" spans="2:25" x14ac:dyDescent="0.2">
      <c r="B382" s="2250" t="s">
        <v>13</v>
      </c>
      <c r="C382" s="18" t="s">
        <v>173</v>
      </c>
      <c r="F382" s="20" t="s">
        <v>20</v>
      </c>
      <c r="G382" s="30" t="s">
        <v>197</v>
      </c>
      <c r="H382" s="18"/>
      <c r="I382" s="15"/>
      <c r="J382" s="15"/>
      <c r="K382" s="10"/>
      <c r="L382" s="10"/>
      <c r="M382" s="10"/>
      <c r="N382" s="10"/>
      <c r="O382" s="10"/>
      <c r="P382" s="10"/>
      <c r="Q382" s="10"/>
      <c r="R382" s="10"/>
      <c r="S382" s="2392"/>
      <c r="T382" s="2392"/>
      <c r="U382" s="2392"/>
      <c r="V382" s="2392"/>
      <c r="W382" s="2392"/>
      <c r="X382" s="2392"/>
      <c r="Y382" s="2392"/>
    </row>
    <row r="383" spans="2:25" x14ac:dyDescent="0.2">
      <c r="B383" s="2250" t="s">
        <v>49</v>
      </c>
      <c r="C383" s="15" t="s">
        <v>174</v>
      </c>
      <c r="F383" s="20" t="s">
        <v>20</v>
      </c>
      <c r="G383" s="30" t="s">
        <v>198</v>
      </c>
      <c r="H383" s="15"/>
      <c r="I383" s="15"/>
      <c r="J383" s="15"/>
      <c r="K383" s="2247"/>
      <c r="L383" s="10"/>
      <c r="M383" s="10"/>
      <c r="N383" s="10"/>
      <c r="O383" s="10"/>
      <c r="P383" s="10"/>
      <c r="Q383" s="10"/>
      <c r="R383" s="10"/>
      <c r="S383" s="2392"/>
      <c r="T383" s="2392"/>
      <c r="U383" s="2392"/>
      <c r="V383" s="2392"/>
      <c r="W383" s="2392"/>
      <c r="X383" s="2392"/>
      <c r="Y383" s="2392"/>
    </row>
    <row r="384" spans="2:25" x14ac:dyDescent="0.2">
      <c r="B384" s="2250" t="s">
        <v>50</v>
      </c>
      <c r="C384" s="15" t="s">
        <v>175</v>
      </c>
      <c r="F384" s="20" t="s">
        <v>20</v>
      </c>
      <c r="G384" s="30" t="s">
        <v>199</v>
      </c>
      <c r="H384" s="10"/>
      <c r="I384" s="10"/>
      <c r="J384" s="10"/>
      <c r="K384" s="2247"/>
      <c r="L384" s="10"/>
      <c r="M384" s="10"/>
      <c r="N384" s="10"/>
      <c r="O384" s="10"/>
      <c r="P384" s="10"/>
      <c r="Q384" s="10"/>
      <c r="R384" s="10"/>
      <c r="Y384" s="95"/>
    </row>
    <row r="385" spans="2:25" x14ac:dyDescent="0.2">
      <c r="B385" s="2250" t="s">
        <v>51</v>
      </c>
      <c r="C385" s="15" t="s">
        <v>177</v>
      </c>
      <c r="F385" s="20" t="s">
        <v>20</v>
      </c>
      <c r="G385" s="30" t="s">
        <v>200</v>
      </c>
      <c r="H385" s="10"/>
      <c r="I385" s="10"/>
      <c r="J385" s="10"/>
      <c r="K385" s="2247"/>
      <c r="L385" s="10"/>
      <c r="M385" s="10"/>
      <c r="N385" s="10"/>
      <c r="O385" s="10"/>
      <c r="P385" s="10"/>
      <c r="Q385" s="10"/>
      <c r="R385" s="10"/>
      <c r="Y385" s="95"/>
    </row>
    <row r="386" spans="2:25" x14ac:dyDescent="0.2">
      <c r="B386" s="2250" t="s">
        <v>52</v>
      </c>
      <c r="C386" s="15" t="s">
        <v>179</v>
      </c>
      <c r="F386" s="20" t="s">
        <v>20</v>
      </c>
      <c r="G386" s="30" t="s">
        <v>201</v>
      </c>
      <c r="H386" s="10"/>
      <c r="I386" s="10"/>
      <c r="J386" s="10"/>
      <c r="K386" s="2247"/>
      <c r="L386" s="10"/>
      <c r="M386" s="10"/>
      <c r="N386" s="10"/>
      <c r="O386" s="10"/>
      <c r="P386" s="10"/>
      <c r="Q386" s="10"/>
      <c r="R386" s="10"/>
      <c r="Y386" s="95"/>
    </row>
    <row r="387" spans="2:25" x14ac:dyDescent="0.2">
      <c r="B387" s="2250" t="s">
        <v>53</v>
      </c>
      <c r="C387" s="15" t="s">
        <v>191</v>
      </c>
      <c r="F387" s="20" t="s">
        <v>20</v>
      </c>
      <c r="G387" s="30" t="s">
        <v>202</v>
      </c>
      <c r="H387" s="10"/>
      <c r="I387" s="10"/>
      <c r="J387" s="10"/>
      <c r="K387" s="2247"/>
      <c r="L387" s="10"/>
      <c r="M387" s="10"/>
      <c r="N387" s="10"/>
      <c r="O387" s="10"/>
      <c r="P387" s="10"/>
      <c r="Q387" s="10"/>
      <c r="R387" s="10"/>
      <c r="S387" s="2257"/>
      <c r="T387" s="2257"/>
      <c r="U387" s="2257"/>
      <c r="V387" s="2257"/>
      <c r="W387" s="2257"/>
      <c r="X387" s="2257"/>
      <c r="Y387" s="2257"/>
    </row>
    <row r="388" spans="2:25" x14ac:dyDescent="0.2">
      <c r="B388" s="2250" t="s">
        <v>54</v>
      </c>
      <c r="C388" s="15" t="s">
        <v>180</v>
      </c>
      <c r="F388" s="20" t="s">
        <v>20</v>
      </c>
      <c r="G388" s="30" t="s">
        <v>206</v>
      </c>
      <c r="H388" s="10"/>
      <c r="I388" s="10"/>
      <c r="J388" s="10"/>
      <c r="K388" s="2247"/>
      <c r="L388" s="10"/>
      <c r="M388" s="10"/>
      <c r="N388" s="10"/>
      <c r="O388" s="10"/>
      <c r="P388" s="10"/>
      <c r="Q388" s="10"/>
      <c r="R388" s="10"/>
      <c r="S388" s="2392"/>
      <c r="T388" s="2392"/>
      <c r="U388" s="2392"/>
      <c r="V388" s="2392"/>
      <c r="W388" s="2392"/>
      <c r="X388" s="2392"/>
      <c r="Y388" s="2392"/>
    </row>
    <row r="389" spans="2:25" x14ac:dyDescent="0.2">
      <c r="B389" s="2250" t="s">
        <v>55</v>
      </c>
      <c r="C389" s="15" t="s">
        <v>192</v>
      </c>
      <c r="F389" s="20" t="s">
        <v>20</v>
      </c>
      <c r="G389" s="30" t="s">
        <v>203</v>
      </c>
      <c r="H389" s="10"/>
      <c r="I389" s="10"/>
      <c r="J389" s="10"/>
      <c r="K389" s="2247"/>
      <c r="L389" s="10"/>
      <c r="M389" s="10"/>
      <c r="N389" s="10"/>
      <c r="O389" s="10"/>
      <c r="P389" s="10"/>
      <c r="Q389" s="10"/>
      <c r="R389" s="10"/>
      <c r="S389" s="2392"/>
      <c r="T389" s="2392"/>
      <c r="U389" s="2392"/>
      <c r="V389" s="2392"/>
      <c r="W389" s="2392"/>
      <c r="X389" s="2392"/>
      <c r="Y389" s="2392"/>
    </row>
    <row r="390" spans="2:25" x14ac:dyDescent="0.2">
      <c r="B390" s="2250" t="s">
        <v>56</v>
      </c>
      <c r="C390" s="15" t="s">
        <v>183</v>
      </c>
      <c r="F390" s="20" t="s">
        <v>20</v>
      </c>
      <c r="G390" s="30" t="s">
        <v>205</v>
      </c>
      <c r="H390" s="10"/>
      <c r="I390" s="10"/>
      <c r="J390" s="10"/>
      <c r="K390" s="2247"/>
      <c r="L390" s="10"/>
      <c r="M390" s="10"/>
      <c r="N390" s="10"/>
      <c r="O390" s="10"/>
      <c r="P390" s="10"/>
      <c r="Q390" s="10"/>
      <c r="R390" s="10"/>
      <c r="Y390" s="95"/>
    </row>
    <row r="391" spans="2:25" x14ac:dyDescent="0.2">
      <c r="B391" s="2250" t="s">
        <v>57</v>
      </c>
      <c r="C391" s="15" t="s">
        <v>193</v>
      </c>
      <c r="F391" s="20" t="s">
        <v>20</v>
      </c>
      <c r="G391" s="30" t="s">
        <v>204</v>
      </c>
      <c r="H391" s="10"/>
      <c r="I391" s="10"/>
      <c r="J391" s="10"/>
      <c r="K391" s="2247"/>
      <c r="L391" s="10"/>
      <c r="M391" s="10"/>
      <c r="N391" s="10"/>
      <c r="O391" s="10"/>
      <c r="P391" s="10"/>
      <c r="Q391" s="10"/>
      <c r="R391" s="10"/>
      <c r="Y391" s="95"/>
    </row>
    <row r="392" spans="2:25" x14ac:dyDescent="0.2">
      <c r="B392" s="1174" t="s">
        <v>643</v>
      </c>
      <c r="C392" s="112" t="s">
        <v>679</v>
      </c>
    </row>
  </sheetData>
  <mergeCells count="480">
    <mergeCell ref="S154:Y154"/>
    <mergeCell ref="S158:Y158"/>
    <mergeCell ref="S159:Y159"/>
    <mergeCell ref="S160:Y160"/>
    <mergeCell ref="C143:E143"/>
    <mergeCell ref="C144:E144"/>
    <mergeCell ref="C145:E145"/>
    <mergeCell ref="C146:E146"/>
    <mergeCell ref="B147:E147"/>
    <mergeCell ref="S149:Y149"/>
    <mergeCell ref="S151:Y151"/>
    <mergeCell ref="S152:Y152"/>
    <mergeCell ref="S153:Y153"/>
    <mergeCell ref="Y140:Y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P141:P142"/>
    <mergeCell ref="Q141:Q142"/>
    <mergeCell ref="R141:R142"/>
    <mergeCell ref="S141:S142"/>
    <mergeCell ref="T141:T142"/>
    <mergeCell ref="U141:U142"/>
    <mergeCell ref="V141:V142"/>
    <mergeCell ref="W141:W142"/>
    <mergeCell ref="X141:X142"/>
    <mergeCell ref="B133:X133"/>
    <mergeCell ref="E135:F135"/>
    <mergeCell ref="E136:F136"/>
    <mergeCell ref="E137:F137"/>
    <mergeCell ref="B140:B142"/>
    <mergeCell ref="C140:E142"/>
    <mergeCell ref="F140:F142"/>
    <mergeCell ref="G140:G142"/>
    <mergeCell ref="H140:X140"/>
    <mergeCell ref="S121:Y121"/>
    <mergeCell ref="S125:Y125"/>
    <mergeCell ref="S126:Y126"/>
    <mergeCell ref="S127:Y127"/>
    <mergeCell ref="C110:E110"/>
    <mergeCell ref="C111:E111"/>
    <mergeCell ref="C112:E112"/>
    <mergeCell ref="C113:E113"/>
    <mergeCell ref="B114:E114"/>
    <mergeCell ref="S116:Y116"/>
    <mergeCell ref="S118:Y118"/>
    <mergeCell ref="S119:Y119"/>
    <mergeCell ref="S120:Y120"/>
    <mergeCell ref="Y107:Y109"/>
    <mergeCell ref="H108:H109"/>
    <mergeCell ref="I108:I109"/>
    <mergeCell ref="J108:J109"/>
    <mergeCell ref="K108:K109"/>
    <mergeCell ref="L108:L109"/>
    <mergeCell ref="M108:M109"/>
    <mergeCell ref="N108:N109"/>
    <mergeCell ref="O108:O109"/>
    <mergeCell ref="P108:P109"/>
    <mergeCell ref="Q108:Q109"/>
    <mergeCell ref="R108:R109"/>
    <mergeCell ref="S108:S109"/>
    <mergeCell ref="T108:T109"/>
    <mergeCell ref="U108:U109"/>
    <mergeCell ref="V108:V109"/>
    <mergeCell ref="W108:W109"/>
    <mergeCell ref="X108:X109"/>
    <mergeCell ref="B100:X100"/>
    <mergeCell ref="E102:F102"/>
    <mergeCell ref="E103:F103"/>
    <mergeCell ref="E104:F104"/>
    <mergeCell ref="B107:B109"/>
    <mergeCell ref="C107:E109"/>
    <mergeCell ref="F107:F109"/>
    <mergeCell ref="G107:G109"/>
    <mergeCell ref="H107:X107"/>
    <mergeCell ref="S29:Y29"/>
    <mergeCell ref="B16:F16"/>
    <mergeCell ref="S20:Y20"/>
    <mergeCell ref="S21:Y21"/>
    <mergeCell ref="S22:Y22"/>
    <mergeCell ref="S23:Y23"/>
    <mergeCell ref="S27:Y27"/>
    <mergeCell ref="C13:E13"/>
    <mergeCell ref="C14:E14"/>
    <mergeCell ref="C15:E15"/>
    <mergeCell ref="S18:Y18"/>
    <mergeCell ref="C12:E12"/>
    <mergeCell ref="G9:G11"/>
    <mergeCell ref="H9:X9"/>
    <mergeCell ref="Y9:Y11"/>
    <mergeCell ref="H10:H11"/>
    <mergeCell ref="I10:I11"/>
    <mergeCell ref="J10:J11"/>
    <mergeCell ref="K10:K11"/>
    <mergeCell ref="S28:Y28"/>
    <mergeCell ref="B9:B11"/>
    <mergeCell ref="C9:E11"/>
    <mergeCell ref="F9:F11"/>
    <mergeCell ref="B2:X2"/>
    <mergeCell ref="Q10:Q11"/>
    <mergeCell ref="R10:R11"/>
    <mergeCell ref="S10:S11"/>
    <mergeCell ref="T10:T11"/>
    <mergeCell ref="E4:F4"/>
    <mergeCell ref="E5:F5"/>
    <mergeCell ref="E6:F6"/>
    <mergeCell ref="L10:L11"/>
    <mergeCell ref="M10:M11"/>
    <mergeCell ref="N10:N11"/>
    <mergeCell ref="O10:O11"/>
    <mergeCell ref="P10:P11"/>
    <mergeCell ref="U10:U11"/>
    <mergeCell ref="V10:V11"/>
    <mergeCell ref="W10:W11"/>
    <mergeCell ref="X10:X11"/>
    <mergeCell ref="B34:X34"/>
    <mergeCell ref="E36:F36"/>
    <mergeCell ref="E37:F37"/>
    <mergeCell ref="E38:F38"/>
    <mergeCell ref="B41:B43"/>
    <mergeCell ref="C41:E43"/>
    <mergeCell ref="F41:F43"/>
    <mergeCell ref="G41:G43"/>
    <mergeCell ref="H41:X41"/>
    <mergeCell ref="W42:W43"/>
    <mergeCell ref="X42:X43"/>
    <mergeCell ref="Y41:Y43"/>
    <mergeCell ref="H42:H43"/>
    <mergeCell ref="I42:I43"/>
    <mergeCell ref="J42:J43"/>
    <mergeCell ref="K42:K43"/>
    <mergeCell ref="L42:L43"/>
    <mergeCell ref="M42:M43"/>
    <mergeCell ref="N42:N43"/>
    <mergeCell ref="O42:O43"/>
    <mergeCell ref="P42:P43"/>
    <mergeCell ref="Q42:Q43"/>
    <mergeCell ref="R42:R43"/>
    <mergeCell ref="S42:S43"/>
    <mergeCell ref="T42:T43"/>
    <mergeCell ref="U42:U43"/>
    <mergeCell ref="V42:V43"/>
    <mergeCell ref="S59:Y59"/>
    <mergeCell ref="S60:Y60"/>
    <mergeCell ref="S61:Y61"/>
    <mergeCell ref="S50:Y50"/>
    <mergeCell ref="S52:Y52"/>
    <mergeCell ref="S53:Y53"/>
    <mergeCell ref="S54:Y54"/>
    <mergeCell ref="S55:Y55"/>
    <mergeCell ref="C44:E44"/>
    <mergeCell ref="C45:E45"/>
    <mergeCell ref="C46:E46"/>
    <mergeCell ref="C47:E47"/>
    <mergeCell ref="B48:E48"/>
    <mergeCell ref="B67:X67"/>
    <mergeCell ref="E69:F69"/>
    <mergeCell ref="E70:F70"/>
    <mergeCell ref="E71:F71"/>
    <mergeCell ref="B74:B76"/>
    <mergeCell ref="C74:E76"/>
    <mergeCell ref="F74:F76"/>
    <mergeCell ref="G74:G76"/>
    <mergeCell ref="H74:X74"/>
    <mergeCell ref="W75:W76"/>
    <mergeCell ref="X75:X76"/>
    <mergeCell ref="Y74:Y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U75:U76"/>
    <mergeCell ref="V75:V76"/>
    <mergeCell ref="S92:Y92"/>
    <mergeCell ref="S93:Y93"/>
    <mergeCell ref="S94:Y94"/>
    <mergeCell ref="S83:Y83"/>
    <mergeCell ref="S85:Y85"/>
    <mergeCell ref="S86:Y86"/>
    <mergeCell ref="S87:Y87"/>
    <mergeCell ref="S88:Y88"/>
    <mergeCell ref="C77:E77"/>
    <mergeCell ref="C78:E78"/>
    <mergeCell ref="C79:E79"/>
    <mergeCell ref="C80:E80"/>
    <mergeCell ref="B81:E81"/>
    <mergeCell ref="B166:X166"/>
    <mergeCell ref="E168:F168"/>
    <mergeCell ref="E169:F169"/>
    <mergeCell ref="E170:F170"/>
    <mergeCell ref="B173:B175"/>
    <mergeCell ref="C173:E175"/>
    <mergeCell ref="F173:F175"/>
    <mergeCell ref="G173:G175"/>
    <mergeCell ref="H173:X173"/>
    <mergeCell ref="Y173:Y175"/>
    <mergeCell ref="H174:H175"/>
    <mergeCell ref="I174:I175"/>
    <mergeCell ref="J174:J175"/>
    <mergeCell ref="K174:K175"/>
    <mergeCell ref="L174:L175"/>
    <mergeCell ref="M174:M175"/>
    <mergeCell ref="N174:N175"/>
    <mergeCell ref="O174:O175"/>
    <mergeCell ref="P174:P175"/>
    <mergeCell ref="Q174:Q175"/>
    <mergeCell ref="R174:R175"/>
    <mergeCell ref="S174:S175"/>
    <mergeCell ref="T174:T175"/>
    <mergeCell ref="U174:U175"/>
    <mergeCell ref="V174:V175"/>
    <mergeCell ref="W174:W175"/>
    <mergeCell ref="X174:X175"/>
    <mergeCell ref="S187:Y187"/>
    <mergeCell ref="S191:Y191"/>
    <mergeCell ref="S192:Y192"/>
    <mergeCell ref="S193:Y193"/>
    <mergeCell ref="C176:E176"/>
    <mergeCell ref="C177:E177"/>
    <mergeCell ref="C178:E178"/>
    <mergeCell ref="C179:E179"/>
    <mergeCell ref="B180:E180"/>
    <mergeCell ref="S182:Y182"/>
    <mergeCell ref="S184:Y184"/>
    <mergeCell ref="S185:Y185"/>
    <mergeCell ref="S186:Y186"/>
    <mergeCell ref="B200:X200"/>
    <mergeCell ref="E202:F202"/>
    <mergeCell ref="E203:F203"/>
    <mergeCell ref="E204:F204"/>
    <mergeCell ref="B207:B209"/>
    <mergeCell ref="C207:E209"/>
    <mergeCell ref="F207:F209"/>
    <mergeCell ref="G207:G209"/>
    <mergeCell ref="H207:X207"/>
    <mergeCell ref="Y207:Y209"/>
    <mergeCell ref="H208:H209"/>
    <mergeCell ref="I208:I209"/>
    <mergeCell ref="J208:J209"/>
    <mergeCell ref="K208:K209"/>
    <mergeCell ref="L208:L209"/>
    <mergeCell ref="M208:M209"/>
    <mergeCell ref="N208:N209"/>
    <mergeCell ref="O208:O209"/>
    <mergeCell ref="P208:P209"/>
    <mergeCell ref="Q208:Q209"/>
    <mergeCell ref="R208:R209"/>
    <mergeCell ref="S208:S209"/>
    <mergeCell ref="T208:T209"/>
    <mergeCell ref="U208:U209"/>
    <mergeCell ref="V208:V209"/>
    <mergeCell ref="W208:W209"/>
    <mergeCell ref="X208:X209"/>
    <mergeCell ref="S221:Y221"/>
    <mergeCell ref="S225:Y225"/>
    <mergeCell ref="S226:Y226"/>
    <mergeCell ref="S227:Y227"/>
    <mergeCell ref="C210:E210"/>
    <mergeCell ref="C211:E211"/>
    <mergeCell ref="C212:E212"/>
    <mergeCell ref="C213:E213"/>
    <mergeCell ref="B214:E214"/>
    <mergeCell ref="S216:Y216"/>
    <mergeCell ref="S218:Y218"/>
    <mergeCell ref="S219:Y219"/>
    <mergeCell ref="S220:Y220"/>
    <mergeCell ref="B233:X233"/>
    <mergeCell ref="E235:F235"/>
    <mergeCell ref="E236:F236"/>
    <mergeCell ref="E237:F237"/>
    <mergeCell ref="B240:B242"/>
    <mergeCell ref="C240:E242"/>
    <mergeCell ref="F240:F242"/>
    <mergeCell ref="G240:G242"/>
    <mergeCell ref="H240:X240"/>
    <mergeCell ref="Y240:Y242"/>
    <mergeCell ref="H241:H242"/>
    <mergeCell ref="I241:I242"/>
    <mergeCell ref="J241:J242"/>
    <mergeCell ref="K241:K242"/>
    <mergeCell ref="L241:L242"/>
    <mergeCell ref="M241:M242"/>
    <mergeCell ref="N241:N242"/>
    <mergeCell ref="O241:O242"/>
    <mergeCell ref="P241:P242"/>
    <mergeCell ref="Q241:Q242"/>
    <mergeCell ref="R241:R242"/>
    <mergeCell ref="S241:S242"/>
    <mergeCell ref="T241:T242"/>
    <mergeCell ref="U241:U242"/>
    <mergeCell ref="V241:V242"/>
    <mergeCell ref="W241:W242"/>
    <mergeCell ref="X241:X242"/>
    <mergeCell ref="S254:Y254"/>
    <mergeCell ref="S258:Y258"/>
    <mergeCell ref="S259:Y259"/>
    <mergeCell ref="S260:Y260"/>
    <mergeCell ref="C243:E243"/>
    <mergeCell ref="C244:E244"/>
    <mergeCell ref="C245:E245"/>
    <mergeCell ref="C246:E246"/>
    <mergeCell ref="B247:E247"/>
    <mergeCell ref="S249:Y249"/>
    <mergeCell ref="S251:Y251"/>
    <mergeCell ref="S252:Y252"/>
    <mergeCell ref="S253:Y253"/>
    <mergeCell ref="B266:X266"/>
    <mergeCell ref="E268:F268"/>
    <mergeCell ref="E269:F269"/>
    <mergeCell ref="E270:F270"/>
    <mergeCell ref="B273:B275"/>
    <mergeCell ref="C273:E275"/>
    <mergeCell ref="F273:F275"/>
    <mergeCell ref="G273:G275"/>
    <mergeCell ref="H273:X273"/>
    <mergeCell ref="Y273:Y275"/>
    <mergeCell ref="H274:H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Q274:Q275"/>
    <mergeCell ref="R274:R275"/>
    <mergeCell ref="S274:S275"/>
    <mergeCell ref="T274:T275"/>
    <mergeCell ref="U274:U275"/>
    <mergeCell ref="V274:V275"/>
    <mergeCell ref="W274:W275"/>
    <mergeCell ref="X274:X275"/>
    <mergeCell ref="S287:Y287"/>
    <mergeCell ref="S291:Y291"/>
    <mergeCell ref="S292:Y292"/>
    <mergeCell ref="S293:Y293"/>
    <mergeCell ref="C276:E276"/>
    <mergeCell ref="C277:E277"/>
    <mergeCell ref="C278:E278"/>
    <mergeCell ref="C279:E279"/>
    <mergeCell ref="B280:E280"/>
    <mergeCell ref="S282:Y282"/>
    <mergeCell ref="S284:Y284"/>
    <mergeCell ref="S285:Y285"/>
    <mergeCell ref="S286:Y286"/>
    <mergeCell ref="B298:X298"/>
    <mergeCell ref="E300:F300"/>
    <mergeCell ref="E301:F301"/>
    <mergeCell ref="E302:F302"/>
    <mergeCell ref="B305:B307"/>
    <mergeCell ref="C305:E307"/>
    <mergeCell ref="F305:F307"/>
    <mergeCell ref="G305:G307"/>
    <mergeCell ref="H305:X305"/>
    <mergeCell ref="Y305:Y307"/>
    <mergeCell ref="H306:H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Q306:Q307"/>
    <mergeCell ref="R306:R307"/>
    <mergeCell ref="S306:S307"/>
    <mergeCell ref="T306:T307"/>
    <mergeCell ref="U306:U307"/>
    <mergeCell ref="V306:V307"/>
    <mergeCell ref="W306:W307"/>
    <mergeCell ref="X306:X307"/>
    <mergeCell ref="S319:Y319"/>
    <mergeCell ref="S323:Y323"/>
    <mergeCell ref="S324:Y324"/>
    <mergeCell ref="S325:Y325"/>
    <mergeCell ref="C308:E308"/>
    <mergeCell ref="C309:E309"/>
    <mergeCell ref="C310:E310"/>
    <mergeCell ref="C311:E311"/>
    <mergeCell ref="B312:E312"/>
    <mergeCell ref="S314:Y314"/>
    <mergeCell ref="S316:Y316"/>
    <mergeCell ref="S317:Y317"/>
    <mergeCell ref="S318:Y318"/>
    <mergeCell ref="B330:X330"/>
    <mergeCell ref="E332:F332"/>
    <mergeCell ref="E333:F333"/>
    <mergeCell ref="E334:F334"/>
    <mergeCell ref="B337:B339"/>
    <mergeCell ref="C337:E339"/>
    <mergeCell ref="F337:F339"/>
    <mergeCell ref="G337:G339"/>
    <mergeCell ref="H337:X337"/>
    <mergeCell ref="Y337:Y339"/>
    <mergeCell ref="H338:H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Q338:Q339"/>
    <mergeCell ref="R338:R339"/>
    <mergeCell ref="S338:S339"/>
    <mergeCell ref="T338:T339"/>
    <mergeCell ref="U338:U339"/>
    <mergeCell ref="V338:V339"/>
    <mergeCell ref="W338:W339"/>
    <mergeCell ref="X338:X339"/>
    <mergeCell ref="S351:Y351"/>
    <mergeCell ref="S355:Y355"/>
    <mergeCell ref="S356:Y356"/>
    <mergeCell ref="S357:Y357"/>
    <mergeCell ref="C340:E340"/>
    <mergeCell ref="C341:E341"/>
    <mergeCell ref="C342:E342"/>
    <mergeCell ref="C343:E343"/>
    <mergeCell ref="B344:E344"/>
    <mergeCell ref="S346:Y346"/>
    <mergeCell ref="S348:Y348"/>
    <mergeCell ref="S349:Y349"/>
    <mergeCell ref="S350:Y350"/>
    <mergeCell ref="B362:X362"/>
    <mergeCell ref="E364:F364"/>
    <mergeCell ref="E365:F365"/>
    <mergeCell ref="E366:F366"/>
    <mergeCell ref="B369:B371"/>
    <mergeCell ref="C369:E371"/>
    <mergeCell ref="F369:F371"/>
    <mergeCell ref="G369:G371"/>
    <mergeCell ref="H369:X369"/>
    <mergeCell ref="Y369:Y371"/>
    <mergeCell ref="H370:H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Q370:Q371"/>
    <mergeCell ref="R370:R371"/>
    <mergeCell ref="S370:S371"/>
    <mergeCell ref="T370:T371"/>
    <mergeCell ref="U370:U371"/>
    <mergeCell ref="V370:V371"/>
    <mergeCell ref="W370:W371"/>
    <mergeCell ref="X370:X371"/>
    <mergeCell ref="S383:Y383"/>
    <mergeCell ref="S387:Y387"/>
    <mergeCell ref="S388:Y388"/>
    <mergeCell ref="S389:Y389"/>
    <mergeCell ref="C372:E372"/>
    <mergeCell ref="C373:E373"/>
    <mergeCell ref="C374:E374"/>
    <mergeCell ref="C375:E375"/>
    <mergeCell ref="B376:E376"/>
    <mergeCell ref="S378:Y378"/>
    <mergeCell ref="S380:Y380"/>
    <mergeCell ref="S381:Y381"/>
    <mergeCell ref="S382:Y382"/>
  </mergeCells>
  <printOptions horizontalCentered="1"/>
  <pageMargins left="0.15748031496062992" right="0.15748031496062992" top="0.36" bottom="0" header="0.51181102362204722" footer="0"/>
  <pageSetup paperSize="256" scale="110" orientation="landscape" horizontalDpi="4294967292" verticalDpi="4294967293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A391"/>
  <sheetViews>
    <sheetView topLeftCell="A357" zoomScale="60" zoomScaleNormal="60" workbookViewId="0">
      <selection activeCell="L351" sqref="L351"/>
    </sheetView>
  </sheetViews>
  <sheetFormatPr defaultRowHeight="12.75" x14ac:dyDescent="0.2"/>
  <cols>
    <col min="1" max="1" width="5" style="95" customWidth="1"/>
    <col min="2" max="2" width="8.42578125" style="95" customWidth="1"/>
    <col min="3" max="3" width="1.5703125" style="95" customWidth="1"/>
    <col min="4" max="4" width="1.85546875" style="95" customWidth="1"/>
    <col min="5" max="5" width="8.140625" style="95" customWidth="1"/>
    <col min="6" max="6" width="7" style="95" customWidth="1"/>
    <col min="7" max="13" width="4.85546875" style="95" customWidth="1"/>
    <col min="14" max="21" width="5.7109375" style="95" customWidth="1"/>
    <col min="22" max="22" width="8.85546875" style="95" customWidth="1"/>
    <col min="23" max="23" width="6.7109375" style="95" customWidth="1"/>
    <col min="24" max="27" width="9.140625" style="112"/>
    <col min="28" max="16384" width="9.140625" style="95"/>
  </cols>
  <sheetData>
    <row r="2" spans="1:27" ht="18" x14ac:dyDescent="0.25">
      <c r="A2" s="2361" t="s">
        <v>261</v>
      </c>
      <c r="B2" s="2361"/>
      <c r="C2" s="2361"/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  <c r="V2" s="2361"/>
      <c r="W2" s="2361"/>
    </row>
    <row r="3" spans="1:27" ht="9.75" customHeight="1" x14ac:dyDescent="0.25">
      <c r="A3" s="411"/>
      <c r="B3" s="411"/>
      <c r="C3" s="411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</row>
    <row r="4" spans="1:27" x14ac:dyDescent="0.2">
      <c r="A4" s="112" t="s">
        <v>273</v>
      </c>
      <c r="B4" s="112"/>
      <c r="C4" s="112" t="s">
        <v>27</v>
      </c>
      <c r="D4" s="2705" t="s">
        <v>274</v>
      </c>
      <c r="E4" s="2705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</row>
    <row r="5" spans="1:27" x14ac:dyDescent="0.2">
      <c r="A5" s="112" t="s">
        <v>25</v>
      </c>
      <c r="B5" s="112"/>
      <c r="C5" s="112" t="s">
        <v>27</v>
      </c>
      <c r="D5" s="2706">
        <v>2014</v>
      </c>
      <c r="E5" s="2706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</row>
    <row r="6" spans="1:27" x14ac:dyDescent="0.2">
      <c r="A6" s="112" t="s">
        <v>311</v>
      </c>
      <c r="B6" s="112"/>
      <c r="C6" s="112" t="s">
        <v>27</v>
      </c>
      <c r="D6" s="2705" t="s">
        <v>295</v>
      </c>
      <c r="E6" s="2705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</row>
    <row r="7" spans="1:27" s="112" customFormat="1" x14ac:dyDescent="0.2">
      <c r="A7" s="112" t="s">
        <v>26</v>
      </c>
      <c r="C7" s="112" t="s">
        <v>27</v>
      </c>
      <c r="D7" s="371" t="s">
        <v>315</v>
      </c>
      <c r="E7" s="371"/>
    </row>
    <row r="8" spans="1:27" ht="13.5" thickBot="1" x14ac:dyDescent="0.25">
      <c r="A8" s="112"/>
      <c r="B8" s="112"/>
      <c r="C8" s="460"/>
      <c r="D8" s="460"/>
      <c r="E8" s="460"/>
      <c r="F8" s="460"/>
      <c r="G8" s="354"/>
      <c r="H8" s="354"/>
      <c r="I8" s="354"/>
      <c r="J8" s="354"/>
      <c r="K8" s="354"/>
      <c r="L8" s="354"/>
      <c r="M8" s="354"/>
      <c r="N8" s="354"/>
      <c r="O8" s="354"/>
      <c r="P8" s="354"/>
      <c r="Q8" s="354"/>
      <c r="R8" s="354"/>
      <c r="S8" s="354"/>
      <c r="T8" s="354"/>
      <c r="U8" s="354"/>
      <c r="V8" s="354"/>
      <c r="W8" s="354"/>
      <c r="X8" s="460"/>
    </row>
    <row r="9" spans="1:27" x14ac:dyDescent="0.2">
      <c r="A9" s="2707" t="s">
        <v>0</v>
      </c>
      <c r="B9" s="2710" t="s">
        <v>272</v>
      </c>
      <c r="C9" s="2711"/>
      <c r="D9" s="2711"/>
      <c r="E9" s="2716" t="s">
        <v>194</v>
      </c>
      <c r="F9" s="2399" t="s">
        <v>169</v>
      </c>
      <c r="G9" s="2719" t="s">
        <v>170</v>
      </c>
      <c r="H9" s="2357"/>
      <c r="I9" s="2357"/>
      <c r="J9" s="2357"/>
      <c r="K9" s="2357"/>
      <c r="L9" s="2357"/>
      <c r="M9" s="2357"/>
      <c r="N9" s="2357"/>
      <c r="O9" s="2357"/>
      <c r="P9" s="2357"/>
      <c r="Q9" s="2357"/>
      <c r="R9" s="2357"/>
      <c r="S9" s="2357"/>
      <c r="T9" s="2357"/>
      <c r="U9" s="2357"/>
      <c r="V9" s="2357"/>
      <c r="W9" s="2359"/>
      <c r="X9" s="2400" t="s">
        <v>309</v>
      </c>
    </row>
    <row r="10" spans="1:27" x14ac:dyDescent="0.2">
      <c r="A10" s="2708"/>
      <c r="B10" s="2712"/>
      <c r="C10" s="2713"/>
      <c r="D10" s="2713"/>
      <c r="E10" s="2717"/>
      <c r="F10" s="2401"/>
      <c r="G10" s="2720" t="s">
        <v>171</v>
      </c>
      <c r="H10" s="2358" t="s">
        <v>172</v>
      </c>
      <c r="I10" s="2358" t="s">
        <v>173</v>
      </c>
      <c r="J10" s="2358" t="s">
        <v>174</v>
      </c>
      <c r="K10" s="2358" t="s">
        <v>241</v>
      </c>
      <c r="L10" s="2358" t="s">
        <v>176</v>
      </c>
      <c r="M10" s="2358" t="s">
        <v>177</v>
      </c>
      <c r="N10" s="2358" t="s">
        <v>178</v>
      </c>
      <c r="O10" s="2358" t="s">
        <v>182</v>
      </c>
      <c r="P10" s="2358" t="s">
        <v>179</v>
      </c>
      <c r="Q10" s="2358" t="s">
        <v>270</v>
      </c>
      <c r="R10" s="2358" t="s">
        <v>180</v>
      </c>
      <c r="S10" s="2358" t="s">
        <v>181</v>
      </c>
      <c r="T10" s="2358" t="s">
        <v>183</v>
      </c>
      <c r="U10" s="2358" t="s">
        <v>193</v>
      </c>
      <c r="V10" s="2358" t="s">
        <v>184</v>
      </c>
      <c r="W10" s="2360" t="s">
        <v>97</v>
      </c>
      <c r="X10" s="2402"/>
    </row>
    <row r="11" spans="1:27" x14ac:dyDescent="0.2">
      <c r="A11" s="2709"/>
      <c r="B11" s="2714"/>
      <c r="C11" s="2715"/>
      <c r="D11" s="2715"/>
      <c r="E11" s="2718"/>
      <c r="F11" s="2403"/>
      <c r="G11" s="2720"/>
      <c r="H11" s="2358"/>
      <c r="I11" s="2358"/>
      <c r="J11" s="2358"/>
      <c r="K11" s="2358"/>
      <c r="L11" s="2358"/>
      <c r="M11" s="2358"/>
      <c r="N11" s="2358"/>
      <c r="O11" s="2358"/>
      <c r="P11" s="2358"/>
      <c r="Q11" s="2358"/>
      <c r="R11" s="2358"/>
      <c r="S11" s="2358"/>
      <c r="T11" s="2358"/>
      <c r="U11" s="2358"/>
      <c r="V11" s="2358"/>
      <c r="W11" s="2360"/>
      <c r="X11" s="2404"/>
    </row>
    <row r="12" spans="1:27" s="89" customFormat="1" ht="13.5" thickBot="1" x14ac:dyDescent="0.25">
      <c r="A12" s="375">
        <v>1</v>
      </c>
      <c r="B12" s="2696">
        <v>2</v>
      </c>
      <c r="C12" s="2398"/>
      <c r="D12" s="2398"/>
      <c r="E12" s="461">
        <v>3</v>
      </c>
      <c r="F12" s="462">
        <v>4</v>
      </c>
      <c r="G12" s="375">
        <v>5</v>
      </c>
      <c r="H12" s="378">
        <v>6</v>
      </c>
      <c r="I12" s="378">
        <v>7</v>
      </c>
      <c r="J12" s="378">
        <v>8</v>
      </c>
      <c r="K12" s="378">
        <v>9</v>
      </c>
      <c r="L12" s="378">
        <v>10</v>
      </c>
      <c r="M12" s="378">
        <v>11</v>
      </c>
      <c r="N12" s="378">
        <v>12</v>
      </c>
      <c r="O12" s="378">
        <v>13</v>
      </c>
      <c r="P12" s="378">
        <v>14</v>
      </c>
      <c r="Q12" s="378">
        <v>15</v>
      </c>
      <c r="R12" s="378">
        <v>16</v>
      </c>
      <c r="S12" s="378">
        <v>17</v>
      </c>
      <c r="T12" s="378">
        <v>18</v>
      </c>
      <c r="U12" s="378">
        <v>19</v>
      </c>
      <c r="V12" s="378">
        <v>20</v>
      </c>
      <c r="W12" s="376">
        <v>21</v>
      </c>
      <c r="X12" s="410">
        <v>22</v>
      </c>
      <c r="Y12" s="88"/>
      <c r="Z12" s="88"/>
      <c r="AA12" s="88"/>
    </row>
    <row r="13" spans="1:27" x14ac:dyDescent="0.2">
      <c r="A13" s="436"/>
      <c r="B13" s="2697"/>
      <c r="C13" s="2698"/>
      <c r="D13" s="2698"/>
      <c r="E13" s="437"/>
      <c r="F13" s="437"/>
      <c r="G13" s="438"/>
      <c r="H13" s="439"/>
      <c r="I13" s="440"/>
      <c r="J13" s="440"/>
      <c r="K13" s="440"/>
      <c r="L13" s="440"/>
      <c r="M13" s="439"/>
      <c r="N13" s="439"/>
      <c r="O13" s="439"/>
      <c r="P13" s="439"/>
      <c r="Q13" s="439"/>
      <c r="R13" s="439"/>
      <c r="S13" s="439"/>
      <c r="T13" s="441"/>
      <c r="U13" s="442"/>
      <c r="V13" s="441"/>
      <c r="W13" s="443"/>
      <c r="X13" s="444"/>
    </row>
    <row r="14" spans="1:27" ht="86.25" customHeight="1" x14ac:dyDescent="0.2">
      <c r="A14" s="445"/>
      <c r="B14" s="2699" t="s">
        <v>275</v>
      </c>
      <c r="C14" s="2700"/>
      <c r="D14" s="2700"/>
      <c r="E14" s="446">
        <v>1</v>
      </c>
      <c r="F14" s="446">
        <v>1</v>
      </c>
      <c r="G14" s="447"/>
      <c r="H14" s="448"/>
      <c r="I14" s="449"/>
      <c r="J14" s="449"/>
      <c r="K14" s="449">
        <v>1</v>
      </c>
      <c r="L14" s="449"/>
      <c r="M14" s="448"/>
      <c r="N14" s="448"/>
      <c r="O14" s="448"/>
      <c r="P14" s="448">
        <v>1</v>
      </c>
      <c r="Q14" s="448"/>
      <c r="R14" s="448"/>
      <c r="S14" s="448"/>
      <c r="T14" s="448"/>
      <c r="U14" s="450">
        <v>1</v>
      </c>
      <c r="V14" s="450"/>
      <c r="W14" s="450">
        <v>1</v>
      </c>
      <c r="X14" s="451"/>
    </row>
    <row r="15" spans="1:27" ht="13.5" thickBot="1" x14ac:dyDescent="0.25">
      <c r="A15" s="452"/>
      <c r="B15" s="2701"/>
      <c r="C15" s="2702"/>
      <c r="D15" s="2702"/>
      <c r="E15" s="453"/>
      <c r="F15" s="453"/>
      <c r="G15" s="454"/>
      <c r="H15" s="455"/>
      <c r="I15" s="456"/>
      <c r="J15" s="456"/>
      <c r="K15" s="456"/>
      <c r="L15" s="456"/>
      <c r="M15" s="455"/>
      <c r="N15" s="455"/>
      <c r="O15" s="455"/>
      <c r="P15" s="455"/>
      <c r="Q15" s="455"/>
      <c r="R15" s="455"/>
      <c r="S15" s="455"/>
      <c r="T15" s="457"/>
      <c r="U15" s="457"/>
      <c r="V15" s="457"/>
      <c r="W15" s="458"/>
      <c r="X15" s="459"/>
    </row>
    <row r="16" spans="1:27" ht="13.5" thickBot="1" x14ac:dyDescent="0.25">
      <c r="A16" s="2299" t="s">
        <v>308</v>
      </c>
      <c r="B16" s="2668"/>
      <c r="C16" s="2668"/>
      <c r="D16" s="2703"/>
      <c r="E16" s="370">
        <f>SUM(E14:E15)</f>
        <v>1</v>
      </c>
      <c r="F16" s="370">
        <f t="shared" ref="F16:W16" si="0">SUM(F14:F15)</f>
        <v>1</v>
      </c>
      <c r="G16" s="476">
        <f t="shared" si="0"/>
        <v>0</v>
      </c>
      <c r="H16" s="369">
        <f t="shared" si="0"/>
        <v>0</v>
      </c>
      <c r="I16" s="369">
        <f t="shared" si="0"/>
        <v>0</v>
      </c>
      <c r="J16" s="369">
        <f t="shared" si="0"/>
        <v>0</v>
      </c>
      <c r="K16" s="369">
        <f t="shared" si="0"/>
        <v>1</v>
      </c>
      <c r="L16" s="369">
        <f t="shared" si="0"/>
        <v>0</v>
      </c>
      <c r="M16" s="369">
        <f t="shared" si="0"/>
        <v>0</v>
      </c>
      <c r="N16" s="369">
        <f t="shared" si="0"/>
        <v>0</v>
      </c>
      <c r="O16" s="369">
        <f t="shared" si="0"/>
        <v>0</v>
      </c>
      <c r="P16" s="369">
        <f t="shared" si="0"/>
        <v>1</v>
      </c>
      <c r="Q16" s="369">
        <f t="shared" si="0"/>
        <v>0</v>
      </c>
      <c r="R16" s="369">
        <f t="shared" si="0"/>
        <v>0</v>
      </c>
      <c r="S16" s="369">
        <f t="shared" si="0"/>
        <v>0</v>
      </c>
      <c r="T16" s="369">
        <f t="shared" si="0"/>
        <v>0</v>
      </c>
      <c r="U16" s="369">
        <f t="shared" si="0"/>
        <v>1</v>
      </c>
      <c r="V16" s="369">
        <f t="shared" si="0"/>
        <v>0</v>
      </c>
      <c r="W16" s="369">
        <f t="shared" si="0"/>
        <v>1</v>
      </c>
      <c r="X16" s="507"/>
    </row>
    <row r="17" spans="1:24" x14ac:dyDescent="0.2">
      <c r="A17" s="415"/>
      <c r="B17" s="415"/>
      <c r="C17" s="415"/>
      <c r="D17" s="415"/>
      <c r="E17" s="416"/>
      <c r="F17" s="416"/>
      <c r="G17" s="416"/>
      <c r="H17" s="416"/>
      <c r="I17" s="416"/>
      <c r="J17" s="416"/>
      <c r="K17" s="416"/>
      <c r="L17" s="416"/>
      <c r="M17" s="416"/>
      <c r="N17" s="416"/>
      <c r="O17" s="416"/>
      <c r="P17" s="416"/>
      <c r="Q17" s="416"/>
      <c r="R17" s="416"/>
      <c r="S17" s="416"/>
      <c r="T17" s="416"/>
      <c r="U17" s="416"/>
      <c r="V17" s="416"/>
      <c r="W17" s="416"/>
      <c r="X17" s="417"/>
    </row>
    <row r="18" spans="1:24" x14ac:dyDescent="0.2">
      <c r="A18" s="65" t="s">
        <v>79</v>
      </c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2704"/>
      <c r="S18" s="2396"/>
      <c r="T18" s="2396"/>
      <c r="U18" s="2396"/>
      <c r="V18" s="2396"/>
      <c r="W18" s="2396"/>
      <c r="X18" s="2396"/>
    </row>
    <row r="19" spans="1:24" x14ac:dyDescent="0.2">
      <c r="X19" s="95"/>
    </row>
    <row r="20" spans="1:24" x14ac:dyDescent="0.2">
      <c r="A20" s="413" t="s">
        <v>8</v>
      </c>
      <c r="B20" s="15" t="s">
        <v>171</v>
      </c>
      <c r="E20" s="20" t="s">
        <v>20</v>
      </c>
      <c r="F20" s="30" t="s">
        <v>195</v>
      </c>
      <c r="G20" s="15"/>
      <c r="H20" s="15"/>
      <c r="I20" s="15"/>
      <c r="J20" s="10"/>
      <c r="K20" s="10"/>
      <c r="L20" s="10"/>
      <c r="M20" s="10"/>
      <c r="N20" s="10"/>
      <c r="O20" s="10"/>
      <c r="P20" s="10"/>
      <c r="Q20" s="10"/>
      <c r="R20" s="2256"/>
      <c r="S20" s="2256"/>
      <c r="T20" s="2256"/>
      <c r="U20" s="2256"/>
      <c r="V20" s="2256"/>
      <c r="W20" s="2256"/>
      <c r="X20" s="2256"/>
    </row>
    <row r="21" spans="1:24" x14ac:dyDescent="0.2">
      <c r="A21" s="413" t="s">
        <v>11</v>
      </c>
      <c r="B21" s="15" t="s">
        <v>172</v>
      </c>
      <c r="E21" s="20" t="s">
        <v>20</v>
      </c>
      <c r="F21" s="30" t="s">
        <v>196</v>
      </c>
      <c r="G21" s="17"/>
      <c r="H21" s="15"/>
      <c r="I21" s="15"/>
      <c r="J21" s="10"/>
      <c r="K21" s="10"/>
      <c r="L21" s="10"/>
      <c r="M21" s="10"/>
      <c r="N21" s="10"/>
      <c r="O21" s="10"/>
      <c r="P21" s="10"/>
      <c r="Q21" s="10"/>
      <c r="R21" s="2256"/>
      <c r="S21" s="2256"/>
      <c r="T21" s="2256"/>
      <c r="U21" s="2256"/>
      <c r="V21" s="2256"/>
      <c r="W21" s="2256"/>
      <c r="X21" s="2256"/>
    </row>
    <row r="22" spans="1:24" x14ac:dyDescent="0.2">
      <c r="A22" s="413" t="s">
        <v>13</v>
      </c>
      <c r="B22" s="18" t="s">
        <v>173</v>
      </c>
      <c r="E22" s="20" t="s">
        <v>20</v>
      </c>
      <c r="F22" s="30" t="s">
        <v>197</v>
      </c>
      <c r="G22" s="18"/>
      <c r="H22" s="15"/>
      <c r="I22" s="15"/>
      <c r="J22" s="10"/>
      <c r="K22" s="10"/>
      <c r="L22" s="10"/>
      <c r="M22" s="10"/>
      <c r="N22" s="10"/>
      <c r="O22" s="10"/>
      <c r="P22" s="10"/>
      <c r="Q22" s="10"/>
      <c r="R22" s="2392"/>
      <c r="S22" s="2392"/>
      <c r="T22" s="2392"/>
      <c r="U22" s="2392"/>
      <c r="V22" s="2392"/>
      <c r="W22" s="2392"/>
      <c r="X22" s="2392"/>
    </row>
    <row r="23" spans="1:24" x14ac:dyDescent="0.2">
      <c r="A23" s="413" t="s">
        <v>49</v>
      </c>
      <c r="B23" s="15" t="s">
        <v>174</v>
      </c>
      <c r="E23" s="20" t="s">
        <v>20</v>
      </c>
      <c r="F23" s="30" t="s">
        <v>198</v>
      </c>
      <c r="G23" s="15"/>
      <c r="H23" s="15"/>
      <c r="I23" s="15"/>
      <c r="J23" s="409"/>
      <c r="K23" s="10"/>
      <c r="L23" s="10"/>
      <c r="M23" s="10"/>
      <c r="N23" s="10"/>
      <c r="O23" s="10"/>
      <c r="P23" s="10"/>
      <c r="Q23" s="10"/>
      <c r="R23" s="2392"/>
      <c r="S23" s="2392"/>
      <c r="T23" s="2392"/>
      <c r="U23" s="2392"/>
      <c r="V23" s="2392"/>
      <c r="W23" s="2392"/>
      <c r="X23" s="2392"/>
    </row>
    <row r="24" spans="1:24" x14ac:dyDescent="0.2">
      <c r="A24" s="413" t="s">
        <v>50</v>
      </c>
      <c r="B24" s="15" t="s">
        <v>175</v>
      </c>
      <c r="E24" s="20" t="s">
        <v>20</v>
      </c>
      <c r="F24" s="30" t="s">
        <v>199</v>
      </c>
      <c r="G24" s="10"/>
      <c r="H24" s="10"/>
      <c r="I24" s="10"/>
      <c r="J24" s="409"/>
      <c r="K24" s="10"/>
      <c r="L24" s="10"/>
      <c r="M24" s="10"/>
      <c r="N24" s="10"/>
      <c r="O24" s="10"/>
      <c r="P24" s="10"/>
      <c r="Q24" s="10"/>
      <c r="X24" s="95"/>
    </row>
    <row r="25" spans="1:24" x14ac:dyDescent="0.2">
      <c r="A25" s="413" t="s">
        <v>51</v>
      </c>
      <c r="B25" s="15" t="s">
        <v>177</v>
      </c>
      <c r="E25" s="20" t="s">
        <v>20</v>
      </c>
      <c r="F25" s="30" t="s">
        <v>200</v>
      </c>
      <c r="G25" s="10"/>
      <c r="H25" s="10"/>
      <c r="I25" s="10"/>
      <c r="J25" s="409"/>
      <c r="K25" s="10"/>
      <c r="L25" s="10"/>
      <c r="M25" s="10"/>
      <c r="N25" s="10"/>
      <c r="O25" s="10"/>
      <c r="P25" s="10"/>
      <c r="Q25" s="10"/>
      <c r="X25" s="95"/>
    </row>
    <row r="26" spans="1:24" x14ac:dyDescent="0.2">
      <c r="A26" s="413" t="s">
        <v>52</v>
      </c>
      <c r="B26" s="15" t="s">
        <v>179</v>
      </c>
      <c r="E26" s="20" t="s">
        <v>20</v>
      </c>
      <c r="F26" s="30" t="s">
        <v>201</v>
      </c>
      <c r="G26" s="10"/>
      <c r="H26" s="10"/>
      <c r="I26" s="10"/>
      <c r="J26" s="409"/>
      <c r="K26" s="10"/>
      <c r="L26" s="10"/>
      <c r="M26" s="10"/>
      <c r="N26" s="10"/>
      <c r="O26" s="10"/>
      <c r="P26" s="10"/>
      <c r="Q26" s="10"/>
      <c r="X26" s="95"/>
    </row>
    <row r="27" spans="1:24" x14ac:dyDescent="0.2">
      <c r="A27" s="413" t="s">
        <v>53</v>
      </c>
      <c r="B27" s="15" t="s">
        <v>191</v>
      </c>
      <c r="E27" s="20" t="s">
        <v>20</v>
      </c>
      <c r="F27" s="30" t="s">
        <v>202</v>
      </c>
      <c r="G27" s="10"/>
      <c r="H27" s="10"/>
      <c r="I27" s="10"/>
      <c r="J27" s="409"/>
      <c r="K27" s="10"/>
      <c r="L27" s="10"/>
      <c r="M27" s="10"/>
      <c r="N27" s="10"/>
      <c r="O27" s="10"/>
      <c r="P27" s="10"/>
      <c r="Q27" s="10"/>
      <c r="R27" s="2257"/>
      <c r="S27" s="2257"/>
      <c r="T27" s="2257"/>
      <c r="U27" s="2257"/>
      <c r="V27" s="2257"/>
      <c r="W27" s="2257"/>
      <c r="X27" s="2257"/>
    </row>
    <row r="28" spans="1:24" x14ac:dyDescent="0.2">
      <c r="A28" s="413" t="s">
        <v>54</v>
      </c>
      <c r="B28" s="15" t="s">
        <v>180</v>
      </c>
      <c r="E28" s="20" t="s">
        <v>20</v>
      </c>
      <c r="F28" s="30" t="s">
        <v>206</v>
      </c>
      <c r="G28" s="10"/>
      <c r="H28" s="10"/>
      <c r="I28" s="10"/>
      <c r="J28" s="409"/>
      <c r="K28" s="10"/>
      <c r="L28" s="10"/>
      <c r="M28" s="10"/>
      <c r="N28" s="10"/>
      <c r="O28" s="10"/>
      <c r="P28" s="10"/>
      <c r="Q28" s="10"/>
      <c r="R28" s="2392"/>
      <c r="S28" s="2392"/>
      <c r="T28" s="2392"/>
      <c r="U28" s="2392"/>
      <c r="V28" s="2392"/>
      <c r="W28" s="2392"/>
      <c r="X28" s="2392"/>
    </row>
    <row r="29" spans="1:24" x14ac:dyDescent="0.2">
      <c r="A29" s="413" t="s">
        <v>55</v>
      </c>
      <c r="B29" s="15" t="s">
        <v>192</v>
      </c>
      <c r="E29" s="20" t="s">
        <v>20</v>
      </c>
      <c r="F29" s="30" t="s">
        <v>203</v>
      </c>
      <c r="G29" s="10"/>
      <c r="H29" s="10"/>
      <c r="I29" s="10"/>
      <c r="J29" s="409"/>
      <c r="K29" s="10"/>
      <c r="L29" s="10"/>
      <c r="M29" s="10"/>
      <c r="N29" s="10"/>
      <c r="O29" s="10"/>
      <c r="P29" s="10"/>
      <c r="Q29" s="10"/>
      <c r="R29" s="2392"/>
      <c r="S29" s="2392"/>
      <c r="T29" s="2392"/>
      <c r="U29" s="2392"/>
      <c r="V29" s="2392"/>
      <c r="W29" s="2392"/>
      <c r="X29" s="2392"/>
    </row>
    <row r="30" spans="1:24" x14ac:dyDescent="0.2">
      <c r="A30" s="413" t="s">
        <v>56</v>
      </c>
      <c r="B30" s="15" t="s">
        <v>183</v>
      </c>
      <c r="E30" s="20" t="s">
        <v>20</v>
      </c>
      <c r="F30" s="30" t="s">
        <v>205</v>
      </c>
      <c r="G30" s="10"/>
      <c r="H30" s="10"/>
      <c r="I30" s="10"/>
      <c r="J30" s="409"/>
      <c r="K30" s="10"/>
      <c r="L30" s="10"/>
      <c r="M30" s="10"/>
      <c r="N30" s="10"/>
      <c r="O30" s="10"/>
      <c r="P30" s="10"/>
      <c r="Q30" s="10"/>
      <c r="X30" s="95"/>
    </row>
    <row r="31" spans="1:24" x14ac:dyDescent="0.2">
      <c r="A31" s="413" t="s">
        <v>57</v>
      </c>
      <c r="B31" s="15" t="s">
        <v>193</v>
      </c>
      <c r="E31" s="20" t="s">
        <v>20</v>
      </c>
      <c r="F31" s="30" t="s">
        <v>204</v>
      </c>
      <c r="G31" s="10"/>
      <c r="H31" s="10"/>
      <c r="I31" s="10"/>
      <c r="J31" s="409"/>
      <c r="K31" s="10"/>
      <c r="L31" s="10"/>
      <c r="M31" s="10"/>
      <c r="N31" s="10"/>
      <c r="O31" s="10"/>
      <c r="P31" s="10"/>
      <c r="Q31" s="10"/>
      <c r="X31" s="95"/>
    </row>
    <row r="32" spans="1:24" x14ac:dyDescent="0.2">
      <c r="A32" s="1174" t="s">
        <v>643</v>
      </c>
      <c r="B32" s="354" t="s">
        <v>674</v>
      </c>
    </row>
    <row r="34" spans="1:24" ht="18" x14ac:dyDescent="0.25">
      <c r="A34" s="2361" t="s">
        <v>261</v>
      </c>
      <c r="B34" s="2361"/>
      <c r="C34" s="2361"/>
      <c r="D34" s="2361"/>
      <c r="E34" s="2361"/>
      <c r="F34" s="2361"/>
      <c r="G34" s="2361"/>
      <c r="H34" s="2361"/>
      <c r="I34" s="2361"/>
      <c r="J34" s="2361"/>
      <c r="K34" s="2361"/>
      <c r="L34" s="2361"/>
      <c r="M34" s="2361"/>
      <c r="N34" s="2361"/>
      <c r="O34" s="2361"/>
      <c r="P34" s="2361"/>
      <c r="Q34" s="2361"/>
      <c r="R34" s="2361"/>
      <c r="S34" s="2361"/>
      <c r="T34" s="2361"/>
      <c r="U34" s="2361"/>
      <c r="V34" s="2361"/>
      <c r="W34" s="2361"/>
    </row>
    <row r="35" spans="1:24" ht="18" x14ac:dyDescent="0.25">
      <c r="A35" s="521"/>
      <c r="B35" s="521"/>
      <c r="C35" s="521"/>
      <c r="D35" s="521"/>
      <c r="E35" s="521"/>
      <c r="F35" s="521"/>
      <c r="G35" s="521"/>
      <c r="H35" s="521"/>
      <c r="I35" s="521"/>
      <c r="J35" s="521"/>
      <c r="K35" s="521"/>
      <c r="L35" s="521"/>
      <c r="M35" s="521"/>
      <c r="N35" s="521"/>
      <c r="O35" s="521"/>
      <c r="P35" s="521"/>
      <c r="Q35" s="521"/>
      <c r="R35" s="521"/>
      <c r="S35" s="521"/>
      <c r="T35" s="521"/>
      <c r="U35" s="521"/>
      <c r="V35" s="521"/>
      <c r="W35" s="521"/>
    </row>
    <row r="36" spans="1:24" x14ac:dyDescent="0.2">
      <c r="A36" s="112" t="s">
        <v>273</v>
      </c>
      <c r="B36" s="112"/>
      <c r="C36" s="112" t="s">
        <v>27</v>
      </c>
      <c r="D36" s="2705" t="s">
        <v>301</v>
      </c>
      <c r="E36" s="2705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</row>
    <row r="37" spans="1:24" x14ac:dyDescent="0.2">
      <c r="A37" s="112" t="s">
        <v>25</v>
      </c>
      <c r="B37" s="112"/>
      <c r="C37" s="112" t="s">
        <v>27</v>
      </c>
      <c r="D37" s="2706">
        <v>2014</v>
      </c>
      <c r="E37" s="2706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</row>
    <row r="38" spans="1:24" x14ac:dyDescent="0.2">
      <c r="A38" s="112" t="s">
        <v>311</v>
      </c>
      <c r="B38" s="112"/>
      <c r="C38" s="112" t="s">
        <v>27</v>
      </c>
      <c r="D38" s="1274" t="s">
        <v>295</v>
      </c>
      <c r="E38" s="1274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</row>
    <row r="39" spans="1:24" x14ac:dyDescent="0.2">
      <c r="A39" s="112" t="s">
        <v>26</v>
      </c>
      <c r="B39" s="112"/>
      <c r="C39" s="112" t="s">
        <v>27</v>
      </c>
      <c r="D39" s="523" t="s">
        <v>315</v>
      </c>
      <c r="E39" s="523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</row>
    <row r="40" spans="1:24" ht="13.5" thickBot="1" x14ac:dyDescent="0.25">
      <c r="A40" s="112"/>
      <c r="B40" s="112"/>
      <c r="C40" s="460"/>
      <c r="D40" s="460"/>
      <c r="E40" s="460"/>
      <c r="F40" s="460"/>
      <c r="G40" s="354"/>
      <c r="H40" s="354"/>
      <c r="I40" s="354"/>
      <c r="J40" s="354"/>
      <c r="K40" s="354"/>
      <c r="L40" s="354"/>
      <c r="M40" s="354"/>
      <c r="N40" s="354"/>
      <c r="O40" s="354"/>
      <c r="P40" s="354"/>
      <c r="Q40" s="354"/>
      <c r="R40" s="354"/>
      <c r="S40" s="354"/>
      <c r="T40" s="354"/>
      <c r="U40" s="354"/>
      <c r="V40" s="354"/>
      <c r="W40" s="354"/>
      <c r="X40" s="460"/>
    </row>
    <row r="41" spans="1:24" ht="12.75" customHeight="1" x14ac:dyDescent="0.2">
      <c r="A41" s="2707" t="s">
        <v>0</v>
      </c>
      <c r="B41" s="2710" t="s">
        <v>272</v>
      </c>
      <c r="C41" s="2711"/>
      <c r="D41" s="2728"/>
      <c r="E41" s="2716" t="s">
        <v>194</v>
      </c>
      <c r="F41" s="2716" t="s">
        <v>169</v>
      </c>
      <c r="G41" s="2731" t="s">
        <v>170</v>
      </c>
      <c r="H41" s="2732"/>
      <c r="I41" s="2732"/>
      <c r="J41" s="2732"/>
      <c r="K41" s="2732"/>
      <c r="L41" s="2732"/>
      <c r="M41" s="2732"/>
      <c r="N41" s="2732"/>
      <c r="O41" s="2732"/>
      <c r="P41" s="2732"/>
      <c r="Q41" s="2732"/>
      <c r="R41" s="2732"/>
      <c r="S41" s="2732"/>
      <c r="T41" s="2732"/>
      <c r="U41" s="2732"/>
      <c r="V41" s="2732"/>
      <c r="W41" s="2733"/>
      <c r="X41" s="2716" t="s">
        <v>309</v>
      </c>
    </row>
    <row r="42" spans="1:24" ht="12.75" customHeight="1" x14ac:dyDescent="0.2">
      <c r="A42" s="2708"/>
      <c r="B42" s="2712"/>
      <c r="C42" s="2713"/>
      <c r="D42" s="2729"/>
      <c r="E42" s="2717"/>
      <c r="F42" s="2717"/>
      <c r="G42" s="2725" t="s">
        <v>171</v>
      </c>
      <c r="H42" s="2727" t="s">
        <v>172</v>
      </c>
      <c r="I42" s="2727" t="s">
        <v>173</v>
      </c>
      <c r="J42" s="2727" t="s">
        <v>174</v>
      </c>
      <c r="K42" s="2727" t="s">
        <v>241</v>
      </c>
      <c r="L42" s="2727" t="s">
        <v>176</v>
      </c>
      <c r="M42" s="2727" t="s">
        <v>177</v>
      </c>
      <c r="N42" s="2727" t="s">
        <v>178</v>
      </c>
      <c r="O42" s="2727" t="s">
        <v>182</v>
      </c>
      <c r="P42" s="2727" t="s">
        <v>179</v>
      </c>
      <c r="Q42" s="2727" t="s">
        <v>270</v>
      </c>
      <c r="R42" s="2727" t="s">
        <v>180</v>
      </c>
      <c r="S42" s="2727" t="s">
        <v>181</v>
      </c>
      <c r="T42" s="2727" t="s">
        <v>183</v>
      </c>
      <c r="U42" s="2727" t="s">
        <v>193</v>
      </c>
      <c r="V42" s="2727" t="s">
        <v>184</v>
      </c>
      <c r="W42" s="2734" t="s">
        <v>97</v>
      </c>
      <c r="X42" s="2717"/>
    </row>
    <row r="43" spans="1:24" x14ac:dyDescent="0.2">
      <c r="A43" s="2709"/>
      <c r="B43" s="2714"/>
      <c r="C43" s="2715"/>
      <c r="D43" s="2730"/>
      <c r="E43" s="2718"/>
      <c r="F43" s="2718"/>
      <c r="G43" s="2726"/>
      <c r="H43" s="2592"/>
      <c r="I43" s="2592"/>
      <c r="J43" s="2592"/>
      <c r="K43" s="2592"/>
      <c r="L43" s="2592"/>
      <c r="M43" s="2592"/>
      <c r="N43" s="2592"/>
      <c r="O43" s="2592"/>
      <c r="P43" s="2592"/>
      <c r="Q43" s="2592"/>
      <c r="R43" s="2592"/>
      <c r="S43" s="2592"/>
      <c r="T43" s="2592"/>
      <c r="U43" s="2592"/>
      <c r="V43" s="2592"/>
      <c r="W43" s="2735"/>
      <c r="X43" s="2718"/>
    </row>
    <row r="44" spans="1:24" ht="13.5" thickBot="1" x14ac:dyDescent="0.25">
      <c r="A44" s="375">
        <v>1</v>
      </c>
      <c r="B44" s="2696">
        <v>2</v>
      </c>
      <c r="C44" s="2398"/>
      <c r="D44" s="2344"/>
      <c r="E44" s="461">
        <v>3</v>
      </c>
      <c r="F44" s="462">
        <v>4</v>
      </c>
      <c r="G44" s="375">
        <v>5</v>
      </c>
      <c r="H44" s="378">
        <v>6</v>
      </c>
      <c r="I44" s="378">
        <v>7</v>
      </c>
      <c r="J44" s="378">
        <v>8</v>
      </c>
      <c r="K44" s="378">
        <v>9</v>
      </c>
      <c r="L44" s="378">
        <v>10</v>
      </c>
      <c r="M44" s="378">
        <v>11</v>
      </c>
      <c r="N44" s="378">
        <v>12</v>
      </c>
      <c r="O44" s="378">
        <v>13</v>
      </c>
      <c r="P44" s="378">
        <v>14</v>
      </c>
      <c r="Q44" s="378">
        <v>15</v>
      </c>
      <c r="R44" s="378">
        <v>16</v>
      </c>
      <c r="S44" s="378">
        <v>17</v>
      </c>
      <c r="T44" s="378">
        <v>18</v>
      </c>
      <c r="U44" s="378">
        <v>19</v>
      </c>
      <c r="V44" s="378">
        <v>20</v>
      </c>
      <c r="W44" s="376">
        <v>21</v>
      </c>
      <c r="X44" s="1286">
        <v>22</v>
      </c>
    </row>
    <row r="45" spans="1:24" x14ac:dyDescent="0.2">
      <c r="A45" s="436"/>
      <c r="B45" s="2697"/>
      <c r="C45" s="2698"/>
      <c r="D45" s="2721"/>
      <c r="E45" s="437"/>
      <c r="F45" s="437"/>
      <c r="G45" s="438"/>
      <c r="H45" s="439"/>
      <c r="I45" s="440"/>
      <c r="J45" s="440"/>
      <c r="K45" s="440"/>
      <c r="L45" s="440"/>
      <c r="M45" s="439"/>
      <c r="N45" s="439"/>
      <c r="O45" s="439"/>
      <c r="P45" s="439"/>
      <c r="Q45" s="439"/>
      <c r="R45" s="439"/>
      <c r="S45" s="439"/>
      <c r="T45" s="441"/>
      <c r="U45" s="442"/>
      <c r="V45" s="441"/>
      <c r="W45" s="443"/>
      <c r="X45" s="444"/>
    </row>
    <row r="46" spans="1:24" ht="24" customHeight="1" x14ac:dyDescent="0.2">
      <c r="A46" s="445"/>
      <c r="B46" s="2699" t="s">
        <v>275</v>
      </c>
      <c r="C46" s="2722"/>
      <c r="D46" s="2723"/>
      <c r="E46" s="446">
        <v>3</v>
      </c>
      <c r="F46" s="446">
        <v>3</v>
      </c>
      <c r="G46" s="447"/>
      <c r="H46" s="448"/>
      <c r="I46" s="449"/>
      <c r="J46" s="449"/>
      <c r="K46" s="449">
        <v>1</v>
      </c>
      <c r="L46" s="449"/>
      <c r="M46" s="448"/>
      <c r="N46" s="448"/>
      <c r="O46" s="448"/>
      <c r="P46" s="448"/>
      <c r="Q46" s="448"/>
      <c r="R46" s="448"/>
      <c r="S46" s="448"/>
      <c r="T46" s="448"/>
      <c r="U46" s="450">
        <v>1</v>
      </c>
      <c r="V46" s="450"/>
      <c r="W46" s="450">
        <v>2</v>
      </c>
      <c r="X46" s="451"/>
    </row>
    <row r="47" spans="1:24" ht="13.5" thickBot="1" x14ac:dyDescent="0.25">
      <c r="A47" s="452"/>
      <c r="B47" s="2701"/>
      <c r="C47" s="2702"/>
      <c r="D47" s="2724"/>
      <c r="E47" s="453"/>
      <c r="F47" s="453"/>
      <c r="G47" s="454"/>
      <c r="H47" s="455"/>
      <c r="I47" s="456"/>
      <c r="J47" s="456"/>
      <c r="K47" s="456"/>
      <c r="L47" s="456"/>
      <c r="M47" s="455"/>
      <c r="N47" s="455"/>
      <c r="O47" s="455"/>
      <c r="P47" s="455"/>
      <c r="Q47" s="455"/>
      <c r="R47" s="455"/>
      <c r="S47" s="455"/>
      <c r="T47" s="457"/>
      <c r="U47" s="457"/>
      <c r="V47" s="457"/>
      <c r="W47" s="458"/>
      <c r="X47" s="459"/>
    </row>
    <row r="48" spans="1:24" ht="13.5" thickBot="1" x14ac:dyDescent="0.25">
      <c r="A48" s="2299" t="s">
        <v>308</v>
      </c>
      <c r="B48" s="2323"/>
      <c r="C48" s="2323"/>
      <c r="D48" s="2300"/>
      <c r="E48" s="370">
        <f>SUM(E46:E47)</f>
        <v>3</v>
      </c>
      <c r="F48" s="370">
        <f t="shared" ref="F48:W48" si="1">SUM(F46:F47)</f>
        <v>3</v>
      </c>
      <c r="G48" s="476">
        <f t="shared" si="1"/>
        <v>0</v>
      </c>
      <c r="H48" s="369">
        <f t="shared" si="1"/>
        <v>0</v>
      </c>
      <c r="I48" s="369">
        <f t="shared" si="1"/>
        <v>0</v>
      </c>
      <c r="J48" s="369">
        <f t="shared" si="1"/>
        <v>0</v>
      </c>
      <c r="K48" s="369">
        <f t="shared" si="1"/>
        <v>1</v>
      </c>
      <c r="L48" s="369">
        <f t="shared" si="1"/>
        <v>0</v>
      </c>
      <c r="M48" s="369">
        <f t="shared" si="1"/>
        <v>0</v>
      </c>
      <c r="N48" s="369">
        <f t="shared" si="1"/>
        <v>0</v>
      </c>
      <c r="O48" s="369">
        <f t="shared" si="1"/>
        <v>0</v>
      </c>
      <c r="P48" s="369">
        <f t="shared" si="1"/>
        <v>0</v>
      </c>
      <c r="Q48" s="369">
        <f t="shared" si="1"/>
        <v>0</v>
      </c>
      <c r="R48" s="369">
        <f t="shared" si="1"/>
        <v>0</v>
      </c>
      <c r="S48" s="369">
        <f t="shared" si="1"/>
        <v>0</v>
      </c>
      <c r="T48" s="369">
        <f t="shared" si="1"/>
        <v>0</v>
      </c>
      <c r="U48" s="369">
        <f t="shared" si="1"/>
        <v>1</v>
      </c>
      <c r="V48" s="369">
        <f t="shared" si="1"/>
        <v>0</v>
      </c>
      <c r="W48" s="369">
        <f t="shared" si="1"/>
        <v>2</v>
      </c>
      <c r="X48" s="507"/>
    </row>
    <row r="49" spans="1:24" x14ac:dyDescent="0.2">
      <c r="A49" s="524"/>
      <c r="B49" s="524"/>
      <c r="C49" s="524"/>
      <c r="D49" s="524"/>
      <c r="E49" s="416"/>
      <c r="F49" s="416"/>
      <c r="G49" s="416"/>
      <c r="H49" s="416"/>
      <c r="I49" s="416"/>
      <c r="J49" s="416"/>
      <c r="K49" s="416"/>
      <c r="L49" s="416"/>
      <c r="M49" s="416"/>
      <c r="N49" s="416"/>
      <c r="O49" s="416"/>
      <c r="P49" s="416"/>
      <c r="Q49" s="416"/>
      <c r="R49" s="416"/>
      <c r="S49" s="416"/>
      <c r="T49" s="416"/>
      <c r="U49" s="416"/>
      <c r="V49" s="416"/>
      <c r="W49" s="416"/>
      <c r="X49" s="417"/>
    </row>
    <row r="50" spans="1:24" x14ac:dyDescent="0.2">
      <c r="A50" s="65" t="s">
        <v>79</v>
      </c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2704"/>
      <c r="S50" s="2396"/>
      <c r="T50" s="2396"/>
      <c r="U50" s="2396"/>
      <c r="V50" s="2396"/>
      <c r="W50" s="2396"/>
      <c r="X50" s="2396"/>
    </row>
    <row r="51" spans="1:24" x14ac:dyDescent="0.2">
      <c r="X51" s="95"/>
    </row>
    <row r="52" spans="1:24" x14ac:dyDescent="0.2">
      <c r="A52" s="548" t="s">
        <v>8</v>
      </c>
      <c r="B52" s="15" t="s">
        <v>171</v>
      </c>
      <c r="D52" s="1175" t="s">
        <v>20</v>
      </c>
      <c r="E52" s="30" t="s">
        <v>195</v>
      </c>
      <c r="F52" s="30"/>
      <c r="G52" s="15"/>
      <c r="H52" s="15"/>
      <c r="I52" s="15"/>
      <c r="J52" s="10"/>
      <c r="K52" s="10"/>
      <c r="L52" s="10"/>
      <c r="M52" s="10"/>
      <c r="N52" s="10"/>
      <c r="O52" s="10"/>
      <c r="P52" s="10"/>
      <c r="Q52" s="10"/>
      <c r="R52" s="2256"/>
      <c r="S52" s="2256"/>
      <c r="T52" s="2256"/>
      <c r="U52" s="2256"/>
      <c r="V52" s="2256"/>
      <c r="W52" s="2256"/>
      <c r="X52" s="2256"/>
    </row>
    <row r="53" spans="1:24" x14ac:dyDescent="0.2">
      <c r="A53" s="548" t="s">
        <v>11</v>
      </c>
      <c r="B53" s="15" t="s">
        <v>172</v>
      </c>
      <c r="D53" s="1175" t="s">
        <v>20</v>
      </c>
      <c r="E53" s="30" t="s">
        <v>196</v>
      </c>
      <c r="F53" s="30"/>
      <c r="G53" s="17"/>
      <c r="H53" s="15"/>
      <c r="I53" s="15"/>
      <c r="J53" s="10"/>
      <c r="K53" s="10"/>
      <c r="L53" s="10"/>
      <c r="M53" s="10"/>
      <c r="N53" s="10"/>
      <c r="O53" s="10"/>
      <c r="P53" s="10"/>
      <c r="Q53" s="10"/>
      <c r="R53" s="2256"/>
      <c r="S53" s="2256"/>
      <c r="T53" s="2256"/>
      <c r="U53" s="2256"/>
      <c r="V53" s="2256"/>
      <c r="W53" s="2256"/>
      <c r="X53" s="2256"/>
    </row>
    <row r="54" spans="1:24" x14ac:dyDescent="0.2">
      <c r="A54" s="548" t="s">
        <v>13</v>
      </c>
      <c r="B54" s="18" t="s">
        <v>173</v>
      </c>
      <c r="D54" s="1175" t="s">
        <v>20</v>
      </c>
      <c r="E54" s="30" t="s">
        <v>197</v>
      </c>
      <c r="F54" s="30"/>
      <c r="G54" s="18"/>
      <c r="H54" s="15"/>
      <c r="I54" s="15"/>
      <c r="J54" s="10"/>
      <c r="K54" s="10"/>
      <c r="L54" s="10"/>
      <c r="M54" s="10"/>
      <c r="N54" s="10"/>
      <c r="O54" s="10"/>
      <c r="P54" s="10"/>
      <c r="Q54" s="10"/>
      <c r="R54" s="2392"/>
      <c r="S54" s="2392"/>
      <c r="T54" s="2392"/>
      <c r="U54" s="2392"/>
      <c r="V54" s="2392"/>
      <c r="W54" s="2392"/>
      <c r="X54" s="2392"/>
    </row>
    <row r="55" spans="1:24" x14ac:dyDescent="0.2">
      <c r="A55" s="548" t="s">
        <v>49</v>
      </c>
      <c r="B55" s="15" t="s">
        <v>174</v>
      </c>
      <c r="D55" s="1175" t="s">
        <v>20</v>
      </c>
      <c r="E55" s="30" t="s">
        <v>198</v>
      </c>
      <c r="F55" s="30"/>
      <c r="G55" s="15"/>
      <c r="H55" s="15"/>
      <c r="I55" s="15"/>
      <c r="J55" s="545"/>
      <c r="K55" s="10"/>
      <c r="L55" s="10"/>
      <c r="M55" s="10"/>
      <c r="N55" s="10"/>
      <c r="O55" s="10"/>
      <c r="P55" s="10"/>
      <c r="Q55" s="10"/>
      <c r="R55" s="2392"/>
      <c r="S55" s="2392"/>
      <c r="T55" s="2392"/>
      <c r="U55" s="2392"/>
      <c r="V55" s="2392"/>
      <c r="W55" s="2392"/>
      <c r="X55" s="2392"/>
    </row>
    <row r="56" spans="1:24" x14ac:dyDescent="0.2">
      <c r="A56" s="548" t="s">
        <v>50</v>
      </c>
      <c r="B56" s="15" t="s">
        <v>175</v>
      </c>
      <c r="D56" s="1175" t="s">
        <v>20</v>
      </c>
      <c r="E56" s="30" t="s">
        <v>199</v>
      </c>
      <c r="F56" s="30"/>
      <c r="G56" s="10"/>
      <c r="H56" s="10"/>
      <c r="I56" s="10"/>
      <c r="J56" s="545"/>
      <c r="K56" s="10"/>
      <c r="L56" s="10"/>
      <c r="M56" s="10"/>
      <c r="N56" s="10"/>
      <c r="O56" s="10"/>
      <c r="P56" s="10"/>
      <c r="Q56" s="10"/>
      <c r="X56" s="95"/>
    </row>
    <row r="57" spans="1:24" x14ac:dyDescent="0.2">
      <c r="A57" s="548" t="s">
        <v>51</v>
      </c>
      <c r="B57" s="15" t="s">
        <v>177</v>
      </c>
      <c r="D57" s="1175" t="s">
        <v>20</v>
      </c>
      <c r="E57" s="30" t="s">
        <v>200</v>
      </c>
      <c r="F57" s="30"/>
      <c r="G57" s="10"/>
      <c r="H57" s="10"/>
      <c r="I57" s="10"/>
      <c r="J57" s="545"/>
      <c r="K57" s="10"/>
      <c r="L57" s="10"/>
      <c r="M57" s="10"/>
      <c r="N57" s="10"/>
      <c r="O57" s="10"/>
      <c r="P57" s="10"/>
      <c r="Q57" s="10"/>
      <c r="X57" s="95"/>
    </row>
    <row r="58" spans="1:24" x14ac:dyDescent="0.2">
      <c r="A58" s="548" t="s">
        <v>52</v>
      </c>
      <c r="B58" s="15" t="s">
        <v>179</v>
      </c>
      <c r="D58" s="1175" t="s">
        <v>20</v>
      </c>
      <c r="E58" s="30" t="s">
        <v>201</v>
      </c>
      <c r="F58" s="30"/>
      <c r="G58" s="10"/>
      <c r="H58" s="10"/>
      <c r="I58" s="10"/>
      <c r="J58" s="545"/>
      <c r="K58" s="10"/>
      <c r="L58" s="10"/>
      <c r="M58" s="10"/>
      <c r="N58" s="10"/>
      <c r="O58" s="10"/>
      <c r="P58" s="10"/>
      <c r="Q58" s="10"/>
      <c r="X58" s="95"/>
    </row>
    <row r="59" spans="1:24" x14ac:dyDescent="0.2">
      <c r="A59" s="548" t="s">
        <v>53</v>
      </c>
      <c r="B59" s="15" t="s">
        <v>191</v>
      </c>
      <c r="D59" s="1175" t="s">
        <v>20</v>
      </c>
      <c r="E59" s="30" t="s">
        <v>202</v>
      </c>
      <c r="F59" s="30"/>
      <c r="G59" s="10"/>
      <c r="H59" s="10"/>
      <c r="I59" s="10"/>
      <c r="J59" s="545"/>
      <c r="K59" s="10"/>
      <c r="L59" s="10"/>
      <c r="M59" s="10"/>
      <c r="N59" s="10"/>
      <c r="O59" s="10"/>
      <c r="P59" s="10"/>
      <c r="Q59" s="10"/>
      <c r="R59" s="2257"/>
      <c r="S59" s="2257"/>
      <c r="T59" s="2257"/>
      <c r="U59" s="2257"/>
      <c r="V59" s="2257"/>
      <c r="W59" s="2257"/>
      <c r="X59" s="2257"/>
    </row>
    <row r="60" spans="1:24" x14ac:dyDescent="0.2">
      <c r="A60" s="548" t="s">
        <v>54</v>
      </c>
      <c r="B60" s="15" t="s">
        <v>180</v>
      </c>
      <c r="D60" s="1175" t="s">
        <v>20</v>
      </c>
      <c r="E60" s="30" t="s">
        <v>206</v>
      </c>
      <c r="F60" s="30"/>
      <c r="G60" s="10"/>
      <c r="H60" s="10"/>
      <c r="I60" s="10"/>
      <c r="J60" s="545"/>
      <c r="K60" s="10"/>
      <c r="L60" s="10"/>
      <c r="M60" s="10"/>
      <c r="N60" s="10"/>
      <c r="O60" s="10"/>
      <c r="P60" s="10"/>
      <c r="Q60" s="10"/>
      <c r="R60" s="2392"/>
      <c r="S60" s="2392"/>
      <c r="T60" s="2392"/>
      <c r="U60" s="2392"/>
      <c r="V60" s="2392"/>
      <c r="W60" s="2392"/>
      <c r="X60" s="2392"/>
    </row>
    <row r="61" spans="1:24" x14ac:dyDescent="0.2">
      <c r="A61" s="548" t="s">
        <v>55</v>
      </c>
      <c r="B61" s="15" t="s">
        <v>192</v>
      </c>
      <c r="D61" s="1175" t="s">
        <v>20</v>
      </c>
      <c r="E61" s="30" t="s">
        <v>203</v>
      </c>
      <c r="F61" s="30"/>
      <c r="G61" s="10"/>
      <c r="H61" s="10"/>
      <c r="I61" s="10"/>
      <c r="J61" s="545"/>
      <c r="K61" s="10"/>
      <c r="L61" s="10"/>
      <c r="M61" s="10"/>
      <c r="N61" s="10"/>
      <c r="O61" s="10"/>
      <c r="P61" s="10"/>
      <c r="Q61" s="10"/>
      <c r="R61" s="2392"/>
      <c r="S61" s="2392"/>
      <c r="T61" s="2392"/>
      <c r="U61" s="2392"/>
      <c r="V61" s="2392"/>
      <c r="W61" s="2392"/>
      <c r="X61" s="2392"/>
    </row>
    <row r="62" spans="1:24" x14ac:dyDescent="0.2">
      <c r="A62" s="548" t="s">
        <v>56</v>
      </c>
      <c r="B62" s="15" t="s">
        <v>183</v>
      </c>
      <c r="D62" s="1175" t="s">
        <v>20</v>
      </c>
      <c r="E62" s="30" t="s">
        <v>205</v>
      </c>
      <c r="F62" s="30"/>
      <c r="G62" s="10"/>
      <c r="H62" s="10"/>
      <c r="I62" s="10"/>
      <c r="J62" s="545"/>
      <c r="K62" s="10"/>
      <c r="L62" s="10"/>
      <c r="M62" s="10"/>
      <c r="N62" s="10"/>
      <c r="O62" s="10"/>
      <c r="P62" s="10"/>
      <c r="Q62" s="10"/>
      <c r="X62" s="95"/>
    </row>
    <row r="63" spans="1:24" x14ac:dyDescent="0.2">
      <c r="A63" s="548" t="s">
        <v>57</v>
      </c>
      <c r="B63" s="15" t="s">
        <v>193</v>
      </c>
      <c r="D63" s="1175" t="s">
        <v>20</v>
      </c>
      <c r="E63" s="30" t="s">
        <v>204</v>
      </c>
      <c r="F63" s="30"/>
      <c r="G63" s="10"/>
      <c r="H63" s="10"/>
      <c r="I63" s="10"/>
      <c r="J63" s="545"/>
      <c r="K63" s="10"/>
      <c r="L63" s="10"/>
      <c r="M63" s="10"/>
      <c r="N63" s="10"/>
      <c r="O63" s="10"/>
      <c r="P63" s="10"/>
      <c r="Q63" s="10"/>
      <c r="X63" s="95"/>
    </row>
    <row r="64" spans="1:24" x14ac:dyDescent="0.2">
      <c r="A64" s="1174" t="s">
        <v>643</v>
      </c>
      <c r="B64" s="112" t="s">
        <v>679</v>
      </c>
    </row>
    <row r="67" spans="1:24" ht="18" x14ac:dyDescent="0.25">
      <c r="A67" s="2361" t="s">
        <v>261</v>
      </c>
      <c r="B67" s="2361"/>
      <c r="C67" s="2361"/>
      <c r="D67" s="2361"/>
      <c r="E67" s="2361"/>
      <c r="F67" s="2361"/>
      <c r="G67" s="2361"/>
      <c r="H67" s="2361"/>
      <c r="I67" s="2361"/>
      <c r="J67" s="2361"/>
      <c r="K67" s="2361"/>
      <c r="L67" s="2361"/>
      <c r="M67" s="2361"/>
      <c r="N67" s="2361"/>
      <c r="O67" s="2361"/>
      <c r="P67" s="2361"/>
      <c r="Q67" s="2361"/>
      <c r="R67" s="2361"/>
      <c r="S67" s="2361"/>
      <c r="T67" s="2361"/>
      <c r="U67" s="2361"/>
      <c r="V67" s="2361"/>
      <c r="W67" s="2361"/>
    </row>
    <row r="68" spans="1:24" ht="18" x14ac:dyDescent="0.25">
      <c r="A68" s="1287"/>
      <c r="B68" s="1287"/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</row>
    <row r="69" spans="1:24" x14ac:dyDescent="0.2">
      <c r="A69" s="112" t="s">
        <v>273</v>
      </c>
      <c r="B69" s="112"/>
      <c r="C69" s="112" t="s">
        <v>27</v>
      </c>
      <c r="D69" s="2705" t="s">
        <v>284</v>
      </c>
      <c r="E69" s="2705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</row>
    <row r="70" spans="1:24" x14ac:dyDescent="0.2">
      <c r="A70" s="112" t="s">
        <v>25</v>
      </c>
      <c r="B70" s="112"/>
      <c r="C70" s="112" t="s">
        <v>27</v>
      </c>
      <c r="D70" s="2706">
        <v>2014</v>
      </c>
      <c r="E70" s="2706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</row>
    <row r="71" spans="1:24" x14ac:dyDescent="0.2">
      <c r="A71" s="112" t="s">
        <v>311</v>
      </c>
      <c r="B71" s="112"/>
      <c r="C71" s="112" t="s">
        <v>27</v>
      </c>
      <c r="D71" s="1274" t="s">
        <v>295</v>
      </c>
      <c r="E71" s="1274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</row>
    <row r="72" spans="1:24" x14ac:dyDescent="0.2">
      <c r="A72" s="112" t="s">
        <v>26</v>
      </c>
      <c r="B72" s="112"/>
      <c r="C72" s="112" t="s">
        <v>27</v>
      </c>
      <c r="D72" s="1289" t="s">
        <v>315</v>
      </c>
      <c r="E72" s="1289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</row>
    <row r="73" spans="1:24" ht="13.5" thickBot="1" x14ac:dyDescent="0.25">
      <c r="A73" s="112"/>
      <c r="B73" s="112"/>
      <c r="C73" s="460"/>
      <c r="D73" s="460"/>
      <c r="E73" s="460"/>
      <c r="F73" s="460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4"/>
      <c r="U73" s="354"/>
      <c r="V73" s="354"/>
      <c r="W73" s="354"/>
      <c r="X73" s="460"/>
    </row>
    <row r="74" spans="1:24" ht="12.75" customHeight="1" x14ac:dyDescent="0.2">
      <c r="A74" s="2707" t="s">
        <v>0</v>
      </c>
      <c r="B74" s="2710" t="s">
        <v>272</v>
      </c>
      <c r="C74" s="2711"/>
      <c r="D74" s="2711"/>
      <c r="E74" s="2716" t="s">
        <v>194</v>
      </c>
      <c r="F74" s="2399" t="s">
        <v>169</v>
      </c>
      <c r="G74" s="2719" t="s">
        <v>170</v>
      </c>
      <c r="H74" s="2357"/>
      <c r="I74" s="2357"/>
      <c r="J74" s="2357"/>
      <c r="K74" s="2357"/>
      <c r="L74" s="2357"/>
      <c r="M74" s="2357"/>
      <c r="N74" s="2357"/>
      <c r="O74" s="2357"/>
      <c r="P74" s="2357"/>
      <c r="Q74" s="2357"/>
      <c r="R74" s="2357"/>
      <c r="S74" s="2357"/>
      <c r="T74" s="2357"/>
      <c r="U74" s="2357"/>
      <c r="V74" s="2357"/>
      <c r="W74" s="2359"/>
      <c r="X74" s="2400" t="s">
        <v>309</v>
      </c>
    </row>
    <row r="75" spans="1:24" ht="12.75" customHeight="1" x14ac:dyDescent="0.2">
      <c r="A75" s="2708"/>
      <c r="B75" s="2712"/>
      <c r="C75" s="2713"/>
      <c r="D75" s="2713"/>
      <c r="E75" s="2717"/>
      <c r="F75" s="2401"/>
      <c r="G75" s="2720" t="s">
        <v>171</v>
      </c>
      <c r="H75" s="2358" t="s">
        <v>172</v>
      </c>
      <c r="I75" s="2358" t="s">
        <v>173</v>
      </c>
      <c r="J75" s="2358" t="s">
        <v>174</v>
      </c>
      <c r="K75" s="2358" t="s">
        <v>241</v>
      </c>
      <c r="L75" s="2358" t="s">
        <v>176</v>
      </c>
      <c r="M75" s="2358" t="s">
        <v>177</v>
      </c>
      <c r="N75" s="2358" t="s">
        <v>178</v>
      </c>
      <c r="O75" s="2358" t="s">
        <v>182</v>
      </c>
      <c r="P75" s="2358" t="s">
        <v>179</v>
      </c>
      <c r="Q75" s="2358" t="s">
        <v>270</v>
      </c>
      <c r="R75" s="2358" t="s">
        <v>180</v>
      </c>
      <c r="S75" s="2358" t="s">
        <v>181</v>
      </c>
      <c r="T75" s="2358" t="s">
        <v>183</v>
      </c>
      <c r="U75" s="2358" t="s">
        <v>193</v>
      </c>
      <c r="V75" s="2358" t="s">
        <v>184</v>
      </c>
      <c r="W75" s="2360" t="s">
        <v>97</v>
      </c>
      <c r="X75" s="2402"/>
    </row>
    <row r="76" spans="1:24" x14ac:dyDescent="0.2">
      <c r="A76" s="2709"/>
      <c r="B76" s="2714"/>
      <c r="C76" s="2715"/>
      <c r="D76" s="2715"/>
      <c r="E76" s="2718"/>
      <c r="F76" s="2403"/>
      <c r="G76" s="2720"/>
      <c r="H76" s="2358"/>
      <c r="I76" s="2358"/>
      <c r="J76" s="2358"/>
      <c r="K76" s="2358"/>
      <c r="L76" s="2358"/>
      <c r="M76" s="2358"/>
      <c r="N76" s="2358"/>
      <c r="O76" s="2358"/>
      <c r="P76" s="2358"/>
      <c r="Q76" s="2358"/>
      <c r="R76" s="2358"/>
      <c r="S76" s="2358"/>
      <c r="T76" s="2358"/>
      <c r="U76" s="2358"/>
      <c r="V76" s="2358"/>
      <c r="W76" s="2360"/>
      <c r="X76" s="2404"/>
    </row>
    <row r="77" spans="1:24" ht="13.5" thickBot="1" x14ac:dyDescent="0.25">
      <c r="A77" s="375">
        <v>1</v>
      </c>
      <c r="B77" s="2696">
        <v>2</v>
      </c>
      <c r="C77" s="2398"/>
      <c r="D77" s="2398"/>
      <c r="E77" s="461">
        <v>3</v>
      </c>
      <c r="F77" s="462">
        <v>4</v>
      </c>
      <c r="G77" s="375">
        <v>5</v>
      </c>
      <c r="H77" s="378">
        <v>6</v>
      </c>
      <c r="I77" s="378">
        <v>7</v>
      </c>
      <c r="J77" s="378">
        <v>8</v>
      </c>
      <c r="K77" s="378">
        <v>9</v>
      </c>
      <c r="L77" s="378">
        <v>10</v>
      </c>
      <c r="M77" s="378">
        <v>11</v>
      </c>
      <c r="N77" s="378">
        <v>12</v>
      </c>
      <c r="O77" s="378">
        <v>13</v>
      </c>
      <c r="P77" s="378">
        <v>14</v>
      </c>
      <c r="Q77" s="378">
        <v>15</v>
      </c>
      <c r="R77" s="378">
        <v>16</v>
      </c>
      <c r="S77" s="378">
        <v>17</v>
      </c>
      <c r="T77" s="378">
        <v>18</v>
      </c>
      <c r="U77" s="378">
        <v>19</v>
      </c>
      <c r="V77" s="378">
        <v>20</v>
      </c>
      <c r="W77" s="376">
        <v>21</v>
      </c>
      <c r="X77" s="1286">
        <v>22</v>
      </c>
    </row>
    <row r="78" spans="1:24" ht="41.25" customHeight="1" x14ac:dyDescent="0.2">
      <c r="A78" s="436"/>
      <c r="B78" s="2697"/>
      <c r="C78" s="2698"/>
      <c r="D78" s="2698"/>
      <c r="E78" s="437"/>
      <c r="F78" s="437"/>
      <c r="G78" s="438"/>
      <c r="H78" s="439"/>
      <c r="I78" s="440"/>
      <c r="J78" s="440"/>
      <c r="K78" s="440"/>
      <c r="L78" s="440"/>
      <c r="M78" s="439"/>
      <c r="N78" s="439"/>
      <c r="O78" s="439"/>
      <c r="P78" s="439"/>
      <c r="Q78" s="439"/>
      <c r="R78" s="439"/>
      <c r="S78" s="439"/>
      <c r="T78" s="441"/>
      <c r="U78" s="442"/>
      <c r="V78" s="441"/>
      <c r="W78" s="443"/>
      <c r="X78" s="444"/>
    </row>
    <row r="79" spans="1:24" ht="41.25" customHeight="1" x14ac:dyDescent="0.2">
      <c r="A79" s="445"/>
      <c r="B79" s="2699" t="s">
        <v>275</v>
      </c>
      <c r="C79" s="2700"/>
      <c r="D79" s="2700"/>
      <c r="E79" s="446">
        <v>1</v>
      </c>
      <c r="F79" s="446">
        <v>1</v>
      </c>
      <c r="G79" s="447"/>
      <c r="H79" s="448"/>
      <c r="I79" s="448"/>
      <c r="J79" s="448"/>
      <c r="K79" s="448">
        <v>1</v>
      </c>
      <c r="L79" s="448"/>
      <c r="M79" s="448"/>
      <c r="N79" s="448"/>
      <c r="O79" s="448"/>
      <c r="P79" s="448"/>
      <c r="Q79" s="448">
        <v>1</v>
      </c>
      <c r="R79" s="448"/>
      <c r="S79" s="448"/>
      <c r="T79" s="448"/>
      <c r="U79" s="448">
        <v>1</v>
      </c>
      <c r="V79" s="448"/>
      <c r="W79" s="448"/>
      <c r="X79" s="451"/>
    </row>
    <row r="80" spans="1:24" ht="41.25" customHeight="1" thickBot="1" x14ac:dyDescent="0.25">
      <c r="A80" s="452"/>
      <c r="B80" s="2701"/>
      <c r="C80" s="2702"/>
      <c r="D80" s="2702"/>
      <c r="E80" s="453"/>
      <c r="F80" s="453"/>
      <c r="G80" s="454"/>
      <c r="H80" s="455"/>
      <c r="I80" s="456"/>
      <c r="J80" s="456"/>
      <c r="K80" s="456"/>
      <c r="L80" s="456"/>
      <c r="M80" s="455"/>
      <c r="N80" s="455"/>
      <c r="O80" s="455"/>
      <c r="P80" s="455"/>
      <c r="Q80" s="455"/>
      <c r="R80" s="455"/>
      <c r="S80" s="455"/>
      <c r="T80" s="457"/>
      <c r="U80" s="457"/>
      <c r="V80" s="457"/>
      <c r="W80" s="458"/>
      <c r="X80" s="459"/>
    </row>
    <row r="81" spans="1:24" ht="41.25" customHeight="1" thickBot="1" x14ac:dyDescent="0.25">
      <c r="A81" s="2299" t="s">
        <v>308</v>
      </c>
      <c r="B81" s="2668"/>
      <c r="C81" s="2668"/>
      <c r="D81" s="2703"/>
      <c r="E81" s="370">
        <f>SUM(E79:E80)</f>
        <v>1</v>
      </c>
      <c r="F81" s="370">
        <f t="shared" ref="F81:W81" si="2">SUM(F79:F80)</f>
        <v>1</v>
      </c>
      <c r="G81" s="476">
        <f t="shared" si="2"/>
        <v>0</v>
      </c>
      <c r="H81" s="369">
        <f t="shared" si="2"/>
        <v>0</v>
      </c>
      <c r="I81" s="369">
        <f t="shared" si="2"/>
        <v>0</v>
      </c>
      <c r="J81" s="369">
        <f t="shared" si="2"/>
        <v>0</v>
      </c>
      <c r="K81" s="369">
        <f t="shared" si="2"/>
        <v>1</v>
      </c>
      <c r="L81" s="369">
        <f t="shared" si="2"/>
        <v>0</v>
      </c>
      <c r="M81" s="369">
        <f t="shared" si="2"/>
        <v>0</v>
      </c>
      <c r="N81" s="369">
        <f t="shared" si="2"/>
        <v>0</v>
      </c>
      <c r="O81" s="369">
        <f t="shared" si="2"/>
        <v>0</v>
      </c>
      <c r="P81" s="369">
        <f t="shared" si="2"/>
        <v>0</v>
      </c>
      <c r="Q81" s="369">
        <f t="shared" si="2"/>
        <v>1</v>
      </c>
      <c r="R81" s="369">
        <f t="shared" si="2"/>
        <v>0</v>
      </c>
      <c r="S81" s="369">
        <f t="shared" si="2"/>
        <v>0</v>
      </c>
      <c r="T81" s="369">
        <f t="shared" si="2"/>
        <v>0</v>
      </c>
      <c r="U81" s="369">
        <f t="shared" si="2"/>
        <v>1</v>
      </c>
      <c r="V81" s="369">
        <f t="shared" si="2"/>
        <v>0</v>
      </c>
      <c r="W81" s="369">
        <f t="shared" si="2"/>
        <v>0</v>
      </c>
      <c r="X81" s="507"/>
    </row>
    <row r="82" spans="1:24" x14ac:dyDescent="0.2">
      <c r="A82" s="1290"/>
      <c r="B82" s="1290"/>
      <c r="C82" s="1290"/>
      <c r="D82" s="1290"/>
      <c r="E82" s="416"/>
      <c r="F82" s="416"/>
      <c r="G82" s="416"/>
      <c r="H82" s="416"/>
      <c r="I82" s="416"/>
      <c r="J82" s="416"/>
      <c r="K82" s="416"/>
      <c r="L82" s="416"/>
      <c r="M82" s="416"/>
      <c r="N82" s="416"/>
      <c r="O82" s="416"/>
      <c r="P82" s="416"/>
      <c r="Q82" s="416"/>
      <c r="R82" s="416"/>
      <c r="S82" s="416"/>
      <c r="T82" s="416"/>
      <c r="U82" s="416"/>
      <c r="V82" s="416"/>
      <c r="W82" s="416"/>
      <c r="X82" s="417"/>
    </row>
    <row r="83" spans="1:24" x14ac:dyDescent="0.2">
      <c r="A83" s="65" t="s">
        <v>79</v>
      </c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2704"/>
      <c r="S83" s="2396"/>
      <c r="T83" s="2396"/>
      <c r="U83" s="2396"/>
      <c r="V83" s="2396"/>
      <c r="W83" s="2396"/>
      <c r="X83" s="2396"/>
    </row>
    <row r="84" spans="1:24" x14ac:dyDescent="0.2">
      <c r="X84" s="95"/>
    </row>
    <row r="85" spans="1:24" x14ac:dyDescent="0.2">
      <c r="A85" s="1288" t="s">
        <v>8</v>
      </c>
      <c r="B85" s="15" t="s">
        <v>171</v>
      </c>
      <c r="D85" s="1175" t="s">
        <v>20</v>
      </c>
      <c r="E85" s="30" t="s">
        <v>195</v>
      </c>
      <c r="F85" s="30"/>
      <c r="G85" s="15"/>
      <c r="H85" s="15"/>
      <c r="I85" s="15"/>
      <c r="J85" s="10"/>
      <c r="K85" s="10"/>
      <c r="L85" s="10"/>
      <c r="M85" s="10"/>
      <c r="N85" s="10"/>
      <c r="O85" s="10"/>
      <c r="P85" s="10"/>
      <c r="Q85" s="10"/>
      <c r="R85" s="2256"/>
      <c r="S85" s="2256"/>
      <c r="T85" s="2256"/>
      <c r="U85" s="2256"/>
      <c r="V85" s="2256"/>
      <c r="W85" s="2256"/>
      <c r="X85" s="2256"/>
    </row>
    <row r="86" spans="1:24" x14ac:dyDescent="0.2">
      <c r="A86" s="1288" t="s">
        <v>11</v>
      </c>
      <c r="B86" s="15" t="s">
        <v>172</v>
      </c>
      <c r="D86" s="1175" t="s">
        <v>20</v>
      </c>
      <c r="E86" s="30" t="s">
        <v>196</v>
      </c>
      <c r="F86" s="30"/>
      <c r="G86" s="17"/>
      <c r="H86" s="15"/>
      <c r="I86" s="15"/>
      <c r="J86" s="10"/>
      <c r="K86" s="10"/>
      <c r="L86" s="10"/>
      <c r="M86" s="10"/>
      <c r="N86" s="10"/>
      <c r="O86" s="10"/>
      <c r="P86" s="10"/>
      <c r="Q86" s="10"/>
      <c r="R86" s="2256"/>
      <c r="S86" s="2256"/>
      <c r="T86" s="2256"/>
      <c r="U86" s="2256"/>
      <c r="V86" s="2256"/>
      <c r="W86" s="2256"/>
      <c r="X86" s="2256"/>
    </row>
    <row r="87" spans="1:24" x14ac:dyDescent="0.2">
      <c r="A87" s="1288" t="s">
        <v>13</v>
      </c>
      <c r="B87" s="18" t="s">
        <v>173</v>
      </c>
      <c r="D87" s="1175" t="s">
        <v>20</v>
      </c>
      <c r="E87" s="30" t="s">
        <v>197</v>
      </c>
      <c r="F87" s="30"/>
      <c r="G87" s="18"/>
      <c r="H87" s="15"/>
      <c r="I87" s="15"/>
      <c r="J87" s="10"/>
      <c r="K87" s="10"/>
      <c r="L87" s="10"/>
      <c r="M87" s="10"/>
      <c r="N87" s="10"/>
      <c r="O87" s="10"/>
      <c r="P87" s="10"/>
      <c r="Q87" s="10"/>
      <c r="R87" s="2392"/>
      <c r="S87" s="2392"/>
      <c r="T87" s="2392"/>
      <c r="U87" s="2392"/>
      <c r="V87" s="2392"/>
      <c r="W87" s="2392"/>
      <c r="X87" s="2392"/>
    </row>
    <row r="88" spans="1:24" x14ac:dyDescent="0.2">
      <c r="A88" s="1288" t="s">
        <v>49</v>
      </c>
      <c r="B88" s="15" t="s">
        <v>174</v>
      </c>
      <c r="D88" s="1175" t="s">
        <v>20</v>
      </c>
      <c r="E88" s="30" t="s">
        <v>198</v>
      </c>
      <c r="F88" s="30"/>
      <c r="G88" s="15"/>
      <c r="H88" s="15"/>
      <c r="I88" s="15"/>
      <c r="J88" s="1285"/>
      <c r="K88" s="10"/>
      <c r="L88" s="10"/>
      <c r="M88" s="10"/>
      <c r="N88" s="10"/>
      <c r="O88" s="10"/>
      <c r="P88" s="10"/>
      <c r="Q88" s="10"/>
      <c r="R88" s="2392"/>
      <c r="S88" s="2392"/>
      <c r="T88" s="2392"/>
      <c r="U88" s="2392"/>
      <c r="V88" s="2392"/>
      <c r="W88" s="2392"/>
      <c r="X88" s="2392"/>
    </row>
    <row r="89" spans="1:24" x14ac:dyDescent="0.2">
      <c r="A89" s="1288" t="s">
        <v>50</v>
      </c>
      <c r="B89" s="15" t="s">
        <v>175</v>
      </c>
      <c r="D89" s="1175" t="s">
        <v>20</v>
      </c>
      <c r="E89" s="30" t="s">
        <v>199</v>
      </c>
      <c r="F89" s="30"/>
      <c r="G89" s="10"/>
      <c r="H89" s="10"/>
      <c r="I89" s="10"/>
      <c r="J89" s="1285"/>
      <c r="K89" s="10"/>
      <c r="L89" s="10"/>
      <c r="M89" s="10"/>
      <c r="N89" s="10"/>
      <c r="O89" s="10"/>
      <c r="P89" s="10"/>
      <c r="Q89" s="10"/>
      <c r="X89" s="95"/>
    </row>
    <row r="90" spans="1:24" x14ac:dyDescent="0.2">
      <c r="A90" s="1288" t="s">
        <v>51</v>
      </c>
      <c r="B90" s="15" t="s">
        <v>177</v>
      </c>
      <c r="D90" s="1175" t="s">
        <v>20</v>
      </c>
      <c r="E90" s="30" t="s">
        <v>200</v>
      </c>
      <c r="F90" s="30"/>
      <c r="G90" s="10"/>
      <c r="H90" s="10"/>
      <c r="I90" s="10"/>
      <c r="J90" s="1285"/>
      <c r="K90" s="10"/>
      <c r="L90" s="10"/>
      <c r="M90" s="10"/>
      <c r="N90" s="10"/>
      <c r="O90" s="10"/>
      <c r="P90" s="10"/>
      <c r="Q90" s="10"/>
      <c r="X90" s="95"/>
    </row>
    <row r="91" spans="1:24" x14ac:dyDescent="0.2">
      <c r="A91" s="1288" t="s">
        <v>52</v>
      </c>
      <c r="B91" s="15" t="s">
        <v>179</v>
      </c>
      <c r="D91" s="1175" t="s">
        <v>20</v>
      </c>
      <c r="E91" s="30" t="s">
        <v>201</v>
      </c>
      <c r="F91" s="30"/>
      <c r="G91" s="10"/>
      <c r="H91" s="10"/>
      <c r="I91" s="10"/>
      <c r="J91" s="1285"/>
      <c r="K91" s="10"/>
      <c r="L91" s="10"/>
      <c r="M91" s="10"/>
      <c r="N91" s="10"/>
      <c r="O91" s="10"/>
      <c r="P91" s="10"/>
      <c r="Q91" s="10"/>
      <c r="X91" s="95"/>
    </row>
    <row r="92" spans="1:24" x14ac:dyDescent="0.2">
      <c r="A92" s="1288" t="s">
        <v>53</v>
      </c>
      <c r="B92" s="15" t="s">
        <v>191</v>
      </c>
      <c r="D92" s="1175" t="s">
        <v>20</v>
      </c>
      <c r="E92" s="30" t="s">
        <v>202</v>
      </c>
      <c r="F92" s="30"/>
      <c r="G92" s="10"/>
      <c r="H92" s="10"/>
      <c r="I92" s="10"/>
      <c r="J92" s="1285"/>
      <c r="K92" s="10"/>
      <c r="L92" s="10"/>
      <c r="M92" s="10"/>
      <c r="N92" s="10"/>
      <c r="O92" s="10"/>
      <c r="P92" s="10"/>
      <c r="Q92" s="10"/>
      <c r="R92" s="2257"/>
      <c r="S92" s="2257"/>
      <c r="T92" s="2257"/>
      <c r="U92" s="2257"/>
      <c r="V92" s="2257"/>
      <c r="W92" s="2257"/>
      <c r="X92" s="2257"/>
    </row>
    <row r="93" spans="1:24" x14ac:dyDescent="0.2">
      <c r="A93" s="1288" t="s">
        <v>54</v>
      </c>
      <c r="B93" s="15" t="s">
        <v>180</v>
      </c>
      <c r="D93" s="1175" t="s">
        <v>20</v>
      </c>
      <c r="E93" s="30" t="s">
        <v>206</v>
      </c>
      <c r="F93" s="30"/>
      <c r="G93" s="10"/>
      <c r="H93" s="10"/>
      <c r="I93" s="10"/>
      <c r="J93" s="1285"/>
      <c r="K93" s="10"/>
      <c r="L93" s="10"/>
      <c r="M93" s="10"/>
      <c r="N93" s="10"/>
      <c r="O93" s="10"/>
      <c r="P93" s="10"/>
      <c r="Q93" s="10"/>
      <c r="R93" s="2392"/>
      <c r="S93" s="2392"/>
      <c r="T93" s="2392"/>
      <c r="U93" s="2392"/>
      <c r="V93" s="2392"/>
      <c r="W93" s="2392"/>
      <c r="X93" s="2392"/>
    </row>
    <row r="94" spans="1:24" x14ac:dyDescent="0.2">
      <c r="A94" s="1288" t="s">
        <v>55</v>
      </c>
      <c r="B94" s="15" t="s">
        <v>192</v>
      </c>
      <c r="D94" s="1175" t="s">
        <v>20</v>
      </c>
      <c r="E94" s="30" t="s">
        <v>203</v>
      </c>
      <c r="F94" s="30"/>
      <c r="G94" s="10"/>
      <c r="H94" s="10"/>
      <c r="I94" s="10"/>
      <c r="J94" s="1285"/>
      <c r="K94" s="10"/>
      <c r="L94" s="10"/>
      <c r="M94" s="10"/>
      <c r="N94" s="10"/>
      <c r="O94" s="10"/>
      <c r="P94" s="10"/>
      <c r="Q94" s="10"/>
      <c r="R94" s="2392"/>
      <c r="S94" s="2392"/>
      <c r="T94" s="2392"/>
      <c r="U94" s="2392"/>
      <c r="V94" s="2392"/>
      <c r="W94" s="2392"/>
      <c r="X94" s="2392"/>
    </row>
    <row r="95" spans="1:24" x14ac:dyDescent="0.2">
      <c r="A95" s="1288" t="s">
        <v>56</v>
      </c>
      <c r="B95" s="15" t="s">
        <v>183</v>
      </c>
      <c r="D95" s="1175" t="s">
        <v>20</v>
      </c>
      <c r="E95" s="30" t="s">
        <v>205</v>
      </c>
      <c r="F95" s="30"/>
      <c r="G95" s="10"/>
      <c r="H95" s="10"/>
      <c r="I95" s="10"/>
      <c r="J95" s="1285"/>
      <c r="K95" s="10"/>
      <c r="L95" s="10"/>
      <c r="M95" s="10"/>
      <c r="N95" s="10"/>
      <c r="O95" s="10"/>
      <c r="P95" s="10"/>
      <c r="Q95" s="10"/>
      <c r="X95" s="95"/>
    </row>
    <row r="96" spans="1:24" x14ac:dyDescent="0.2">
      <c r="A96" s="1288" t="s">
        <v>57</v>
      </c>
      <c r="B96" s="15" t="s">
        <v>193</v>
      </c>
      <c r="D96" s="1175" t="s">
        <v>20</v>
      </c>
      <c r="E96" s="30" t="s">
        <v>204</v>
      </c>
      <c r="F96" s="30"/>
      <c r="G96" s="10"/>
      <c r="H96" s="10"/>
      <c r="I96" s="10"/>
      <c r="J96" s="1285"/>
      <c r="K96" s="10"/>
      <c r="L96" s="10"/>
      <c r="M96" s="10"/>
      <c r="N96" s="10"/>
      <c r="O96" s="10"/>
      <c r="P96" s="10"/>
      <c r="Q96" s="10"/>
      <c r="X96" s="95"/>
    </row>
    <row r="97" spans="1:24" x14ac:dyDescent="0.2">
      <c r="A97" s="1174" t="s">
        <v>643</v>
      </c>
      <c r="B97" s="112" t="s">
        <v>679</v>
      </c>
    </row>
    <row r="100" spans="1:24" ht="18" x14ac:dyDescent="0.25">
      <c r="A100" s="2361" t="s">
        <v>261</v>
      </c>
      <c r="B100" s="2361"/>
      <c r="C100" s="2361"/>
      <c r="D100" s="2361"/>
      <c r="E100" s="2361"/>
      <c r="F100" s="2361"/>
      <c r="G100" s="2361"/>
      <c r="H100" s="2361"/>
      <c r="I100" s="2361"/>
      <c r="J100" s="2361"/>
      <c r="K100" s="2361"/>
      <c r="L100" s="2361"/>
      <c r="M100" s="2361"/>
      <c r="N100" s="2361"/>
      <c r="O100" s="2361"/>
      <c r="P100" s="2361"/>
      <c r="Q100" s="2361"/>
      <c r="R100" s="2361"/>
      <c r="S100" s="2361"/>
      <c r="T100" s="2361"/>
      <c r="U100" s="2361"/>
      <c r="V100" s="2361"/>
      <c r="W100" s="2361"/>
    </row>
    <row r="101" spans="1:24" ht="18" x14ac:dyDescent="0.25">
      <c r="A101" s="1473"/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  <c r="L101" s="1473"/>
      <c r="M101" s="1473"/>
      <c r="N101" s="1473"/>
      <c r="O101" s="1473"/>
      <c r="P101" s="1473"/>
      <c r="Q101" s="1473"/>
      <c r="R101" s="1473"/>
      <c r="S101" s="1473"/>
      <c r="T101" s="1473"/>
      <c r="U101" s="1473"/>
      <c r="V101" s="1473"/>
      <c r="W101" s="1473"/>
    </row>
    <row r="102" spans="1:24" x14ac:dyDescent="0.2">
      <c r="A102" s="112" t="s">
        <v>273</v>
      </c>
      <c r="B102" s="112"/>
      <c r="C102" s="112" t="s">
        <v>27</v>
      </c>
      <c r="D102" s="2705" t="s">
        <v>285</v>
      </c>
      <c r="E102" s="2705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</row>
    <row r="103" spans="1:24" x14ac:dyDescent="0.2">
      <c r="A103" s="112" t="s">
        <v>25</v>
      </c>
      <c r="B103" s="112"/>
      <c r="C103" s="112" t="s">
        <v>27</v>
      </c>
      <c r="D103" s="2706">
        <v>2014</v>
      </c>
      <c r="E103" s="2706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</row>
    <row r="104" spans="1:24" x14ac:dyDescent="0.2">
      <c r="A104" s="112" t="s">
        <v>311</v>
      </c>
      <c r="B104" s="112"/>
      <c r="C104" s="112" t="s">
        <v>27</v>
      </c>
      <c r="D104" s="1274" t="s">
        <v>295</v>
      </c>
      <c r="E104" s="1274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</row>
    <row r="105" spans="1:24" x14ac:dyDescent="0.2">
      <c r="A105" s="112" t="s">
        <v>26</v>
      </c>
      <c r="B105" s="112"/>
      <c r="C105" s="112" t="s">
        <v>27</v>
      </c>
      <c r="D105" s="1474" t="s">
        <v>315</v>
      </c>
      <c r="E105" s="1474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</row>
    <row r="106" spans="1:24" ht="13.5" thickBot="1" x14ac:dyDescent="0.25">
      <c r="A106" s="112"/>
      <c r="B106" s="112"/>
      <c r="C106" s="460"/>
      <c r="D106" s="460"/>
      <c r="E106" s="460"/>
      <c r="F106" s="460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4"/>
      <c r="U106" s="354"/>
      <c r="V106" s="354"/>
      <c r="W106" s="354"/>
      <c r="X106" s="460"/>
    </row>
    <row r="107" spans="1:24" x14ac:dyDescent="0.2">
      <c r="A107" s="2707" t="s">
        <v>0</v>
      </c>
      <c r="B107" s="2710" t="s">
        <v>272</v>
      </c>
      <c r="C107" s="2711"/>
      <c r="D107" s="2711"/>
      <c r="E107" s="2716" t="s">
        <v>194</v>
      </c>
      <c r="F107" s="2399" t="s">
        <v>169</v>
      </c>
      <c r="G107" s="2719" t="s">
        <v>170</v>
      </c>
      <c r="H107" s="2357"/>
      <c r="I107" s="2357"/>
      <c r="J107" s="2357"/>
      <c r="K107" s="2357"/>
      <c r="L107" s="2357"/>
      <c r="M107" s="2357"/>
      <c r="N107" s="2357"/>
      <c r="O107" s="2357"/>
      <c r="P107" s="2357"/>
      <c r="Q107" s="2357"/>
      <c r="R107" s="2357"/>
      <c r="S107" s="2357"/>
      <c r="T107" s="2357"/>
      <c r="U107" s="2357"/>
      <c r="V107" s="2357"/>
      <c r="W107" s="2359"/>
      <c r="X107" s="2400" t="s">
        <v>309</v>
      </c>
    </row>
    <row r="108" spans="1:24" x14ac:dyDescent="0.2">
      <c r="A108" s="2708"/>
      <c r="B108" s="2712"/>
      <c r="C108" s="2713"/>
      <c r="D108" s="2713"/>
      <c r="E108" s="2717"/>
      <c r="F108" s="2401"/>
      <c r="G108" s="2720" t="s">
        <v>171</v>
      </c>
      <c r="H108" s="2358" t="s">
        <v>172</v>
      </c>
      <c r="I108" s="2358" t="s">
        <v>173</v>
      </c>
      <c r="J108" s="2358" t="s">
        <v>174</v>
      </c>
      <c r="K108" s="2358" t="s">
        <v>241</v>
      </c>
      <c r="L108" s="2358" t="s">
        <v>176</v>
      </c>
      <c r="M108" s="2358" t="s">
        <v>177</v>
      </c>
      <c r="N108" s="2358" t="s">
        <v>178</v>
      </c>
      <c r="O108" s="2358" t="s">
        <v>182</v>
      </c>
      <c r="P108" s="2358" t="s">
        <v>179</v>
      </c>
      <c r="Q108" s="2358" t="s">
        <v>270</v>
      </c>
      <c r="R108" s="2358" t="s">
        <v>180</v>
      </c>
      <c r="S108" s="2358" t="s">
        <v>181</v>
      </c>
      <c r="T108" s="2358" t="s">
        <v>183</v>
      </c>
      <c r="U108" s="2358" t="s">
        <v>193</v>
      </c>
      <c r="V108" s="2358" t="s">
        <v>184</v>
      </c>
      <c r="W108" s="2360" t="s">
        <v>97</v>
      </c>
      <c r="X108" s="2402"/>
    </row>
    <row r="109" spans="1:24" x14ac:dyDescent="0.2">
      <c r="A109" s="2709"/>
      <c r="B109" s="2714"/>
      <c r="C109" s="2715"/>
      <c r="D109" s="2715"/>
      <c r="E109" s="2718"/>
      <c r="F109" s="2403"/>
      <c r="G109" s="2720"/>
      <c r="H109" s="2358"/>
      <c r="I109" s="2358"/>
      <c r="J109" s="2358"/>
      <c r="K109" s="2358"/>
      <c r="L109" s="2358"/>
      <c r="M109" s="2358"/>
      <c r="N109" s="2358"/>
      <c r="O109" s="2358"/>
      <c r="P109" s="2358"/>
      <c r="Q109" s="2358"/>
      <c r="R109" s="2358"/>
      <c r="S109" s="2358"/>
      <c r="T109" s="2358"/>
      <c r="U109" s="2358"/>
      <c r="V109" s="2358"/>
      <c r="W109" s="2360"/>
      <c r="X109" s="2404"/>
    </row>
    <row r="110" spans="1:24" ht="13.5" thickBot="1" x14ac:dyDescent="0.25">
      <c r="A110" s="375">
        <v>1</v>
      </c>
      <c r="B110" s="2696">
        <v>2</v>
      </c>
      <c r="C110" s="2398"/>
      <c r="D110" s="2398"/>
      <c r="E110" s="461">
        <v>3</v>
      </c>
      <c r="F110" s="462">
        <v>4</v>
      </c>
      <c r="G110" s="375">
        <v>5</v>
      </c>
      <c r="H110" s="378">
        <v>6</v>
      </c>
      <c r="I110" s="378">
        <v>7</v>
      </c>
      <c r="J110" s="378">
        <v>8</v>
      </c>
      <c r="K110" s="378">
        <v>9</v>
      </c>
      <c r="L110" s="378">
        <v>10</v>
      </c>
      <c r="M110" s="378">
        <v>11</v>
      </c>
      <c r="N110" s="378">
        <v>12</v>
      </c>
      <c r="O110" s="378">
        <v>13</v>
      </c>
      <c r="P110" s="378">
        <v>14</v>
      </c>
      <c r="Q110" s="378">
        <v>15</v>
      </c>
      <c r="R110" s="378">
        <v>16</v>
      </c>
      <c r="S110" s="378">
        <v>17</v>
      </c>
      <c r="T110" s="378">
        <v>18</v>
      </c>
      <c r="U110" s="378">
        <v>19</v>
      </c>
      <c r="V110" s="378">
        <v>20</v>
      </c>
      <c r="W110" s="376">
        <v>21</v>
      </c>
      <c r="X110" s="1472">
        <v>22</v>
      </c>
    </row>
    <row r="111" spans="1:24" ht="21.75" customHeight="1" x14ac:dyDescent="0.2">
      <c r="A111" s="436"/>
      <c r="B111" s="2697"/>
      <c r="C111" s="2698"/>
      <c r="D111" s="2698"/>
      <c r="E111" s="437"/>
      <c r="F111" s="437"/>
      <c r="G111" s="438"/>
      <c r="H111" s="439"/>
      <c r="I111" s="440"/>
      <c r="J111" s="440"/>
      <c r="K111" s="440"/>
      <c r="L111" s="440"/>
      <c r="M111" s="439"/>
      <c r="N111" s="439"/>
      <c r="O111" s="439"/>
      <c r="P111" s="439"/>
      <c r="Q111" s="439"/>
      <c r="R111" s="439"/>
      <c r="S111" s="439"/>
      <c r="T111" s="441"/>
      <c r="U111" s="442"/>
      <c r="V111" s="441"/>
      <c r="W111" s="443"/>
      <c r="X111" s="444"/>
    </row>
    <row r="112" spans="1:24" ht="21.75" customHeight="1" x14ac:dyDescent="0.2">
      <c r="A112" s="445"/>
      <c r="B112" s="2699" t="s">
        <v>275</v>
      </c>
      <c r="C112" s="2700"/>
      <c r="D112" s="2700"/>
      <c r="E112" s="446">
        <v>1</v>
      </c>
      <c r="F112" s="446">
        <v>1</v>
      </c>
      <c r="G112" s="447"/>
      <c r="H112" s="448"/>
      <c r="I112" s="448"/>
      <c r="J112" s="448"/>
      <c r="K112" s="448">
        <v>1</v>
      </c>
      <c r="L112" s="448"/>
      <c r="M112" s="448"/>
      <c r="N112" s="448">
        <v>1</v>
      </c>
      <c r="O112" s="448"/>
      <c r="P112" s="448">
        <v>1</v>
      </c>
      <c r="Q112" s="448"/>
      <c r="R112" s="448"/>
      <c r="S112" s="448"/>
      <c r="T112" s="448"/>
      <c r="U112" s="448">
        <v>1</v>
      </c>
      <c r="V112" s="448"/>
      <c r="W112" s="448"/>
      <c r="X112" s="451"/>
    </row>
    <row r="113" spans="1:24" ht="21.75" customHeight="1" thickBot="1" x14ac:dyDescent="0.25">
      <c r="A113" s="452"/>
      <c r="B113" s="2701"/>
      <c r="C113" s="2702"/>
      <c r="D113" s="2702"/>
      <c r="E113" s="453"/>
      <c r="F113" s="453"/>
      <c r="G113" s="454"/>
      <c r="H113" s="455"/>
      <c r="I113" s="456"/>
      <c r="J113" s="456"/>
      <c r="K113" s="456"/>
      <c r="L113" s="456"/>
      <c r="M113" s="455"/>
      <c r="N113" s="455"/>
      <c r="O113" s="455"/>
      <c r="P113" s="455"/>
      <c r="Q113" s="455"/>
      <c r="R113" s="455"/>
      <c r="S113" s="455"/>
      <c r="T113" s="457"/>
      <c r="U113" s="457"/>
      <c r="V113" s="457"/>
      <c r="W113" s="458"/>
      <c r="X113" s="459"/>
    </row>
    <row r="114" spans="1:24" ht="21.75" customHeight="1" thickBot="1" x14ac:dyDescent="0.25">
      <c r="A114" s="2299" t="s">
        <v>308</v>
      </c>
      <c r="B114" s="2668"/>
      <c r="C114" s="2668"/>
      <c r="D114" s="2703"/>
      <c r="E114" s="370">
        <f>SUM(E112:E113)</f>
        <v>1</v>
      </c>
      <c r="F114" s="370">
        <f t="shared" ref="F114:W114" si="3">SUM(F112:F113)</f>
        <v>1</v>
      </c>
      <c r="G114" s="476">
        <f t="shared" si="3"/>
        <v>0</v>
      </c>
      <c r="H114" s="369">
        <f t="shared" si="3"/>
        <v>0</v>
      </c>
      <c r="I114" s="369">
        <f t="shared" si="3"/>
        <v>0</v>
      </c>
      <c r="J114" s="369">
        <f t="shared" si="3"/>
        <v>0</v>
      </c>
      <c r="K114" s="369">
        <f t="shared" si="3"/>
        <v>1</v>
      </c>
      <c r="L114" s="369">
        <f t="shared" si="3"/>
        <v>0</v>
      </c>
      <c r="M114" s="369">
        <f t="shared" si="3"/>
        <v>0</v>
      </c>
      <c r="N114" s="369">
        <f t="shared" si="3"/>
        <v>1</v>
      </c>
      <c r="O114" s="369">
        <f t="shared" si="3"/>
        <v>0</v>
      </c>
      <c r="P114" s="369">
        <f t="shared" si="3"/>
        <v>1</v>
      </c>
      <c r="Q114" s="369">
        <f t="shared" si="3"/>
        <v>0</v>
      </c>
      <c r="R114" s="369">
        <f t="shared" si="3"/>
        <v>0</v>
      </c>
      <c r="S114" s="369">
        <f t="shared" si="3"/>
        <v>0</v>
      </c>
      <c r="T114" s="369">
        <f t="shared" si="3"/>
        <v>0</v>
      </c>
      <c r="U114" s="369">
        <f t="shared" si="3"/>
        <v>1</v>
      </c>
      <c r="V114" s="369">
        <f t="shared" si="3"/>
        <v>0</v>
      </c>
      <c r="W114" s="369">
        <f t="shared" si="3"/>
        <v>0</v>
      </c>
      <c r="X114" s="507"/>
    </row>
    <row r="115" spans="1:24" x14ac:dyDescent="0.2">
      <c r="A115" s="1483"/>
      <c r="B115" s="1483"/>
      <c r="C115" s="1483"/>
      <c r="D115" s="1483"/>
      <c r="E115" s="416"/>
      <c r="F115" s="416"/>
      <c r="G115" s="416"/>
      <c r="H115" s="416"/>
      <c r="I115" s="416"/>
      <c r="J115" s="416"/>
      <c r="K115" s="416"/>
      <c r="L115" s="416"/>
      <c r="M115" s="416"/>
      <c r="N115" s="416"/>
      <c r="O115" s="416"/>
      <c r="P115" s="416"/>
      <c r="Q115" s="416"/>
      <c r="R115" s="416"/>
      <c r="S115" s="416"/>
      <c r="T115" s="416"/>
      <c r="U115" s="416"/>
      <c r="V115" s="416"/>
      <c r="W115" s="416"/>
      <c r="X115" s="417"/>
    </row>
    <row r="116" spans="1:24" x14ac:dyDescent="0.2">
      <c r="A116" s="65" t="s">
        <v>79</v>
      </c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2704"/>
      <c r="S116" s="2396"/>
      <c r="T116" s="2396"/>
      <c r="U116" s="2396"/>
      <c r="V116" s="2396"/>
      <c r="W116" s="2396"/>
      <c r="X116" s="2396"/>
    </row>
    <row r="117" spans="1:24" x14ac:dyDescent="0.2">
      <c r="X117" s="95"/>
    </row>
    <row r="118" spans="1:24" x14ac:dyDescent="0.2">
      <c r="A118" s="1480" t="s">
        <v>8</v>
      </c>
      <c r="B118" s="15" t="s">
        <v>171</v>
      </c>
      <c r="D118" s="1175" t="s">
        <v>20</v>
      </c>
      <c r="E118" s="30" t="s">
        <v>195</v>
      </c>
      <c r="F118" s="30"/>
      <c r="G118" s="15"/>
      <c r="H118" s="15"/>
      <c r="I118" s="15"/>
      <c r="J118" s="10"/>
      <c r="K118" s="10"/>
      <c r="L118" s="10"/>
      <c r="M118" s="10"/>
      <c r="N118" s="10"/>
      <c r="O118" s="10"/>
      <c r="P118" s="10"/>
      <c r="Q118" s="10"/>
      <c r="R118" s="2256"/>
      <c r="S118" s="2256"/>
      <c r="T118" s="2256"/>
      <c r="U118" s="2256"/>
      <c r="V118" s="2256"/>
      <c r="W118" s="2256"/>
      <c r="X118" s="2256"/>
    </row>
    <row r="119" spans="1:24" x14ac:dyDescent="0.2">
      <c r="A119" s="1480" t="s">
        <v>11</v>
      </c>
      <c r="B119" s="15" t="s">
        <v>172</v>
      </c>
      <c r="D119" s="1175" t="s">
        <v>20</v>
      </c>
      <c r="E119" s="30" t="s">
        <v>196</v>
      </c>
      <c r="F119" s="30"/>
      <c r="G119" s="17"/>
      <c r="H119" s="15"/>
      <c r="I119" s="15"/>
      <c r="J119" s="10"/>
      <c r="K119" s="10"/>
      <c r="L119" s="10"/>
      <c r="M119" s="10"/>
      <c r="N119" s="10"/>
      <c r="O119" s="10"/>
      <c r="P119" s="10"/>
      <c r="Q119" s="10"/>
      <c r="R119" s="2256"/>
      <c r="S119" s="2256"/>
      <c r="T119" s="2256"/>
      <c r="U119" s="2256"/>
      <c r="V119" s="2256"/>
      <c r="W119" s="2256"/>
      <c r="X119" s="2256"/>
    </row>
    <row r="120" spans="1:24" x14ac:dyDescent="0.2">
      <c r="A120" s="1480" t="s">
        <v>13</v>
      </c>
      <c r="B120" s="18" t="s">
        <v>173</v>
      </c>
      <c r="D120" s="1175" t="s">
        <v>20</v>
      </c>
      <c r="E120" s="30" t="s">
        <v>197</v>
      </c>
      <c r="F120" s="30"/>
      <c r="G120" s="18"/>
      <c r="H120" s="15"/>
      <c r="I120" s="15"/>
      <c r="J120" s="10"/>
      <c r="K120" s="10"/>
      <c r="L120" s="10"/>
      <c r="M120" s="10"/>
      <c r="N120" s="10"/>
      <c r="O120" s="10"/>
      <c r="P120" s="10"/>
      <c r="Q120" s="10"/>
      <c r="R120" s="2392"/>
      <c r="S120" s="2392"/>
      <c r="T120" s="2392"/>
      <c r="U120" s="2392"/>
      <c r="V120" s="2392"/>
      <c r="W120" s="2392"/>
      <c r="X120" s="2392"/>
    </row>
    <row r="121" spans="1:24" x14ac:dyDescent="0.2">
      <c r="A121" s="1480" t="s">
        <v>49</v>
      </c>
      <c r="B121" s="15" t="s">
        <v>174</v>
      </c>
      <c r="D121" s="1175" t="s">
        <v>20</v>
      </c>
      <c r="E121" s="30" t="s">
        <v>198</v>
      </c>
      <c r="F121" s="30"/>
      <c r="G121" s="15"/>
      <c r="H121" s="15"/>
      <c r="I121" s="15"/>
      <c r="J121" s="1471"/>
      <c r="K121" s="10"/>
      <c r="L121" s="10"/>
      <c r="M121" s="10"/>
      <c r="N121" s="10"/>
      <c r="O121" s="10"/>
      <c r="P121" s="10"/>
      <c r="Q121" s="10"/>
      <c r="R121" s="2392"/>
      <c r="S121" s="2392"/>
      <c r="T121" s="2392"/>
      <c r="U121" s="2392"/>
      <c r="V121" s="2392"/>
      <c r="W121" s="2392"/>
      <c r="X121" s="2392"/>
    </row>
    <row r="122" spans="1:24" x14ac:dyDescent="0.2">
      <c r="A122" s="1480" t="s">
        <v>50</v>
      </c>
      <c r="B122" s="15" t="s">
        <v>175</v>
      </c>
      <c r="D122" s="1175" t="s">
        <v>20</v>
      </c>
      <c r="E122" s="30" t="s">
        <v>199</v>
      </c>
      <c r="F122" s="30"/>
      <c r="G122" s="10"/>
      <c r="H122" s="10"/>
      <c r="I122" s="10"/>
      <c r="J122" s="1471"/>
      <c r="K122" s="10"/>
      <c r="L122" s="10"/>
      <c r="M122" s="10"/>
      <c r="N122" s="10"/>
      <c r="O122" s="10"/>
      <c r="P122" s="10"/>
      <c r="Q122" s="10"/>
      <c r="X122" s="95"/>
    </row>
    <row r="123" spans="1:24" x14ac:dyDescent="0.2">
      <c r="A123" s="1480" t="s">
        <v>51</v>
      </c>
      <c r="B123" s="15" t="s">
        <v>177</v>
      </c>
      <c r="D123" s="1175" t="s">
        <v>20</v>
      </c>
      <c r="E123" s="30" t="s">
        <v>200</v>
      </c>
      <c r="F123" s="30"/>
      <c r="G123" s="10"/>
      <c r="H123" s="10"/>
      <c r="I123" s="10"/>
      <c r="J123" s="1471"/>
      <c r="K123" s="10"/>
      <c r="L123" s="10"/>
      <c r="M123" s="10"/>
      <c r="N123" s="10"/>
      <c r="O123" s="10"/>
      <c r="P123" s="10"/>
      <c r="Q123" s="10"/>
      <c r="X123" s="95"/>
    </row>
    <row r="124" spans="1:24" x14ac:dyDescent="0.2">
      <c r="A124" s="1480" t="s">
        <v>52</v>
      </c>
      <c r="B124" s="15" t="s">
        <v>179</v>
      </c>
      <c r="D124" s="1175" t="s">
        <v>20</v>
      </c>
      <c r="E124" s="30" t="s">
        <v>201</v>
      </c>
      <c r="F124" s="30"/>
      <c r="G124" s="10"/>
      <c r="H124" s="10"/>
      <c r="I124" s="10"/>
      <c r="J124" s="1471"/>
      <c r="K124" s="10"/>
      <c r="L124" s="10"/>
      <c r="M124" s="10"/>
      <c r="N124" s="10"/>
      <c r="O124" s="10"/>
      <c r="P124" s="10"/>
      <c r="Q124" s="10"/>
      <c r="X124" s="95"/>
    </row>
    <row r="125" spans="1:24" x14ac:dyDescent="0.2">
      <c r="A125" s="1480" t="s">
        <v>53</v>
      </c>
      <c r="B125" s="15" t="s">
        <v>191</v>
      </c>
      <c r="D125" s="1175" t="s">
        <v>20</v>
      </c>
      <c r="E125" s="30" t="s">
        <v>202</v>
      </c>
      <c r="F125" s="30"/>
      <c r="G125" s="10"/>
      <c r="H125" s="10"/>
      <c r="I125" s="10"/>
      <c r="J125" s="1471"/>
      <c r="K125" s="10"/>
      <c r="L125" s="10"/>
      <c r="M125" s="10"/>
      <c r="N125" s="10"/>
      <c r="O125" s="10"/>
      <c r="P125" s="10"/>
      <c r="Q125" s="10"/>
      <c r="R125" s="2257"/>
      <c r="S125" s="2257"/>
      <c r="T125" s="2257"/>
      <c r="U125" s="2257"/>
      <c r="V125" s="2257"/>
      <c r="W125" s="2257"/>
      <c r="X125" s="2257"/>
    </row>
    <row r="126" spans="1:24" x14ac:dyDescent="0.2">
      <c r="A126" s="1480" t="s">
        <v>54</v>
      </c>
      <c r="B126" s="15" t="s">
        <v>180</v>
      </c>
      <c r="D126" s="1175" t="s">
        <v>20</v>
      </c>
      <c r="E126" s="30" t="s">
        <v>206</v>
      </c>
      <c r="F126" s="30"/>
      <c r="G126" s="10"/>
      <c r="H126" s="10"/>
      <c r="I126" s="10"/>
      <c r="J126" s="1471"/>
      <c r="K126" s="10"/>
      <c r="L126" s="10"/>
      <c r="M126" s="10"/>
      <c r="N126" s="10"/>
      <c r="O126" s="10"/>
      <c r="P126" s="10"/>
      <c r="Q126" s="10"/>
      <c r="R126" s="2392"/>
      <c r="S126" s="2392"/>
      <c r="T126" s="2392"/>
      <c r="U126" s="2392"/>
      <c r="V126" s="2392"/>
      <c r="W126" s="2392"/>
      <c r="X126" s="2392"/>
    </row>
    <row r="127" spans="1:24" x14ac:dyDescent="0.2">
      <c r="A127" s="1480" t="s">
        <v>55</v>
      </c>
      <c r="B127" s="15" t="s">
        <v>192</v>
      </c>
      <c r="D127" s="1175" t="s">
        <v>20</v>
      </c>
      <c r="E127" s="30" t="s">
        <v>203</v>
      </c>
      <c r="F127" s="30"/>
      <c r="G127" s="10"/>
      <c r="H127" s="10"/>
      <c r="I127" s="10"/>
      <c r="J127" s="1471"/>
      <c r="K127" s="10"/>
      <c r="L127" s="10"/>
      <c r="M127" s="10"/>
      <c r="N127" s="10"/>
      <c r="O127" s="10"/>
      <c r="P127" s="10"/>
      <c r="Q127" s="10"/>
      <c r="R127" s="2392"/>
      <c r="S127" s="2392"/>
      <c r="T127" s="2392"/>
      <c r="U127" s="2392"/>
      <c r="V127" s="2392"/>
      <c r="W127" s="2392"/>
      <c r="X127" s="2392"/>
    </row>
    <row r="128" spans="1:24" x14ac:dyDescent="0.2">
      <c r="A128" s="1480" t="s">
        <v>56</v>
      </c>
      <c r="B128" s="15" t="s">
        <v>183</v>
      </c>
      <c r="D128" s="1175" t="s">
        <v>20</v>
      </c>
      <c r="E128" s="30" t="s">
        <v>205</v>
      </c>
      <c r="F128" s="30"/>
      <c r="G128" s="10"/>
      <c r="H128" s="10"/>
      <c r="I128" s="10"/>
      <c r="J128" s="1471"/>
      <c r="K128" s="10"/>
      <c r="L128" s="10"/>
      <c r="M128" s="10"/>
      <c r="N128" s="10"/>
      <c r="O128" s="10"/>
      <c r="P128" s="10"/>
      <c r="Q128" s="10"/>
      <c r="X128" s="95"/>
    </row>
    <row r="129" spans="1:24" x14ac:dyDescent="0.2">
      <c r="A129" s="1480" t="s">
        <v>57</v>
      </c>
      <c r="B129" s="15" t="s">
        <v>193</v>
      </c>
      <c r="D129" s="1175" t="s">
        <v>20</v>
      </c>
      <c r="E129" s="30" t="s">
        <v>204</v>
      </c>
      <c r="F129" s="30"/>
      <c r="G129" s="10"/>
      <c r="H129" s="10"/>
      <c r="I129" s="10"/>
      <c r="J129" s="1471"/>
      <c r="K129" s="10"/>
      <c r="L129" s="10"/>
      <c r="M129" s="10"/>
      <c r="N129" s="10"/>
      <c r="O129" s="10"/>
      <c r="P129" s="10"/>
      <c r="Q129" s="10"/>
      <c r="X129" s="95"/>
    </row>
    <row r="130" spans="1:24" x14ac:dyDescent="0.2">
      <c r="A130" s="1174" t="s">
        <v>643</v>
      </c>
      <c r="B130" s="112" t="s">
        <v>679</v>
      </c>
    </row>
    <row r="133" spans="1:24" ht="18" x14ac:dyDescent="0.25">
      <c r="A133" s="2361" t="s">
        <v>261</v>
      </c>
      <c r="B133" s="2361"/>
      <c r="C133" s="2361"/>
      <c r="D133" s="2361"/>
      <c r="E133" s="2361"/>
      <c r="F133" s="2361"/>
      <c r="G133" s="2361"/>
      <c r="H133" s="2361"/>
      <c r="I133" s="2361"/>
      <c r="J133" s="2361"/>
      <c r="K133" s="2361"/>
      <c r="L133" s="2361"/>
      <c r="M133" s="2361"/>
      <c r="N133" s="2361"/>
      <c r="O133" s="2361"/>
      <c r="P133" s="2361"/>
      <c r="Q133" s="2361"/>
      <c r="R133" s="2361"/>
      <c r="S133" s="2361"/>
      <c r="T133" s="2361"/>
      <c r="U133" s="2361"/>
      <c r="V133" s="2361"/>
      <c r="W133" s="2361"/>
    </row>
    <row r="134" spans="1:24" ht="18" x14ac:dyDescent="0.25">
      <c r="A134" s="1611"/>
      <c r="B134" s="1611"/>
      <c r="C134" s="1611"/>
      <c r="D134" s="1611"/>
      <c r="E134" s="1611"/>
      <c r="F134" s="1611"/>
      <c r="G134" s="1611"/>
      <c r="H134" s="1611"/>
      <c r="I134" s="1611"/>
      <c r="J134" s="1611"/>
      <c r="K134" s="1611"/>
      <c r="L134" s="1611"/>
      <c r="M134" s="1611"/>
      <c r="N134" s="1611"/>
      <c r="O134" s="1611"/>
      <c r="P134" s="1611"/>
      <c r="Q134" s="1611"/>
      <c r="R134" s="1611"/>
      <c r="S134" s="1611"/>
      <c r="T134" s="1611"/>
      <c r="U134" s="1611"/>
      <c r="V134" s="1611"/>
      <c r="W134" s="1611"/>
    </row>
    <row r="135" spans="1:24" x14ac:dyDescent="0.2">
      <c r="A135" s="112" t="s">
        <v>273</v>
      </c>
      <c r="B135" s="112"/>
      <c r="C135" s="112" t="s">
        <v>27</v>
      </c>
      <c r="D135" s="2705" t="s">
        <v>286</v>
      </c>
      <c r="E135" s="2705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</row>
    <row r="136" spans="1:24" x14ac:dyDescent="0.2">
      <c r="A136" s="112" t="s">
        <v>25</v>
      </c>
      <c r="B136" s="112"/>
      <c r="C136" s="112" t="s">
        <v>27</v>
      </c>
      <c r="D136" s="2706">
        <v>2014</v>
      </c>
      <c r="E136" s="2706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</row>
    <row r="137" spans="1:24" x14ac:dyDescent="0.2">
      <c r="A137" s="112" t="s">
        <v>311</v>
      </c>
      <c r="B137" s="112"/>
      <c r="C137" s="112" t="s">
        <v>27</v>
      </c>
      <c r="D137" s="1274" t="s">
        <v>295</v>
      </c>
      <c r="E137" s="1274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</row>
    <row r="138" spans="1:24" x14ac:dyDescent="0.2">
      <c r="A138" s="112" t="s">
        <v>26</v>
      </c>
      <c r="B138" s="112"/>
      <c r="C138" s="112" t="s">
        <v>27</v>
      </c>
      <c r="D138" s="1612" t="s">
        <v>315</v>
      </c>
      <c r="E138" s="16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</row>
    <row r="139" spans="1:24" ht="13.5" thickBot="1" x14ac:dyDescent="0.25">
      <c r="A139" s="112"/>
      <c r="B139" s="112"/>
      <c r="C139" s="460"/>
      <c r="D139" s="460"/>
      <c r="E139" s="460"/>
      <c r="F139" s="460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4"/>
      <c r="U139" s="354"/>
      <c r="V139" s="354"/>
      <c r="W139" s="354"/>
      <c r="X139" s="460"/>
    </row>
    <row r="140" spans="1:24" x14ac:dyDescent="0.2">
      <c r="A140" s="2707" t="s">
        <v>0</v>
      </c>
      <c r="B140" s="2710" t="s">
        <v>272</v>
      </c>
      <c r="C140" s="2711"/>
      <c r="D140" s="2711"/>
      <c r="E140" s="2716" t="s">
        <v>194</v>
      </c>
      <c r="F140" s="2399" t="s">
        <v>169</v>
      </c>
      <c r="G140" s="2719" t="s">
        <v>170</v>
      </c>
      <c r="H140" s="2357"/>
      <c r="I140" s="2357"/>
      <c r="J140" s="2357"/>
      <c r="K140" s="2357"/>
      <c r="L140" s="2357"/>
      <c r="M140" s="2357"/>
      <c r="N140" s="2357"/>
      <c r="O140" s="2357"/>
      <c r="P140" s="2357"/>
      <c r="Q140" s="2357"/>
      <c r="R140" s="2357"/>
      <c r="S140" s="2357"/>
      <c r="T140" s="2357"/>
      <c r="U140" s="2357"/>
      <c r="V140" s="2357"/>
      <c r="W140" s="2359"/>
      <c r="X140" s="2400" t="s">
        <v>309</v>
      </c>
    </row>
    <row r="141" spans="1:24" x14ac:dyDescent="0.2">
      <c r="A141" s="2708"/>
      <c r="B141" s="2712"/>
      <c r="C141" s="2713"/>
      <c r="D141" s="2713"/>
      <c r="E141" s="2717"/>
      <c r="F141" s="2401"/>
      <c r="G141" s="2720" t="s">
        <v>171</v>
      </c>
      <c r="H141" s="2358" t="s">
        <v>172</v>
      </c>
      <c r="I141" s="2358" t="s">
        <v>173</v>
      </c>
      <c r="J141" s="2358" t="s">
        <v>174</v>
      </c>
      <c r="K141" s="2358" t="s">
        <v>241</v>
      </c>
      <c r="L141" s="2358" t="s">
        <v>176</v>
      </c>
      <c r="M141" s="2358" t="s">
        <v>177</v>
      </c>
      <c r="N141" s="2358" t="s">
        <v>178</v>
      </c>
      <c r="O141" s="2358" t="s">
        <v>182</v>
      </c>
      <c r="P141" s="2358" t="s">
        <v>179</v>
      </c>
      <c r="Q141" s="2358" t="s">
        <v>270</v>
      </c>
      <c r="R141" s="2358" t="s">
        <v>180</v>
      </c>
      <c r="S141" s="2358" t="s">
        <v>181</v>
      </c>
      <c r="T141" s="2358" t="s">
        <v>183</v>
      </c>
      <c r="U141" s="2358" t="s">
        <v>193</v>
      </c>
      <c r="V141" s="2358" t="s">
        <v>184</v>
      </c>
      <c r="W141" s="2360" t="s">
        <v>97</v>
      </c>
      <c r="X141" s="2402"/>
    </row>
    <row r="142" spans="1:24" x14ac:dyDescent="0.2">
      <c r="A142" s="2709"/>
      <c r="B142" s="2714"/>
      <c r="C142" s="2715"/>
      <c r="D142" s="2715"/>
      <c r="E142" s="2718"/>
      <c r="F142" s="2403"/>
      <c r="G142" s="2720"/>
      <c r="H142" s="2358"/>
      <c r="I142" s="2358"/>
      <c r="J142" s="2358"/>
      <c r="K142" s="2358"/>
      <c r="L142" s="2358"/>
      <c r="M142" s="2358"/>
      <c r="N142" s="2358"/>
      <c r="O142" s="2358"/>
      <c r="P142" s="2358"/>
      <c r="Q142" s="2358"/>
      <c r="R142" s="2358"/>
      <c r="S142" s="2358"/>
      <c r="T142" s="2358"/>
      <c r="U142" s="2358"/>
      <c r="V142" s="2358"/>
      <c r="W142" s="2360"/>
      <c r="X142" s="2404"/>
    </row>
    <row r="143" spans="1:24" ht="13.5" thickBot="1" x14ac:dyDescent="0.25">
      <c r="A143" s="375">
        <v>1</v>
      </c>
      <c r="B143" s="2696">
        <v>2</v>
      </c>
      <c r="C143" s="2398"/>
      <c r="D143" s="2398"/>
      <c r="E143" s="461">
        <v>3</v>
      </c>
      <c r="F143" s="462">
        <v>4</v>
      </c>
      <c r="G143" s="375">
        <v>5</v>
      </c>
      <c r="H143" s="378">
        <v>6</v>
      </c>
      <c r="I143" s="378">
        <v>7</v>
      </c>
      <c r="J143" s="378">
        <v>8</v>
      </c>
      <c r="K143" s="378">
        <v>9</v>
      </c>
      <c r="L143" s="378">
        <v>10</v>
      </c>
      <c r="M143" s="378">
        <v>11</v>
      </c>
      <c r="N143" s="378">
        <v>12</v>
      </c>
      <c r="O143" s="378">
        <v>13</v>
      </c>
      <c r="P143" s="378">
        <v>14</v>
      </c>
      <c r="Q143" s="378">
        <v>15</v>
      </c>
      <c r="R143" s="378">
        <v>16</v>
      </c>
      <c r="S143" s="378">
        <v>17</v>
      </c>
      <c r="T143" s="378">
        <v>18</v>
      </c>
      <c r="U143" s="378">
        <v>19</v>
      </c>
      <c r="V143" s="378">
        <v>20</v>
      </c>
      <c r="W143" s="376">
        <v>21</v>
      </c>
      <c r="X143" s="1610">
        <v>22</v>
      </c>
    </row>
    <row r="144" spans="1:24" x14ac:dyDescent="0.2">
      <c r="A144" s="436"/>
      <c r="B144" s="2697"/>
      <c r="C144" s="2698"/>
      <c r="D144" s="2698"/>
      <c r="E144" s="437"/>
      <c r="F144" s="437"/>
      <c r="G144" s="438"/>
      <c r="H144" s="439"/>
      <c r="I144" s="440"/>
      <c r="J144" s="440"/>
      <c r="K144" s="440"/>
      <c r="L144" s="440"/>
      <c r="M144" s="439"/>
      <c r="N144" s="439"/>
      <c r="O144" s="439"/>
      <c r="P144" s="439"/>
      <c r="Q144" s="439"/>
      <c r="R144" s="439"/>
      <c r="S144" s="439"/>
      <c r="T144" s="441"/>
      <c r="U144" s="442"/>
      <c r="V144" s="441"/>
      <c r="W144" s="443"/>
      <c r="X144" s="444"/>
    </row>
    <row r="145" spans="1:24" x14ac:dyDescent="0.2">
      <c r="A145" s="445"/>
      <c r="B145" s="2699" t="s">
        <v>275</v>
      </c>
      <c r="C145" s="2700"/>
      <c r="D145" s="2700"/>
      <c r="E145" s="1687">
        <v>5</v>
      </c>
      <c r="F145" s="1687">
        <v>5</v>
      </c>
      <c r="G145" s="1688"/>
      <c r="H145" s="1689"/>
      <c r="I145" s="1689"/>
      <c r="J145" s="1689"/>
      <c r="K145" s="1689">
        <v>3</v>
      </c>
      <c r="L145" s="1689"/>
      <c r="M145" s="1689">
        <v>1</v>
      </c>
      <c r="N145" s="1689">
        <v>2</v>
      </c>
      <c r="O145" s="1689"/>
      <c r="P145" s="1689">
        <v>1</v>
      </c>
      <c r="Q145" s="1689">
        <v>3</v>
      </c>
      <c r="R145" s="1689"/>
      <c r="S145" s="1689"/>
      <c r="T145" s="1689">
        <v>1</v>
      </c>
      <c r="U145" s="1689">
        <v>3</v>
      </c>
      <c r="V145" s="1689"/>
      <c r="W145" s="1689"/>
      <c r="X145" s="1690"/>
    </row>
    <row r="146" spans="1:24" ht="13.5" thickBot="1" x14ac:dyDescent="0.25">
      <c r="A146" s="452"/>
      <c r="B146" s="2701"/>
      <c r="C146" s="2702"/>
      <c r="D146" s="2702"/>
      <c r="E146" s="1691"/>
      <c r="F146" s="1691"/>
      <c r="G146" s="1692"/>
      <c r="H146" s="1693"/>
      <c r="I146" s="1694"/>
      <c r="J146" s="1694"/>
      <c r="K146" s="1694"/>
      <c r="L146" s="1694"/>
      <c r="M146" s="1693"/>
      <c r="N146" s="1693"/>
      <c r="O146" s="1693"/>
      <c r="P146" s="1693"/>
      <c r="Q146" s="1693"/>
      <c r="R146" s="1693"/>
      <c r="S146" s="1693"/>
      <c r="T146" s="1695"/>
      <c r="U146" s="1695"/>
      <c r="V146" s="1695"/>
      <c r="W146" s="1696"/>
      <c r="X146" s="1697"/>
    </row>
    <row r="147" spans="1:24" ht="13.5" thickBot="1" x14ac:dyDescent="0.25">
      <c r="A147" s="2299" t="s">
        <v>308</v>
      </c>
      <c r="B147" s="2668"/>
      <c r="C147" s="2668"/>
      <c r="D147" s="2703"/>
      <c r="E147" s="1684">
        <f>SUM(E145:E146)</f>
        <v>5</v>
      </c>
      <c r="F147" s="1684">
        <f t="shared" ref="F147:W147" si="4">SUM(F145:F146)</f>
        <v>5</v>
      </c>
      <c r="G147" s="1685">
        <f t="shared" si="4"/>
        <v>0</v>
      </c>
      <c r="H147" s="1686">
        <f t="shared" si="4"/>
        <v>0</v>
      </c>
      <c r="I147" s="1686">
        <f t="shared" si="4"/>
        <v>0</v>
      </c>
      <c r="J147" s="1686">
        <f t="shared" si="4"/>
        <v>0</v>
      </c>
      <c r="K147" s="1686">
        <f t="shared" si="4"/>
        <v>3</v>
      </c>
      <c r="L147" s="1686">
        <f t="shared" si="4"/>
        <v>0</v>
      </c>
      <c r="M147" s="1686">
        <f t="shared" si="4"/>
        <v>1</v>
      </c>
      <c r="N147" s="1686">
        <f t="shared" si="4"/>
        <v>2</v>
      </c>
      <c r="O147" s="1686">
        <f t="shared" si="4"/>
        <v>0</v>
      </c>
      <c r="P147" s="1686">
        <f t="shared" si="4"/>
        <v>1</v>
      </c>
      <c r="Q147" s="1686">
        <f t="shared" si="4"/>
        <v>3</v>
      </c>
      <c r="R147" s="1686">
        <f t="shared" si="4"/>
        <v>0</v>
      </c>
      <c r="S147" s="1686">
        <f t="shared" si="4"/>
        <v>0</v>
      </c>
      <c r="T147" s="1686">
        <f t="shared" si="4"/>
        <v>1</v>
      </c>
      <c r="U147" s="1686">
        <f t="shared" si="4"/>
        <v>3</v>
      </c>
      <c r="V147" s="1686">
        <f t="shared" si="4"/>
        <v>0</v>
      </c>
      <c r="W147" s="1686">
        <f t="shared" si="4"/>
        <v>0</v>
      </c>
      <c r="X147" s="1698"/>
    </row>
    <row r="148" spans="1:24" x14ac:dyDescent="0.2">
      <c r="A148" s="1621"/>
      <c r="B148" s="1621"/>
      <c r="C148" s="1621"/>
      <c r="D148" s="1621"/>
      <c r="E148" s="416"/>
      <c r="F148" s="416"/>
      <c r="G148" s="416"/>
      <c r="H148" s="416"/>
      <c r="I148" s="416"/>
      <c r="J148" s="416"/>
      <c r="K148" s="416"/>
      <c r="L148" s="416"/>
      <c r="M148" s="416"/>
      <c r="N148" s="416"/>
      <c r="O148" s="416"/>
      <c r="P148" s="416"/>
      <c r="Q148" s="416"/>
      <c r="R148" s="416"/>
      <c r="S148" s="416"/>
      <c r="T148" s="416"/>
      <c r="U148" s="416"/>
      <c r="V148" s="416"/>
      <c r="W148" s="416"/>
      <c r="X148" s="417"/>
    </row>
    <row r="149" spans="1:24" x14ac:dyDescent="0.2">
      <c r="A149" s="65" t="s">
        <v>79</v>
      </c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2704"/>
      <c r="S149" s="2396"/>
      <c r="T149" s="2396"/>
      <c r="U149" s="2396"/>
      <c r="V149" s="2396"/>
      <c r="W149" s="2396"/>
      <c r="X149" s="2396"/>
    </row>
    <row r="150" spans="1:24" x14ac:dyDescent="0.2">
      <c r="X150" s="95"/>
    </row>
    <row r="151" spans="1:24" x14ac:dyDescent="0.2">
      <c r="A151" s="1617" t="s">
        <v>8</v>
      </c>
      <c r="B151" s="15" t="s">
        <v>171</v>
      </c>
      <c r="D151" s="1175" t="s">
        <v>20</v>
      </c>
      <c r="E151" s="30" t="s">
        <v>195</v>
      </c>
      <c r="F151" s="30"/>
      <c r="G151" s="15"/>
      <c r="H151" s="15"/>
      <c r="I151" s="15"/>
      <c r="J151" s="10"/>
      <c r="K151" s="10"/>
      <c r="L151" s="10"/>
      <c r="M151" s="10"/>
      <c r="N151" s="10"/>
      <c r="O151" s="10"/>
      <c r="P151" s="10"/>
      <c r="Q151" s="10"/>
      <c r="R151" s="2256"/>
      <c r="S151" s="2256"/>
      <c r="T151" s="2256"/>
      <c r="U151" s="2256"/>
      <c r="V151" s="2256"/>
      <c r="W151" s="2256"/>
      <c r="X151" s="2256"/>
    </row>
    <row r="152" spans="1:24" x14ac:dyDescent="0.2">
      <c r="A152" s="1617" t="s">
        <v>11</v>
      </c>
      <c r="B152" s="15" t="s">
        <v>172</v>
      </c>
      <c r="D152" s="1175" t="s">
        <v>20</v>
      </c>
      <c r="E152" s="30" t="s">
        <v>196</v>
      </c>
      <c r="F152" s="30"/>
      <c r="G152" s="17"/>
      <c r="H152" s="15"/>
      <c r="I152" s="15"/>
      <c r="J152" s="10"/>
      <c r="K152" s="10"/>
      <c r="L152" s="10"/>
      <c r="M152" s="10"/>
      <c r="N152" s="10"/>
      <c r="O152" s="10"/>
      <c r="P152" s="10"/>
      <c r="Q152" s="10"/>
      <c r="R152" s="2256"/>
      <c r="S152" s="2256"/>
      <c r="T152" s="2256"/>
      <c r="U152" s="2256"/>
      <c r="V152" s="2256"/>
      <c r="W152" s="2256"/>
      <c r="X152" s="2256"/>
    </row>
    <row r="153" spans="1:24" x14ac:dyDescent="0.2">
      <c r="A153" s="1617" t="s">
        <v>13</v>
      </c>
      <c r="B153" s="18" t="s">
        <v>173</v>
      </c>
      <c r="D153" s="1175" t="s">
        <v>20</v>
      </c>
      <c r="E153" s="30" t="s">
        <v>197</v>
      </c>
      <c r="F153" s="30"/>
      <c r="G153" s="18"/>
      <c r="H153" s="15"/>
      <c r="I153" s="15"/>
      <c r="J153" s="10"/>
      <c r="K153" s="10"/>
      <c r="L153" s="10"/>
      <c r="M153" s="10"/>
      <c r="N153" s="10"/>
      <c r="O153" s="10"/>
      <c r="P153" s="10"/>
      <c r="Q153" s="10"/>
      <c r="R153" s="2392"/>
      <c r="S153" s="2392"/>
      <c r="T153" s="2392"/>
      <c r="U153" s="2392"/>
      <c r="V153" s="2392"/>
      <c r="W153" s="2392"/>
      <c r="X153" s="2392"/>
    </row>
    <row r="154" spans="1:24" x14ac:dyDescent="0.2">
      <c r="A154" s="1617" t="s">
        <v>49</v>
      </c>
      <c r="B154" s="15" t="s">
        <v>174</v>
      </c>
      <c r="D154" s="1175" t="s">
        <v>20</v>
      </c>
      <c r="E154" s="30" t="s">
        <v>198</v>
      </c>
      <c r="F154" s="30"/>
      <c r="G154" s="15"/>
      <c r="H154" s="15"/>
      <c r="I154" s="15"/>
      <c r="J154" s="1609"/>
      <c r="K154" s="10"/>
      <c r="L154" s="10"/>
      <c r="M154" s="10"/>
      <c r="N154" s="10"/>
      <c r="O154" s="10"/>
      <c r="P154" s="10"/>
      <c r="Q154" s="10"/>
      <c r="R154" s="2392"/>
      <c r="S154" s="2392"/>
      <c r="T154" s="2392"/>
      <c r="U154" s="2392"/>
      <c r="V154" s="2392"/>
      <c r="W154" s="2392"/>
      <c r="X154" s="2392"/>
    </row>
    <row r="155" spans="1:24" x14ac:dyDescent="0.2">
      <c r="A155" s="1617" t="s">
        <v>50</v>
      </c>
      <c r="B155" s="15" t="s">
        <v>175</v>
      </c>
      <c r="D155" s="1175" t="s">
        <v>20</v>
      </c>
      <c r="E155" s="30" t="s">
        <v>199</v>
      </c>
      <c r="F155" s="30"/>
      <c r="G155" s="10"/>
      <c r="H155" s="10"/>
      <c r="I155" s="10"/>
      <c r="J155" s="1609"/>
      <c r="K155" s="10"/>
      <c r="L155" s="10"/>
      <c r="M155" s="10"/>
      <c r="N155" s="10"/>
      <c r="O155" s="10"/>
      <c r="P155" s="10"/>
      <c r="Q155" s="10"/>
      <c r="X155" s="95"/>
    </row>
    <row r="156" spans="1:24" x14ac:dyDescent="0.2">
      <c r="A156" s="1617" t="s">
        <v>51</v>
      </c>
      <c r="B156" s="15" t="s">
        <v>177</v>
      </c>
      <c r="D156" s="1175" t="s">
        <v>20</v>
      </c>
      <c r="E156" s="30" t="s">
        <v>200</v>
      </c>
      <c r="F156" s="30"/>
      <c r="G156" s="10"/>
      <c r="H156" s="10"/>
      <c r="I156" s="10"/>
      <c r="J156" s="1609"/>
      <c r="K156" s="10"/>
      <c r="L156" s="10"/>
      <c r="M156" s="10"/>
      <c r="N156" s="10"/>
      <c r="O156" s="10"/>
      <c r="P156" s="10"/>
      <c r="Q156" s="10"/>
      <c r="X156" s="95"/>
    </row>
    <row r="157" spans="1:24" x14ac:dyDescent="0.2">
      <c r="A157" s="1617" t="s">
        <v>52</v>
      </c>
      <c r="B157" s="15" t="s">
        <v>179</v>
      </c>
      <c r="D157" s="1175" t="s">
        <v>20</v>
      </c>
      <c r="E157" s="30" t="s">
        <v>201</v>
      </c>
      <c r="F157" s="30"/>
      <c r="G157" s="10"/>
      <c r="H157" s="10"/>
      <c r="I157" s="10"/>
      <c r="J157" s="1609"/>
      <c r="K157" s="10"/>
      <c r="L157" s="10"/>
      <c r="M157" s="10"/>
      <c r="N157" s="10"/>
      <c r="O157" s="10"/>
      <c r="P157" s="10"/>
      <c r="Q157" s="10"/>
      <c r="X157" s="95"/>
    </row>
    <row r="158" spans="1:24" x14ac:dyDescent="0.2">
      <c r="A158" s="1617" t="s">
        <v>53</v>
      </c>
      <c r="B158" s="15" t="s">
        <v>191</v>
      </c>
      <c r="D158" s="1175" t="s">
        <v>20</v>
      </c>
      <c r="E158" s="30" t="s">
        <v>202</v>
      </c>
      <c r="F158" s="30"/>
      <c r="G158" s="10"/>
      <c r="H158" s="10"/>
      <c r="I158" s="10"/>
      <c r="J158" s="1609"/>
      <c r="K158" s="10"/>
      <c r="L158" s="10"/>
      <c r="M158" s="10"/>
      <c r="N158" s="10"/>
      <c r="O158" s="10"/>
      <c r="P158" s="10"/>
      <c r="Q158" s="10"/>
      <c r="R158" s="2257"/>
      <c r="S158" s="2257"/>
      <c r="T158" s="2257"/>
      <c r="U158" s="2257"/>
      <c r="V158" s="2257"/>
      <c r="W158" s="2257"/>
      <c r="X158" s="2257"/>
    </row>
    <row r="159" spans="1:24" x14ac:dyDescent="0.2">
      <c r="A159" s="1617" t="s">
        <v>54</v>
      </c>
      <c r="B159" s="15" t="s">
        <v>180</v>
      </c>
      <c r="D159" s="1175" t="s">
        <v>20</v>
      </c>
      <c r="E159" s="30" t="s">
        <v>206</v>
      </c>
      <c r="F159" s="30"/>
      <c r="G159" s="10"/>
      <c r="H159" s="10"/>
      <c r="I159" s="10"/>
      <c r="J159" s="1609"/>
      <c r="K159" s="10"/>
      <c r="L159" s="10"/>
      <c r="M159" s="10"/>
      <c r="N159" s="10"/>
      <c r="O159" s="10"/>
      <c r="P159" s="10"/>
      <c r="Q159" s="10"/>
      <c r="R159" s="2392"/>
      <c r="S159" s="2392"/>
      <c r="T159" s="2392"/>
      <c r="U159" s="2392"/>
      <c r="V159" s="2392"/>
      <c r="W159" s="2392"/>
      <c r="X159" s="2392"/>
    </row>
    <row r="160" spans="1:24" x14ac:dyDescent="0.2">
      <c r="A160" s="1617" t="s">
        <v>55</v>
      </c>
      <c r="B160" s="15" t="s">
        <v>192</v>
      </c>
      <c r="D160" s="1175" t="s">
        <v>20</v>
      </c>
      <c r="E160" s="30" t="s">
        <v>203</v>
      </c>
      <c r="F160" s="30"/>
      <c r="G160" s="10"/>
      <c r="H160" s="10"/>
      <c r="I160" s="10"/>
      <c r="J160" s="1609"/>
      <c r="K160" s="10"/>
      <c r="L160" s="10"/>
      <c r="M160" s="10"/>
      <c r="N160" s="10"/>
      <c r="O160" s="10"/>
      <c r="P160" s="10"/>
      <c r="Q160" s="10"/>
      <c r="R160" s="2392"/>
      <c r="S160" s="2392"/>
      <c r="T160" s="2392"/>
      <c r="U160" s="2392"/>
      <c r="V160" s="2392"/>
      <c r="W160" s="2392"/>
      <c r="X160" s="2392"/>
    </row>
    <row r="161" spans="1:24" x14ac:dyDescent="0.2">
      <c r="A161" s="1617" t="s">
        <v>56</v>
      </c>
      <c r="B161" s="15" t="s">
        <v>183</v>
      </c>
      <c r="D161" s="1175" t="s">
        <v>20</v>
      </c>
      <c r="E161" s="30" t="s">
        <v>205</v>
      </c>
      <c r="F161" s="30"/>
      <c r="G161" s="10"/>
      <c r="H161" s="10"/>
      <c r="I161" s="10"/>
      <c r="J161" s="1609"/>
      <c r="K161" s="10"/>
      <c r="L161" s="10"/>
      <c r="M161" s="10"/>
      <c r="N161" s="10"/>
      <c r="O161" s="10"/>
      <c r="P161" s="10"/>
      <c r="Q161" s="10"/>
      <c r="X161" s="95"/>
    </row>
    <row r="162" spans="1:24" x14ac:dyDescent="0.2">
      <c r="A162" s="1617" t="s">
        <v>57</v>
      </c>
      <c r="B162" s="15" t="s">
        <v>193</v>
      </c>
      <c r="D162" s="1175" t="s">
        <v>20</v>
      </c>
      <c r="E162" s="30" t="s">
        <v>204</v>
      </c>
      <c r="F162" s="30"/>
      <c r="G162" s="10"/>
      <c r="H162" s="10"/>
      <c r="I162" s="10"/>
      <c r="J162" s="1609"/>
      <c r="K162" s="10"/>
      <c r="L162" s="10"/>
      <c r="M162" s="10"/>
      <c r="N162" s="10"/>
      <c r="O162" s="10"/>
      <c r="P162" s="10"/>
      <c r="Q162" s="10"/>
      <c r="X162" s="95"/>
    </row>
    <row r="163" spans="1:24" x14ac:dyDescent="0.2">
      <c r="A163" s="1174" t="s">
        <v>643</v>
      </c>
      <c r="B163" s="112" t="s">
        <v>679</v>
      </c>
    </row>
    <row r="166" spans="1:24" ht="18" x14ac:dyDescent="0.25">
      <c r="A166" s="2361" t="s">
        <v>261</v>
      </c>
      <c r="B166" s="2361"/>
      <c r="C166" s="2361"/>
      <c r="D166" s="2361"/>
      <c r="E166" s="2361"/>
      <c r="F166" s="2361"/>
      <c r="G166" s="2361"/>
      <c r="H166" s="2361"/>
      <c r="I166" s="2361"/>
      <c r="J166" s="2361"/>
      <c r="K166" s="2361"/>
      <c r="L166" s="2361"/>
      <c r="M166" s="2361"/>
      <c r="N166" s="2361"/>
      <c r="O166" s="2361"/>
      <c r="P166" s="2361"/>
      <c r="Q166" s="2361"/>
      <c r="R166" s="2361"/>
      <c r="S166" s="2361"/>
      <c r="T166" s="2361"/>
      <c r="U166" s="2361"/>
      <c r="V166" s="2361"/>
      <c r="W166" s="2361"/>
      <c r="X166" s="2361"/>
    </row>
    <row r="167" spans="1:24" ht="18" x14ac:dyDescent="0.25">
      <c r="A167" s="1755"/>
      <c r="B167" s="1755"/>
      <c r="C167" s="1755"/>
      <c r="D167" s="1755"/>
      <c r="E167" s="1755"/>
      <c r="F167" s="1755"/>
      <c r="G167" s="1755"/>
      <c r="H167" s="1755"/>
      <c r="I167" s="1755"/>
      <c r="J167" s="1755"/>
      <c r="K167" s="1755"/>
      <c r="L167" s="1755"/>
      <c r="M167" s="1755"/>
      <c r="N167" s="1755"/>
      <c r="O167" s="1755"/>
      <c r="P167" s="1755"/>
      <c r="Q167" s="1755"/>
      <c r="R167" s="1755"/>
      <c r="S167" s="1755"/>
      <c r="T167" s="1755"/>
      <c r="U167" s="1755"/>
      <c r="V167" s="1755"/>
      <c r="W167" s="1755"/>
    </row>
    <row r="168" spans="1:24" x14ac:dyDescent="0.2">
      <c r="A168" s="112" t="s">
        <v>273</v>
      </c>
      <c r="B168" s="112"/>
      <c r="C168" s="112" t="s">
        <v>27</v>
      </c>
      <c r="D168" s="2705" t="s">
        <v>287</v>
      </c>
      <c r="E168" s="2705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</row>
    <row r="169" spans="1:24" x14ac:dyDescent="0.2">
      <c r="A169" s="112" t="s">
        <v>25</v>
      </c>
      <c r="B169" s="112"/>
      <c r="C169" s="112" t="s">
        <v>27</v>
      </c>
      <c r="D169" s="2706">
        <v>2014</v>
      </c>
      <c r="E169" s="2706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</row>
    <row r="170" spans="1:24" x14ac:dyDescent="0.2">
      <c r="A170" s="112" t="s">
        <v>311</v>
      </c>
      <c r="B170" s="112"/>
      <c r="C170" s="112" t="s">
        <v>27</v>
      </c>
      <c r="D170" s="1274" t="s">
        <v>295</v>
      </c>
      <c r="E170" s="1274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</row>
    <row r="171" spans="1:24" x14ac:dyDescent="0.2">
      <c r="A171" s="112" t="s">
        <v>26</v>
      </c>
      <c r="B171" s="112"/>
      <c r="C171" s="112" t="s">
        <v>27</v>
      </c>
      <c r="D171" s="1765" t="s">
        <v>315</v>
      </c>
      <c r="E171" s="1765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</row>
    <row r="172" spans="1:24" ht="13.5" thickBot="1" x14ac:dyDescent="0.25">
      <c r="A172" s="112"/>
      <c r="B172" s="112"/>
      <c r="C172" s="460"/>
      <c r="D172" s="460"/>
      <c r="E172" s="460"/>
      <c r="F172" s="460"/>
      <c r="G172" s="354"/>
      <c r="H172" s="354"/>
      <c r="I172" s="354"/>
      <c r="J172" s="354"/>
      <c r="K172" s="354"/>
      <c r="L172" s="354"/>
      <c r="M172" s="354"/>
      <c r="N172" s="354"/>
      <c r="O172" s="354"/>
      <c r="P172" s="354"/>
      <c r="Q172" s="354"/>
      <c r="R172" s="354"/>
      <c r="S172" s="354"/>
      <c r="T172" s="354"/>
      <c r="U172" s="354"/>
      <c r="V172" s="354"/>
      <c r="W172" s="354"/>
      <c r="X172" s="460"/>
    </row>
    <row r="173" spans="1:24" x14ac:dyDescent="0.2">
      <c r="A173" s="2707" t="s">
        <v>0</v>
      </c>
      <c r="B173" s="2710" t="s">
        <v>272</v>
      </c>
      <c r="C173" s="2711"/>
      <c r="D173" s="2711"/>
      <c r="E173" s="2716" t="s">
        <v>194</v>
      </c>
      <c r="F173" s="2399" t="s">
        <v>169</v>
      </c>
      <c r="G173" s="2719" t="s">
        <v>170</v>
      </c>
      <c r="H173" s="2357"/>
      <c r="I173" s="2357"/>
      <c r="J173" s="2357"/>
      <c r="K173" s="2357"/>
      <c r="L173" s="2357"/>
      <c r="M173" s="2357"/>
      <c r="N173" s="2357"/>
      <c r="O173" s="2357"/>
      <c r="P173" s="2357"/>
      <c r="Q173" s="2357"/>
      <c r="R173" s="2357"/>
      <c r="S173" s="2357"/>
      <c r="T173" s="2357"/>
      <c r="U173" s="2357"/>
      <c r="V173" s="2357"/>
      <c r="W173" s="2359"/>
      <c r="X173" s="2400" t="s">
        <v>309</v>
      </c>
    </row>
    <row r="174" spans="1:24" x14ac:dyDescent="0.2">
      <c r="A174" s="2708"/>
      <c r="B174" s="2712"/>
      <c r="C174" s="2713"/>
      <c r="D174" s="2713"/>
      <c r="E174" s="2717"/>
      <c r="F174" s="2401"/>
      <c r="G174" s="2720" t="s">
        <v>171</v>
      </c>
      <c r="H174" s="2358" t="s">
        <v>172</v>
      </c>
      <c r="I174" s="2358" t="s">
        <v>173</v>
      </c>
      <c r="J174" s="2358" t="s">
        <v>174</v>
      </c>
      <c r="K174" s="2358" t="s">
        <v>241</v>
      </c>
      <c r="L174" s="2358" t="s">
        <v>176</v>
      </c>
      <c r="M174" s="2358" t="s">
        <v>177</v>
      </c>
      <c r="N174" s="2358" t="s">
        <v>178</v>
      </c>
      <c r="O174" s="2358" t="s">
        <v>182</v>
      </c>
      <c r="P174" s="2358" t="s">
        <v>179</v>
      </c>
      <c r="Q174" s="2358" t="s">
        <v>270</v>
      </c>
      <c r="R174" s="2358" t="s">
        <v>180</v>
      </c>
      <c r="S174" s="2358" t="s">
        <v>181</v>
      </c>
      <c r="T174" s="2358" t="s">
        <v>183</v>
      </c>
      <c r="U174" s="2358" t="s">
        <v>193</v>
      </c>
      <c r="V174" s="2358" t="s">
        <v>184</v>
      </c>
      <c r="W174" s="2360" t="s">
        <v>97</v>
      </c>
      <c r="X174" s="2402"/>
    </row>
    <row r="175" spans="1:24" x14ac:dyDescent="0.2">
      <c r="A175" s="2709"/>
      <c r="B175" s="2714"/>
      <c r="C175" s="2715"/>
      <c r="D175" s="2715"/>
      <c r="E175" s="2718"/>
      <c r="F175" s="2403"/>
      <c r="G175" s="2720"/>
      <c r="H175" s="2358"/>
      <c r="I175" s="2358"/>
      <c r="J175" s="2358"/>
      <c r="K175" s="2358"/>
      <c r="L175" s="2358"/>
      <c r="M175" s="2358"/>
      <c r="N175" s="2358"/>
      <c r="O175" s="2358"/>
      <c r="P175" s="2358"/>
      <c r="Q175" s="2358"/>
      <c r="R175" s="2358"/>
      <c r="S175" s="2358"/>
      <c r="T175" s="2358"/>
      <c r="U175" s="2358"/>
      <c r="V175" s="2358"/>
      <c r="W175" s="2360"/>
      <c r="X175" s="2404"/>
    </row>
    <row r="176" spans="1:24" ht="13.5" thickBot="1" x14ac:dyDescent="0.25">
      <c r="A176" s="375">
        <v>1</v>
      </c>
      <c r="B176" s="2696">
        <v>2</v>
      </c>
      <c r="C176" s="2398"/>
      <c r="D176" s="2398"/>
      <c r="E176" s="461">
        <v>3</v>
      </c>
      <c r="F176" s="462">
        <v>4</v>
      </c>
      <c r="G176" s="375">
        <v>5</v>
      </c>
      <c r="H176" s="378">
        <v>6</v>
      </c>
      <c r="I176" s="378">
        <v>7</v>
      </c>
      <c r="J176" s="378">
        <v>8</v>
      </c>
      <c r="K176" s="378">
        <v>9</v>
      </c>
      <c r="L176" s="378">
        <v>10</v>
      </c>
      <c r="M176" s="378">
        <v>11</v>
      </c>
      <c r="N176" s="378">
        <v>12</v>
      </c>
      <c r="O176" s="378">
        <v>13</v>
      </c>
      <c r="P176" s="378">
        <v>14</v>
      </c>
      <c r="Q176" s="378">
        <v>15</v>
      </c>
      <c r="R176" s="378">
        <v>16</v>
      </c>
      <c r="S176" s="378">
        <v>17</v>
      </c>
      <c r="T176" s="378">
        <v>18</v>
      </c>
      <c r="U176" s="378">
        <v>19</v>
      </c>
      <c r="V176" s="378">
        <v>20</v>
      </c>
      <c r="W176" s="376">
        <v>21</v>
      </c>
      <c r="X176" s="1754">
        <v>22</v>
      </c>
    </row>
    <row r="177" spans="1:24" x14ac:dyDescent="0.2">
      <c r="A177" s="436"/>
      <c r="B177" s="2697"/>
      <c r="C177" s="2698"/>
      <c r="D177" s="2698"/>
      <c r="E177" s="437"/>
      <c r="F177" s="437"/>
      <c r="G177" s="438"/>
      <c r="H177" s="439"/>
      <c r="I177" s="440"/>
      <c r="J177" s="440"/>
      <c r="K177" s="440"/>
      <c r="L177" s="440"/>
      <c r="M177" s="439"/>
      <c r="N177" s="439"/>
      <c r="O177" s="439"/>
      <c r="P177" s="439"/>
      <c r="Q177" s="439"/>
      <c r="R177" s="439"/>
      <c r="S177" s="439"/>
      <c r="T177" s="441"/>
      <c r="U177" s="442"/>
      <c r="V177" s="441"/>
      <c r="W177" s="443"/>
      <c r="X177" s="444"/>
    </row>
    <row r="178" spans="1:24" x14ac:dyDescent="0.2">
      <c r="A178" s="445"/>
      <c r="B178" s="2699" t="s">
        <v>275</v>
      </c>
      <c r="C178" s="2700"/>
      <c r="D178" s="2700"/>
      <c r="E178" s="1687">
        <v>4</v>
      </c>
      <c r="F178" s="1687">
        <v>4</v>
      </c>
      <c r="G178" s="1688"/>
      <c r="H178" s="1689"/>
      <c r="I178" s="1689"/>
      <c r="J178" s="1689"/>
      <c r="K178" s="1689">
        <v>2</v>
      </c>
      <c r="L178" s="1689">
        <v>1</v>
      </c>
      <c r="M178" s="1689"/>
      <c r="N178" s="1689">
        <v>1</v>
      </c>
      <c r="O178" s="1689"/>
      <c r="P178" s="1689"/>
      <c r="Q178" s="1689">
        <v>1</v>
      </c>
      <c r="R178" s="1689"/>
      <c r="S178" s="1689"/>
      <c r="T178" s="1689">
        <v>1</v>
      </c>
      <c r="U178" s="1689">
        <v>1</v>
      </c>
      <c r="V178" s="1689"/>
      <c r="W178" s="1689"/>
      <c r="X178" s="1690"/>
    </row>
    <row r="179" spans="1:24" ht="13.5" thickBot="1" x14ac:dyDescent="0.25">
      <c r="A179" s="452"/>
      <c r="B179" s="2701"/>
      <c r="C179" s="2702"/>
      <c r="D179" s="2702"/>
      <c r="E179" s="1691"/>
      <c r="F179" s="1691"/>
      <c r="G179" s="1692"/>
      <c r="H179" s="1693"/>
      <c r="I179" s="1694"/>
      <c r="J179" s="1694"/>
      <c r="K179" s="1694"/>
      <c r="L179" s="1694"/>
      <c r="M179" s="1693"/>
      <c r="N179" s="1693"/>
      <c r="O179" s="1693"/>
      <c r="P179" s="1693"/>
      <c r="Q179" s="1693"/>
      <c r="R179" s="1693"/>
      <c r="S179" s="1693"/>
      <c r="T179" s="1695"/>
      <c r="U179" s="1695"/>
      <c r="V179" s="1695"/>
      <c r="W179" s="1696"/>
      <c r="X179" s="1697"/>
    </row>
    <row r="180" spans="1:24" ht="13.5" thickBot="1" x14ac:dyDescent="0.25">
      <c r="A180" s="2299" t="s">
        <v>308</v>
      </c>
      <c r="B180" s="2668"/>
      <c r="C180" s="2668"/>
      <c r="D180" s="2703"/>
      <c r="E180" s="1684">
        <f>SUM(E178:E179)</f>
        <v>4</v>
      </c>
      <c r="F180" s="1684">
        <f t="shared" ref="F180:W180" si="5">SUM(F178:F179)</f>
        <v>4</v>
      </c>
      <c r="G180" s="1685">
        <f t="shared" si="5"/>
        <v>0</v>
      </c>
      <c r="H180" s="1686">
        <f t="shared" si="5"/>
        <v>0</v>
      </c>
      <c r="I180" s="1686">
        <f t="shared" si="5"/>
        <v>0</v>
      </c>
      <c r="J180" s="1686">
        <f t="shared" si="5"/>
        <v>0</v>
      </c>
      <c r="K180" s="1686">
        <f t="shared" si="5"/>
        <v>2</v>
      </c>
      <c r="L180" s="1686">
        <f t="shared" si="5"/>
        <v>1</v>
      </c>
      <c r="M180" s="1686">
        <f t="shared" si="5"/>
        <v>0</v>
      </c>
      <c r="N180" s="1686">
        <f t="shared" si="5"/>
        <v>1</v>
      </c>
      <c r="O180" s="1686">
        <f t="shared" si="5"/>
        <v>0</v>
      </c>
      <c r="P180" s="1686">
        <f t="shared" si="5"/>
        <v>0</v>
      </c>
      <c r="Q180" s="1686">
        <f t="shared" si="5"/>
        <v>1</v>
      </c>
      <c r="R180" s="1686">
        <f t="shared" si="5"/>
        <v>0</v>
      </c>
      <c r="S180" s="1686">
        <f t="shared" si="5"/>
        <v>0</v>
      </c>
      <c r="T180" s="1686">
        <f t="shared" si="5"/>
        <v>1</v>
      </c>
      <c r="U180" s="1686">
        <f t="shared" si="5"/>
        <v>1</v>
      </c>
      <c r="V180" s="1686">
        <f t="shared" si="5"/>
        <v>0</v>
      </c>
      <c r="W180" s="1686">
        <f t="shared" si="5"/>
        <v>0</v>
      </c>
      <c r="X180" s="1698"/>
    </row>
    <row r="181" spans="1:24" x14ac:dyDescent="0.2">
      <c r="A181" s="1767"/>
      <c r="B181" s="1767"/>
      <c r="C181" s="1767"/>
      <c r="D181" s="1767"/>
      <c r="E181" s="416"/>
      <c r="F181" s="416"/>
      <c r="G181" s="416"/>
      <c r="H181" s="416"/>
      <c r="I181" s="416"/>
      <c r="J181" s="416"/>
      <c r="K181" s="416"/>
      <c r="L181" s="416"/>
      <c r="M181" s="416"/>
      <c r="N181" s="416"/>
      <c r="O181" s="416"/>
      <c r="P181" s="416"/>
      <c r="Q181" s="416"/>
      <c r="R181" s="416"/>
      <c r="S181" s="416"/>
      <c r="T181" s="416"/>
      <c r="U181" s="416"/>
      <c r="V181" s="416"/>
      <c r="W181" s="416"/>
      <c r="X181" s="417"/>
    </row>
    <row r="182" spans="1:24" x14ac:dyDescent="0.2">
      <c r="A182" s="65" t="s">
        <v>79</v>
      </c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2704"/>
      <c r="S182" s="2396"/>
      <c r="T182" s="2396"/>
      <c r="U182" s="2396"/>
      <c r="V182" s="2396"/>
      <c r="W182" s="2396"/>
      <c r="X182" s="2396"/>
    </row>
    <row r="183" spans="1:24" x14ac:dyDescent="0.2">
      <c r="X183" s="95"/>
    </row>
    <row r="184" spans="1:24" x14ac:dyDescent="0.2">
      <c r="A184" s="1756" t="s">
        <v>8</v>
      </c>
      <c r="B184" s="15" t="s">
        <v>171</v>
      </c>
      <c r="D184" s="1175" t="s">
        <v>20</v>
      </c>
      <c r="E184" s="30" t="s">
        <v>195</v>
      </c>
      <c r="F184" s="30"/>
      <c r="G184" s="15"/>
      <c r="H184" s="15"/>
      <c r="I184" s="15"/>
      <c r="J184" s="10"/>
      <c r="K184" s="10"/>
      <c r="L184" s="10"/>
      <c r="M184" s="10"/>
      <c r="N184" s="10"/>
      <c r="O184" s="10"/>
      <c r="P184" s="10"/>
      <c r="Q184" s="10"/>
      <c r="R184" s="2256"/>
      <c r="S184" s="2256"/>
      <c r="T184" s="2256"/>
      <c r="U184" s="2256"/>
      <c r="V184" s="2256"/>
      <c r="W184" s="2256"/>
      <c r="X184" s="2256"/>
    </row>
    <row r="185" spans="1:24" x14ac:dyDescent="0.2">
      <c r="A185" s="1756" t="s">
        <v>11</v>
      </c>
      <c r="B185" s="15" t="s">
        <v>172</v>
      </c>
      <c r="D185" s="1175" t="s">
        <v>20</v>
      </c>
      <c r="E185" s="30" t="s">
        <v>196</v>
      </c>
      <c r="F185" s="30"/>
      <c r="G185" s="17"/>
      <c r="H185" s="15"/>
      <c r="I185" s="15"/>
      <c r="J185" s="10"/>
      <c r="K185" s="10"/>
      <c r="L185" s="10"/>
      <c r="M185" s="10"/>
      <c r="N185" s="10"/>
      <c r="O185" s="10"/>
      <c r="P185" s="10"/>
      <c r="Q185" s="10"/>
      <c r="R185" s="2256"/>
      <c r="S185" s="2256"/>
      <c r="T185" s="2256"/>
      <c r="U185" s="2256"/>
      <c r="V185" s="2256"/>
      <c r="W185" s="2256"/>
      <c r="X185" s="2256"/>
    </row>
    <row r="186" spans="1:24" x14ac:dyDescent="0.2">
      <c r="A186" s="1756" t="s">
        <v>13</v>
      </c>
      <c r="B186" s="18" t="s">
        <v>173</v>
      </c>
      <c r="D186" s="1175" t="s">
        <v>20</v>
      </c>
      <c r="E186" s="30" t="s">
        <v>197</v>
      </c>
      <c r="F186" s="30"/>
      <c r="G186" s="18"/>
      <c r="H186" s="15"/>
      <c r="I186" s="15"/>
      <c r="J186" s="10"/>
      <c r="K186" s="10"/>
      <c r="L186" s="10"/>
      <c r="M186" s="10"/>
      <c r="N186" s="10"/>
      <c r="O186" s="10"/>
      <c r="P186" s="10"/>
      <c r="Q186" s="10"/>
      <c r="R186" s="2392"/>
      <c r="S186" s="2392"/>
      <c r="T186" s="2392"/>
      <c r="U186" s="2392"/>
      <c r="V186" s="2392"/>
      <c r="W186" s="2392"/>
      <c r="X186" s="2392"/>
    </row>
    <row r="187" spans="1:24" x14ac:dyDescent="0.2">
      <c r="A187" s="1756" t="s">
        <v>49</v>
      </c>
      <c r="B187" s="15" t="s">
        <v>174</v>
      </c>
      <c r="D187" s="1175" t="s">
        <v>20</v>
      </c>
      <c r="E187" s="30" t="s">
        <v>198</v>
      </c>
      <c r="F187" s="30"/>
      <c r="G187" s="15"/>
      <c r="H187" s="15"/>
      <c r="I187" s="15"/>
      <c r="J187" s="1753"/>
      <c r="K187" s="10"/>
      <c r="L187" s="10"/>
      <c r="M187" s="10"/>
      <c r="N187" s="10"/>
      <c r="O187" s="10"/>
      <c r="P187" s="10"/>
      <c r="Q187" s="10"/>
      <c r="R187" s="2392"/>
      <c r="S187" s="2392"/>
      <c r="T187" s="2392"/>
      <c r="U187" s="2392"/>
      <c r="V187" s="2392"/>
      <c r="W187" s="2392"/>
      <c r="X187" s="2392"/>
    </row>
    <row r="188" spans="1:24" x14ac:dyDescent="0.2">
      <c r="A188" s="1756" t="s">
        <v>50</v>
      </c>
      <c r="B188" s="15" t="s">
        <v>175</v>
      </c>
      <c r="D188" s="1175" t="s">
        <v>20</v>
      </c>
      <c r="E188" s="30" t="s">
        <v>199</v>
      </c>
      <c r="F188" s="30"/>
      <c r="G188" s="10"/>
      <c r="H188" s="10"/>
      <c r="I188" s="10"/>
      <c r="J188" s="1753"/>
      <c r="K188" s="10"/>
      <c r="L188" s="10"/>
      <c r="M188" s="10"/>
      <c r="N188" s="10"/>
      <c r="O188" s="10"/>
      <c r="P188" s="10"/>
      <c r="Q188" s="10"/>
      <c r="X188" s="95"/>
    </row>
    <row r="189" spans="1:24" x14ac:dyDescent="0.2">
      <c r="A189" s="1756" t="s">
        <v>51</v>
      </c>
      <c r="B189" s="15" t="s">
        <v>177</v>
      </c>
      <c r="D189" s="1175" t="s">
        <v>20</v>
      </c>
      <c r="E189" s="30" t="s">
        <v>200</v>
      </c>
      <c r="F189" s="30"/>
      <c r="G189" s="10"/>
      <c r="H189" s="10"/>
      <c r="I189" s="10"/>
      <c r="J189" s="1753"/>
      <c r="K189" s="10"/>
      <c r="L189" s="10"/>
      <c r="M189" s="10"/>
      <c r="N189" s="10"/>
      <c r="O189" s="10"/>
      <c r="P189" s="10"/>
      <c r="Q189" s="10"/>
      <c r="X189" s="95"/>
    </row>
    <row r="190" spans="1:24" x14ac:dyDescent="0.2">
      <c r="A190" s="1756" t="s">
        <v>52</v>
      </c>
      <c r="B190" s="15" t="s">
        <v>179</v>
      </c>
      <c r="D190" s="1175" t="s">
        <v>20</v>
      </c>
      <c r="E190" s="30" t="s">
        <v>201</v>
      </c>
      <c r="F190" s="30"/>
      <c r="G190" s="10"/>
      <c r="H190" s="10"/>
      <c r="I190" s="10"/>
      <c r="J190" s="1753"/>
      <c r="K190" s="10"/>
      <c r="L190" s="10"/>
      <c r="M190" s="10"/>
      <c r="N190" s="10"/>
      <c r="O190" s="10"/>
      <c r="P190" s="10"/>
      <c r="Q190" s="10"/>
      <c r="X190" s="95"/>
    </row>
    <row r="191" spans="1:24" x14ac:dyDescent="0.2">
      <c r="A191" s="1756" t="s">
        <v>53</v>
      </c>
      <c r="B191" s="15" t="s">
        <v>191</v>
      </c>
      <c r="D191" s="1175" t="s">
        <v>20</v>
      </c>
      <c r="E191" s="30" t="s">
        <v>202</v>
      </c>
      <c r="F191" s="30"/>
      <c r="G191" s="10"/>
      <c r="H191" s="10"/>
      <c r="I191" s="10"/>
      <c r="J191" s="1753"/>
      <c r="K191" s="10"/>
      <c r="L191" s="10"/>
      <c r="M191" s="10"/>
      <c r="N191" s="10"/>
      <c r="O191" s="10"/>
      <c r="P191" s="10"/>
      <c r="Q191" s="10"/>
      <c r="R191" s="2257"/>
      <c r="S191" s="2257"/>
      <c r="T191" s="2257"/>
      <c r="U191" s="2257"/>
      <c r="V191" s="2257"/>
      <c r="W191" s="2257"/>
      <c r="X191" s="2257"/>
    </row>
    <row r="192" spans="1:24" x14ac:dyDescent="0.2">
      <c r="A192" s="1756" t="s">
        <v>54</v>
      </c>
      <c r="B192" s="15" t="s">
        <v>180</v>
      </c>
      <c r="D192" s="1175" t="s">
        <v>20</v>
      </c>
      <c r="E192" s="30" t="s">
        <v>206</v>
      </c>
      <c r="F192" s="30"/>
      <c r="G192" s="10"/>
      <c r="H192" s="10"/>
      <c r="I192" s="10"/>
      <c r="J192" s="1753"/>
      <c r="K192" s="10"/>
      <c r="L192" s="10"/>
      <c r="M192" s="10"/>
      <c r="N192" s="10"/>
      <c r="O192" s="10"/>
      <c r="P192" s="10"/>
      <c r="Q192" s="10"/>
      <c r="R192" s="2392"/>
      <c r="S192" s="2392"/>
      <c r="T192" s="2392"/>
      <c r="U192" s="2392"/>
      <c r="V192" s="2392"/>
      <c r="W192" s="2392"/>
      <c r="X192" s="2392"/>
    </row>
    <row r="193" spans="1:24" x14ac:dyDescent="0.2">
      <c r="A193" s="1756" t="s">
        <v>55</v>
      </c>
      <c r="B193" s="15" t="s">
        <v>192</v>
      </c>
      <c r="D193" s="1175" t="s">
        <v>20</v>
      </c>
      <c r="E193" s="30" t="s">
        <v>203</v>
      </c>
      <c r="F193" s="30"/>
      <c r="G193" s="10"/>
      <c r="H193" s="10"/>
      <c r="I193" s="10"/>
      <c r="J193" s="1753"/>
      <c r="K193" s="10"/>
      <c r="L193" s="10"/>
      <c r="M193" s="10"/>
      <c r="N193" s="10"/>
      <c r="O193" s="10"/>
      <c r="P193" s="10"/>
      <c r="Q193" s="10"/>
      <c r="R193" s="2392"/>
      <c r="S193" s="2392"/>
      <c r="T193" s="2392"/>
      <c r="U193" s="2392"/>
      <c r="V193" s="2392"/>
      <c r="W193" s="2392"/>
      <c r="X193" s="2392"/>
    </row>
    <row r="194" spans="1:24" x14ac:dyDescent="0.2">
      <c r="A194" s="1756" t="s">
        <v>56</v>
      </c>
      <c r="B194" s="15" t="s">
        <v>183</v>
      </c>
      <c r="D194" s="1175" t="s">
        <v>20</v>
      </c>
      <c r="E194" s="30" t="s">
        <v>205</v>
      </c>
      <c r="F194" s="30"/>
      <c r="G194" s="10"/>
      <c r="H194" s="10"/>
      <c r="I194" s="10"/>
      <c r="J194" s="1753"/>
      <c r="K194" s="10"/>
      <c r="L194" s="10"/>
      <c r="M194" s="10"/>
      <c r="N194" s="10"/>
      <c r="O194" s="10"/>
      <c r="P194" s="10"/>
      <c r="Q194" s="10"/>
      <c r="X194" s="95"/>
    </row>
    <row r="195" spans="1:24" x14ac:dyDescent="0.2">
      <c r="A195" s="1756" t="s">
        <v>57</v>
      </c>
      <c r="B195" s="15" t="s">
        <v>193</v>
      </c>
      <c r="D195" s="1175" t="s">
        <v>20</v>
      </c>
      <c r="E195" s="30" t="s">
        <v>204</v>
      </c>
      <c r="F195" s="30"/>
      <c r="G195" s="10"/>
      <c r="H195" s="10"/>
      <c r="I195" s="10"/>
      <c r="J195" s="1753"/>
      <c r="K195" s="10"/>
      <c r="L195" s="10"/>
      <c r="M195" s="10"/>
      <c r="N195" s="10"/>
      <c r="O195" s="10"/>
      <c r="P195" s="10"/>
      <c r="Q195" s="10"/>
      <c r="X195" s="95"/>
    </row>
    <row r="196" spans="1:24" x14ac:dyDescent="0.2">
      <c r="A196" s="1174" t="s">
        <v>643</v>
      </c>
      <c r="B196" s="112" t="s">
        <v>679</v>
      </c>
    </row>
    <row r="199" spans="1:24" ht="18" x14ac:dyDescent="0.25">
      <c r="A199" s="2361" t="s">
        <v>261</v>
      </c>
      <c r="B199" s="2361"/>
      <c r="C199" s="2361"/>
      <c r="D199" s="2361"/>
      <c r="E199" s="2361"/>
      <c r="F199" s="2361"/>
      <c r="G199" s="2361"/>
      <c r="H199" s="2361"/>
      <c r="I199" s="2361"/>
      <c r="J199" s="2361"/>
      <c r="K199" s="2361"/>
      <c r="L199" s="2361"/>
      <c r="M199" s="2361"/>
      <c r="N199" s="2361"/>
      <c r="O199" s="2361"/>
      <c r="P199" s="2361"/>
      <c r="Q199" s="2361"/>
      <c r="R199" s="2361"/>
      <c r="S199" s="2361"/>
      <c r="T199" s="2361"/>
      <c r="U199" s="2361"/>
      <c r="V199" s="2361"/>
      <c r="W199" s="2361"/>
      <c r="X199" s="2361"/>
    </row>
    <row r="200" spans="1:24" ht="18" x14ac:dyDescent="0.25">
      <c r="A200" s="1890"/>
      <c r="B200" s="1890"/>
      <c r="C200" s="1890"/>
      <c r="D200" s="1890"/>
      <c r="E200" s="1890"/>
      <c r="F200" s="1890"/>
      <c r="G200" s="1890"/>
      <c r="H200" s="1890"/>
      <c r="I200" s="1890"/>
      <c r="J200" s="1890"/>
      <c r="K200" s="1890"/>
      <c r="L200" s="1890"/>
      <c r="M200" s="1890"/>
      <c r="N200" s="1890"/>
      <c r="O200" s="1890"/>
      <c r="P200" s="1890"/>
      <c r="Q200" s="1890"/>
      <c r="R200" s="1890"/>
      <c r="S200" s="1890"/>
      <c r="T200" s="1890"/>
      <c r="U200" s="1890"/>
      <c r="V200" s="1890"/>
      <c r="W200" s="1890"/>
    </row>
    <row r="201" spans="1:24" x14ac:dyDescent="0.2">
      <c r="A201" s="112" t="s">
        <v>273</v>
      </c>
      <c r="B201" s="112"/>
      <c r="C201" s="112" t="s">
        <v>27</v>
      </c>
      <c r="D201" s="2705" t="s">
        <v>288</v>
      </c>
      <c r="E201" s="2705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</row>
    <row r="202" spans="1:24" x14ac:dyDescent="0.2">
      <c r="A202" s="112" t="s">
        <v>25</v>
      </c>
      <c r="B202" s="112"/>
      <c r="C202" s="112" t="s">
        <v>27</v>
      </c>
      <c r="D202" s="2706">
        <v>2014</v>
      </c>
      <c r="E202" s="2706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</row>
    <row r="203" spans="1:24" x14ac:dyDescent="0.2">
      <c r="A203" s="112" t="s">
        <v>311</v>
      </c>
      <c r="B203" s="112"/>
      <c r="C203" s="112" t="s">
        <v>27</v>
      </c>
      <c r="D203" s="1274" t="s">
        <v>295</v>
      </c>
      <c r="E203" s="1274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</row>
    <row r="204" spans="1:24" x14ac:dyDescent="0.2">
      <c r="A204" s="112" t="s">
        <v>26</v>
      </c>
      <c r="B204" s="112"/>
      <c r="C204" s="112" t="s">
        <v>27</v>
      </c>
      <c r="D204" s="1900" t="s">
        <v>315</v>
      </c>
      <c r="E204" s="1900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</row>
    <row r="205" spans="1:24" ht="13.5" thickBot="1" x14ac:dyDescent="0.25">
      <c r="A205" s="112"/>
      <c r="B205" s="112"/>
      <c r="C205" s="460"/>
      <c r="D205" s="460"/>
      <c r="E205" s="460"/>
      <c r="F205" s="460"/>
      <c r="G205" s="354"/>
      <c r="H205" s="354"/>
      <c r="I205" s="354"/>
      <c r="J205" s="354"/>
      <c r="K205" s="354"/>
      <c r="L205" s="354"/>
      <c r="M205" s="354"/>
      <c r="N205" s="354"/>
      <c r="O205" s="354"/>
      <c r="P205" s="354"/>
      <c r="Q205" s="354"/>
      <c r="R205" s="354"/>
      <c r="S205" s="354"/>
      <c r="T205" s="354"/>
      <c r="U205" s="354"/>
      <c r="V205" s="354"/>
      <c r="W205" s="354"/>
      <c r="X205" s="460"/>
    </row>
    <row r="206" spans="1:24" x14ac:dyDescent="0.2">
      <c r="A206" s="2707" t="s">
        <v>0</v>
      </c>
      <c r="B206" s="2710" t="s">
        <v>272</v>
      </c>
      <c r="C206" s="2711"/>
      <c r="D206" s="2711"/>
      <c r="E206" s="2716" t="s">
        <v>194</v>
      </c>
      <c r="F206" s="2399" t="s">
        <v>169</v>
      </c>
      <c r="G206" s="2719" t="s">
        <v>170</v>
      </c>
      <c r="H206" s="2357"/>
      <c r="I206" s="2357"/>
      <c r="J206" s="2357"/>
      <c r="K206" s="2357"/>
      <c r="L206" s="2357"/>
      <c r="M206" s="2357"/>
      <c r="N206" s="2357"/>
      <c r="O206" s="2357"/>
      <c r="P206" s="2357"/>
      <c r="Q206" s="2357"/>
      <c r="R206" s="2357"/>
      <c r="S206" s="2357"/>
      <c r="T206" s="2357"/>
      <c r="U206" s="2357"/>
      <c r="V206" s="2357"/>
      <c r="W206" s="2359"/>
      <c r="X206" s="2400" t="s">
        <v>309</v>
      </c>
    </row>
    <row r="207" spans="1:24" x14ac:dyDescent="0.2">
      <c r="A207" s="2708"/>
      <c r="B207" s="2712"/>
      <c r="C207" s="2713"/>
      <c r="D207" s="2713"/>
      <c r="E207" s="2717"/>
      <c r="F207" s="2401"/>
      <c r="G207" s="2720" t="s">
        <v>171</v>
      </c>
      <c r="H207" s="2358" t="s">
        <v>172</v>
      </c>
      <c r="I207" s="2358" t="s">
        <v>173</v>
      </c>
      <c r="J207" s="2358" t="s">
        <v>174</v>
      </c>
      <c r="K207" s="2358" t="s">
        <v>241</v>
      </c>
      <c r="L207" s="2358" t="s">
        <v>176</v>
      </c>
      <c r="M207" s="2358" t="s">
        <v>177</v>
      </c>
      <c r="N207" s="2358" t="s">
        <v>178</v>
      </c>
      <c r="O207" s="2358" t="s">
        <v>182</v>
      </c>
      <c r="P207" s="2358" t="s">
        <v>179</v>
      </c>
      <c r="Q207" s="2358" t="s">
        <v>270</v>
      </c>
      <c r="R207" s="2358" t="s">
        <v>180</v>
      </c>
      <c r="S207" s="2358" t="s">
        <v>181</v>
      </c>
      <c r="T207" s="2358" t="s">
        <v>183</v>
      </c>
      <c r="U207" s="2358" t="s">
        <v>193</v>
      </c>
      <c r="V207" s="2358" t="s">
        <v>184</v>
      </c>
      <c r="W207" s="2360" t="s">
        <v>97</v>
      </c>
      <c r="X207" s="2402"/>
    </row>
    <row r="208" spans="1:24" x14ac:dyDescent="0.2">
      <c r="A208" s="2709"/>
      <c r="B208" s="2714"/>
      <c r="C208" s="2715"/>
      <c r="D208" s="2715"/>
      <c r="E208" s="2718"/>
      <c r="F208" s="2403"/>
      <c r="G208" s="2720"/>
      <c r="H208" s="2358"/>
      <c r="I208" s="2358"/>
      <c r="J208" s="2358"/>
      <c r="K208" s="2358"/>
      <c r="L208" s="2358"/>
      <c r="M208" s="2358"/>
      <c r="N208" s="2358"/>
      <c r="O208" s="2358"/>
      <c r="P208" s="2358"/>
      <c r="Q208" s="2358"/>
      <c r="R208" s="2358"/>
      <c r="S208" s="2358"/>
      <c r="T208" s="2358"/>
      <c r="U208" s="2358"/>
      <c r="V208" s="2358"/>
      <c r="W208" s="2360"/>
      <c r="X208" s="2404"/>
    </row>
    <row r="209" spans="1:24" ht="13.5" thickBot="1" x14ac:dyDescent="0.25">
      <c r="A209" s="375">
        <v>1</v>
      </c>
      <c r="B209" s="2696">
        <v>2</v>
      </c>
      <c r="C209" s="2398"/>
      <c r="D209" s="2398"/>
      <c r="E209" s="461">
        <v>3</v>
      </c>
      <c r="F209" s="462">
        <v>4</v>
      </c>
      <c r="G209" s="375">
        <v>5</v>
      </c>
      <c r="H209" s="378">
        <v>6</v>
      </c>
      <c r="I209" s="378">
        <v>7</v>
      </c>
      <c r="J209" s="378">
        <v>8</v>
      </c>
      <c r="K209" s="378">
        <v>9</v>
      </c>
      <c r="L209" s="378">
        <v>10</v>
      </c>
      <c r="M209" s="378">
        <v>11</v>
      </c>
      <c r="N209" s="378">
        <v>12</v>
      </c>
      <c r="O209" s="378">
        <v>13</v>
      </c>
      <c r="P209" s="378">
        <v>14</v>
      </c>
      <c r="Q209" s="378">
        <v>15</v>
      </c>
      <c r="R209" s="378">
        <v>16</v>
      </c>
      <c r="S209" s="378">
        <v>17</v>
      </c>
      <c r="T209" s="378">
        <v>18</v>
      </c>
      <c r="U209" s="378">
        <v>19</v>
      </c>
      <c r="V209" s="378">
        <v>20</v>
      </c>
      <c r="W209" s="376">
        <v>21</v>
      </c>
      <c r="X209" s="1889">
        <v>22</v>
      </c>
    </row>
    <row r="210" spans="1:24" x14ac:dyDescent="0.2">
      <c r="A210" s="436"/>
      <c r="B210" s="2697"/>
      <c r="C210" s="2698"/>
      <c r="D210" s="2698"/>
      <c r="E210" s="437"/>
      <c r="F210" s="437"/>
      <c r="G210" s="438"/>
      <c r="H210" s="439"/>
      <c r="I210" s="440"/>
      <c r="J210" s="440"/>
      <c r="K210" s="440"/>
      <c r="L210" s="440"/>
      <c r="M210" s="439"/>
      <c r="N210" s="439"/>
      <c r="O210" s="439"/>
      <c r="P210" s="439"/>
      <c r="Q210" s="439"/>
      <c r="R210" s="439"/>
      <c r="S210" s="439"/>
      <c r="T210" s="441"/>
      <c r="U210" s="442"/>
      <c r="V210" s="441"/>
      <c r="W210" s="443"/>
      <c r="X210" s="444"/>
    </row>
    <row r="211" spans="1:24" x14ac:dyDescent="0.2">
      <c r="A211" s="445"/>
      <c r="B211" s="2699" t="s">
        <v>275</v>
      </c>
      <c r="C211" s="2700"/>
      <c r="D211" s="2700"/>
      <c r="E211" s="1687">
        <v>9</v>
      </c>
      <c r="F211" s="1687">
        <v>9</v>
      </c>
      <c r="G211" s="1688"/>
      <c r="H211" s="1689"/>
      <c r="I211" s="1689"/>
      <c r="J211" s="1689"/>
      <c r="K211" s="1689">
        <v>3</v>
      </c>
      <c r="L211" s="1689"/>
      <c r="M211" s="1689">
        <v>1</v>
      </c>
      <c r="N211" s="1689"/>
      <c r="O211" s="1689"/>
      <c r="P211" s="1689"/>
      <c r="Q211" s="1689">
        <v>3</v>
      </c>
      <c r="R211" s="1689"/>
      <c r="S211" s="1689"/>
      <c r="T211" s="1689">
        <v>4</v>
      </c>
      <c r="U211" s="1689">
        <v>4</v>
      </c>
      <c r="V211" s="1689"/>
      <c r="W211" s="1689">
        <v>1</v>
      </c>
      <c r="X211" s="1690"/>
    </row>
    <row r="212" spans="1:24" ht="13.5" thickBot="1" x14ac:dyDescent="0.25">
      <c r="A212" s="452"/>
      <c r="B212" s="2701"/>
      <c r="C212" s="2702"/>
      <c r="D212" s="2702"/>
      <c r="E212" s="1691"/>
      <c r="F212" s="1691"/>
      <c r="G212" s="1692"/>
      <c r="H212" s="1693"/>
      <c r="I212" s="1694"/>
      <c r="J212" s="1694"/>
      <c r="K212" s="1694"/>
      <c r="L212" s="1694"/>
      <c r="M212" s="1693"/>
      <c r="N212" s="1693"/>
      <c r="O212" s="1693"/>
      <c r="P212" s="1693"/>
      <c r="Q212" s="1693"/>
      <c r="R212" s="1693"/>
      <c r="S212" s="1693"/>
      <c r="T212" s="1695"/>
      <c r="U212" s="1695"/>
      <c r="V212" s="1695"/>
      <c r="W212" s="1696"/>
      <c r="X212" s="1697"/>
    </row>
    <row r="213" spans="1:24" ht="13.5" thickBot="1" x14ac:dyDescent="0.25">
      <c r="A213" s="2299" t="s">
        <v>308</v>
      </c>
      <c r="B213" s="2668"/>
      <c r="C213" s="2668"/>
      <c r="D213" s="2703"/>
      <c r="E213" s="1684">
        <f>SUM(E211:E212)</f>
        <v>9</v>
      </c>
      <c r="F213" s="1684">
        <f t="shared" ref="F213:W213" si="6">SUM(F211:F212)</f>
        <v>9</v>
      </c>
      <c r="G213" s="1685">
        <f t="shared" si="6"/>
        <v>0</v>
      </c>
      <c r="H213" s="1686">
        <f t="shared" si="6"/>
        <v>0</v>
      </c>
      <c r="I213" s="1686">
        <f t="shared" si="6"/>
        <v>0</v>
      </c>
      <c r="J213" s="1686">
        <f t="shared" si="6"/>
        <v>0</v>
      </c>
      <c r="K213" s="1686">
        <f t="shared" si="6"/>
        <v>3</v>
      </c>
      <c r="L213" s="1686">
        <f t="shared" si="6"/>
        <v>0</v>
      </c>
      <c r="M213" s="1686">
        <f t="shared" si="6"/>
        <v>1</v>
      </c>
      <c r="N213" s="1686">
        <f t="shared" si="6"/>
        <v>0</v>
      </c>
      <c r="O213" s="1686">
        <f t="shared" si="6"/>
        <v>0</v>
      </c>
      <c r="P213" s="1686">
        <f t="shared" si="6"/>
        <v>0</v>
      </c>
      <c r="Q213" s="1686">
        <f t="shared" si="6"/>
        <v>3</v>
      </c>
      <c r="R213" s="1686">
        <f t="shared" si="6"/>
        <v>0</v>
      </c>
      <c r="S213" s="1686">
        <f t="shared" si="6"/>
        <v>0</v>
      </c>
      <c r="T213" s="1686">
        <f t="shared" si="6"/>
        <v>4</v>
      </c>
      <c r="U213" s="1686">
        <f t="shared" si="6"/>
        <v>4</v>
      </c>
      <c r="V213" s="1686">
        <f t="shared" si="6"/>
        <v>0</v>
      </c>
      <c r="W213" s="1686">
        <f t="shared" si="6"/>
        <v>1</v>
      </c>
      <c r="X213" s="1698"/>
    </row>
    <row r="214" spans="1:24" x14ac:dyDescent="0.2">
      <c r="A214" s="1901"/>
      <c r="B214" s="1901"/>
      <c r="C214" s="1901"/>
      <c r="D214" s="1901"/>
      <c r="E214" s="416"/>
      <c r="F214" s="416"/>
      <c r="G214" s="416"/>
      <c r="H214" s="416"/>
      <c r="I214" s="416"/>
      <c r="J214" s="416"/>
      <c r="K214" s="416"/>
      <c r="L214" s="416"/>
      <c r="M214" s="416"/>
      <c r="N214" s="416"/>
      <c r="O214" s="416"/>
      <c r="P214" s="416"/>
      <c r="Q214" s="416"/>
      <c r="R214" s="416"/>
      <c r="S214" s="416"/>
      <c r="T214" s="416"/>
      <c r="U214" s="416"/>
      <c r="V214" s="416"/>
      <c r="W214" s="416"/>
      <c r="X214" s="417"/>
    </row>
    <row r="215" spans="1:24" x14ac:dyDescent="0.2">
      <c r="A215" s="65" t="s">
        <v>79</v>
      </c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2704"/>
      <c r="S215" s="2396"/>
      <c r="T215" s="2396"/>
      <c r="U215" s="2396"/>
      <c r="V215" s="2396"/>
      <c r="W215" s="2396"/>
      <c r="X215" s="2396"/>
    </row>
    <row r="216" spans="1:24" x14ac:dyDescent="0.2">
      <c r="X216" s="95"/>
    </row>
    <row r="217" spans="1:24" x14ac:dyDescent="0.2">
      <c r="A217" s="1891" t="s">
        <v>8</v>
      </c>
      <c r="B217" s="15" t="s">
        <v>171</v>
      </c>
      <c r="D217" s="1175" t="s">
        <v>20</v>
      </c>
      <c r="E217" s="30" t="s">
        <v>195</v>
      </c>
      <c r="F217" s="30"/>
      <c r="G217" s="15"/>
      <c r="H217" s="15"/>
      <c r="I217" s="15"/>
      <c r="J217" s="10"/>
      <c r="K217" s="10"/>
      <c r="L217" s="10"/>
      <c r="M217" s="10"/>
      <c r="N217" s="10"/>
      <c r="O217" s="10"/>
      <c r="P217" s="10"/>
      <c r="Q217" s="10"/>
      <c r="R217" s="2256"/>
      <c r="S217" s="2256"/>
      <c r="T217" s="2256"/>
      <c r="U217" s="2256"/>
      <c r="V217" s="2256"/>
      <c r="W217" s="2256"/>
      <c r="X217" s="2256"/>
    </row>
    <row r="218" spans="1:24" x14ac:dyDescent="0.2">
      <c r="A218" s="1891" t="s">
        <v>11</v>
      </c>
      <c r="B218" s="15" t="s">
        <v>172</v>
      </c>
      <c r="D218" s="1175" t="s">
        <v>20</v>
      </c>
      <c r="E218" s="30" t="s">
        <v>196</v>
      </c>
      <c r="F218" s="30"/>
      <c r="G218" s="17"/>
      <c r="H218" s="15"/>
      <c r="I218" s="15"/>
      <c r="J218" s="10"/>
      <c r="K218" s="10"/>
      <c r="L218" s="10"/>
      <c r="M218" s="10"/>
      <c r="N218" s="10"/>
      <c r="O218" s="10"/>
      <c r="P218" s="10"/>
      <c r="Q218" s="10"/>
      <c r="R218" s="2256"/>
      <c r="S218" s="2256"/>
      <c r="T218" s="2256"/>
      <c r="U218" s="2256"/>
      <c r="V218" s="2256"/>
      <c r="W218" s="2256"/>
      <c r="X218" s="2256"/>
    </row>
    <row r="219" spans="1:24" x14ac:dyDescent="0.2">
      <c r="A219" s="1891" t="s">
        <v>13</v>
      </c>
      <c r="B219" s="18" t="s">
        <v>173</v>
      </c>
      <c r="D219" s="1175" t="s">
        <v>20</v>
      </c>
      <c r="E219" s="30" t="s">
        <v>197</v>
      </c>
      <c r="F219" s="30"/>
      <c r="G219" s="18"/>
      <c r="H219" s="15"/>
      <c r="I219" s="15"/>
      <c r="J219" s="10"/>
      <c r="K219" s="10"/>
      <c r="L219" s="10"/>
      <c r="M219" s="10"/>
      <c r="N219" s="10"/>
      <c r="O219" s="10"/>
      <c r="P219" s="10"/>
      <c r="Q219" s="10"/>
      <c r="R219" s="2392"/>
      <c r="S219" s="2392"/>
      <c r="T219" s="2392"/>
      <c r="U219" s="2392"/>
      <c r="V219" s="2392"/>
      <c r="W219" s="2392"/>
      <c r="X219" s="2392"/>
    </row>
    <row r="220" spans="1:24" x14ac:dyDescent="0.2">
      <c r="A220" s="1891" t="s">
        <v>49</v>
      </c>
      <c r="B220" s="15" t="s">
        <v>174</v>
      </c>
      <c r="D220" s="1175" t="s">
        <v>20</v>
      </c>
      <c r="E220" s="30" t="s">
        <v>198</v>
      </c>
      <c r="F220" s="30"/>
      <c r="G220" s="15"/>
      <c r="H220" s="15"/>
      <c r="I220" s="15"/>
      <c r="J220" s="1888"/>
      <c r="K220" s="10"/>
      <c r="L220" s="10"/>
      <c r="M220" s="10"/>
      <c r="N220" s="10"/>
      <c r="O220" s="10"/>
      <c r="P220" s="10"/>
      <c r="Q220" s="10"/>
      <c r="R220" s="2392"/>
      <c r="S220" s="2392"/>
      <c r="T220" s="2392"/>
      <c r="U220" s="2392"/>
      <c r="V220" s="2392"/>
      <c r="W220" s="2392"/>
      <c r="X220" s="2392"/>
    </row>
    <row r="221" spans="1:24" x14ac:dyDescent="0.2">
      <c r="A221" s="1891" t="s">
        <v>50</v>
      </c>
      <c r="B221" s="15" t="s">
        <v>175</v>
      </c>
      <c r="D221" s="1175" t="s">
        <v>20</v>
      </c>
      <c r="E221" s="30" t="s">
        <v>199</v>
      </c>
      <c r="F221" s="30"/>
      <c r="G221" s="10"/>
      <c r="H221" s="10"/>
      <c r="I221" s="10"/>
      <c r="J221" s="1888"/>
      <c r="K221" s="10"/>
      <c r="L221" s="10"/>
      <c r="M221" s="10"/>
      <c r="N221" s="10"/>
      <c r="O221" s="10"/>
      <c r="P221" s="10"/>
      <c r="Q221" s="10"/>
      <c r="X221" s="95"/>
    </row>
    <row r="222" spans="1:24" x14ac:dyDescent="0.2">
      <c r="A222" s="1891" t="s">
        <v>51</v>
      </c>
      <c r="B222" s="15" t="s">
        <v>177</v>
      </c>
      <c r="D222" s="1175" t="s">
        <v>20</v>
      </c>
      <c r="E222" s="30" t="s">
        <v>200</v>
      </c>
      <c r="F222" s="30"/>
      <c r="G222" s="10"/>
      <c r="H222" s="10"/>
      <c r="I222" s="10"/>
      <c r="J222" s="1888"/>
      <c r="K222" s="10"/>
      <c r="L222" s="10"/>
      <c r="M222" s="10"/>
      <c r="N222" s="10"/>
      <c r="O222" s="10"/>
      <c r="P222" s="10"/>
      <c r="Q222" s="10"/>
      <c r="X222" s="95"/>
    </row>
    <row r="223" spans="1:24" x14ac:dyDescent="0.2">
      <c r="A223" s="1891" t="s">
        <v>52</v>
      </c>
      <c r="B223" s="15" t="s">
        <v>179</v>
      </c>
      <c r="D223" s="1175" t="s">
        <v>20</v>
      </c>
      <c r="E223" s="30" t="s">
        <v>201</v>
      </c>
      <c r="F223" s="30"/>
      <c r="G223" s="10"/>
      <c r="H223" s="10"/>
      <c r="I223" s="10"/>
      <c r="J223" s="1888"/>
      <c r="K223" s="10"/>
      <c r="L223" s="10"/>
      <c r="M223" s="10"/>
      <c r="N223" s="10"/>
      <c r="O223" s="10"/>
      <c r="P223" s="10"/>
      <c r="Q223" s="10"/>
      <c r="X223" s="95"/>
    </row>
    <row r="224" spans="1:24" x14ac:dyDescent="0.2">
      <c r="A224" s="1891" t="s">
        <v>53</v>
      </c>
      <c r="B224" s="15" t="s">
        <v>191</v>
      </c>
      <c r="D224" s="1175" t="s">
        <v>20</v>
      </c>
      <c r="E224" s="30" t="s">
        <v>202</v>
      </c>
      <c r="F224" s="30"/>
      <c r="G224" s="10"/>
      <c r="H224" s="10"/>
      <c r="I224" s="10"/>
      <c r="J224" s="1888"/>
      <c r="K224" s="10"/>
      <c r="L224" s="10"/>
      <c r="M224" s="10"/>
      <c r="N224" s="10"/>
      <c r="O224" s="10"/>
      <c r="P224" s="10"/>
      <c r="Q224" s="10"/>
      <c r="R224" s="2257"/>
      <c r="S224" s="2257"/>
      <c r="T224" s="2257"/>
      <c r="U224" s="2257"/>
      <c r="V224" s="2257"/>
      <c r="W224" s="2257"/>
      <c r="X224" s="2257"/>
    </row>
    <row r="225" spans="1:24" x14ac:dyDescent="0.2">
      <c r="A225" s="1891" t="s">
        <v>54</v>
      </c>
      <c r="B225" s="15" t="s">
        <v>180</v>
      </c>
      <c r="D225" s="1175" t="s">
        <v>20</v>
      </c>
      <c r="E225" s="30" t="s">
        <v>206</v>
      </c>
      <c r="F225" s="30"/>
      <c r="G225" s="10"/>
      <c r="H225" s="10"/>
      <c r="I225" s="10"/>
      <c r="J225" s="1888"/>
      <c r="K225" s="10"/>
      <c r="L225" s="10"/>
      <c r="M225" s="10"/>
      <c r="N225" s="10"/>
      <c r="O225" s="10"/>
      <c r="P225" s="10"/>
      <c r="Q225" s="10"/>
      <c r="R225" s="2392"/>
      <c r="S225" s="2392"/>
      <c r="T225" s="2392"/>
      <c r="U225" s="2392"/>
      <c r="V225" s="2392"/>
      <c r="W225" s="2392"/>
      <c r="X225" s="2392"/>
    </row>
    <row r="226" spans="1:24" x14ac:dyDescent="0.2">
      <c r="A226" s="1891" t="s">
        <v>55</v>
      </c>
      <c r="B226" s="15" t="s">
        <v>192</v>
      </c>
      <c r="D226" s="1175" t="s">
        <v>20</v>
      </c>
      <c r="E226" s="30" t="s">
        <v>203</v>
      </c>
      <c r="F226" s="30"/>
      <c r="G226" s="10"/>
      <c r="H226" s="10"/>
      <c r="I226" s="10"/>
      <c r="J226" s="1888"/>
      <c r="K226" s="10"/>
      <c r="L226" s="10"/>
      <c r="M226" s="10"/>
      <c r="N226" s="10"/>
      <c r="O226" s="10"/>
      <c r="P226" s="10"/>
      <c r="Q226" s="10"/>
      <c r="R226" s="2392"/>
      <c r="S226" s="2392"/>
      <c r="T226" s="2392"/>
      <c r="U226" s="2392"/>
      <c r="V226" s="2392"/>
      <c r="W226" s="2392"/>
      <c r="X226" s="2392"/>
    </row>
    <row r="227" spans="1:24" x14ac:dyDescent="0.2">
      <c r="A227" s="1891" t="s">
        <v>56</v>
      </c>
      <c r="B227" s="15" t="s">
        <v>183</v>
      </c>
      <c r="D227" s="1175" t="s">
        <v>20</v>
      </c>
      <c r="E227" s="30" t="s">
        <v>205</v>
      </c>
      <c r="F227" s="30"/>
      <c r="G227" s="10"/>
      <c r="H227" s="10"/>
      <c r="I227" s="10"/>
      <c r="J227" s="1888"/>
      <c r="K227" s="10"/>
      <c r="L227" s="10"/>
      <c r="M227" s="10"/>
      <c r="N227" s="10"/>
      <c r="O227" s="10"/>
      <c r="P227" s="10"/>
      <c r="Q227" s="10"/>
      <c r="X227" s="95"/>
    </row>
    <row r="228" spans="1:24" x14ac:dyDescent="0.2">
      <c r="A228" s="1891" t="s">
        <v>57</v>
      </c>
      <c r="B228" s="15" t="s">
        <v>193</v>
      </c>
      <c r="D228" s="1175" t="s">
        <v>20</v>
      </c>
      <c r="E228" s="30" t="s">
        <v>204</v>
      </c>
      <c r="F228" s="30"/>
      <c r="G228" s="10"/>
      <c r="H228" s="10"/>
      <c r="I228" s="10"/>
      <c r="J228" s="1888"/>
      <c r="K228" s="10"/>
      <c r="L228" s="10"/>
      <c r="M228" s="10"/>
      <c r="N228" s="10"/>
      <c r="O228" s="10"/>
      <c r="P228" s="10"/>
      <c r="Q228" s="10"/>
      <c r="X228" s="95"/>
    </row>
    <row r="229" spans="1:24" x14ac:dyDescent="0.2">
      <c r="A229" s="1174" t="s">
        <v>643</v>
      </c>
      <c r="B229" s="112" t="s">
        <v>679</v>
      </c>
    </row>
    <row r="232" spans="1:24" ht="18" x14ac:dyDescent="0.25">
      <c r="A232" s="2361" t="s">
        <v>261</v>
      </c>
      <c r="B232" s="2361"/>
      <c r="C232" s="2361"/>
      <c r="D232" s="2361"/>
      <c r="E232" s="2361"/>
      <c r="F232" s="2361"/>
      <c r="G232" s="2361"/>
      <c r="H232" s="2361"/>
      <c r="I232" s="2361"/>
      <c r="J232" s="2361"/>
      <c r="K232" s="2361"/>
      <c r="L232" s="2361"/>
      <c r="M232" s="2361"/>
      <c r="N232" s="2361"/>
      <c r="O232" s="2361"/>
      <c r="P232" s="2361"/>
      <c r="Q232" s="2361"/>
      <c r="R232" s="2361"/>
      <c r="S232" s="2361"/>
      <c r="T232" s="2361"/>
      <c r="U232" s="2361"/>
      <c r="V232" s="2361"/>
      <c r="W232" s="2361"/>
      <c r="X232" s="2361"/>
    </row>
    <row r="233" spans="1:24" ht="18" x14ac:dyDescent="0.25">
      <c r="A233" s="1994"/>
      <c r="B233" s="1994"/>
      <c r="C233" s="1994"/>
      <c r="D233" s="1994"/>
      <c r="E233" s="1994"/>
      <c r="F233" s="1994"/>
      <c r="G233" s="1994"/>
      <c r="H233" s="1994"/>
      <c r="I233" s="1994"/>
      <c r="J233" s="1994"/>
      <c r="K233" s="1994"/>
      <c r="L233" s="1994"/>
      <c r="M233" s="1994"/>
      <c r="N233" s="1994"/>
      <c r="O233" s="1994"/>
      <c r="P233" s="1994"/>
      <c r="Q233" s="1994"/>
      <c r="R233" s="1994"/>
      <c r="S233" s="1994"/>
      <c r="T233" s="1994"/>
      <c r="U233" s="1994"/>
      <c r="V233" s="1994"/>
      <c r="W233" s="1994"/>
    </row>
    <row r="234" spans="1:24" x14ac:dyDescent="0.2">
      <c r="A234" s="112" t="s">
        <v>273</v>
      </c>
      <c r="B234" s="112"/>
      <c r="C234" s="112" t="s">
        <v>27</v>
      </c>
      <c r="D234" s="2705" t="s">
        <v>289</v>
      </c>
      <c r="E234" s="2705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</row>
    <row r="235" spans="1:24" x14ac:dyDescent="0.2">
      <c r="A235" s="112" t="s">
        <v>25</v>
      </c>
      <c r="B235" s="112"/>
      <c r="C235" s="112" t="s">
        <v>27</v>
      </c>
      <c r="D235" s="2706">
        <v>2014</v>
      </c>
      <c r="E235" s="2706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</row>
    <row r="236" spans="1:24" x14ac:dyDescent="0.2">
      <c r="A236" s="112" t="s">
        <v>311</v>
      </c>
      <c r="B236" s="112"/>
      <c r="C236" s="112" t="s">
        <v>27</v>
      </c>
      <c r="D236" s="1274" t="s">
        <v>295</v>
      </c>
      <c r="E236" s="1274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</row>
    <row r="237" spans="1:24" x14ac:dyDescent="0.2">
      <c r="A237" s="112" t="s">
        <v>26</v>
      </c>
      <c r="B237" s="112"/>
      <c r="C237" s="112" t="s">
        <v>27</v>
      </c>
      <c r="D237" s="2004" t="s">
        <v>315</v>
      </c>
      <c r="E237" s="2004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</row>
    <row r="238" spans="1:24" ht="13.5" thickBot="1" x14ac:dyDescent="0.25">
      <c r="A238" s="112"/>
      <c r="B238" s="112"/>
      <c r="C238" s="460"/>
      <c r="D238" s="460"/>
      <c r="E238" s="460"/>
      <c r="F238" s="460"/>
      <c r="G238" s="354"/>
      <c r="H238" s="354"/>
      <c r="I238" s="354"/>
      <c r="J238" s="354"/>
      <c r="K238" s="354"/>
      <c r="L238" s="354"/>
      <c r="M238" s="354"/>
      <c r="N238" s="354"/>
      <c r="O238" s="354"/>
      <c r="P238" s="354"/>
      <c r="Q238" s="354"/>
      <c r="R238" s="354"/>
      <c r="S238" s="354"/>
      <c r="T238" s="354"/>
      <c r="U238" s="354"/>
      <c r="V238" s="354"/>
      <c r="W238" s="354"/>
      <c r="X238" s="460"/>
    </row>
    <row r="239" spans="1:24" x14ac:dyDescent="0.2">
      <c r="A239" s="2707" t="s">
        <v>0</v>
      </c>
      <c r="B239" s="2710" t="s">
        <v>272</v>
      </c>
      <c r="C239" s="2711"/>
      <c r="D239" s="2711"/>
      <c r="E239" s="2716" t="s">
        <v>194</v>
      </c>
      <c r="F239" s="2399" t="s">
        <v>169</v>
      </c>
      <c r="G239" s="2719" t="s">
        <v>170</v>
      </c>
      <c r="H239" s="2357"/>
      <c r="I239" s="2357"/>
      <c r="J239" s="2357"/>
      <c r="K239" s="2357"/>
      <c r="L239" s="2357"/>
      <c r="M239" s="2357"/>
      <c r="N239" s="2357"/>
      <c r="O239" s="2357"/>
      <c r="P239" s="2357"/>
      <c r="Q239" s="2357"/>
      <c r="R239" s="2357"/>
      <c r="S239" s="2357"/>
      <c r="T239" s="2357"/>
      <c r="U239" s="2357"/>
      <c r="V239" s="2357"/>
      <c r="W239" s="2359"/>
      <c r="X239" s="2400" t="s">
        <v>309</v>
      </c>
    </row>
    <row r="240" spans="1:24" x14ac:dyDescent="0.2">
      <c r="A240" s="2708"/>
      <c r="B240" s="2712"/>
      <c r="C240" s="2713"/>
      <c r="D240" s="2713"/>
      <c r="E240" s="2717"/>
      <c r="F240" s="2401"/>
      <c r="G240" s="2720" t="s">
        <v>171</v>
      </c>
      <c r="H240" s="2358" t="s">
        <v>172</v>
      </c>
      <c r="I240" s="2358" t="s">
        <v>173</v>
      </c>
      <c r="J240" s="2358" t="s">
        <v>174</v>
      </c>
      <c r="K240" s="2358" t="s">
        <v>241</v>
      </c>
      <c r="L240" s="2358" t="s">
        <v>176</v>
      </c>
      <c r="M240" s="2358" t="s">
        <v>177</v>
      </c>
      <c r="N240" s="2358" t="s">
        <v>178</v>
      </c>
      <c r="O240" s="2358" t="s">
        <v>182</v>
      </c>
      <c r="P240" s="2358" t="s">
        <v>179</v>
      </c>
      <c r="Q240" s="2358" t="s">
        <v>270</v>
      </c>
      <c r="R240" s="2358" t="s">
        <v>180</v>
      </c>
      <c r="S240" s="2358" t="s">
        <v>181</v>
      </c>
      <c r="T240" s="2358" t="s">
        <v>183</v>
      </c>
      <c r="U240" s="2358" t="s">
        <v>193</v>
      </c>
      <c r="V240" s="2358" t="s">
        <v>184</v>
      </c>
      <c r="W240" s="2360" t="s">
        <v>97</v>
      </c>
      <c r="X240" s="2402"/>
    </row>
    <row r="241" spans="1:24" x14ac:dyDescent="0.2">
      <c r="A241" s="2709"/>
      <c r="B241" s="2714"/>
      <c r="C241" s="2715"/>
      <c r="D241" s="2715"/>
      <c r="E241" s="2718"/>
      <c r="F241" s="2403"/>
      <c r="G241" s="2720"/>
      <c r="H241" s="2358"/>
      <c r="I241" s="2358"/>
      <c r="J241" s="2358"/>
      <c r="K241" s="2358"/>
      <c r="L241" s="2358"/>
      <c r="M241" s="2358"/>
      <c r="N241" s="2358"/>
      <c r="O241" s="2358"/>
      <c r="P241" s="2358"/>
      <c r="Q241" s="2358"/>
      <c r="R241" s="2358"/>
      <c r="S241" s="2358"/>
      <c r="T241" s="2358"/>
      <c r="U241" s="2358"/>
      <c r="V241" s="2358"/>
      <c r="W241" s="2360"/>
      <c r="X241" s="2404"/>
    </row>
    <row r="242" spans="1:24" ht="13.5" thickBot="1" x14ac:dyDescent="0.25">
      <c r="A242" s="375">
        <v>1</v>
      </c>
      <c r="B242" s="2696">
        <v>2</v>
      </c>
      <c r="C242" s="2398"/>
      <c r="D242" s="2398"/>
      <c r="E242" s="461">
        <v>3</v>
      </c>
      <c r="F242" s="462">
        <v>4</v>
      </c>
      <c r="G242" s="375">
        <v>5</v>
      </c>
      <c r="H242" s="378">
        <v>6</v>
      </c>
      <c r="I242" s="378">
        <v>7</v>
      </c>
      <c r="J242" s="378">
        <v>8</v>
      </c>
      <c r="K242" s="378">
        <v>9</v>
      </c>
      <c r="L242" s="378">
        <v>10</v>
      </c>
      <c r="M242" s="378">
        <v>11</v>
      </c>
      <c r="N242" s="378">
        <v>12</v>
      </c>
      <c r="O242" s="378">
        <v>13</v>
      </c>
      <c r="P242" s="378">
        <v>14</v>
      </c>
      <c r="Q242" s="378">
        <v>15</v>
      </c>
      <c r="R242" s="378">
        <v>16</v>
      </c>
      <c r="S242" s="378">
        <v>17</v>
      </c>
      <c r="T242" s="378">
        <v>18</v>
      </c>
      <c r="U242" s="378">
        <v>19</v>
      </c>
      <c r="V242" s="378">
        <v>20</v>
      </c>
      <c r="W242" s="376">
        <v>21</v>
      </c>
      <c r="X242" s="1993">
        <v>22</v>
      </c>
    </row>
    <row r="243" spans="1:24" x14ac:dyDescent="0.2">
      <c r="A243" s="436"/>
      <c r="B243" s="2697"/>
      <c r="C243" s="2698"/>
      <c r="D243" s="2698"/>
      <c r="E243" s="437"/>
      <c r="F243" s="437"/>
      <c r="G243" s="438"/>
      <c r="H243" s="439"/>
      <c r="I243" s="440"/>
      <c r="J243" s="440"/>
      <c r="K243" s="440"/>
      <c r="L243" s="440"/>
      <c r="M243" s="439"/>
      <c r="N243" s="439"/>
      <c r="O243" s="439"/>
      <c r="P243" s="439"/>
      <c r="Q243" s="439"/>
      <c r="R243" s="439"/>
      <c r="S243" s="439"/>
      <c r="T243" s="441"/>
      <c r="U243" s="442"/>
      <c r="V243" s="441"/>
      <c r="W243" s="443"/>
      <c r="X243" s="444"/>
    </row>
    <row r="244" spans="1:24" x14ac:dyDescent="0.2">
      <c r="A244" s="445"/>
      <c r="B244" s="2699" t="s">
        <v>275</v>
      </c>
      <c r="C244" s="2700"/>
      <c r="D244" s="2700"/>
      <c r="E244" s="1687">
        <v>9</v>
      </c>
      <c r="F244" s="1687">
        <v>9</v>
      </c>
      <c r="G244" s="1688"/>
      <c r="H244" s="1689"/>
      <c r="I244" s="1689"/>
      <c r="J244" s="1689"/>
      <c r="K244" s="1689">
        <v>8</v>
      </c>
      <c r="L244" s="1689"/>
      <c r="M244" s="1689">
        <v>1</v>
      </c>
      <c r="N244" s="1689"/>
      <c r="O244" s="1689"/>
      <c r="P244" s="1689"/>
      <c r="Q244" s="1689">
        <v>8</v>
      </c>
      <c r="R244" s="1689"/>
      <c r="S244" s="1689"/>
      <c r="T244" s="1689">
        <v>2</v>
      </c>
      <c r="U244" s="1689">
        <v>4</v>
      </c>
      <c r="V244" s="1689"/>
      <c r="W244" s="1689">
        <v>2</v>
      </c>
      <c r="X244" s="1690"/>
    </row>
    <row r="245" spans="1:24" ht="13.5" thickBot="1" x14ac:dyDescent="0.25">
      <c r="A245" s="452"/>
      <c r="B245" s="2701"/>
      <c r="C245" s="2702"/>
      <c r="D245" s="2702"/>
      <c r="E245" s="1691"/>
      <c r="F245" s="1691"/>
      <c r="G245" s="1692"/>
      <c r="H245" s="1693"/>
      <c r="I245" s="1694"/>
      <c r="J245" s="1694"/>
      <c r="K245" s="1694"/>
      <c r="L245" s="1694"/>
      <c r="M245" s="1693"/>
      <c r="N245" s="1693"/>
      <c r="O245" s="1693"/>
      <c r="P245" s="1693"/>
      <c r="Q245" s="1693"/>
      <c r="R245" s="1693"/>
      <c r="S245" s="1693"/>
      <c r="T245" s="1695"/>
      <c r="U245" s="1695"/>
      <c r="V245" s="1695"/>
      <c r="W245" s="1696"/>
      <c r="X245" s="1697"/>
    </row>
    <row r="246" spans="1:24" ht="13.5" thickBot="1" x14ac:dyDescent="0.25">
      <c r="A246" s="2299" t="s">
        <v>308</v>
      </c>
      <c r="B246" s="2668"/>
      <c r="C246" s="2668"/>
      <c r="D246" s="2703"/>
      <c r="E246" s="1684">
        <f>SUM(E244:E245)</f>
        <v>9</v>
      </c>
      <c r="F246" s="1684">
        <f t="shared" ref="F246:W246" si="7">SUM(F244:F245)</f>
        <v>9</v>
      </c>
      <c r="G246" s="1685">
        <f t="shared" si="7"/>
        <v>0</v>
      </c>
      <c r="H246" s="1686">
        <f t="shared" si="7"/>
        <v>0</v>
      </c>
      <c r="I246" s="1686">
        <f t="shared" si="7"/>
        <v>0</v>
      </c>
      <c r="J246" s="1686">
        <f t="shared" si="7"/>
        <v>0</v>
      </c>
      <c r="K246" s="1686">
        <f t="shared" si="7"/>
        <v>8</v>
      </c>
      <c r="L246" s="1686">
        <f t="shared" si="7"/>
        <v>0</v>
      </c>
      <c r="M246" s="1686">
        <f t="shared" si="7"/>
        <v>1</v>
      </c>
      <c r="N246" s="1686">
        <f t="shared" si="7"/>
        <v>0</v>
      </c>
      <c r="O246" s="1686">
        <f t="shared" si="7"/>
        <v>0</v>
      </c>
      <c r="P246" s="1686">
        <f t="shared" si="7"/>
        <v>0</v>
      </c>
      <c r="Q246" s="1686">
        <f t="shared" si="7"/>
        <v>8</v>
      </c>
      <c r="R246" s="1686">
        <f t="shared" si="7"/>
        <v>0</v>
      </c>
      <c r="S246" s="1686">
        <f t="shared" si="7"/>
        <v>0</v>
      </c>
      <c r="T246" s="1686">
        <f t="shared" si="7"/>
        <v>2</v>
      </c>
      <c r="U246" s="1686">
        <f t="shared" si="7"/>
        <v>4</v>
      </c>
      <c r="V246" s="1686">
        <f t="shared" si="7"/>
        <v>0</v>
      </c>
      <c r="W246" s="1686">
        <f t="shared" si="7"/>
        <v>2</v>
      </c>
      <c r="X246" s="1698"/>
    </row>
    <row r="247" spans="1:24" x14ac:dyDescent="0.2">
      <c r="A247" s="2006"/>
      <c r="B247" s="2006"/>
      <c r="C247" s="2006"/>
      <c r="D247" s="2006"/>
      <c r="E247" s="416"/>
      <c r="F247" s="416"/>
      <c r="G247" s="416"/>
      <c r="H247" s="416"/>
      <c r="I247" s="416"/>
      <c r="J247" s="416"/>
      <c r="K247" s="416"/>
      <c r="L247" s="416"/>
      <c r="M247" s="416"/>
      <c r="N247" s="416"/>
      <c r="O247" s="416"/>
      <c r="P247" s="416"/>
      <c r="Q247" s="416"/>
      <c r="R247" s="416"/>
      <c r="S247" s="416"/>
      <c r="T247" s="416"/>
      <c r="U247" s="416"/>
      <c r="V247" s="416"/>
      <c r="W247" s="416"/>
      <c r="X247" s="417"/>
    </row>
    <row r="248" spans="1:24" x14ac:dyDescent="0.2">
      <c r="A248" s="65" t="s">
        <v>79</v>
      </c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2704"/>
      <c r="S248" s="2396"/>
      <c r="T248" s="2396"/>
      <c r="U248" s="2396"/>
      <c r="V248" s="2396"/>
      <c r="W248" s="2396"/>
      <c r="X248" s="2396"/>
    </row>
    <row r="249" spans="1:24" x14ac:dyDescent="0.2">
      <c r="X249" s="95"/>
    </row>
    <row r="250" spans="1:24" x14ac:dyDescent="0.2">
      <c r="A250" s="1995" t="s">
        <v>8</v>
      </c>
      <c r="B250" s="15" t="s">
        <v>171</v>
      </c>
      <c r="D250" s="1175" t="s">
        <v>20</v>
      </c>
      <c r="E250" s="30" t="s">
        <v>195</v>
      </c>
      <c r="F250" s="30"/>
      <c r="G250" s="15"/>
      <c r="H250" s="15"/>
      <c r="I250" s="15"/>
      <c r="J250" s="10"/>
      <c r="K250" s="10"/>
      <c r="L250" s="10"/>
      <c r="M250" s="10"/>
      <c r="N250" s="10"/>
      <c r="O250" s="10"/>
      <c r="P250" s="10"/>
      <c r="Q250" s="10"/>
      <c r="R250" s="2256"/>
      <c r="S250" s="2256"/>
      <c r="T250" s="2256"/>
      <c r="U250" s="2256"/>
      <c r="V250" s="2256"/>
      <c r="W250" s="2256"/>
      <c r="X250" s="2256"/>
    </row>
    <row r="251" spans="1:24" x14ac:dyDescent="0.2">
      <c r="A251" s="1995" t="s">
        <v>11</v>
      </c>
      <c r="B251" s="15" t="s">
        <v>172</v>
      </c>
      <c r="D251" s="1175" t="s">
        <v>20</v>
      </c>
      <c r="E251" s="30" t="s">
        <v>196</v>
      </c>
      <c r="F251" s="30"/>
      <c r="G251" s="17"/>
      <c r="H251" s="15"/>
      <c r="I251" s="15"/>
      <c r="J251" s="10"/>
      <c r="K251" s="10"/>
      <c r="L251" s="10"/>
      <c r="M251" s="10"/>
      <c r="N251" s="10"/>
      <c r="O251" s="10"/>
      <c r="P251" s="10"/>
      <c r="Q251" s="10"/>
      <c r="R251" s="2256"/>
      <c r="S251" s="2256"/>
      <c r="T251" s="2256"/>
      <c r="U251" s="2256"/>
      <c r="V251" s="2256"/>
      <c r="W251" s="2256"/>
      <c r="X251" s="2256"/>
    </row>
    <row r="252" spans="1:24" x14ac:dyDescent="0.2">
      <c r="A252" s="1995" t="s">
        <v>13</v>
      </c>
      <c r="B252" s="18" t="s">
        <v>173</v>
      </c>
      <c r="D252" s="1175" t="s">
        <v>20</v>
      </c>
      <c r="E252" s="30" t="s">
        <v>197</v>
      </c>
      <c r="F252" s="30"/>
      <c r="G252" s="18"/>
      <c r="H252" s="15"/>
      <c r="I252" s="15"/>
      <c r="J252" s="10"/>
      <c r="K252" s="10"/>
      <c r="L252" s="10"/>
      <c r="M252" s="10"/>
      <c r="N252" s="10"/>
      <c r="O252" s="10"/>
      <c r="P252" s="10"/>
      <c r="Q252" s="10"/>
      <c r="R252" s="2392"/>
      <c r="S252" s="2392"/>
      <c r="T252" s="2392"/>
      <c r="U252" s="2392"/>
      <c r="V252" s="2392"/>
      <c r="W252" s="2392"/>
      <c r="X252" s="2392"/>
    </row>
    <row r="253" spans="1:24" x14ac:dyDescent="0.2">
      <c r="A253" s="1995" t="s">
        <v>49</v>
      </c>
      <c r="B253" s="15" t="s">
        <v>174</v>
      </c>
      <c r="D253" s="1175" t="s">
        <v>20</v>
      </c>
      <c r="E253" s="30" t="s">
        <v>198</v>
      </c>
      <c r="F253" s="30"/>
      <c r="G253" s="15"/>
      <c r="H253" s="15"/>
      <c r="I253" s="15"/>
      <c r="J253" s="1991"/>
      <c r="K253" s="10"/>
      <c r="L253" s="10"/>
      <c r="M253" s="10"/>
      <c r="N253" s="10"/>
      <c r="O253" s="10"/>
      <c r="P253" s="10"/>
      <c r="Q253" s="10"/>
      <c r="R253" s="2392"/>
      <c r="S253" s="2392"/>
      <c r="T253" s="2392"/>
      <c r="U253" s="2392"/>
      <c r="V253" s="2392"/>
      <c r="W253" s="2392"/>
      <c r="X253" s="2392"/>
    </row>
    <row r="254" spans="1:24" x14ac:dyDescent="0.2">
      <c r="A254" s="1995" t="s">
        <v>50</v>
      </c>
      <c r="B254" s="15" t="s">
        <v>175</v>
      </c>
      <c r="D254" s="1175" t="s">
        <v>20</v>
      </c>
      <c r="E254" s="30" t="s">
        <v>199</v>
      </c>
      <c r="F254" s="30"/>
      <c r="G254" s="10"/>
      <c r="H254" s="10"/>
      <c r="I254" s="10"/>
      <c r="J254" s="1991"/>
      <c r="K254" s="10"/>
      <c r="L254" s="10"/>
      <c r="M254" s="10"/>
      <c r="N254" s="10"/>
      <c r="O254" s="10"/>
      <c r="P254" s="10"/>
      <c r="Q254" s="10"/>
      <c r="X254" s="95"/>
    </row>
    <row r="255" spans="1:24" x14ac:dyDescent="0.2">
      <c r="A255" s="1995" t="s">
        <v>51</v>
      </c>
      <c r="B255" s="15" t="s">
        <v>177</v>
      </c>
      <c r="D255" s="1175" t="s">
        <v>20</v>
      </c>
      <c r="E255" s="30" t="s">
        <v>200</v>
      </c>
      <c r="F255" s="30"/>
      <c r="G255" s="10"/>
      <c r="H255" s="10"/>
      <c r="I255" s="10"/>
      <c r="J255" s="1991"/>
      <c r="K255" s="10"/>
      <c r="L255" s="10"/>
      <c r="M255" s="10"/>
      <c r="N255" s="10"/>
      <c r="O255" s="10"/>
      <c r="P255" s="10"/>
      <c r="Q255" s="10"/>
      <c r="X255" s="95"/>
    </row>
    <row r="256" spans="1:24" x14ac:dyDescent="0.2">
      <c r="A256" s="1995" t="s">
        <v>52</v>
      </c>
      <c r="B256" s="15" t="s">
        <v>179</v>
      </c>
      <c r="D256" s="1175" t="s">
        <v>20</v>
      </c>
      <c r="E256" s="30" t="s">
        <v>201</v>
      </c>
      <c r="F256" s="30"/>
      <c r="G256" s="10"/>
      <c r="H256" s="10"/>
      <c r="I256" s="10"/>
      <c r="J256" s="1991"/>
      <c r="K256" s="10"/>
      <c r="L256" s="10"/>
      <c r="M256" s="10"/>
      <c r="N256" s="10"/>
      <c r="O256" s="10"/>
      <c r="P256" s="10"/>
      <c r="Q256" s="10"/>
      <c r="X256" s="95"/>
    </row>
    <row r="257" spans="1:24" x14ac:dyDescent="0.2">
      <c r="A257" s="1995" t="s">
        <v>53</v>
      </c>
      <c r="B257" s="15" t="s">
        <v>191</v>
      </c>
      <c r="D257" s="1175" t="s">
        <v>20</v>
      </c>
      <c r="E257" s="30" t="s">
        <v>202</v>
      </c>
      <c r="F257" s="30"/>
      <c r="G257" s="10"/>
      <c r="H257" s="10"/>
      <c r="I257" s="10"/>
      <c r="J257" s="1991"/>
      <c r="K257" s="10"/>
      <c r="L257" s="10"/>
      <c r="M257" s="10"/>
      <c r="N257" s="10"/>
      <c r="O257" s="10"/>
      <c r="P257" s="10"/>
      <c r="Q257" s="10"/>
      <c r="R257" s="2257"/>
      <c r="S257" s="2257"/>
      <c r="T257" s="2257"/>
      <c r="U257" s="2257"/>
      <c r="V257" s="2257"/>
      <c r="W257" s="2257"/>
      <c r="X257" s="2257"/>
    </row>
    <row r="258" spans="1:24" x14ac:dyDescent="0.2">
      <c r="A258" s="1995" t="s">
        <v>54</v>
      </c>
      <c r="B258" s="15" t="s">
        <v>180</v>
      </c>
      <c r="D258" s="1175" t="s">
        <v>20</v>
      </c>
      <c r="E258" s="30" t="s">
        <v>206</v>
      </c>
      <c r="F258" s="30"/>
      <c r="G258" s="10"/>
      <c r="H258" s="10"/>
      <c r="I258" s="10"/>
      <c r="J258" s="1991"/>
      <c r="K258" s="10"/>
      <c r="L258" s="10"/>
      <c r="M258" s="10"/>
      <c r="N258" s="10"/>
      <c r="O258" s="10"/>
      <c r="P258" s="10"/>
      <c r="Q258" s="10"/>
      <c r="R258" s="2392"/>
      <c r="S258" s="2392"/>
      <c r="T258" s="2392"/>
      <c r="U258" s="2392"/>
      <c r="V258" s="2392"/>
      <c r="W258" s="2392"/>
      <c r="X258" s="2392"/>
    </row>
    <row r="259" spans="1:24" x14ac:dyDescent="0.2">
      <c r="A259" s="1995" t="s">
        <v>55</v>
      </c>
      <c r="B259" s="15" t="s">
        <v>192</v>
      </c>
      <c r="D259" s="1175" t="s">
        <v>20</v>
      </c>
      <c r="E259" s="30" t="s">
        <v>203</v>
      </c>
      <c r="F259" s="30"/>
      <c r="G259" s="10"/>
      <c r="H259" s="10"/>
      <c r="I259" s="10"/>
      <c r="J259" s="1991"/>
      <c r="K259" s="10"/>
      <c r="L259" s="10"/>
      <c r="M259" s="10"/>
      <c r="N259" s="10"/>
      <c r="O259" s="10"/>
      <c r="P259" s="10"/>
      <c r="Q259" s="10"/>
      <c r="R259" s="2392"/>
      <c r="S259" s="2392"/>
      <c r="T259" s="2392"/>
      <c r="U259" s="2392"/>
      <c r="V259" s="2392"/>
      <c r="W259" s="2392"/>
      <c r="X259" s="2392"/>
    </row>
    <row r="260" spans="1:24" x14ac:dyDescent="0.2">
      <c r="A260" s="1995" t="s">
        <v>56</v>
      </c>
      <c r="B260" s="15" t="s">
        <v>183</v>
      </c>
      <c r="D260" s="1175" t="s">
        <v>20</v>
      </c>
      <c r="E260" s="30" t="s">
        <v>205</v>
      </c>
      <c r="F260" s="30"/>
      <c r="G260" s="10"/>
      <c r="H260" s="10"/>
      <c r="I260" s="10"/>
      <c r="J260" s="1991"/>
      <c r="K260" s="10"/>
      <c r="L260" s="10"/>
      <c r="M260" s="10"/>
      <c r="N260" s="10"/>
      <c r="O260" s="10"/>
      <c r="P260" s="10"/>
      <c r="Q260" s="10"/>
      <c r="X260" s="95"/>
    </row>
    <row r="261" spans="1:24" x14ac:dyDescent="0.2">
      <c r="A261" s="1995" t="s">
        <v>57</v>
      </c>
      <c r="B261" s="15" t="s">
        <v>193</v>
      </c>
      <c r="D261" s="1175" t="s">
        <v>20</v>
      </c>
      <c r="E261" s="30" t="s">
        <v>204</v>
      </c>
      <c r="F261" s="30"/>
      <c r="G261" s="10"/>
      <c r="H261" s="10"/>
      <c r="I261" s="10"/>
      <c r="J261" s="1991"/>
      <c r="K261" s="10"/>
      <c r="L261" s="10"/>
      <c r="M261" s="10"/>
      <c r="N261" s="10"/>
      <c r="O261" s="10"/>
      <c r="P261" s="10"/>
      <c r="Q261" s="10"/>
      <c r="X261" s="95"/>
    </row>
    <row r="262" spans="1:24" x14ac:dyDescent="0.2">
      <c r="A262" s="1174" t="s">
        <v>643</v>
      </c>
      <c r="B262" s="112" t="s">
        <v>679</v>
      </c>
    </row>
    <row r="265" spans="1:24" ht="18" x14ac:dyDescent="0.25">
      <c r="A265" s="2361" t="s">
        <v>261</v>
      </c>
      <c r="B265" s="2361"/>
      <c r="C265" s="2361"/>
      <c r="D265" s="2361"/>
      <c r="E265" s="2361"/>
      <c r="F265" s="2361"/>
      <c r="G265" s="2361"/>
      <c r="H265" s="2361"/>
      <c r="I265" s="2361"/>
      <c r="J265" s="2361"/>
      <c r="K265" s="2361"/>
      <c r="L265" s="2361"/>
      <c r="M265" s="2361"/>
      <c r="N265" s="2361"/>
      <c r="O265" s="2361"/>
      <c r="P265" s="2361"/>
      <c r="Q265" s="2361"/>
      <c r="R265" s="2361"/>
      <c r="S265" s="2361"/>
      <c r="T265" s="2361"/>
      <c r="U265" s="2361"/>
      <c r="V265" s="2361"/>
      <c r="W265" s="2361"/>
      <c r="X265" s="2361"/>
    </row>
    <row r="266" spans="1:24" ht="18" x14ac:dyDescent="0.25">
      <c r="A266" s="2048"/>
      <c r="B266" s="2048"/>
      <c r="C266" s="2048"/>
      <c r="D266" s="2048"/>
      <c r="E266" s="2048"/>
      <c r="F266" s="2048"/>
      <c r="G266" s="2048"/>
      <c r="H266" s="2048"/>
      <c r="I266" s="2048"/>
      <c r="J266" s="2048"/>
      <c r="K266" s="2048"/>
      <c r="L266" s="2048"/>
      <c r="M266" s="2048"/>
      <c r="N266" s="2048"/>
      <c r="O266" s="2048"/>
      <c r="P266" s="2048"/>
      <c r="Q266" s="2048"/>
      <c r="R266" s="2048"/>
      <c r="S266" s="2048"/>
      <c r="T266" s="2048"/>
      <c r="U266" s="2048"/>
      <c r="V266" s="2048"/>
      <c r="W266" s="2048"/>
    </row>
    <row r="267" spans="1:24" x14ac:dyDescent="0.2">
      <c r="A267" s="112" t="s">
        <v>273</v>
      </c>
      <c r="B267" s="112"/>
      <c r="C267" s="112" t="s">
        <v>27</v>
      </c>
      <c r="D267" s="2705" t="s">
        <v>290</v>
      </c>
      <c r="E267" s="2705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</row>
    <row r="268" spans="1:24" x14ac:dyDescent="0.2">
      <c r="A268" s="112" t="s">
        <v>25</v>
      </c>
      <c r="B268" s="112"/>
      <c r="C268" s="112" t="s">
        <v>27</v>
      </c>
      <c r="D268" s="2706">
        <v>2014</v>
      </c>
      <c r="E268" s="2706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</row>
    <row r="269" spans="1:24" x14ac:dyDescent="0.2">
      <c r="A269" s="112" t="s">
        <v>311</v>
      </c>
      <c r="B269" s="112"/>
      <c r="C269" s="112" t="s">
        <v>27</v>
      </c>
      <c r="D269" s="1274" t="s">
        <v>295</v>
      </c>
      <c r="E269" s="1274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</row>
    <row r="270" spans="1:24" x14ac:dyDescent="0.2">
      <c r="A270" s="112" t="s">
        <v>26</v>
      </c>
      <c r="B270" s="112"/>
      <c r="C270" s="112" t="s">
        <v>27</v>
      </c>
      <c r="D270" s="2058" t="s">
        <v>315</v>
      </c>
      <c r="E270" s="2058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</row>
    <row r="271" spans="1:24" ht="13.5" thickBot="1" x14ac:dyDescent="0.25">
      <c r="A271" s="112"/>
      <c r="B271" s="112"/>
      <c r="C271" s="460"/>
      <c r="D271" s="460"/>
      <c r="E271" s="460"/>
      <c r="F271" s="460"/>
      <c r="G271" s="354"/>
      <c r="H271" s="354"/>
      <c r="I271" s="354"/>
      <c r="J271" s="354"/>
      <c r="K271" s="354"/>
      <c r="L271" s="354"/>
      <c r="M271" s="354"/>
      <c r="N271" s="354"/>
      <c r="O271" s="354"/>
      <c r="P271" s="354"/>
      <c r="Q271" s="354"/>
      <c r="R271" s="354"/>
      <c r="S271" s="354"/>
      <c r="T271" s="354"/>
      <c r="U271" s="354"/>
      <c r="V271" s="354"/>
      <c r="W271" s="354"/>
      <c r="X271" s="460"/>
    </row>
    <row r="272" spans="1:24" x14ac:dyDescent="0.2">
      <c r="A272" s="2707" t="s">
        <v>0</v>
      </c>
      <c r="B272" s="2710" t="s">
        <v>272</v>
      </c>
      <c r="C272" s="2711"/>
      <c r="D272" s="2711"/>
      <c r="E272" s="2716" t="s">
        <v>194</v>
      </c>
      <c r="F272" s="2399" t="s">
        <v>169</v>
      </c>
      <c r="G272" s="2719" t="s">
        <v>170</v>
      </c>
      <c r="H272" s="2357"/>
      <c r="I272" s="2357"/>
      <c r="J272" s="2357"/>
      <c r="K272" s="2357"/>
      <c r="L272" s="2357"/>
      <c r="M272" s="2357"/>
      <c r="N272" s="2357"/>
      <c r="O272" s="2357"/>
      <c r="P272" s="2357"/>
      <c r="Q272" s="2357"/>
      <c r="R272" s="2357"/>
      <c r="S272" s="2357"/>
      <c r="T272" s="2357"/>
      <c r="U272" s="2357"/>
      <c r="V272" s="2357"/>
      <c r="W272" s="2359"/>
      <c r="X272" s="2400" t="s">
        <v>309</v>
      </c>
    </row>
    <row r="273" spans="1:24" x14ac:dyDescent="0.2">
      <c r="A273" s="2708"/>
      <c r="B273" s="2712"/>
      <c r="C273" s="2713"/>
      <c r="D273" s="2713"/>
      <c r="E273" s="2717"/>
      <c r="F273" s="2401"/>
      <c r="G273" s="2720" t="s">
        <v>171</v>
      </c>
      <c r="H273" s="2358" t="s">
        <v>172</v>
      </c>
      <c r="I273" s="2358" t="s">
        <v>173</v>
      </c>
      <c r="J273" s="2358" t="s">
        <v>174</v>
      </c>
      <c r="K273" s="2358" t="s">
        <v>241</v>
      </c>
      <c r="L273" s="2358" t="s">
        <v>176</v>
      </c>
      <c r="M273" s="2358" t="s">
        <v>177</v>
      </c>
      <c r="N273" s="2358" t="s">
        <v>178</v>
      </c>
      <c r="O273" s="2358" t="s">
        <v>182</v>
      </c>
      <c r="P273" s="2358" t="s">
        <v>179</v>
      </c>
      <c r="Q273" s="2358" t="s">
        <v>270</v>
      </c>
      <c r="R273" s="2358" t="s">
        <v>180</v>
      </c>
      <c r="S273" s="2358" t="s">
        <v>181</v>
      </c>
      <c r="T273" s="2358" t="s">
        <v>183</v>
      </c>
      <c r="U273" s="2358" t="s">
        <v>193</v>
      </c>
      <c r="V273" s="2358" t="s">
        <v>184</v>
      </c>
      <c r="W273" s="2360" t="s">
        <v>97</v>
      </c>
      <c r="X273" s="2402"/>
    </row>
    <row r="274" spans="1:24" x14ac:dyDescent="0.2">
      <c r="A274" s="2709"/>
      <c r="B274" s="2714"/>
      <c r="C274" s="2715"/>
      <c r="D274" s="2715"/>
      <c r="E274" s="2718"/>
      <c r="F274" s="2403"/>
      <c r="G274" s="2720"/>
      <c r="H274" s="2358"/>
      <c r="I274" s="2358"/>
      <c r="J274" s="2358"/>
      <c r="K274" s="2358"/>
      <c r="L274" s="2358"/>
      <c r="M274" s="2358"/>
      <c r="N274" s="2358"/>
      <c r="O274" s="2358"/>
      <c r="P274" s="2358"/>
      <c r="Q274" s="2358"/>
      <c r="R274" s="2358"/>
      <c r="S274" s="2358"/>
      <c r="T274" s="2358"/>
      <c r="U274" s="2358"/>
      <c r="V274" s="2358"/>
      <c r="W274" s="2360"/>
      <c r="X274" s="2404"/>
    </row>
    <row r="275" spans="1:24" ht="13.5" thickBot="1" x14ac:dyDescent="0.25">
      <c r="A275" s="375">
        <v>1</v>
      </c>
      <c r="B275" s="2696">
        <v>2</v>
      </c>
      <c r="C275" s="2398"/>
      <c r="D275" s="2398"/>
      <c r="E275" s="461">
        <v>3</v>
      </c>
      <c r="F275" s="462">
        <v>4</v>
      </c>
      <c r="G275" s="375">
        <v>5</v>
      </c>
      <c r="H275" s="378">
        <v>6</v>
      </c>
      <c r="I275" s="378">
        <v>7</v>
      </c>
      <c r="J275" s="378">
        <v>8</v>
      </c>
      <c r="K275" s="378">
        <v>9</v>
      </c>
      <c r="L275" s="378">
        <v>10</v>
      </c>
      <c r="M275" s="378">
        <v>11</v>
      </c>
      <c r="N275" s="378">
        <v>12</v>
      </c>
      <c r="O275" s="378">
        <v>13</v>
      </c>
      <c r="P275" s="378">
        <v>14</v>
      </c>
      <c r="Q275" s="378">
        <v>15</v>
      </c>
      <c r="R275" s="378">
        <v>16</v>
      </c>
      <c r="S275" s="378">
        <v>17</v>
      </c>
      <c r="T275" s="378">
        <v>18</v>
      </c>
      <c r="U275" s="378">
        <v>19</v>
      </c>
      <c r="V275" s="378">
        <v>20</v>
      </c>
      <c r="W275" s="376">
        <v>21</v>
      </c>
      <c r="X275" s="2047">
        <v>22</v>
      </c>
    </row>
    <row r="276" spans="1:24" x14ac:dyDescent="0.2">
      <c r="A276" s="436"/>
      <c r="B276" s="2697"/>
      <c r="C276" s="2698"/>
      <c r="D276" s="2698"/>
      <c r="E276" s="437"/>
      <c r="F276" s="437"/>
      <c r="G276" s="438"/>
      <c r="H276" s="439"/>
      <c r="I276" s="440"/>
      <c r="J276" s="440"/>
      <c r="K276" s="440"/>
      <c r="L276" s="440"/>
      <c r="M276" s="439"/>
      <c r="N276" s="439"/>
      <c r="O276" s="439"/>
      <c r="P276" s="439"/>
      <c r="Q276" s="439"/>
      <c r="R276" s="439"/>
      <c r="S276" s="439"/>
      <c r="T276" s="441"/>
      <c r="U276" s="442"/>
      <c r="V276" s="441"/>
      <c r="W276" s="443"/>
      <c r="X276" s="444"/>
    </row>
    <row r="277" spans="1:24" x14ac:dyDescent="0.2">
      <c r="A277" s="445"/>
      <c r="B277" s="2699" t="s">
        <v>275</v>
      </c>
      <c r="C277" s="2700"/>
      <c r="D277" s="2700"/>
      <c r="E277" s="1687">
        <v>18</v>
      </c>
      <c r="F277" s="1687">
        <v>18</v>
      </c>
      <c r="G277" s="1688"/>
      <c r="H277" s="1689"/>
      <c r="I277" s="1689"/>
      <c r="J277" s="1689"/>
      <c r="K277" s="1689">
        <v>6</v>
      </c>
      <c r="L277" s="1689">
        <v>1</v>
      </c>
      <c r="M277" s="1689">
        <v>2</v>
      </c>
      <c r="N277" s="1689">
        <v>2</v>
      </c>
      <c r="O277" s="1689"/>
      <c r="P277" s="1689">
        <v>2</v>
      </c>
      <c r="Q277" s="1689">
        <v>1</v>
      </c>
      <c r="R277" s="1689"/>
      <c r="S277" s="1689"/>
      <c r="T277" s="1689">
        <v>5</v>
      </c>
      <c r="U277" s="1689">
        <v>1</v>
      </c>
      <c r="V277" s="1689"/>
      <c r="W277" s="1689">
        <v>8</v>
      </c>
      <c r="X277" s="1690"/>
    </row>
    <row r="278" spans="1:24" ht="13.5" thickBot="1" x14ac:dyDescent="0.25">
      <c r="A278" s="452"/>
      <c r="B278" s="2701"/>
      <c r="C278" s="2702"/>
      <c r="D278" s="2702"/>
      <c r="E278" s="1691"/>
      <c r="F278" s="1691"/>
      <c r="G278" s="1692"/>
      <c r="H278" s="1693"/>
      <c r="I278" s="1694"/>
      <c r="J278" s="1694"/>
      <c r="K278" s="1694"/>
      <c r="L278" s="1694"/>
      <c r="M278" s="1693"/>
      <c r="N278" s="1693"/>
      <c r="O278" s="1693"/>
      <c r="P278" s="1693"/>
      <c r="Q278" s="1693"/>
      <c r="R278" s="1693"/>
      <c r="S278" s="1693"/>
      <c r="T278" s="1695"/>
      <c r="U278" s="1695"/>
      <c r="V278" s="1695"/>
      <c r="W278" s="1696"/>
      <c r="X278" s="1697"/>
    </row>
    <row r="279" spans="1:24" ht="13.5" thickBot="1" x14ac:dyDescent="0.25">
      <c r="A279" s="2299" t="s">
        <v>308</v>
      </c>
      <c r="B279" s="2668"/>
      <c r="C279" s="2668"/>
      <c r="D279" s="2703"/>
      <c r="E279" s="1684">
        <f>SUM(E277:E278)</f>
        <v>18</v>
      </c>
      <c r="F279" s="1684">
        <f t="shared" ref="F279:W279" si="8">SUM(F277:F278)</f>
        <v>18</v>
      </c>
      <c r="G279" s="1685">
        <f t="shared" si="8"/>
        <v>0</v>
      </c>
      <c r="H279" s="1686">
        <f t="shared" si="8"/>
        <v>0</v>
      </c>
      <c r="I279" s="1686">
        <f t="shared" si="8"/>
        <v>0</v>
      </c>
      <c r="J279" s="1686">
        <f t="shared" si="8"/>
        <v>0</v>
      </c>
      <c r="K279" s="1686">
        <f t="shared" si="8"/>
        <v>6</v>
      </c>
      <c r="L279" s="1686">
        <f t="shared" si="8"/>
        <v>1</v>
      </c>
      <c r="M279" s="1686">
        <f t="shared" si="8"/>
        <v>2</v>
      </c>
      <c r="N279" s="1686">
        <f t="shared" si="8"/>
        <v>2</v>
      </c>
      <c r="O279" s="1686">
        <f t="shared" si="8"/>
        <v>0</v>
      </c>
      <c r="P279" s="1686">
        <f t="shared" si="8"/>
        <v>2</v>
      </c>
      <c r="Q279" s="1686">
        <f t="shared" si="8"/>
        <v>1</v>
      </c>
      <c r="R279" s="1686">
        <f t="shared" si="8"/>
        <v>0</v>
      </c>
      <c r="S279" s="1686">
        <f t="shared" si="8"/>
        <v>0</v>
      </c>
      <c r="T279" s="1686">
        <f t="shared" si="8"/>
        <v>5</v>
      </c>
      <c r="U279" s="1686">
        <f t="shared" si="8"/>
        <v>1</v>
      </c>
      <c r="V279" s="1686">
        <f t="shared" si="8"/>
        <v>0</v>
      </c>
      <c r="W279" s="1686">
        <f t="shared" si="8"/>
        <v>8</v>
      </c>
      <c r="X279" s="1698"/>
    </row>
    <row r="280" spans="1:24" x14ac:dyDescent="0.2">
      <c r="A280" s="2059"/>
      <c r="B280" s="2059"/>
      <c r="C280" s="2059"/>
      <c r="D280" s="2059"/>
      <c r="E280" s="416"/>
      <c r="F280" s="416"/>
      <c r="G280" s="416"/>
      <c r="H280" s="416"/>
      <c r="I280" s="416"/>
      <c r="J280" s="416"/>
      <c r="K280" s="416"/>
      <c r="L280" s="416"/>
      <c r="M280" s="416"/>
      <c r="N280" s="416"/>
      <c r="O280" s="416"/>
      <c r="P280" s="416"/>
      <c r="Q280" s="416"/>
      <c r="R280" s="416"/>
      <c r="S280" s="416"/>
      <c r="T280" s="416"/>
      <c r="U280" s="416"/>
      <c r="V280" s="416"/>
      <c r="W280" s="416"/>
      <c r="X280" s="417"/>
    </row>
    <row r="281" spans="1:24" x14ac:dyDescent="0.2">
      <c r="A281" s="65" t="s">
        <v>79</v>
      </c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2704"/>
      <c r="S281" s="2396"/>
      <c r="T281" s="2396"/>
      <c r="U281" s="2396"/>
      <c r="V281" s="2396"/>
      <c r="W281" s="2396"/>
      <c r="X281" s="2396"/>
    </row>
    <row r="282" spans="1:24" x14ac:dyDescent="0.2">
      <c r="X282" s="95"/>
    </row>
    <row r="283" spans="1:24" x14ac:dyDescent="0.2">
      <c r="A283" s="2049" t="s">
        <v>8</v>
      </c>
      <c r="B283" s="15" t="s">
        <v>171</v>
      </c>
      <c r="D283" s="1175" t="s">
        <v>20</v>
      </c>
      <c r="E283" s="30" t="s">
        <v>195</v>
      </c>
      <c r="F283" s="30"/>
      <c r="G283" s="15"/>
      <c r="H283" s="15"/>
      <c r="I283" s="15"/>
      <c r="J283" s="10"/>
      <c r="K283" s="10"/>
      <c r="L283" s="10"/>
      <c r="M283" s="10"/>
      <c r="N283" s="10"/>
      <c r="O283" s="10"/>
      <c r="P283" s="10"/>
      <c r="Q283" s="10"/>
      <c r="R283" s="2256"/>
      <c r="S283" s="2256"/>
      <c r="T283" s="2256"/>
      <c r="U283" s="2256"/>
      <c r="V283" s="2256"/>
      <c r="W283" s="2256"/>
      <c r="X283" s="2256"/>
    </row>
    <row r="284" spans="1:24" x14ac:dyDescent="0.2">
      <c r="A284" s="2049" t="s">
        <v>11</v>
      </c>
      <c r="B284" s="15" t="s">
        <v>172</v>
      </c>
      <c r="D284" s="1175" t="s">
        <v>20</v>
      </c>
      <c r="E284" s="30" t="s">
        <v>196</v>
      </c>
      <c r="F284" s="30"/>
      <c r="G284" s="17"/>
      <c r="H284" s="15"/>
      <c r="I284" s="15"/>
      <c r="J284" s="10"/>
      <c r="K284" s="10"/>
      <c r="L284" s="10"/>
      <c r="M284" s="10"/>
      <c r="N284" s="10"/>
      <c r="O284" s="10"/>
      <c r="P284" s="10"/>
      <c r="Q284" s="10"/>
      <c r="R284" s="2256"/>
      <c r="S284" s="2256"/>
      <c r="T284" s="2256"/>
      <c r="U284" s="2256"/>
      <c r="V284" s="2256"/>
      <c r="W284" s="2256"/>
      <c r="X284" s="2256"/>
    </row>
    <row r="285" spans="1:24" x14ac:dyDescent="0.2">
      <c r="A285" s="2049" t="s">
        <v>13</v>
      </c>
      <c r="B285" s="18" t="s">
        <v>173</v>
      </c>
      <c r="D285" s="1175" t="s">
        <v>20</v>
      </c>
      <c r="E285" s="30" t="s">
        <v>197</v>
      </c>
      <c r="F285" s="30"/>
      <c r="G285" s="18"/>
      <c r="H285" s="15"/>
      <c r="I285" s="15"/>
      <c r="J285" s="10"/>
      <c r="K285" s="10"/>
      <c r="L285" s="10"/>
      <c r="M285" s="10"/>
      <c r="N285" s="10"/>
      <c r="O285" s="10"/>
      <c r="P285" s="10"/>
      <c r="Q285" s="10"/>
      <c r="R285" s="2392"/>
      <c r="S285" s="2392"/>
      <c r="T285" s="2392"/>
      <c r="U285" s="2392"/>
      <c r="V285" s="2392"/>
      <c r="W285" s="2392"/>
      <c r="X285" s="2392"/>
    </row>
    <row r="286" spans="1:24" x14ac:dyDescent="0.2">
      <c r="A286" s="2049" t="s">
        <v>49</v>
      </c>
      <c r="B286" s="15" t="s">
        <v>174</v>
      </c>
      <c r="D286" s="1175" t="s">
        <v>20</v>
      </c>
      <c r="E286" s="30" t="s">
        <v>198</v>
      </c>
      <c r="F286" s="30"/>
      <c r="G286" s="15"/>
      <c r="H286" s="15"/>
      <c r="I286" s="15"/>
      <c r="J286" s="2045"/>
      <c r="K286" s="10"/>
      <c r="L286" s="10"/>
      <c r="M286" s="10"/>
      <c r="N286" s="10"/>
      <c r="O286" s="10"/>
      <c r="P286" s="10"/>
      <c r="Q286" s="10"/>
      <c r="R286" s="2392"/>
      <c r="S286" s="2392"/>
      <c r="T286" s="2392"/>
      <c r="U286" s="2392"/>
      <c r="V286" s="2392"/>
      <c r="W286" s="2392"/>
      <c r="X286" s="2392"/>
    </row>
    <row r="287" spans="1:24" x14ac:dyDescent="0.2">
      <c r="A287" s="2049" t="s">
        <v>50</v>
      </c>
      <c r="B287" s="15" t="s">
        <v>175</v>
      </c>
      <c r="D287" s="1175" t="s">
        <v>20</v>
      </c>
      <c r="E287" s="30" t="s">
        <v>199</v>
      </c>
      <c r="F287" s="30"/>
      <c r="G287" s="10"/>
      <c r="H287" s="10"/>
      <c r="I287" s="10"/>
      <c r="J287" s="2045"/>
      <c r="K287" s="10"/>
      <c r="L287" s="10"/>
      <c r="M287" s="10"/>
      <c r="N287" s="10"/>
      <c r="O287" s="10"/>
      <c r="P287" s="10"/>
      <c r="Q287" s="10"/>
      <c r="X287" s="95"/>
    </row>
    <row r="288" spans="1:24" x14ac:dyDescent="0.2">
      <c r="A288" s="2049" t="s">
        <v>51</v>
      </c>
      <c r="B288" s="15" t="s">
        <v>177</v>
      </c>
      <c r="D288" s="1175" t="s">
        <v>20</v>
      </c>
      <c r="E288" s="30" t="s">
        <v>200</v>
      </c>
      <c r="F288" s="30"/>
      <c r="G288" s="10"/>
      <c r="H288" s="10"/>
      <c r="I288" s="10"/>
      <c r="J288" s="2045"/>
      <c r="K288" s="10"/>
      <c r="L288" s="10"/>
      <c r="M288" s="10"/>
      <c r="N288" s="10"/>
      <c r="O288" s="10"/>
      <c r="P288" s="10"/>
      <c r="Q288" s="10"/>
      <c r="X288" s="95"/>
    </row>
    <row r="289" spans="1:24" x14ac:dyDescent="0.2">
      <c r="A289" s="2049" t="s">
        <v>52</v>
      </c>
      <c r="B289" s="15" t="s">
        <v>179</v>
      </c>
      <c r="D289" s="1175" t="s">
        <v>20</v>
      </c>
      <c r="E289" s="30" t="s">
        <v>201</v>
      </c>
      <c r="F289" s="30"/>
      <c r="G289" s="10"/>
      <c r="H289" s="10"/>
      <c r="I289" s="10"/>
      <c r="J289" s="2045"/>
      <c r="K289" s="10"/>
      <c r="L289" s="10"/>
      <c r="M289" s="10"/>
      <c r="N289" s="10"/>
      <c r="O289" s="10"/>
      <c r="P289" s="10"/>
      <c r="Q289" s="10"/>
      <c r="X289" s="95"/>
    </row>
    <row r="290" spans="1:24" x14ac:dyDescent="0.2">
      <c r="A290" s="2049" t="s">
        <v>53</v>
      </c>
      <c r="B290" s="15" t="s">
        <v>191</v>
      </c>
      <c r="D290" s="1175" t="s">
        <v>20</v>
      </c>
      <c r="E290" s="30" t="s">
        <v>202</v>
      </c>
      <c r="F290" s="30"/>
      <c r="G290" s="10"/>
      <c r="H290" s="10"/>
      <c r="I290" s="10"/>
      <c r="J290" s="2045"/>
      <c r="K290" s="10"/>
      <c r="L290" s="10"/>
      <c r="M290" s="10"/>
      <c r="N290" s="10"/>
      <c r="O290" s="10"/>
      <c r="P290" s="10"/>
      <c r="Q290" s="10"/>
      <c r="R290" s="2257"/>
      <c r="S290" s="2257"/>
      <c r="T290" s="2257"/>
      <c r="U290" s="2257"/>
      <c r="V290" s="2257"/>
      <c r="W290" s="2257"/>
      <c r="X290" s="2257"/>
    </row>
    <row r="291" spans="1:24" x14ac:dyDescent="0.2">
      <c r="A291" s="2049" t="s">
        <v>54</v>
      </c>
      <c r="B291" s="15" t="s">
        <v>180</v>
      </c>
      <c r="D291" s="1175" t="s">
        <v>20</v>
      </c>
      <c r="E291" s="30" t="s">
        <v>206</v>
      </c>
      <c r="F291" s="30"/>
      <c r="G291" s="10"/>
      <c r="H291" s="10"/>
      <c r="I291" s="10"/>
      <c r="J291" s="2045"/>
      <c r="K291" s="10"/>
      <c r="L291" s="10"/>
      <c r="M291" s="10"/>
      <c r="N291" s="10"/>
      <c r="O291" s="10"/>
      <c r="P291" s="10"/>
      <c r="Q291" s="10"/>
      <c r="R291" s="2392"/>
      <c r="S291" s="2392"/>
      <c r="T291" s="2392"/>
      <c r="U291" s="2392"/>
      <c r="V291" s="2392"/>
      <c r="W291" s="2392"/>
      <c r="X291" s="2392"/>
    </row>
    <row r="292" spans="1:24" x14ac:dyDescent="0.2">
      <c r="A292" s="2049" t="s">
        <v>55</v>
      </c>
      <c r="B292" s="15" t="s">
        <v>192</v>
      </c>
      <c r="D292" s="1175" t="s">
        <v>20</v>
      </c>
      <c r="E292" s="30" t="s">
        <v>203</v>
      </c>
      <c r="F292" s="30"/>
      <c r="G292" s="10"/>
      <c r="H292" s="10"/>
      <c r="I292" s="10"/>
      <c r="J292" s="2045"/>
      <c r="K292" s="10"/>
      <c r="L292" s="10"/>
      <c r="M292" s="10"/>
      <c r="N292" s="10"/>
      <c r="O292" s="10"/>
      <c r="P292" s="10"/>
      <c r="Q292" s="10"/>
      <c r="R292" s="2392"/>
      <c r="S292" s="2392"/>
      <c r="T292" s="2392"/>
      <c r="U292" s="2392"/>
      <c r="V292" s="2392"/>
      <c r="W292" s="2392"/>
      <c r="X292" s="2392"/>
    </row>
    <row r="293" spans="1:24" x14ac:dyDescent="0.2">
      <c r="A293" s="2049" t="s">
        <v>56</v>
      </c>
      <c r="B293" s="15" t="s">
        <v>183</v>
      </c>
      <c r="D293" s="1175" t="s">
        <v>20</v>
      </c>
      <c r="E293" s="30" t="s">
        <v>205</v>
      </c>
      <c r="F293" s="30"/>
      <c r="G293" s="10"/>
      <c r="H293" s="10"/>
      <c r="I293" s="10"/>
      <c r="J293" s="2045"/>
      <c r="K293" s="10"/>
      <c r="L293" s="10"/>
      <c r="M293" s="10"/>
      <c r="N293" s="10"/>
      <c r="O293" s="10"/>
      <c r="P293" s="10"/>
      <c r="Q293" s="10"/>
      <c r="X293" s="95"/>
    </row>
    <row r="294" spans="1:24" x14ac:dyDescent="0.2">
      <c r="A294" s="2049" t="s">
        <v>57</v>
      </c>
      <c r="B294" s="15" t="s">
        <v>193</v>
      </c>
      <c r="D294" s="1175" t="s">
        <v>20</v>
      </c>
      <c r="E294" s="30" t="s">
        <v>204</v>
      </c>
      <c r="F294" s="30"/>
      <c r="G294" s="10"/>
      <c r="H294" s="10"/>
      <c r="I294" s="10"/>
      <c r="J294" s="2045"/>
      <c r="K294" s="10"/>
      <c r="L294" s="10"/>
      <c r="M294" s="10"/>
      <c r="N294" s="10"/>
      <c r="O294" s="10"/>
      <c r="P294" s="10"/>
      <c r="Q294" s="10"/>
      <c r="X294" s="95"/>
    </row>
    <row r="295" spans="1:24" x14ac:dyDescent="0.2">
      <c r="A295" s="1174" t="s">
        <v>643</v>
      </c>
      <c r="B295" s="112" t="s">
        <v>679</v>
      </c>
    </row>
    <row r="297" spans="1:24" ht="18" x14ac:dyDescent="0.25">
      <c r="A297" s="2361" t="s">
        <v>261</v>
      </c>
      <c r="B297" s="2361"/>
      <c r="C297" s="2361"/>
      <c r="D297" s="2361"/>
      <c r="E297" s="2361"/>
      <c r="F297" s="2361"/>
      <c r="G297" s="2361"/>
      <c r="H297" s="2361"/>
      <c r="I297" s="2361"/>
      <c r="J297" s="2361"/>
      <c r="K297" s="2361"/>
      <c r="L297" s="2361"/>
      <c r="M297" s="2361"/>
      <c r="N297" s="2361"/>
      <c r="O297" s="2361"/>
      <c r="P297" s="2361"/>
      <c r="Q297" s="2361"/>
      <c r="R297" s="2361"/>
      <c r="S297" s="2361"/>
      <c r="T297" s="2361"/>
      <c r="U297" s="2361"/>
      <c r="V297" s="2361"/>
      <c r="W297" s="2361"/>
      <c r="X297" s="2361"/>
    </row>
    <row r="298" spans="1:24" ht="18" x14ac:dyDescent="0.25">
      <c r="A298" s="2146"/>
      <c r="B298" s="2146"/>
      <c r="C298" s="2146"/>
      <c r="D298" s="2146"/>
      <c r="E298" s="2146"/>
      <c r="F298" s="2146"/>
      <c r="G298" s="2146"/>
      <c r="H298" s="2146"/>
      <c r="I298" s="2146"/>
      <c r="J298" s="2146"/>
      <c r="K298" s="2146"/>
      <c r="L298" s="2146"/>
      <c r="M298" s="2146"/>
      <c r="N298" s="2146"/>
      <c r="O298" s="2146"/>
      <c r="P298" s="2146"/>
      <c r="Q298" s="2146"/>
      <c r="R298" s="2146"/>
      <c r="S298" s="2146"/>
      <c r="T298" s="2146"/>
      <c r="U298" s="2146"/>
      <c r="V298" s="2146"/>
      <c r="W298" s="2146"/>
    </row>
    <row r="299" spans="1:24" x14ac:dyDescent="0.2">
      <c r="A299" s="112" t="s">
        <v>273</v>
      </c>
      <c r="B299" s="112"/>
      <c r="C299" s="112" t="s">
        <v>27</v>
      </c>
      <c r="D299" s="2705" t="s">
        <v>291</v>
      </c>
      <c r="E299" s="2705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</row>
    <row r="300" spans="1:24" x14ac:dyDescent="0.2">
      <c r="A300" s="112" t="s">
        <v>25</v>
      </c>
      <c r="B300" s="112"/>
      <c r="C300" s="112" t="s">
        <v>27</v>
      </c>
      <c r="D300" s="2706">
        <v>2014</v>
      </c>
      <c r="E300" s="2706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</row>
    <row r="301" spans="1:24" x14ac:dyDescent="0.2">
      <c r="A301" s="112" t="s">
        <v>311</v>
      </c>
      <c r="B301" s="112"/>
      <c r="C301" s="112" t="s">
        <v>27</v>
      </c>
      <c r="D301" s="1274" t="s">
        <v>295</v>
      </c>
      <c r="E301" s="1274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</row>
    <row r="302" spans="1:24" x14ac:dyDescent="0.2">
      <c r="A302" s="112" t="s">
        <v>26</v>
      </c>
      <c r="B302" s="112"/>
      <c r="C302" s="112" t="s">
        <v>27</v>
      </c>
      <c r="D302" s="2157" t="s">
        <v>315</v>
      </c>
      <c r="E302" s="2157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</row>
    <row r="303" spans="1:24" ht="13.5" thickBot="1" x14ac:dyDescent="0.25">
      <c r="A303" s="112"/>
      <c r="B303" s="112"/>
      <c r="C303" s="460"/>
      <c r="D303" s="460"/>
      <c r="E303" s="460"/>
      <c r="F303" s="460"/>
      <c r="G303" s="354"/>
      <c r="H303" s="354"/>
      <c r="I303" s="354"/>
      <c r="J303" s="354"/>
      <c r="K303" s="354"/>
      <c r="L303" s="354"/>
      <c r="M303" s="354"/>
      <c r="N303" s="354"/>
      <c r="O303" s="354"/>
      <c r="P303" s="354"/>
      <c r="Q303" s="354"/>
      <c r="R303" s="354"/>
      <c r="S303" s="354"/>
      <c r="T303" s="354"/>
      <c r="U303" s="354"/>
      <c r="V303" s="354"/>
      <c r="W303" s="354"/>
      <c r="X303" s="460"/>
    </row>
    <row r="304" spans="1:24" x14ac:dyDescent="0.2">
      <c r="A304" s="2707" t="s">
        <v>0</v>
      </c>
      <c r="B304" s="2710" t="s">
        <v>272</v>
      </c>
      <c r="C304" s="2711"/>
      <c r="D304" s="2711"/>
      <c r="E304" s="2716" t="s">
        <v>194</v>
      </c>
      <c r="F304" s="2399" t="s">
        <v>169</v>
      </c>
      <c r="G304" s="2719" t="s">
        <v>170</v>
      </c>
      <c r="H304" s="2357"/>
      <c r="I304" s="2357"/>
      <c r="J304" s="2357"/>
      <c r="K304" s="2357"/>
      <c r="L304" s="2357"/>
      <c r="M304" s="2357"/>
      <c r="N304" s="2357"/>
      <c r="O304" s="2357"/>
      <c r="P304" s="2357"/>
      <c r="Q304" s="2357"/>
      <c r="R304" s="2357"/>
      <c r="S304" s="2357"/>
      <c r="T304" s="2357"/>
      <c r="U304" s="2357"/>
      <c r="V304" s="2357"/>
      <c r="W304" s="2359"/>
      <c r="X304" s="2400" t="s">
        <v>309</v>
      </c>
    </row>
    <row r="305" spans="1:24" x14ac:dyDescent="0.2">
      <c r="A305" s="2708"/>
      <c r="B305" s="2712"/>
      <c r="C305" s="2713"/>
      <c r="D305" s="2713"/>
      <c r="E305" s="2717"/>
      <c r="F305" s="2401"/>
      <c r="G305" s="2720" t="s">
        <v>171</v>
      </c>
      <c r="H305" s="2358" t="s">
        <v>172</v>
      </c>
      <c r="I305" s="2358" t="s">
        <v>173</v>
      </c>
      <c r="J305" s="2358" t="s">
        <v>174</v>
      </c>
      <c r="K305" s="2358" t="s">
        <v>241</v>
      </c>
      <c r="L305" s="2358" t="s">
        <v>176</v>
      </c>
      <c r="M305" s="2358" t="s">
        <v>177</v>
      </c>
      <c r="N305" s="2358" t="s">
        <v>178</v>
      </c>
      <c r="O305" s="2358" t="s">
        <v>182</v>
      </c>
      <c r="P305" s="2358" t="s">
        <v>179</v>
      </c>
      <c r="Q305" s="2358" t="s">
        <v>270</v>
      </c>
      <c r="R305" s="2358" t="s">
        <v>180</v>
      </c>
      <c r="S305" s="2358" t="s">
        <v>181</v>
      </c>
      <c r="T305" s="2358" t="s">
        <v>183</v>
      </c>
      <c r="U305" s="2358" t="s">
        <v>193</v>
      </c>
      <c r="V305" s="2358" t="s">
        <v>184</v>
      </c>
      <c r="W305" s="2360" t="s">
        <v>97</v>
      </c>
      <c r="X305" s="2402"/>
    </row>
    <row r="306" spans="1:24" x14ac:dyDescent="0.2">
      <c r="A306" s="2709"/>
      <c r="B306" s="2714"/>
      <c r="C306" s="2715"/>
      <c r="D306" s="2715"/>
      <c r="E306" s="2718"/>
      <c r="F306" s="2403"/>
      <c r="G306" s="2720"/>
      <c r="H306" s="2358"/>
      <c r="I306" s="2358"/>
      <c r="J306" s="2358"/>
      <c r="K306" s="2358"/>
      <c r="L306" s="2358"/>
      <c r="M306" s="2358"/>
      <c r="N306" s="2358"/>
      <c r="O306" s="2358"/>
      <c r="P306" s="2358"/>
      <c r="Q306" s="2358"/>
      <c r="R306" s="2358"/>
      <c r="S306" s="2358"/>
      <c r="T306" s="2358"/>
      <c r="U306" s="2358"/>
      <c r="V306" s="2358"/>
      <c r="W306" s="2360"/>
      <c r="X306" s="2404"/>
    </row>
    <row r="307" spans="1:24" ht="13.5" thickBot="1" x14ac:dyDescent="0.25">
      <c r="A307" s="375">
        <v>1</v>
      </c>
      <c r="B307" s="2696">
        <v>2</v>
      </c>
      <c r="C307" s="2398"/>
      <c r="D307" s="2398"/>
      <c r="E307" s="461">
        <v>3</v>
      </c>
      <c r="F307" s="462">
        <v>4</v>
      </c>
      <c r="G307" s="375">
        <v>5</v>
      </c>
      <c r="H307" s="378">
        <v>6</v>
      </c>
      <c r="I307" s="378">
        <v>7</v>
      </c>
      <c r="J307" s="378">
        <v>8</v>
      </c>
      <c r="K307" s="378">
        <v>9</v>
      </c>
      <c r="L307" s="378">
        <v>10</v>
      </c>
      <c r="M307" s="378">
        <v>11</v>
      </c>
      <c r="N307" s="378">
        <v>12</v>
      </c>
      <c r="O307" s="378">
        <v>13</v>
      </c>
      <c r="P307" s="378">
        <v>14</v>
      </c>
      <c r="Q307" s="378">
        <v>15</v>
      </c>
      <c r="R307" s="378">
        <v>16</v>
      </c>
      <c r="S307" s="378">
        <v>17</v>
      </c>
      <c r="T307" s="378">
        <v>18</v>
      </c>
      <c r="U307" s="378">
        <v>19</v>
      </c>
      <c r="V307" s="378">
        <v>20</v>
      </c>
      <c r="W307" s="376">
        <v>21</v>
      </c>
      <c r="X307" s="2145">
        <v>22</v>
      </c>
    </row>
    <row r="308" spans="1:24" x14ac:dyDescent="0.2">
      <c r="A308" s="436"/>
      <c r="B308" s="2697"/>
      <c r="C308" s="2698"/>
      <c r="D308" s="2698"/>
      <c r="E308" s="437"/>
      <c r="F308" s="437"/>
      <c r="G308" s="438"/>
      <c r="H308" s="439"/>
      <c r="I308" s="440"/>
      <c r="J308" s="440"/>
      <c r="K308" s="440"/>
      <c r="L308" s="440"/>
      <c r="M308" s="439"/>
      <c r="N308" s="439"/>
      <c r="O308" s="439"/>
      <c r="P308" s="439"/>
      <c r="Q308" s="439"/>
      <c r="R308" s="439"/>
      <c r="S308" s="439"/>
      <c r="T308" s="441"/>
      <c r="U308" s="442"/>
      <c r="V308" s="441"/>
      <c r="W308" s="443"/>
      <c r="X308" s="444"/>
    </row>
    <row r="309" spans="1:24" x14ac:dyDescent="0.2">
      <c r="A309" s="445"/>
      <c r="B309" s="2699" t="s">
        <v>275</v>
      </c>
      <c r="C309" s="2700"/>
      <c r="D309" s="2700"/>
      <c r="E309" s="1687">
        <v>19</v>
      </c>
      <c r="F309" s="1687">
        <v>19</v>
      </c>
      <c r="G309" s="1688">
        <v>1</v>
      </c>
      <c r="H309" s="1689">
        <v>4</v>
      </c>
      <c r="I309" s="1689"/>
      <c r="J309" s="1689"/>
      <c r="K309" s="1689">
        <v>11</v>
      </c>
      <c r="L309" s="1689">
        <v>3</v>
      </c>
      <c r="M309" s="1689"/>
      <c r="N309" s="1689">
        <v>4</v>
      </c>
      <c r="O309" s="1689"/>
      <c r="P309" s="1689">
        <v>4</v>
      </c>
      <c r="Q309" s="1689">
        <v>7</v>
      </c>
      <c r="R309" s="1689"/>
      <c r="S309" s="1689"/>
      <c r="T309" s="1689"/>
      <c r="U309" s="1689">
        <v>7</v>
      </c>
      <c r="V309" s="1689"/>
      <c r="W309" s="1689">
        <v>7</v>
      </c>
      <c r="X309" s="1690"/>
    </row>
    <row r="310" spans="1:24" ht="13.5" thickBot="1" x14ac:dyDescent="0.25">
      <c r="A310" s="452"/>
      <c r="B310" s="2701"/>
      <c r="C310" s="2702"/>
      <c r="D310" s="2702"/>
      <c r="E310" s="1691"/>
      <c r="F310" s="1691"/>
      <c r="G310" s="1692"/>
      <c r="H310" s="1693"/>
      <c r="I310" s="1694"/>
      <c r="J310" s="1694"/>
      <c r="K310" s="1694"/>
      <c r="L310" s="1694"/>
      <c r="M310" s="1693"/>
      <c r="N310" s="1693"/>
      <c r="O310" s="1693"/>
      <c r="P310" s="1693"/>
      <c r="Q310" s="1693"/>
      <c r="R310" s="1693"/>
      <c r="S310" s="1693"/>
      <c r="T310" s="1695"/>
      <c r="U310" s="1695"/>
      <c r="V310" s="1695"/>
      <c r="W310" s="1696"/>
      <c r="X310" s="1697"/>
    </row>
    <row r="311" spans="1:24" ht="13.5" thickBot="1" x14ac:dyDescent="0.25">
      <c r="A311" s="2299" t="s">
        <v>308</v>
      </c>
      <c r="B311" s="2668"/>
      <c r="C311" s="2668"/>
      <c r="D311" s="2703"/>
      <c r="E311" s="1684">
        <f>SUM(E309:E310)</f>
        <v>19</v>
      </c>
      <c r="F311" s="1684">
        <f t="shared" ref="F311:W311" si="9">SUM(F309:F310)</f>
        <v>19</v>
      </c>
      <c r="G311" s="1685">
        <f t="shared" si="9"/>
        <v>1</v>
      </c>
      <c r="H311" s="1686">
        <f t="shared" si="9"/>
        <v>4</v>
      </c>
      <c r="I311" s="1686">
        <f t="shared" si="9"/>
        <v>0</v>
      </c>
      <c r="J311" s="1686">
        <f t="shared" si="9"/>
        <v>0</v>
      </c>
      <c r="K311" s="1686">
        <f t="shared" si="9"/>
        <v>11</v>
      </c>
      <c r="L311" s="1686">
        <f t="shared" si="9"/>
        <v>3</v>
      </c>
      <c r="M311" s="1686">
        <f t="shared" si="9"/>
        <v>0</v>
      </c>
      <c r="N311" s="1686">
        <f t="shared" si="9"/>
        <v>4</v>
      </c>
      <c r="O311" s="1686">
        <f t="shared" si="9"/>
        <v>0</v>
      </c>
      <c r="P311" s="1686">
        <f t="shared" si="9"/>
        <v>4</v>
      </c>
      <c r="Q311" s="1686">
        <f t="shared" si="9"/>
        <v>7</v>
      </c>
      <c r="R311" s="1686">
        <f t="shared" si="9"/>
        <v>0</v>
      </c>
      <c r="S311" s="1686">
        <f t="shared" si="9"/>
        <v>0</v>
      </c>
      <c r="T311" s="1686">
        <f t="shared" si="9"/>
        <v>0</v>
      </c>
      <c r="U311" s="1686">
        <f t="shared" si="9"/>
        <v>7</v>
      </c>
      <c r="V311" s="1686">
        <f t="shared" si="9"/>
        <v>0</v>
      </c>
      <c r="W311" s="1686">
        <f t="shared" si="9"/>
        <v>7</v>
      </c>
      <c r="X311" s="1698"/>
    </row>
    <row r="312" spans="1:24" x14ac:dyDescent="0.2">
      <c r="A312" s="2158"/>
      <c r="B312" s="2158"/>
      <c r="C312" s="2158"/>
      <c r="D312" s="2158"/>
      <c r="E312" s="416"/>
      <c r="F312" s="416"/>
      <c r="G312" s="416"/>
      <c r="H312" s="416"/>
      <c r="I312" s="416"/>
      <c r="J312" s="416"/>
      <c r="K312" s="416"/>
      <c r="L312" s="416"/>
      <c r="M312" s="416"/>
      <c r="N312" s="416"/>
      <c r="O312" s="416"/>
      <c r="P312" s="416"/>
      <c r="Q312" s="416"/>
      <c r="R312" s="416"/>
      <c r="S312" s="416"/>
      <c r="T312" s="416"/>
      <c r="U312" s="416"/>
      <c r="V312" s="416"/>
      <c r="W312" s="416"/>
      <c r="X312" s="417"/>
    </row>
    <row r="313" spans="1:24" x14ac:dyDescent="0.2">
      <c r="A313" s="65" t="s">
        <v>79</v>
      </c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2704"/>
      <c r="S313" s="2396"/>
      <c r="T313" s="2396"/>
      <c r="U313" s="2396"/>
      <c r="V313" s="2396"/>
      <c r="W313" s="2396"/>
      <c r="X313" s="2396"/>
    </row>
    <row r="314" spans="1:24" x14ac:dyDescent="0.2">
      <c r="X314" s="95"/>
    </row>
    <row r="315" spans="1:24" x14ac:dyDescent="0.2">
      <c r="A315" s="2147" t="s">
        <v>8</v>
      </c>
      <c r="B315" s="15" t="s">
        <v>171</v>
      </c>
      <c r="D315" s="1175" t="s">
        <v>20</v>
      </c>
      <c r="E315" s="30" t="s">
        <v>195</v>
      </c>
      <c r="F315" s="30"/>
      <c r="G315" s="15"/>
      <c r="H315" s="15"/>
      <c r="I315" s="15"/>
      <c r="J315" s="10"/>
      <c r="K315" s="10"/>
      <c r="L315" s="10"/>
      <c r="M315" s="10"/>
      <c r="N315" s="10"/>
      <c r="O315" s="10"/>
      <c r="P315" s="10"/>
      <c r="Q315" s="10"/>
      <c r="R315" s="2256"/>
      <c r="S315" s="2256"/>
      <c r="T315" s="2256"/>
      <c r="U315" s="2256"/>
      <c r="V315" s="2256"/>
      <c r="W315" s="2256"/>
      <c r="X315" s="2256"/>
    </row>
    <row r="316" spans="1:24" x14ac:dyDescent="0.2">
      <c r="A316" s="2147" t="s">
        <v>11</v>
      </c>
      <c r="B316" s="15" t="s">
        <v>172</v>
      </c>
      <c r="D316" s="1175" t="s">
        <v>20</v>
      </c>
      <c r="E316" s="30" t="s">
        <v>196</v>
      </c>
      <c r="F316" s="30"/>
      <c r="G316" s="17"/>
      <c r="H316" s="15"/>
      <c r="I316" s="15"/>
      <c r="J316" s="10"/>
      <c r="K316" s="10"/>
      <c r="L316" s="10"/>
      <c r="M316" s="10"/>
      <c r="N316" s="10"/>
      <c r="O316" s="10"/>
      <c r="P316" s="10"/>
      <c r="Q316" s="10"/>
      <c r="R316" s="2256"/>
      <c r="S316" s="2256"/>
      <c r="T316" s="2256"/>
      <c r="U316" s="2256"/>
      <c r="V316" s="2256"/>
      <c r="W316" s="2256"/>
      <c r="X316" s="2256"/>
    </row>
    <row r="317" spans="1:24" x14ac:dyDescent="0.2">
      <c r="A317" s="2147" t="s">
        <v>13</v>
      </c>
      <c r="B317" s="18" t="s">
        <v>173</v>
      </c>
      <c r="D317" s="1175" t="s">
        <v>20</v>
      </c>
      <c r="E317" s="30" t="s">
        <v>197</v>
      </c>
      <c r="F317" s="30"/>
      <c r="G317" s="18"/>
      <c r="H317" s="15"/>
      <c r="I317" s="15"/>
      <c r="J317" s="10"/>
      <c r="K317" s="10"/>
      <c r="L317" s="10"/>
      <c r="M317" s="10"/>
      <c r="N317" s="10"/>
      <c r="O317" s="10"/>
      <c r="P317" s="10"/>
      <c r="Q317" s="10"/>
      <c r="R317" s="2392"/>
      <c r="S317" s="2392"/>
      <c r="T317" s="2392"/>
      <c r="U317" s="2392"/>
      <c r="V317" s="2392"/>
      <c r="W317" s="2392"/>
      <c r="X317" s="2392"/>
    </row>
    <row r="318" spans="1:24" x14ac:dyDescent="0.2">
      <c r="A318" s="2147" t="s">
        <v>49</v>
      </c>
      <c r="B318" s="15" t="s">
        <v>174</v>
      </c>
      <c r="D318" s="1175" t="s">
        <v>20</v>
      </c>
      <c r="E318" s="30" t="s">
        <v>198</v>
      </c>
      <c r="F318" s="30"/>
      <c r="G318" s="15"/>
      <c r="H318" s="15"/>
      <c r="I318" s="15"/>
      <c r="J318" s="2143"/>
      <c r="K318" s="10"/>
      <c r="L318" s="10"/>
      <c r="M318" s="10"/>
      <c r="N318" s="10"/>
      <c r="O318" s="10"/>
      <c r="P318" s="10"/>
      <c r="Q318" s="10"/>
      <c r="R318" s="2392"/>
      <c r="S318" s="2392"/>
      <c r="T318" s="2392"/>
      <c r="U318" s="2392"/>
      <c r="V318" s="2392"/>
      <c r="W318" s="2392"/>
      <c r="X318" s="2392"/>
    </row>
    <row r="319" spans="1:24" x14ac:dyDescent="0.2">
      <c r="A319" s="2147" t="s">
        <v>50</v>
      </c>
      <c r="B319" s="15" t="s">
        <v>175</v>
      </c>
      <c r="D319" s="1175" t="s">
        <v>20</v>
      </c>
      <c r="E319" s="30" t="s">
        <v>199</v>
      </c>
      <c r="F319" s="30"/>
      <c r="G319" s="10"/>
      <c r="H319" s="10"/>
      <c r="I319" s="10"/>
      <c r="J319" s="2143"/>
      <c r="K319" s="10"/>
      <c r="L319" s="10"/>
      <c r="M319" s="10"/>
      <c r="N319" s="10"/>
      <c r="O319" s="10"/>
      <c r="P319" s="10"/>
      <c r="Q319" s="10"/>
      <c r="X319" s="95"/>
    </row>
    <row r="320" spans="1:24" x14ac:dyDescent="0.2">
      <c r="A320" s="2147" t="s">
        <v>51</v>
      </c>
      <c r="B320" s="15" t="s">
        <v>177</v>
      </c>
      <c r="D320" s="1175" t="s">
        <v>20</v>
      </c>
      <c r="E320" s="30" t="s">
        <v>200</v>
      </c>
      <c r="F320" s="30"/>
      <c r="G320" s="10"/>
      <c r="H320" s="10"/>
      <c r="I320" s="10"/>
      <c r="J320" s="2143"/>
      <c r="K320" s="10"/>
      <c r="L320" s="10"/>
      <c r="M320" s="10"/>
      <c r="N320" s="10"/>
      <c r="O320" s="10"/>
      <c r="P320" s="10"/>
      <c r="Q320" s="10"/>
      <c r="X320" s="95"/>
    </row>
    <row r="321" spans="1:24" x14ac:dyDescent="0.2">
      <c r="A321" s="2147" t="s">
        <v>52</v>
      </c>
      <c r="B321" s="15" t="s">
        <v>179</v>
      </c>
      <c r="D321" s="1175" t="s">
        <v>20</v>
      </c>
      <c r="E321" s="30" t="s">
        <v>201</v>
      </c>
      <c r="F321" s="30"/>
      <c r="G321" s="10"/>
      <c r="H321" s="10"/>
      <c r="I321" s="10"/>
      <c r="J321" s="2143"/>
      <c r="K321" s="10"/>
      <c r="L321" s="10"/>
      <c r="M321" s="10"/>
      <c r="N321" s="10"/>
      <c r="O321" s="10"/>
      <c r="P321" s="10"/>
      <c r="Q321" s="10"/>
      <c r="X321" s="95"/>
    </row>
    <row r="322" spans="1:24" x14ac:dyDescent="0.2">
      <c r="A322" s="2147" t="s">
        <v>53</v>
      </c>
      <c r="B322" s="15" t="s">
        <v>191</v>
      </c>
      <c r="D322" s="1175" t="s">
        <v>20</v>
      </c>
      <c r="E322" s="30" t="s">
        <v>202</v>
      </c>
      <c r="F322" s="30"/>
      <c r="G322" s="10"/>
      <c r="H322" s="10"/>
      <c r="I322" s="10"/>
      <c r="J322" s="2143"/>
      <c r="K322" s="10"/>
      <c r="L322" s="10"/>
      <c r="M322" s="10"/>
      <c r="N322" s="10"/>
      <c r="O322" s="10"/>
      <c r="P322" s="10"/>
      <c r="Q322" s="10"/>
      <c r="R322" s="2257"/>
      <c r="S322" s="2257"/>
      <c r="T322" s="2257"/>
      <c r="U322" s="2257"/>
      <c r="V322" s="2257"/>
      <c r="W322" s="2257"/>
      <c r="X322" s="2257"/>
    </row>
    <row r="323" spans="1:24" x14ac:dyDescent="0.2">
      <c r="A323" s="2147" t="s">
        <v>54</v>
      </c>
      <c r="B323" s="15" t="s">
        <v>180</v>
      </c>
      <c r="D323" s="1175" t="s">
        <v>20</v>
      </c>
      <c r="E323" s="30" t="s">
        <v>206</v>
      </c>
      <c r="F323" s="30"/>
      <c r="G323" s="10"/>
      <c r="H323" s="10"/>
      <c r="I323" s="10"/>
      <c r="J323" s="2143"/>
      <c r="K323" s="10"/>
      <c r="L323" s="10"/>
      <c r="M323" s="10"/>
      <c r="N323" s="10"/>
      <c r="O323" s="10"/>
      <c r="P323" s="10"/>
      <c r="Q323" s="10"/>
      <c r="R323" s="2392"/>
      <c r="S323" s="2392"/>
      <c r="T323" s="2392"/>
      <c r="U323" s="2392"/>
      <c r="V323" s="2392"/>
      <c r="W323" s="2392"/>
      <c r="X323" s="2392"/>
    </row>
    <row r="324" spans="1:24" x14ac:dyDescent="0.2">
      <c r="A324" s="2147" t="s">
        <v>55</v>
      </c>
      <c r="B324" s="15" t="s">
        <v>192</v>
      </c>
      <c r="D324" s="1175" t="s">
        <v>20</v>
      </c>
      <c r="E324" s="30" t="s">
        <v>203</v>
      </c>
      <c r="F324" s="30"/>
      <c r="G324" s="10"/>
      <c r="H324" s="10"/>
      <c r="I324" s="10"/>
      <c r="J324" s="2143"/>
      <c r="K324" s="10"/>
      <c r="L324" s="10"/>
      <c r="M324" s="10"/>
      <c r="N324" s="10"/>
      <c r="O324" s="10"/>
      <c r="P324" s="10"/>
      <c r="Q324" s="10"/>
      <c r="R324" s="2392"/>
      <c r="S324" s="2392"/>
      <c r="T324" s="2392"/>
      <c r="U324" s="2392"/>
      <c r="V324" s="2392"/>
      <c r="W324" s="2392"/>
      <c r="X324" s="2392"/>
    </row>
    <row r="325" spans="1:24" x14ac:dyDescent="0.2">
      <c r="A325" s="2147" t="s">
        <v>56</v>
      </c>
      <c r="B325" s="15" t="s">
        <v>183</v>
      </c>
      <c r="D325" s="1175" t="s">
        <v>20</v>
      </c>
      <c r="E325" s="30" t="s">
        <v>205</v>
      </c>
      <c r="F325" s="30"/>
      <c r="G325" s="10"/>
      <c r="H325" s="10"/>
      <c r="I325" s="10"/>
      <c r="J325" s="2143"/>
      <c r="K325" s="10"/>
      <c r="L325" s="10"/>
      <c r="M325" s="10"/>
      <c r="N325" s="10"/>
      <c r="O325" s="10"/>
      <c r="P325" s="10"/>
      <c r="Q325" s="10"/>
      <c r="X325" s="95"/>
    </row>
    <row r="326" spans="1:24" x14ac:dyDescent="0.2">
      <c r="A326" s="2147" t="s">
        <v>57</v>
      </c>
      <c r="B326" s="15" t="s">
        <v>193</v>
      </c>
      <c r="D326" s="1175" t="s">
        <v>20</v>
      </c>
      <c r="E326" s="30" t="s">
        <v>204</v>
      </c>
      <c r="F326" s="30"/>
      <c r="G326" s="10"/>
      <c r="H326" s="10"/>
      <c r="I326" s="10"/>
      <c r="J326" s="2143"/>
      <c r="K326" s="10"/>
      <c r="L326" s="10"/>
      <c r="M326" s="10"/>
      <c r="N326" s="10"/>
      <c r="O326" s="10"/>
      <c r="P326" s="10"/>
      <c r="Q326" s="10"/>
      <c r="X326" s="95"/>
    </row>
    <row r="327" spans="1:24" x14ac:dyDescent="0.2">
      <c r="A327" s="1174" t="s">
        <v>643</v>
      </c>
      <c r="B327" s="112" t="s">
        <v>679</v>
      </c>
    </row>
    <row r="329" spans="1:24" ht="18" x14ac:dyDescent="0.25">
      <c r="A329" s="2361" t="s">
        <v>261</v>
      </c>
      <c r="B329" s="2361"/>
      <c r="C329" s="2361"/>
      <c r="D329" s="2361"/>
      <c r="E329" s="2361"/>
      <c r="F329" s="2361"/>
      <c r="G329" s="2361"/>
      <c r="H329" s="2361"/>
      <c r="I329" s="2361"/>
      <c r="J329" s="2361"/>
      <c r="K329" s="2361"/>
      <c r="L329" s="2361"/>
      <c r="M329" s="2361"/>
      <c r="N329" s="2361"/>
      <c r="O329" s="2361"/>
      <c r="P329" s="2361"/>
      <c r="Q329" s="2361"/>
      <c r="R329" s="2361"/>
      <c r="S329" s="2361"/>
      <c r="T329" s="2361"/>
      <c r="U329" s="2361"/>
      <c r="V329" s="2361"/>
      <c r="W329" s="2361"/>
      <c r="X329" s="2361"/>
    </row>
    <row r="330" spans="1:24" ht="18" x14ac:dyDescent="0.25">
      <c r="A330" s="2239"/>
      <c r="B330" s="2239"/>
      <c r="C330" s="2239"/>
      <c r="D330" s="2239"/>
      <c r="E330" s="2239"/>
      <c r="F330" s="2239"/>
      <c r="G330" s="2239"/>
      <c r="H330" s="2239"/>
      <c r="I330" s="2239"/>
      <c r="J330" s="2239"/>
      <c r="K330" s="2239"/>
      <c r="L330" s="2239"/>
      <c r="M330" s="2239"/>
      <c r="N330" s="2239"/>
      <c r="O330" s="2239"/>
      <c r="P330" s="2239"/>
      <c r="Q330" s="2239"/>
      <c r="R330" s="2239"/>
      <c r="S330" s="2239"/>
      <c r="T330" s="2239"/>
      <c r="U330" s="2239"/>
      <c r="V330" s="2239"/>
      <c r="W330" s="2239"/>
    </row>
    <row r="331" spans="1:24" x14ac:dyDescent="0.2">
      <c r="A331" s="112" t="s">
        <v>273</v>
      </c>
      <c r="B331" s="112"/>
      <c r="C331" s="112" t="s">
        <v>27</v>
      </c>
      <c r="D331" s="2705" t="s">
        <v>292</v>
      </c>
      <c r="E331" s="2705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</row>
    <row r="332" spans="1:24" x14ac:dyDescent="0.2">
      <c r="A332" s="112" t="s">
        <v>25</v>
      </c>
      <c r="B332" s="112"/>
      <c r="C332" s="112" t="s">
        <v>27</v>
      </c>
      <c r="D332" s="2706">
        <v>2014</v>
      </c>
      <c r="E332" s="2706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</row>
    <row r="333" spans="1:24" x14ac:dyDescent="0.2">
      <c r="A333" s="112" t="s">
        <v>311</v>
      </c>
      <c r="B333" s="112"/>
      <c r="C333" s="112" t="s">
        <v>27</v>
      </c>
      <c r="D333" s="1274" t="s">
        <v>295</v>
      </c>
      <c r="E333" s="1274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</row>
    <row r="334" spans="1:24" x14ac:dyDescent="0.2">
      <c r="A334" s="112" t="s">
        <v>26</v>
      </c>
      <c r="B334" s="112"/>
      <c r="C334" s="112" t="s">
        <v>27</v>
      </c>
      <c r="D334" s="2241" t="s">
        <v>315</v>
      </c>
      <c r="E334" s="2241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</row>
    <row r="335" spans="1:24" ht="13.5" thickBot="1" x14ac:dyDescent="0.25">
      <c r="A335" s="112"/>
      <c r="B335" s="112"/>
      <c r="C335" s="460"/>
      <c r="D335" s="460"/>
      <c r="E335" s="460"/>
      <c r="F335" s="460"/>
      <c r="G335" s="354"/>
      <c r="H335" s="354"/>
      <c r="I335" s="354"/>
      <c r="J335" s="354"/>
      <c r="K335" s="354"/>
      <c r="L335" s="354"/>
      <c r="M335" s="354"/>
      <c r="N335" s="354"/>
      <c r="O335" s="354"/>
      <c r="P335" s="354"/>
      <c r="Q335" s="354"/>
      <c r="R335" s="354"/>
      <c r="S335" s="354"/>
      <c r="T335" s="354"/>
      <c r="U335" s="354"/>
      <c r="V335" s="354"/>
      <c r="W335" s="354"/>
      <c r="X335" s="460"/>
    </row>
    <row r="336" spans="1:24" x14ac:dyDescent="0.2">
      <c r="A336" s="2707" t="s">
        <v>0</v>
      </c>
      <c r="B336" s="2710" t="s">
        <v>272</v>
      </c>
      <c r="C336" s="2711"/>
      <c r="D336" s="2711"/>
      <c r="E336" s="2716" t="s">
        <v>194</v>
      </c>
      <c r="F336" s="2399" t="s">
        <v>169</v>
      </c>
      <c r="G336" s="2719" t="s">
        <v>170</v>
      </c>
      <c r="H336" s="2357"/>
      <c r="I336" s="2357"/>
      <c r="J336" s="2357"/>
      <c r="K336" s="2357"/>
      <c r="L336" s="2357"/>
      <c r="M336" s="2357"/>
      <c r="N336" s="2357"/>
      <c r="O336" s="2357"/>
      <c r="P336" s="2357"/>
      <c r="Q336" s="2357"/>
      <c r="R336" s="2357"/>
      <c r="S336" s="2357"/>
      <c r="T336" s="2357"/>
      <c r="U336" s="2357"/>
      <c r="V336" s="2357"/>
      <c r="W336" s="2359"/>
      <c r="X336" s="2400" t="s">
        <v>309</v>
      </c>
    </row>
    <row r="337" spans="1:24" x14ac:dyDescent="0.2">
      <c r="A337" s="2708"/>
      <c r="B337" s="2712"/>
      <c r="C337" s="2713"/>
      <c r="D337" s="2713"/>
      <c r="E337" s="2717"/>
      <c r="F337" s="2401"/>
      <c r="G337" s="2720" t="s">
        <v>171</v>
      </c>
      <c r="H337" s="2358" t="s">
        <v>172</v>
      </c>
      <c r="I337" s="2358" t="s">
        <v>173</v>
      </c>
      <c r="J337" s="2358" t="s">
        <v>174</v>
      </c>
      <c r="K337" s="2358" t="s">
        <v>241</v>
      </c>
      <c r="L337" s="2358" t="s">
        <v>176</v>
      </c>
      <c r="M337" s="2358" t="s">
        <v>177</v>
      </c>
      <c r="N337" s="2358" t="s">
        <v>178</v>
      </c>
      <c r="O337" s="2358" t="s">
        <v>182</v>
      </c>
      <c r="P337" s="2358" t="s">
        <v>179</v>
      </c>
      <c r="Q337" s="2358" t="s">
        <v>270</v>
      </c>
      <c r="R337" s="2358" t="s">
        <v>180</v>
      </c>
      <c r="S337" s="2358" t="s">
        <v>181</v>
      </c>
      <c r="T337" s="2358" t="s">
        <v>183</v>
      </c>
      <c r="U337" s="2358" t="s">
        <v>193</v>
      </c>
      <c r="V337" s="2358" t="s">
        <v>184</v>
      </c>
      <c r="W337" s="2360" t="s">
        <v>97</v>
      </c>
      <c r="X337" s="2402"/>
    </row>
    <row r="338" spans="1:24" x14ac:dyDescent="0.2">
      <c r="A338" s="2709"/>
      <c r="B338" s="2714"/>
      <c r="C338" s="2715"/>
      <c r="D338" s="2715"/>
      <c r="E338" s="2718"/>
      <c r="F338" s="2403"/>
      <c r="G338" s="2720"/>
      <c r="H338" s="2358"/>
      <c r="I338" s="2358"/>
      <c r="J338" s="2358"/>
      <c r="K338" s="2358"/>
      <c r="L338" s="2358"/>
      <c r="M338" s="2358"/>
      <c r="N338" s="2358"/>
      <c r="O338" s="2358"/>
      <c r="P338" s="2358"/>
      <c r="Q338" s="2358"/>
      <c r="R338" s="2358"/>
      <c r="S338" s="2358"/>
      <c r="T338" s="2358"/>
      <c r="U338" s="2358"/>
      <c r="V338" s="2358"/>
      <c r="W338" s="2360"/>
      <c r="X338" s="2404"/>
    </row>
    <row r="339" spans="1:24" ht="13.5" thickBot="1" x14ac:dyDescent="0.25">
      <c r="A339" s="375">
        <v>1</v>
      </c>
      <c r="B339" s="2696">
        <v>2</v>
      </c>
      <c r="C339" s="2398"/>
      <c r="D339" s="2398"/>
      <c r="E339" s="461">
        <v>3</v>
      </c>
      <c r="F339" s="462">
        <v>4</v>
      </c>
      <c r="G339" s="375">
        <v>5</v>
      </c>
      <c r="H339" s="378">
        <v>6</v>
      </c>
      <c r="I339" s="378">
        <v>7</v>
      </c>
      <c r="J339" s="378">
        <v>8</v>
      </c>
      <c r="K339" s="378">
        <v>9</v>
      </c>
      <c r="L339" s="378">
        <v>10</v>
      </c>
      <c r="M339" s="378">
        <v>11</v>
      </c>
      <c r="N339" s="378">
        <v>12</v>
      </c>
      <c r="O339" s="378">
        <v>13</v>
      </c>
      <c r="P339" s="378">
        <v>14</v>
      </c>
      <c r="Q339" s="378">
        <v>15</v>
      </c>
      <c r="R339" s="378">
        <v>16</v>
      </c>
      <c r="S339" s="378">
        <v>17</v>
      </c>
      <c r="T339" s="378">
        <v>18</v>
      </c>
      <c r="U339" s="378">
        <v>19</v>
      </c>
      <c r="V339" s="378">
        <v>20</v>
      </c>
      <c r="W339" s="376">
        <v>21</v>
      </c>
      <c r="X339" s="2238">
        <v>22</v>
      </c>
    </row>
    <row r="340" spans="1:24" x14ac:dyDescent="0.2">
      <c r="A340" s="436"/>
      <c r="B340" s="2697"/>
      <c r="C340" s="2698"/>
      <c r="D340" s="2698"/>
      <c r="E340" s="437"/>
      <c r="F340" s="437"/>
      <c r="G340" s="438"/>
      <c r="H340" s="439"/>
      <c r="I340" s="440"/>
      <c r="J340" s="440"/>
      <c r="K340" s="440"/>
      <c r="L340" s="440"/>
      <c r="M340" s="439"/>
      <c r="N340" s="439"/>
      <c r="O340" s="439"/>
      <c r="P340" s="439"/>
      <c r="Q340" s="439"/>
      <c r="R340" s="439"/>
      <c r="S340" s="439"/>
      <c r="T340" s="441"/>
      <c r="U340" s="442"/>
      <c r="V340" s="441"/>
      <c r="W340" s="443"/>
      <c r="X340" s="444"/>
    </row>
    <row r="341" spans="1:24" x14ac:dyDescent="0.2">
      <c r="A341" s="445"/>
      <c r="B341" s="2699" t="s">
        <v>275</v>
      </c>
      <c r="C341" s="2700"/>
      <c r="D341" s="2700"/>
      <c r="E341" s="1687">
        <v>18</v>
      </c>
      <c r="F341" s="1687">
        <v>18</v>
      </c>
      <c r="G341" s="1688"/>
      <c r="H341" s="1689"/>
      <c r="I341" s="1689"/>
      <c r="J341" s="1689"/>
      <c r="K341" s="1689">
        <v>10</v>
      </c>
      <c r="L341" s="1689">
        <v>2</v>
      </c>
      <c r="M341" s="1689">
        <v>3</v>
      </c>
      <c r="N341" s="1689">
        <v>3</v>
      </c>
      <c r="O341" s="1689">
        <v>1</v>
      </c>
      <c r="P341" s="1689">
        <v>1</v>
      </c>
      <c r="Q341" s="1689">
        <v>5</v>
      </c>
      <c r="R341" s="1689"/>
      <c r="S341" s="1689"/>
      <c r="T341" s="1689">
        <v>5</v>
      </c>
      <c r="U341" s="1689">
        <v>5</v>
      </c>
      <c r="V341" s="1689"/>
      <c r="W341" s="1689">
        <v>5</v>
      </c>
      <c r="X341" s="1690"/>
    </row>
    <row r="342" spans="1:24" ht="13.5" thickBot="1" x14ac:dyDescent="0.25">
      <c r="A342" s="452"/>
      <c r="B342" s="2701"/>
      <c r="C342" s="2702"/>
      <c r="D342" s="2702"/>
      <c r="E342" s="1691"/>
      <c r="F342" s="1691"/>
      <c r="G342" s="1692"/>
      <c r="H342" s="1693"/>
      <c r="I342" s="1694"/>
      <c r="J342" s="1694"/>
      <c r="K342" s="1694"/>
      <c r="L342" s="1694"/>
      <c r="M342" s="1693"/>
      <c r="N342" s="1693"/>
      <c r="O342" s="1693"/>
      <c r="P342" s="1693"/>
      <c r="Q342" s="1693"/>
      <c r="R342" s="1693"/>
      <c r="S342" s="1693"/>
      <c r="T342" s="1695"/>
      <c r="U342" s="1695"/>
      <c r="V342" s="1695"/>
      <c r="W342" s="1696"/>
      <c r="X342" s="1697"/>
    </row>
    <row r="343" spans="1:24" ht="13.5" thickBot="1" x14ac:dyDescent="0.25">
      <c r="A343" s="2299" t="s">
        <v>308</v>
      </c>
      <c r="B343" s="2668"/>
      <c r="C343" s="2668"/>
      <c r="D343" s="2703"/>
      <c r="E343" s="1684">
        <f>SUM(E341:E342)</f>
        <v>18</v>
      </c>
      <c r="F343" s="1684">
        <f t="shared" ref="F343:W343" si="10">SUM(F341:F342)</f>
        <v>18</v>
      </c>
      <c r="G343" s="1685">
        <f t="shared" si="10"/>
        <v>0</v>
      </c>
      <c r="H343" s="1686">
        <f t="shared" si="10"/>
        <v>0</v>
      </c>
      <c r="I343" s="1686">
        <f t="shared" si="10"/>
        <v>0</v>
      </c>
      <c r="J343" s="1686">
        <f t="shared" si="10"/>
        <v>0</v>
      </c>
      <c r="K343" s="1686">
        <f t="shared" si="10"/>
        <v>10</v>
      </c>
      <c r="L343" s="1686">
        <f t="shared" si="10"/>
        <v>2</v>
      </c>
      <c r="M343" s="1686">
        <f t="shared" si="10"/>
        <v>3</v>
      </c>
      <c r="N343" s="1686">
        <f t="shared" si="10"/>
        <v>3</v>
      </c>
      <c r="O343" s="1686">
        <f t="shared" si="10"/>
        <v>1</v>
      </c>
      <c r="P343" s="1686">
        <f t="shared" si="10"/>
        <v>1</v>
      </c>
      <c r="Q343" s="1686">
        <f t="shared" si="10"/>
        <v>5</v>
      </c>
      <c r="R343" s="1686">
        <f t="shared" si="10"/>
        <v>0</v>
      </c>
      <c r="S343" s="1686">
        <f t="shared" si="10"/>
        <v>0</v>
      </c>
      <c r="T343" s="1686">
        <f t="shared" si="10"/>
        <v>5</v>
      </c>
      <c r="U343" s="1686">
        <f t="shared" si="10"/>
        <v>5</v>
      </c>
      <c r="V343" s="1686">
        <f t="shared" si="10"/>
        <v>0</v>
      </c>
      <c r="W343" s="1686">
        <f t="shared" si="10"/>
        <v>5</v>
      </c>
      <c r="X343" s="1698"/>
    </row>
    <row r="344" spans="1:24" x14ac:dyDescent="0.2">
      <c r="A344" s="2242"/>
      <c r="B344" s="2242"/>
      <c r="C344" s="2242"/>
      <c r="D344" s="2242"/>
      <c r="E344" s="416"/>
      <c r="F344" s="416"/>
      <c r="G344" s="416"/>
      <c r="H344" s="416"/>
      <c r="I344" s="416"/>
      <c r="J344" s="416"/>
      <c r="K344" s="416"/>
      <c r="L344" s="416"/>
      <c r="M344" s="416"/>
      <c r="N344" s="416"/>
      <c r="O344" s="416"/>
      <c r="P344" s="416"/>
      <c r="Q344" s="416"/>
      <c r="R344" s="416"/>
      <c r="S344" s="416"/>
      <c r="T344" s="416"/>
      <c r="U344" s="416"/>
      <c r="V344" s="416"/>
      <c r="W344" s="416"/>
      <c r="X344" s="417"/>
    </row>
    <row r="345" spans="1:24" x14ac:dyDescent="0.2">
      <c r="A345" s="65" t="s">
        <v>79</v>
      </c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2704"/>
      <c r="S345" s="2396"/>
      <c r="T345" s="2396"/>
      <c r="U345" s="2396"/>
      <c r="V345" s="2396"/>
      <c r="W345" s="2396"/>
      <c r="X345" s="2396"/>
    </row>
    <row r="346" spans="1:24" x14ac:dyDescent="0.2">
      <c r="X346" s="95"/>
    </row>
    <row r="347" spans="1:24" x14ac:dyDescent="0.2">
      <c r="A347" s="2240" t="s">
        <v>8</v>
      </c>
      <c r="B347" s="15" t="s">
        <v>171</v>
      </c>
      <c r="D347" s="1175" t="s">
        <v>20</v>
      </c>
      <c r="E347" s="30" t="s">
        <v>195</v>
      </c>
      <c r="F347" s="30"/>
      <c r="G347" s="15"/>
      <c r="H347" s="15"/>
      <c r="I347" s="15"/>
      <c r="J347" s="10"/>
      <c r="K347" s="10"/>
      <c r="L347" s="10"/>
      <c r="M347" s="10"/>
      <c r="N347" s="10"/>
      <c r="O347" s="10"/>
      <c r="P347" s="10"/>
      <c r="Q347" s="10"/>
      <c r="R347" s="2256"/>
      <c r="S347" s="2256"/>
      <c r="T347" s="2256"/>
      <c r="U347" s="2256"/>
      <c r="V347" s="2256"/>
      <c r="W347" s="2256"/>
      <c r="X347" s="2256"/>
    </row>
    <row r="348" spans="1:24" x14ac:dyDescent="0.2">
      <c r="A348" s="2240" t="s">
        <v>11</v>
      </c>
      <c r="B348" s="15" t="s">
        <v>172</v>
      </c>
      <c r="D348" s="1175" t="s">
        <v>20</v>
      </c>
      <c r="E348" s="30" t="s">
        <v>196</v>
      </c>
      <c r="F348" s="30"/>
      <c r="G348" s="17"/>
      <c r="H348" s="15"/>
      <c r="I348" s="15"/>
      <c r="J348" s="10"/>
      <c r="K348" s="10"/>
      <c r="L348" s="10"/>
      <c r="M348" s="10"/>
      <c r="N348" s="10"/>
      <c r="O348" s="10"/>
      <c r="P348" s="10"/>
      <c r="Q348" s="10"/>
      <c r="R348" s="2256"/>
      <c r="S348" s="2256"/>
      <c r="T348" s="2256"/>
      <c r="U348" s="2256"/>
      <c r="V348" s="2256"/>
      <c r="W348" s="2256"/>
      <c r="X348" s="2256"/>
    </row>
    <row r="349" spans="1:24" x14ac:dyDescent="0.2">
      <c r="A349" s="2240" t="s">
        <v>13</v>
      </c>
      <c r="B349" s="18" t="s">
        <v>173</v>
      </c>
      <c r="D349" s="1175" t="s">
        <v>20</v>
      </c>
      <c r="E349" s="30" t="s">
        <v>197</v>
      </c>
      <c r="F349" s="30"/>
      <c r="G349" s="18"/>
      <c r="H349" s="15"/>
      <c r="I349" s="15"/>
      <c r="J349" s="10"/>
      <c r="K349" s="10"/>
      <c r="L349" s="10"/>
      <c r="M349" s="10"/>
      <c r="N349" s="10"/>
      <c r="O349" s="10"/>
      <c r="P349" s="10"/>
      <c r="Q349" s="10"/>
      <c r="R349" s="2392"/>
      <c r="S349" s="2392"/>
      <c r="T349" s="2392"/>
      <c r="U349" s="2392"/>
      <c r="V349" s="2392"/>
      <c r="W349" s="2392"/>
      <c r="X349" s="2392"/>
    </row>
    <row r="350" spans="1:24" x14ac:dyDescent="0.2">
      <c r="A350" s="2240" t="s">
        <v>49</v>
      </c>
      <c r="B350" s="15" t="s">
        <v>174</v>
      </c>
      <c r="D350" s="1175" t="s">
        <v>20</v>
      </c>
      <c r="E350" s="30" t="s">
        <v>198</v>
      </c>
      <c r="F350" s="30"/>
      <c r="G350" s="15"/>
      <c r="H350" s="15"/>
      <c r="I350" s="15"/>
      <c r="J350" s="2237"/>
      <c r="K350" s="10"/>
      <c r="L350" s="10"/>
      <c r="M350" s="10"/>
      <c r="N350" s="10"/>
      <c r="O350" s="10"/>
      <c r="P350" s="10"/>
      <c r="Q350" s="10"/>
      <c r="R350" s="2392"/>
      <c r="S350" s="2392"/>
      <c r="T350" s="2392"/>
      <c r="U350" s="2392"/>
      <c r="V350" s="2392"/>
      <c r="W350" s="2392"/>
      <c r="X350" s="2392"/>
    </row>
    <row r="351" spans="1:24" x14ac:dyDescent="0.2">
      <c r="A351" s="2240" t="s">
        <v>50</v>
      </c>
      <c r="B351" s="15" t="s">
        <v>175</v>
      </c>
      <c r="D351" s="1175" t="s">
        <v>20</v>
      </c>
      <c r="E351" s="30" t="s">
        <v>199</v>
      </c>
      <c r="F351" s="30"/>
      <c r="G351" s="10"/>
      <c r="H351" s="10"/>
      <c r="I351" s="10"/>
      <c r="J351" s="2237"/>
      <c r="K351" s="10"/>
      <c r="L351" s="10"/>
      <c r="M351" s="10"/>
      <c r="N351" s="10"/>
      <c r="O351" s="10"/>
      <c r="P351" s="10"/>
      <c r="Q351" s="10"/>
      <c r="X351" s="95"/>
    </row>
    <row r="352" spans="1:24" x14ac:dyDescent="0.2">
      <c r="A352" s="2240" t="s">
        <v>51</v>
      </c>
      <c r="B352" s="15" t="s">
        <v>177</v>
      </c>
      <c r="D352" s="1175" t="s">
        <v>20</v>
      </c>
      <c r="E352" s="30" t="s">
        <v>200</v>
      </c>
      <c r="F352" s="30"/>
      <c r="G352" s="10"/>
      <c r="H352" s="10"/>
      <c r="I352" s="10"/>
      <c r="J352" s="2237"/>
      <c r="K352" s="10"/>
      <c r="L352" s="10"/>
      <c r="M352" s="10"/>
      <c r="N352" s="10"/>
      <c r="O352" s="10"/>
      <c r="P352" s="10"/>
      <c r="Q352" s="10"/>
      <c r="X352" s="95"/>
    </row>
    <row r="353" spans="1:24" x14ac:dyDescent="0.2">
      <c r="A353" s="2240" t="s">
        <v>52</v>
      </c>
      <c r="B353" s="15" t="s">
        <v>179</v>
      </c>
      <c r="D353" s="1175" t="s">
        <v>20</v>
      </c>
      <c r="E353" s="30" t="s">
        <v>201</v>
      </c>
      <c r="F353" s="30"/>
      <c r="G353" s="10"/>
      <c r="H353" s="10"/>
      <c r="I353" s="10"/>
      <c r="J353" s="2237"/>
      <c r="K353" s="10"/>
      <c r="L353" s="10"/>
      <c r="M353" s="10"/>
      <c r="N353" s="10"/>
      <c r="O353" s="10"/>
      <c r="P353" s="10"/>
      <c r="Q353" s="10"/>
      <c r="X353" s="95"/>
    </row>
    <row r="354" spans="1:24" x14ac:dyDescent="0.2">
      <c r="A354" s="2240" t="s">
        <v>53</v>
      </c>
      <c r="B354" s="15" t="s">
        <v>191</v>
      </c>
      <c r="D354" s="1175" t="s">
        <v>20</v>
      </c>
      <c r="E354" s="30" t="s">
        <v>202</v>
      </c>
      <c r="F354" s="30"/>
      <c r="G354" s="10"/>
      <c r="H354" s="10"/>
      <c r="I354" s="10"/>
      <c r="J354" s="2237"/>
      <c r="K354" s="10"/>
      <c r="L354" s="10"/>
      <c r="M354" s="10"/>
      <c r="N354" s="10"/>
      <c r="O354" s="10"/>
      <c r="P354" s="10"/>
      <c r="Q354" s="10"/>
      <c r="R354" s="2257"/>
      <c r="S354" s="2257"/>
      <c r="T354" s="2257"/>
      <c r="U354" s="2257"/>
      <c r="V354" s="2257"/>
      <c r="W354" s="2257"/>
      <c r="X354" s="2257"/>
    </row>
    <row r="355" spans="1:24" x14ac:dyDescent="0.2">
      <c r="A355" s="2240" t="s">
        <v>54</v>
      </c>
      <c r="B355" s="15" t="s">
        <v>180</v>
      </c>
      <c r="D355" s="1175" t="s">
        <v>20</v>
      </c>
      <c r="E355" s="30" t="s">
        <v>206</v>
      </c>
      <c r="F355" s="30"/>
      <c r="G355" s="10"/>
      <c r="H355" s="10"/>
      <c r="I355" s="10"/>
      <c r="J355" s="2237"/>
      <c r="K355" s="10"/>
      <c r="L355" s="10"/>
      <c r="M355" s="10"/>
      <c r="N355" s="10"/>
      <c r="O355" s="10"/>
      <c r="P355" s="10"/>
      <c r="Q355" s="10"/>
      <c r="R355" s="2392"/>
      <c r="S355" s="2392"/>
      <c r="T355" s="2392"/>
      <c r="U355" s="2392"/>
      <c r="V355" s="2392"/>
      <c r="W355" s="2392"/>
      <c r="X355" s="2392"/>
    </row>
    <row r="356" spans="1:24" x14ac:dyDescent="0.2">
      <c r="A356" s="2240" t="s">
        <v>55</v>
      </c>
      <c r="B356" s="15" t="s">
        <v>192</v>
      </c>
      <c r="D356" s="1175" t="s">
        <v>20</v>
      </c>
      <c r="E356" s="30" t="s">
        <v>203</v>
      </c>
      <c r="F356" s="30"/>
      <c r="G356" s="10"/>
      <c r="H356" s="10"/>
      <c r="I356" s="10"/>
      <c r="J356" s="2237"/>
      <c r="K356" s="10"/>
      <c r="L356" s="10"/>
      <c r="M356" s="10"/>
      <c r="N356" s="10"/>
      <c r="O356" s="10"/>
      <c r="P356" s="10"/>
      <c r="Q356" s="10"/>
      <c r="R356" s="2392"/>
      <c r="S356" s="2392"/>
      <c r="T356" s="2392"/>
      <c r="U356" s="2392"/>
      <c r="V356" s="2392"/>
      <c r="W356" s="2392"/>
      <c r="X356" s="2392"/>
    </row>
    <row r="357" spans="1:24" x14ac:dyDescent="0.2">
      <c r="A357" s="2240" t="s">
        <v>56</v>
      </c>
      <c r="B357" s="15" t="s">
        <v>183</v>
      </c>
      <c r="D357" s="1175" t="s">
        <v>20</v>
      </c>
      <c r="E357" s="30" t="s">
        <v>205</v>
      </c>
      <c r="F357" s="30"/>
      <c r="G357" s="10"/>
      <c r="H357" s="10"/>
      <c r="I357" s="10"/>
      <c r="J357" s="2237"/>
      <c r="K357" s="10"/>
      <c r="L357" s="10"/>
      <c r="M357" s="10"/>
      <c r="N357" s="10"/>
      <c r="O357" s="10"/>
      <c r="P357" s="10"/>
      <c r="Q357" s="10"/>
      <c r="X357" s="95"/>
    </row>
    <row r="358" spans="1:24" x14ac:dyDescent="0.2">
      <c r="A358" s="2240" t="s">
        <v>57</v>
      </c>
      <c r="B358" s="15" t="s">
        <v>193</v>
      </c>
      <c r="D358" s="1175" t="s">
        <v>20</v>
      </c>
      <c r="E358" s="30" t="s">
        <v>204</v>
      </c>
      <c r="F358" s="30"/>
      <c r="G358" s="10"/>
      <c r="H358" s="10"/>
      <c r="I358" s="10"/>
      <c r="J358" s="2237"/>
      <c r="K358" s="10"/>
      <c r="L358" s="10"/>
      <c r="M358" s="10"/>
      <c r="N358" s="10"/>
      <c r="O358" s="10"/>
      <c r="P358" s="10"/>
      <c r="Q358" s="10"/>
      <c r="X358" s="95"/>
    </row>
    <row r="359" spans="1:24" x14ac:dyDescent="0.2">
      <c r="A359" s="1174" t="s">
        <v>643</v>
      </c>
      <c r="B359" s="112" t="s">
        <v>679</v>
      </c>
    </row>
    <row r="361" spans="1:24" ht="18" x14ac:dyDescent="0.25">
      <c r="A361" s="2361" t="s">
        <v>261</v>
      </c>
      <c r="B361" s="2361"/>
      <c r="C361" s="2361"/>
      <c r="D361" s="2361"/>
      <c r="E361" s="2361"/>
      <c r="F361" s="2361"/>
      <c r="G361" s="2361"/>
      <c r="H361" s="2361"/>
      <c r="I361" s="2361"/>
      <c r="J361" s="2361"/>
      <c r="K361" s="2361"/>
      <c r="L361" s="2361"/>
      <c r="M361" s="2361"/>
      <c r="N361" s="2361"/>
      <c r="O361" s="2361"/>
      <c r="P361" s="2361"/>
      <c r="Q361" s="2361"/>
      <c r="R361" s="2361"/>
      <c r="S361" s="2361"/>
      <c r="T361" s="2361"/>
      <c r="U361" s="2361"/>
      <c r="V361" s="2361"/>
      <c r="W361" s="2361"/>
      <c r="X361" s="2361"/>
    </row>
    <row r="362" spans="1:24" ht="18" x14ac:dyDescent="0.25">
      <c r="A362" s="2249"/>
      <c r="B362" s="2249"/>
      <c r="C362" s="2249"/>
      <c r="D362" s="2249"/>
      <c r="E362" s="2249"/>
      <c r="F362" s="2249"/>
      <c r="G362" s="2249"/>
      <c r="H362" s="2249"/>
      <c r="I362" s="2249"/>
      <c r="J362" s="2249"/>
      <c r="K362" s="2249"/>
      <c r="L362" s="2249"/>
      <c r="M362" s="2249"/>
      <c r="N362" s="2249"/>
      <c r="O362" s="2249"/>
      <c r="P362" s="2249"/>
      <c r="Q362" s="2249"/>
      <c r="R362" s="2249"/>
      <c r="S362" s="2249"/>
      <c r="T362" s="2249"/>
      <c r="U362" s="2249"/>
      <c r="V362" s="2249"/>
      <c r="W362" s="2249"/>
    </row>
    <row r="363" spans="1:24" x14ac:dyDescent="0.2">
      <c r="A363" s="112" t="s">
        <v>273</v>
      </c>
      <c r="B363" s="112"/>
      <c r="C363" s="112" t="s">
        <v>27</v>
      </c>
      <c r="D363" s="2705" t="s">
        <v>293</v>
      </c>
      <c r="E363" s="2705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</row>
    <row r="364" spans="1:24" x14ac:dyDescent="0.2">
      <c r="A364" s="112" t="s">
        <v>25</v>
      </c>
      <c r="B364" s="112"/>
      <c r="C364" s="112" t="s">
        <v>27</v>
      </c>
      <c r="D364" s="2706">
        <v>2014</v>
      </c>
      <c r="E364" s="2706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</row>
    <row r="365" spans="1:24" x14ac:dyDescent="0.2">
      <c r="A365" s="112" t="s">
        <v>311</v>
      </c>
      <c r="B365" s="112"/>
      <c r="C365" s="112" t="s">
        <v>27</v>
      </c>
      <c r="D365" s="1274" t="s">
        <v>295</v>
      </c>
      <c r="E365" s="1274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</row>
    <row r="366" spans="1:24" x14ac:dyDescent="0.2">
      <c r="A366" s="112" t="s">
        <v>26</v>
      </c>
      <c r="B366" s="112"/>
      <c r="C366" s="112" t="s">
        <v>27</v>
      </c>
      <c r="D366" s="2251" t="s">
        <v>315</v>
      </c>
      <c r="E366" s="2251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</row>
    <row r="367" spans="1:24" ht="13.5" thickBot="1" x14ac:dyDescent="0.25">
      <c r="A367" s="112"/>
      <c r="B367" s="112"/>
      <c r="C367" s="460"/>
      <c r="D367" s="460"/>
      <c r="E367" s="460"/>
      <c r="F367" s="460"/>
      <c r="G367" s="354"/>
      <c r="H367" s="354"/>
      <c r="I367" s="354"/>
      <c r="J367" s="354"/>
      <c r="K367" s="354"/>
      <c r="L367" s="354"/>
      <c r="M367" s="354"/>
      <c r="N367" s="354"/>
      <c r="O367" s="354"/>
      <c r="P367" s="354"/>
      <c r="Q367" s="354"/>
      <c r="R367" s="354"/>
      <c r="S367" s="354"/>
      <c r="T367" s="354"/>
      <c r="U367" s="354"/>
      <c r="V367" s="354"/>
      <c r="W367" s="354"/>
      <c r="X367" s="460"/>
    </row>
    <row r="368" spans="1:24" x14ac:dyDescent="0.2">
      <c r="A368" s="2707" t="s">
        <v>0</v>
      </c>
      <c r="B368" s="2710" t="s">
        <v>272</v>
      </c>
      <c r="C368" s="2711"/>
      <c r="D368" s="2711"/>
      <c r="E368" s="2716" t="s">
        <v>194</v>
      </c>
      <c r="F368" s="2399" t="s">
        <v>169</v>
      </c>
      <c r="G368" s="2719" t="s">
        <v>170</v>
      </c>
      <c r="H368" s="2357"/>
      <c r="I368" s="2357"/>
      <c r="J368" s="2357"/>
      <c r="K368" s="2357"/>
      <c r="L368" s="2357"/>
      <c r="M368" s="2357"/>
      <c r="N368" s="2357"/>
      <c r="O368" s="2357"/>
      <c r="P368" s="2357"/>
      <c r="Q368" s="2357"/>
      <c r="R368" s="2357"/>
      <c r="S368" s="2357"/>
      <c r="T368" s="2357"/>
      <c r="U368" s="2357"/>
      <c r="V368" s="2357"/>
      <c r="W368" s="2359"/>
      <c r="X368" s="2400" t="s">
        <v>309</v>
      </c>
    </row>
    <row r="369" spans="1:24" x14ac:dyDescent="0.2">
      <c r="A369" s="2708"/>
      <c r="B369" s="2712"/>
      <c r="C369" s="2713"/>
      <c r="D369" s="2713"/>
      <c r="E369" s="2717"/>
      <c r="F369" s="2401"/>
      <c r="G369" s="2720" t="s">
        <v>171</v>
      </c>
      <c r="H369" s="2358" t="s">
        <v>172</v>
      </c>
      <c r="I369" s="2358" t="s">
        <v>173</v>
      </c>
      <c r="J369" s="2358" t="s">
        <v>174</v>
      </c>
      <c r="K369" s="2358" t="s">
        <v>241</v>
      </c>
      <c r="L369" s="2358" t="s">
        <v>176</v>
      </c>
      <c r="M369" s="2358" t="s">
        <v>177</v>
      </c>
      <c r="N369" s="2358" t="s">
        <v>178</v>
      </c>
      <c r="O369" s="2358" t="s">
        <v>182</v>
      </c>
      <c r="P369" s="2358" t="s">
        <v>179</v>
      </c>
      <c r="Q369" s="2358" t="s">
        <v>270</v>
      </c>
      <c r="R369" s="2358" t="s">
        <v>180</v>
      </c>
      <c r="S369" s="2358" t="s">
        <v>181</v>
      </c>
      <c r="T369" s="2358" t="s">
        <v>183</v>
      </c>
      <c r="U369" s="2358" t="s">
        <v>193</v>
      </c>
      <c r="V369" s="2358" t="s">
        <v>184</v>
      </c>
      <c r="W369" s="2360" t="s">
        <v>97</v>
      </c>
      <c r="X369" s="2402"/>
    </row>
    <row r="370" spans="1:24" x14ac:dyDescent="0.2">
      <c r="A370" s="2709"/>
      <c r="B370" s="2714"/>
      <c r="C370" s="2715"/>
      <c r="D370" s="2715"/>
      <c r="E370" s="2718"/>
      <c r="F370" s="2403"/>
      <c r="G370" s="2720"/>
      <c r="H370" s="2358"/>
      <c r="I370" s="2358"/>
      <c r="J370" s="2358"/>
      <c r="K370" s="2358"/>
      <c r="L370" s="2358"/>
      <c r="M370" s="2358"/>
      <c r="N370" s="2358"/>
      <c r="O370" s="2358"/>
      <c r="P370" s="2358"/>
      <c r="Q370" s="2358"/>
      <c r="R370" s="2358"/>
      <c r="S370" s="2358"/>
      <c r="T370" s="2358"/>
      <c r="U370" s="2358"/>
      <c r="V370" s="2358"/>
      <c r="W370" s="2360"/>
      <c r="X370" s="2404"/>
    </row>
    <row r="371" spans="1:24" ht="13.5" thickBot="1" x14ac:dyDescent="0.25">
      <c r="A371" s="375">
        <v>1</v>
      </c>
      <c r="B371" s="2696">
        <v>2</v>
      </c>
      <c r="C371" s="2398"/>
      <c r="D371" s="2398"/>
      <c r="E371" s="461">
        <v>3</v>
      </c>
      <c r="F371" s="462">
        <v>4</v>
      </c>
      <c r="G371" s="375">
        <v>5</v>
      </c>
      <c r="H371" s="378">
        <v>6</v>
      </c>
      <c r="I371" s="378">
        <v>7</v>
      </c>
      <c r="J371" s="378">
        <v>8</v>
      </c>
      <c r="K371" s="378">
        <v>9</v>
      </c>
      <c r="L371" s="378">
        <v>10</v>
      </c>
      <c r="M371" s="378">
        <v>11</v>
      </c>
      <c r="N371" s="378">
        <v>12</v>
      </c>
      <c r="O371" s="378">
        <v>13</v>
      </c>
      <c r="P371" s="378">
        <v>14</v>
      </c>
      <c r="Q371" s="378">
        <v>15</v>
      </c>
      <c r="R371" s="378">
        <v>16</v>
      </c>
      <c r="S371" s="378">
        <v>17</v>
      </c>
      <c r="T371" s="378">
        <v>18</v>
      </c>
      <c r="U371" s="378">
        <v>19</v>
      </c>
      <c r="V371" s="378">
        <v>20</v>
      </c>
      <c r="W371" s="376">
        <v>21</v>
      </c>
      <c r="X371" s="2248">
        <v>22</v>
      </c>
    </row>
    <row r="372" spans="1:24" x14ac:dyDescent="0.2">
      <c r="A372" s="436"/>
      <c r="B372" s="2697"/>
      <c r="C372" s="2698"/>
      <c r="D372" s="2698"/>
      <c r="E372" s="437"/>
      <c r="F372" s="437"/>
      <c r="G372" s="438"/>
      <c r="H372" s="439"/>
      <c r="I372" s="440"/>
      <c r="J372" s="440"/>
      <c r="K372" s="440"/>
      <c r="L372" s="440"/>
      <c r="M372" s="439"/>
      <c r="N372" s="439"/>
      <c r="O372" s="439"/>
      <c r="P372" s="439"/>
      <c r="Q372" s="439"/>
      <c r="R372" s="439"/>
      <c r="S372" s="439"/>
      <c r="T372" s="441"/>
      <c r="U372" s="442"/>
      <c r="V372" s="441"/>
      <c r="W372" s="443"/>
      <c r="X372" s="444"/>
    </row>
    <row r="373" spans="1:24" x14ac:dyDescent="0.2">
      <c r="A373" s="445"/>
      <c r="B373" s="2699" t="s">
        <v>275</v>
      </c>
      <c r="C373" s="2700"/>
      <c r="D373" s="2700"/>
      <c r="E373" s="1687">
        <v>18</v>
      </c>
      <c r="F373" s="1687">
        <v>18</v>
      </c>
      <c r="G373" s="1688"/>
      <c r="H373" s="1689"/>
      <c r="I373" s="1689"/>
      <c r="J373" s="1689"/>
      <c r="K373" s="1689">
        <v>10</v>
      </c>
      <c r="L373" s="1689">
        <v>2</v>
      </c>
      <c r="M373" s="1689">
        <v>3</v>
      </c>
      <c r="N373" s="1689">
        <v>3</v>
      </c>
      <c r="O373" s="1689">
        <v>1</v>
      </c>
      <c r="P373" s="1689">
        <v>1</v>
      </c>
      <c r="Q373" s="1689">
        <v>5</v>
      </c>
      <c r="R373" s="1689"/>
      <c r="S373" s="1689"/>
      <c r="T373" s="1689">
        <v>5</v>
      </c>
      <c r="U373" s="1689">
        <v>5</v>
      </c>
      <c r="V373" s="1689"/>
      <c r="W373" s="1689">
        <v>5</v>
      </c>
      <c r="X373" s="1690"/>
    </row>
    <row r="374" spans="1:24" ht="13.5" thickBot="1" x14ac:dyDescent="0.25">
      <c r="A374" s="452"/>
      <c r="B374" s="2701"/>
      <c r="C374" s="2702"/>
      <c r="D374" s="2702"/>
      <c r="E374" s="1691"/>
      <c r="F374" s="1691"/>
      <c r="G374" s="1692"/>
      <c r="H374" s="1693"/>
      <c r="I374" s="1694"/>
      <c r="J374" s="1694"/>
      <c r="K374" s="1694"/>
      <c r="L374" s="1694"/>
      <c r="M374" s="1693"/>
      <c r="N374" s="1693"/>
      <c r="O374" s="1693"/>
      <c r="P374" s="1693"/>
      <c r="Q374" s="1693"/>
      <c r="R374" s="1693"/>
      <c r="S374" s="1693"/>
      <c r="T374" s="1695"/>
      <c r="U374" s="1695"/>
      <c r="V374" s="1695"/>
      <c r="W374" s="1696"/>
      <c r="X374" s="1697"/>
    </row>
    <row r="375" spans="1:24" ht="13.5" thickBot="1" x14ac:dyDescent="0.25">
      <c r="A375" s="2299" t="s">
        <v>308</v>
      </c>
      <c r="B375" s="2668"/>
      <c r="C375" s="2668"/>
      <c r="D375" s="2703"/>
      <c r="E375" s="1684">
        <f>SUM(E373:E374)</f>
        <v>18</v>
      </c>
      <c r="F375" s="1684">
        <f t="shared" ref="F375:W375" si="11">SUM(F373:F374)</f>
        <v>18</v>
      </c>
      <c r="G375" s="1685">
        <f t="shared" si="11"/>
        <v>0</v>
      </c>
      <c r="H375" s="1686">
        <f t="shared" si="11"/>
        <v>0</v>
      </c>
      <c r="I375" s="1686">
        <f t="shared" si="11"/>
        <v>0</v>
      </c>
      <c r="J375" s="1686">
        <f t="shared" si="11"/>
        <v>0</v>
      </c>
      <c r="K375" s="1686">
        <f t="shared" si="11"/>
        <v>10</v>
      </c>
      <c r="L375" s="1686">
        <f t="shared" si="11"/>
        <v>2</v>
      </c>
      <c r="M375" s="1686">
        <f t="shared" si="11"/>
        <v>3</v>
      </c>
      <c r="N375" s="1686">
        <f t="shared" si="11"/>
        <v>3</v>
      </c>
      <c r="O375" s="1686">
        <f t="shared" si="11"/>
        <v>1</v>
      </c>
      <c r="P375" s="1686">
        <f t="shared" si="11"/>
        <v>1</v>
      </c>
      <c r="Q375" s="1686">
        <f t="shared" si="11"/>
        <v>5</v>
      </c>
      <c r="R375" s="1686">
        <f t="shared" si="11"/>
        <v>0</v>
      </c>
      <c r="S375" s="1686">
        <f t="shared" si="11"/>
        <v>0</v>
      </c>
      <c r="T375" s="1686">
        <f t="shared" si="11"/>
        <v>5</v>
      </c>
      <c r="U375" s="1686">
        <f t="shared" si="11"/>
        <v>5</v>
      </c>
      <c r="V375" s="1686">
        <f t="shared" si="11"/>
        <v>0</v>
      </c>
      <c r="W375" s="1686">
        <f t="shared" si="11"/>
        <v>5</v>
      </c>
      <c r="X375" s="1698"/>
    </row>
    <row r="376" spans="1:24" x14ac:dyDescent="0.2">
      <c r="A376" s="2252"/>
      <c r="B376" s="2252"/>
      <c r="C376" s="2252"/>
      <c r="D376" s="2252"/>
      <c r="E376" s="416"/>
      <c r="F376" s="416"/>
      <c r="G376" s="416"/>
      <c r="H376" s="416"/>
      <c r="I376" s="416"/>
      <c r="J376" s="416"/>
      <c r="K376" s="416"/>
      <c r="L376" s="416"/>
      <c r="M376" s="416"/>
      <c r="N376" s="416"/>
      <c r="O376" s="416"/>
      <c r="P376" s="416"/>
      <c r="Q376" s="416"/>
      <c r="R376" s="416"/>
      <c r="S376" s="416"/>
      <c r="T376" s="416"/>
      <c r="U376" s="416"/>
      <c r="V376" s="416"/>
      <c r="W376" s="416"/>
      <c r="X376" s="417"/>
    </row>
    <row r="377" spans="1:24" x14ac:dyDescent="0.2">
      <c r="A377" s="65" t="s">
        <v>79</v>
      </c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2704"/>
      <c r="S377" s="2396"/>
      <c r="T377" s="2396"/>
      <c r="U377" s="2396"/>
      <c r="V377" s="2396"/>
      <c r="W377" s="2396"/>
      <c r="X377" s="2396"/>
    </row>
    <row r="378" spans="1:24" x14ac:dyDescent="0.2">
      <c r="X378" s="95"/>
    </row>
    <row r="379" spans="1:24" x14ac:dyDescent="0.2">
      <c r="A379" s="2250" t="s">
        <v>8</v>
      </c>
      <c r="B379" s="15" t="s">
        <v>171</v>
      </c>
      <c r="D379" s="1175" t="s">
        <v>20</v>
      </c>
      <c r="E379" s="30" t="s">
        <v>195</v>
      </c>
      <c r="F379" s="30"/>
      <c r="G379" s="15"/>
      <c r="H379" s="15"/>
      <c r="I379" s="15"/>
      <c r="J379" s="10"/>
      <c r="K379" s="10"/>
      <c r="L379" s="10"/>
      <c r="M379" s="10"/>
      <c r="N379" s="10"/>
      <c r="O379" s="10"/>
      <c r="P379" s="10"/>
      <c r="Q379" s="10"/>
      <c r="R379" s="2256"/>
      <c r="S379" s="2256"/>
      <c r="T379" s="2256"/>
      <c r="U379" s="2256"/>
      <c r="V379" s="2256"/>
      <c r="W379" s="2256"/>
      <c r="X379" s="2256"/>
    </row>
    <row r="380" spans="1:24" x14ac:dyDescent="0.2">
      <c r="A380" s="2250" t="s">
        <v>11</v>
      </c>
      <c r="B380" s="15" t="s">
        <v>172</v>
      </c>
      <c r="D380" s="1175" t="s">
        <v>20</v>
      </c>
      <c r="E380" s="30" t="s">
        <v>196</v>
      </c>
      <c r="F380" s="30"/>
      <c r="G380" s="17"/>
      <c r="H380" s="15"/>
      <c r="I380" s="15"/>
      <c r="J380" s="10"/>
      <c r="K380" s="10"/>
      <c r="L380" s="10"/>
      <c r="M380" s="10"/>
      <c r="N380" s="10"/>
      <c r="O380" s="10"/>
      <c r="P380" s="10"/>
      <c r="Q380" s="10"/>
      <c r="R380" s="2256"/>
      <c r="S380" s="2256"/>
      <c r="T380" s="2256"/>
      <c r="U380" s="2256"/>
      <c r="V380" s="2256"/>
      <c r="W380" s="2256"/>
      <c r="X380" s="2256"/>
    </row>
    <row r="381" spans="1:24" x14ac:dyDescent="0.2">
      <c r="A381" s="2250" t="s">
        <v>13</v>
      </c>
      <c r="B381" s="18" t="s">
        <v>173</v>
      </c>
      <c r="D381" s="1175" t="s">
        <v>20</v>
      </c>
      <c r="E381" s="30" t="s">
        <v>197</v>
      </c>
      <c r="F381" s="30"/>
      <c r="G381" s="18"/>
      <c r="H381" s="15"/>
      <c r="I381" s="15"/>
      <c r="J381" s="10"/>
      <c r="K381" s="10"/>
      <c r="L381" s="10"/>
      <c r="M381" s="10"/>
      <c r="N381" s="10"/>
      <c r="O381" s="10"/>
      <c r="P381" s="10"/>
      <c r="Q381" s="10"/>
      <c r="R381" s="2392"/>
      <c r="S381" s="2392"/>
      <c r="T381" s="2392"/>
      <c r="U381" s="2392"/>
      <c r="V381" s="2392"/>
      <c r="W381" s="2392"/>
      <c r="X381" s="2392"/>
    </row>
    <row r="382" spans="1:24" x14ac:dyDescent="0.2">
      <c r="A382" s="2250" t="s">
        <v>49</v>
      </c>
      <c r="B382" s="15" t="s">
        <v>174</v>
      </c>
      <c r="D382" s="1175" t="s">
        <v>20</v>
      </c>
      <c r="E382" s="30" t="s">
        <v>198</v>
      </c>
      <c r="F382" s="30"/>
      <c r="G382" s="15"/>
      <c r="H382" s="15"/>
      <c r="I382" s="15"/>
      <c r="J382" s="2247"/>
      <c r="K382" s="10"/>
      <c r="L382" s="10"/>
      <c r="M382" s="10"/>
      <c r="N382" s="10"/>
      <c r="O382" s="10"/>
      <c r="P382" s="10"/>
      <c r="Q382" s="10"/>
      <c r="R382" s="2392"/>
      <c r="S382" s="2392"/>
      <c r="T382" s="2392"/>
      <c r="U382" s="2392"/>
      <c r="V382" s="2392"/>
      <c r="W382" s="2392"/>
      <c r="X382" s="2392"/>
    </row>
    <row r="383" spans="1:24" x14ac:dyDescent="0.2">
      <c r="A383" s="2250" t="s">
        <v>50</v>
      </c>
      <c r="B383" s="15" t="s">
        <v>175</v>
      </c>
      <c r="D383" s="1175" t="s">
        <v>20</v>
      </c>
      <c r="E383" s="30" t="s">
        <v>199</v>
      </c>
      <c r="F383" s="30"/>
      <c r="G383" s="10"/>
      <c r="H383" s="10"/>
      <c r="I383" s="10"/>
      <c r="J383" s="2247"/>
      <c r="K383" s="10"/>
      <c r="L383" s="10"/>
      <c r="M383" s="10"/>
      <c r="N383" s="10"/>
      <c r="O383" s="10"/>
      <c r="P383" s="10"/>
      <c r="Q383" s="10"/>
      <c r="X383" s="95"/>
    </row>
    <row r="384" spans="1:24" x14ac:dyDescent="0.2">
      <c r="A384" s="2250" t="s">
        <v>51</v>
      </c>
      <c r="B384" s="15" t="s">
        <v>177</v>
      </c>
      <c r="D384" s="1175" t="s">
        <v>20</v>
      </c>
      <c r="E384" s="30" t="s">
        <v>200</v>
      </c>
      <c r="F384" s="30"/>
      <c r="G384" s="10"/>
      <c r="H384" s="10"/>
      <c r="I384" s="10"/>
      <c r="J384" s="2247"/>
      <c r="K384" s="10"/>
      <c r="L384" s="10"/>
      <c r="M384" s="10"/>
      <c r="N384" s="10"/>
      <c r="O384" s="10"/>
      <c r="P384" s="10"/>
      <c r="Q384" s="10"/>
      <c r="X384" s="95"/>
    </row>
    <row r="385" spans="1:24" x14ac:dyDescent="0.2">
      <c r="A385" s="2250" t="s">
        <v>52</v>
      </c>
      <c r="B385" s="15" t="s">
        <v>179</v>
      </c>
      <c r="D385" s="1175" t="s">
        <v>20</v>
      </c>
      <c r="E385" s="30" t="s">
        <v>201</v>
      </c>
      <c r="F385" s="30"/>
      <c r="G385" s="10"/>
      <c r="H385" s="10"/>
      <c r="I385" s="10"/>
      <c r="J385" s="2247"/>
      <c r="K385" s="10"/>
      <c r="L385" s="10"/>
      <c r="M385" s="10"/>
      <c r="N385" s="10"/>
      <c r="O385" s="10"/>
      <c r="P385" s="10"/>
      <c r="Q385" s="10"/>
      <c r="X385" s="95"/>
    </row>
    <row r="386" spans="1:24" x14ac:dyDescent="0.2">
      <c r="A386" s="2250" t="s">
        <v>53</v>
      </c>
      <c r="B386" s="15" t="s">
        <v>191</v>
      </c>
      <c r="D386" s="1175" t="s">
        <v>20</v>
      </c>
      <c r="E386" s="30" t="s">
        <v>202</v>
      </c>
      <c r="F386" s="30"/>
      <c r="G386" s="10"/>
      <c r="H386" s="10"/>
      <c r="I386" s="10"/>
      <c r="J386" s="2247"/>
      <c r="K386" s="10"/>
      <c r="L386" s="10"/>
      <c r="M386" s="10"/>
      <c r="N386" s="10"/>
      <c r="O386" s="10"/>
      <c r="P386" s="10"/>
      <c r="Q386" s="10"/>
      <c r="R386" s="2257"/>
      <c r="S386" s="2257"/>
      <c r="T386" s="2257"/>
      <c r="U386" s="2257"/>
      <c r="V386" s="2257"/>
      <c r="W386" s="2257"/>
      <c r="X386" s="2257"/>
    </row>
    <row r="387" spans="1:24" x14ac:dyDescent="0.2">
      <c r="A387" s="2250" t="s">
        <v>54</v>
      </c>
      <c r="B387" s="15" t="s">
        <v>180</v>
      </c>
      <c r="D387" s="1175" t="s">
        <v>20</v>
      </c>
      <c r="E387" s="30" t="s">
        <v>206</v>
      </c>
      <c r="F387" s="30"/>
      <c r="G387" s="10"/>
      <c r="H387" s="10"/>
      <c r="I387" s="10"/>
      <c r="J387" s="2247"/>
      <c r="K387" s="10"/>
      <c r="L387" s="10"/>
      <c r="M387" s="10"/>
      <c r="N387" s="10"/>
      <c r="O387" s="10"/>
      <c r="P387" s="10"/>
      <c r="Q387" s="10"/>
      <c r="R387" s="2392"/>
      <c r="S387" s="2392"/>
      <c r="T387" s="2392"/>
      <c r="U387" s="2392"/>
      <c r="V387" s="2392"/>
      <c r="W387" s="2392"/>
      <c r="X387" s="2392"/>
    </row>
    <row r="388" spans="1:24" x14ac:dyDescent="0.2">
      <c r="A388" s="2250" t="s">
        <v>55</v>
      </c>
      <c r="B388" s="15" t="s">
        <v>192</v>
      </c>
      <c r="D388" s="1175" t="s">
        <v>20</v>
      </c>
      <c r="E388" s="30" t="s">
        <v>203</v>
      </c>
      <c r="F388" s="30"/>
      <c r="G388" s="10"/>
      <c r="H388" s="10"/>
      <c r="I388" s="10"/>
      <c r="J388" s="2247"/>
      <c r="K388" s="10"/>
      <c r="L388" s="10"/>
      <c r="M388" s="10"/>
      <c r="N388" s="10"/>
      <c r="O388" s="10"/>
      <c r="P388" s="10"/>
      <c r="Q388" s="10"/>
      <c r="R388" s="2392"/>
      <c r="S388" s="2392"/>
      <c r="T388" s="2392"/>
      <c r="U388" s="2392"/>
      <c r="V388" s="2392"/>
      <c r="W388" s="2392"/>
      <c r="X388" s="2392"/>
    </row>
    <row r="389" spans="1:24" x14ac:dyDescent="0.2">
      <c r="A389" s="2250" t="s">
        <v>56</v>
      </c>
      <c r="B389" s="15" t="s">
        <v>183</v>
      </c>
      <c r="D389" s="1175" t="s">
        <v>20</v>
      </c>
      <c r="E389" s="30" t="s">
        <v>205</v>
      </c>
      <c r="F389" s="30"/>
      <c r="G389" s="10"/>
      <c r="H389" s="10"/>
      <c r="I389" s="10"/>
      <c r="J389" s="2247"/>
      <c r="K389" s="10"/>
      <c r="L389" s="10"/>
      <c r="M389" s="10"/>
      <c r="N389" s="10"/>
      <c r="O389" s="10"/>
      <c r="P389" s="10"/>
      <c r="Q389" s="10"/>
      <c r="X389" s="95"/>
    </row>
    <row r="390" spans="1:24" x14ac:dyDescent="0.2">
      <c r="A390" s="2250" t="s">
        <v>57</v>
      </c>
      <c r="B390" s="15" t="s">
        <v>193</v>
      </c>
      <c r="D390" s="1175" t="s">
        <v>20</v>
      </c>
      <c r="E390" s="30" t="s">
        <v>204</v>
      </c>
      <c r="F390" s="30"/>
      <c r="G390" s="10"/>
      <c r="H390" s="10"/>
      <c r="I390" s="10"/>
      <c r="J390" s="2247"/>
      <c r="K390" s="10"/>
      <c r="L390" s="10"/>
      <c r="M390" s="10"/>
      <c r="N390" s="10"/>
      <c r="O390" s="10"/>
      <c r="P390" s="10"/>
      <c r="Q390" s="10"/>
      <c r="X390" s="95"/>
    </row>
    <row r="391" spans="1:24" x14ac:dyDescent="0.2">
      <c r="A391" s="1174" t="s">
        <v>643</v>
      </c>
      <c r="B391" s="112" t="s">
        <v>679</v>
      </c>
    </row>
  </sheetData>
  <mergeCells count="469">
    <mergeCell ref="R152:X152"/>
    <mergeCell ref="R153:X153"/>
    <mergeCell ref="R154:X154"/>
    <mergeCell ref="R158:X158"/>
    <mergeCell ref="R159:X159"/>
    <mergeCell ref="R160:X160"/>
    <mergeCell ref="V141:V142"/>
    <mergeCell ref="W141:W142"/>
    <mergeCell ref="B143:D143"/>
    <mergeCell ref="B144:D144"/>
    <mergeCell ref="B145:D145"/>
    <mergeCell ref="B146:D146"/>
    <mergeCell ref="A147:D147"/>
    <mergeCell ref="R149:X149"/>
    <mergeCell ref="R151:X151"/>
    <mergeCell ref="A133:W133"/>
    <mergeCell ref="D135:E135"/>
    <mergeCell ref="D136:E136"/>
    <mergeCell ref="A140:A142"/>
    <mergeCell ref="B140:D142"/>
    <mergeCell ref="E140:E142"/>
    <mergeCell ref="F140:F142"/>
    <mergeCell ref="G140:W140"/>
    <mergeCell ref="X140:X142"/>
    <mergeCell ref="G141:G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P141:P142"/>
    <mergeCell ref="Q141:Q142"/>
    <mergeCell ref="R141:R142"/>
    <mergeCell ref="S141:S142"/>
    <mergeCell ref="T141:T142"/>
    <mergeCell ref="U141:U142"/>
    <mergeCell ref="R119:X119"/>
    <mergeCell ref="R120:X120"/>
    <mergeCell ref="R121:X121"/>
    <mergeCell ref="R125:X125"/>
    <mergeCell ref="R126:X126"/>
    <mergeCell ref="R127:X127"/>
    <mergeCell ref="V108:V109"/>
    <mergeCell ref="W108:W109"/>
    <mergeCell ref="B110:D110"/>
    <mergeCell ref="B111:D111"/>
    <mergeCell ref="B112:D112"/>
    <mergeCell ref="B113:D113"/>
    <mergeCell ref="A114:D114"/>
    <mergeCell ref="R116:X116"/>
    <mergeCell ref="R118:X118"/>
    <mergeCell ref="M108:M109"/>
    <mergeCell ref="N108:N109"/>
    <mergeCell ref="O108:O109"/>
    <mergeCell ref="P108:P109"/>
    <mergeCell ref="Q108:Q109"/>
    <mergeCell ref="R108:R109"/>
    <mergeCell ref="S108:S109"/>
    <mergeCell ref="T108:T109"/>
    <mergeCell ref="U108:U109"/>
    <mergeCell ref="R29:X29"/>
    <mergeCell ref="R20:X20"/>
    <mergeCell ref="R21:X21"/>
    <mergeCell ref="R22:X22"/>
    <mergeCell ref="R23:X23"/>
    <mergeCell ref="R27:X27"/>
    <mergeCell ref="B12:D12"/>
    <mergeCell ref="F9:F11"/>
    <mergeCell ref="G9:W9"/>
    <mergeCell ref="B13:D13"/>
    <mergeCell ref="B14:D14"/>
    <mergeCell ref="B15:D15"/>
    <mergeCell ref="A16:D16"/>
    <mergeCell ref="R18:X18"/>
    <mergeCell ref="R28:X28"/>
    <mergeCell ref="X9:X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P10:P11"/>
    <mergeCell ref="Q10:Q11"/>
    <mergeCell ref="R10:R11"/>
    <mergeCell ref="S10:S11"/>
    <mergeCell ref="T10:T11"/>
    <mergeCell ref="U10:U11"/>
    <mergeCell ref="A2:W2"/>
    <mergeCell ref="D4:E4"/>
    <mergeCell ref="D5:E5"/>
    <mergeCell ref="D6:E6"/>
    <mergeCell ref="A9:A11"/>
    <mergeCell ref="B9:D11"/>
    <mergeCell ref="E9:E11"/>
    <mergeCell ref="V10:V11"/>
    <mergeCell ref="W10:W11"/>
    <mergeCell ref="A34:W34"/>
    <mergeCell ref="D36:E36"/>
    <mergeCell ref="D37:E37"/>
    <mergeCell ref="A41:A43"/>
    <mergeCell ref="B41:D43"/>
    <mergeCell ref="E41:E43"/>
    <mergeCell ref="F41:F43"/>
    <mergeCell ref="G41:W41"/>
    <mergeCell ref="V42:V43"/>
    <mergeCell ref="W42:W43"/>
    <mergeCell ref="X41:X43"/>
    <mergeCell ref="G42:G43"/>
    <mergeCell ref="H42:H43"/>
    <mergeCell ref="I42:I43"/>
    <mergeCell ref="J42:J43"/>
    <mergeCell ref="K42:K43"/>
    <mergeCell ref="L42:L43"/>
    <mergeCell ref="M42:M43"/>
    <mergeCell ref="N42:N43"/>
    <mergeCell ref="O42:O43"/>
    <mergeCell ref="P42:P43"/>
    <mergeCell ref="Q42:Q43"/>
    <mergeCell ref="R42:R43"/>
    <mergeCell ref="S42:S43"/>
    <mergeCell ref="T42:T43"/>
    <mergeCell ref="U42:U43"/>
    <mergeCell ref="R59:X59"/>
    <mergeCell ref="R60:X60"/>
    <mergeCell ref="R61:X61"/>
    <mergeCell ref="R50:X50"/>
    <mergeCell ref="R52:X52"/>
    <mergeCell ref="R53:X53"/>
    <mergeCell ref="R54:X54"/>
    <mergeCell ref="R55:X55"/>
    <mergeCell ref="B44:D44"/>
    <mergeCell ref="B45:D45"/>
    <mergeCell ref="B46:D46"/>
    <mergeCell ref="B47:D47"/>
    <mergeCell ref="A48:D48"/>
    <mergeCell ref="A67:W67"/>
    <mergeCell ref="D69:E69"/>
    <mergeCell ref="D70:E70"/>
    <mergeCell ref="A74:A76"/>
    <mergeCell ref="B74:D76"/>
    <mergeCell ref="E74:E76"/>
    <mergeCell ref="F74:F76"/>
    <mergeCell ref="G74:W74"/>
    <mergeCell ref="V75:V76"/>
    <mergeCell ref="W75:W76"/>
    <mergeCell ref="X74:X76"/>
    <mergeCell ref="G75:G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U75:U76"/>
    <mergeCell ref="R83:X83"/>
    <mergeCell ref="R85:X85"/>
    <mergeCell ref="R86:X86"/>
    <mergeCell ref="R87:X87"/>
    <mergeCell ref="R88:X88"/>
    <mergeCell ref="B77:D77"/>
    <mergeCell ref="B78:D78"/>
    <mergeCell ref="B79:D79"/>
    <mergeCell ref="B80:D80"/>
    <mergeCell ref="A81:D81"/>
    <mergeCell ref="P174:P175"/>
    <mergeCell ref="Q174:Q175"/>
    <mergeCell ref="R174:R175"/>
    <mergeCell ref="S174:S175"/>
    <mergeCell ref="T174:T175"/>
    <mergeCell ref="U174:U175"/>
    <mergeCell ref="R92:X92"/>
    <mergeCell ref="R93:X93"/>
    <mergeCell ref="R94:X94"/>
    <mergeCell ref="A100:W100"/>
    <mergeCell ref="D102:E102"/>
    <mergeCell ref="D103:E103"/>
    <mergeCell ref="A107:A109"/>
    <mergeCell ref="B107:D109"/>
    <mergeCell ref="E107:E109"/>
    <mergeCell ref="F107:F109"/>
    <mergeCell ref="G107:W107"/>
    <mergeCell ref="X107:X109"/>
    <mergeCell ref="G108:G109"/>
    <mergeCell ref="H108:H109"/>
    <mergeCell ref="I108:I109"/>
    <mergeCell ref="J108:J109"/>
    <mergeCell ref="K108:K109"/>
    <mergeCell ref="L108:L109"/>
    <mergeCell ref="G174:G175"/>
    <mergeCell ref="H174:H175"/>
    <mergeCell ref="I174:I175"/>
    <mergeCell ref="J174:J175"/>
    <mergeCell ref="K174:K175"/>
    <mergeCell ref="L174:L175"/>
    <mergeCell ref="M174:M175"/>
    <mergeCell ref="N174:N175"/>
    <mergeCell ref="O174:O175"/>
    <mergeCell ref="R185:X185"/>
    <mergeCell ref="R186:X186"/>
    <mergeCell ref="R187:X187"/>
    <mergeCell ref="R191:X191"/>
    <mergeCell ref="R192:X192"/>
    <mergeCell ref="R193:X193"/>
    <mergeCell ref="A166:X166"/>
    <mergeCell ref="V174:V175"/>
    <mergeCell ref="W174:W175"/>
    <mergeCell ref="B176:D176"/>
    <mergeCell ref="B177:D177"/>
    <mergeCell ref="B178:D178"/>
    <mergeCell ref="B179:D179"/>
    <mergeCell ref="A180:D180"/>
    <mergeCell ref="R182:X182"/>
    <mergeCell ref="R184:X184"/>
    <mergeCell ref="D168:E168"/>
    <mergeCell ref="D169:E169"/>
    <mergeCell ref="A173:A175"/>
    <mergeCell ref="B173:D175"/>
    <mergeCell ref="E173:E175"/>
    <mergeCell ref="F173:F175"/>
    <mergeCell ref="G173:W173"/>
    <mergeCell ref="X173:X175"/>
    <mergeCell ref="A199:X199"/>
    <mergeCell ref="D201:E201"/>
    <mergeCell ref="D202:E202"/>
    <mergeCell ref="A206:A208"/>
    <mergeCell ref="B206:D208"/>
    <mergeCell ref="E206:E208"/>
    <mergeCell ref="F206:F208"/>
    <mergeCell ref="G206:W206"/>
    <mergeCell ref="X206:X208"/>
    <mergeCell ref="G207:G208"/>
    <mergeCell ref="H207:H208"/>
    <mergeCell ref="I207:I208"/>
    <mergeCell ref="J207:J208"/>
    <mergeCell ref="K207:K208"/>
    <mergeCell ref="L207:L208"/>
    <mergeCell ref="M207:M208"/>
    <mergeCell ref="N207:N208"/>
    <mergeCell ref="O207:O208"/>
    <mergeCell ref="P207:P208"/>
    <mergeCell ref="Q207:Q208"/>
    <mergeCell ref="R207:R208"/>
    <mergeCell ref="S207:S208"/>
    <mergeCell ref="T207:T208"/>
    <mergeCell ref="U207:U208"/>
    <mergeCell ref="R218:X218"/>
    <mergeCell ref="R219:X219"/>
    <mergeCell ref="R220:X220"/>
    <mergeCell ref="R224:X224"/>
    <mergeCell ref="R225:X225"/>
    <mergeCell ref="R226:X226"/>
    <mergeCell ref="V207:V208"/>
    <mergeCell ref="W207:W208"/>
    <mergeCell ref="B209:D209"/>
    <mergeCell ref="B210:D210"/>
    <mergeCell ref="B211:D211"/>
    <mergeCell ref="B212:D212"/>
    <mergeCell ref="A213:D213"/>
    <mergeCell ref="R215:X215"/>
    <mergeCell ref="R217:X217"/>
    <mergeCell ref="A232:X232"/>
    <mergeCell ref="D234:E234"/>
    <mergeCell ref="D235:E235"/>
    <mergeCell ref="A239:A241"/>
    <mergeCell ref="B239:D241"/>
    <mergeCell ref="E239:E241"/>
    <mergeCell ref="F239:F241"/>
    <mergeCell ref="G239:W239"/>
    <mergeCell ref="X239:X241"/>
    <mergeCell ref="G240:G241"/>
    <mergeCell ref="H240:H241"/>
    <mergeCell ref="I240:I241"/>
    <mergeCell ref="J240:J241"/>
    <mergeCell ref="K240:K241"/>
    <mergeCell ref="L240:L241"/>
    <mergeCell ref="M240:M241"/>
    <mergeCell ref="N240:N241"/>
    <mergeCell ref="O240:O241"/>
    <mergeCell ref="P240:P241"/>
    <mergeCell ref="Q240:Q241"/>
    <mergeCell ref="R240:R241"/>
    <mergeCell ref="S240:S241"/>
    <mergeCell ref="T240:T241"/>
    <mergeCell ref="U240:U241"/>
    <mergeCell ref="R251:X251"/>
    <mergeCell ref="R252:X252"/>
    <mergeCell ref="R253:X253"/>
    <mergeCell ref="R257:X257"/>
    <mergeCell ref="R258:X258"/>
    <mergeCell ref="R259:X259"/>
    <mergeCell ref="V240:V241"/>
    <mergeCell ref="W240:W241"/>
    <mergeCell ref="B242:D242"/>
    <mergeCell ref="B243:D243"/>
    <mergeCell ref="B244:D244"/>
    <mergeCell ref="B245:D245"/>
    <mergeCell ref="A246:D246"/>
    <mergeCell ref="R248:X248"/>
    <mergeCell ref="R250:X250"/>
    <mergeCell ref="A265:X265"/>
    <mergeCell ref="D267:E267"/>
    <mergeCell ref="D268:E268"/>
    <mergeCell ref="A272:A274"/>
    <mergeCell ref="B272:D274"/>
    <mergeCell ref="E272:E274"/>
    <mergeCell ref="F272:F274"/>
    <mergeCell ref="G272:W272"/>
    <mergeCell ref="X272:X274"/>
    <mergeCell ref="G273:G274"/>
    <mergeCell ref="H273:H274"/>
    <mergeCell ref="I273:I274"/>
    <mergeCell ref="J273:J274"/>
    <mergeCell ref="K273:K274"/>
    <mergeCell ref="L273:L274"/>
    <mergeCell ref="M273:M274"/>
    <mergeCell ref="N273:N274"/>
    <mergeCell ref="O273:O274"/>
    <mergeCell ref="P273:P274"/>
    <mergeCell ref="Q273:Q274"/>
    <mergeCell ref="R273:R274"/>
    <mergeCell ref="S273:S274"/>
    <mergeCell ref="T273:T274"/>
    <mergeCell ref="U273:U274"/>
    <mergeCell ref="R284:X284"/>
    <mergeCell ref="R285:X285"/>
    <mergeCell ref="R286:X286"/>
    <mergeCell ref="R290:X290"/>
    <mergeCell ref="R291:X291"/>
    <mergeCell ref="R292:X292"/>
    <mergeCell ref="V273:V274"/>
    <mergeCell ref="W273:W274"/>
    <mergeCell ref="B275:D275"/>
    <mergeCell ref="B276:D276"/>
    <mergeCell ref="B277:D277"/>
    <mergeCell ref="B278:D278"/>
    <mergeCell ref="A279:D279"/>
    <mergeCell ref="R281:X281"/>
    <mergeCell ref="R283:X283"/>
    <mergeCell ref="A297:X297"/>
    <mergeCell ref="D299:E299"/>
    <mergeCell ref="D300:E300"/>
    <mergeCell ref="A304:A306"/>
    <mergeCell ref="B304:D306"/>
    <mergeCell ref="E304:E306"/>
    <mergeCell ref="F304:F306"/>
    <mergeCell ref="G304:W304"/>
    <mergeCell ref="X304:X306"/>
    <mergeCell ref="G305:G306"/>
    <mergeCell ref="H305:H306"/>
    <mergeCell ref="I305:I306"/>
    <mergeCell ref="J305:J306"/>
    <mergeCell ref="K305:K306"/>
    <mergeCell ref="L305:L306"/>
    <mergeCell ref="M305:M306"/>
    <mergeCell ref="N305:N306"/>
    <mergeCell ref="O305:O306"/>
    <mergeCell ref="P305:P306"/>
    <mergeCell ref="Q305:Q306"/>
    <mergeCell ref="R305:R306"/>
    <mergeCell ref="S305:S306"/>
    <mergeCell ref="T305:T306"/>
    <mergeCell ref="U305:U306"/>
    <mergeCell ref="R316:X316"/>
    <mergeCell ref="R317:X317"/>
    <mergeCell ref="R318:X318"/>
    <mergeCell ref="R322:X322"/>
    <mergeCell ref="R323:X323"/>
    <mergeCell ref="R324:X324"/>
    <mergeCell ref="V305:V306"/>
    <mergeCell ref="W305:W306"/>
    <mergeCell ref="B307:D307"/>
    <mergeCell ref="B308:D308"/>
    <mergeCell ref="B309:D309"/>
    <mergeCell ref="B310:D310"/>
    <mergeCell ref="A311:D311"/>
    <mergeCell ref="R313:X313"/>
    <mergeCell ref="R315:X315"/>
    <mergeCell ref="A329:X329"/>
    <mergeCell ref="D331:E331"/>
    <mergeCell ref="D332:E332"/>
    <mergeCell ref="A336:A338"/>
    <mergeCell ref="B336:D338"/>
    <mergeCell ref="E336:E338"/>
    <mergeCell ref="F336:F338"/>
    <mergeCell ref="G336:W336"/>
    <mergeCell ref="X336:X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P337:P338"/>
    <mergeCell ref="Q337:Q338"/>
    <mergeCell ref="R337:R338"/>
    <mergeCell ref="S337:S338"/>
    <mergeCell ref="T337:T338"/>
    <mergeCell ref="U337:U338"/>
    <mergeCell ref="R348:X348"/>
    <mergeCell ref="R349:X349"/>
    <mergeCell ref="R350:X350"/>
    <mergeCell ref="R354:X354"/>
    <mergeCell ref="R355:X355"/>
    <mergeCell ref="R356:X356"/>
    <mergeCell ref="V337:V338"/>
    <mergeCell ref="W337:W338"/>
    <mergeCell ref="B339:D339"/>
    <mergeCell ref="B340:D340"/>
    <mergeCell ref="B341:D341"/>
    <mergeCell ref="B342:D342"/>
    <mergeCell ref="A343:D343"/>
    <mergeCell ref="R345:X345"/>
    <mergeCell ref="R347:X347"/>
    <mergeCell ref="A361:X361"/>
    <mergeCell ref="D363:E363"/>
    <mergeCell ref="D364:E364"/>
    <mergeCell ref="A368:A370"/>
    <mergeCell ref="B368:D370"/>
    <mergeCell ref="E368:E370"/>
    <mergeCell ref="F368:F370"/>
    <mergeCell ref="G368:W368"/>
    <mergeCell ref="X368:X370"/>
    <mergeCell ref="G369:G370"/>
    <mergeCell ref="H369:H370"/>
    <mergeCell ref="I369:I370"/>
    <mergeCell ref="J369:J370"/>
    <mergeCell ref="K369:K370"/>
    <mergeCell ref="L369:L370"/>
    <mergeCell ref="M369:M370"/>
    <mergeCell ref="N369:N370"/>
    <mergeCell ref="O369:O370"/>
    <mergeCell ref="P369:P370"/>
    <mergeCell ref="Q369:Q370"/>
    <mergeCell ref="R369:R370"/>
    <mergeCell ref="S369:S370"/>
    <mergeCell ref="T369:T370"/>
    <mergeCell ref="U369:U370"/>
    <mergeCell ref="R380:X380"/>
    <mergeCell ref="R381:X381"/>
    <mergeCell ref="R382:X382"/>
    <mergeCell ref="R386:X386"/>
    <mergeCell ref="R387:X387"/>
    <mergeCell ref="R388:X388"/>
    <mergeCell ref="V369:V370"/>
    <mergeCell ref="W369:W370"/>
    <mergeCell ref="B371:D371"/>
    <mergeCell ref="B372:D372"/>
    <mergeCell ref="B373:D373"/>
    <mergeCell ref="B374:D374"/>
    <mergeCell ref="A375:D375"/>
    <mergeCell ref="R377:X377"/>
    <mergeCell ref="R379:X379"/>
  </mergeCells>
  <printOptions horizontalCentered="1"/>
  <pageMargins left="0.15748031496062992" right="0.15748031496062992" top="0.68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Y70"/>
  <sheetViews>
    <sheetView zoomScale="60" zoomScaleNormal="60" workbookViewId="0">
      <selection activeCell="P27" sqref="P27"/>
    </sheetView>
  </sheetViews>
  <sheetFormatPr defaultRowHeight="12.75" x14ac:dyDescent="0.2"/>
  <cols>
    <col min="1" max="1" width="11.5703125" style="108" customWidth="1"/>
    <col min="2" max="2" width="11.28515625" style="108" customWidth="1"/>
    <col min="3" max="3" width="5" customWidth="1"/>
    <col min="4" max="4" width="13.5703125" customWidth="1"/>
    <col min="5" max="5" width="1.5703125" customWidth="1"/>
    <col min="6" max="6" width="4" customWidth="1"/>
    <col min="7" max="9" width="6.7109375" customWidth="1"/>
    <col min="10" max="10" width="11" customWidth="1"/>
    <col min="11" max="11" width="11.28515625" customWidth="1"/>
    <col min="12" max="16" width="7.7109375" customWidth="1"/>
    <col min="17" max="20" width="6.7109375" customWidth="1"/>
    <col min="21" max="21" width="15.85546875" customWidth="1"/>
    <col min="22" max="25" width="9.140625" style="108"/>
  </cols>
  <sheetData>
    <row r="2" spans="1:25" ht="18" x14ac:dyDescent="0.25">
      <c r="C2" s="2361" t="s">
        <v>207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</row>
    <row r="3" spans="1:25" s="95" customFormat="1" ht="18" x14ac:dyDescent="0.25">
      <c r="A3" s="108"/>
      <c r="B3" s="108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108"/>
      <c r="W3" s="108"/>
      <c r="X3" s="108"/>
      <c r="Y3" s="108"/>
    </row>
    <row r="4" spans="1:25" x14ac:dyDescent="0.2">
      <c r="C4" s="112" t="s">
        <v>273</v>
      </c>
      <c r="D4" s="95"/>
      <c r="E4" s="103" t="s">
        <v>27</v>
      </c>
      <c r="F4" s="151" t="s">
        <v>291</v>
      </c>
      <c r="G4" s="151"/>
      <c r="H4" s="151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</row>
    <row r="5" spans="1:25" x14ac:dyDescent="0.2">
      <c r="C5" s="95" t="s">
        <v>25</v>
      </c>
      <c r="D5" s="95"/>
      <c r="E5" s="103" t="s">
        <v>27</v>
      </c>
      <c r="F5" s="2362">
        <f>K1b!D5</f>
        <v>2014</v>
      </c>
      <c r="G5" s="2362"/>
      <c r="H5" s="487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</row>
    <row r="6" spans="1:25" x14ac:dyDescent="0.2">
      <c r="C6" s="95" t="s">
        <v>185</v>
      </c>
      <c r="D6" s="95"/>
      <c r="E6" s="103" t="s">
        <v>27</v>
      </c>
      <c r="F6" s="2746" t="str">
        <f>K1b!D6</f>
        <v>Jawa Timur</v>
      </c>
      <c r="G6" s="2746"/>
      <c r="H6" s="2746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</row>
    <row r="7" spans="1:25" s="95" customFormat="1" x14ac:dyDescent="0.2">
      <c r="A7" s="108"/>
      <c r="B7" s="108"/>
      <c r="C7" s="544" t="s">
        <v>26</v>
      </c>
      <c r="E7" s="103" t="s">
        <v>27</v>
      </c>
      <c r="F7" s="497" t="s">
        <v>389</v>
      </c>
      <c r="G7" s="497"/>
      <c r="H7" s="497"/>
      <c r="V7" s="108"/>
      <c r="W7" s="108"/>
      <c r="X7" s="108"/>
      <c r="Y7" s="108"/>
    </row>
    <row r="8" spans="1:25" ht="9" customHeight="1" thickBot="1" x14ac:dyDescent="0.25">
      <c r="C8" s="95"/>
      <c r="D8" s="95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5" ht="20.100000000000001" customHeight="1" x14ac:dyDescent="0.2">
      <c r="C9" s="2305" t="s">
        <v>0</v>
      </c>
      <c r="D9" s="2364" t="s">
        <v>188</v>
      </c>
      <c r="E9" s="2365"/>
      <c r="F9" s="2366"/>
      <c r="G9" s="2743" t="s">
        <v>242</v>
      </c>
      <c r="H9" s="2744"/>
      <c r="I9" s="2744"/>
      <c r="J9" s="2744"/>
      <c r="K9" s="2744"/>
      <c r="L9" s="2744"/>
      <c r="M9" s="2744"/>
      <c r="N9" s="2744"/>
      <c r="O9" s="2744"/>
      <c r="P9" s="2744"/>
      <c r="Q9" s="2744"/>
      <c r="R9" s="2744"/>
      <c r="S9" s="2744"/>
      <c r="T9" s="2745"/>
      <c r="U9" s="2400" t="s">
        <v>4</v>
      </c>
      <c r="V9" s="122"/>
      <c r="W9" s="122"/>
      <c r="X9" s="122"/>
    </row>
    <row r="10" spans="1:25" ht="9.9499999999999993" customHeight="1" x14ac:dyDescent="0.2">
      <c r="C10" s="2363"/>
      <c r="D10" s="2367"/>
      <c r="E10" s="2368"/>
      <c r="F10" s="2369"/>
      <c r="G10" s="2372" t="s">
        <v>208</v>
      </c>
      <c r="H10" s="2592" t="s">
        <v>209</v>
      </c>
      <c r="I10" s="2592" t="s">
        <v>210</v>
      </c>
      <c r="J10" s="2592" t="s">
        <v>211</v>
      </c>
      <c r="K10" s="2592" t="s">
        <v>213</v>
      </c>
      <c r="L10" s="2592" t="s">
        <v>214</v>
      </c>
      <c r="M10" s="2592" t="s">
        <v>215</v>
      </c>
      <c r="N10" s="2592" t="s">
        <v>216</v>
      </c>
      <c r="O10" s="2738" t="s">
        <v>217</v>
      </c>
      <c r="P10" s="2591" t="s">
        <v>218</v>
      </c>
      <c r="Q10" s="2310" t="s">
        <v>212</v>
      </c>
      <c r="R10" s="2297"/>
      <c r="S10" s="2741"/>
      <c r="T10" s="2740" t="s">
        <v>97</v>
      </c>
      <c r="U10" s="2402"/>
      <c r="V10" s="122"/>
      <c r="W10" s="122"/>
      <c r="X10" s="122"/>
    </row>
    <row r="11" spans="1:25" ht="15.75" customHeight="1" x14ac:dyDescent="0.2">
      <c r="C11" s="2363"/>
      <c r="D11" s="2370"/>
      <c r="E11" s="2371"/>
      <c r="F11" s="2372"/>
      <c r="G11" s="2737"/>
      <c r="H11" s="2358"/>
      <c r="I11" s="2358"/>
      <c r="J11" s="2358"/>
      <c r="K11" s="2358"/>
      <c r="L11" s="2358"/>
      <c r="M11" s="2358"/>
      <c r="N11" s="2358"/>
      <c r="O11" s="2739"/>
      <c r="P11" s="2592"/>
      <c r="Q11" s="489" t="s">
        <v>219</v>
      </c>
      <c r="R11" s="488" t="s">
        <v>157</v>
      </c>
      <c r="S11" s="491" t="s">
        <v>220</v>
      </c>
      <c r="T11" s="2735"/>
      <c r="U11" s="2404"/>
      <c r="V11" s="122"/>
      <c r="W11" s="122"/>
      <c r="X11" s="122"/>
    </row>
    <row r="12" spans="1:25" s="372" customFormat="1" ht="13.5" customHeight="1" thickBot="1" x14ac:dyDescent="0.25">
      <c r="A12" s="373"/>
      <c r="B12" s="373"/>
      <c r="C12" s="375">
        <v>1</v>
      </c>
      <c r="D12" s="2696">
        <v>2</v>
      </c>
      <c r="E12" s="2398"/>
      <c r="F12" s="2736"/>
      <c r="G12" s="377">
        <v>3</v>
      </c>
      <c r="H12" s="377">
        <v>4</v>
      </c>
      <c r="I12" s="378">
        <v>5</v>
      </c>
      <c r="J12" s="378">
        <v>6</v>
      </c>
      <c r="K12" s="378">
        <v>7</v>
      </c>
      <c r="L12" s="378">
        <v>8</v>
      </c>
      <c r="M12" s="378">
        <v>9</v>
      </c>
      <c r="N12" s="378">
        <v>10</v>
      </c>
      <c r="O12" s="1259">
        <v>11</v>
      </c>
      <c r="P12" s="1259">
        <v>12</v>
      </c>
      <c r="Q12" s="376">
        <v>13</v>
      </c>
      <c r="R12" s="1259">
        <v>14</v>
      </c>
      <c r="S12" s="1259">
        <v>15</v>
      </c>
      <c r="T12" s="1259">
        <v>16</v>
      </c>
      <c r="U12" s="376">
        <v>17</v>
      </c>
      <c r="V12" s="373"/>
      <c r="W12" s="373"/>
      <c r="X12" s="373"/>
      <c r="Y12" s="373"/>
    </row>
    <row r="13" spans="1:25" s="95" customFormat="1" ht="15.95" customHeight="1" x14ac:dyDescent="0.2">
      <c r="A13" s="108"/>
      <c r="B13" s="141"/>
      <c r="C13" s="351"/>
      <c r="D13" s="2413"/>
      <c r="E13" s="2414"/>
      <c r="F13" s="2414"/>
      <c r="G13" s="509"/>
      <c r="H13" s="342"/>
      <c r="I13" s="343"/>
      <c r="J13" s="343"/>
      <c r="K13" s="343"/>
      <c r="L13" s="343"/>
      <c r="M13" s="342"/>
      <c r="N13" s="342"/>
      <c r="O13" s="342"/>
      <c r="P13" s="344"/>
      <c r="Q13" s="344"/>
      <c r="R13" s="344"/>
      <c r="S13" s="344"/>
      <c r="T13" s="345"/>
      <c r="U13" s="353"/>
      <c r="V13" s="125"/>
      <c r="W13" s="108"/>
      <c r="X13" s="108"/>
      <c r="Y13" s="108"/>
    </row>
    <row r="14" spans="1:25" ht="15.95" customHeight="1" x14ac:dyDescent="0.2">
      <c r="B14" s="141"/>
      <c r="C14" s="352">
        <v>1</v>
      </c>
      <c r="D14" s="2742" t="s">
        <v>275</v>
      </c>
      <c r="E14" s="2411"/>
      <c r="F14" s="2411"/>
      <c r="G14" s="510"/>
      <c r="H14" s="346"/>
      <c r="I14" s="347"/>
      <c r="J14" s="347"/>
      <c r="K14" s="2747" t="s">
        <v>379</v>
      </c>
      <c r="L14" s="2748"/>
      <c r="M14" s="2749"/>
      <c r="N14" s="346"/>
      <c r="O14" s="346"/>
      <c r="P14" s="348"/>
      <c r="Q14" s="348"/>
      <c r="R14" s="348"/>
      <c r="S14" s="348"/>
      <c r="T14" s="349"/>
      <c r="U14" s="298"/>
      <c r="V14" s="125"/>
    </row>
    <row r="15" spans="1:25" ht="15.95" customHeight="1" thickBot="1" x14ac:dyDescent="0.25">
      <c r="B15" s="125"/>
      <c r="C15" s="352"/>
      <c r="D15" s="2410"/>
      <c r="E15" s="2411"/>
      <c r="F15" s="2411"/>
      <c r="G15" s="511"/>
      <c r="H15" s="512"/>
      <c r="I15" s="513"/>
      <c r="J15" s="513"/>
      <c r="K15" s="513"/>
      <c r="L15" s="513"/>
      <c r="M15" s="512"/>
      <c r="N15" s="512"/>
      <c r="O15" s="512"/>
      <c r="P15" s="514"/>
      <c r="Q15" s="514"/>
      <c r="R15" s="514"/>
      <c r="S15" s="514"/>
      <c r="T15" s="515"/>
      <c r="U15" s="298"/>
      <c r="V15" s="125"/>
    </row>
    <row r="16" spans="1:25" ht="15.95" customHeight="1" thickBot="1" x14ac:dyDescent="0.25">
      <c r="B16" s="125"/>
      <c r="C16" s="2354" t="s">
        <v>3</v>
      </c>
      <c r="D16" s="2355"/>
      <c r="E16" s="2355"/>
      <c r="F16" s="2356"/>
      <c r="G16" s="516"/>
      <c r="H16" s="516"/>
      <c r="I16" s="516"/>
      <c r="J16" s="516"/>
      <c r="K16" s="516"/>
      <c r="L16" s="516"/>
      <c r="M16" s="516"/>
      <c r="N16" s="516"/>
      <c r="O16" s="516"/>
      <c r="P16" s="516"/>
      <c r="Q16" s="516"/>
      <c r="R16" s="516"/>
      <c r="S16" s="516"/>
      <c r="T16" s="517"/>
      <c r="U16" s="492"/>
      <c r="V16" s="125"/>
    </row>
    <row r="17" spans="1:25" s="95" customFormat="1" ht="15.95" customHeight="1" x14ac:dyDescent="0.2">
      <c r="A17" s="108"/>
      <c r="B17" s="141"/>
      <c r="C17" s="64"/>
      <c r="D17" s="64"/>
      <c r="E17" s="64"/>
      <c r="F17" s="64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64"/>
      <c r="V17" s="125"/>
      <c r="W17" s="108"/>
      <c r="X17" s="108"/>
      <c r="Y17" s="108"/>
    </row>
    <row r="18" spans="1:25" ht="15.95" customHeight="1" x14ac:dyDescent="0.2">
      <c r="B18" s="125"/>
      <c r="C18" s="551"/>
      <c r="D18" s="354"/>
      <c r="E18" s="95"/>
      <c r="F18" s="95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125"/>
    </row>
    <row r="19" spans="1:25" s="95" customFormat="1" ht="15.95" customHeight="1" x14ac:dyDescent="0.2">
      <c r="A19" s="108"/>
      <c r="B19" s="141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125"/>
      <c r="W19" s="108"/>
      <c r="X19" s="108"/>
      <c r="Y19" s="108"/>
    </row>
    <row r="20" spans="1:25" s="95" customFormat="1" ht="15.95" customHeight="1" x14ac:dyDescent="0.2">
      <c r="A20" s="108"/>
      <c r="B20" s="141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125"/>
      <c r="W20" s="108"/>
      <c r="X20" s="108"/>
      <c r="Y20" s="108"/>
    </row>
    <row r="21" spans="1:25" ht="15.95" customHeight="1" x14ac:dyDescent="0.2">
      <c r="B21" s="125"/>
      <c r="C21" s="108"/>
      <c r="D21" s="108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125"/>
    </row>
    <row r="22" spans="1:25" ht="15.95" customHeight="1" x14ac:dyDescent="0.2">
      <c r="B22" s="125"/>
      <c r="C22" s="108"/>
      <c r="D22" s="108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125"/>
    </row>
    <row r="23" spans="1:25" ht="21" customHeight="1" x14ac:dyDescent="0.2">
      <c r="B23" s="125"/>
      <c r="C23" s="109"/>
      <c r="D23" s="109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125"/>
    </row>
    <row r="24" spans="1:25" ht="7.5" customHeight="1" x14ac:dyDescent="0.2">
      <c r="B24" s="125"/>
      <c r="C24" s="64"/>
      <c r="D24" s="64"/>
      <c r="E24" s="64"/>
      <c r="F24" s="64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64"/>
      <c r="V24" s="125"/>
    </row>
    <row r="25" spans="1:25" ht="15.95" customHeight="1" x14ac:dyDescent="0.2">
      <c r="B25" s="125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125"/>
    </row>
    <row r="26" spans="1:25" ht="15.95" customHeight="1" x14ac:dyDescent="0.2">
      <c r="B26" s="125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125"/>
    </row>
    <row r="27" spans="1:25" ht="15.95" customHeight="1" x14ac:dyDescent="0.2">
      <c r="B27" s="125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125"/>
    </row>
    <row r="28" spans="1:25" ht="15.95" customHeight="1" x14ac:dyDescent="0.2">
      <c r="A28" s="125"/>
      <c r="C28" s="108"/>
      <c r="D28" s="108"/>
      <c r="V28"/>
      <c r="W28"/>
      <c r="X28"/>
      <c r="Y28"/>
    </row>
    <row r="29" spans="1:25" ht="15.95" customHeight="1" x14ac:dyDescent="0.2">
      <c r="C29" s="108"/>
      <c r="D29" s="108"/>
      <c r="V29"/>
      <c r="W29"/>
      <c r="X29"/>
      <c r="Y29"/>
    </row>
    <row r="30" spans="1:25" s="40" customFormat="1" ht="13.5" customHeight="1" x14ac:dyDescent="0.2">
      <c r="A30" s="109"/>
      <c r="B30" s="109"/>
      <c r="C30" s="109"/>
      <c r="D30" s="109"/>
    </row>
    <row r="31" spans="1:25" ht="24.75" customHeight="1" x14ac:dyDescent="0.2">
      <c r="C31" s="108"/>
      <c r="D31" s="108"/>
      <c r="V31"/>
      <c r="W31"/>
      <c r="X31"/>
      <c r="Y31"/>
    </row>
    <row r="32" spans="1:25" ht="15.95" customHeight="1" x14ac:dyDescent="0.2">
      <c r="C32" s="108"/>
      <c r="D32" s="108"/>
      <c r="V32"/>
      <c r="W32"/>
      <c r="X32"/>
      <c r="Y32"/>
    </row>
    <row r="33" spans="1:25" ht="15.95" customHeight="1" x14ac:dyDescent="0.2">
      <c r="A33" s="125"/>
      <c r="B33" s="125"/>
      <c r="C33" s="125"/>
      <c r="D33" s="108"/>
      <c r="V33"/>
      <c r="W33"/>
      <c r="X33"/>
      <c r="Y33"/>
    </row>
    <row r="34" spans="1:25" ht="15.95" customHeight="1" x14ac:dyDescent="0.2">
      <c r="A34" s="125"/>
      <c r="B34" s="125"/>
      <c r="C34" s="125"/>
      <c r="D34" s="108"/>
      <c r="V34"/>
      <c r="W34"/>
      <c r="X34"/>
      <c r="Y34"/>
    </row>
    <row r="35" spans="1:25" ht="15.95" customHeight="1" x14ac:dyDescent="0.2">
      <c r="A35" s="125"/>
      <c r="B35" s="125"/>
      <c r="C35" s="125"/>
      <c r="D35" s="108"/>
      <c r="V35"/>
      <c r="W35"/>
      <c r="X35"/>
      <c r="Y35"/>
    </row>
    <row r="36" spans="1:25" ht="15.95" customHeight="1" x14ac:dyDescent="0.2">
      <c r="A36" s="146"/>
      <c r="B36" s="125"/>
      <c r="C36" s="125"/>
      <c r="D36" s="108"/>
      <c r="V36"/>
      <c r="W36"/>
      <c r="X36"/>
      <c r="Y36"/>
    </row>
    <row r="37" spans="1:25" ht="15.95" customHeight="1" x14ac:dyDescent="0.2">
      <c r="A37" s="125"/>
      <c r="B37" s="125"/>
      <c r="C37" s="125"/>
      <c r="D37" s="108"/>
      <c r="V37"/>
      <c r="W37"/>
      <c r="X37"/>
      <c r="Y37"/>
    </row>
    <row r="38" spans="1:25" ht="15.95" customHeight="1" x14ac:dyDescent="0.2">
      <c r="A38" s="125"/>
      <c r="B38" s="125"/>
      <c r="C38" s="125"/>
      <c r="D38" s="108"/>
      <c r="V38"/>
      <c r="W38"/>
      <c r="X38"/>
      <c r="Y38"/>
    </row>
    <row r="39" spans="1:25" ht="15.95" customHeight="1" x14ac:dyDescent="0.2">
      <c r="A39" s="125"/>
      <c r="B39" s="125"/>
      <c r="C39" s="125"/>
      <c r="D39" s="108"/>
      <c r="V39"/>
      <c r="W39"/>
      <c r="X39"/>
      <c r="Y39"/>
    </row>
    <row r="40" spans="1:25" ht="15.95" customHeight="1" x14ac:dyDescent="0.2">
      <c r="A40" s="147"/>
      <c r="B40" s="110"/>
      <c r="C40" s="110"/>
      <c r="D40" s="110"/>
      <c r="E40" s="111"/>
      <c r="V40"/>
      <c r="W40"/>
      <c r="X40"/>
      <c r="Y40"/>
    </row>
    <row r="41" spans="1:25" ht="15.95" customHeight="1" x14ac:dyDescent="0.2">
      <c r="A41" s="125"/>
      <c r="B41" s="125"/>
      <c r="C41" s="125"/>
      <c r="D41" s="108"/>
      <c r="V41"/>
      <c r="W41"/>
      <c r="X41"/>
      <c r="Y41"/>
    </row>
    <row r="42" spans="1:25" ht="15.95" customHeight="1" x14ac:dyDescent="0.2">
      <c r="A42" s="125"/>
      <c r="B42" s="125"/>
      <c r="C42" s="125"/>
      <c r="D42" s="108"/>
      <c r="V42"/>
      <c r="W42"/>
      <c r="X42"/>
      <c r="Y42"/>
    </row>
    <row r="43" spans="1:25" ht="15.95" customHeight="1" x14ac:dyDescent="0.2">
      <c r="A43" s="125"/>
      <c r="B43" s="125"/>
      <c r="C43" s="125"/>
      <c r="D43" s="108"/>
      <c r="V43"/>
      <c r="W43"/>
      <c r="X43"/>
      <c r="Y43"/>
    </row>
    <row r="44" spans="1:25" ht="15.95" customHeight="1" x14ac:dyDescent="0.2">
      <c r="A44" s="125"/>
      <c r="B44" s="125"/>
      <c r="C44" s="125"/>
      <c r="D44" s="108"/>
      <c r="V44"/>
      <c r="W44"/>
      <c r="X44"/>
      <c r="Y44"/>
    </row>
    <row r="45" spans="1:25" ht="15.95" customHeight="1" x14ac:dyDescent="0.2">
      <c r="A45" s="125"/>
      <c r="B45" s="125"/>
      <c r="C45" s="125"/>
      <c r="D45" s="108"/>
      <c r="V45"/>
      <c r="W45"/>
      <c r="X45"/>
      <c r="Y45"/>
    </row>
    <row r="46" spans="1:25" ht="15.95" customHeight="1" x14ac:dyDescent="0.2">
      <c r="A46" s="125"/>
      <c r="B46" s="125"/>
      <c r="C46" s="125"/>
      <c r="D46" s="108"/>
      <c r="V46"/>
      <c r="W46"/>
      <c r="X46"/>
      <c r="Y46"/>
    </row>
    <row r="47" spans="1:25" ht="9" customHeight="1" x14ac:dyDescent="0.2">
      <c r="A47" s="125"/>
      <c r="B47" s="125"/>
      <c r="C47" s="125"/>
      <c r="D47" s="108"/>
      <c r="V47"/>
      <c r="W47"/>
      <c r="X47"/>
      <c r="Y47"/>
    </row>
    <row r="48" spans="1:25" ht="24.75" customHeight="1" x14ac:dyDescent="0.2">
      <c r="A48" s="125"/>
      <c r="B48" s="125"/>
      <c r="C48" s="125"/>
      <c r="D48" s="108"/>
      <c r="V48"/>
      <c r="W48"/>
      <c r="X48"/>
      <c r="Y48"/>
    </row>
    <row r="49" spans="1:25" x14ac:dyDescent="0.2">
      <c r="A49" s="125"/>
      <c r="B49" s="125"/>
      <c r="C49" s="125"/>
      <c r="D49" s="108"/>
      <c r="V49"/>
      <c r="W49"/>
      <c r="X49"/>
      <c r="Y49"/>
    </row>
    <row r="50" spans="1:25" x14ac:dyDescent="0.2">
      <c r="A50" s="125"/>
      <c r="B50" s="125"/>
      <c r="C50" s="125"/>
      <c r="D50" s="108"/>
      <c r="V50"/>
      <c r="W50"/>
      <c r="X50"/>
      <c r="Y50"/>
    </row>
    <row r="51" spans="1:25" ht="9.9499999999999993" customHeight="1" x14ac:dyDescent="0.2">
      <c r="A51" s="125"/>
      <c r="B51" s="125"/>
      <c r="C51" s="125"/>
      <c r="D51" s="108"/>
      <c r="V51"/>
      <c r="W51"/>
      <c r="X51"/>
      <c r="Y51"/>
    </row>
    <row r="52" spans="1:25" ht="11.1" customHeight="1" x14ac:dyDescent="0.2">
      <c r="A52" s="125"/>
      <c r="B52" s="125"/>
      <c r="C52" s="125"/>
      <c r="D52" s="108"/>
      <c r="V52"/>
      <c r="W52"/>
      <c r="X52"/>
      <c r="Y52"/>
    </row>
    <row r="53" spans="1:25" ht="11.1" customHeight="1" x14ac:dyDescent="0.2">
      <c r="A53" s="125"/>
      <c r="B53" s="125"/>
      <c r="C53" s="125"/>
      <c r="D53" s="108"/>
      <c r="V53"/>
      <c r="W53"/>
      <c r="X53"/>
      <c r="Y53"/>
    </row>
    <row r="54" spans="1:25" ht="11.1" customHeight="1" x14ac:dyDescent="0.2">
      <c r="A54" s="125"/>
      <c r="B54" s="125"/>
      <c r="C54" s="125"/>
      <c r="D54" s="108"/>
      <c r="V54"/>
      <c r="W54"/>
      <c r="X54"/>
      <c r="Y54"/>
    </row>
    <row r="55" spans="1:25" ht="11.1" customHeight="1" x14ac:dyDescent="0.2">
      <c r="A55" s="125"/>
      <c r="B55" s="125"/>
      <c r="C55" s="125"/>
      <c r="D55" s="108"/>
      <c r="V55"/>
      <c r="W55"/>
      <c r="X55"/>
      <c r="Y55"/>
    </row>
    <row r="56" spans="1:25" ht="11.1" customHeight="1" x14ac:dyDescent="0.2">
      <c r="A56" s="125"/>
      <c r="B56" s="125"/>
      <c r="C56" s="125"/>
      <c r="D56" s="108"/>
      <c r="V56"/>
      <c r="W56"/>
      <c r="X56"/>
      <c r="Y56"/>
    </row>
    <row r="57" spans="1:25" ht="11.1" customHeight="1" x14ac:dyDescent="0.2">
      <c r="A57" s="125"/>
      <c r="B57" s="125"/>
      <c r="C57" s="125"/>
      <c r="D57" s="108"/>
      <c r="V57"/>
      <c r="W57"/>
      <c r="X57"/>
      <c r="Y57"/>
    </row>
    <row r="58" spans="1:25" ht="11.1" customHeight="1" x14ac:dyDescent="0.2">
      <c r="A58" s="125"/>
      <c r="B58" s="125"/>
      <c r="C58" s="125"/>
      <c r="D58" s="108"/>
      <c r="V58"/>
      <c r="W58"/>
      <c r="X58"/>
      <c r="Y58"/>
    </row>
    <row r="59" spans="1:25" ht="11.1" customHeight="1" x14ac:dyDescent="0.2">
      <c r="A59" s="125"/>
      <c r="B59" s="125"/>
      <c r="C59" s="125"/>
      <c r="D59" s="108"/>
      <c r="V59"/>
      <c r="W59"/>
      <c r="X59"/>
      <c r="Y59"/>
    </row>
    <row r="60" spans="1:25" ht="11.1" customHeight="1" x14ac:dyDescent="0.2">
      <c r="A60" s="125"/>
      <c r="B60" s="125"/>
      <c r="C60" s="125"/>
      <c r="D60" s="108"/>
      <c r="V60"/>
      <c r="W60"/>
      <c r="X60"/>
      <c r="Y60"/>
    </row>
    <row r="61" spans="1:25" ht="11.1" customHeight="1" x14ac:dyDescent="0.2">
      <c r="A61" s="125"/>
      <c r="B61" s="125"/>
      <c r="C61" s="125"/>
      <c r="D61" s="108"/>
      <c r="V61"/>
      <c r="W61"/>
      <c r="X61"/>
      <c r="Y61"/>
    </row>
    <row r="62" spans="1:25" ht="11.1" customHeight="1" x14ac:dyDescent="0.2">
      <c r="A62" s="125"/>
      <c r="B62" s="125"/>
      <c r="C62" s="125"/>
      <c r="D62" s="108"/>
      <c r="V62"/>
      <c r="W62"/>
      <c r="X62"/>
      <c r="Y62"/>
    </row>
    <row r="63" spans="1:25" ht="11.1" customHeight="1" x14ac:dyDescent="0.2">
      <c r="B63" s="125"/>
      <c r="C63" s="66"/>
      <c r="D63" s="76"/>
      <c r="E63" s="75"/>
      <c r="F63" s="80"/>
      <c r="G63" s="48"/>
      <c r="H63" s="48"/>
      <c r="I63" s="48"/>
      <c r="J63" s="74"/>
      <c r="K63" s="48"/>
      <c r="L63" s="48"/>
      <c r="M63" s="48"/>
      <c r="N63" s="47"/>
      <c r="O63" s="47"/>
      <c r="P63" s="47"/>
      <c r="Q63" s="47"/>
      <c r="R63" s="47"/>
      <c r="S63" s="47"/>
      <c r="T63" s="47"/>
      <c r="U63" s="47"/>
      <c r="V63" s="125"/>
      <c r="W63" s="125"/>
      <c r="X63" s="125"/>
    </row>
    <row r="64" spans="1:25" ht="11.1" customHeight="1" x14ac:dyDescent="0.2">
      <c r="B64" s="125"/>
      <c r="C64" s="47"/>
      <c r="D64" s="74"/>
      <c r="E64" s="79"/>
      <c r="F64" s="79"/>
      <c r="G64" s="48"/>
      <c r="H64" s="48"/>
      <c r="I64" s="48"/>
      <c r="J64" s="74"/>
      <c r="K64" s="48"/>
      <c r="L64" s="48"/>
      <c r="M64" s="48"/>
      <c r="N64" s="47"/>
      <c r="O64" s="47"/>
      <c r="P64" s="47"/>
      <c r="Q64" s="47"/>
      <c r="R64" s="47"/>
      <c r="S64" s="47"/>
      <c r="T64" s="47"/>
      <c r="U64" s="47"/>
      <c r="V64" s="125"/>
      <c r="W64" s="125"/>
      <c r="X64" s="125"/>
    </row>
    <row r="65" spans="2:24" ht="11.1" customHeight="1" x14ac:dyDescent="0.2">
      <c r="B65" s="125"/>
      <c r="C65" s="47"/>
      <c r="D65" s="48"/>
      <c r="E65" s="79"/>
      <c r="F65" s="79"/>
      <c r="G65" s="48"/>
      <c r="H65" s="48"/>
      <c r="I65" s="48"/>
      <c r="J65" s="74"/>
      <c r="K65" s="48"/>
      <c r="L65" s="48"/>
      <c r="M65" s="48"/>
      <c r="N65" s="47"/>
      <c r="O65" s="47"/>
      <c r="P65" s="47"/>
      <c r="Q65" s="47"/>
      <c r="R65" s="47"/>
      <c r="S65" s="47"/>
      <c r="T65" s="47"/>
      <c r="U65" s="47"/>
      <c r="V65" s="125"/>
      <c r="W65" s="125"/>
      <c r="X65" s="125"/>
    </row>
    <row r="66" spans="2:24" ht="11.1" customHeight="1" x14ac:dyDescent="0.2">
      <c r="B66" s="125"/>
      <c r="C66" s="47"/>
      <c r="D66" s="48"/>
      <c r="E66" s="48"/>
      <c r="F66" s="48"/>
      <c r="G66" s="48"/>
      <c r="H66" s="48"/>
      <c r="I66" s="48"/>
      <c r="J66" s="74"/>
      <c r="K66" s="48"/>
      <c r="L66" s="48"/>
      <c r="M66" s="48"/>
      <c r="N66" s="47"/>
      <c r="O66" s="47"/>
      <c r="P66" s="47"/>
      <c r="Q66" s="47"/>
      <c r="R66" s="47"/>
      <c r="S66" s="47"/>
      <c r="T66" s="47"/>
      <c r="U66" s="47"/>
      <c r="V66" s="125"/>
      <c r="W66" s="125"/>
      <c r="X66" s="125"/>
    </row>
    <row r="67" spans="2:24" ht="11.1" customHeight="1" x14ac:dyDescent="0.2">
      <c r="D67" s="10"/>
      <c r="E67" s="10"/>
      <c r="F67" s="10"/>
      <c r="G67" s="10"/>
      <c r="H67" s="10"/>
      <c r="I67" s="10"/>
      <c r="J67" s="19"/>
      <c r="K67" s="10"/>
      <c r="L67" s="10"/>
      <c r="M67" s="10"/>
    </row>
    <row r="68" spans="2:24" ht="11.1" customHeight="1" x14ac:dyDescent="0.2">
      <c r="D68" s="10"/>
      <c r="E68" s="10"/>
      <c r="F68" s="10"/>
      <c r="G68" s="10"/>
      <c r="H68" s="10"/>
      <c r="I68" s="10"/>
      <c r="J68" s="19"/>
      <c r="K68" s="10"/>
      <c r="L68" s="10"/>
      <c r="M68" s="10"/>
    </row>
    <row r="69" spans="2:24" ht="11.1" customHeight="1" x14ac:dyDescent="0.2">
      <c r="D69" s="10"/>
      <c r="E69" s="10"/>
      <c r="F69" s="10"/>
      <c r="G69" s="10"/>
      <c r="H69" s="10"/>
      <c r="I69" s="10"/>
      <c r="J69" s="19"/>
      <c r="K69" s="10"/>
      <c r="L69" s="10"/>
      <c r="M69" s="10"/>
    </row>
    <row r="70" spans="2:24" ht="11.1" customHeight="1" x14ac:dyDescent="0.2"/>
  </sheetData>
  <mergeCells count="25">
    <mergeCell ref="D14:F14"/>
    <mergeCell ref="D15:F15"/>
    <mergeCell ref="F5:G5"/>
    <mergeCell ref="G9:T9"/>
    <mergeCell ref="F6:H6"/>
    <mergeCell ref="I10:I11"/>
    <mergeCell ref="M10:M11"/>
    <mergeCell ref="L10:L11"/>
    <mergeCell ref="K14:M14"/>
    <mergeCell ref="C16:F16"/>
    <mergeCell ref="D12:F12"/>
    <mergeCell ref="C2:U2"/>
    <mergeCell ref="C9:C11"/>
    <mergeCell ref="U9:U11"/>
    <mergeCell ref="G10:G11"/>
    <mergeCell ref="H10:H11"/>
    <mergeCell ref="D9:F11"/>
    <mergeCell ref="J10:J11"/>
    <mergeCell ref="O10:O11"/>
    <mergeCell ref="K10:K11"/>
    <mergeCell ref="N10:N11"/>
    <mergeCell ref="T10:T11"/>
    <mergeCell ref="Q10:S10"/>
    <mergeCell ref="P10:P11"/>
    <mergeCell ref="D13:F13"/>
  </mergeCells>
  <phoneticPr fontId="35" type="noConversion"/>
  <printOptions horizontalCentered="1"/>
  <pageMargins left="0.15748031496062992" right="0.15748031496062992" top="1.2598425196850394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Y63"/>
  <sheetViews>
    <sheetView zoomScale="60" zoomScaleNormal="60" workbookViewId="0">
      <selection activeCell="T29" sqref="T29"/>
    </sheetView>
  </sheetViews>
  <sheetFormatPr defaultRowHeight="12.75" x14ac:dyDescent="0.2"/>
  <cols>
    <col min="1" max="1" width="11.5703125" style="108" customWidth="1"/>
    <col min="2" max="2" width="11.28515625" style="108" customWidth="1"/>
    <col min="3" max="3" width="5" style="95" customWidth="1"/>
    <col min="4" max="4" width="13.5703125" style="95" customWidth="1"/>
    <col min="5" max="5" width="1.5703125" style="95" customWidth="1"/>
    <col min="6" max="6" width="4" style="95" customWidth="1"/>
    <col min="7" max="9" width="6.7109375" style="95" customWidth="1"/>
    <col min="10" max="10" width="11" style="95" customWidth="1"/>
    <col min="11" max="11" width="11.28515625" style="95" customWidth="1"/>
    <col min="12" max="16" width="7.7109375" style="95" customWidth="1"/>
    <col min="17" max="20" width="6.7109375" style="95" customWidth="1"/>
    <col min="21" max="21" width="15.85546875" style="95" customWidth="1"/>
    <col min="22" max="25" width="9.140625" style="108"/>
    <col min="26" max="16384" width="9.140625" style="95"/>
  </cols>
  <sheetData>
    <row r="2" spans="1:25" ht="18" x14ac:dyDescent="0.25">
      <c r="C2" s="2361" t="s">
        <v>262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</row>
    <row r="3" spans="1:25" ht="18" x14ac:dyDescent="0.25"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</row>
    <row r="4" spans="1:25" x14ac:dyDescent="0.2">
      <c r="C4" s="112" t="s">
        <v>273</v>
      </c>
      <c r="E4" s="103" t="s">
        <v>27</v>
      </c>
      <c r="F4" s="151" t="s">
        <v>291</v>
      </c>
      <c r="G4" s="151"/>
      <c r="H4" s="151"/>
    </row>
    <row r="5" spans="1:25" x14ac:dyDescent="0.2">
      <c r="C5" s="95" t="s">
        <v>25</v>
      </c>
      <c r="E5" s="103" t="s">
        <v>27</v>
      </c>
      <c r="F5" s="2362">
        <f>K1b!D5</f>
        <v>2014</v>
      </c>
      <c r="G5" s="2362"/>
      <c r="H5" s="487"/>
    </row>
    <row r="6" spans="1:25" x14ac:dyDescent="0.2">
      <c r="C6" s="95" t="s">
        <v>185</v>
      </c>
      <c r="E6" s="103" t="s">
        <v>27</v>
      </c>
      <c r="F6" s="2746" t="str">
        <f>K1b!D6</f>
        <v>Jawa Timur</v>
      </c>
      <c r="G6" s="2746"/>
      <c r="H6" s="2746"/>
    </row>
    <row r="7" spans="1:25" x14ac:dyDescent="0.2">
      <c r="C7" s="544" t="s">
        <v>26</v>
      </c>
      <c r="E7" s="103" t="s">
        <v>27</v>
      </c>
      <c r="F7" s="497" t="s">
        <v>390</v>
      </c>
      <c r="G7" s="497"/>
      <c r="H7" s="497"/>
    </row>
    <row r="8" spans="1:25" ht="9" customHeight="1" thickBot="1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5" ht="20.100000000000001" customHeight="1" x14ac:dyDescent="0.2">
      <c r="C9" s="2305" t="s">
        <v>0</v>
      </c>
      <c r="D9" s="2364" t="s">
        <v>188</v>
      </c>
      <c r="E9" s="2365"/>
      <c r="F9" s="2366"/>
      <c r="G9" s="2743" t="s">
        <v>242</v>
      </c>
      <c r="H9" s="2744"/>
      <c r="I9" s="2744"/>
      <c r="J9" s="2744"/>
      <c r="K9" s="2744"/>
      <c r="L9" s="2744"/>
      <c r="M9" s="2744"/>
      <c r="N9" s="2744"/>
      <c r="O9" s="2744"/>
      <c r="P9" s="2744"/>
      <c r="Q9" s="2744"/>
      <c r="R9" s="2744"/>
      <c r="S9" s="2744"/>
      <c r="T9" s="2745"/>
      <c r="U9" s="2400" t="s">
        <v>4</v>
      </c>
      <c r="V9" s="122"/>
      <c r="W9" s="122"/>
      <c r="X9" s="122"/>
    </row>
    <row r="10" spans="1:25" ht="9.9499999999999993" customHeight="1" x14ac:dyDescent="0.2">
      <c r="C10" s="2363"/>
      <c r="D10" s="2367"/>
      <c r="E10" s="2368"/>
      <c r="F10" s="2369"/>
      <c r="G10" s="2372" t="s">
        <v>208</v>
      </c>
      <c r="H10" s="2592" t="s">
        <v>209</v>
      </c>
      <c r="I10" s="2592" t="s">
        <v>210</v>
      </c>
      <c r="J10" s="2592" t="s">
        <v>211</v>
      </c>
      <c r="K10" s="2592" t="s">
        <v>213</v>
      </c>
      <c r="L10" s="2592" t="s">
        <v>214</v>
      </c>
      <c r="M10" s="2592" t="s">
        <v>215</v>
      </c>
      <c r="N10" s="2592" t="s">
        <v>216</v>
      </c>
      <c r="O10" s="2738" t="s">
        <v>217</v>
      </c>
      <c r="P10" s="2591" t="s">
        <v>218</v>
      </c>
      <c r="Q10" s="2310" t="s">
        <v>212</v>
      </c>
      <c r="R10" s="2297"/>
      <c r="S10" s="2741"/>
      <c r="T10" s="2740" t="s">
        <v>97</v>
      </c>
      <c r="U10" s="2402"/>
      <c r="V10" s="122"/>
      <c r="W10" s="122"/>
      <c r="X10" s="122"/>
    </row>
    <row r="11" spans="1:25" ht="16.5" customHeight="1" x14ac:dyDescent="0.2">
      <c r="C11" s="2363"/>
      <c r="D11" s="2370"/>
      <c r="E11" s="2371"/>
      <c r="F11" s="2372"/>
      <c r="G11" s="2737"/>
      <c r="H11" s="2358"/>
      <c r="I11" s="2358"/>
      <c r="J11" s="2358"/>
      <c r="K11" s="2358"/>
      <c r="L11" s="2358"/>
      <c r="M11" s="2358"/>
      <c r="N11" s="2358"/>
      <c r="O11" s="2739"/>
      <c r="P11" s="2592"/>
      <c r="Q11" s="489" t="s">
        <v>219</v>
      </c>
      <c r="R11" s="488" t="s">
        <v>157</v>
      </c>
      <c r="S11" s="491" t="s">
        <v>220</v>
      </c>
      <c r="T11" s="2735"/>
      <c r="U11" s="2404"/>
      <c r="V11" s="122"/>
      <c r="W11" s="122"/>
      <c r="X11" s="122"/>
    </row>
    <row r="12" spans="1:25" s="40" customFormat="1" ht="13.5" customHeight="1" thickBot="1" x14ac:dyDescent="0.25">
      <c r="A12" s="109"/>
      <c r="B12" s="109"/>
      <c r="C12" s="375">
        <v>1</v>
      </c>
      <c r="D12" s="2696">
        <v>2</v>
      </c>
      <c r="E12" s="2398"/>
      <c r="F12" s="2736"/>
      <c r="G12" s="1702">
        <v>3</v>
      </c>
      <c r="H12" s="1702">
        <v>4</v>
      </c>
      <c r="I12" s="378">
        <v>5</v>
      </c>
      <c r="J12" s="378">
        <v>6</v>
      </c>
      <c r="K12" s="378">
        <v>7</v>
      </c>
      <c r="L12" s="378">
        <v>8</v>
      </c>
      <c r="M12" s="378">
        <v>9</v>
      </c>
      <c r="N12" s="378">
        <v>10</v>
      </c>
      <c r="O12" s="1701">
        <v>11</v>
      </c>
      <c r="P12" s="1701">
        <v>12</v>
      </c>
      <c r="Q12" s="376">
        <v>13</v>
      </c>
      <c r="R12" s="1701">
        <v>14</v>
      </c>
      <c r="S12" s="1701">
        <v>15</v>
      </c>
      <c r="T12" s="1701">
        <v>16</v>
      </c>
      <c r="U12" s="376">
        <v>17</v>
      </c>
      <c r="V12" s="109"/>
      <c r="W12" s="109"/>
      <c r="X12" s="109"/>
      <c r="Y12" s="109"/>
    </row>
    <row r="13" spans="1:25" ht="15.95" customHeight="1" x14ac:dyDescent="0.2">
      <c r="B13" s="141"/>
      <c r="C13" s="351"/>
      <c r="D13" s="2413"/>
      <c r="E13" s="2414"/>
      <c r="F13" s="2414"/>
      <c r="G13" s="509"/>
      <c r="H13" s="342"/>
      <c r="I13" s="343"/>
      <c r="J13" s="343"/>
      <c r="K13" s="343"/>
      <c r="L13" s="343"/>
      <c r="M13" s="342"/>
      <c r="N13" s="342"/>
      <c r="O13" s="342"/>
      <c r="P13" s="344"/>
      <c r="Q13" s="344"/>
      <c r="R13" s="344"/>
      <c r="S13" s="344"/>
      <c r="T13" s="345"/>
      <c r="U13" s="353"/>
      <c r="V13" s="125"/>
    </row>
    <row r="14" spans="1:25" ht="15.95" customHeight="1" x14ac:dyDescent="0.2">
      <c r="B14" s="141"/>
      <c r="C14" s="352">
        <v>1</v>
      </c>
      <c r="D14" s="2742" t="s">
        <v>275</v>
      </c>
      <c r="E14" s="2411"/>
      <c r="F14" s="2411"/>
      <c r="G14" s="510"/>
      <c r="H14" s="346"/>
      <c r="I14" s="347"/>
      <c r="J14" s="347"/>
      <c r="K14" s="2747" t="s">
        <v>379</v>
      </c>
      <c r="L14" s="2748"/>
      <c r="M14" s="2749"/>
      <c r="N14" s="346"/>
      <c r="O14" s="346"/>
      <c r="P14" s="348"/>
      <c r="Q14" s="348"/>
      <c r="R14" s="348"/>
      <c r="S14" s="348"/>
      <c r="T14" s="349"/>
      <c r="U14" s="298"/>
      <c r="V14" s="125"/>
    </row>
    <row r="15" spans="1:25" ht="15.95" customHeight="1" thickBot="1" x14ac:dyDescent="0.25">
      <c r="B15" s="125"/>
      <c r="C15" s="352"/>
      <c r="D15" s="2410"/>
      <c r="E15" s="2411"/>
      <c r="F15" s="2411"/>
      <c r="G15" s="511"/>
      <c r="H15" s="512"/>
      <c r="I15" s="513"/>
      <c r="J15" s="513"/>
      <c r="K15" s="513"/>
      <c r="L15" s="513"/>
      <c r="M15" s="512"/>
      <c r="N15" s="512"/>
      <c r="O15" s="512"/>
      <c r="P15" s="514"/>
      <c r="Q15" s="514"/>
      <c r="R15" s="514"/>
      <c r="S15" s="514"/>
      <c r="T15" s="515"/>
      <c r="U15" s="298"/>
      <c r="V15" s="125"/>
    </row>
    <row r="16" spans="1:25" s="2" customFormat="1" ht="15.95" customHeight="1" thickBot="1" x14ac:dyDescent="0.25">
      <c r="A16" s="140"/>
      <c r="B16" s="518"/>
      <c r="C16" s="2354" t="s">
        <v>3</v>
      </c>
      <c r="D16" s="2355"/>
      <c r="E16" s="2355"/>
      <c r="F16" s="2356"/>
      <c r="G16" s="516"/>
      <c r="H16" s="516"/>
      <c r="I16" s="516"/>
      <c r="J16" s="516"/>
      <c r="K16" s="516"/>
      <c r="L16" s="516"/>
      <c r="M16" s="516"/>
      <c r="N16" s="516"/>
      <c r="O16" s="516"/>
      <c r="P16" s="516"/>
      <c r="Q16" s="516"/>
      <c r="R16" s="516"/>
      <c r="S16" s="516"/>
      <c r="T16" s="517"/>
      <c r="U16" s="492"/>
      <c r="V16" s="518"/>
      <c r="W16" s="140"/>
      <c r="X16" s="140"/>
      <c r="Y16" s="140"/>
    </row>
    <row r="17" spans="1:25" ht="7.5" customHeight="1" x14ac:dyDescent="0.2">
      <c r="B17" s="125"/>
      <c r="C17" s="64"/>
      <c r="D17" s="64"/>
      <c r="E17" s="64"/>
      <c r="F17" s="64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64"/>
      <c r="V17" s="125"/>
    </row>
    <row r="18" spans="1:25" ht="15.95" customHeight="1" x14ac:dyDescent="0.2">
      <c r="B18" s="125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125"/>
    </row>
    <row r="19" spans="1:25" ht="15.95" customHeight="1" x14ac:dyDescent="0.2">
      <c r="B19" s="125"/>
      <c r="C19" s="551"/>
      <c r="D19" s="35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125"/>
    </row>
    <row r="20" spans="1:25" ht="15.95" customHeight="1" x14ac:dyDescent="0.2">
      <c r="B20" s="125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125"/>
    </row>
    <row r="21" spans="1:25" ht="15.95" customHeight="1" x14ac:dyDescent="0.2">
      <c r="A21" s="125"/>
      <c r="C21" s="108"/>
      <c r="D21" s="108"/>
      <c r="V21" s="95"/>
      <c r="W21" s="95"/>
      <c r="X21" s="95"/>
      <c r="Y21" s="95"/>
    </row>
    <row r="22" spans="1:25" ht="15.95" customHeight="1" x14ac:dyDescent="0.2">
      <c r="C22" s="108"/>
      <c r="D22" s="108"/>
      <c r="V22" s="95"/>
      <c r="W22" s="95"/>
      <c r="X22" s="95"/>
      <c r="Y22" s="95"/>
    </row>
    <row r="23" spans="1:25" s="40" customFormat="1" ht="13.5" customHeight="1" x14ac:dyDescent="0.2">
      <c r="A23" s="109"/>
      <c r="B23" s="109"/>
      <c r="C23" s="109"/>
      <c r="D23" s="109"/>
    </row>
    <row r="24" spans="1:25" ht="24.75" customHeight="1" x14ac:dyDescent="0.2">
      <c r="C24" s="108"/>
      <c r="D24" s="108"/>
      <c r="V24" s="95"/>
      <c r="W24" s="95"/>
      <c r="X24" s="95"/>
      <c r="Y24" s="95"/>
    </row>
    <row r="25" spans="1:25" ht="15.95" customHeight="1" x14ac:dyDescent="0.2">
      <c r="C25" s="108"/>
      <c r="D25" s="108"/>
      <c r="V25" s="95"/>
      <c r="W25" s="95"/>
      <c r="X25" s="95"/>
      <c r="Y25" s="95"/>
    </row>
    <row r="26" spans="1:25" ht="15.95" customHeight="1" x14ac:dyDescent="0.2">
      <c r="A26" s="125"/>
      <c r="B26" s="125"/>
      <c r="C26" s="125"/>
      <c r="D26" s="108"/>
      <c r="V26" s="95"/>
      <c r="W26" s="95"/>
      <c r="X26" s="95"/>
      <c r="Y26" s="95"/>
    </row>
    <row r="27" spans="1:25" ht="15.95" customHeight="1" x14ac:dyDescent="0.2">
      <c r="A27" s="125"/>
      <c r="B27" s="125"/>
      <c r="C27" s="125"/>
      <c r="D27" s="108"/>
      <c r="V27" s="95"/>
      <c r="W27" s="95"/>
      <c r="X27" s="95"/>
      <c r="Y27" s="95"/>
    </row>
    <row r="28" spans="1:25" ht="15.95" customHeight="1" x14ac:dyDescent="0.2">
      <c r="A28" s="125"/>
      <c r="B28" s="125"/>
      <c r="C28" s="125"/>
      <c r="D28" s="108"/>
      <c r="V28" s="95"/>
      <c r="W28" s="95"/>
      <c r="X28" s="95"/>
      <c r="Y28" s="95"/>
    </row>
    <row r="29" spans="1:25" ht="15.95" customHeight="1" x14ac:dyDescent="0.2">
      <c r="A29" s="146"/>
      <c r="B29" s="125"/>
      <c r="C29" s="125"/>
      <c r="D29" s="108"/>
      <c r="V29" s="95"/>
      <c r="W29" s="95"/>
      <c r="X29" s="95"/>
      <c r="Y29" s="95"/>
    </row>
    <row r="30" spans="1:25" ht="15.95" customHeight="1" x14ac:dyDescent="0.2">
      <c r="A30" s="125"/>
      <c r="B30" s="125"/>
      <c r="C30" s="125"/>
      <c r="D30" s="108"/>
      <c r="V30" s="95"/>
      <c r="W30" s="95"/>
      <c r="X30" s="95"/>
      <c r="Y30" s="95"/>
    </row>
    <row r="31" spans="1:25" ht="15.95" customHeight="1" x14ac:dyDescent="0.2">
      <c r="A31" s="125"/>
      <c r="B31" s="125"/>
      <c r="C31" s="125"/>
      <c r="D31" s="108"/>
      <c r="V31" s="95"/>
      <c r="W31" s="95"/>
      <c r="X31" s="95"/>
      <c r="Y31" s="95"/>
    </row>
    <row r="32" spans="1:25" ht="15.95" customHeight="1" x14ac:dyDescent="0.2">
      <c r="A32" s="125"/>
      <c r="B32" s="125"/>
      <c r="C32" s="125"/>
      <c r="D32" s="108"/>
      <c r="V32" s="95"/>
      <c r="W32" s="95"/>
      <c r="X32" s="95"/>
      <c r="Y32" s="95"/>
    </row>
    <row r="33" spans="1:25" ht="15.95" customHeight="1" x14ac:dyDescent="0.2">
      <c r="A33" s="147"/>
      <c r="B33" s="110"/>
      <c r="C33" s="110"/>
      <c r="D33" s="110"/>
      <c r="E33" s="111"/>
      <c r="V33" s="95"/>
      <c r="W33" s="95"/>
      <c r="X33" s="95"/>
      <c r="Y33" s="95"/>
    </row>
    <row r="34" spans="1:25" ht="15.95" customHeight="1" x14ac:dyDescent="0.2">
      <c r="A34" s="125"/>
      <c r="B34" s="125"/>
      <c r="C34" s="125"/>
      <c r="D34" s="108"/>
      <c r="V34" s="95"/>
      <c r="W34" s="95"/>
      <c r="X34" s="95"/>
      <c r="Y34" s="95"/>
    </row>
    <row r="35" spans="1:25" ht="15.95" customHeight="1" x14ac:dyDescent="0.2">
      <c r="A35" s="125"/>
      <c r="B35" s="125"/>
      <c r="C35" s="125"/>
      <c r="D35" s="108"/>
      <c r="V35" s="95"/>
      <c r="W35" s="95"/>
      <c r="X35" s="95"/>
      <c r="Y35" s="95"/>
    </row>
    <row r="36" spans="1:25" ht="15.95" customHeight="1" x14ac:dyDescent="0.2">
      <c r="A36" s="125"/>
      <c r="B36" s="125"/>
      <c r="C36" s="125"/>
      <c r="D36" s="108"/>
      <c r="V36" s="95"/>
      <c r="W36" s="95"/>
      <c r="X36" s="95"/>
      <c r="Y36" s="95"/>
    </row>
    <row r="37" spans="1:25" ht="15.95" customHeight="1" x14ac:dyDescent="0.2">
      <c r="A37" s="125"/>
      <c r="B37" s="125"/>
      <c r="C37" s="125"/>
      <c r="D37" s="108"/>
      <c r="V37" s="95"/>
      <c r="W37" s="95"/>
      <c r="X37" s="95"/>
      <c r="Y37" s="95"/>
    </row>
    <row r="38" spans="1:25" ht="15.95" customHeight="1" x14ac:dyDescent="0.2">
      <c r="A38" s="125"/>
      <c r="B38" s="125"/>
      <c r="C38" s="125"/>
      <c r="D38" s="108"/>
      <c r="V38" s="95"/>
      <c r="W38" s="95"/>
      <c r="X38" s="95"/>
      <c r="Y38" s="95"/>
    </row>
    <row r="39" spans="1:25" ht="15.95" customHeight="1" x14ac:dyDescent="0.2">
      <c r="A39" s="125"/>
      <c r="B39" s="125"/>
      <c r="C39" s="125"/>
      <c r="D39" s="108"/>
      <c r="V39" s="95"/>
      <c r="W39" s="95"/>
      <c r="X39" s="95"/>
      <c r="Y39" s="95"/>
    </row>
    <row r="40" spans="1:25" ht="9" customHeight="1" x14ac:dyDescent="0.2">
      <c r="A40" s="125"/>
      <c r="B40" s="125"/>
      <c r="C40" s="125"/>
      <c r="D40" s="108"/>
      <c r="V40" s="95"/>
      <c r="W40" s="95"/>
      <c r="X40" s="95"/>
      <c r="Y40" s="95"/>
    </row>
    <row r="41" spans="1:25" ht="24.75" customHeight="1" x14ac:dyDescent="0.2">
      <c r="A41" s="125"/>
      <c r="B41" s="125"/>
      <c r="C41" s="125"/>
      <c r="D41" s="108"/>
      <c r="V41" s="95"/>
      <c r="W41" s="95"/>
      <c r="X41" s="95"/>
      <c r="Y41" s="95"/>
    </row>
    <row r="42" spans="1:25" x14ac:dyDescent="0.2">
      <c r="A42" s="125"/>
      <c r="B42" s="125"/>
      <c r="C42" s="125"/>
      <c r="D42" s="108"/>
      <c r="V42" s="95"/>
      <c r="W42" s="95"/>
      <c r="X42" s="95"/>
      <c r="Y42" s="95"/>
    </row>
    <row r="43" spans="1:25" x14ac:dyDescent="0.2">
      <c r="A43" s="125"/>
      <c r="B43" s="125"/>
      <c r="C43" s="125"/>
      <c r="D43" s="108"/>
      <c r="V43" s="95"/>
      <c r="W43" s="95"/>
      <c r="X43" s="95"/>
      <c r="Y43" s="95"/>
    </row>
    <row r="44" spans="1:25" ht="9.9499999999999993" customHeight="1" x14ac:dyDescent="0.2">
      <c r="A44" s="125"/>
      <c r="B44" s="125"/>
      <c r="C44" s="125"/>
      <c r="D44" s="108"/>
      <c r="V44" s="95"/>
      <c r="W44" s="95"/>
      <c r="X44" s="95"/>
      <c r="Y44" s="95"/>
    </row>
    <row r="45" spans="1:25" ht="11.1" customHeight="1" x14ac:dyDescent="0.2">
      <c r="A45" s="125"/>
      <c r="B45" s="125"/>
      <c r="C45" s="125"/>
      <c r="D45" s="108"/>
      <c r="V45" s="95"/>
      <c r="W45" s="95"/>
      <c r="X45" s="95"/>
      <c r="Y45" s="95"/>
    </row>
    <row r="46" spans="1:25" ht="11.1" customHeight="1" x14ac:dyDescent="0.2">
      <c r="A46" s="125"/>
      <c r="B46" s="125"/>
      <c r="C46" s="125"/>
      <c r="D46" s="108"/>
      <c r="V46" s="95"/>
      <c r="W46" s="95"/>
      <c r="X46" s="95"/>
      <c r="Y46" s="95"/>
    </row>
    <row r="47" spans="1:25" ht="11.1" customHeight="1" x14ac:dyDescent="0.2">
      <c r="A47" s="125"/>
      <c r="B47" s="125"/>
      <c r="C47" s="125"/>
      <c r="D47" s="108"/>
      <c r="V47" s="95"/>
      <c r="W47" s="95"/>
      <c r="X47" s="95"/>
      <c r="Y47" s="95"/>
    </row>
    <row r="48" spans="1:25" ht="11.1" customHeight="1" x14ac:dyDescent="0.2">
      <c r="A48" s="125"/>
      <c r="B48" s="125"/>
      <c r="C48" s="125"/>
      <c r="D48" s="108"/>
      <c r="V48" s="95"/>
      <c r="W48" s="95"/>
      <c r="X48" s="95"/>
      <c r="Y48" s="95"/>
    </row>
    <row r="49" spans="1:25" ht="11.1" customHeight="1" x14ac:dyDescent="0.2">
      <c r="A49" s="125"/>
      <c r="B49" s="125"/>
      <c r="C49" s="125"/>
      <c r="D49" s="108"/>
      <c r="V49" s="95"/>
      <c r="W49" s="95"/>
      <c r="X49" s="95"/>
      <c r="Y49" s="95"/>
    </row>
    <row r="50" spans="1:25" ht="11.1" customHeight="1" x14ac:dyDescent="0.2">
      <c r="A50" s="125"/>
      <c r="B50" s="125"/>
      <c r="C50" s="125"/>
      <c r="D50" s="108"/>
      <c r="V50" s="95"/>
      <c r="W50" s="95"/>
      <c r="X50" s="95"/>
      <c r="Y50" s="95"/>
    </row>
    <row r="51" spans="1:25" ht="11.1" customHeight="1" x14ac:dyDescent="0.2">
      <c r="A51" s="125"/>
      <c r="B51" s="125"/>
      <c r="C51" s="125"/>
      <c r="D51" s="108"/>
      <c r="V51" s="95"/>
      <c r="W51" s="95"/>
      <c r="X51" s="95"/>
      <c r="Y51" s="95"/>
    </row>
    <row r="52" spans="1:25" ht="11.1" customHeight="1" x14ac:dyDescent="0.2">
      <c r="A52" s="125"/>
      <c r="B52" s="125"/>
      <c r="C52" s="125"/>
      <c r="D52" s="108"/>
      <c r="V52" s="95"/>
      <c r="W52" s="95"/>
      <c r="X52" s="95"/>
      <c r="Y52" s="95"/>
    </row>
    <row r="53" spans="1:25" ht="11.1" customHeight="1" x14ac:dyDescent="0.2">
      <c r="A53" s="125"/>
      <c r="B53" s="125"/>
      <c r="C53" s="125"/>
      <c r="D53" s="108"/>
      <c r="V53" s="95"/>
      <c r="W53" s="95"/>
      <c r="X53" s="95"/>
      <c r="Y53" s="95"/>
    </row>
    <row r="54" spans="1:25" ht="11.1" customHeight="1" x14ac:dyDescent="0.2">
      <c r="A54" s="125"/>
      <c r="B54" s="125"/>
      <c r="C54" s="125"/>
      <c r="D54" s="108"/>
      <c r="V54" s="95"/>
      <c r="W54" s="95"/>
      <c r="X54" s="95"/>
      <c r="Y54" s="95"/>
    </row>
    <row r="55" spans="1:25" ht="11.1" customHeight="1" x14ac:dyDescent="0.2">
      <c r="A55" s="125"/>
      <c r="B55" s="125"/>
      <c r="C55" s="125"/>
      <c r="D55" s="108"/>
      <c r="V55" s="95"/>
      <c r="W55" s="95"/>
      <c r="X55" s="95"/>
      <c r="Y55" s="95"/>
    </row>
    <row r="56" spans="1:25" ht="11.1" customHeight="1" x14ac:dyDescent="0.2">
      <c r="B56" s="125"/>
      <c r="C56" s="66"/>
      <c r="D56" s="76"/>
      <c r="E56" s="75"/>
      <c r="F56" s="80"/>
      <c r="G56" s="48"/>
      <c r="H56" s="48"/>
      <c r="I56" s="48"/>
      <c r="J56" s="74"/>
      <c r="K56" s="48"/>
      <c r="L56" s="48"/>
      <c r="M56" s="48"/>
      <c r="N56" s="89"/>
      <c r="O56" s="89"/>
      <c r="P56" s="89"/>
      <c r="Q56" s="89"/>
      <c r="R56" s="89"/>
      <c r="S56" s="89"/>
      <c r="T56" s="89"/>
      <c r="U56" s="89"/>
      <c r="V56" s="125"/>
      <c r="W56" s="125"/>
      <c r="X56" s="125"/>
    </row>
    <row r="57" spans="1:25" ht="11.1" customHeight="1" x14ac:dyDescent="0.2">
      <c r="B57" s="125"/>
      <c r="C57" s="89"/>
      <c r="D57" s="74"/>
      <c r="E57" s="79"/>
      <c r="F57" s="79"/>
      <c r="G57" s="48"/>
      <c r="H57" s="48"/>
      <c r="I57" s="48"/>
      <c r="J57" s="74"/>
      <c r="K57" s="48"/>
      <c r="L57" s="48"/>
      <c r="M57" s="48"/>
      <c r="N57" s="89"/>
      <c r="O57" s="89"/>
      <c r="P57" s="89"/>
      <c r="Q57" s="89"/>
      <c r="R57" s="89"/>
      <c r="S57" s="89"/>
      <c r="T57" s="89"/>
      <c r="U57" s="89"/>
      <c r="V57" s="125"/>
      <c r="W57" s="125"/>
      <c r="X57" s="125"/>
    </row>
    <row r="58" spans="1:25" ht="11.1" customHeight="1" x14ac:dyDescent="0.2">
      <c r="B58" s="125"/>
      <c r="C58" s="89"/>
      <c r="D58" s="48"/>
      <c r="E58" s="79"/>
      <c r="F58" s="79"/>
      <c r="G58" s="48"/>
      <c r="H58" s="48"/>
      <c r="I58" s="48"/>
      <c r="J58" s="74"/>
      <c r="K58" s="48"/>
      <c r="L58" s="48"/>
      <c r="M58" s="48"/>
      <c r="N58" s="89"/>
      <c r="O58" s="89"/>
      <c r="P58" s="89"/>
      <c r="Q58" s="89"/>
      <c r="R58" s="89"/>
      <c r="S58" s="89"/>
      <c r="T58" s="89"/>
      <c r="U58" s="89"/>
      <c r="V58" s="125"/>
      <c r="W58" s="125"/>
      <c r="X58" s="125"/>
    </row>
    <row r="59" spans="1:25" ht="11.1" customHeight="1" x14ac:dyDescent="0.2">
      <c r="B59" s="125"/>
      <c r="C59" s="89"/>
      <c r="D59" s="48"/>
      <c r="E59" s="48"/>
      <c r="F59" s="48"/>
      <c r="G59" s="48"/>
      <c r="H59" s="48"/>
      <c r="I59" s="48"/>
      <c r="J59" s="74"/>
      <c r="K59" s="48"/>
      <c r="L59" s="48"/>
      <c r="M59" s="48"/>
      <c r="N59" s="89"/>
      <c r="O59" s="89"/>
      <c r="P59" s="89"/>
      <c r="Q59" s="89"/>
      <c r="R59" s="89"/>
      <c r="S59" s="89"/>
      <c r="T59" s="89"/>
      <c r="U59" s="89"/>
      <c r="V59" s="125"/>
      <c r="W59" s="125"/>
      <c r="X59" s="125"/>
    </row>
    <row r="60" spans="1:25" ht="11.1" customHeight="1" x14ac:dyDescent="0.2">
      <c r="D60" s="10"/>
      <c r="E60" s="10"/>
      <c r="F60" s="10"/>
      <c r="G60" s="10"/>
      <c r="H60" s="10"/>
      <c r="I60" s="10"/>
      <c r="J60" s="136"/>
      <c r="K60" s="10"/>
      <c r="L60" s="10"/>
      <c r="M60" s="10"/>
    </row>
    <row r="61" spans="1:25" ht="11.1" customHeight="1" x14ac:dyDescent="0.2">
      <c r="D61" s="10"/>
      <c r="E61" s="10"/>
      <c r="F61" s="10"/>
      <c r="G61" s="10"/>
      <c r="H61" s="10"/>
      <c r="I61" s="10"/>
      <c r="J61" s="136"/>
      <c r="K61" s="10"/>
      <c r="L61" s="10"/>
      <c r="M61" s="10"/>
    </row>
    <row r="62" spans="1:25" ht="11.1" customHeight="1" x14ac:dyDescent="0.2">
      <c r="D62" s="10"/>
      <c r="E62" s="10"/>
      <c r="F62" s="10"/>
      <c r="G62" s="10"/>
      <c r="H62" s="10"/>
      <c r="I62" s="10"/>
      <c r="J62" s="136"/>
      <c r="K62" s="10"/>
      <c r="L62" s="10"/>
      <c r="M62" s="10"/>
    </row>
    <row r="63" spans="1:25" ht="11.1" customHeight="1" x14ac:dyDescent="0.2"/>
  </sheetData>
  <mergeCells count="25">
    <mergeCell ref="D13:F13"/>
    <mergeCell ref="D14:F14"/>
    <mergeCell ref="D15:F15"/>
    <mergeCell ref="N10:N11"/>
    <mergeCell ref="I10:I11"/>
    <mergeCell ref="J10:J11"/>
    <mergeCell ref="K10:K11"/>
    <mergeCell ref="L10:L11"/>
    <mergeCell ref="K14:M14"/>
    <mergeCell ref="C16:F16"/>
    <mergeCell ref="C2:U2"/>
    <mergeCell ref="F5:G5"/>
    <mergeCell ref="F6:H6"/>
    <mergeCell ref="C9:C11"/>
    <mergeCell ref="D9:F11"/>
    <mergeCell ref="G9:T9"/>
    <mergeCell ref="U9:U11"/>
    <mergeCell ref="G10:G11"/>
    <mergeCell ref="H10:H11"/>
    <mergeCell ref="O10:O11"/>
    <mergeCell ref="P10:P11"/>
    <mergeCell ref="Q10:S10"/>
    <mergeCell ref="T10:T11"/>
    <mergeCell ref="M10:M11"/>
    <mergeCell ref="D12:F12"/>
  </mergeCells>
  <printOptions horizontalCentered="1"/>
  <pageMargins left="0.15748031496062992" right="0.15748031496062992" top="1.3385826771653544" bottom="0" header="1.6141732283464567" footer="0"/>
  <pageSetup paperSize="256" orientation="landscape" horizontalDpi="4294967292" verticalDpi="4294967293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Y63"/>
  <sheetViews>
    <sheetView zoomScale="60" zoomScaleNormal="60" workbookViewId="0">
      <selection activeCell="S27" sqref="S27"/>
    </sheetView>
  </sheetViews>
  <sheetFormatPr defaultRowHeight="12.75" x14ac:dyDescent="0.2"/>
  <cols>
    <col min="1" max="1" width="11.5703125" style="108" customWidth="1"/>
    <col min="2" max="2" width="11.28515625" style="108" customWidth="1"/>
    <col min="3" max="3" width="5.28515625" style="95" customWidth="1"/>
    <col min="4" max="4" width="13.5703125" style="95" customWidth="1"/>
    <col min="5" max="5" width="1.5703125" style="95" customWidth="1"/>
    <col min="6" max="6" width="4" style="95" customWidth="1"/>
    <col min="7" max="9" width="6.7109375" style="95" customWidth="1"/>
    <col min="10" max="10" width="11" style="95" customWidth="1"/>
    <col min="11" max="11" width="11.28515625" style="95" customWidth="1"/>
    <col min="12" max="14" width="7.7109375" style="95" customWidth="1"/>
    <col min="15" max="15" width="9.140625" style="95" customWidth="1"/>
    <col min="16" max="16" width="7.7109375" style="95" customWidth="1"/>
    <col min="17" max="20" width="6.7109375" style="95" customWidth="1"/>
    <col min="21" max="21" width="15.85546875" style="95" customWidth="1"/>
    <col min="22" max="25" width="9.140625" style="108"/>
    <col min="26" max="16384" width="9.140625" style="95"/>
  </cols>
  <sheetData>
    <row r="2" spans="1:25" ht="18" x14ac:dyDescent="0.25">
      <c r="C2" s="2361" t="s">
        <v>263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</row>
    <row r="3" spans="1:25" ht="9.75" customHeight="1" x14ac:dyDescent="0.25"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</row>
    <row r="4" spans="1:25" x14ac:dyDescent="0.2">
      <c r="C4" s="112" t="s">
        <v>310</v>
      </c>
      <c r="E4" s="103" t="s">
        <v>27</v>
      </c>
      <c r="F4" s="151" t="s">
        <v>291</v>
      </c>
      <c r="G4" s="493"/>
      <c r="H4" s="493"/>
    </row>
    <row r="5" spans="1:25" x14ac:dyDescent="0.2">
      <c r="C5" s="95" t="s">
        <v>25</v>
      </c>
      <c r="E5" s="103" t="s">
        <v>27</v>
      </c>
      <c r="F5" s="2362">
        <v>2014</v>
      </c>
      <c r="G5" s="2362"/>
      <c r="H5" s="487"/>
    </row>
    <row r="6" spans="1:25" x14ac:dyDescent="0.2">
      <c r="C6" s="112" t="s">
        <v>311</v>
      </c>
      <c r="E6" s="103" t="s">
        <v>27</v>
      </c>
      <c r="F6" s="2746" t="s">
        <v>295</v>
      </c>
      <c r="G6" s="2746"/>
      <c r="H6" s="2746"/>
    </row>
    <row r="7" spans="1:25" x14ac:dyDescent="0.2">
      <c r="C7" s="112" t="s">
        <v>26</v>
      </c>
      <c r="E7" s="103" t="s">
        <v>27</v>
      </c>
      <c r="F7" s="497" t="s">
        <v>391</v>
      </c>
      <c r="G7" s="497"/>
      <c r="H7" s="497"/>
    </row>
    <row r="8" spans="1:25" ht="9" customHeight="1" thickBot="1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5" ht="20.100000000000001" customHeight="1" x14ac:dyDescent="0.2">
      <c r="C9" s="2339" t="s">
        <v>0</v>
      </c>
      <c r="D9" s="2750" t="s">
        <v>188</v>
      </c>
      <c r="E9" s="2435"/>
      <c r="F9" s="2751"/>
      <c r="G9" s="2756" t="s">
        <v>242</v>
      </c>
      <c r="H9" s="2757"/>
      <c r="I9" s="2757"/>
      <c r="J9" s="2757"/>
      <c r="K9" s="2757"/>
      <c r="L9" s="2757"/>
      <c r="M9" s="2757"/>
      <c r="N9" s="2757"/>
      <c r="O9" s="2757"/>
      <c r="P9" s="2757"/>
      <c r="Q9" s="2757"/>
      <c r="R9" s="2757"/>
      <c r="S9" s="2757"/>
      <c r="T9" s="2758"/>
      <c r="U9" s="2436" t="s">
        <v>4</v>
      </c>
      <c r="V9" s="122"/>
      <c r="W9" s="122"/>
      <c r="X9" s="122"/>
    </row>
    <row r="10" spans="1:25" ht="9.9499999999999993" customHeight="1" x14ac:dyDescent="0.2">
      <c r="C10" s="2319"/>
      <c r="D10" s="2752"/>
      <c r="E10" s="2753"/>
      <c r="F10" s="2754"/>
      <c r="G10" s="2662" t="s">
        <v>208</v>
      </c>
      <c r="H10" s="2624" t="s">
        <v>209</v>
      </c>
      <c r="I10" s="2624" t="s">
        <v>210</v>
      </c>
      <c r="J10" s="2624" t="s">
        <v>211</v>
      </c>
      <c r="K10" s="2624" t="s">
        <v>213</v>
      </c>
      <c r="L10" s="2624" t="s">
        <v>214</v>
      </c>
      <c r="M10" s="2624" t="s">
        <v>215</v>
      </c>
      <c r="N10" s="2624" t="s">
        <v>216</v>
      </c>
      <c r="O10" s="2761" t="s">
        <v>217</v>
      </c>
      <c r="P10" s="2623" t="s">
        <v>218</v>
      </c>
      <c r="Q10" s="2763" t="s">
        <v>212</v>
      </c>
      <c r="R10" s="2764"/>
      <c r="S10" s="2765"/>
      <c r="T10" s="2766" t="s">
        <v>97</v>
      </c>
      <c r="U10" s="2759"/>
      <c r="V10" s="122"/>
      <c r="W10" s="122"/>
      <c r="X10" s="122"/>
    </row>
    <row r="11" spans="1:25" ht="18" customHeight="1" x14ac:dyDescent="0.2">
      <c r="C11" s="2319"/>
      <c r="D11" s="2755"/>
      <c r="E11" s="2438"/>
      <c r="F11" s="2662"/>
      <c r="G11" s="2760"/>
      <c r="H11" s="2320"/>
      <c r="I11" s="2320"/>
      <c r="J11" s="2320"/>
      <c r="K11" s="2320"/>
      <c r="L11" s="2320"/>
      <c r="M11" s="2320"/>
      <c r="N11" s="2320"/>
      <c r="O11" s="2762"/>
      <c r="P11" s="2624"/>
      <c r="Q11" s="1746" t="s">
        <v>219</v>
      </c>
      <c r="R11" s="74" t="s">
        <v>157</v>
      </c>
      <c r="S11" s="1747" t="s">
        <v>220</v>
      </c>
      <c r="T11" s="2767"/>
      <c r="U11" s="2439"/>
      <c r="V11" s="122"/>
      <c r="W11" s="122"/>
      <c r="X11" s="122"/>
    </row>
    <row r="12" spans="1:25" s="40" customFormat="1" ht="13.5" customHeight="1" thickBot="1" x14ac:dyDescent="0.25">
      <c r="A12" s="109"/>
      <c r="B12" s="109"/>
      <c r="C12" s="375">
        <v>1</v>
      </c>
      <c r="D12" s="2696">
        <v>2</v>
      </c>
      <c r="E12" s="2398"/>
      <c r="F12" s="2736"/>
      <c r="G12" s="1702">
        <v>3</v>
      </c>
      <c r="H12" s="1702">
        <v>4</v>
      </c>
      <c r="I12" s="378">
        <v>5</v>
      </c>
      <c r="J12" s="378">
        <v>6</v>
      </c>
      <c r="K12" s="378">
        <v>7</v>
      </c>
      <c r="L12" s="378">
        <v>8</v>
      </c>
      <c r="M12" s="378">
        <v>9</v>
      </c>
      <c r="N12" s="378">
        <v>10</v>
      </c>
      <c r="O12" s="1701">
        <v>11</v>
      </c>
      <c r="P12" s="1701">
        <v>12</v>
      </c>
      <c r="Q12" s="376">
        <v>13</v>
      </c>
      <c r="R12" s="1701">
        <v>14</v>
      </c>
      <c r="S12" s="1701">
        <v>15</v>
      </c>
      <c r="T12" s="1701">
        <v>16</v>
      </c>
      <c r="U12" s="376">
        <v>17</v>
      </c>
      <c r="V12" s="109"/>
      <c r="W12" s="109"/>
      <c r="X12" s="109"/>
      <c r="Y12" s="109"/>
    </row>
    <row r="13" spans="1:25" ht="15.95" customHeight="1" x14ac:dyDescent="0.2">
      <c r="B13" s="141"/>
      <c r="C13" s="351"/>
      <c r="D13" s="2413"/>
      <c r="E13" s="2414"/>
      <c r="F13" s="2414"/>
      <c r="G13" s="509"/>
      <c r="H13" s="342"/>
      <c r="I13" s="343"/>
      <c r="J13" s="343"/>
      <c r="K13" s="343"/>
      <c r="L13" s="343"/>
      <c r="M13" s="342"/>
      <c r="N13" s="342"/>
      <c r="O13" s="342"/>
      <c r="P13" s="344"/>
      <c r="Q13" s="344"/>
      <c r="R13" s="344"/>
      <c r="S13" s="344"/>
      <c r="T13" s="345"/>
      <c r="U13" s="353"/>
      <c r="V13" s="125"/>
    </row>
    <row r="14" spans="1:25" ht="34.5" customHeight="1" x14ac:dyDescent="0.2">
      <c r="B14" s="141"/>
      <c r="C14" s="352">
        <v>1</v>
      </c>
      <c r="D14" s="2742" t="s">
        <v>275</v>
      </c>
      <c r="E14" s="2411"/>
      <c r="F14" s="2411"/>
      <c r="G14" s="510"/>
      <c r="H14" s="346"/>
      <c r="I14" s="347"/>
      <c r="J14" s="347"/>
      <c r="K14" s="2747" t="s">
        <v>379</v>
      </c>
      <c r="L14" s="2748"/>
      <c r="M14" s="2749"/>
      <c r="N14" s="346"/>
      <c r="O14" s="346"/>
      <c r="P14" s="348"/>
      <c r="Q14" s="348"/>
      <c r="R14" s="348"/>
      <c r="S14" s="348"/>
      <c r="T14" s="349"/>
      <c r="U14" s="298"/>
      <c r="V14" s="125"/>
    </row>
    <row r="15" spans="1:25" ht="15.95" customHeight="1" thickBot="1" x14ac:dyDescent="0.25">
      <c r="B15" s="125"/>
      <c r="C15" s="352"/>
      <c r="D15" s="2410"/>
      <c r="E15" s="2411"/>
      <c r="F15" s="2411"/>
      <c r="G15" s="511"/>
      <c r="H15" s="512"/>
      <c r="I15" s="513"/>
      <c r="J15" s="513"/>
      <c r="K15" s="513"/>
      <c r="L15" s="513"/>
      <c r="M15" s="512"/>
      <c r="N15" s="512"/>
      <c r="O15" s="512"/>
      <c r="P15" s="514"/>
      <c r="Q15" s="514"/>
      <c r="R15" s="514"/>
      <c r="S15" s="514"/>
      <c r="T15" s="515"/>
      <c r="U15" s="298"/>
      <c r="V15" s="125"/>
    </row>
    <row r="16" spans="1:25" ht="21" customHeight="1" thickBot="1" x14ac:dyDescent="0.25">
      <c r="B16" s="125"/>
      <c r="C16" s="2405"/>
      <c r="D16" s="2355"/>
      <c r="E16" s="2355"/>
      <c r="F16" s="2356"/>
      <c r="G16" s="314"/>
      <c r="H16" s="314"/>
      <c r="I16" s="314"/>
      <c r="J16" s="314"/>
      <c r="K16" s="314"/>
      <c r="L16" s="314"/>
      <c r="M16" s="314"/>
      <c r="N16" s="314"/>
      <c r="O16" s="314"/>
      <c r="P16" s="314"/>
      <c r="Q16" s="314"/>
      <c r="R16" s="314"/>
      <c r="S16" s="314"/>
      <c r="T16" s="311"/>
      <c r="U16" s="341"/>
      <c r="V16" s="125"/>
    </row>
    <row r="17" spans="1:25" ht="7.5" customHeight="1" x14ac:dyDescent="0.2">
      <c r="B17" s="125"/>
      <c r="C17" s="64"/>
      <c r="D17" s="64"/>
      <c r="E17" s="64"/>
      <c r="F17" s="64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64"/>
      <c r="V17" s="125"/>
    </row>
    <row r="18" spans="1:25" ht="15.95" customHeight="1" x14ac:dyDescent="0.2">
      <c r="B18" s="125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125"/>
    </row>
    <row r="19" spans="1:25" ht="15.95" customHeight="1" x14ac:dyDescent="0.2">
      <c r="B19" s="125"/>
      <c r="C19" s="551"/>
      <c r="D19" s="35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125"/>
    </row>
    <row r="20" spans="1:25" ht="15.95" customHeight="1" x14ac:dyDescent="0.2">
      <c r="B20" s="125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125"/>
    </row>
    <row r="21" spans="1:25" ht="15.95" customHeight="1" x14ac:dyDescent="0.2">
      <c r="A21" s="125"/>
      <c r="C21" s="108"/>
      <c r="D21" s="108"/>
      <c r="V21" s="95"/>
      <c r="W21" s="95"/>
      <c r="X21" s="95"/>
      <c r="Y21" s="95"/>
    </row>
    <row r="22" spans="1:25" ht="15.95" customHeight="1" x14ac:dyDescent="0.2">
      <c r="C22" s="108"/>
      <c r="D22" s="108"/>
      <c r="V22" s="95"/>
      <c r="W22" s="95"/>
      <c r="X22" s="95"/>
      <c r="Y22" s="95"/>
    </row>
    <row r="23" spans="1:25" s="40" customFormat="1" ht="13.5" customHeight="1" x14ac:dyDescent="0.2">
      <c r="A23" s="109"/>
      <c r="B23" s="109"/>
      <c r="C23" s="109"/>
      <c r="D23" s="109"/>
    </row>
    <row r="24" spans="1:25" ht="24.75" customHeight="1" x14ac:dyDescent="0.2">
      <c r="C24" s="108"/>
      <c r="D24" s="108"/>
      <c r="V24" s="95"/>
      <c r="W24" s="95"/>
      <c r="X24" s="95"/>
      <c r="Y24" s="95"/>
    </row>
    <row r="25" spans="1:25" ht="15.95" customHeight="1" x14ac:dyDescent="0.2">
      <c r="C25" s="108"/>
      <c r="D25" s="108"/>
      <c r="V25" s="95"/>
      <c r="W25" s="95"/>
      <c r="X25" s="95"/>
      <c r="Y25" s="95"/>
    </row>
    <row r="26" spans="1:25" ht="15.95" customHeight="1" x14ac:dyDescent="0.2">
      <c r="A26" s="125"/>
      <c r="B26" s="125"/>
      <c r="C26" s="125"/>
      <c r="D26" s="108"/>
      <c r="V26" s="95"/>
      <c r="W26" s="95"/>
      <c r="X26" s="95"/>
      <c r="Y26" s="95"/>
    </row>
    <row r="27" spans="1:25" ht="15.95" customHeight="1" x14ac:dyDescent="0.2">
      <c r="A27" s="125"/>
      <c r="B27" s="125"/>
      <c r="C27" s="125"/>
      <c r="D27" s="108"/>
      <c r="V27" s="95"/>
      <c r="W27" s="95"/>
      <c r="X27" s="95"/>
      <c r="Y27" s="95"/>
    </row>
    <row r="28" spans="1:25" ht="15.95" customHeight="1" x14ac:dyDescent="0.2">
      <c r="A28" s="125"/>
      <c r="B28" s="125"/>
      <c r="C28" s="125"/>
      <c r="D28" s="108"/>
      <c r="V28" s="95"/>
      <c r="W28" s="95"/>
      <c r="X28" s="95"/>
      <c r="Y28" s="95"/>
    </row>
    <row r="29" spans="1:25" ht="15.95" customHeight="1" x14ac:dyDescent="0.2">
      <c r="A29" s="146"/>
      <c r="B29" s="125"/>
      <c r="C29" s="125"/>
      <c r="D29" s="108"/>
      <c r="V29" s="95"/>
      <c r="W29" s="95"/>
      <c r="X29" s="95"/>
      <c r="Y29" s="95"/>
    </row>
    <row r="30" spans="1:25" ht="15.95" customHeight="1" x14ac:dyDescent="0.2">
      <c r="A30" s="125"/>
      <c r="B30" s="125"/>
      <c r="C30" s="125"/>
      <c r="D30" s="108"/>
      <c r="V30" s="95"/>
      <c r="W30" s="95"/>
      <c r="X30" s="95"/>
      <c r="Y30" s="95"/>
    </row>
    <row r="31" spans="1:25" ht="15.95" customHeight="1" x14ac:dyDescent="0.2">
      <c r="A31" s="125"/>
      <c r="B31" s="125"/>
      <c r="C31" s="125"/>
      <c r="D31" s="108"/>
      <c r="V31" s="95"/>
      <c r="W31" s="95"/>
      <c r="X31" s="95"/>
      <c r="Y31" s="95"/>
    </row>
    <row r="32" spans="1:25" ht="15.95" customHeight="1" x14ac:dyDescent="0.2">
      <c r="A32" s="125"/>
      <c r="B32" s="125"/>
      <c r="C32" s="125"/>
      <c r="D32" s="108"/>
      <c r="V32" s="95"/>
      <c r="W32" s="95"/>
      <c r="X32" s="95"/>
      <c r="Y32" s="95"/>
    </row>
    <row r="33" spans="1:25" ht="15.95" customHeight="1" x14ac:dyDescent="0.2">
      <c r="A33" s="147"/>
      <c r="B33" s="110"/>
      <c r="C33" s="110"/>
      <c r="D33" s="110"/>
      <c r="E33" s="111"/>
      <c r="V33" s="95"/>
      <c r="W33" s="95"/>
      <c r="X33" s="95"/>
      <c r="Y33" s="95"/>
    </row>
    <row r="34" spans="1:25" ht="15.95" customHeight="1" x14ac:dyDescent="0.2">
      <c r="A34" s="125"/>
      <c r="B34" s="125"/>
      <c r="C34" s="125"/>
      <c r="D34" s="108"/>
      <c r="V34" s="95"/>
      <c r="W34" s="95"/>
      <c r="X34" s="95"/>
      <c r="Y34" s="95"/>
    </row>
    <row r="35" spans="1:25" ht="15.95" customHeight="1" x14ac:dyDescent="0.2">
      <c r="A35" s="125"/>
      <c r="B35" s="125"/>
      <c r="C35" s="125"/>
      <c r="D35" s="108"/>
      <c r="V35" s="95"/>
      <c r="W35" s="95"/>
      <c r="X35" s="95"/>
      <c r="Y35" s="95"/>
    </row>
    <row r="36" spans="1:25" ht="15.95" customHeight="1" x14ac:dyDescent="0.2">
      <c r="A36" s="125"/>
      <c r="B36" s="125"/>
      <c r="C36" s="125"/>
      <c r="D36" s="108"/>
      <c r="V36" s="95"/>
      <c r="W36" s="95"/>
      <c r="X36" s="95"/>
      <c r="Y36" s="95"/>
    </row>
    <row r="37" spans="1:25" ht="15.95" customHeight="1" x14ac:dyDescent="0.2">
      <c r="A37" s="125"/>
      <c r="B37" s="125"/>
      <c r="C37" s="125"/>
      <c r="D37" s="108"/>
      <c r="V37" s="95"/>
      <c r="W37" s="95"/>
      <c r="X37" s="95"/>
      <c r="Y37" s="95"/>
    </row>
    <row r="38" spans="1:25" ht="15.95" customHeight="1" x14ac:dyDescent="0.2">
      <c r="A38" s="125"/>
      <c r="B38" s="125"/>
      <c r="C38" s="125"/>
      <c r="D38" s="108"/>
      <c r="V38" s="95"/>
      <c r="W38" s="95"/>
      <c r="X38" s="95"/>
      <c r="Y38" s="95"/>
    </row>
    <row r="39" spans="1:25" ht="15.95" customHeight="1" x14ac:dyDescent="0.2">
      <c r="A39" s="125"/>
      <c r="B39" s="125"/>
      <c r="C39" s="125"/>
      <c r="D39" s="108"/>
      <c r="V39" s="95"/>
      <c r="W39" s="95"/>
      <c r="X39" s="95"/>
      <c r="Y39" s="95"/>
    </row>
    <row r="40" spans="1:25" ht="9" customHeight="1" x14ac:dyDescent="0.2">
      <c r="A40" s="125"/>
      <c r="B40" s="125"/>
      <c r="C40" s="125"/>
      <c r="D40" s="108"/>
      <c r="V40" s="95"/>
      <c r="W40" s="95"/>
      <c r="X40" s="95"/>
      <c r="Y40" s="95"/>
    </row>
    <row r="41" spans="1:25" ht="24.75" customHeight="1" x14ac:dyDescent="0.2">
      <c r="A41" s="125"/>
      <c r="B41" s="125"/>
      <c r="C41" s="125"/>
      <c r="D41" s="108"/>
      <c r="V41" s="95"/>
      <c r="W41" s="95"/>
      <c r="X41" s="95"/>
      <c r="Y41" s="95"/>
    </row>
    <row r="42" spans="1:25" x14ac:dyDescent="0.2">
      <c r="A42" s="125"/>
      <c r="B42" s="125"/>
      <c r="C42" s="125"/>
      <c r="D42" s="108"/>
      <c r="V42" s="95"/>
      <c r="W42" s="95"/>
      <c r="X42" s="95"/>
      <c r="Y42" s="95"/>
    </row>
    <row r="43" spans="1:25" x14ac:dyDescent="0.2">
      <c r="A43" s="125"/>
      <c r="B43" s="125"/>
      <c r="C43" s="125"/>
      <c r="D43" s="108"/>
      <c r="V43" s="95"/>
      <c r="W43" s="95"/>
      <c r="X43" s="95"/>
      <c r="Y43" s="95"/>
    </row>
    <row r="44" spans="1:25" ht="9.9499999999999993" customHeight="1" x14ac:dyDescent="0.2">
      <c r="A44" s="125"/>
      <c r="B44" s="125"/>
      <c r="C44" s="125"/>
      <c r="D44" s="108"/>
      <c r="V44" s="95"/>
      <c r="W44" s="95"/>
      <c r="X44" s="95"/>
      <c r="Y44" s="95"/>
    </row>
    <row r="45" spans="1:25" ht="11.1" customHeight="1" x14ac:dyDescent="0.2">
      <c r="A45" s="125"/>
      <c r="B45" s="125"/>
      <c r="C45" s="125"/>
      <c r="D45" s="108"/>
      <c r="V45" s="95"/>
      <c r="W45" s="95"/>
      <c r="X45" s="95"/>
      <c r="Y45" s="95"/>
    </row>
    <row r="46" spans="1:25" ht="11.1" customHeight="1" x14ac:dyDescent="0.2">
      <c r="A46" s="125"/>
      <c r="B46" s="125"/>
      <c r="C46" s="125"/>
      <c r="D46" s="108"/>
      <c r="V46" s="95"/>
      <c r="W46" s="95"/>
      <c r="X46" s="95"/>
      <c r="Y46" s="95"/>
    </row>
    <row r="47" spans="1:25" ht="11.1" customHeight="1" x14ac:dyDescent="0.2">
      <c r="A47" s="125"/>
      <c r="B47" s="125"/>
      <c r="C47" s="125"/>
      <c r="D47" s="108"/>
      <c r="V47" s="95"/>
      <c r="W47" s="95"/>
      <c r="X47" s="95"/>
      <c r="Y47" s="95"/>
    </row>
    <row r="48" spans="1:25" ht="11.1" customHeight="1" x14ac:dyDescent="0.2">
      <c r="A48" s="125"/>
      <c r="B48" s="125"/>
      <c r="C48" s="125"/>
      <c r="D48" s="108"/>
      <c r="V48" s="95"/>
      <c r="W48" s="95"/>
      <c r="X48" s="95"/>
      <c r="Y48" s="95"/>
    </row>
    <row r="49" spans="1:25" ht="11.1" customHeight="1" x14ac:dyDescent="0.2">
      <c r="A49" s="125"/>
      <c r="B49" s="125"/>
      <c r="C49" s="125"/>
      <c r="D49" s="108"/>
      <c r="V49" s="95"/>
      <c r="W49" s="95"/>
      <c r="X49" s="95"/>
      <c r="Y49" s="95"/>
    </row>
    <row r="50" spans="1:25" ht="11.1" customHeight="1" x14ac:dyDescent="0.2">
      <c r="A50" s="125"/>
      <c r="B50" s="125"/>
      <c r="C50" s="125"/>
      <c r="D50" s="108"/>
      <c r="V50" s="95"/>
      <c r="W50" s="95"/>
      <c r="X50" s="95"/>
      <c r="Y50" s="95"/>
    </row>
    <row r="51" spans="1:25" ht="11.1" customHeight="1" x14ac:dyDescent="0.2">
      <c r="A51" s="125"/>
      <c r="B51" s="125"/>
      <c r="C51" s="125"/>
      <c r="D51" s="108"/>
      <c r="V51" s="95"/>
      <c r="W51" s="95"/>
      <c r="X51" s="95"/>
      <c r="Y51" s="95"/>
    </row>
    <row r="52" spans="1:25" ht="11.1" customHeight="1" x14ac:dyDescent="0.2">
      <c r="A52" s="125"/>
      <c r="B52" s="125"/>
      <c r="C52" s="125"/>
      <c r="D52" s="108"/>
      <c r="V52" s="95"/>
      <c r="W52" s="95"/>
      <c r="X52" s="95"/>
      <c r="Y52" s="95"/>
    </row>
    <row r="53" spans="1:25" ht="11.1" customHeight="1" x14ac:dyDescent="0.2">
      <c r="A53" s="125"/>
      <c r="B53" s="125"/>
      <c r="C53" s="125"/>
      <c r="D53" s="108"/>
      <c r="V53" s="95"/>
      <c r="W53" s="95"/>
      <c r="X53" s="95"/>
      <c r="Y53" s="95"/>
    </row>
    <row r="54" spans="1:25" ht="11.1" customHeight="1" x14ac:dyDescent="0.2">
      <c r="A54" s="125"/>
      <c r="B54" s="125"/>
      <c r="C54" s="125"/>
      <c r="D54" s="108"/>
      <c r="V54" s="95"/>
      <c r="W54" s="95"/>
      <c r="X54" s="95"/>
      <c r="Y54" s="95"/>
    </row>
    <row r="55" spans="1:25" ht="11.1" customHeight="1" x14ac:dyDescent="0.2">
      <c r="A55" s="125"/>
      <c r="B55" s="125"/>
      <c r="C55" s="125"/>
      <c r="D55" s="108"/>
      <c r="V55" s="95"/>
      <c r="W55" s="95"/>
      <c r="X55" s="95"/>
      <c r="Y55" s="95"/>
    </row>
    <row r="56" spans="1:25" ht="11.1" customHeight="1" x14ac:dyDescent="0.2">
      <c r="B56" s="125"/>
      <c r="C56" s="66"/>
      <c r="D56" s="76"/>
      <c r="E56" s="75"/>
      <c r="F56" s="80"/>
      <c r="G56" s="48"/>
      <c r="H56" s="48"/>
      <c r="I56" s="48"/>
      <c r="J56" s="74"/>
      <c r="K56" s="48"/>
      <c r="L56" s="48"/>
      <c r="M56" s="48"/>
      <c r="N56" s="89"/>
      <c r="O56" s="89"/>
      <c r="P56" s="89"/>
      <c r="Q56" s="89"/>
      <c r="R56" s="89"/>
      <c r="S56" s="89"/>
      <c r="T56" s="89"/>
      <c r="U56" s="89"/>
      <c r="V56" s="125"/>
      <c r="W56" s="125"/>
      <c r="X56" s="125"/>
    </row>
    <row r="57" spans="1:25" ht="11.1" customHeight="1" x14ac:dyDescent="0.2">
      <c r="B57" s="125"/>
      <c r="C57" s="89"/>
      <c r="D57" s="74"/>
      <c r="E57" s="79"/>
      <c r="F57" s="79"/>
      <c r="G57" s="48"/>
      <c r="H57" s="48"/>
      <c r="I57" s="48"/>
      <c r="J57" s="74"/>
      <c r="K57" s="48"/>
      <c r="L57" s="48"/>
      <c r="M57" s="48"/>
      <c r="N57" s="89"/>
      <c r="O57" s="89"/>
      <c r="P57" s="89"/>
      <c r="Q57" s="89"/>
      <c r="R57" s="89"/>
      <c r="S57" s="89"/>
      <c r="T57" s="89"/>
      <c r="U57" s="89"/>
      <c r="V57" s="125"/>
      <c r="W57" s="125"/>
      <c r="X57" s="125"/>
    </row>
    <row r="58" spans="1:25" ht="11.1" customHeight="1" x14ac:dyDescent="0.2">
      <c r="B58" s="125"/>
      <c r="C58" s="89"/>
      <c r="D58" s="48"/>
      <c r="E58" s="79"/>
      <c r="F58" s="79"/>
      <c r="G58" s="48"/>
      <c r="H58" s="48"/>
      <c r="I58" s="48"/>
      <c r="J58" s="74"/>
      <c r="K58" s="48"/>
      <c r="L58" s="48"/>
      <c r="M58" s="48"/>
      <c r="N58" s="89"/>
      <c r="O58" s="89"/>
      <c r="P58" s="89"/>
      <c r="Q58" s="89"/>
      <c r="R58" s="89"/>
      <c r="S58" s="89"/>
      <c r="T58" s="89"/>
      <c r="U58" s="89"/>
      <c r="V58" s="125"/>
      <c r="W58" s="125"/>
      <c r="X58" s="125"/>
    </row>
    <row r="59" spans="1:25" ht="11.1" customHeight="1" x14ac:dyDescent="0.2">
      <c r="B59" s="125"/>
      <c r="C59" s="89"/>
      <c r="D59" s="48"/>
      <c r="E59" s="48"/>
      <c r="F59" s="48"/>
      <c r="G59" s="48"/>
      <c r="H59" s="48"/>
      <c r="I59" s="48"/>
      <c r="J59" s="74"/>
      <c r="K59" s="48"/>
      <c r="L59" s="48"/>
      <c r="M59" s="48"/>
      <c r="N59" s="89"/>
      <c r="O59" s="89"/>
      <c r="P59" s="89"/>
      <c r="Q59" s="89"/>
      <c r="R59" s="89"/>
      <c r="S59" s="89"/>
      <c r="T59" s="89"/>
      <c r="U59" s="89"/>
      <c r="V59" s="125"/>
      <c r="W59" s="125"/>
      <c r="X59" s="125"/>
    </row>
    <row r="60" spans="1:25" ht="11.1" customHeight="1" x14ac:dyDescent="0.2">
      <c r="D60" s="10"/>
      <c r="E60" s="10"/>
      <c r="F60" s="10"/>
      <c r="G60" s="10"/>
      <c r="H60" s="10"/>
      <c r="I60" s="10"/>
      <c r="J60" s="136"/>
      <c r="K60" s="10"/>
      <c r="L60" s="10"/>
      <c r="M60" s="10"/>
    </row>
    <row r="61" spans="1:25" ht="11.1" customHeight="1" x14ac:dyDescent="0.2">
      <c r="D61" s="10"/>
      <c r="E61" s="10"/>
      <c r="F61" s="10"/>
      <c r="G61" s="10"/>
      <c r="H61" s="10"/>
      <c r="I61" s="10"/>
      <c r="J61" s="136"/>
      <c r="K61" s="10"/>
      <c r="L61" s="10"/>
      <c r="M61" s="10"/>
    </row>
    <row r="62" spans="1:25" ht="11.1" customHeight="1" x14ac:dyDescent="0.2">
      <c r="D62" s="10"/>
      <c r="E62" s="10"/>
      <c r="F62" s="10"/>
      <c r="G62" s="10"/>
      <c r="H62" s="10"/>
      <c r="I62" s="10"/>
      <c r="J62" s="136"/>
      <c r="K62" s="10"/>
      <c r="L62" s="10"/>
      <c r="M62" s="10"/>
    </row>
    <row r="63" spans="1:25" ht="11.1" customHeight="1" x14ac:dyDescent="0.2"/>
  </sheetData>
  <mergeCells count="25">
    <mergeCell ref="D13:F13"/>
    <mergeCell ref="D14:F14"/>
    <mergeCell ref="D15:F15"/>
    <mergeCell ref="N10:N11"/>
    <mergeCell ref="I10:I11"/>
    <mergeCell ref="J10:J11"/>
    <mergeCell ref="K10:K11"/>
    <mergeCell ref="L10:L11"/>
    <mergeCell ref="K14:M14"/>
    <mergeCell ref="C16:F16"/>
    <mergeCell ref="C2:U2"/>
    <mergeCell ref="F5:G5"/>
    <mergeCell ref="F6:H6"/>
    <mergeCell ref="C9:C11"/>
    <mergeCell ref="D9:F11"/>
    <mergeCell ref="G9:T9"/>
    <mergeCell ref="U9:U11"/>
    <mergeCell ref="G10:G11"/>
    <mergeCell ref="H10:H11"/>
    <mergeCell ref="O10:O11"/>
    <mergeCell ref="P10:P11"/>
    <mergeCell ref="Q10:S10"/>
    <mergeCell ref="T10:T11"/>
    <mergeCell ref="M10:M11"/>
    <mergeCell ref="D12:F12"/>
  </mergeCells>
  <printOptions horizontalCentered="1"/>
  <pageMargins left="0.15748031496062992" right="0.15748031496062992" top="1.0236220472440944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Y63"/>
  <sheetViews>
    <sheetView zoomScale="60" zoomScaleNormal="60" workbookViewId="0">
      <selection activeCell="G9" sqref="G9:T9"/>
    </sheetView>
  </sheetViews>
  <sheetFormatPr defaultRowHeight="12.75" x14ac:dyDescent="0.2"/>
  <cols>
    <col min="1" max="1" width="11.5703125" style="108" customWidth="1"/>
    <col min="2" max="2" width="11.28515625" style="108" customWidth="1"/>
    <col min="3" max="3" width="5" style="95" customWidth="1"/>
    <col min="4" max="4" width="13.5703125" style="95" customWidth="1"/>
    <col min="5" max="5" width="1.5703125" style="95" customWidth="1"/>
    <col min="6" max="6" width="4" style="95" customWidth="1"/>
    <col min="7" max="9" width="6.7109375" style="95" customWidth="1"/>
    <col min="10" max="10" width="11" style="95" customWidth="1"/>
    <col min="11" max="11" width="11.28515625" style="95" customWidth="1"/>
    <col min="12" max="16" width="7.7109375" style="95" customWidth="1"/>
    <col min="17" max="20" width="6.7109375" style="95" customWidth="1"/>
    <col min="21" max="21" width="15.85546875" style="95" customWidth="1"/>
    <col min="22" max="25" width="9.140625" style="108"/>
    <col min="26" max="16384" width="9.140625" style="95"/>
  </cols>
  <sheetData>
    <row r="2" spans="1:25" ht="18" x14ac:dyDescent="0.25">
      <c r="C2" s="2361" t="s">
        <v>264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2361"/>
      <c r="S2" s="2361"/>
      <c r="T2" s="2361"/>
      <c r="U2" s="2361"/>
    </row>
    <row r="3" spans="1:25" ht="10.5" customHeight="1" x14ac:dyDescent="0.25"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</row>
    <row r="4" spans="1:25" x14ac:dyDescent="0.2">
      <c r="C4" s="112" t="s">
        <v>310</v>
      </c>
      <c r="E4" s="103" t="s">
        <v>27</v>
      </c>
      <c r="F4" s="151" t="s">
        <v>291</v>
      </c>
      <c r="G4" s="414"/>
      <c r="H4" s="414"/>
    </row>
    <row r="5" spans="1:25" x14ac:dyDescent="0.2">
      <c r="C5" s="95" t="s">
        <v>25</v>
      </c>
      <c r="E5" s="103" t="s">
        <v>27</v>
      </c>
      <c r="F5" s="2362">
        <f>K1b!D5</f>
        <v>2014</v>
      </c>
      <c r="G5" s="2362"/>
      <c r="H5" s="408"/>
    </row>
    <row r="6" spans="1:25" x14ac:dyDescent="0.2">
      <c r="C6" s="112" t="s">
        <v>311</v>
      </c>
      <c r="E6" s="103" t="s">
        <v>27</v>
      </c>
      <c r="F6" s="2746" t="s">
        <v>295</v>
      </c>
      <c r="G6" s="2746"/>
      <c r="H6" s="2746"/>
    </row>
    <row r="7" spans="1:25" x14ac:dyDescent="0.2">
      <c r="C7" s="112" t="s">
        <v>382</v>
      </c>
      <c r="E7" s="103" t="s">
        <v>27</v>
      </c>
      <c r="F7" s="577" t="s">
        <v>671</v>
      </c>
      <c r="G7" s="577"/>
      <c r="H7" s="577"/>
    </row>
    <row r="8" spans="1:25" ht="9" customHeight="1" thickBot="1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5" ht="20.100000000000001" customHeight="1" x14ac:dyDescent="0.2">
      <c r="C9" s="2305" t="s">
        <v>0</v>
      </c>
      <c r="D9" s="2364" t="s">
        <v>188</v>
      </c>
      <c r="E9" s="2365"/>
      <c r="F9" s="2366"/>
      <c r="G9" s="2743" t="s">
        <v>242</v>
      </c>
      <c r="H9" s="2744"/>
      <c r="I9" s="2744"/>
      <c r="J9" s="2744"/>
      <c r="K9" s="2744"/>
      <c r="L9" s="2744"/>
      <c r="M9" s="2744"/>
      <c r="N9" s="2744"/>
      <c r="O9" s="2744"/>
      <c r="P9" s="2744"/>
      <c r="Q9" s="2744"/>
      <c r="R9" s="2744"/>
      <c r="S9" s="2744"/>
      <c r="T9" s="2745"/>
      <c r="U9" s="2400" t="s">
        <v>4</v>
      </c>
      <c r="V9" s="122"/>
      <c r="W9" s="122"/>
      <c r="X9" s="122"/>
    </row>
    <row r="10" spans="1:25" ht="9.9499999999999993" customHeight="1" x14ac:dyDescent="0.2">
      <c r="C10" s="2363"/>
      <c r="D10" s="2367"/>
      <c r="E10" s="2368"/>
      <c r="F10" s="2369"/>
      <c r="G10" s="2372" t="s">
        <v>208</v>
      </c>
      <c r="H10" s="2592" t="s">
        <v>209</v>
      </c>
      <c r="I10" s="2592" t="s">
        <v>210</v>
      </c>
      <c r="J10" s="2592" t="s">
        <v>211</v>
      </c>
      <c r="K10" s="2592" t="s">
        <v>213</v>
      </c>
      <c r="L10" s="2592" t="s">
        <v>214</v>
      </c>
      <c r="M10" s="2592" t="s">
        <v>215</v>
      </c>
      <c r="N10" s="2592" t="s">
        <v>216</v>
      </c>
      <c r="O10" s="2738" t="s">
        <v>217</v>
      </c>
      <c r="P10" s="2591" t="s">
        <v>218</v>
      </c>
      <c r="Q10" s="2310" t="s">
        <v>212</v>
      </c>
      <c r="R10" s="2297"/>
      <c r="S10" s="2741"/>
      <c r="T10" s="2740" t="s">
        <v>97</v>
      </c>
      <c r="U10" s="2402"/>
      <c r="V10" s="122"/>
      <c r="W10" s="122"/>
      <c r="X10" s="122"/>
    </row>
    <row r="11" spans="1:25" ht="9.9499999999999993" customHeight="1" x14ac:dyDescent="0.2">
      <c r="C11" s="2363"/>
      <c r="D11" s="2370"/>
      <c r="E11" s="2371"/>
      <c r="F11" s="2372"/>
      <c r="G11" s="2737"/>
      <c r="H11" s="2358"/>
      <c r="I11" s="2358"/>
      <c r="J11" s="2358"/>
      <c r="K11" s="2358"/>
      <c r="L11" s="2358"/>
      <c r="M11" s="2358"/>
      <c r="N11" s="2358"/>
      <c r="O11" s="2739"/>
      <c r="P11" s="2592"/>
      <c r="Q11" s="135" t="s">
        <v>219</v>
      </c>
      <c r="R11" s="136" t="s">
        <v>157</v>
      </c>
      <c r="S11" s="137" t="s">
        <v>220</v>
      </c>
      <c r="T11" s="2735"/>
      <c r="U11" s="2404"/>
      <c r="V11" s="122"/>
      <c r="W11" s="122"/>
      <c r="X11" s="122"/>
    </row>
    <row r="12" spans="1:25" s="372" customFormat="1" ht="13.5" customHeight="1" thickBot="1" x14ac:dyDescent="0.25">
      <c r="A12" s="373"/>
      <c r="B12" s="373"/>
      <c r="C12" s="375">
        <v>1</v>
      </c>
      <c r="D12" s="2696">
        <v>2</v>
      </c>
      <c r="E12" s="2398"/>
      <c r="F12" s="2736"/>
      <c r="G12" s="377">
        <v>3</v>
      </c>
      <c r="H12" s="377">
        <v>4</v>
      </c>
      <c r="I12" s="378">
        <v>5</v>
      </c>
      <c r="J12" s="378">
        <v>6</v>
      </c>
      <c r="K12" s="378">
        <v>7</v>
      </c>
      <c r="L12" s="378">
        <v>8</v>
      </c>
      <c r="M12" s="378">
        <v>9</v>
      </c>
      <c r="N12" s="378">
        <v>10</v>
      </c>
      <c r="O12" s="1259">
        <v>11</v>
      </c>
      <c r="P12" s="1259">
        <v>12</v>
      </c>
      <c r="Q12" s="376">
        <v>13</v>
      </c>
      <c r="R12" s="1259">
        <v>14</v>
      </c>
      <c r="S12" s="1259">
        <v>15</v>
      </c>
      <c r="T12" s="1259">
        <v>16</v>
      </c>
      <c r="U12" s="376">
        <v>17</v>
      </c>
      <c r="V12" s="373"/>
      <c r="W12" s="373"/>
      <c r="X12" s="373"/>
      <c r="Y12" s="373"/>
    </row>
    <row r="13" spans="1:25" ht="15.95" customHeight="1" x14ac:dyDescent="0.2">
      <c r="B13" s="141"/>
      <c r="C13" s="351"/>
      <c r="D13" s="2413"/>
      <c r="E13" s="2414"/>
      <c r="F13" s="2414"/>
      <c r="G13" s="509"/>
      <c r="H13" s="342"/>
      <c r="I13" s="343"/>
      <c r="J13" s="343"/>
      <c r="K13" s="343"/>
      <c r="L13" s="343"/>
      <c r="M13" s="342"/>
      <c r="N13" s="342"/>
      <c r="O13" s="342"/>
      <c r="P13" s="344"/>
      <c r="Q13" s="344"/>
      <c r="R13" s="344"/>
      <c r="S13" s="344"/>
      <c r="T13" s="345"/>
      <c r="U13" s="353"/>
      <c r="V13" s="125"/>
    </row>
    <row r="14" spans="1:25" ht="34.5" customHeight="1" x14ac:dyDescent="0.2">
      <c r="B14" s="141"/>
      <c r="C14" s="352">
        <v>1</v>
      </c>
      <c r="D14" s="2742" t="s">
        <v>275</v>
      </c>
      <c r="E14" s="2411"/>
      <c r="F14" s="2411"/>
      <c r="G14" s="510"/>
      <c r="H14" s="346"/>
      <c r="I14" s="347"/>
      <c r="J14" s="347"/>
      <c r="K14" s="2747" t="s">
        <v>379</v>
      </c>
      <c r="L14" s="2748"/>
      <c r="M14" s="2749"/>
      <c r="N14" s="346"/>
      <c r="O14" s="346"/>
      <c r="P14" s="348"/>
      <c r="Q14" s="348"/>
      <c r="R14" s="348"/>
      <c r="S14" s="348"/>
      <c r="T14" s="349"/>
      <c r="U14" s="298"/>
      <c r="V14" s="125"/>
    </row>
    <row r="15" spans="1:25" ht="15.95" customHeight="1" thickBot="1" x14ac:dyDescent="0.25">
      <c r="B15" s="125"/>
      <c r="C15" s="352"/>
      <c r="D15" s="2410"/>
      <c r="E15" s="2411"/>
      <c r="F15" s="2411"/>
      <c r="G15" s="511"/>
      <c r="H15" s="512"/>
      <c r="I15" s="513"/>
      <c r="J15" s="513"/>
      <c r="K15" s="513"/>
      <c r="L15" s="513"/>
      <c r="M15" s="512"/>
      <c r="N15" s="512"/>
      <c r="O15" s="512"/>
      <c r="P15" s="514"/>
      <c r="Q15" s="514"/>
      <c r="R15" s="514"/>
      <c r="S15" s="514"/>
      <c r="T15" s="515"/>
      <c r="U15" s="298"/>
      <c r="V15" s="125"/>
    </row>
    <row r="16" spans="1:25" ht="21" customHeight="1" thickBot="1" x14ac:dyDescent="0.25">
      <c r="B16" s="125"/>
      <c r="C16" s="2354" t="s">
        <v>3</v>
      </c>
      <c r="D16" s="2355"/>
      <c r="E16" s="2355"/>
      <c r="F16" s="2356"/>
      <c r="G16" s="314"/>
      <c r="H16" s="314"/>
      <c r="I16" s="314"/>
      <c r="J16" s="314"/>
      <c r="K16" s="314"/>
      <c r="L16" s="314"/>
      <c r="M16" s="314"/>
      <c r="N16" s="314"/>
      <c r="O16" s="314"/>
      <c r="P16" s="314"/>
      <c r="Q16" s="314"/>
      <c r="R16" s="314"/>
      <c r="S16" s="314"/>
      <c r="T16" s="311"/>
      <c r="U16" s="341"/>
      <c r="V16" s="125"/>
    </row>
    <row r="17" spans="1:25" ht="7.5" customHeight="1" x14ac:dyDescent="0.2">
      <c r="B17" s="125"/>
      <c r="C17" s="64"/>
      <c r="D17" s="64"/>
      <c r="E17" s="64"/>
      <c r="F17" s="64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64"/>
      <c r="V17" s="125"/>
    </row>
    <row r="18" spans="1:25" ht="15.95" customHeight="1" x14ac:dyDescent="0.2">
      <c r="B18" s="125"/>
      <c r="C18" s="551"/>
      <c r="D18" s="35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125"/>
    </row>
    <row r="19" spans="1:25" ht="15.95" customHeight="1" x14ac:dyDescent="0.2">
      <c r="B19" s="125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125"/>
    </row>
    <row r="20" spans="1:25" ht="15.95" customHeight="1" x14ac:dyDescent="0.2">
      <c r="B20" s="125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125"/>
    </row>
    <row r="21" spans="1:25" ht="15.95" customHeight="1" x14ac:dyDescent="0.2">
      <c r="A21" s="125"/>
      <c r="C21" s="108"/>
      <c r="D21" s="108"/>
      <c r="V21" s="95"/>
      <c r="W21" s="95"/>
      <c r="X21" s="95"/>
      <c r="Y21" s="95"/>
    </row>
    <row r="22" spans="1:25" ht="15.95" customHeight="1" x14ac:dyDescent="0.2">
      <c r="C22" s="108"/>
      <c r="D22" s="108"/>
      <c r="V22" s="95"/>
      <c r="W22" s="95"/>
      <c r="X22" s="95"/>
      <c r="Y22" s="95"/>
    </row>
    <row r="23" spans="1:25" s="40" customFormat="1" ht="13.5" customHeight="1" x14ac:dyDescent="0.2">
      <c r="A23" s="109"/>
      <c r="B23" s="109"/>
      <c r="C23" s="109"/>
      <c r="D23" s="109"/>
    </row>
    <row r="24" spans="1:25" ht="24.75" customHeight="1" x14ac:dyDescent="0.2">
      <c r="C24" s="108"/>
      <c r="D24" s="108"/>
      <c r="V24" s="95"/>
      <c r="W24" s="95"/>
      <c r="X24" s="95"/>
      <c r="Y24" s="95"/>
    </row>
    <row r="25" spans="1:25" ht="15.95" customHeight="1" x14ac:dyDescent="0.2">
      <c r="C25" s="108"/>
      <c r="D25" s="108"/>
      <c r="V25" s="95"/>
      <c r="W25" s="95"/>
      <c r="X25" s="95"/>
      <c r="Y25" s="95"/>
    </row>
    <row r="26" spans="1:25" ht="15.95" customHeight="1" x14ac:dyDescent="0.2">
      <c r="A26" s="125"/>
      <c r="B26" s="125"/>
      <c r="C26" s="125"/>
      <c r="D26" s="108"/>
      <c r="V26" s="95"/>
      <c r="W26" s="95"/>
      <c r="X26" s="95"/>
      <c r="Y26" s="95"/>
    </row>
    <row r="27" spans="1:25" ht="15.95" customHeight="1" x14ac:dyDescent="0.2">
      <c r="A27" s="125"/>
      <c r="B27" s="125"/>
      <c r="C27" s="125"/>
      <c r="D27" s="108"/>
      <c r="V27" s="95"/>
      <c r="W27" s="95"/>
      <c r="X27" s="95"/>
      <c r="Y27" s="95"/>
    </row>
    <row r="28" spans="1:25" ht="15.95" customHeight="1" x14ac:dyDescent="0.2">
      <c r="A28" s="125"/>
      <c r="B28" s="125"/>
      <c r="C28" s="125"/>
      <c r="D28" s="108"/>
      <c r="V28" s="95"/>
      <c r="W28" s="95"/>
      <c r="X28" s="95"/>
      <c r="Y28" s="95"/>
    </row>
    <row r="29" spans="1:25" ht="15.95" customHeight="1" x14ac:dyDescent="0.2">
      <c r="A29" s="146"/>
      <c r="B29" s="125"/>
      <c r="C29" s="125"/>
      <c r="D29" s="108"/>
      <c r="V29" s="95"/>
      <c r="W29" s="95"/>
      <c r="X29" s="95"/>
      <c r="Y29" s="95"/>
    </row>
    <row r="30" spans="1:25" ht="15.95" customHeight="1" x14ac:dyDescent="0.2">
      <c r="A30" s="125"/>
      <c r="B30" s="125"/>
      <c r="C30" s="125"/>
      <c r="D30" s="108"/>
      <c r="V30" s="95"/>
      <c r="W30" s="95"/>
      <c r="X30" s="95"/>
      <c r="Y30" s="95"/>
    </row>
    <row r="31" spans="1:25" ht="15.95" customHeight="1" x14ac:dyDescent="0.2">
      <c r="A31" s="125"/>
      <c r="B31" s="125"/>
      <c r="C31" s="125"/>
      <c r="D31" s="108"/>
      <c r="V31" s="95"/>
      <c r="W31" s="95"/>
      <c r="X31" s="95"/>
      <c r="Y31" s="95"/>
    </row>
    <row r="32" spans="1:25" ht="15.95" customHeight="1" x14ac:dyDescent="0.2">
      <c r="A32" s="125"/>
      <c r="B32" s="125"/>
      <c r="C32" s="125"/>
      <c r="D32" s="108"/>
      <c r="V32" s="95"/>
      <c r="W32" s="95"/>
      <c r="X32" s="95"/>
      <c r="Y32" s="95"/>
    </row>
    <row r="33" spans="1:25" ht="15.95" customHeight="1" x14ac:dyDescent="0.2">
      <c r="A33" s="147"/>
      <c r="B33" s="110"/>
      <c r="C33" s="110"/>
      <c r="D33" s="110"/>
      <c r="E33" s="111"/>
      <c r="V33" s="95"/>
      <c r="W33" s="95"/>
      <c r="X33" s="95"/>
      <c r="Y33" s="95"/>
    </row>
    <row r="34" spans="1:25" ht="15.95" customHeight="1" x14ac:dyDescent="0.2">
      <c r="A34" s="125"/>
      <c r="B34" s="125"/>
      <c r="C34" s="125"/>
      <c r="D34" s="108"/>
      <c r="V34" s="95"/>
      <c r="W34" s="95"/>
      <c r="X34" s="95"/>
      <c r="Y34" s="95"/>
    </row>
    <row r="35" spans="1:25" ht="15.95" customHeight="1" x14ac:dyDescent="0.2">
      <c r="A35" s="125"/>
      <c r="B35" s="125"/>
      <c r="C35" s="125"/>
      <c r="D35" s="108"/>
      <c r="V35" s="95"/>
      <c r="W35" s="95"/>
      <c r="X35" s="95"/>
      <c r="Y35" s="95"/>
    </row>
    <row r="36" spans="1:25" ht="15.95" customHeight="1" x14ac:dyDescent="0.2">
      <c r="A36" s="125"/>
      <c r="B36" s="125"/>
      <c r="C36" s="125"/>
      <c r="D36" s="108"/>
      <c r="V36" s="95"/>
      <c r="W36" s="95"/>
      <c r="X36" s="95"/>
      <c r="Y36" s="95"/>
    </row>
    <row r="37" spans="1:25" ht="15.95" customHeight="1" x14ac:dyDescent="0.2">
      <c r="A37" s="125"/>
      <c r="B37" s="125"/>
      <c r="C37" s="125"/>
      <c r="D37" s="108"/>
      <c r="V37" s="95"/>
      <c r="W37" s="95"/>
      <c r="X37" s="95"/>
      <c r="Y37" s="95"/>
    </row>
    <row r="38" spans="1:25" ht="15.95" customHeight="1" x14ac:dyDescent="0.2">
      <c r="A38" s="125"/>
      <c r="B38" s="125"/>
      <c r="C38" s="125"/>
      <c r="D38" s="108"/>
      <c r="V38" s="95"/>
      <c r="W38" s="95"/>
      <c r="X38" s="95"/>
      <c r="Y38" s="95"/>
    </row>
    <row r="39" spans="1:25" ht="15.95" customHeight="1" x14ac:dyDescent="0.2">
      <c r="A39" s="125"/>
      <c r="B39" s="125"/>
      <c r="C39" s="125"/>
      <c r="D39" s="108"/>
      <c r="V39" s="95"/>
      <c r="W39" s="95"/>
      <c r="X39" s="95"/>
      <c r="Y39" s="95"/>
    </row>
    <row r="40" spans="1:25" ht="9" customHeight="1" x14ac:dyDescent="0.2">
      <c r="A40" s="125"/>
      <c r="B40" s="125"/>
      <c r="C40" s="125"/>
      <c r="D40" s="108"/>
      <c r="V40" s="95"/>
      <c r="W40" s="95"/>
      <c r="X40" s="95"/>
      <c r="Y40" s="95"/>
    </row>
    <row r="41" spans="1:25" ht="24.75" customHeight="1" x14ac:dyDescent="0.2">
      <c r="A41" s="125"/>
      <c r="B41" s="125"/>
      <c r="C41" s="125"/>
      <c r="D41" s="108"/>
      <c r="V41" s="95"/>
      <c r="W41" s="95"/>
      <c r="X41" s="95"/>
      <c r="Y41" s="95"/>
    </row>
    <row r="42" spans="1:25" x14ac:dyDescent="0.2">
      <c r="A42" s="125"/>
      <c r="B42" s="125"/>
      <c r="C42" s="125"/>
      <c r="D42" s="108"/>
      <c r="V42" s="95"/>
      <c r="W42" s="95"/>
      <c r="X42" s="95"/>
      <c r="Y42" s="95"/>
    </row>
    <row r="43" spans="1:25" x14ac:dyDescent="0.2">
      <c r="A43" s="125"/>
      <c r="B43" s="125"/>
      <c r="C43" s="125"/>
      <c r="D43" s="108"/>
      <c r="V43" s="95"/>
      <c r="W43" s="95"/>
      <c r="X43" s="95"/>
      <c r="Y43" s="95"/>
    </row>
    <row r="44" spans="1:25" ht="9.9499999999999993" customHeight="1" x14ac:dyDescent="0.2">
      <c r="A44" s="125"/>
      <c r="B44" s="125"/>
      <c r="C44" s="125"/>
      <c r="D44" s="108"/>
      <c r="V44" s="95"/>
      <c r="W44" s="95"/>
      <c r="X44" s="95"/>
      <c r="Y44" s="95"/>
    </row>
    <row r="45" spans="1:25" ht="11.1" customHeight="1" x14ac:dyDescent="0.2">
      <c r="A45" s="125"/>
      <c r="B45" s="125"/>
      <c r="C45" s="125"/>
      <c r="D45" s="108"/>
      <c r="V45" s="95"/>
      <c r="W45" s="95"/>
      <c r="X45" s="95"/>
      <c r="Y45" s="95"/>
    </row>
    <row r="46" spans="1:25" ht="11.1" customHeight="1" x14ac:dyDescent="0.2">
      <c r="A46" s="125"/>
      <c r="B46" s="125"/>
      <c r="C46" s="125"/>
      <c r="D46" s="108"/>
      <c r="V46" s="95"/>
      <c r="W46" s="95"/>
      <c r="X46" s="95"/>
      <c r="Y46" s="95"/>
    </row>
    <row r="47" spans="1:25" ht="11.1" customHeight="1" x14ac:dyDescent="0.2">
      <c r="A47" s="125"/>
      <c r="B47" s="125"/>
      <c r="C47" s="125"/>
      <c r="D47" s="108"/>
      <c r="V47" s="95"/>
      <c r="W47" s="95"/>
      <c r="X47" s="95"/>
      <c r="Y47" s="95"/>
    </row>
    <row r="48" spans="1:25" ht="11.1" customHeight="1" x14ac:dyDescent="0.2">
      <c r="A48" s="125"/>
      <c r="B48" s="125"/>
      <c r="C48" s="125"/>
      <c r="D48" s="108"/>
      <c r="V48" s="95"/>
      <c r="W48" s="95"/>
      <c r="X48" s="95"/>
      <c r="Y48" s="95"/>
    </row>
    <row r="49" spans="1:25" ht="11.1" customHeight="1" x14ac:dyDescent="0.2">
      <c r="A49" s="125"/>
      <c r="B49" s="125"/>
      <c r="C49" s="125"/>
      <c r="D49" s="108"/>
      <c r="V49" s="95"/>
      <c r="W49" s="95"/>
      <c r="X49" s="95"/>
      <c r="Y49" s="95"/>
    </row>
    <row r="50" spans="1:25" ht="11.1" customHeight="1" x14ac:dyDescent="0.2">
      <c r="A50" s="125"/>
      <c r="B50" s="125"/>
      <c r="C50" s="125"/>
      <c r="D50" s="108"/>
      <c r="V50" s="95"/>
      <c r="W50" s="95"/>
      <c r="X50" s="95"/>
      <c r="Y50" s="95"/>
    </row>
    <row r="51" spans="1:25" ht="11.1" customHeight="1" x14ac:dyDescent="0.2">
      <c r="A51" s="125"/>
      <c r="B51" s="125"/>
      <c r="C51" s="125"/>
      <c r="D51" s="108"/>
      <c r="V51" s="95"/>
      <c r="W51" s="95"/>
      <c r="X51" s="95"/>
      <c r="Y51" s="95"/>
    </row>
    <row r="52" spans="1:25" ht="11.1" customHeight="1" x14ac:dyDescent="0.2">
      <c r="A52" s="125"/>
      <c r="B52" s="125"/>
      <c r="C52" s="125"/>
      <c r="D52" s="108"/>
      <c r="V52" s="95"/>
      <c r="W52" s="95"/>
      <c r="X52" s="95"/>
      <c r="Y52" s="95"/>
    </row>
    <row r="53" spans="1:25" ht="11.1" customHeight="1" x14ac:dyDescent="0.2">
      <c r="A53" s="125"/>
      <c r="B53" s="125"/>
      <c r="C53" s="125"/>
      <c r="D53" s="108"/>
      <c r="V53" s="95"/>
      <c r="W53" s="95"/>
      <c r="X53" s="95"/>
      <c r="Y53" s="95"/>
    </row>
    <row r="54" spans="1:25" ht="11.1" customHeight="1" x14ac:dyDescent="0.2">
      <c r="A54" s="125"/>
      <c r="B54" s="125"/>
      <c r="C54" s="125"/>
      <c r="D54" s="108"/>
      <c r="V54" s="95"/>
      <c r="W54" s="95"/>
      <c r="X54" s="95"/>
      <c r="Y54" s="95"/>
    </row>
    <row r="55" spans="1:25" ht="11.1" customHeight="1" x14ac:dyDescent="0.2">
      <c r="A55" s="125"/>
      <c r="B55" s="125"/>
      <c r="C55" s="125"/>
      <c r="D55" s="108"/>
      <c r="V55" s="95"/>
      <c r="W55" s="95"/>
      <c r="X55" s="95"/>
      <c r="Y55" s="95"/>
    </row>
    <row r="56" spans="1:25" ht="11.1" customHeight="1" x14ac:dyDescent="0.2">
      <c r="B56" s="125"/>
      <c r="C56" s="66"/>
      <c r="D56" s="76"/>
      <c r="E56" s="75"/>
      <c r="F56" s="80"/>
      <c r="G56" s="48"/>
      <c r="H56" s="48"/>
      <c r="I56" s="48"/>
      <c r="J56" s="74"/>
      <c r="K56" s="48"/>
      <c r="L56" s="48"/>
      <c r="M56" s="48"/>
      <c r="N56" s="89"/>
      <c r="O56" s="89"/>
      <c r="P56" s="89"/>
      <c r="Q56" s="89"/>
      <c r="R56" s="89"/>
      <c r="S56" s="89"/>
      <c r="T56" s="89"/>
      <c r="U56" s="89"/>
      <c r="V56" s="125"/>
      <c r="W56" s="125"/>
      <c r="X56" s="125"/>
    </row>
    <row r="57" spans="1:25" ht="11.1" customHeight="1" x14ac:dyDescent="0.2">
      <c r="B57" s="125"/>
      <c r="C57" s="89"/>
      <c r="D57" s="74"/>
      <c r="E57" s="79"/>
      <c r="F57" s="79"/>
      <c r="G57" s="48"/>
      <c r="H57" s="48"/>
      <c r="I57" s="48"/>
      <c r="J57" s="74"/>
      <c r="K57" s="48"/>
      <c r="L57" s="48"/>
      <c r="M57" s="48"/>
      <c r="N57" s="89"/>
      <c r="O57" s="89"/>
      <c r="P57" s="89"/>
      <c r="Q57" s="89"/>
      <c r="R57" s="89"/>
      <c r="S57" s="89"/>
      <c r="T57" s="89"/>
      <c r="U57" s="89"/>
      <c r="V57" s="125"/>
      <c r="W57" s="125"/>
      <c r="X57" s="125"/>
    </row>
    <row r="58" spans="1:25" ht="11.1" customHeight="1" x14ac:dyDescent="0.2">
      <c r="B58" s="125"/>
      <c r="C58" s="89"/>
      <c r="D58" s="48"/>
      <c r="E58" s="79"/>
      <c r="F58" s="79"/>
      <c r="G58" s="48"/>
      <c r="H58" s="48"/>
      <c r="I58" s="48"/>
      <c r="J58" s="74"/>
      <c r="K58" s="48"/>
      <c r="L58" s="48"/>
      <c r="M58" s="48"/>
      <c r="N58" s="89"/>
      <c r="O58" s="89"/>
      <c r="P58" s="89"/>
      <c r="Q58" s="89"/>
      <c r="R58" s="89"/>
      <c r="S58" s="89"/>
      <c r="T58" s="89"/>
      <c r="U58" s="89"/>
      <c r="V58" s="125"/>
      <c r="W58" s="125"/>
      <c r="X58" s="125"/>
    </row>
    <row r="59" spans="1:25" ht="11.1" customHeight="1" x14ac:dyDescent="0.2">
      <c r="B59" s="125"/>
      <c r="C59" s="89"/>
      <c r="D59" s="48"/>
      <c r="E59" s="48"/>
      <c r="F59" s="48"/>
      <c r="G59" s="48"/>
      <c r="H59" s="48"/>
      <c r="I59" s="48"/>
      <c r="J59" s="74"/>
      <c r="K59" s="48"/>
      <c r="L59" s="48"/>
      <c r="M59" s="48"/>
      <c r="N59" s="89"/>
      <c r="O59" s="89"/>
      <c r="P59" s="89"/>
      <c r="Q59" s="89"/>
      <c r="R59" s="89"/>
      <c r="S59" s="89"/>
      <c r="T59" s="89"/>
      <c r="U59" s="89"/>
      <c r="V59" s="125"/>
      <c r="W59" s="125"/>
      <c r="X59" s="125"/>
    </row>
    <row r="60" spans="1:25" ht="11.1" customHeight="1" x14ac:dyDescent="0.2">
      <c r="D60" s="10"/>
      <c r="E60" s="10"/>
      <c r="F60" s="10"/>
      <c r="G60" s="10"/>
      <c r="H60" s="10"/>
      <c r="I60" s="10"/>
      <c r="J60" s="136"/>
      <c r="K60" s="10"/>
      <c r="L60" s="10"/>
      <c r="M60" s="10"/>
    </row>
    <row r="61" spans="1:25" ht="11.1" customHeight="1" x14ac:dyDescent="0.2">
      <c r="D61" s="10"/>
      <c r="E61" s="10"/>
      <c r="F61" s="10"/>
      <c r="G61" s="10"/>
      <c r="H61" s="10"/>
      <c r="I61" s="10"/>
      <c r="J61" s="136"/>
      <c r="K61" s="10"/>
      <c r="L61" s="10"/>
      <c r="M61" s="10"/>
    </row>
    <row r="62" spans="1:25" ht="11.1" customHeight="1" x14ac:dyDescent="0.2">
      <c r="D62" s="10"/>
      <c r="E62" s="10"/>
      <c r="F62" s="10"/>
      <c r="G62" s="10"/>
      <c r="H62" s="10"/>
      <c r="I62" s="10"/>
      <c r="J62" s="136"/>
      <c r="K62" s="10"/>
      <c r="L62" s="10"/>
      <c r="M62" s="10"/>
    </row>
    <row r="63" spans="1:25" ht="11.1" customHeight="1" x14ac:dyDescent="0.2"/>
  </sheetData>
  <mergeCells count="25">
    <mergeCell ref="C16:F16"/>
    <mergeCell ref="I10:I11"/>
    <mergeCell ref="J10:J11"/>
    <mergeCell ref="K10:K11"/>
    <mergeCell ref="L10:L11"/>
    <mergeCell ref="D12:F12"/>
    <mergeCell ref="D13:F13"/>
    <mergeCell ref="D14:F14"/>
    <mergeCell ref="D15:F15"/>
    <mergeCell ref="K14:M14"/>
    <mergeCell ref="C2:U2"/>
    <mergeCell ref="F5:G5"/>
    <mergeCell ref="F6:H6"/>
    <mergeCell ref="C9:C11"/>
    <mergeCell ref="D9:F11"/>
    <mergeCell ref="G9:T9"/>
    <mergeCell ref="U9:U11"/>
    <mergeCell ref="G10:G11"/>
    <mergeCell ref="H10:H11"/>
    <mergeCell ref="O10:O11"/>
    <mergeCell ref="P10:P11"/>
    <mergeCell ref="Q10:S10"/>
    <mergeCell ref="T10:T11"/>
    <mergeCell ref="M10:M11"/>
    <mergeCell ref="N10:N11"/>
  </mergeCells>
  <printOptions horizontalCentered="1"/>
  <pageMargins left="0.15748031496062992" right="0.15748031496062992" top="1.0236220472440944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D311"/>
  <sheetViews>
    <sheetView topLeftCell="A285" zoomScale="85" zoomScaleNormal="85" workbookViewId="0">
      <selection activeCell="K311" sqref="K311"/>
    </sheetView>
  </sheetViews>
  <sheetFormatPr defaultRowHeight="12.75" x14ac:dyDescent="0.2"/>
  <cols>
    <col min="1" max="1" width="13" style="108" customWidth="1"/>
    <col min="2" max="2" width="13.42578125" style="108" customWidth="1"/>
    <col min="3" max="3" width="5" customWidth="1"/>
    <col min="4" max="4" width="10" customWidth="1"/>
    <col min="5" max="5" width="1.5703125" customWidth="1"/>
    <col min="6" max="6" width="12.140625" customWidth="1"/>
    <col min="7" max="7" width="14.85546875" customWidth="1"/>
    <col min="8" max="15" width="6.7109375" customWidth="1"/>
    <col min="16" max="16" width="11.28515625" customWidth="1"/>
    <col min="17" max="17" width="17.5703125" customWidth="1"/>
    <col min="18" max="30" width="9.140625" style="112"/>
  </cols>
  <sheetData>
    <row r="2" spans="1:30" ht="18" x14ac:dyDescent="0.25">
      <c r="C2" s="2361" t="s">
        <v>222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</row>
    <row r="3" spans="1:30" s="95" customFormat="1" ht="9.75" customHeight="1" x14ac:dyDescent="0.25">
      <c r="A3" s="108"/>
      <c r="B3" s="108"/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</row>
    <row r="4" spans="1:30" s="95" customFormat="1" x14ac:dyDescent="0.2">
      <c r="A4" s="108"/>
      <c r="B4" s="108"/>
      <c r="C4" s="112" t="s">
        <v>273</v>
      </c>
      <c r="E4" s="103" t="s">
        <v>27</v>
      </c>
      <c r="F4" s="103" t="s">
        <v>274</v>
      </c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</row>
    <row r="5" spans="1:30" s="95" customFormat="1" x14ac:dyDescent="0.2">
      <c r="A5" s="108"/>
      <c r="B5" s="108"/>
      <c r="C5" s="95" t="s">
        <v>25</v>
      </c>
      <c r="E5" s="103" t="s">
        <v>27</v>
      </c>
      <c r="F5" s="412">
        <v>2014</v>
      </c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</row>
    <row r="6" spans="1:30" s="95" customFormat="1" x14ac:dyDescent="0.2">
      <c r="A6" s="108"/>
      <c r="B6" s="108"/>
      <c r="C6" s="112" t="s">
        <v>311</v>
      </c>
      <c r="E6" s="103" t="s">
        <v>27</v>
      </c>
      <c r="F6" s="103" t="s">
        <v>295</v>
      </c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</row>
    <row r="7" spans="1:30" s="95" customFormat="1" x14ac:dyDescent="0.2">
      <c r="A7" s="108"/>
      <c r="B7" s="108"/>
      <c r="C7" s="112" t="s">
        <v>26</v>
      </c>
      <c r="E7" s="103" t="s">
        <v>27</v>
      </c>
      <c r="F7" s="103" t="s">
        <v>316</v>
      </c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</row>
    <row r="8" spans="1:30" s="95" customFormat="1" ht="9" customHeight="1" thickBot="1" x14ac:dyDescent="0.25">
      <c r="A8" s="108"/>
      <c r="B8" s="108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</row>
    <row r="9" spans="1:30" s="95" customFormat="1" ht="20.100000000000001" customHeight="1" x14ac:dyDescent="0.2">
      <c r="A9" s="108"/>
      <c r="B9" s="108"/>
      <c r="C9" s="2788" t="s">
        <v>221</v>
      </c>
      <c r="D9" s="2790" t="s">
        <v>272</v>
      </c>
      <c r="E9" s="2793" t="s">
        <v>243</v>
      </c>
      <c r="F9" s="2794"/>
      <c r="G9" s="2799" t="s">
        <v>170</v>
      </c>
      <c r="H9" s="2800"/>
      <c r="I9" s="2800"/>
      <c r="J9" s="2800"/>
      <c r="K9" s="2800"/>
      <c r="L9" s="2800"/>
      <c r="M9" s="2800"/>
      <c r="N9" s="2800"/>
      <c r="O9" s="2800"/>
      <c r="P9" s="2801"/>
      <c r="Q9" s="2400" t="s">
        <v>309</v>
      </c>
      <c r="R9" s="9"/>
      <c r="S9" s="9"/>
      <c r="T9" s="9"/>
      <c r="U9" s="112"/>
      <c r="V9" s="112"/>
      <c r="W9" s="112"/>
      <c r="X9" s="112"/>
      <c r="Y9" s="112"/>
      <c r="Z9" s="112"/>
      <c r="AA9" s="112"/>
      <c r="AB9" s="112"/>
      <c r="AC9" s="112"/>
      <c r="AD9" s="112"/>
    </row>
    <row r="10" spans="1:30" s="95" customFormat="1" ht="9.9499999999999993" customHeight="1" x14ac:dyDescent="0.2">
      <c r="A10" s="108"/>
      <c r="B10" s="108"/>
      <c r="C10" s="2789"/>
      <c r="D10" s="2791"/>
      <c r="E10" s="2795"/>
      <c r="F10" s="2796"/>
      <c r="G10" s="2802"/>
      <c r="H10" s="2803"/>
      <c r="I10" s="2803"/>
      <c r="J10" s="2803"/>
      <c r="K10" s="2803"/>
      <c r="L10" s="2803"/>
      <c r="M10" s="2803"/>
      <c r="N10" s="2803"/>
      <c r="O10" s="2803"/>
      <c r="P10" s="2804"/>
      <c r="Q10" s="2402"/>
      <c r="R10" s="9"/>
      <c r="S10" s="9"/>
      <c r="T10" s="9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</row>
    <row r="11" spans="1:30" s="95" customFormat="1" ht="13.5" customHeight="1" x14ac:dyDescent="0.2">
      <c r="A11" s="108"/>
      <c r="B11" s="108"/>
      <c r="C11" s="2789"/>
      <c r="D11" s="2792"/>
      <c r="E11" s="2797"/>
      <c r="F11" s="2798"/>
      <c r="G11" s="2805"/>
      <c r="H11" s="2806"/>
      <c r="I11" s="2806"/>
      <c r="J11" s="2806"/>
      <c r="K11" s="2806"/>
      <c r="L11" s="2806"/>
      <c r="M11" s="2806"/>
      <c r="N11" s="2806"/>
      <c r="O11" s="2806"/>
      <c r="P11" s="2807"/>
      <c r="Q11" s="2404"/>
      <c r="R11" s="9"/>
      <c r="S11" s="9"/>
      <c r="T11" s="9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</row>
    <row r="12" spans="1:30" s="433" customFormat="1" ht="13.5" customHeight="1" thickBot="1" x14ac:dyDescent="0.25">
      <c r="A12" s="430"/>
      <c r="B12" s="430"/>
      <c r="C12" s="431">
        <v>1</v>
      </c>
      <c r="D12" s="432">
        <v>2</v>
      </c>
      <c r="E12" s="2772">
        <v>3</v>
      </c>
      <c r="F12" s="2773"/>
      <c r="G12" s="2774">
        <v>4</v>
      </c>
      <c r="H12" s="2775"/>
      <c r="I12" s="2775"/>
      <c r="J12" s="2775"/>
      <c r="K12" s="2775"/>
      <c r="L12" s="2775"/>
      <c r="M12" s="2775"/>
      <c r="N12" s="2775"/>
      <c r="O12" s="2775"/>
      <c r="P12" s="2776"/>
      <c r="Q12" s="434">
        <v>5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</row>
    <row r="13" spans="1:30" s="95" customFormat="1" ht="8.25" customHeight="1" x14ac:dyDescent="0.2">
      <c r="A13" s="108"/>
      <c r="B13" s="142"/>
      <c r="C13" s="422"/>
      <c r="D13" s="427"/>
      <c r="E13" s="2777"/>
      <c r="F13" s="2778"/>
      <c r="G13" s="423"/>
      <c r="H13" s="424"/>
      <c r="I13" s="425"/>
      <c r="J13" s="425"/>
      <c r="K13" s="425"/>
      <c r="L13" s="425"/>
      <c r="M13" s="425"/>
      <c r="N13" s="425"/>
      <c r="O13" s="425"/>
      <c r="P13" s="426"/>
      <c r="Q13" s="150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</row>
    <row r="14" spans="1:30" s="504" customFormat="1" ht="25.5" customHeight="1" x14ac:dyDescent="0.2">
      <c r="C14" s="505"/>
      <c r="D14" s="428" t="s">
        <v>275</v>
      </c>
      <c r="E14" s="2779">
        <v>26</v>
      </c>
      <c r="F14" s="2780"/>
      <c r="G14" s="2781" t="s">
        <v>377</v>
      </c>
      <c r="H14" s="2782"/>
      <c r="I14" s="2782"/>
      <c r="J14" s="2782"/>
      <c r="K14" s="2782"/>
      <c r="L14" s="2782"/>
      <c r="M14" s="2782"/>
      <c r="N14" s="2782"/>
      <c r="O14" s="2782"/>
      <c r="P14" s="2783"/>
      <c r="Q14" s="506"/>
    </row>
    <row r="15" spans="1:30" s="95" customFormat="1" ht="8.25" customHeight="1" thickBot="1" x14ac:dyDescent="0.25">
      <c r="A15" s="108"/>
      <c r="B15" s="142"/>
      <c r="C15" s="421"/>
      <c r="D15" s="428"/>
      <c r="E15" s="2768"/>
      <c r="F15" s="2769"/>
      <c r="G15" s="149"/>
      <c r="H15" s="148"/>
      <c r="I15" s="102"/>
      <c r="J15" s="102"/>
      <c r="K15" s="102"/>
      <c r="L15" s="102"/>
      <c r="M15" s="102"/>
      <c r="N15" s="102"/>
      <c r="O15" s="102"/>
      <c r="P15" s="93"/>
      <c r="Q15" s="150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</row>
    <row r="16" spans="1:30" s="95" customFormat="1" ht="21" customHeight="1" thickBot="1" x14ac:dyDescent="0.25">
      <c r="A16" s="108"/>
      <c r="B16" s="108"/>
      <c r="C16" s="2299" t="s">
        <v>308</v>
      </c>
      <c r="D16" s="2300"/>
      <c r="E16" s="2299">
        <v>26</v>
      </c>
      <c r="F16" s="2300"/>
      <c r="G16" s="418"/>
      <c r="H16" s="419"/>
      <c r="I16" s="420"/>
      <c r="J16" s="420"/>
      <c r="K16" s="420"/>
      <c r="L16" s="420"/>
      <c r="M16" s="420"/>
      <c r="N16" s="420"/>
      <c r="O16" s="420"/>
      <c r="P16" s="350"/>
      <c r="Q16" s="350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</row>
    <row r="17" spans="3:17" ht="8.25" customHeight="1" x14ac:dyDescent="0.2"/>
    <row r="18" spans="3:17" ht="17.100000000000001" customHeight="1" x14ac:dyDescent="0.2">
      <c r="C18" s="551" t="s">
        <v>644</v>
      </c>
      <c r="D18" s="354" t="s">
        <v>642</v>
      </c>
    </row>
    <row r="19" spans="3:17" ht="17.100000000000001" customHeight="1" x14ac:dyDescent="0.2">
      <c r="J19" s="95" t="s">
        <v>302</v>
      </c>
    </row>
    <row r="20" spans="3:17" ht="11.1" customHeight="1" x14ac:dyDescent="0.2">
      <c r="D20" s="10"/>
      <c r="E20" s="16"/>
      <c r="F20" s="16"/>
      <c r="G20" s="10"/>
      <c r="H20" s="10"/>
      <c r="I20" s="10"/>
    </row>
    <row r="21" spans="3:17" ht="11.1" customHeight="1" x14ac:dyDescent="0.2">
      <c r="D21" s="10"/>
      <c r="E21" s="10"/>
      <c r="F21" s="10"/>
      <c r="G21" s="10"/>
      <c r="H21" s="10"/>
      <c r="I21" s="10"/>
    </row>
    <row r="22" spans="3:17" ht="11.1" customHeight="1" x14ac:dyDescent="0.2">
      <c r="D22" s="10"/>
      <c r="E22" s="10"/>
      <c r="F22" s="10"/>
      <c r="G22" s="10"/>
      <c r="H22" s="10"/>
      <c r="I22" s="10"/>
    </row>
    <row r="23" spans="3:17" ht="11.1" customHeight="1" x14ac:dyDescent="0.2">
      <c r="D23" s="10"/>
      <c r="E23" s="10"/>
      <c r="F23" s="10"/>
      <c r="G23" s="10"/>
      <c r="H23" s="10"/>
      <c r="I23" s="10"/>
    </row>
    <row r="24" spans="3:17" ht="11.1" customHeight="1" x14ac:dyDescent="0.2"/>
    <row r="28" spans="3:17" ht="18" x14ac:dyDescent="0.25">
      <c r="C28" s="2361" t="s">
        <v>222</v>
      </c>
      <c r="D28" s="2361"/>
      <c r="E28" s="2361"/>
      <c r="F28" s="2361"/>
      <c r="G28" s="2361"/>
      <c r="H28" s="2361"/>
      <c r="I28" s="2361"/>
      <c r="J28" s="2361"/>
      <c r="K28" s="2361"/>
      <c r="L28" s="2361"/>
      <c r="M28" s="2361"/>
      <c r="N28" s="2361"/>
      <c r="O28" s="2361"/>
      <c r="P28" s="2361"/>
      <c r="Q28" s="2361"/>
    </row>
    <row r="29" spans="3:17" ht="18" x14ac:dyDescent="0.25">
      <c r="C29" s="574"/>
      <c r="D29" s="574"/>
      <c r="E29" s="574"/>
      <c r="F29" s="574"/>
      <c r="G29" s="574"/>
      <c r="H29" s="574"/>
      <c r="I29" s="574"/>
      <c r="J29" s="574"/>
      <c r="K29" s="574"/>
      <c r="L29" s="574"/>
      <c r="M29" s="574"/>
      <c r="N29" s="574"/>
      <c r="O29" s="574"/>
      <c r="P29" s="574"/>
      <c r="Q29" s="574"/>
    </row>
    <row r="30" spans="3:17" x14ac:dyDescent="0.2">
      <c r="C30" s="112" t="s">
        <v>273</v>
      </c>
      <c r="D30" s="95"/>
      <c r="E30" s="103" t="s">
        <v>27</v>
      </c>
      <c r="F30" s="103" t="s">
        <v>301</v>
      </c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</row>
    <row r="31" spans="3:17" x14ac:dyDescent="0.2">
      <c r="C31" s="95" t="s">
        <v>25</v>
      </c>
      <c r="D31" s="95"/>
      <c r="E31" s="103" t="s">
        <v>27</v>
      </c>
      <c r="F31" s="575">
        <v>2014</v>
      </c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</row>
    <row r="32" spans="3:17" x14ac:dyDescent="0.2">
      <c r="C32" s="112" t="s">
        <v>311</v>
      </c>
      <c r="D32" s="95"/>
      <c r="E32" s="103" t="s">
        <v>27</v>
      </c>
      <c r="F32" s="103" t="s">
        <v>295</v>
      </c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</row>
    <row r="33" spans="3:17" x14ac:dyDescent="0.2">
      <c r="C33" s="112" t="s">
        <v>26</v>
      </c>
      <c r="D33" s="95"/>
      <c r="E33" s="103" t="s">
        <v>27</v>
      </c>
      <c r="F33" s="103" t="s">
        <v>316</v>
      </c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</row>
    <row r="34" spans="3:17" ht="13.5" thickBot="1" x14ac:dyDescent="0.25">
      <c r="C34" s="95"/>
      <c r="D34" s="95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3:17" x14ac:dyDescent="0.2">
      <c r="C35" s="2788" t="s">
        <v>221</v>
      </c>
      <c r="D35" s="2790" t="s">
        <v>272</v>
      </c>
      <c r="E35" s="2793" t="s">
        <v>243</v>
      </c>
      <c r="F35" s="2794"/>
      <c r="G35" s="2799" t="s">
        <v>170</v>
      </c>
      <c r="H35" s="2800"/>
      <c r="I35" s="2800"/>
      <c r="J35" s="2800"/>
      <c r="K35" s="2800"/>
      <c r="L35" s="2800"/>
      <c r="M35" s="2800"/>
      <c r="N35" s="2800"/>
      <c r="O35" s="2800"/>
      <c r="P35" s="2801"/>
      <c r="Q35" s="2400" t="s">
        <v>309</v>
      </c>
    </row>
    <row r="36" spans="3:17" x14ac:dyDescent="0.2">
      <c r="C36" s="2789"/>
      <c r="D36" s="2791"/>
      <c r="E36" s="2795"/>
      <c r="F36" s="2796"/>
      <c r="G36" s="2802"/>
      <c r="H36" s="2803"/>
      <c r="I36" s="2803"/>
      <c r="J36" s="2803"/>
      <c r="K36" s="2803"/>
      <c r="L36" s="2803"/>
      <c r="M36" s="2803"/>
      <c r="N36" s="2803"/>
      <c r="O36" s="2803"/>
      <c r="P36" s="2804"/>
      <c r="Q36" s="2402"/>
    </row>
    <row r="37" spans="3:17" x14ac:dyDescent="0.2">
      <c r="C37" s="2789"/>
      <c r="D37" s="2792"/>
      <c r="E37" s="2797"/>
      <c r="F37" s="2798"/>
      <c r="G37" s="2805"/>
      <c r="H37" s="2806"/>
      <c r="I37" s="2806"/>
      <c r="J37" s="2806"/>
      <c r="K37" s="2806"/>
      <c r="L37" s="2806"/>
      <c r="M37" s="2806"/>
      <c r="N37" s="2806"/>
      <c r="O37" s="2806"/>
      <c r="P37" s="2807"/>
      <c r="Q37" s="2404"/>
    </row>
    <row r="38" spans="3:17" ht="13.5" thickBot="1" x14ac:dyDescent="0.25">
      <c r="C38" s="580">
        <v>1</v>
      </c>
      <c r="D38" s="432">
        <v>2</v>
      </c>
      <c r="E38" s="2772">
        <v>3</v>
      </c>
      <c r="F38" s="2773"/>
      <c r="G38" s="2774">
        <v>4</v>
      </c>
      <c r="H38" s="2775"/>
      <c r="I38" s="2775"/>
      <c r="J38" s="2775"/>
      <c r="K38" s="2775"/>
      <c r="L38" s="2775"/>
      <c r="M38" s="2775"/>
      <c r="N38" s="2775"/>
      <c r="O38" s="2775"/>
      <c r="P38" s="2776"/>
      <c r="Q38" s="581">
        <v>5</v>
      </c>
    </row>
    <row r="39" spans="3:17" x14ac:dyDescent="0.2">
      <c r="C39" s="422"/>
      <c r="D39" s="427"/>
      <c r="E39" s="2777"/>
      <c r="F39" s="2778"/>
      <c r="G39" s="423"/>
      <c r="H39" s="424"/>
      <c r="I39" s="425"/>
      <c r="J39" s="425"/>
      <c r="K39" s="425"/>
      <c r="L39" s="425"/>
      <c r="M39" s="425"/>
      <c r="N39" s="425"/>
      <c r="O39" s="425"/>
      <c r="P39" s="426"/>
      <c r="Q39" s="150"/>
    </row>
    <row r="40" spans="3:17" x14ac:dyDescent="0.2">
      <c r="C40" s="505"/>
      <c r="D40" s="428" t="s">
        <v>275</v>
      </c>
      <c r="E40" s="2816">
        <v>33</v>
      </c>
      <c r="F40" s="2817"/>
      <c r="G40" s="2781" t="s">
        <v>377</v>
      </c>
      <c r="H40" s="2782"/>
      <c r="I40" s="2782"/>
      <c r="J40" s="2782"/>
      <c r="K40" s="2782"/>
      <c r="L40" s="2782"/>
      <c r="M40" s="2782"/>
      <c r="N40" s="2782"/>
      <c r="O40" s="2782"/>
      <c r="P40" s="2783"/>
      <c r="Q40" s="582"/>
    </row>
    <row r="41" spans="3:17" ht="13.5" thickBot="1" x14ac:dyDescent="0.25">
      <c r="C41" s="421"/>
      <c r="D41" s="428"/>
      <c r="E41" s="2768"/>
      <c r="F41" s="2769"/>
      <c r="G41" s="149"/>
      <c r="H41" s="148"/>
      <c r="I41" s="102"/>
      <c r="J41" s="102"/>
      <c r="K41" s="102"/>
      <c r="L41" s="102"/>
      <c r="M41" s="102"/>
      <c r="N41" s="102"/>
      <c r="O41" s="102"/>
      <c r="P41" s="93"/>
      <c r="Q41" s="150"/>
    </row>
    <row r="42" spans="3:17" ht="13.5" thickBot="1" x14ac:dyDescent="0.25">
      <c r="C42" s="2299" t="s">
        <v>308</v>
      </c>
      <c r="D42" s="2300"/>
      <c r="E42" s="2770">
        <f>SUM(E39:F41)</f>
        <v>33</v>
      </c>
      <c r="F42" s="2771"/>
      <c r="G42" s="418"/>
      <c r="H42" s="419"/>
      <c r="I42" s="420"/>
      <c r="J42" s="420"/>
      <c r="K42" s="420"/>
      <c r="L42" s="420"/>
      <c r="M42" s="420"/>
      <c r="N42" s="420"/>
      <c r="O42" s="420"/>
      <c r="P42" s="350"/>
      <c r="Q42" s="350"/>
    </row>
    <row r="43" spans="3:17" x14ac:dyDescent="0.2"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</row>
    <row r="44" spans="3:17" x14ac:dyDescent="0.2">
      <c r="C44" s="579" t="s">
        <v>644</v>
      </c>
      <c r="D44" s="112" t="s">
        <v>679</v>
      </c>
      <c r="F44" s="1239"/>
      <c r="G44" s="1238"/>
      <c r="H44" s="95"/>
      <c r="I44" s="95"/>
      <c r="J44" s="95"/>
      <c r="K44" s="95"/>
      <c r="L44" s="95"/>
      <c r="M44" s="95"/>
      <c r="N44" s="95"/>
      <c r="O44" s="95"/>
      <c r="P44" s="95"/>
      <c r="Q44" s="95"/>
    </row>
    <row r="45" spans="3:17" x14ac:dyDescent="0.2"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</row>
    <row r="46" spans="3:17" x14ac:dyDescent="0.2">
      <c r="C46" s="95"/>
      <c r="D46" s="10"/>
      <c r="E46" s="16"/>
      <c r="F46" s="16"/>
      <c r="G46" s="10"/>
      <c r="H46" s="10"/>
      <c r="I46" s="10"/>
      <c r="J46" s="95"/>
      <c r="K46" s="95"/>
      <c r="L46" s="95"/>
      <c r="M46" s="95"/>
      <c r="N46" s="95"/>
      <c r="O46" s="95"/>
      <c r="P46" s="95"/>
      <c r="Q46" s="95"/>
    </row>
    <row r="47" spans="3:17" x14ac:dyDescent="0.2">
      <c r="C47" s="95"/>
      <c r="D47" s="10"/>
      <c r="E47" s="10"/>
      <c r="F47" s="10"/>
      <c r="G47" s="10"/>
      <c r="H47" s="10"/>
      <c r="I47" s="10"/>
      <c r="J47" s="95"/>
      <c r="K47" s="95"/>
      <c r="L47" s="95"/>
      <c r="M47" s="95"/>
      <c r="N47" s="95"/>
      <c r="O47" s="95"/>
      <c r="P47" s="95"/>
      <c r="Q47" s="95"/>
    </row>
    <row r="48" spans="3:17" x14ac:dyDescent="0.2">
      <c r="C48" s="95"/>
      <c r="D48" s="10"/>
      <c r="E48" s="10"/>
      <c r="F48" s="10"/>
      <c r="G48" s="10"/>
      <c r="H48" s="10"/>
      <c r="I48" s="10"/>
      <c r="J48" s="95"/>
      <c r="K48" s="95"/>
      <c r="L48" s="95"/>
      <c r="M48" s="95"/>
      <c r="N48" s="95"/>
      <c r="O48" s="95"/>
      <c r="P48" s="95"/>
      <c r="Q48" s="95"/>
    </row>
    <row r="49" spans="3:17" x14ac:dyDescent="0.2">
      <c r="C49" s="95"/>
      <c r="D49" s="10"/>
      <c r="E49" s="10"/>
      <c r="F49" s="10"/>
      <c r="G49" s="10"/>
      <c r="H49" s="10"/>
      <c r="I49" s="10"/>
      <c r="J49" s="95"/>
      <c r="K49" s="95"/>
      <c r="L49" s="95"/>
      <c r="M49" s="95"/>
      <c r="N49" s="95"/>
      <c r="O49" s="95"/>
      <c r="P49" s="95"/>
      <c r="Q49" s="95"/>
    </row>
    <row r="50" spans="3:17" x14ac:dyDescent="0.2"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</row>
    <row r="51" spans="3:17" x14ac:dyDescent="0.2"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</row>
    <row r="54" spans="3:17" ht="18" x14ac:dyDescent="0.25">
      <c r="C54" s="2361" t="s">
        <v>222</v>
      </c>
      <c r="D54" s="2361"/>
      <c r="E54" s="2361"/>
      <c r="F54" s="2361"/>
      <c r="G54" s="2361"/>
      <c r="H54" s="2361"/>
      <c r="I54" s="2361"/>
      <c r="J54" s="2361"/>
      <c r="K54" s="2361"/>
      <c r="L54" s="2361"/>
      <c r="M54" s="2361"/>
      <c r="N54" s="2361"/>
      <c r="O54" s="2361"/>
      <c r="P54" s="2361"/>
      <c r="Q54" s="2361"/>
    </row>
    <row r="55" spans="3:17" ht="18" x14ac:dyDescent="0.25">
      <c r="C55" s="574"/>
      <c r="D55" s="574"/>
      <c r="E55" s="574"/>
      <c r="F55" s="574"/>
      <c r="G55" s="574"/>
      <c r="H55" s="574"/>
      <c r="I55" s="574"/>
      <c r="J55" s="574"/>
      <c r="K55" s="574"/>
      <c r="L55" s="574"/>
      <c r="M55" s="574"/>
      <c r="N55" s="574"/>
      <c r="O55" s="574"/>
      <c r="P55" s="574"/>
      <c r="Q55" s="574"/>
    </row>
    <row r="56" spans="3:17" x14ac:dyDescent="0.2">
      <c r="C56" s="112" t="s">
        <v>273</v>
      </c>
      <c r="D56" s="95"/>
      <c r="E56" s="103" t="s">
        <v>27</v>
      </c>
      <c r="F56" s="103" t="s">
        <v>284</v>
      </c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</row>
    <row r="57" spans="3:17" x14ac:dyDescent="0.2">
      <c r="C57" s="95" t="s">
        <v>25</v>
      </c>
      <c r="D57" s="95"/>
      <c r="E57" s="103" t="s">
        <v>27</v>
      </c>
      <c r="F57" s="575">
        <v>2014</v>
      </c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</row>
    <row r="58" spans="3:17" x14ac:dyDescent="0.2">
      <c r="C58" s="112" t="s">
        <v>311</v>
      </c>
      <c r="D58" s="95"/>
      <c r="E58" s="103" t="s">
        <v>27</v>
      </c>
      <c r="F58" s="103" t="s">
        <v>295</v>
      </c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</row>
    <row r="59" spans="3:17" x14ac:dyDescent="0.2">
      <c r="C59" s="112" t="s">
        <v>26</v>
      </c>
      <c r="D59" s="95"/>
      <c r="E59" s="103" t="s">
        <v>27</v>
      </c>
      <c r="F59" s="103" t="s">
        <v>316</v>
      </c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</row>
    <row r="60" spans="3:17" ht="13.5" thickBot="1" x14ac:dyDescent="0.25">
      <c r="C60" s="95"/>
      <c r="D60" s="95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</row>
    <row r="61" spans="3:17" x14ac:dyDescent="0.2">
      <c r="C61" s="2788" t="s">
        <v>221</v>
      </c>
      <c r="D61" s="2790" t="s">
        <v>272</v>
      </c>
      <c r="E61" s="2793" t="s">
        <v>243</v>
      </c>
      <c r="F61" s="2794"/>
      <c r="G61" s="2799" t="s">
        <v>170</v>
      </c>
      <c r="H61" s="2800"/>
      <c r="I61" s="2800"/>
      <c r="J61" s="2800"/>
      <c r="K61" s="2800"/>
      <c r="L61" s="2800"/>
      <c r="M61" s="2800"/>
      <c r="N61" s="2800"/>
      <c r="O61" s="2800"/>
      <c r="P61" s="2801"/>
      <c r="Q61" s="2400" t="s">
        <v>309</v>
      </c>
    </row>
    <row r="62" spans="3:17" x14ac:dyDescent="0.2">
      <c r="C62" s="2789"/>
      <c r="D62" s="2791"/>
      <c r="E62" s="2795"/>
      <c r="F62" s="2796"/>
      <c r="G62" s="2802"/>
      <c r="H62" s="2803"/>
      <c r="I62" s="2803"/>
      <c r="J62" s="2803"/>
      <c r="K62" s="2803"/>
      <c r="L62" s="2803"/>
      <c r="M62" s="2803"/>
      <c r="N62" s="2803"/>
      <c r="O62" s="2803"/>
      <c r="P62" s="2804"/>
      <c r="Q62" s="2402"/>
    </row>
    <row r="63" spans="3:17" x14ac:dyDescent="0.2">
      <c r="C63" s="2789"/>
      <c r="D63" s="2792"/>
      <c r="E63" s="2797"/>
      <c r="F63" s="2798"/>
      <c r="G63" s="2805"/>
      <c r="H63" s="2806"/>
      <c r="I63" s="2806"/>
      <c r="J63" s="2806"/>
      <c r="K63" s="2806"/>
      <c r="L63" s="2806"/>
      <c r="M63" s="2806"/>
      <c r="N63" s="2806"/>
      <c r="O63" s="2806"/>
      <c r="P63" s="2807"/>
      <c r="Q63" s="2404"/>
    </row>
    <row r="64" spans="3:17" ht="13.5" thickBot="1" x14ac:dyDescent="0.25">
      <c r="C64" s="580">
        <v>1</v>
      </c>
      <c r="D64" s="432">
        <v>2</v>
      </c>
      <c r="E64" s="2772">
        <v>3</v>
      </c>
      <c r="F64" s="2773"/>
      <c r="G64" s="2774">
        <v>4</v>
      </c>
      <c r="H64" s="2775"/>
      <c r="I64" s="2775"/>
      <c r="J64" s="2775"/>
      <c r="K64" s="2775"/>
      <c r="L64" s="2775"/>
      <c r="M64" s="2775"/>
      <c r="N64" s="2775"/>
      <c r="O64" s="2775"/>
      <c r="P64" s="2776"/>
      <c r="Q64" s="581">
        <v>5</v>
      </c>
    </row>
    <row r="65" spans="1:30" x14ac:dyDescent="0.2">
      <c r="C65" s="422"/>
      <c r="D65" s="427"/>
      <c r="E65" s="2777"/>
      <c r="F65" s="2778"/>
      <c r="G65" s="423"/>
      <c r="H65" s="424"/>
      <c r="I65" s="425"/>
      <c r="J65" s="425"/>
      <c r="K65" s="425"/>
      <c r="L65" s="425"/>
      <c r="M65" s="425"/>
      <c r="N65" s="425"/>
      <c r="O65" s="425"/>
      <c r="P65" s="426"/>
      <c r="Q65" s="150"/>
    </row>
    <row r="66" spans="1:30" x14ac:dyDescent="0.2">
      <c r="C66" s="505"/>
      <c r="D66" s="428" t="s">
        <v>275</v>
      </c>
      <c r="E66" s="2820">
        <v>29</v>
      </c>
      <c r="F66" s="2821"/>
      <c r="G66" s="2781" t="s">
        <v>377</v>
      </c>
      <c r="H66" s="2782"/>
      <c r="I66" s="2782"/>
      <c r="J66" s="2782"/>
      <c r="K66" s="2782"/>
      <c r="L66" s="2782"/>
      <c r="M66" s="2782"/>
      <c r="N66" s="2782"/>
      <c r="O66" s="2782"/>
      <c r="P66" s="2783"/>
      <c r="Q66" s="582"/>
    </row>
    <row r="67" spans="1:30" ht="13.5" thickBot="1" x14ac:dyDescent="0.25">
      <c r="C67" s="421"/>
      <c r="D67" s="428"/>
      <c r="E67" s="2818"/>
      <c r="F67" s="2819"/>
      <c r="G67" s="149"/>
      <c r="H67" s="148"/>
      <c r="I67" s="102"/>
      <c r="J67" s="102"/>
      <c r="K67" s="102"/>
      <c r="L67" s="102"/>
      <c r="M67" s="102"/>
      <c r="N67" s="102"/>
      <c r="O67" s="102"/>
      <c r="P67" s="93"/>
      <c r="Q67" s="150"/>
    </row>
    <row r="68" spans="1:30" ht="13.5" thickBot="1" x14ac:dyDescent="0.25">
      <c r="C68" s="2299" t="s">
        <v>308</v>
      </c>
      <c r="D68" s="2300"/>
      <c r="E68" s="2812">
        <f>SUM(E65:F67)</f>
        <v>29</v>
      </c>
      <c r="F68" s="2813"/>
      <c r="G68" s="418"/>
      <c r="H68" s="419"/>
      <c r="I68" s="420"/>
      <c r="J68" s="420"/>
      <c r="K68" s="420"/>
      <c r="L68" s="420"/>
      <c r="M68" s="420"/>
      <c r="N68" s="420"/>
      <c r="O68" s="420"/>
      <c r="P68" s="350"/>
      <c r="Q68" s="350"/>
    </row>
    <row r="69" spans="1:30" x14ac:dyDescent="0.2"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</row>
    <row r="70" spans="1:30" s="95" customFormat="1" x14ac:dyDescent="0.2">
      <c r="A70" s="108"/>
      <c r="B70" s="108"/>
      <c r="C70" s="1355" t="s">
        <v>644</v>
      </c>
      <c r="D70" s="112" t="s">
        <v>679</v>
      </c>
      <c r="F70" s="1239"/>
      <c r="G70" s="1367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</row>
    <row r="71" spans="1:30" s="95" customFormat="1" x14ac:dyDescent="0.2">
      <c r="A71" s="108"/>
      <c r="B71" s="108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</row>
    <row r="72" spans="1:30" s="95" customFormat="1" x14ac:dyDescent="0.2">
      <c r="A72" s="108"/>
      <c r="B72" s="108"/>
      <c r="D72" s="10"/>
      <c r="E72" s="16"/>
      <c r="F72" s="16"/>
      <c r="G72" s="10"/>
      <c r="H72" s="10"/>
      <c r="I72" s="10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</row>
    <row r="73" spans="1:30" s="95" customFormat="1" x14ac:dyDescent="0.2">
      <c r="A73" s="108"/>
      <c r="B73" s="108"/>
      <c r="D73" s="10"/>
      <c r="E73" s="10"/>
      <c r="F73" s="10"/>
      <c r="G73" s="10"/>
      <c r="H73" s="10"/>
      <c r="I73" s="10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</row>
    <row r="74" spans="1:30" s="95" customFormat="1" x14ac:dyDescent="0.2">
      <c r="A74" s="108"/>
      <c r="B74" s="108"/>
      <c r="D74" s="10"/>
      <c r="E74" s="10"/>
      <c r="F74" s="10"/>
      <c r="G74" s="10"/>
      <c r="H74" s="10"/>
      <c r="I74" s="10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</row>
    <row r="75" spans="1:30" s="95" customFormat="1" x14ac:dyDescent="0.2">
      <c r="A75" s="108"/>
      <c r="B75" s="108"/>
      <c r="D75" s="10"/>
      <c r="E75" s="10"/>
      <c r="F75" s="10"/>
      <c r="G75" s="10"/>
      <c r="H75" s="10"/>
      <c r="I75" s="10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</row>
    <row r="76" spans="1:30" s="95" customFormat="1" x14ac:dyDescent="0.2">
      <c r="A76" s="108"/>
      <c r="B76" s="108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</row>
    <row r="77" spans="1:30" s="95" customFormat="1" x14ac:dyDescent="0.2">
      <c r="A77" s="108"/>
      <c r="B77" s="108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</row>
    <row r="80" spans="1:30" ht="18" x14ac:dyDescent="0.25">
      <c r="C80" s="2361" t="s">
        <v>222</v>
      </c>
      <c r="D80" s="2361"/>
      <c r="E80" s="2361"/>
      <c r="F80" s="2361"/>
      <c r="G80" s="2361"/>
      <c r="H80" s="2361"/>
      <c r="I80" s="2361"/>
      <c r="J80" s="2361"/>
      <c r="K80" s="2361"/>
      <c r="L80" s="2361"/>
      <c r="M80" s="2361"/>
      <c r="N80" s="2361"/>
      <c r="O80" s="2361"/>
      <c r="P80" s="2361"/>
      <c r="Q80" s="2361"/>
    </row>
    <row r="81" spans="3:17" ht="18" x14ac:dyDescent="0.25">
      <c r="C81" s="574"/>
      <c r="D81" s="574"/>
      <c r="E81" s="574"/>
      <c r="F81" s="574"/>
      <c r="G81" s="574"/>
      <c r="H81" s="574"/>
      <c r="I81" s="574"/>
      <c r="J81" s="574"/>
      <c r="K81" s="574"/>
      <c r="L81" s="574"/>
      <c r="M81" s="574"/>
      <c r="N81" s="574"/>
      <c r="O81" s="574"/>
      <c r="P81" s="574"/>
      <c r="Q81" s="574"/>
    </row>
    <row r="82" spans="3:17" x14ac:dyDescent="0.2">
      <c r="C82" s="112" t="s">
        <v>273</v>
      </c>
      <c r="D82" s="95"/>
      <c r="E82" s="103" t="s">
        <v>27</v>
      </c>
      <c r="F82" s="103" t="s">
        <v>285</v>
      </c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</row>
    <row r="83" spans="3:17" x14ac:dyDescent="0.2">
      <c r="C83" s="95" t="s">
        <v>25</v>
      </c>
      <c r="D83" s="95"/>
      <c r="E83" s="103" t="s">
        <v>27</v>
      </c>
      <c r="F83" s="575">
        <v>2014</v>
      </c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</row>
    <row r="84" spans="3:17" x14ac:dyDescent="0.2">
      <c r="C84" s="112" t="s">
        <v>311</v>
      </c>
      <c r="D84" s="95"/>
      <c r="E84" s="103" t="s">
        <v>27</v>
      </c>
      <c r="F84" s="103" t="s">
        <v>295</v>
      </c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</row>
    <row r="85" spans="3:17" x14ac:dyDescent="0.2">
      <c r="C85" s="112" t="s">
        <v>26</v>
      </c>
      <c r="D85" s="95"/>
      <c r="E85" s="103" t="s">
        <v>27</v>
      </c>
      <c r="F85" s="103" t="s">
        <v>316</v>
      </c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</row>
    <row r="86" spans="3:17" ht="13.5" thickBot="1" x14ac:dyDescent="0.25">
      <c r="C86" s="95"/>
      <c r="D86" s="95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</row>
    <row r="87" spans="3:17" x14ac:dyDescent="0.2">
      <c r="C87" s="2788" t="s">
        <v>221</v>
      </c>
      <c r="D87" s="2790" t="s">
        <v>272</v>
      </c>
      <c r="E87" s="2793" t="s">
        <v>243</v>
      </c>
      <c r="F87" s="2794"/>
      <c r="G87" s="2799" t="s">
        <v>170</v>
      </c>
      <c r="H87" s="2800"/>
      <c r="I87" s="2800"/>
      <c r="J87" s="2800"/>
      <c r="K87" s="2800"/>
      <c r="L87" s="2800"/>
      <c r="M87" s="2800"/>
      <c r="N87" s="2800"/>
      <c r="O87" s="2800"/>
      <c r="P87" s="2801"/>
      <c r="Q87" s="2400" t="s">
        <v>309</v>
      </c>
    </row>
    <row r="88" spans="3:17" x14ac:dyDescent="0.2">
      <c r="C88" s="2789"/>
      <c r="D88" s="2791"/>
      <c r="E88" s="2795"/>
      <c r="F88" s="2796"/>
      <c r="G88" s="2802"/>
      <c r="H88" s="2803"/>
      <c r="I88" s="2803"/>
      <c r="J88" s="2803"/>
      <c r="K88" s="2803"/>
      <c r="L88" s="2803"/>
      <c r="M88" s="2803"/>
      <c r="N88" s="2803"/>
      <c r="O88" s="2803"/>
      <c r="P88" s="2804"/>
      <c r="Q88" s="2402"/>
    </row>
    <row r="89" spans="3:17" x14ac:dyDescent="0.2">
      <c r="C89" s="2789"/>
      <c r="D89" s="2792"/>
      <c r="E89" s="2797"/>
      <c r="F89" s="2798"/>
      <c r="G89" s="2805"/>
      <c r="H89" s="2806"/>
      <c r="I89" s="2806"/>
      <c r="J89" s="2806"/>
      <c r="K89" s="2806"/>
      <c r="L89" s="2806"/>
      <c r="M89" s="2806"/>
      <c r="N89" s="2806"/>
      <c r="O89" s="2806"/>
      <c r="P89" s="2807"/>
      <c r="Q89" s="2404"/>
    </row>
    <row r="90" spans="3:17" ht="13.5" thickBot="1" x14ac:dyDescent="0.25">
      <c r="C90" s="580">
        <v>1</v>
      </c>
      <c r="D90" s="432">
        <v>2</v>
      </c>
      <c r="E90" s="2772">
        <v>3</v>
      </c>
      <c r="F90" s="2773"/>
      <c r="G90" s="2774">
        <v>4</v>
      </c>
      <c r="H90" s="2775"/>
      <c r="I90" s="2775"/>
      <c r="J90" s="2775"/>
      <c r="K90" s="2775"/>
      <c r="L90" s="2775"/>
      <c r="M90" s="2775"/>
      <c r="N90" s="2775"/>
      <c r="O90" s="2775"/>
      <c r="P90" s="2776"/>
      <c r="Q90" s="581">
        <v>5</v>
      </c>
    </row>
    <row r="91" spans="3:17" x14ac:dyDescent="0.2">
      <c r="C91" s="422"/>
      <c r="D91" s="427"/>
      <c r="E91" s="2777"/>
      <c r="F91" s="2778"/>
      <c r="G91" s="423"/>
      <c r="H91" s="424"/>
      <c r="I91" s="425"/>
      <c r="J91" s="425"/>
      <c r="K91" s="425"/>
      <c r="L91" s="425"/>
      <c r="M91" s="425"/>
      <c r="N91" s="425"/>
      <c r="O91" s="425"/>
      <c r="P91" s="426"/>
      <c r="Q91" s="150"/>
    </row>
    <row r="92" spans="3:17" x14ac:dyDescent="0.2">
      <c r="C92" s="505"/>
      <c r="D92" s="428" t="s">
        <v>275</v>
      </c>
      <c r="E92" s="2816">
        <v>18</v>
      </c>
      <c r="F92" s="2817"/>
      <c r="G92" s="2781" t="s">
        <v>377</v>
      </c>
      <c r="H92" s="2782"/>
      <c r="I92" s="2782"/>
      <c r="J92" s="2782"/>
      <c r="K92" s="2782"/>
      <c r="L92" s="2782"/>
      <c r="M92" s="2782"/>
      <c r="N92" s="2782"/>
      <c r="O92" s="2782"/>
      <c r="P92" s="2783"/>
      <c r="Q92" s="582"/>
    </row>
    <row r="93" spans="3:17" ht="13.5" thickBot="1" x14ac:dyDescent="0.25">
      <c r="C93" s="421"/>
      <c r="D93" s="428"/>
      <c r="E93" s="2768"/>
      <c r="F93" s="2769"/>
      <c r="G93" s="149"/>
      <c r="H93" s="148"/>
      <c r="I93" s="102"/>
      <c r="J93" s="102"/>
      <c r="K93" s="102"/>
      <c r="L93" s="102"/>
      <c r="M93" s="102"/>
      <c r="N93" s="102"/>
      <c r="O93" s="102"/>
      <c r="P93" s="93"/>
      <c r="Q93" s="150"/>
    </row>
    <row r="94" spans="3:17" ht="13.5" thickBot="1" x14ac:dyDescent="0.25">
      <c r="C94" s="2299" t="s">
        <v>308</v>
      </c>
      <c r="D94" s="2300"/>
      <c r="E94" s="2770">
        <f>SUM(E91:F93)</f>
        <v>18</v>
      </c>
      <c r="F94" s="2771"/>
      <c r="G94" s="418"/>
      <c r="H94" s="419"/>
      <c r="I94" s="420"/>
      <c r="J94" s="420"/>
      <c r="K94" s="420"/>
      <c r="L94" s="420"/>
      <c r="M94" s="420"/>
      <c r="N94" s="420"/>
      <c r="O94" s="420"/>
      <c r="P94" s="350"/>
      <c r="Q94" s="350"/>
    </row>
    <row r="95" spans="3:17" x14ac:dyDescent="0.2"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</row>
    <row r="96" spans="3:17" x14ac:dyDescent="0.2">
      <c r="C96" s="1680" t="s">
        <v>644</v>
      </c>
      <c r="D96" s="112" t="s">
        <v>679</v>
      </c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</row>
    <row r="97" spans="3:17" x14ac:dyDescent="0.2"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</row>
    <row r="98" spans="3:17" x14ac:dyDescent="0.2">
      <c r="C98" s="95"/>
      <c r="D98" s="10"/>
      <c r="E98" s="16"/>
      <c r="F98" s="16"/>
      <c r="G98" s="10"/>
      <c r="H98" s="10"/>
      <c r="I98" s="10"/>
      <c r="J98" s="95"/>
      <c r="K98" s="95"/>
      <c r="L98" s="95"/>
      <c r="M98" s="95"/>
      <c r="N98" s="95"/>
      <c r="O98" s="95"/>
      <c r="P98" s="95"/>
      <c r="Q98" s="95"/>
    </row>
    <row r="99" spans="3:17" x14ac:dyDescent="0.2">
      <c r="C99" s="95"/>
      <c r="D99" s="10"/>
      <c r="E99" s="10"/>
      <c r="F99" s="10"/>
      <c r="G99" s="10"/>
      <c r="H99" s="10"/>
      <c r="I99" s="10"/>
      <c r="J99" s="95"/>
      <c r="K99" s="95"/>
      <c r="L99" s="95"/>
      <c r="M99" s="95"/>
      <c r="N99" s="95"/>
      <c r="O99" s="95"/>
      <c r="P99" s="95"/>
      <c r="Q99" s="95"/>
    </row>
    <row r="100" spans="3:17" x14ac:dyDescent="0.2">
      <c r="C100" s="95"/>
      <c r="D100" s="10"/>
      <c r="E100" s="10"/>
      <c r="F100" s="10"/>
      <c r="G100" s="10"/>
      <c r="H100" s="10"/>
      <c r="I100" s="10"/>
      <c r="J100" s="95"/>
      <c r="K100" s="95"/>
      <c r="L100" s="95"/>
      <c r="M100" s="95"/>
      <c r="N100" s="95"/>
      <c r="O100" s="95"/>
      <c r="P100" s="95"/>
      <c r="Q100" s="95"/>
    </row>
    <row r="101" spans="3:17" x14ac:dyDescent="0.2">
      <c r="C101" s="95"/>
      <c r="D101" s="10"/>
      <c r="E101" s="10"/>
      <c r="F101" s="10"/>
      <c r="G101" s="10"/>
      <c r="H101" s="10"/>
      <c r="I101" s="10"/>
      <c r="J101" s="95"/>
      <c r="K101" s="95"/>
      <c r="L101" s="95"/>
      <c r="M101" s="95"/>
      <c r="N101" s="95"/>
      <c r="O101" s="95"/>
      <c r="P101" s="95"/>
      <c r="Q101" s="95"/>
    </row>
    <row r="102" spans="3:17" x14ac:dyDescent="0.2"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</row>
    <row r="103" spans="3:17" x14ac:dyDescent="0.2"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</row>
    <row r="106" spans="3:17" ht="18" x14ac:dyDescent="0.25">
      <c r="C106" s="2361" t="s">
        <v>222</v>
      </c>
      <c r="D106" s="2361"/>
      <c r="E106" s="2361"/>
      <c r="F106" s="2361"/>
      <c r="G106" s="2361"/>
      <c r="H106" s="2361"/>
      <c r="I106" s="2361"/>
      <c r="J106" s="2361"/>
      <c r="K106" s="2361"/>
      <c r="L106" s="2361"/>
      <c r="M106" s="2361"/>
      <c r="N106" s="2361"/>
      <c r="O106" s="2361"/>
      <c r="P106" s="2361"/>
      <c r="Q106" s="2361"/>
    </row>
    <row r="107" spans="3:17" ht="18" x14ac:dyDescent="0.25">
      <c r="C107" s="574"/>
      <c r="D107" s="574"/>
      <c r="E107" s="574"/>
      <c r="F107" s="574"/>
      <c r="G107" s="574"/>
      <c r="H107" s="574"/>
      <c r="I107" s="574"/>
      <c r="J107" s="574"/>
      <c r="K107" s="574"/>
      <c r="L107" s="574"/>
      <c r="M107" s="574"/>
      <c r="N107" s="574"/>
      <c r="O107" s="574"/>
      <c r="P107" s="574"/>
      <c r="Q107" s="574"/>
    </row>
    <row r="108" spans="3:17" x14ac:dyDescent="0.2">
      <c r="C108" s="112" t="s">
        <v>273</v>
      </c>
      <c r="D108" s="95"/>
      <c r="E108" s="103" t="s">
        <v>27</v>
      </c>
      <c r="F108" s="103" t="s">
        <v>286</v>
      </c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</row>
    <row r="109" spans="3:17" x14ac:dyDescent="0.2">
      <c r="C109" s="95" t="s">
        <v>25</v>
      </c>
      <c r="D109" s="95"/>
      <c r="E109" s="103" t="s">
        <v>27</v>
      </c>
      <c r="F109" s="575">
        <v>2014</v>
      </c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</row>
    <row r="110" spans="3:17" x14ac:dyDescent="0.2">
      <c r="C110" s="112" t="s">
        <v>311</v>
      </c>
      <c r="D110" s="95"/>
      <c r="E110" s="103" t="s">
        <v>27</v>
      </c>
      <c r="F110" s="103" t="s">
        <v>295</v>
      </c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</row>
    <row r="111" spans="3:17" x14ac:dyDescent="0.2">
      <c r="C111" s="112" t="s">
        <v>26</v>
      </c>
      <c r="D111" s="95"/>
      <c r="E111" s="103" t="s">
        <v>27</v>
      </c>
      <c r="F111" s="103" t="s">
        <v>316</v>
      </c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</row>
    <row r="112" spans="3:17" ht="13.5" thickBot="1" x14ac:dyDescent="0.25">
      <c r="C112" s="95"/>
      <c r="D112" s="95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</row>
    <row r="113" spans="3:17" x14ac:dyDescent="0.2">
      <c r="C113" s="2788" t="s">
        <v>221</v>
      </c>
      <c r="D113" s="2790" t="s">
        <v>272</v>
      </c>
      <c r="E113" s="2793" t="s">
        <v>243</v>
      </c>
      <c r="F113" s="2794"/>
      <c r="G113" s="2799" t="s">
        <v>170</v>
      </c>
      <c r="H113" s="2800"/>
      <c r="I113" s="2800"/>
      <c r="J113" s="2800"/>
      <c r="K113" s="2800"/>
      <c r="L113" s="2800"/>
      <c r="M113" s="2800"/>
      <c r="N113" s="2800"/>
      <c r="O113" s="2800"/>
      <c r="P113" s="2801"/>
      <c r="Q113" s="2400" t="s">
        <v>309</v>
      </c>
    </row>
    <row r="114" spans="3:17" x14ac:dyDescent="0.2">
      <c r="C114" s="2789"/>
      <c r="D114" s="2791"/>
      <c r="E114" s="2795"/>
      <c r="F114" s="2796"/>
      <c r="G114" s="2802"/>
      <c r="H114" s="2803"/>
      <c r="I114" s="2803"/>
      <c r="J114" s="2803"/>
      <c r="K114" s="2803"/>
      <c r="L114" s="2803"/>
      <c r="M114" s="2803"/>
      <c r="N114" s="2803"/>
      <c r="O114" s="2803"/>
      <c r="P114" s="2804"/>
      <c r="Q114" s="2402"/>
    </row>
    <row r="115" spans="3:17" x14ac:dyDescent="0.2">
      <c r="C115" s="2789"/>
      <c r="D115" s="2792"/>
      <c r="E115" s="2797"/>
      <c r="F115" s="2798"/>
      <c r="G115" s="2805"/>
      <c r="H115" s="2806"/>
      <c r="I115" s="2806"/>
      <c r="J115" s="2806"/>
      <c r="K115" s="2806"/>
      <c r="L115" s="2806"/>
      <c r="M115" s="2806"/>
      <c r="N115" s="2806"/>
      <c r="O115" s="2806"/>
      <c r="P115" s="2807"/>
      <c r="Q115" s="2404"/>
    </row>
    <row r="116" spans="3:17" ht="13.5" thickBot="1" x14ac:dyDescent="0.25">
      <c r="C116" s="580">
        <v>1</v>
      </c>
      <c r="D116" s="432">
        <v>2</v>
      </c>
      <c r="E116" s="2772">
        <v>3</v>
      </c>
      <c r="F116" s="2773"/>
      <c r="G116" s="2774">
        <v>4</v>
      </c>
      <c r="H116" s="2775"/>
      <c r="I116" s="2775"/>
      <c r="J116" s="2775"/>
      <c r="K116" s="2775"/>
      <c r="L116" s="2775"/>
      <c r="M116" s="2775"/>
      <c r="N116" s="2775"/>
      <c r="O116" s="2775"/>
      <c r="P116" s="2776"/>
      <c r="Q116" s="581">
        <v>5</v>
      </c>
    </row>
    <row r="117" spans="3:17" x14ac:dyDescent="0.2">
      <c r="C117" s="422"/>
      <c r="D117" s="427"/>
      <c r="E117" s="2777"/>
      <c r="F117" s="2778"/>
      <c r="G117" s="423"/>
      <c r="H117" s="424"/>
      <c r="I117" s="425"/>
      <c r="J117" s="425"/>
      <c r="K117" s="425"/>
      <c r="L117" s="425"/>
      <c r="M117" s="425"/>
      <c r="N117" s="425"/>
      <c r="O117" s="425"/>
      <c r="P117" s="426"/>
      <c r="Q117" s="150"/>
    </row>
    <row r="118" spans="3:17" x14ac:dyDescent="0.2">
      <c r="C118" s="505"/>
      <c r="D118" s="428" t="s">
        <v>275</v>
      </c>
      <c r="E118" s="2779">
        <v>20</v>
      </c>
      <c r="F118" s="2780"/>
      <c r="G118" s="2781" t="s">
        <v>377</v>
      </c>
      <c r="H118" s="2782"/>
      <c r="I118" s="2782"/>
      <c r="J118" s="2782"/>
      <c r="K118" s="2782"/>
      <c r="L118" s="2782"/>
      <c r="M118" s="2782"/>
      <c r="N118" s="2782"/>
      <c r="O118" s="2782"/>
      <c r="P118" s="2783"/>
      <c r="Q118" s="582"/>
    </row>
    <row r="119" spans="3:17" ht="13.5" thickBot="1" x14ac:dyDescent="0.25">
      <c r="C119" s="421"/>
      <c r="D119" s="428"/>
      <c r="E119" s="2768"/>
      <c r="F119" s="2769"/>
      <c r="G119" s="149"/>
      <c r="H119" s="148"/>
      <c r="I119" s="102"/>
      <c r="J119" s="102"/>
      <c r="K119" s="102"/>
      <c r="L119" s="102"/>
      <c r="M119" s="102"/>
      <c r="N119" s="102"/>
      <c r="O119" s="102"/>
      <c r="P119" s="93"/>
      <c r="Q119" s="150"/>
    </row>
    <row r="120" spans="3:17" ht="13.5" thickBot="1" x14ac:dyDescent="0.25">
      <c r="C120" s="2299" t="s">
        <v>308</v>
      </c>
      <c r="D120" s="2300"/>
      <c r="E120" s="2814">
        <f>SUM(E117:F119)</f>
        <v>20</v>
      </c>
      <c r="F120" s="2815"/>
      <c r="G120" s="418"/>
      <c r="H120" s="419"/>
      <c r="I120" s="420"/>
      <c r="J120" s="420"/>
      <c r="K120" s="420"/>
      <c r="L120" s="420"/>
      <c r="M120" s="420"/>
      <c r="N120" s="420"/>
      <c r="O120" s="420"/>
      <c r="P120" s="350"/>
      <c r="Q120" s="350"/>
    </row>
    <row r="121" spans="3:17" x14ac:dyDescent="0.2"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</row>
    <row r="122" spans="3:17" x14ac:dyDescent="0.2">
      <c r="C122" s="1680" t="s">
        <v>644</v>
      </c>
      <c r="D122" s="112" t="s">
        <v>679</v>
      </c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</row>
    <row r="123" spans="3:17" x14ac:dyDescent="0.2"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</row>
    <row r="124" spans="3:17" x14ac:dyDescent="0.2">
      <c r="C124" s="95"/>
      <c r="D124" s="10"/>
      <c r="E124" s="16"/>
      <c r="F124" s="16"/>
      <c r="G124" s="10"/>
      <c r="H124" s="10"/>
      <c r="I124" s="10"/>
      <c r="J124" s="95"/>
      <c r="K124" s="95"/>
      <c r="L124" s="95"/>
      <c r="M124" s="95"/>
      <c r="N124" s="95"/>
      <c r="O124" s="95"/>
      <c r="P124" s="95"/>
      <c r="Q124" s="95"/>
    </row>
    <row r="125" spans="3:17" x14ac:dyDescent="0.2">
      <c r="C125" s="95"/>
      <c r="D125" s="10"/>
      <c r="E125" s="10"/>
      <c r="F125" s="10"/>
      <c r="G125" s="10"/>
      <c r="H125" s="10"/>
      <c r="I125" s="10"/>
      <c r="J125" s="95"/>
      <c r="K125" s="95"/>
      <c r="L125" s="95"/>
      <c r="M125" s="95"/>
      <c r="N125" s="95"/>
      <c r="O125" s="95"/>
      <c r="P125" s="95"/>
      <c r="Q125" s="95"/>
    </row>
    <row r="126" spans="3:17" x14ac:dyDescent="0.2">
      <c r="C126" s="95"/>
      <c r="D126" s="10"/>
      <c r="E126" s="10"/>
      <c r="F126" s="10"/>
      <c r="G126" s="10"/>
      <c r="H126" s="10"/>
      <c r="I126" s="10"/>
      <c r="J126" s="95"/>
      <c r="K126" s="95"/>
      <c r="L126" s="95"/>
      <c r="M126" s="95"/>
      <c r="N126" s="95"/>
      <c r="O126" s="95"/>
      <c r="P126" s="95"/>
      <c r="Q126" s="95"/>
    </row>
    <row r="127" spans="3:17" x14ac:dyDescent="0.2">
      <c r="C127" s="95"/>
      <c r="D127" s="10"/>
      <c r="E127" s="10"/>
      <c r="F127" s="10"/>
      <c r="G127" s="10"/>
      <c r="H127" s="10"/>
      <c r="I127" s="10"/>
      <c r="J127" s="95"/>
      <c r="K127" s="95"/>
      <c r="L127" s="95"/>
      <c r="M127" s="95"/>
      <c r="N127" s="95"/>
      <c r="O127" s="95"/>
      <c r="P127" s="95"/>
      <c r="Q127" s="95"/>
    </row>
    <row r="128" spans="3:17" x14ac:dyDescent="0.2"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</row>
    <row r="129" spans="3:17" x14ac:dyDescent="0.2"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</row>
    <row r="132" spans="3:17" ht="18" x14ac:dyDescent="0.25">
      <c r="C132" s="2361" t="s">
        <v>222</v>
      </c>
      <c r="D132" s="2361"/>
      <c r="E132" s="2361"/>
      <c r="F132" s="2361"/>
      <c r="G132" s="2361"/>
      <c r="H132" s="2361"/>
      <c r="I132" s="2361"/>
      <c r="J132" s="2361"/>
      <c r="K132" s="2361"/>
      <c r="L132" s="2361"/>
      <c r="M132" s="2361"/>
      <c r="N132" s="2361"/>
      <c r="O132" s="2361"/>
      <c r="P132" s="2361"/>
      <c r="Q132" s="2361"/>
    </row>
    <row r="133" spans="3:17" ht="18" x14ac:dyDescent="0.25">
      <c r="C133" s="574"/>
      <c r="D133" s="574"/>
      <c r="E133" s="574"/>
      <c r="F133" s="574"/>
      <c r="G133" s="574"/>
      <c r="H133" s="574"/>
      <c r="I133" s="574"/>
      <c r="J133" s="574"/>
      <c r="K133" s="574"/>
      <c r="L133" s="574"/>
      <c r="M133" s="574"/>
      <c r="N133" s="574"/>
      <c r="O133" s="574"/>
      <c r="P133" s="574"/>
      <c r="Q133" s="574"/>
    </row>
    <row r="134" spans="3:17" x14ac:dyDescent="0.2">
      <c r="C134" s="112" t="s">
        <v>273</v>
      </c>
      <c r="D134" s="95"/>
      <c r="E134" s="103" t="s">
        <v>27</v>
      </c>
      <c r="F134" s="103" t="s">
        <v>287</v>
      </c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</row>
    <row r="135" spans="3:17" x14ac:dyDescent="0.2">
      <c r="C135" s="95" t="s">
        <v>25</v>
      </c>
      <c r="D135" s="95"/>
      <c r="E135" s="103" t="s">
        <v>27</v>
      </c>
      <c r="F135" s="575">
        <v>2014</v>
      </c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</row>
    <row r="136" spans="3:17" x14ac:dyDescent="0.2">
      <c r="C136" s="112" t="s">
        <v>311</v>
      </c>
      <c r="D136" s="95"/>
      <c r="E136" s="103" t="s">
        <v>27</v>
      </c>
      <c r="F136" s="103" t="s">
        <v>295</v>
      </c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</row>
    <row r="137" spans="3:17" x14ac:dyDescent="0.2">
      <c r="C137" s="112" t="s">
        <v>26</v>
      </c>
      <c r="D137" s="95"/>
      <c r="E137" s="103" t="s">
        <v>27</v>
      </c>
      <c r="F137" s="103" t="s">
        <v>316</v>
      </c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</row>
    <row r="138" spans="3:17" ht="13.5" thickBot="1" x14ac:dyDescent="0.25">
      <c r="C138" s="95"/>
      <c r="D138" s="95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</row>
    <row r="139" spans="3:17" x14ac:dyDescent="0.2">
      <c r="C139" s="2788" t="s">
        <v>221</v>
      </c>
      <c r="D139" s="2790" t="s">
        <v>272</v>
      </c>
      <c r="E139" s="2793" t="s">
        <v>243</v>
      </c>
      <c r="F139" s="2794"/>
      <c r="G139" s="2799" t="s">
        <v>170</v>
      </c>
      <c r="H139" s="2800"/>
      <c r="I139" s="2800"/>
      <c r="J139" s="2800"/>
      <c r="K139" s="2800"/>
      <c r="L139" s="2800"/>
      <c r="M139" s="2800"/>
      <c r="N139" s="2800"/>
      <c r="O139" s="2800"/>
      <c r="P139" s="2801"/>
      <c r="Q139" s="2400" t="s">
        <v>309</v>
      </c>
    </row>
    <row r="140" spans="3:17" x14ac:dyDescent="0.2">
      <c r="C140" s="2789"/>
      <c r="D140" s="2791"/>
      <c r="E140" s="2795"/>
      <c r="F140" s="2796"/>
      <c r="G140" s="2802"/>
      <c r="H140" s="2803"/>
      <c r="I140" s="2803"/>
      <c r="J140" s="2803"/>
      <c r="K140" s="2803"/>
      <c r="L140" s="2803"/>
      <c r="M140" s="2803"/>
      <c r="N140" s="2803"/>
      <c r="O140" s="2803"/>
      <c r="P140" s="2804"/>
      <c r="Q140" s="2402"/>
    </row>
    <row r="141" spans="3:17" x14ac:dyDescent="0.2">
      <c r="C141" s="2789"/>
      <c r="D141" s="2792"/>
      <c r="E141" s="2797"/>
      <c r="F141" s="2798"/>
      <c r="G141" s="2805"/>
      <c r="H141" s="2806"/>
      <c r="I141" s="2806"/>
      <c r="J141" s="2806"/>
      <c r="K141" s="2806"/>
      <c r="L141" s="2806"/>
      <c r="M141" s="2806"/>
      <c r="N141" s="2806"/>
      <c r="O141" s="2806"/>
      <c r="P141" s="2807"/>
      <c r="Q141" s="2404"/>
    </row>
    <row r="142" spans="3:17" ht="13.5" thickBot="1" x14ac:dyDescent="0.25">
      <c r="C142" s="580">
        <v>1</v>
      </c>
      <c r="D142" s="432">
        <v>2</v>
      </c>
      <c r="E142" s="2772">
        <v>3</v>
      </c>
      <c r="F142" s="2773"/>
      <c r="G142" s="2774">
        <v>4</v>
      </c>
      <c r="H142" s="2775"/>
      <c r="I142" s="2775"/>
      <c r="J142" s="2775"/>
      <c r="K142" s="2775"/>
      <c r="L142" s="2775"/>
      <c r="M142" s="2775"/>
      <c r="N142" s="2775"/>
      <c r="O142" s="2775"/>
      <c r="P142" s="2776"/>
      <c r="Q142" s="581">
        <v>5</v>
      </c>
    </row>
    <row r="143" spans="3:17" x14ac:dyDescent="0.2">
      <c r="C143" s="422"/>
      <c r="D143" s="427"/>
      <c r="E143" s="2777"/>
      <c r="F143" s="2778"/>
      <c r="G143" s="423"/>
      <c r="H143" s="424"/>
      <c r="I143" s="425"/>
      <c r="J143" s="425"/>
      <c r="K143" s="425"/>
      <c r="L143" s="425"/>
      <c r="M143" s="425"/>
      <c r="N143" s="425"/>
      <c r="O143" s="425"/>
      <c r="P143" s="426"/>
      <c r="Q143" s="150"/>
    </row>
    <row r="144" spans="3:17" x14ac:dyDescent="0.2">
      <c r="C144" s="505"/>
      <c r="D144" s="428" t="s">
        <v>275</v>
      </c>
      <c r="E144" s="2779">
        <v>16</v>
      </c>
      <c r="F144" s="2780"/>
      <c r="G144" s="2781" t="s">
        <v>377</v>
      </c>
      <c r="H144" s="2782"/>
      <c r="I144" s="2782"/>
      <c r="J144" s="2782"/>
      <c r="K144" s="2782"/>
      <c r="L144" s="2782"/>
      <c r="M144" s="2782"/>
      <c r="N144" s="2782"/>
      <c r="O144" s="2782"/>
      <c r="P144" s="2783"/>
      <c r="Q144" s="582"/>
    </row>
    <row r="145" spans="3:17" ht="13.5" thickBot="1" x14ac:dyDescent="0.25">
      <c r="C145" s="421"/>
      <c r="D145" s="428"/>
      <c r="E145" s="2768"/>
      <c r="F145" s="2769"/>
      <c r="G145" s="149"/>
      <c r="H145" s="148"/>
      <c r="I145" s="102"/>
      <c r="J145" s="102"/>
      <c r="K145" s="102"/>
      <c r="L145" s="102"/>
      <c r="M145" s="102"/>
      <c r="N145" s="102"/>
      <c r="O145" s="102"/>
      <c r="P145" s="93"/>
      <c r="Q145" s="150"/>
    </row>
    <row r="146" spans="3:17" ht="13.5" thickBot="1" x14ac:dyDescent="0.25">
      <c r="C146" s="2299" t="s">
        <v>308</v>
      </c>
      <c r="D146" s="2300"/>
      <c r="E146" s="2810">
        <f>SUM(E143:F145)</f>
        <v>16</v>
      </c>
      <c r="F146" s="2811"/>
      <c r="G146" s="418"/>
      <c r="H146" s="419"/>
      <c r="I146" s="420"/>
      <c r="J146" s="420"/>
      <c r="K146" s="420"/>
      <c r="L146" s="420"/>
      <c r="M146" s="420"/>
      <c r="N146" s="420"/>
      <c r="O146" s="420"/>
      <c r="P146" s="350"/>
      <c r="Q146" s="350"/>
    </row>
    <row r="147" spans="3:17" x14ac:dyDescent="0.2"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</row>
    <row r="148" spans="3:17" x14ac:dyDescent="0.2">
      <c r="C148" s="1680" t="s">
        <v>644</v>
      </c>
      <c r="D148" s="112" t="s">
        <v>679</v>
      </c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</row>
    <row r="149" spans="3:17" x14ac:dyDescent="0.2"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</row>
    <row r="150" spans="3:17" x14ac:dyDescent="0.2">
      <c r="C150" s="95"/>
      <c r="D150" s="10"/>
      <c r="E150" s="16"/>
      <c r="F150" s="16"/>
      <c r="G150" s="10"/>
      <c r="H150" s="10"/>
      <c r="I150" s="10"/>
      <c r="J150" s="95"/>
      <c r="K150" s="95"/>
      <c r="L150" s="95"/>
      <c r="M150" s="95"/>
      <c r="N150" s="95"/>
      <c r="O150" s="95"/>
      <c r="P150" s="95"/>
      <c r="Q150" s="95"/>
    </row>
    <row r="151" spans="3:17" x14ac:dyDescent="0.2">
      <c r="C151" s="95"/>
      <c r="D151" s="10"/>
      <c r="E151" s="10"/>
      <c r="F151" s="10"/>
      <c r="G151" s="10"/>
      <c r="H151" s="10"/>
      <c r="I151" s="10"/>
      <c r="J151" s="95"/>
      <c r="K151" s="95"/>
      <c r="L151" s="95"/>
      <c r="M151" s="95"/>
      <c r="N151" s="95"/>
      <c r="O151" s="95"/>
      <c r="P151" s="95"/>
      <c r="Q151" s="95"/>
    </row>
    <row r="152" spans="3:17" x14ac:dyDescent="0.2">
      <c r="C152" s="95"/>
      <c r="D152" s="10"/>
      <c r="E152" s="10"/>
      <c r="F152" s="10"/>
      <c r="G152" s="10"/>
      <c r="H152" s="10"/>
      <c r="I152" s="10"/>
      <c r="J152" s="95"/>
      <c r="K152" s="95"/>
      <c r="L152" s="95"/>
      <c r="M152" s="95"/>
      <c r="N152" s="95"/>
      <c r="O152" s="95"/>
      <c r="P152" s="95"/>
      <c r="Q152" s="95"/>
    </row>
    <row r="153" spans="3:17" x14ac:dyDescent="0.2">
      <c r="C153" s="95"/>
      <c r="D153" s="10"/>
      <c r="E153" s="10"/>
      <c r="F153" s="10"/>
      <c r="G153" s="10"/>
      <c r="H153" s="10"/>
      <c r="I153" s="10"/>
      <c r="J153" s="95"/>
      <c r="K153" s="95"/>
      <c r="L153" s="95"/>
      <c r="M153" s="95"/>
      <c r="N153" s="95"/>
      <c r="O153" s="95"/>
      <c r="P153" s="95"/>
      <c r="Q153" s="95"/>
    </row>
    <row r="154" spans="3:17" x14ac:dyDescent="0.2"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</row>
    <row r="155" spans="3:17" x14ac:dyDescent="0.2"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</row>
    <row r="158" spans="3:17" ht="18" x14ac:dyDescent="0.25">
      <c r="C158" s="2361" t="s">
        <v>222</v>
      </c>
      <c r="D158" s="2361"/>
      <c r="E158" s="2361"/>
      <c r="F158" s="2361"/>
      <c r="G158" s="2361"/>
      <c r="H158" s="2361"/>
      <c r="I158" s="2361"/>
      <c r="J158" s="2361"/>
      <c r="K158" s="2361"/>
      <c r="L158" s="2361"/>
      <c r="M158" s="2361"/>
      <c r="N158" s="2361"/>
      <c r="O158" s="2361"/>
      <c r="P158" s="2361"/>
      <c r="Q158" s="2361"/>
    </row>
    <row r="159" spans="3:17" ht="18" x14ac:dyDescent="0.25">
      <c r="C159" s="574"/>
      <c r="D159" s="574"/>
      <c r="E159" s="574"/>
      <c r="F159" s="574"/>
      <c r="G159" s="574"/>
      <c r="H159" s="574"/>
      <c r="I159" s="574"/>
      <c r="J159" s="574"/>
      <c r="K159" s="574"/>
      <c r="L159" s="574"/>
      <c r="M159" s="574"/>
      <c r="N159" s="574"/>
      <c r="O159" s="574"/>
      <c r="P159" s="574"/>
      <c r="Q159" s="574"/>
    </row>
    <row r="160" spans="3:17" x14ac:dyDescent="0.2">
      <c r="C160" s="112" t="s">
        <v>273</v>
      </c>
      <c r="D160" s="95"/>
      <c r="E160" s="103" t="s">
        <v>27</v>
      </c>
      <c r="F160" s="103" t="s">
        <v>288</v>
      </c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</row>
    <row r="161" spans="3:17" x14ac:dyDescent="0.2">
      <c r="C161" s="95" t="s">
        <v>25</v>
      </c>
      <c r="D161" s="95"/>
      <c r="E161" s="103" t="s">
        <v>27</v>
      </c>
      <c r="F161" s="575">
        <v>2014</v>
      </c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</row>
    <row r="162" spans="3:17" x14ac:dyDescent="0.2">
      <c r="C162" s="112" t="s">
        <v>311</v>
      </c>
      <c r="D162" s="95"/>
      <c r="E162" s="103" t="s">
        <v>27</v>
      </c>
      <c r="F162" s="103" t="s">
        <v>295</v>
      </c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</row>
    <row r="163" spans="3:17" x14ac:dyDescent="0.2">
      <c r="C163" s="112" t="s">
        <v>26</v>
      </c>
      <c r="D163" s="95"/>
      <c r="E163" s="103" t="s">
        <v>27</v>
      </c>
      <c r="F163" s="103" t="s">
        <v>316</v>
      </c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</row>
    <row r="164" spans="3:17" ht="13.5" thickBot="1" x14ac:dyDescent="0.25">
      <c r="C164" s="95"/>
      <c r="D164" s="95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</row>
    <row r="165" spans="3:17" x14ac:dyDescent="0.2">
      <c r="C165" s="2788" t="s">
        <v>221</v>
      </c>
      <c r="D165" s="2790" t="s">
        <v>272</v>
      </c>
      <c r="E165" s="2793" t="s">
        <v>243</v>
      </c>
      <c r="F165" s="2794"/>
      <c r="G165" s="2799" t="s">
        <v>170</v>
      </c>
      <c r="H165" s="2800"/>
      <c r="I165" s="2800"/>
      <c r="J165" s="2800"/>
      <c r="K165" s="2800"/>
      <c r="L165" s="2800"/>
      <c r="M165" s="2800"/>
      <c r="N165" s="2800"/>
      <c r="O165" s="2800"/>
      <c r="P165" s="2801"/>
      <c r="Q165" s="2400" t="s">
        <v>309</v>
      </c>
    </row>
    <row r="166" spans="3:17" x14ac:dyDescent="0.2">
      <c r="C166" s="2789"/>
      <c r="D166" s="2791"/>
      <c r="E166" s="2795"/>
      <c r="F166" s="2796"/>
      <c r="G166" s="2802"/>
      <c r="H166" s="2803"/>
      <c r="I166" s="2803"/>
      <c r="J166" s="2803"/>
      <c r="K166" s="2803"/>
      <c r="L166" s="2803"/>
      <c r="M166" s="2803"/>
      <c r="N166" s="2803"/>
      <c r="O166" s="2803"/>
      <c r="P166" s="2804"/>
      <c r="Q166" s="2402"/>
    </row>
    <row r="167" spans="3:17" x14ac:dyDescent="0.2">
      <c r="C167" s="2789"/>
      <c r="D167" s="2792"/>
      <c r="E167" s="2797"/>
      <c r="F167" s="2798"/>
      <c r="G167" s="2805"/>
      <c r="H167" s="2806"/>
      <c r="I167" s="2806"/>
      <c r="J167" s="2806"/>
      <c r="K167" s="2806"/>
      <c r="L167" s="2806"/>
      <c r="M167" s="2806"/>
      <c r="N167" s="2806"/>
      <c r="O167" s="2806"/>
      <c r="P167" s="2807"/>
      <c r="Q167" s="2404"/>
    </row>
    <row r="168" spans="3:17" ht="13.5" thickBot="1" x14ac:dyDescent="0.25">
      <c r="C168" s="580">
        <v>1</v>
      </c>
      <c r="D168" s="432">
        <v>2</v>
      </c>
      <c r="E168" s="2772">
        <v>3</v>
      </c>
      <c r="F168" s="2773"/>
      <c r="G168" s="2774">
        <v>4</v>
      </c>
      <c r="H168" s="2775"/>
      <c r="I168" s="2775"/>
      <c r="J168" s="2775"/>
      <c r="K168" s="2775"/>
      <c r="L168" s="2775"/>
      <c r="M168" s="2775"/>
      <c r="N168" s="2775"/>
      <c r="O168" s="2775"/>
      <c r="P168" s="2776"/>
      <c r="Q168" s="581">
        <v>5</v>
      </c>
    </row>
    <row r="169" spans="3:17" x14ac:dyDescent="0.2">
      <c r="C169" s="422"/>
      <c r="D169" s="427"/>
      <c r="E169" s="2777"/>
      <c r="F169" s="2778"/>
      <c r="G169" s="423"/>
      <c r="H169" s="424"/>
      <c r="I169" s="425"/>
      <c r="J169" s="425"/>
      <c r="K169" s="425"/>
      <c r="L169" s="425"/>
      <c r="M169" s="425"/>
      <c r="N169" s="425"/>
      <c r="O169" s="425"/>
      <c r="P169" s="426"/>
      <c r="Q169" s="150"/>
    </row>
    <row r="170" spans="3:17" x14ac:dyDescent="0.2">
      <c r="C170" s="505"/>
      <c r="D170" s="428" t="s">
        <v>275</v>
      </c>
      <c r="E170" s="2779">
        <v>28</v>
      </c>
      <c r="F170" s="2780"/>
      <c r="G170" s="2781" t="s">
        <v>377</v>
      </c>
      <c r="H170" s="2782"/>
      <c r="I170" s="2782"/>
      <c r="J170" s="2782"/>
      <c r="K170" s="2782"/>
      <c r="L170" s="2782"/>
      <c r="M170" s="2782"/>
      <c r="N170" s="2782"/>
      <c r="O170" s="2782"/>
      <c r="P170" s="2783"/>
      <c r="Q170" s="582"/>
    </row>
    <row r="171" spans="3:17" ht="13.5" thickBot="1" x14ac:dyDescent="0.25">
      <c r="C171" s="421"/>
      <c r="D171" s="428"/>
      <c r="E171" s="2768"/>
      <c r="F171" s="2769"/>
      <c r="G171" s="149"/>
      <c r="H171" s="148"/>
      <c r="I171" s="102"/>
      <c r="J171" s="102"/>
      <c r="K171" s="102"/>
      <c r="L171" s="102"/>
      <c r="M171" s="102"/>
      <c r="N171" s="102"/>
      <c r="O171" s="102"/>
      <c r="P171" s="93"/>
      <c r="Q171" s="150"/>
    </row>
    <row r="172" spans="3:17" ht="13.5" thickBot="1" x14ac:dyDescent="0.25">
      <c r="C172" s="2299" t="s">
        <v>308</v>
      </c>
      <c r="D172" s="2300"/>
      <c r="E172" s="2786">
        <f>SUM(E169:F171)</f>
        <v>28</v>
      </c>
      <c r="F172" s="2787"/>
      <c r="G172" s="418"/>
      <c r="H172" s="419"/>
      <c r="I172" s="420"/>
      <c r="J172" s="420"/>
      <c r="K172" s="420"/>
      <c r="L172" s="420"/>
      <c r="M172" s="420"/>
      <c r="N172" s="420"/>
      <c r="O172" s="420"/>
      <c r="P172" s="350"/>
      <c r="Q172" s="350"/>
    </row>
    <row r="173" spans="3:17" x14ac:dyDescent="0.2"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</row>
    <row r="174" spans="3:17" x14ac:dyDescent="0.2">
      <c r="C174" s="1680" t="s">
        <v>644</v>
      </c>
      <c r="D174" s="112" t="s">
        <v>679</v>
      </c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</row>
    <row r="175" spans="3:17" x14ac:dyDescent="0.2"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</row>
    <row r="176" spans="3:17" x14ac:dyDescent="0.2">
      <c r="C176" s="95"/>
      <c r="D176" s="10"/>
      <c r="E176" s="16"/>
      <c r="F176" s="16"/>
      <c r="G176" s="10"/>
      <c r="H176" s="10"/>
      <c r="I176" s="10"/>
      <c r="J176" s="95"/>
      <c r="K176" s="95"/>
      <c r="L176" s="95"/>
      <c r="M176" s="95"/>
      <c r="N176" s="95"/>
      <c r="O176" s="95"/>
      <c r="P176" s="95"/>
      <c r="Q176" s="95"/>
    </row>
    <row r="177" spans="3:17" x14ac:dyDescent="0.2">
      <c r="C177" s="95"/>
      <c r="D177" s="10"/>
      <c r="E177" s="10"/>
      <c r="F177" s="10"/>
      <c r="G177" s="10"/>
      <c r="H177" s="10"/>
      <c r="I177" s="10"/>
      <c r="J177" s="95"/>
      <c r="K177" s="95"/>
      <c r="L177" s="95"/>
      <c r="M177" s="95"/>
      <c r="N177" s="95"/>
      <c r="O177" s="95"/>
      <c r="P177" s="95"/>
      <c r="Q177" s="95"/>
    </row>
    <row r="178" spans="3:17" x14ac:dyDescent="0.2">
      <c r="C178" s="95"/>
      <c r="D178" s="10"/>
      <c r="E178" s="10"/>
      <c r="F178" s="10"/>
      <c r="G178" s="10"/>
      <c r="H178" s="10"/>
      <c r="I178" s="10"/>
      <c r="J178" s="95"/>
      <c r="K178" s="95"/>
      <c r="L178" s="95"/>
      <c r="M178" s="95"/>
      <c r="N178" s="95"/>
      <c r="O178" s="95"/>
      <c r="P178" s="95"/>
      <c r="Q178" s="95"/>
    </row>
    <row r="179" spans="3:17" x14ac:dyDescent="0.2">
      <c r="C179" s="95"/>
      <c r="D179" s="10"/>
      <c r="E179" s="10"/>
      <c r="F179" s="10"/>
      <c r="G179" s="10"/>
      <c r="H179" s="10"/>
      <c r="I179" s="10"/>
      <c r="J179" s="95"/>
      <c r="K179" s="95"/>
      <c r="L179" s="95"/>
      <c r="M179" s="95"/>
      <c r="N179" s="95"/>
      <c r="O179" s="95"/>
      <c r="P179" s="95"/>
      <c r="Q179" s="95"/>
    </row>
    <row r="180" spans="3:17" x14ac:dyDescent="0.2"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</row>
    <row r="181" spans="3:17" x14ac:dyDescent="0.2"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</row>
    <row r="184" spans="3:17" ht="18" x14ac:dyDescent="0.25">
      <c r="C184" s="2361" t="s">
        <v>222</v>
      </c>
      <c r="D184" s="2361"/>
      <c r="E184" s="2361"/>
      <c r="F184" s="2361"/>
      <c r="G184" s="2361"/>
      <c r="H184" s="2361"/>
      <c r="I184" s="2361"/>
      <c r="J184" s="2361"/>
      <c r="K184" s="2361"/>
      <c r="L184" s="2361"/>
      <c r="M184" s="2361"/>
      <c r="N184" s="2361"/>
      <c r="O184" s="2361"/>
      <c r="P184" s="2361"/>
      <c r="Q184" s="2361"/>
    </row>
    <row r="185" spans="3:17" ht="18" x14ac:dyDescent="0.25"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574"/>
      <c r="O185" s="574"/>
      <c r="P185" s="574"/>
      <c r="Q185" s="574"/>
    </row>
    <row r="186" spans="3:17" x14ac:dyDescent="0.2">
      <c r="C186" s="112" t="s">
        <v>273</v>
      </c>
      <c r="D186" s="95"/>
      <c r="E186" s="103" t="s">
        <v>27</v>
      </c>
      <c r="F186" s="103" t="s">
        <v>289</v>
      </c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</row>
    <row r="187" spans="3:17" x14ac:dyDescent="0.2">
      <c r="C187" s="95" t="s">
        <v>25</v>
      </c>
      <c r="D187" s="95"/>
      <c r="E187" s="103" t="s">
        <v>27</v>
      </c>
      <c r="F187" s="575">
        <v>2014</v>
      </c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</row>
    <row r="188" spans="3:17" x14ac:dyDescent="0.2">
      <c r="C188" s="112" t="s">
        <v>311</v>
      </c>
      <c r="D188" s="95"/>
      <c r="E188" s="103" t="s">
        <v>27</v>
      </c>
      <c r="F188" s="103" t="s">
        <v>295</v>
      </c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</row>
    <row r="189" spans="3:17" x14ac:dyDescent="0.2">
      <c r="C189" s="112" t="s">
        <v>26</v>
      </c>
      <c r="D189" s="95"/>
      <c r="E189" s="103" t="s">
        <v>27</v>
      </c>
      <c r="F189" s="103" t="s">
        <v>316</v>
      </c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</row>
    <row r="190" spans="3:17" ht="13.5" thickBot="1" x14ac:dyDescent="0.25">
      <c r="C190" s="95"/>
      <c r="D190" s="95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</row>
    <row r="191" spans="3:17" x14ac:dyDescent="0.2">
      <c r="C191" s="2788" t="s">
        <v>221</v>
      </c>
      <c r="D191" s="2790" t="s">
        <v>272</v>
      </c>
      <c r="E191" s="2793" t="s">
        <v>243</v>
      </c>
      <c r="F191" s="2794"/>
      <c r="G191" s="2799" t="s">
        <v>170</v>
      </c>
      <c r="H191" s="2800"/>
      <c r="I191" s="2800"/>
      <c r="J191" s="2800"/>
      <c r="K191" s="2800"/>
      <c r="L191" s="2800"/>
      <c r="M191" s="2800"/>
      <c r="N191" s="2800"/>
      <c r="O191" s="2800"/>
      <c r="P191" s="2801"/>
      <c r="Q191" s="2400" t="s">
        <v>309</v>
      </c>
    </row>
    <row r="192" spans="3:17" x14ac:dyDescent="0.2">
      <c r="C192" s="2789"/>
      <c r="D192" s="2791"/>
      <c r="E192" s="2795"/>
      <c r="F192" s="2796"/>
      <c r="G192" s="2802"/>
      <c r="H192" s="2803"/>
      <c r="I192" s="2803"/>
      <c r="J192" s="2803"/>
      <c r="K192" s="2803"/>
      <c r="L192" s="2803"/>
      <c r="M192" s="2803"/>
      <c r="N192" s="2803"/>
      <c r="O192" s="2803"/>
      <c r="P192" s="2804"/>
      <c r="Q192" s="2402"/>
    </row>
    <row r="193" spans="3:17" x14ac:dyDescent="0.2">
      <c r="C193" s="2789"/>
      <c r="D193" s="2792"/>
      <c r="E193" s="2797"/>
      <c r="F193" s="2798"/>
      <c r="G193" s="2805"/>
      <c r="H193" s="2806"/>
      <c r="I193" s="2806"/>
      <c r="J193" s="2806"/>
      <c r="K193" s="2806"/>
      <c r="L193" s="2806"/>
      <c r="M193" s="2806"/>
      <c r="N193" s="2806"/>
      <c r="O193" s="2806"/>
      <c r="P193" s="2807"/>
      <c r="Q193" s="2404"/>
    </row>
    <row r="194" spans="3:17" ht="13.5" thickBot="1" x14ac:dyDescent="0.25">
      <c r="C194" s="580">
        <v>1</v>
      </c>
      <c r="D194" s="432">
        <v>2</v>
      </c>
      <c r="E194" s="2772">
        <v>3</v>
      </c>
      <c r="F194" s="2773"/>
      <c r="G194" s="2774">
        <v>4</v>
      </c>
      <c r="H194" s="2775"/>
      <c r="I194" s="2775"/>
      <c r="J194" s="2775"/>
      <c r="K194" s="2775"/>
      <c r="L194" s="2775"/>
      <c r="M194" s="2775"/>
      <c r="N194" s="2775"/>
      <c r="O194" s="2775"/>
      <c r="P194" s="2776"/>
      <c r="Q194" s="581">
        <v>5</v>
      </c>
    </row>
    <row r="195" spans="3:17" x14ac:dyDescent="0.2">
      <c r="C195" s="422"/>
      <c r="D195" s="427"/>
      <c r="E195" s="2777"/>
      <c r="F195" s="2778"/>
      <c r="G195" s="423"/>
      <c r="H195" s="424"/>
      <c r="I195" s="425"/>
      <c r="J195" s="425"/>
      <c r="K195" s="425"/>
      <c r="L195" s="425"/>
      <c r="M195" s="425"/>
      <c r="N195" s="425"/>
      <c r="O195" s="425"/>
      <c r="P195" s="426"/>
      <c r="Q195" s="150"/>
    </row>
    <row r="196" spans="3:17" x14ac:dyDescent="0.2">
      <c r="C196" s="505"/>
      <c r="D196" s="428" t="s">
        <v>275</v>
      </c>
      <c r="E196" s="2779">
        <v>15</v>
      </c>
      <c r="F196" s="2780"/>
      <c r="G196" s="2781" t="s">
        <v>377</v>
      </c>
      <c r="H196" s="2782"/>
      <c r="I196" s="2782"/>
      <c r="J196" s="2782"/>
      <c r="K196" s="2782"/>
      <c r="L196" s="2782"/>
      <c r="M196" s="2782"/>
      <c r="N196" s="2782"/>
      <c r="O196" s="2782"/>
      <c r="P196" s="2783"/>
      <c r="Q196" s="582"/>
    </row>
    <row r="197" spans="3:17" ht="13.5" thickBot="1" x14ac:dyDescent="0.25">
      <c r="C197" s="421"/>
      <c r="D197" s="428"/>
      <c r="E197" s="2768"/>
      <c r="F197" s="2769"/>
      <c r="G197" s="149"/>
      <c r="H197" s="148"/>
      <c r="I197" s="102"/>
      <c r="J197" s="102"/>
      <c r="K197" s="102"/>
      <c r="L197" s="102"/>
      <c r="M197" s="102"/>
      <c r="N197" s="102"/>
      <c r="O197" s="102"/>
      <c r="P197" s="93"/>
      <c r="Q197" s="150"/>
    </row>
    <row r="198" spans="3:17" ht="13.5" thickBot="1" x14ac:dyDescent="0.25">
      <c r="C198" s="2299" t="s">
        <v>308</v>
      </c>
      <c r="D198" s="2300"/>
      <c r="E198" s="2770">
        <f>SUM(E195:F197)</f>
        <v>15</v>
      </c>
      <c r="F198" s="2771"/>
      <c r="G198" s="418"/>
      <c r="H198" s="419"/>
      <c r="I198" s="420"/>
      <c r="J198" s="420"/>
      <c r="K198" s="420"/>
      <c r="L198" s="420"/>
      <c r="M198" s="420"/>
      <c r="N198" s="420"/>
      <c r="O198" s="420"/>
      <c r="P198" s="350"/>
      <c r="Q198" s="350"/>
    </row>
    <row r="199" spans="3:17" x14ac:dyDescent="0.2"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</row>
    <row r="200" spans="3:17" x14ac:dyDescent="0.2">
      <c r="C200" s="1680" t="s">
        <v>644</v>
      </c>
      <c r="D200" s="112" t="s">
        <v>679</v>
      </c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</row>
    <row r="201" spans="3:17" x14ac:dyDescent="0.2"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</row>
    <row r="202" spans="3:17" x14ac:dyDescent="0.2">
      <c r="C202" s="95"/>
      <c r="D202" s="10"/>
      <c r="E202" s="16"/>
      <c r="F202" s="16"/>
      <c r="G202" s="10"/>
      <c r="H202" s="10"/>
      <c r="I202" s="10"/>
      <c r="J202" s="95"/>
      <c r="K202" s="95"/>
      <c r="L202" s="95"/>
      <c r="M202" s="95"/>
      <c r="N202" s="95"/>
      <c r="O202" s="95"/>
      <c r="P202" s="95"/>
      <c r="Q202" s="95"/>
    </row>
    <row r="203" spans="3:17" x14ac:dyDescent="0.2">
      <c r="C203" s="95"/>
      <c r="D203" s="10"/>
      <c r="E203" s="10"/>
      <c r="F203" s="10"/>
      <c r="G203" s="10"/>
      <c r="H203" s="10"/>
      <c r="I203" s="10"/>
      <c r="J203" s="95"/>
      <c r="K203" s="95"/>
      <c r="L203" s="95"/>
      <c r="M203" s="95"/>
      <c r="N203" s="95"/>
      <c r="O203" s="95"/>
      <c r="P203" s="95"/>
      <c r="Q203" s="95"/>
    </row>
    <row r="204" spans="3:17" x14ac:dyDescent="0.2">
      <c r="C204" s="95"/>
      <c r="D204" s="10"/>
      <c r="E204" s="10"/>
      <c r="F204" s="10"/>
      <c r="G204" s="10"/>
      <c r="H204" s="10"/>
      <c r="I204" s="10"/>
      <c r="J204" s="95"/>
      <c r="K204" s="95"/>
      <c r="L204" s="95"/>
      <c r="M204" s="95"/>
      <c r="N204" s="95"/>
      <c r="O204" s="95"/>
      <c r="P204" s="95"/>
      <c r="Q204" s="95"/>
    </row>
    <row r="205" spans="3:17" x14ac:dyDescent="0.2">
      <c r="C205" s="95"/>
      <c r="D205" s="10"/>
      <c r="E205" s="10"/>
      <c r="F205" s="10"/>
      <c r="G205" s="10"/>
      <c r="H205" s="10"/>
      <c r="I205" s="10"/>
      <c r="J205" s="95"/>
      <c r="K205" s="95"/>
      <c r="L205" s="95"/>
      <c r="M205" s="95"/>
      <c r="N205" s="95"/>
      <c r="O205" s="95"/>
      <c r="P205" s="95"/>
      <c r="Q205" s="95"/>
    </row>
    <row r="206" spans="3:17" x14ac:dyDescent="0.2"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</row>
    <row r="207" spans="3:17" x14ac:dyDescent="0.2"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</row>
    <row r="210" spans="3:17" ht="18" x14ac:dyDescent="0.25">
      <c r="C210" s="2361" t="s">
        <v>222</v>
      </c>
      <c r="D210" s="2361"/>
      <c r="E210" s="2361"/>
      <c r="F210" s="2361"/>
      <c r="G210" s="2361"/>
      <c r="H210" s="2361"/>
      <c r="I210" s="2361"/>
      <c r="J210" s="2361"/>
      <c r="K210" s="2361"/>
      <c r="L210" s="2361"/>
      <c r="M210" s="2361"/>
      <c r="N210" s="2361"/>
      <c r="O210" s="2361"/>
      <c r="P210" s="2361"/>
      <c r="Q210" s="2361"/>
    </row>
    <row r="211" spans="3:17" ht="18" x14ac:dyDescent="0.25">
      <c r="C211" s="574"/>
      <c r="D211" s="574"/>
      <c r="E211" s="574"/>
      <c r="F211" s="574"/>
      <c r="G211" s="574"/>
      <c r="H211" s="574"/>
      <c r="I211" s="574"/>
      <c r="J211" s="574"/>
      <c r="K211" s="574"/>
      <c r="L211" s="574"/>
      <c r="M211" s="574"/>
      <c r="N211" s="574"/>
      <c r="O211" s="574"/>
      <c r="P211" s="574"/>
      <c r="Q211" s="574"/>
    </row>
    <row r="212" spans="3:17" x14ac:dyDescent="0.2">
      <c r="C212" s="112" t="s">
        <v>273</v>
      </c>
      <c r="D212" s="95"/>
      <c r="E212" s="103" t="s">
        <v>27</v>
      </c>
      <c r="F212" s="103" t="s">
        <v>290</v>
      </c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</row>
    <row r="213" spans="3:17" x14ac:dyDescent="0.2">
      <c r="C213" s="95" t="s">
        <v>25</v>
      </c>
      <c r="D213" s="95"/>
      <c r="E213" s="103" t="s">
        <v>27</v>
      </c>
      <c r="F213" s="575">
        <v>2014</v>
      </c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</row>
    <row r="214" spans="3:17" x14ac:dyDescent="0.2">
      <c r="C214" s="112" t="s">
        <v>311</v>
      </c>
      <c r="D214" s="95"/>
      <c r="E214" s="103" t="s">
        <v>27</v>
      </c>
      <c r="F214" s="103" t="s">
        <v>295</v>
      </c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</row>
    <row r="215" spans="3:17" x14ac:dyDescent="0.2">
      <c r="C215" s="112" t="s">
        <v>26</v>
      </c>
      <c r="D215" s="95"/>
      <c r="E215" s="103" t="s">
        <v>27</v>
      </c>
      <c r="F215" s="103" t="s">
        <v>316</v>
      </c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</row>
    <row r="216" spans="3:17" ht="13.5" thickBot="1" x14ac:dyDescent="0.25">
      <c r="C216" s="95"/>
      <c r="D216" s="95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</row>
    <row r="217" spans="3:17" x14ac:dyDescent="0.2">
      <c r="C217" s="2788" t="s">
        <v>221</v>
      </c>
      <c r="D217" s="2790" t="s">
        <v>272</v>
      </c>
      <c r="E217" s="2793" t="s">
        <v>243</v>
      </c>
      <c r="F217" s="2794"/>
      <c r="G217" s="2799" t="s">
        <v>170</v>
      </c>
      <c r="H217" s="2800"/>
      <c r="I217" s="2800"/>
      <c r="J217" s="2800"/>
      <c r="K217" s="2800"/>
      <c r="L217" s="2800"/>
      <c r="M217" s="2800"/>
      <c r="N217" s="2800"/>
      <c r="O217" s="2800"/>
      <c r="P217" s="2801"/>
      <c r="Q217" s="2400" t="s">
        <v>309</v>
      </c>
    </row>
    <row r="218" spans="3:17" x14ac:dyDescent="0.2">
      <c r="C218" s="2789"/>
      <c r="D218" s="2791"/>
      <c r="E218" s="2795"/>
      <c r="F218" s="2796"/>
      <c r="G218" s="2802"/>
      <c r="H218" s="2803"/>
      <c r="I218" s="2803"/>
      <c r="J218" s="2803"/>
      <c r="K218" s="2803"/>
      <c r="L218" s="2803"/>
      <c r="M218" s="2803"/>
      <c r="N218" s="2803"/>
      <c r="O218" s="2803"/>
      <c r="P218" s="2804"/>
      <c r="Q218" s="2402"/>
    </row>
    <row r="219" spans="3:17" x14ac:dyDescent="0.2">
      <c r="C219" s="2789"/>
      <c r="D219" s="2792"/>
      <c r="E219" s="2797"/>
      <c r="F219" s="2798"/>
      <c r="G219" s="2805"/>
      <c r="H219" s="2806"/>
      <c r="I219" s="2806"/>
      <c r="J219" s="2806"/>
      <c r="K219" s="2806"/>
      <c r="L219" s="2806"/>
      <c r="M219" s="2806"/>
      <c r="N219" s="2806"/>
      <c r="O219" s="2806"/>
      <c r="P219" s="2807"/>
      <c r="Q219" s="2404"/>
    </row>
    <row r="220" spans="3:17" ht="13.5" thickBot="1" x14ac:dyDescent="0.25">
      <c r="C220" s="580">
        <v>1</v>
      </c>
      <c r="D220" s="432">
        <v>2</v>
      </c>
      <c r="E220" s="2772">
        <v>3</v>
      </c>
      <c r="F220" s="2773"/>
      <c r="G220" s="2774">
        <v>4</v>
      </c>
      <c r="H220" s="2775"/>
      <c r="I220" s="2775"/>
      <c r="J220" s="2775"/>
      <c r="K220" s="2775"/>
      <c r="L220" s="2775"/>
      <c r="M220" s="2775"/>
      <c r="N220" s="2775"/>
      <c r="O220" s="2775"/>
      <c r="P220" s="2776"/>
      <c r="Q220" s="581">
        <v>5</v>
      </c>
    </row>
    <row r="221" spans="3:17" x14ac:dyDescent="0.2">
      <c r="C221" s="422"/>
      <c r="D221" s="427"/>
      <c r="E221" s="2777"/>
      <c r="F221" s="2778"/>
      <c r="G221" s="423"/>
      <c r="H221" s="424"/>
      <c r="I221" s="425"/>
      <c r="J221" s="425"/>
      <c r="K221" s="425"/>
      <c r="L221" s="425"/>
      <c r="M221" s="425"/>
      <c r="N221" s="425"/>
      <c r="O221" s="425"/>
      <c r="P221" s="426"/>
      <c r="Q221" s="150"/>
    </row>
    <row r="222" spans="3:17" x14ac:dyDescent="0.2">
      <c r="C222" s="505"/>
      <c r="D222" s="428" t="s">
        <v>275</v>
      </c>
      <c r="E222" s="2779">
        <v>26</v>
      </c>
      <c r="F222" s="2780"/>
      <c r="G222" s="2781" t="s">
        <v>377</v>
      </c>
      <c r="H222" s="2782"/>
      <c r="I222" s="2782"/>
      <c r="J222" s="2782"/>
      <c r="K222" s="2782"/>
      <c r="L222" s="2782"/>
      <c r="M222" s="2782"/>
      <c r="N222" s="2782"/>
      <c r="O222" s="2782"/>
      <c r="P222" s="2783"/>
      <c r="Q222" s="582"/>
    </row>
    <row r="223" spans="3:17" ht="13.5" thickBot="1" x14ac:dyDescent="0.25">
      <c r="C223" s="421"/>
      <c r="D223" s="428"/>
      <c r="E223" s="2768"/>
      <c r="F223" s="2769"/>
      <c r="G223" s="149"/>
      <c r="H223" s="148"/>
      <c r="I223" s="102"/>
      <c r="J223" s="102"/>
      <c r="K223" s="102"/>
      <c r="L223" s="102"/>
      <c r="M223" s="102"/>
      <c r="N223" s="102"/>
      <c r="O223" s="102"/>
      <c r="P223" s="93"/>
      <c r="Q223" s="150"/>
    </row>
    <row r="224" spans="3:17" ht="13.5" thickBot="1" x14ac:dyDescent="0.25">
      <c r="C224" s="2299" t="s">
        <v>308</v>
      </c>
      <c r="D224" s="2300"/>
      <c r="E224" s="2812">
        <f>SUM(E221:F223)</f>
        <v>26</v>
      </c>
      <c r="F224" s="2813"/>
      <c r="G224" s="418"/>
      <c r="H224" s="419"/>
      <c r="I224" s="420"/>
      <c r="J224" s="420"/>
      <c r="K224" s="420"/>
      <c r="L224" s="420"/>
      <c r="M224" s="420"/>
      <c r="N224" s="420"/>
      <c r="O224" s="420"/>
      <c r="P224" s="350"/>
      <c r="Q224" s="350"/>
    </row>
    <row r="225" spans="3:17" x14ac:dyDescent="0.2"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</row>
    <row r="226" spans="3:17" x14ac:dyDescent="0.2">
      <c r="C226" s="1680" t="s">
        <v>644</v>
      </c>
      <c r="D226" s="112" t="s">
        <v>679</v>
      </c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</row>
    <row r="227" spans="3:17" x14ac:dyDescent="0.2"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</row>
    <row r="228" spans="3:17" x14ac:dyDescent="0.2">
      <c r="C228" s="95"/>
      <c r="D228" s="10"/>
      <c r="E228" s="16"/>
      <c r="F228" s="16"/>
      <c r="G228" s="10"/>
      <c r="H228" s="10"/>
      <c r="I228" s="10"/>
      <c r="J228" s="95"/>
      <c r="K228" s="95"/>
      <c r="L228" s="95"/>
      <c r="M228" s="95"/>
      <c r="N228" s="95"/>
      <c r="O228" s="95"/>
      <c r="P228" s="95"/>
      <c r="Q228" s="95"/>
    </row>
    <row r="229" spans="3:17" x14ac:dyDescent="0.2">
      <c r="C229" s="95"/>
      <c r="D229" s="10"/>
      <c r="E229" s="10"/>
      <c r="F229" s="10"/>
      <c r="G229" s="10"/>
      <c r="H229" s="10"/>
      <c r="I229" s="10"/>
      <c r="J229" s="95"/>
      <c r="K229" s="95"/>
      <c r="L229" s="95"/>
      <c r="M229" s="95"/>
      <c r="N229" s="95"/>
      <c r="O229" s="95"/>
      <c r="P229" s="95"/>
      <c r="Q229" s="95"/>
    </row>
    <row r="230" spans="3:17" x14ac:dyDescent="0.2">
      <c r="C230" s="95"/>
      <c r="D230" s="10"/>
      <c r="E230" s="10"/>
      <c r="F230" s="10"/>
      <c r="G230" s="10"/>
      <c r="H230" s="10"/>
      <c r="I230" s="10"/>
      <c r="J230" s="95"/>
      <c r="K230" s="95"/>
      <c r="L230" s="95"/>
      <c r="M230" s="95"/>
      <c r="N230" s="95"/>
      <c r="O230" s="95"/>
      <c r="P230" s="95"/>
      <c r="Q230" s="95"/>
    </row>
    <row r="231" spans="3:17" x14ac:dyDescent="0.2">
      <c r="C231" s="95"/>
      <c r="D231" s="10"/>
      <c r="E231" s="10"/>
      <c r="F231" s="10"/>
      <c r="G231" s="10"/>
      <c r="H231" s="10"/>
      <c r="I231" s="10"/>
      <c r="J231" s="95"/>
      <c r="K231" s="95"/>
      <c r="L231" s="95"/>
      <c r="M231" s="95"/>
      <c r="N231" s="95"/>
      <c r="O231" s="95"/>
      <c r="P231" s="95"/>
      <c r="Q231" s="95"/>
    </row>
    <row r="232" spans="3:17" x14ac:dyDescent="0.2"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</row>
    <row r="233" spans="3:17" x14ac:dyDescent="0.2"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</row>
    <row r="236" spans="3:17" ht="18" x14ac:dyDescent="0.25">
      <c r="C236" s="2361" t="s">
        <v>222</v>
      </c>
      <c r="D236" s="2361"/>
      <c r="E236" s="2361"/>
      <c r="F236" s="2361"/>
      <c r="G236" s="2361"/>
      <c r="H236" s="2361"/>
      <c r="I236" s="2361"/>
      <c r="J236" s="2361"/>
      <c r="K236" s="2361"/>
      <c r="L236" s="2361"/>
      <c r="M236" s="2361"/>
      <c r="N236" s="2361"/>
      <c r="O236" s="2361"/>
      <c r="P236" s="2361"/>
      <c r="Q236" s="2361"/>
    </row>
    <row r="237" spans="3:17" ht="18" x14ac:dyDescent="0.25">
      <c r="C237" s="574"/>
      <c r="D237" s="574"/>
      <c r="E237" s="574"/>
      <c r="F237" s="574"/>
      <c r="G237" s="574"/>
      <c r="H237" s="574"/>
      <c r="I237" s="574"/>
      <c r="J237" s="574"/>
      <c r="K237" s="574"/>
      <c r="L237" s="574"/>
      <c r="M237" s="574"/>
      <c r="N237" s="574"/>
      <c r="O237" s="574"/>
      <c r="P237" s="574"/>
      <c r="Q237" s="574"/>
    </row>
    <row r="238" spans="3:17" x14ac:dyDescent="0.2">
      <c r="C238" s="112" t="s">
        <v>273</v>
      </c>
      <c r="D238" s="95"/>
      <c r="E238" s="103" t="s">
        <v>27</v>
      </c>
      <c r="F238" s="103" t="s">
        <v>291</v>
      </c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</row>
    <row r="239" spans="3:17" x14ac:dyDescent="0.2">
      <c r="C239" s="95" t="s">
        <v>25</v>
      </c>
      <c r="D239" s="95"/>
      <c r="E239" s="103" t="s">
        <v>27</v>
      </c>
      <c r="F239" s="575">
        <v>2014</v>
      </c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</row>
    <row r="240" spans="3:17" x14ac:dyDescent="0.2">
      <c r="C240" s="112" t="s">
        <v>311</v>
      </c>
      <c r="D240" s="95"/>
      <c r="E240" s="103" t="s">
        <v>27</v>
      </c>
      <c r="F240" s="103" t="s">
        <v>295</v>
      </c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</row>
    <row r="241" spans="3:17" x14ac:dyDescent="0.2">
      <c r="C241" s="112" t="s">
        <v>26</v>
      </c>
      <c r="D241" s="95"/>
      <c r="E241" s="103" t="s">
        <v>27</v>
      </c>
      <c r="F241" s="103" t="s">
        <v>316</v>
      </c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</row>
    <row r="242" spans="3:17" ht="13.5" thickBot="1" x14ac:dyDescent="0.25">
      <c r="C242" s="95"/>
      <c r="D242" s="95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</row>
    <row r="243" spans="3:17" x14ac:dyDescent="0.2">
      <c r="C243" s="2788" t="s">
        <v>221</v>
      </c>
      <c r="D243" s="2790" t="s">
        <v>272</v>
      </c>
      <c r="E243" s="2793" t="s">
        <v>243</v>
      </c>
      <c r="F243" s="2794"/>
      <c r="G243" s="2799" t="s">
        <v>170</v>
      </c>
      <c r="H243" s="2800"/>
      <c r="I243" s="2800"/>
      <c r="J243" s="2800"/>
      <c r="K243" s="2800"/>
      <c r="L243" s="2800"/>
      <c r="M243" s="2800"/>
      <c r="N243" s="2800"/>
      <c r="O243" s="2800"/>
      <c r="P243" s="2801"/>
      <c r="Q243" s="2400" t="s">
        <v>309</v>
      </c>
    </row>
    <row r="244" spans="3:17" x14ac:dyDescent="0.2">
      <c r="C244" s="2789"/>
      <c r="D244" s="2791"/>
      <c r="E244" s="2795"/>
      <c r="F244" s="2796"/>
      <c r="G244" s="2802"/>
      <c r="H244" s="2803"/>
      <c r="I244" s="2803"/>
      <c r="J244" s="2803"/>
      <c r="K244" s="2803"/>
      <c r="L244" s="2803"/>
      <c r="M244" s="2803"/>
      <c r="N244" s="2803"/>
      <c r="O244" s="2803"/>
      <c r="P244" s="2804"/>
      <c r="Q244" s="2402"/>
    </row>
    <row r="245" spans="3:17" x14ac:dyDescent="0.2">
      <c r="C245" s="2789"/>
      <c r="D245" s="2792"/>
      <c r="E245" s="2797"/>
      <c r="F245" s="2798"/>
      <c r="G245" s="2805"/>
      <c r="H245" s="2806"/>
      <c r="I245" s="2806"/>
      <c r="J245" s="2806"/>
      <c r="K245" s="2806"/>
      <c r="L245" s="2806"/>
      <c r="M245" s="2806"/>
      <c r="N245" s="2806"/>
      <c r="O245" s="2806"/>
      <c r="P245" s="2807"/>
      <c r="Q245" s="2404"/>
    </row>
    <row r="246" spans="3:17" ht="13.5" thickBot="1" x14ac:dyDescent="0.25">
      <c r="C246" s="580">
        <v>1</v>
      </c>
      <c r="D246" s="432">
        <v>2</v>
      </c>
      <c r="E246" s="2772">
        <v>3</v>
      </c>
      <c r="F246" s="2773"/>
      <c r="G246" s="2774">
        <v>4</v>
      </c>
      <c r="H246" s="2775"/>
      <c r="I246" s="2775"/>
      <c r="J246" s="2775"/>
      <c r="K246" s="2775"/>
      <c r="L246" s="2775"/>
      <c r="M246" s="2775"/>
      <c r="N246" s="2775"/>
      <c r="O246" s="2775"/>
      <c r="P246" s="2776"/>
      <c r="Q246" s="581">
        <v>5</v>
      </c>
    </row>
    <row r="247" spans="3:17" x14ac:dyDescent="0.2">
      <c r="C247" s="422"/>
      <c r="D247" s="427"/>
      <c r="E247" s="2777"/>
      <c r="F247" s="2778"/>
      <c r="G247" s="423"/>
      <c r="H247" s="424"/>
      <c r="I247" s="425"/>
      <c r="J247" s="425"/>
      <c r="K247" s="425"/>
      <c r="L247" s="425"/>
      <c r="M247" s="425"/>
      <c r="N247" s="425"/>
      <c r="O247" s="425"/>
      <c r="P247" s="426"/>
      <c r="Q247" s="150"/>
    </row>
    <row r="248" spans="3:17" x14ac:dyDescent="0.2">
      <c r="C248" s="505"/>
      <c r="D248" s="428" t="s">
        <v>275</v>
      </c>
      <c r="E248" s="2779">
        <v>13</v>
      </c>
      <c r="F248" s="2780"/>
      <c r="G248" s="2781" t="s">
        <v>377</v>
      </c>
      <c r="H248" s="2782"/>
      <c r="I248" s="2782"/>
      <c r="J248" s="2782"/>
      <c r="K248" s="2782"/>
      <c r="L248" s="2782"/>
      <c r="M248" s="2782"/>
      <c r="N248" s="2782"/>
      <c r="O248" s="2782"/>
      <c r="P248" s="2783"/>
      <c r="Q248" s="582"/>
    </row>
    <row r="249" spans="3:17" ht="13.5" thickBot="1" x14ac:dyDescent="0.25">
      <c r="C249" s="421"/>
      <c r="D249" s="428"/>
      <c r="E249" s="2768"/>
      <c r="F249" s="2769"/>
      <c r="G249" s="149"/>
      <c r="H249" s="148"/>
      <c r="I249" s="102"/>
      <c r="J249" s="102"/>
      <c r="K249" s="102"/>
      <c r="L249" s="102"/>
      <c r="M249" s="102"/>
      <c r="N249" s="102"/>
      <c r="O249" s="102"/>
      <c r="P249" s="93"/>
      <c r="Q249" s="150"/>
    </row>
    <row r="250" spans="3:17" ht="13.5" thickBot="1" x14ac:dyDescent="0.25">
      <c r="C250" s="2299" t="s">
        <v>308</v>
      </c>
      <c r="D250" s="2300"/>
      <c r="E250" s="2810">
        <f>SUM(E247:F249)</f>
        <v>13</v>
      </c>
      <c r="F250" s="2811"/>
      <c r="G250" s="418"/>
      <c r="H250" s="419"/>
      <c r="I250" s="420"/>
      <c r="J250" s="420"/>
      <c r="K250" s="420"/>
      <c r="L250" s="420"/>
      <c r="M250" s="420"/>
      <c r="N250" s="420"/>
      <c r="O250" s="420"/>
      <c r="P250" s="350"/>
      <c r="Q250" s="350"/>
    </row>
    <row r="251" spans="3:17" x14ac:dyDescent="0.2"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</row>
    <row r="252" spans="3:17" x14ac:dyDescent="0.2">
      <c r="C252" s="1680" t="s">
        <v>644</v>
      </c>
      <c r="D252" s="112" t="s">
        <v>679</v>
      </c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</row>
    <row r="253" spans="3:17" x14ac:dyDescent="0.2"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</row>
    <row r="254" spans="3:17" x14ac:dyDescent="0.2">
      <c r="C254" s="95"/>
      <c r="D254" s="10"/>
      <c r="E254" s="16"/>
      <c r="F254" s="16"/>
      <c r="G254" s="10"/>
      <c r="H254" s="10"/>
      <c r="I254" s="10"/>
      <c r="J254" s="95"/>
      <c r="K254" s="95"/>
      <c r="L254" s="95"/>
      <c r="M254" s="95"/>
      <c r="N254" s="95"/>
      <c r="O254" s="95"/>
      <c r="P254" s="95"/>
      <c r="Q254" s="95"/>
    </row>
    <row r="255" spans="3:17" x14ac:dyDescent="0.2">
      <c r="C255" s="95"/>
      <c r="D255" s="10"/>
      <c r="E255" s="10"/>
      <c r="F255" s="10"/>
      <c r="G255" s="10"/>
      <c r="H255" s="10"/>
      <c r="I255" s="10"/>
      <c r="J255" s="95"/>
      <c r="K255" s="95"/>
      <c r="L255" s="95"/>
      <c r="M255" s="95"/>
      <c r="N255" s="95"/>
      <c r="O255" s="95"/>
      <c r="P255" s="95"/>
      <c r="Q255" s="95"/>
    </row>
    <row r="256" spans="3:17" x14ac:dyDescent="0.2">
      <c r="C256" s="95"/>
      <c r="D256" s="10"/>
      <c r="E256" s="10"/>
      <c r="F256" s="10"/>
      <c r="G256" s="10"/>
      <c r="H256" s="10"/>
      <c r="I256" s="10"/>
      <c r="J256" s="95"/>
      <c r="K256" s="95"/>
      <c r="L256" s="95"/>
      <c r="M256" s="95"/>
      <c r="N256" s="95"/>
      <c r="O256" s="95"/>
      <c r="P256" s="95"/>
      <c r="Q256" s="95"/>
    </row>
    <row r="257" spans="3:17" x14ac:dyDescent="0.2">
      <c r="C257" s="95"/>
      <c r="D257" s="10"/>
      <c r="E257" s="10"/>
      <c r="F257" s="10"/>
      <c r="G257" s="10"/>
      <c r="H257" s="10"/>
      <c r="I257" s="10"/>
      <c r="J257" s="95"/>
      <c r="K257" s="95"/>
      <c r="L257" s="95"/>
      <c r="M257" s="95"/>
      <c r="N257" s="95"/>
      <c r="O257" s="95"/>
      <c r="P257" s="95"/>
      <c r="Q257" s="95"/>
    </row>
    <row r="258" spans="3:17" x14ac:dyDescent="0.2"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</row>
    <row r="259" spans="3:17" x14ac:dyDescent="0.2"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</row>
    <row r="262" spans="3:17" ht="18" x14ac:dyDescent="0.25">
      <c r="C262" s="2361" t="s">
        <v>222</v>
      </c>
      <c r="D262" s="2361"/>
      <c r="E262" s="2361"/>
      <c r="F262" s="2361"/>
      <c r="G262" s="2361"/>
      <c r="H262" s="2361"/>
      <c r="I262" s="2361"/>
      <c r="J262" s="2361"/>
      <c r="K262" s="2361"/>
      <c r="L262" s="2361"/>
      <c r="M262" s="2361"/>
      <c r="N262" s="2361"/>
      <c r="O262" s="2361"/>
      <c r="P262" s="2361"/>
      <c r="Q262" s="2361"/>
    </row>
    <row r="263" spans="3:17" ht="18" x14ac:dyDescent="0.25">
      <c r="C263" s="574"/>
      <c r="D263" s="574"/>
      <c r="E263" s="574"/>
      <c r="F263" s="574"/>
      <c r="G263" s="574"/>
      <c r="H263" s="574"/>
      <c r="I263" s="574"/>
      <c r="J263" s="574"/>
      <c r="K263" s="574"/>
      <c r="L263" s="574"/>
      <c r="M263" s="574"/>
      <c r="N263" s="574"/>
      <c r="O263" s="574"/>
      <c r="P263" s="574"/>
      <c r="Q263" s="574"/>
    </row>
    <row r="264" spans="3:17" x14ac:dyDescent="0.2">
      <c r="C264" s="112" t="s">
        <v>273</v>
      </c>
      <c r="D264" s="95"/>
      <c r="E264" s="103" t="s">
        <v>27</v>
      </c>
      <c r="F264" s="103" t="s">
        <v>292</v>
      </c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</row>
    <row r="265" spans="3:17" x14ac:dyDescent="0.2">
      <c r="C265" s="95" t="s">
        <v>25</v>
      </c>
      <c r="D265" s="95"/>
      <c r="E265" s="103" t="s">
        <v>27</v>
      </c>
      <c r="F265" s="575">
        <v>2014</v>
      </c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</row>
    <row r="266" spans="3:17" x14ac:dyDescent="0.2">
      <c r="C266" s="112" t="s">
        <v>311</v>
      </c>
      <c r="D266" s="95"/>
      <c r="E266" s="103" t="s">
        <v>27</v>
      </c>
      <c r="F266" s="103" t="s">
        <v>295</v>
      </c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</row>
    <row r="267" spans="3:17" x14ac:dyDescent="0.2">
      <c r="C267" s="112" t="s">
        <v>26</v>
      </c>
      <c r="D267" s="95"/>
      <c r="E267" s="103" t="s">
        <v>27</v>
      </c>
      <c r="F267" s="103" t="s">
        <v>316</v>
      </c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</row>
    <row r="268" spans="3:17" ht="13.5" thickBot="1" x14ac:dyDescent="0.25">
      <c r="C268" s="95"/>
      <c r="D268" s="95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</row>
    <row r="269" spans="3:17" x14ac:dyDescent="0.2">
      <c r="C269" s="2788" t="s">
        <v>221</v>
      </c>
      <c r="D269" s="2790" t="s">
        <v>272</v>
      </c>
      <c r="E269" s="2793" t="s">
        <v>243</v>
      </c>
      <c r="F269" s="2794"/>
      <c r="G269" s="2799" t="s">
        <v>170</v>
      </c>
      <c r="H269" s="2800"/>
      <c r="I269" s="2800"/>
      <c r="J269" s="2800"/>
      <c r="K269" s="2800"/>
      <c r="L269" s="2800"/>
      <c r="M269" s="2800"/>
      <c r="N269" s="2800"/>
      <c r="O269" s="2800"/>
      <c r="P269" s="2801"/>
      <c r="Q269" s="2400" t="s">
        <v>309</v>
      </c>
    </row>
    <row r="270" spans="3:17" x14ac:dyDescent="0.2">
      <c r="C270" s="2789"/>
      <c r="D270" s="2791"/>
      <c r="E270" s="2795"/>
      <c r="F270" s="2796"/>
      <c r="G270" s="2802"/>
      <c r="H270" s="2803"/>
      <c r="I270" s="2803"/>
      <c r="J270" s="2803"/>
      <c r="K270" s="2803"/>
      <c r="L270" s="2803"/>
      <c r="M270" s="2803"/>
      <c r="N270" s="2803"/>
      <c r="O270" s="2803"/>
      <c r="P270" s="2804"/>
      <c r="Q270" s="2402"/>
    </row>
    <row r="271" spans="3:17" x14ac:dyDescent="0.2">
      <c r="C271" s="2789"/>
      <c r="D271" s="2792"/>
      <c r="E271" s="2797"/>
      <c r="F271" s="2798"/>
      <c r="G271" s="2805"/>
      <c r="H271" s="2806"/>
      <c r="I271" s="2806"/>
      <c r="J271" s="2806"/>
      <c r="K271" s="2806"/>
      <c r="L271" s="2806"/>
      <c r="M271" s="2806"/>
      <c r="N271" s="2806"/>
      <c r="O271" s="2806"/>
      <c r="P271" s="2807"/>
      <c r="Q271" s="2404"/>
    </row>
    <row r="272" spans="3:17" ht="13.5" thickBot="1" x14ac:dyDescent="0.25">
      <c r="C272" s="580">
        <v>1</v>
      </c>
      <c r="D272" s="432">
        <v>2</v>
      </c>
      <c r="E272" s="2772">
        <v>3</v>
      </c>
      <c r="F272" s="2773"/>
      <c r="G272" s="2774">
        <v>4</v>
      </c>
      <c r="H272" s="2775"/>
      <c r="I272" s="2775"/>
      <c r="J272" s="2775"/>
      <c r="K272" s="2775"/>
      <c r="L272" s="2775"/>
      <c r="M272" s="2775"/>
      <c r="N272" s="2775"/>
      <c r="O272" s="2775"/>
      <c r="P272" s="2776"/>
      <c r="Q272" s="581">
        <v>5</v>
      </c>
    </row>
    <row r="273" spans="3:17" x14ac:dyDescent="0.2">
      <c r="C273" s="422"/>
      <c r="D273" s="427"/>
      <c r="E273" s="2777"/>
      <c r="F273" s="2778"/>
      <c r="G273" s="423"/>
      <c r="H273" s="424"/>
      <c r="I273" s="425"/>
      <c r="J273" s="425"/>
      <c r="K273" s="425"/>
      <c r="L273" s="425"/>
      <c r="M273" s="425"/>
      <c r="N273" s="425"/>
      <c r="O273" s="425"/>
      <c r="P273" s="426"/>
      <c r="Q273" s="150"/>
    </row>
    <row r="274" spans="3:17" x14ac:dyDescent="0.2">
      <c r="C274" s="505"/>
      <c r="D274" s="428" t="s">
        <v>275</v>
      </c>
      <c r="E274" s="2808">
        <v>14</v>
      </c>
      <c r="F274" s="2809"/>
      <c r="G274" s="2781" t="s">
        <v>377</v>
      </c>
      <c r="H274" s="2782"/>
      <c r="I274" s="2782"/>
      <c r="J274" s="2782"/>
      <c r="K274" s="2782"/>
      <c r="L274" s="2782"/>
      <c r="M274" s="2782"/>
      <c r="N274" s="2782"/>
      <c r="O274" s="2782"/>
      <c r="P274" s="2783"/>
      <c r="Q274" s="582"/>
    </row>
    <row r="275" spans="3:17" ht="13.5" thickBot="1" x14ac:dyDescent="0.25">
      <c r="C275" s="421"/>
      <c r="D275" s="428"/>
      <c r="E275" s="2784"/>
      <c r="F275" s="2785"/>
      <c r="G275" s="149"/>
      <c r="H275" s="148"/>
      <c r="I275" s="102"/>
      <c r="J275" s="102"/>
      <c r="K275" s="102"/>
      <c r="L275" s="102"/>
      <c r="M275" s="102"/>
      <c r="N275" s="102"/>
      <c r="O275" s="102"/>
      <c r="P275" s="93"/>
      <c r="Q275" s="150"/>
    </row>
    <row r="276" spans="3:17" ht="13.5" thickBot="1" x14ac:dyDescent="0.25">
      <c r="C276" s="2299" t="s">
        <v>308</v>
      </c>
      <c r="D276" s="2300"/>
      <c r="E276" s="2786">
        <f>SUM(E273:F275)</f>
        <v>14</v>
      </c>
      <c r="F276" s="2787"/>
      <c r="G276" s="418"/>
      <c r="H276" s="419"/>
      <c r="I276" s="420"/>
      <c r="J276" s="420"/>
      <c r="K276" s="420"/>
      <c r="L276" s="420"/>
      <c r="M276" s="420"/>
      <c r="N276" s="420"/>
      <c r="O276" s="420"/>
      <c r="P276" s="350"/>
      <c r="Q276" s="350"/>
    </row>
    <row r="277" spans="3:17" x14ac:dyDescent="0.2"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</row>
    <row r="278" spans="3:17" x14ac:dyDescent="0.2">
      <c r="C278" s="1680" t="s">
        <v>644</v>
      </c>
      <c r="D278" s="112" t="s">
        <v>679</v>
      </c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</row>
    <row r="279" spans="3:17" x14ac:dyDescent="0.2"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</row>
    <row r="280" spans="3:17" x14ac:dyDescent="0.2">
      <c r="C280" s="95"/>
      <c r="D280" s="10"/>
      <c r="E280" s="16"/>
      <c r="F280" s="16"/>
      <c r="G280" s="10"/>
      <c r="H280" s="10"/>
      <c r="I280" s="10"/>
      <c r="J280" s="95"/>
      <c r="K280" s="95"/>
      <c r="L280" s="95"/>
      <c r="M280" s="95"/>
      <c r="N280" s="95"/>
      <c r="O280" s="95"/>
      <c r="P280" s="95"/>
      <c r="Q280" s="95"/>
    </row>
    <row r="281" spans="3:17" x14ac:dyDescent="0.2">
      <c r="C281" s="95"/>
      <c r="D281" s="10"/>
      <c r="E281" s="10"/>
      <c r="F281" s="10"/>
      <c r="G281" s="10"/>
      <c r="H281" s="10"/>
      <c r="I281" s="10"/>
      <c r="J281" s="95"/>
      <c r="K281" s="95"/>
      <c r="L281" s="95"/>
      <c r="M281" s="95"/>
      <c r="N281" s="95"/>
      <c r="O281" s="95"/>
      <c r="P281" s="95"/>
      <c r="Q281" s="95"/>
    </row>
    <row r="282" spans="3:17" x14ac:dyDescent="0.2">
      <c r="C282" s="95"/>
      <c r="D282" s="10"/>
      <c r="E282" s="10"/>
      <c r="F282" s="10"/>
      <c r="G282" s="10"/>
      <c r="H282" s="10"/>
      <c r="I282" s="10"/>
      <c r="J282" s="95"/>
      <c r="K282" s="95"/>
      <c r="L282" s="95"/>
      <c r="M282" s="95"/>
      <c r="N282" s="95"/>
      <c r="O282" s="95"/>
      <c r="P282" s="95"/>
      <c r="Q282" s="95"/>
    </row>
    <row r="283" spans="3:17" x14ac:dyDescent="0.2">
      <c r="C283" s="95"/>
      <c r="D283" s="10"/>
      <c r="E283" s="10"/>
      <c r="F283" s="10"/>
      <c r="G283" s="10"/>
      <c r="H283" s="10"/>
      <c r="I283" s="10"/>
      <c r="J283" s="95"/>
      <c r="K283" s="95"/>
      <c r="L283" s="95"/>
      <c r="M283" s="95"/>
      <c r="N283" s="95"/>
      <c r="O283" s="95"/>
      <c r="P283" s="95"/>
      <c r="Q283" s="95"/>
    </row>
    <row r="284" spans="3:17" x14ac:dyDescent="0.2"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</row>
    <row r="285" spans="3:17" x14ac:dyDescent="0.2"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</row>
    <row r="288" spans="3:17" ht="18" x14ac:dyDescent="0.25">
      <c r="C288" s="2361" t="s">
        <v>222</v>
      </c>
      <c r="D288" s="2361"/>
      <c r="E288" s="2361"/>
      <c r="F288" s="2361"/>
      <c r="G288" s="2361"/>
      <c r="H288" s="2361"/>
      <c r="I288" s="2361"/>
      <c r="J288" s="2361"/>
      <c r="K288" s="2361"/>
      <c r="L288" s="2361"/>
      <c r="M288" s="2361"/>
      <c r="N288" s="2361"/>
      <c r="O288" s="2361"/>
      <c r="P288" s="2361"/>
      <c r="Q288" s="2361"/>
    </row>
    <row r="289" spans="3:17" ht="18" x14ac:dyDescent="0.25">
      <c r="C289" s="574"/>
      <c r="D289" s="574"/>
      <c r="E289" s="574"/>
      <c r="F289" s="574"/>
      <c r="G289" s="574"/>
      <c r="H289" s="574"/>
      <c r="I289" s="574"/>
      <c r="J289" s="574"/>
      <c r="K289" s="574"/>
      <c r="L289" s="574"/>
      <c r="M289" s="574"/>
      <c r="N289" s="574"/>
      <c r="O289" s="574"/>
      <c r="P289" s="574"/>
      <c r="Q289" s="574"/>
    </row>
    <row r="290" spans="3:17" x14ac:dyDescent="0.2">
      <c r="C290" s="112" t="s">
        <v>273</v>
      </c>
      <c r="D290" s="95"/>
      <c r="E290" s="103" t="s">
        <v>27</v>
      </c>
      <c r="F290" s="103" t="s">
        <v>293</v>
      </c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</row>
    <row r="291" spans="3:17" x14ac:dyDescent="0.2">
      <c r="C291" s="95" t="s">
        <v>25</v>
      </c>
      <c r="D291" s="95"/>
      <c r="E291" s="103" t="s">
        <v>27</v>
      </c>
      <c r="F291" s="575">
        <v>2014</v>
      </c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</row>
    <row r="292" spans="3:17" x14ac:dyDescent="0.2">
      <c r="C292" s="112" t="s">
        <v>311</v>
      </c>
      <c r="D292" s="95"/>
      <c r="E292" s="103" t="s">
        <v>27</v>
      </c>
      <c r="F292" s="103" t="s">
        <v>295</v>
      </c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</row>
    <row r="293" spans="3:17" x14ac:dyDescent="0.2">
      <c r="C293" s="112" t="s">
        <v>26</v>
      </c>
      <c r="D293" s="95"/>
      <c r="E293" s="103" t="s">
        <v>27</v>
      </c>
      <c r="F293" s="103" t="s">
        <v>316</v>
      </c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</row>
    <row r="294" spans="3:17" ht="13.5" thickBot="1" x14ac:dyDescent="0.25">
      <c r="C294" s="95"/>
      <c r="D294" s="95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</row>
    <row r="295" spans="3:17" x14ac:dyDescent="0.2">
      <c r="C295" s="2788" t="s">
        <v>221</v>
      </c>
      <c r="D295" s="2790" t="s">
        <v>272</v>
      </c>
      <c r="E295" s="2793" t="s">
        <v>243</v>
      </c>
      <c r="F295" s="2794"/>
      <c r="G295" s="2799" t="s">
        <v>170</v>
      </c>
      <c r="H295" s="2800"/>
      <c r="I295" s="2800"/>
      <c r="J295" s="2800"/>
      <c r="K295" s="2800"/>
      <c r="L295" s="2800"/>
      <c r="M295" s="2800"/>
      <c r="N295" s="2800"/>
      <c r="O295" s="2800"/>
      <c r="P295" s="2801"/>
      <c r="Q295" s="2400" t="s">
        <v>309</v>
      </c>
    </row>
    <row r="296" spans="3:17" x14ac:dyDescent="0.2">
      <c r="C296" s="2789"/>
      <c r="D296" s="2791"/>
      <c r="E296" s="2795"/>
      <c r="F296" s="2796"/>
      <c r="G296" s="2802"/>
      <c r="H296" s="2803"/>
      <c r="I296" s="2803"/>
      <c r="J296" s="2803"/>
      <c r="K296" s="2803"/>
      <c r="L296" s="2803"/>
      <c r="M296" s="2803"/>
      <c r="N296" s="2803"/>
      <c r="O296" s="2803"/>
      <c r="P296" s="2804"/>
      <c r="Q296" s="2402"/>
    </row>
    <row r="297" spans="3:17" x14ac:dyDescent="0.2">
      <c r="C297" s="2789"/>
      <c r="D297" s="2792"/>
      <c r="E297" s="2797"/>
      <c r="F297" s="2798"/>
      <c r="G297" s="2805"/>
      <c r="H297" s="2806"/>
      <c r="I297" s="2806"/>
      <c r="J297" s="2806"/>
      <c r="K297" s="2806"/>
      <c r="L297" s="2806"/>
      <c r="M297" s="2806"/>
      <c r="N297" s="2806"/>
      <c r="O297" s="2806"/>
      <c r="P297" s="2807"/>
      <c r="Q297" s="2404"/>
    </row>
    <row r="298" spans="3:17" ht="13.5" thickBot="1" x14ac:dyDescent="0.25">
      <c r="C298" s="580">
        <v>1</v>
      </c>
      <c r="D298" s="432">
        <v>2</v>
      </c>
      <c r="E298" s="2772">
        <v>3</v>
      </c>
      <c r="F298" s="2773"/>
      <c r="G298" s="2774">
        <v>4</v>
      </c>
      <c r="H298" s="2775"/>
      <c r="I298" s="2775"/>
      <c r="J298" s="2775"/>
      <c r="K298" s="2775"/>
      <c r="L298" s="2775"/>
      <c r="M298" s="2775"/>
      <c r="N298" s="2775"/>
      <c r="O298" s="2775"/>
      <c r="P298" s="2776"/>
      <c r="Q298" s="581">
        <v>5</v>
      </c>
    </row>
    <row r="299" spans="3:17" x14ac:dyDescent="0.2">
      <c r="C299" s="422"/>
      <c r="D299" s="427"/>
      <c r="E299" s="2777"/>
      <c r="F299" s="2778"/>
      <c r="G299" s="423"/>
      <c r="H299" s="424"/>
      <c r="I299" s="425"/>
      <c r="J299" s="425"/>
      <c r="K299" s="425"/>
      <c r="L299" s="425"/>
      <c r="M299" s="425"/>
      <c r="N299" s="425"/>
      <c r="O299" s="425"/>
      <c r="P299" s="426"/>
      <c r="Q299" s="150"/>
    </row>
    <row r="300" spans="3:17" x14ac:dyDescent="0.2">
      <c r="C300" s="505"/>
      <c r="D300" s="428" t="s">
        <v>275</v>
      </c>
      <c r="E300" s="2779"/>
      <c r="F300" s="2780"/>
      <c r="G300" s="2781" t="s">
        <v>377</v>
      </c>
      <c r="H300" s="2782"/>
      <c r="I300" s="2782"/>
      <c r="J300" s="2782"/>
      <c r="K300" s="2782"/>
      <c r="L300" s="2782"/>
      <c r="M300" s="2782"/>
      <c r="N300" s="2782"/>
      <c r="O300" s="2782"/>
      <c r="P300" s="2783"/>
      <c r="Q300" s="582"/>
    </row>
    <row r="301" spans="3:17" ht="13.5" thickBot="1" x14ac:dyDescent="0.25">
      <c r="C301" s="421"/>
      <c r="D301" s="428"/>
      <c r="E301" s="2768"/>
      <c r="F301" s="2769"/>
      <c r="G301" s="149"/>
      <c r="H301" s="148"/>
      <c r="I301" s="102"/>
      <c r="J301" s="102"/>
      <c r="K301" s="102"/>
      <c r="L301" s="102"/>
      <c r="M301" s="102"/>
      <c r="N301" s="102"/>
      <c r="O301" s="102"/>
      <c r="P301" s="93"/>
      <c r="Q301" s="150"/>
    </row>
    <row r="302" spans="3:17" ht="13.5" thickBot="1" x14ac:dyDescent="0.25">
      <c r="C302" s="2299" t="s">
        <v>308</v>
      </c>
      <c r="D302" s="2300"/>
      <c r="E302" s="2770">
        <f>SUM(E299:F301)</f>
        <v>0</v>
      </c>
      <c r="F302" s="2771"/>
      <c r="G302" s="418"/>
      <c r="H302" s="419"/>
      <c r="I302" s="420"/>
      <c r="J302" s="420"/>
      <c r="K302" s="420"/>
      <c r="L302" s="420"/>
      <c r="M302" s="420"/>
      <c r="N302" s="420"/>
      <c r="O302" s="420"/>
      <c r="P302" s="350"/>
      <c r="Q302" s="350"/>
    </row>
    <row r="303" spans="3:17" x14ac:dyDescent="0.2"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</row>
    <row r="304" spans="3:17" x14ac:dyDescent="0.2">
      <c r="C304" s="1680" t="s">
        <v>644</v>
      </c>
      <c r="D304" s="112" t="s">
        <v>679</v>
      </c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</row>
    <row r="305" spans="3:17" x14ac:dyDescent="0.2"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</row>
    <row r="306" spans="3:17" x14ac:dyDescent="0.2">
      <c r="C306" s="95"/>
      <c r="D306" s="10"/>
      <c r="E306" s="16"/>
      <c r="F306" s="16"/>
      <c r="G306" s="10"/>
      <c r="H306" s="10"/>
      <c r="I306" s="10"/>
      <c r="J306" s="95"/>
      <c r="K306" s="95"/>
      <c r="L306" s="95"/>
      <c r="M306" s="95"/>
      <c r="N306" s="95"/>
      <c r="O306" s="95"/>
      <c r="P306" s="95"/>
      <c r="Q306" s="95"/>
    </row>
    <row r="307" spans="3:17" x14ac:dyDescent="0.2">
      <c r="C307" s="95"/>
      <c r="D307" s="10"/>
      <c r="E307" s="10"/>
      <c r="F307" s="10"/>
      <c r="G307" s="10"/>
      <c r="H307" s="10"/>
      <c r="I307" s="10"/>
      <c r="J307" s="95"/>
      <c r="K307" s="95"/>
      <c r="L307" s="95"/>
      <c r="M307" s="95"/>
      <c r="N307" s="95"/>
      <c r="O307" s="95"/>
      <c r="P307" s="95"/>
      <c r="Q307" s="95"/>
    </row>
    <row r="308" spans="3:17" x14ac:dyDescent="0.2">
      <c r="C308" s="95"/>
      <c r="D308" s="10"/>
      <c r="E308" s="10"/>
      <c r="F308" s="10"/>
      <c r="G308" s="10"/>
      <c r="H308" s="10"/>
      <c r="I308" s="10"/>
      <c r="J308" s="95"/>
      <c r="K308" s="95"/>
      <c r="L308" s="95"/>
      <c r="M308" s="95"/>
      <c r="N308" s="95"/>
      <c r="O308" s="95"/>
      <c r="P308" s="95"/>
      <c r="Q308" s="95"/>
    </row>
    <row r="309" spans="3:17" x14ac:dyDescent="0.2">
      <c r="C309" s="95"/>
      <c r="D309" s="10"/>
      <c r="E309" s="10"/>
      <c r="F309" s="10"/>
      <c r="G309" s="10"/>
      <c r="H309" s="10"/>
      <c r="I309" s="10"/>
      <c r="J309" s="95"/>
      <c r="K309" s="95"/>
      <c r="L309" s="95"/>
      <c r="M309" s="95"/>
      <c r="N309" s="95"/>
      <c r="O309" s="95"/>
      <c r="P309" s="95"/>
      <c r="Q309" s="95"/>
    </row>
    <row r="310" spans="3:17" x14ac:dyDescent="0.2"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</row>
    <row r="311" spans="3:17" x14ac:dyDescent="0.2"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</row>
  </sheetData>
  <mergeCells count="168">
    <mergeCell ref="C16:D16"/>
    <mergeCell ref="E16:F16"/>
    <mergeCell ref="G14:P14"/>
    <mergeCell ref="E14:F14"/>
    <mergeCell ref="E15:F15"/>
    <mergeCell ref="E13:F13"/>
    <mergeCell ref="C2:Q2"/>
    <mergeCell ref="G9:P11"/>
    <mergeCell ref="Q9:Q11"/>
    <mergeCell ref="G12:P12"/>
    <mergeCell ref="C9:C11"/>
    <mergeCell ref="D9:D11"/>
    <mergeCell ref="E9:F11"/>
    <mergeCell ref="E12:F12"/>
    <mergeCell ref="E38:F38"/>
    <mergeCell ref="G38:P38"/>
    <mergeCell ref="E39:F39"/>
    <mergeCell ref="E40:F40"/>
    <mergeCell ref="G40:P40"/>
    <mergeCell ref="C28:Q28"/>
    <mergeCell ref="C35:C37"/>
    <mergeCell ref="D35:D37"/>
    <mergeCell ref="E35:F37"/>
    <mergeCell ref="G35:P37"/>
    <mergeCell ref="Q35:Q37"/>
    <mergeCell ref="E64:F64"/>
    <mergeCell ref="G64:P64"/>
    <mergeCell ref="E65:F65"/>
    <mergeCell ref="E66:F66"/>
    <mergeCell ref="G66:P66"/>
    <mergeCell ref="E41:F41"/>
    <mergeCell ref="C42:D42"/>
    <mergeCell ref="E42:F42"/>
    <mergeCell ref="C54:Q54"/>
    <mergeCell ref="C61:C63"/>
    <mergeCell ref="D61:D63"/>
    <mergeCell ref="E61:F63"/>
    <mergeCell ref="G61:P63"/>
    <mergeCell ref="Q61:Q63"/>
    <mergeCell ref="E90:F90"/>
    <mergeCell ref="G90:P90"/>
    <mergeCell ref="E91:F91"/>
    <mergeCell ref="E92:F92"/>
    <mergeCell ref="G92:P92"/>
    <mergeCell ref="E67:F67"/>
    <mergeCell ref="C68:D68"/>
    <mergeCell ref="E68:F68"/>
    <mergeCell ref="C80:Q80"/>
    <mergeCell ref="C87:C89"/>
    <mergeCell ref="D87:D89"/>
    <mergeCell ref="E87:F89"/>
    <mergeCell ref="G87:P89"/>
    <mergeCell ref="Q87:Q89"/>
    <mergeCell ref="E116:F116"/>
    <mergeCell ref="G116:P116"/>
    <mergeCell ref="E117:F117"/>
    <mergeCell ref="E118:F118"/>
    <mergeCell ref="G118:P118"/>
    <mergeCell ref="E93:F93"/>
    <mergeCell ref="C94:D94"/>
    <mergeCell ref="E94:F94"/>
    <mergeCell ref="C106:Q106"/>
    <mergeCell ref="C113:C115"/>
    <mergeCell ref="D113:D115"/>
    <mergeCell ref="E113:F115"/>
    <mergeCell ref="G113:P115"/>
    <mergeCell ref="Q113:Q115"/>
    <mergeCell ref="E142:F142"/>
    <mergeCell ref="G142:P142"/>
    <mergeCell ref="E143:F143"/>
    <mergeCell ref="E144:F144"/>
    <mergeCell ref="G144:P144"/>
    <mergeCell ref="E119:F119"/>
    <mergeCell ref="C120:D120"/>
    <mergeCell ref="E120:F120"/>
    <mergeCell ref="C132:Q132"/>
    <mergeCell ref="C139:C141"/>
    <mergeCell ref="D139:D141"/>
    <mergeCell ref="E139:F141"/>
    <mergeCell ref="G139:P141"/>
    <mergeCell ref="Q139:Q141"/>
    <mergeCell ref="E168:F168"/>
    <mergeCell ref="G168:P168"/>
    <mergeCell ref="E169:F169"/>
    <mergeCell ref="E170:F170"/>
    <mergeCell ref="G170:P170"/>
    <mergeCell ref="E145:F145"/>
    <mergeCell ref="C146:D146"/>
    <mergeCell ref="E146:F146"/>
    <mergeCell ref="C158:Q158"/>
    <mergeCell ref="C165:C167"/>
    <mergeCell ref="D165:D167"/>
    <mergeCell ref="E165:F167"/>
    <mergeCell ref="G165:P167"/>
    <mergeCell ref="Q165:Q167"/>
    <mergeCell ref="E194:F194"/>
    <mergeCell ref="G194:P194"/>
    <mergeCell ref="E195:F195"/>
    <mergeCell ref="E196:F196"/>
    <mergeCell ref="G196:P196"/>
    <mergeCell ref="E171:F171"/>
    <mergeCell ref="C172:D172"/>
    <mergeCell ref="E172:F172"/>
    <mergeCell ref="C184:Q184"/>
    <mergeCell ref="C191:C193"/>
    <mergeCell ref="D191:D193"/>
    <mergeCell ref="E191:F193"/>
    <mergeCell ref="G191:P193"/>
    <mergeCell ref="Q191:Q193"/>
    <mergeCell ref="E220:F220"/>
    <mergeCell ref="G220:P220"/>
    <mergeCell ref="E221:F221"/>
    <mergeCell ref="E222:F222"/>
    <mergeCell ref="G222:P222"/>
    <mergeCell ref="E197:F197"/>
    <mergeCell ref="C198:D198"/>
    <mergeCell ref="E198:F198"/>
    <mergeCell ref="C210:Q210"/>
    <mergeCell ref="C217:C219"/>
    <mergeCell ref="D217:D219"/>
    <mergeCell ref="E217:F219"/>
    <mergeCell ref="G217:P219"/>
    <mergeCell ref="Q217:Q219"/>
    <mergeCell ref="E246:F246"/>
    <mergeCell ref="G246:P246"/>
    <mergeCell ref="E247:F247"/>
    <mergeCell ref="E248:F248"/>
    <mergeCell ref="G248:P248"/>
    <mergeCell ref="E223:F223"/>
    <mergeCell ref="C224:D224"/>
    <mergeCell ref="E224:F224"/>
    <mergeCell ref="C236:Q236"/>
    <mergeCell ref="C243:C245"/>
    <mergeCell ref="D243:D245"/>
    <mergeCell ref="E243:F245"/>
    <mergeCell ref="G243:P245"/>
    <mergeCell ref="Q243:Q245"/>
    <mergeCell ref="E272:F272"/>
    <mergeCell ref="G272:P272"/>
    <mergeCell ref="E273:F273"/>
    <mergeCell ref="E274:F274"/>
    <mergeCell ref="G274:P274"/>
    <mergeCell ref="E249:F249"/>
    <mergeCell ref="C250:D250"/>
    <mergeCell ref="E250:F250"/>
    <mergeCell ref="C262:Q262"/>
    <mergeCell ref="C269:C271"/>
    <mergeCell ref="D269:D271"/>
    <mergeCell ref="E269:F271"/>
    <mergeCell ref="G269:P271"/>
    <mergeCell ref="Q269:Q271"/>
    <mergeCell ref="E301:F301"/>
    <mergeCell ref="C302:D302"/>
    <mergeCell ref="E302:F302"/>
    <mergeCell ref="E298:F298"/>
    <mergeCell ref="G298:P298"/>
    <mergeCell ref="E299:F299"/>
    <mergeCell ref="E300:F300"/>
    <mergeCell ref="G300:P300"/>
    <mergeCell ref="E275:F275"/>
    <mergeCell ref="C276:D276"/>
    <mergeCell ref="E276:F276"/>
    <mergeCell ref="C288:Q288"/>
    <mergeCell ref="C295:C297"/>
    <mergeCell ref="D295:D297"/>
    <mergeCell ref="E295:F297"/>
    <mergeCell ref="G295:P297"/>
    <mergeCell ref="Q295:Q297"/>
  </mergeCells>
  <phoneticPr fontId="35" type="noConversion"/>
  <printOptions horizontalCentered="1"/>
  <pageMargins left="0.15748031496062992" right="0.39370078740157483" top="1.5748031496062993" bottom="0" header="0.31496062992125984" footer="0"/>
  <pageSetup paperSize="256" orientation="landscape" horizontalDpi="4294967292" verticalDpi="4294967293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F309"/>
  <sheetViews>
    <sheetView topLeftCell="A260" zoomScale="85" zoomScaleNormal="85" workbookViewId="0">
      <selection activeCell="R283" sqref="R283"/>
    </sheetView>
  </sheetViews>
  <sheetFormatPr defaultRowHeight="12.75" x14ac:dyDescent="0.2"/>
  <cols>
    <col min="1" max="1" width="13" style="108" customWidth="1"/>
    <col min="2" max="2" width="13.42578125" style="108" customWidth="1"/>
    <col min="3" max="3" width="5" style="95" customWidth="1"/>
    <col min="4" max="4" width="9" style="95" customWidth="1"/>
    <col min="5" max="5" width="1.5703125" style="95" customWidth="1"/>
    <col min="6" max="6" width="16.140625" style="95" customWidth="1"/>
    <col min="7" max="8" width="8.7109375" style="95" customWidth="1"/>
    <col min="9" max="9" width="14.85546875" style="95" customWidth="1"/>
    <col min="10" max="17" width="6.7109375" style="95" customWidth="1"/>
    <col min="18" max="18" width="11.28515625" style="95" customWidth="1"/>
    <col min="19" max="19" width="17.5703125" style="95" customWidth="1"/>
    <col min="20" max="32" width="9.140625" style="112"/>
    <col min="33" max="16384" width="9.140625" style="95"/>
  </cols>
  <sheetData>
    <row r="2" spans="1:32" ht="18" x14ac:dyDescent="0.25">
      <c r="C2" s="2361" t="s">
        <v>265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508"/>
      <c r="S2" s="508"/>
    </row>
    <row r="3" spans="1:32" ht="8.25" customHeight="1" x14ac:dyDescent="0.2"/>
    <row r="4" spans="1:32" x14ac:dyDescent="0.2">
      <c r="C4" s="112" t="s">
        <v>273</v>
      </c>
      <c r="E4" s="103" t="s">
        <v>27</v>
      </c>
      <c r="F4" s="103" t="s">
        <v>274</v>
      </c>
      <c r="R4" s="112"/>
      <c r="S4" s="112"/>
      <c r="AE4" s="95"/>
      <c r="AF4" s="95"/>
    </row>
    <row r="5" spans="1:32" x14ac:dyDescent="0.2">
      <c r="C5" s="95" t="s">
        <v>25</v>
      </c>
      <c r="E5" s="103" t="s">
        <v>27</v>
      </c>
      <c r="F5" s="412">
        <v>2014</v>
      </c>
      <c r="R5" s="112"/>
      <c r="S5" s="112"/>
      <c r="AE5" s="95"/>
      <c r="AF5" s="95"/>
    </row>
    <row r="6" spans="1:32" x14ac:dyDescent="0.2">
      <c r="C6" s="112" t="s">
        <v>311</v>
      </c>
      <c r="E6" s="103" t="s">
        <v>27</v>
      </c>
      <c r="F6" s="103" t="s">
        <v>295</v>
      </c>
      <c r="R6" s="112"/>
      <c r="S6" s="112"/>
      <c r="AE6" s="95"/>
      <c r="AF6" s="95"/>
    </row>
    <row r="7" spans="1:32" x14ac:dyDescent="0.2">
      <c r="C7" s="112" t="s">
        <v>26</v>
      </c>
      <c r="E7" s="103" t="s">
        <v>27</v>
      </c>
      <c r="F7" s="103" t="s">
        <v>646</v>
      </c>
      <c r="R7" s="112"/>
      <c r="S7" s="112"/>
      <c r="AE7" s="95"/>
      <c r="AF7" s="95"/>
    </row>
    <row r="8" spans="1:32" ht="9" customHeight="1" thickBot="1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12"/>
      <c r="S8" s="112"/>
      <c r="AE8" s="95"/>
      <c r="AF8" s="95"/>
    </row>
    <row r="9" spans="1:32" ht="20.100000000000001" customHeight="1" x14ac:dyDescent="0.2">
      <c r="C9" s="2788" t="s">
        <v>221</v>
      </c>
      <c r="D9" s="2790" t="s">
        <v>272</v>
      </c>
      <c r="E9" s="2793" t="s">
        <v>243</v>
      </c>
      <c r="F9" s="2794"/>
      <c r="G9" s="2799" t="s">
        <v>170</v>
      </c>
      <c r="H9" s="2800"/>
      <c r="I9" s="2800"/>
      <c r="J9" s="2800"/>
      <c r="K9" s="2800"/>
      <c r="L9" s="2800"/>
      <c r="M9" s="2800"/>
      <c r="N9" s="2800"/>
      <c r="O9" s="2800"/>
      <c r="P9" s="2801"/>
      <c r="Q9" s="2400" t="s">
        <v>309</v>
      </c>
      <c r="R9" s="9"/>
      <c r="S9" s="9"/>
      <c r="T9" s="9"/>
      <c r="AE9" s="95"/>
      <c r="AF9" s="95"/>
    </row>
    <row r="10" spans="1:32" ht="9.9499999999999993" customHeight="1" x14ac:dyDescent="0.2">
      <c r="C10" s="2789"/>
      <c r="D10" s="2791"/>
      <c r="E10" s="2795"/>
      <c r="F10" s="2796"/>
      <c r="G10" s="2802"/>
      <c r="H10" s="2803"/>
      <c r="I10" s="2803"/>
      <c r="J10" s="2803"/>
      <c r="K10" s="2803"/>
      <c r="L10" s="2803"/>
      <c r="M10" s="2803"/>
      <c r="N10" s="2803"/>
      <c r="O10" s="2803"/>
      <c r="P10" s="2804"/>
      <c r="Q10" s="2402"/>
      <c r="R10" s="9"/>
      <c r="S10" s="9"/>
      <c r="T10" s="9"/>
      <c r="AE10" s="95"/>
      <c r="AF10" s="95"/>
    </row>
    <row r="11" spans="1:32" ht="13.5" customHeight="1" x14ac:dyDescent="0.2">
      <c r="C11" s="2789"/>
      <c r="D11" s="2792"/>
      <c r="E11" s="2797"/>
      <c r="F11" s="2798"/>
      <c r="G11" s="2805"/>
      <c r="H11" s="2806"/>
      <c r="I11" s="2806"/>
      <c r="J11" s="2806"/>
      <c r="K11" s="2806"/>
      <c r="L11" s="2806"/>
      <c r="M11" s="2806"/>
      <c r="N11" s="2806"/>
      <c r="O11" s="2806"/>
      <c r="P11" s="2807"/>
      <c r="Q11" s="2404"/>
      <c r="R11" s="9"/>
      <c r="S11" s="9"/>
      <c r="T11" s="9"/>
      <c r="AE11" s="95"/>
      <c r="AF11" s="95"/>
    </row>
    <row r="12" spans="1:32" s="433" customFormat="1" ht="13.5" customHeight="1" thickBot="1" x14ac:dyDescent="0.25">
      <c r="A12" s="430"/>
      <c r="B12" s="430"/>
      <c r="C12" s="494">
        <v>1</v>
      </c>
      <c r="D12" s="432">
        <v>2</v>
      </c>
      <c r="E12" s="2772">
        <v>3</v>
      </c>
      <c r="F12" s="2773"/>
      <c r="G12" s="2774">
        <v>4</v>
      </c>
      <c r="H12" s="2775"/>
      <c r="I12" s="2775"/>
      <c r="J12" s="2775"/>
      <c r="K12" s="2775"/>
      <c r="L12" s="2775"/>
      <c r="M12" s="2775"/>
      <c r="N12" s="2775"/>
      <c r="O12" s="2775"/>
      <c r="P12" s="2776"/>
      <c r="Q12" s="495">
        <v>5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</row>
    <row r="13" spans="1:32" ht="8.25" customHeight="1" x14ac:dyDescent="0.2">
      <c r="B13" s="142"/>
      <c r="C13" s="422"/>
      <c r="D13" s="427"/>
      <c r="E13" s="2777"/>
      <c r="F13" s="2778"/>
      <c r="G13" s="423"/>
      <c r="H13" s="424"/>
      <c r="I13" s="425"/>
      <c r="J13" s="425"/>
      <c r="K13" s="425"/>
      <c r="L13" s="425"/>
      <c r="M13" s="425"/>
      <c r="N13" s="425"/>
      <c r="O13" s="425"/>
      <c r="P13" s="426"/>
      <c r="Q13" s="150"/>
      <c r="R13" s="112"/>
      <c r="S13" s="112"/>
      <c r="AE13" s="95"/>
      <c r="AF13" s="95"/>
    </row>
    <row r="14" spans="1:32" ht="51" customHeight="1" x14ac:dyDescent="0.2">
      <c r="B14" s="142"/>
      <c r="C14" s="505"/>
      <c r="D14" s="428" t="s">
        <v>275</v>
      </c>
      <c r="E14" s="2779">
        <v>26</v>
      </c>
      <c r="F14" s="2780"/>
      <c r="G14" s="2822" t="s">
        <v>378</v>
      </c>
      <c r="H14" s="2823"/>
      <c r="I14" s="2823"/>
      <c r="J14" s="2823"/>
      <c r="K14" s="2823"/>
      <c r="L14" s="2823"/>
      <c r="M14" s="2823"/>
      <c r="N14" s="2823"/>
      <c r="O14" s="2823"/>
      <c r="P14" s="2824"/>
      <c r="Q14" s="506"/>
      <c r="R14" s="112"/>
      <c r="S14" s="112"/>
      <c r="AE14" s="95"/>
      <c r="AF14" s="95"/>
    </row>
    <row r="15" spans="1:32" ht="8.25" customHeight="1" thickBot="1" x14ac:dyDescent="0.25">
      <c r="B15" s="142"/>
      <c r="C15" s="421"/>
      <c r="D15" s="428"/>
      <c r="E15" s="2768"/>
      <c r="F15" s="2769"/>
      <c r="G15" s="149"/>
      <c r="H15" s="148"/>
      <c r="I15" s="102"/>
      <c r="J15" s="102"/>
      <c r="K15" s="102"/>
      <c r="L15" s="102"/>
      <c r="M15" s="102"/>
      <c r="N15" s="102"/>
      <c r="O15" s="102"/>
      <c r="P15" s="93"/>
      <c r="Q15" s="150"/>
      <c r="R15" s="112"/>
      <c r="S15" s="112"/>
      <c r="AE15" s="95"/>
      <c r="AF15" s="95"/>
    </row>
    <row r="16" spans="1:32" ht="21" customHeight="1" thickBot="1" x14ac:dyDescent="0.25">
      <c r="C16" s="2299" t="s">
        <v>308</v>
      </c>
      <c r="D16" s="2300"/>
      <c r="E16" s="2299">
        <v>26</v>
      </c>
      <c r="F16" s="2300"/>
      <c r="G16" s="418"/>
      <c r="H16" s="419"/>
      <c r="I16" s="420"/>
      <c r="J16" s="420"/>
      <c r="K16" s="420"/>
      <c r="L16" s="420"/>
      <c r="M16" s="420"/>
      <c r="N16" s="420"/>
      <c r="O16" s="420"/>
      <c r="P16" s="350"/>
      <c r="Q16" s="350"/>
      <c r="R16" s="112"/>
      <c r="S16" s="112"/>
      <c r="AE16" s="95"/>
      <c r="AF16" s="95"/>
    </row>
    <row r="17" spans="3:32" ht="8.25" customHeight="1" x14ac:dyDescent="0.2">
      <c r="R17" s="112"/>
      <c r="S17" s="112"/>
      <c r="AE17" s="95"/>
      <c r="AF17" s="95"/>
    </row>
    <row r="18" spans="3:32" ht="17.100000000000001" customHeight="1" x14ac:dyDescent="0.2">
      <c r="C18" s="551" t="s">
        <v>644</v>
      </c>
      <c r="D18" s="354" t="s">
        <v>642</v>
      </c>
      <c r="R18" s="112"/>
      <c r="S18" s="112"/>
      <c r="AE18" s="95"/>
      <c r="AF18" s="95"/>
    </row>
    <row r="19" spans="3:32" ht="17.100000000000001" customHeight="1" x14ac:dyDescent="0.2">
      <c r="R19" s="112"/>
      <c r="S19" s="112"/>
      <c r="AE19" s="95"/>
      <c r="AF19" s="95"/>
    </row>
    <row r="20" spans="3:32" ht="11.1" customHeight="1" x14ac:dyDescent="0.2">
      <c r="D20" s="10"/>
      <c r="E20" s="16"/>
      <c r="F20" s="16"/>
      <c r="G20" s="10"/>
      <c r="H20" s="10"/>
      <c r="I20" s="10"/>
      <c r="R20" s="112"/>
      <c r="S20" s="112"/>
      <c r="AE20" s="95"/>
      <c r="AF20" s="95"/>
    </row>
    <row r="21" spans="3:32" ht="11.1" customHeight="1" x14ac:dyDescent="0.2">
      <c r="D21" s="10"/>
      <c r="E21" s="10"/>
      <c r="F21" s="10"/>
      <c r="G21" s="10"/>
      <c r="H21" s="10"/>
      <c r="I21" s="10"/>
      <c r="R21" s="112"/>
      <c r="S21" s="112"/>
      <c r="AE21" s="95"/>
      <c r="AF21" s="95"/>
    </row>
    <row r="22" spans="3:32" ht="11.1" customHeight="1" x14ac:dyDescent="0.2">
      <c r="D22" s="10"/>
      <c r="E22" s="10"/>
      <c r="F22" s="10"/>
      <c r="G22" s="10"/>
      <c r="H22" s="10"/>
      <c r="I22" s="10"/>
      <c r="R22" s="112"/>
      <c r="S22" s="112"/>
      <c r="AE22" s="95"/>
      <c r="AF22" s="95"/>
    </row>
    <row r="23" spans="3:32" ht="11.1" customHeight="1" x14ac:dyDescent="0.2">
      <c r="D23" s="10"/>
      <c r="E23" s="10"/>
      <c r="F23" s="10"/>
      <c r="G23" s="10"/>
      <c r="H23" s="10"/>
      <c r="I23" s="10"/>
      <c r="R23" s="112"/>
      <c r="S23" s="112"/>
      <c r="AE23" s="95"/>
      <c r="AF23" s="95"/>
    </row>
    <row r="24" spans="3:32" ht="11.1" customHeight="1" x14ac:dyDescent="0.2">
      <c r="R24" s="112"/>
      <c r="S24" s="112"/>
      <c r="AE24" s="95"/>
      <c r="AF24" s="95"/>
    </row>
    <row r="25" spans="3:32" x14ac:dyDescent="0.2">
      <c r="R25" s="112"/>
      <c r="S25" s="112"/>
      <c r="AE25" s="95"/>
      <c r="AF25" s="95"/>
    </row>
    <row r="26" spans="3:32" x14ac:dyDescent="0.2">
      <c r="R26" s="112"/>
      <c r="S26" s="112"/>
      <c r="AE26" s="95"/>
      <c r="AF26" s="95"/>
    </row>
    <row r="27" spans="3:32" ht="11.1" customHeight="1" x14ac:dyDescent="0.2">
      <c r="D27" s="10"/>
      <c r="E27" s="10"/>
      <c r="F27" s="10"/>
      <c r="G27" s="10"/>
      <c r="H27" s="136"/>
      <c r="I27" s="10"/>
      <c r="J27" s="10"/>
      <c r="K27" s="10"/>
    </row>
    <row r="28" spans="3:32" ht="23.25" customHeight="1" x14ac:dyDescent="0.25">
      <c r="C28" s="2361" t="s">
        <v>265</v>
      </c>
      <c r="D28" s="2361"/>
      <c r="E28" s="2361"/>
      <c r="F28" s="2361"/>
      <c r="G28" s="2361"/>
      <c r="H28" s="2361"/>
      <c r="I28" s="2361"/>
      <c r="J28" s="2361"/>
      <c r="K28" s="2361"/>
      <c r="L28" s="2361"/>
      <c r="M28" s="2361"/>
      <c r="N28" s="2361"/>
      <c r="O28" s="2361"/>
      <c r="P28" s="2361"/>
      <c r="Q28" s="2361"/>
    </row>
    <row r="29" spans="3:32" ht="11.1" customHeight="1" x14ac:dyDescent="0.25">
      <c r="C29" s="574"/>
      <c r="D29" s="574"/>
      <c r="E29" s="574"/>
      <c r="F29" s="574"/>
      <c r="G29" s="574"/>
      <c r="H29" s="574"/>
      <c r="I29" s="574"/>
      <c r="J29" s="574"/>
      <c r="K29" s="574"/>
      <c r="L29" s="574"/>
      <c r="M29" s="574"/>
      <c r="N29" s="574"/>
      <c r="O29" s="574"/>
      <c r="P29" s="574"/>
      <c r="Q29" s="574"/>
    </row>
    <row r="30" spans="3:32" x14ac:dyDescent="0.2">
      <c r="C30" s="112" t="s">
        <v>273</v>
      </c>
      <c r="E30" s="103" t="s">
        <v>27</v>
      </c>
      <c r="F30" s="103" t="s">
        <v>301</v>
      </c>
    </row>
    <row r="31" spans="3:32" x14ac:dyDescent="0.2">
      <c r="C31" s="95" t="s">
        <v>25</v>
      </c>
      <c r="E31" s="103" t="s">
        <v>27</v>
      </c>
      <c r="F31" s="575">
        <v>2014</v>
      </c>
    </row>
    <row r="32" spans="3:32" x14ac:dyDescent="0.2">
      <c r="C32" s="112" t="s">
        <v>311</v>
      </c>
      <c r="E32" s="103" t="s">
        <v>27</v>
      </c>
      <c r="F32" s="103" t="s">
        <v>295</v>
      </c>
    </row>
    <row r="33" spans="3:17" x14ac:dyDescent="0.2">
      <c r="C33" s="112" t="s">
        <v>26</v>
      </c>
      <c r="E33" s="103" t="s">
        <v>27</v>
      </c>
      <c r="F33" s="103" t="s">
        <v>646</v>
      </c>
    </row>
    <row r="34" spans="3:17" ht="13.5" thickBot="1" x14ac:dyDescent="0.25"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3:17" x14ac:dyDescent="0.2">
      <c r="C35" s="2788" t="s">
        <v>221</v>
      </c>
      <c r="D35" s="2790" t="s">
        <v>272</v>
      </c>
      <c r="E35" s="2793" t="s">
        <v>243</v>
      </c>
      <c r="F35" s="2794"/>
      <c r="G35" s="2799" t="s">
        <v>170</v>
      </c>
      <c r="H35" s="2800"/>
      <c r="I35" s="2800"/>
      <c r="J35" s="2800"/>
      <c r="K35" s="2800"/>
      <c r="L35" s="2800"/>
      <c r="M35" s="2800"/>
      <c r="N35" s="2800"/>
      <c r="O35" s="2800"/>
      <c r="P35" s="2801"/>
      <c r="Q35" s="2400" t="s">
        <v>309</v>
      </c>
    </row>
    <row r="36" spans="3:17" x14ac:dyDescent="0.2">
      <c r="C36" s="2789"/>
      <c r="D36" s="2791"/>
      <c r="E36" s="2795"/>
      <c r="F36" s="2796"/>
      <c r="G36" s="2802"/>
      <c r="H36" s="2803"/>
      <c r="I36" s="2803"/>
      <c r="J36" s="2803"/>
      <c r="K36" s="2803"/>
      <c r="L36" s="2803"/>
      <c r="M36" s="2803"/>
      <c r="N36" s="2803"/>
      <c r="O36" s="2803"/>
      <c r="P36" s="2804"/>
      <c r="Q36" s="2402"/>
    </row>
    <row r="37" spans="3:17" x14ac:dyDescent="0.2">
      <c r="C37" s="2789"/>
      <c r="D37" s="2792"/>
      <c r="E37" s="2797"/>
      <c r="F37" s="2798"/>
      <c r="G37" s="2805"/>
      <c r="H37" s="2806"/>
      <c r="I37" s="2806"/>
      <c r="J37" s="2806"/>
      <c r="K37" s="2806"/>
      <c r="L37" s="2806"/>
      <c r="M37" s="2806"/>
      <c r="N37" s="2806"/>
      <c r="O37" s="2806"/>
      <c r="P37" s="2807"/>
      <c r="Q37" s="2404"/>
    </row>
    <row r="38" spans="3:17" ht="13.5" thickBot="1" x14ac:dyDescent="0.25">
      <c r="C38" s="580">
        <v>1</v>
      </c>
      <c r="D38" s="432">
        <v>2</v>
      </c>
      <c r="E38" s="2772">
        <v>3</v>
      </c>
      <c r="F38" s="2773"/>
      <c r="G38" s="2774">
        <v>4</v>
      </c>
      <c r="H38" s="2775"/>
      <c r="I38" s="2775"/>
      <c r="J38" s="2775"/>
      <c r="K38" s="2775"/>
      <c r="L38" s="2775"/>
      <c r="M38" s="2775"/>
      <c r="N38" s="2775"/>
      <c r="O38" s="2775"/>
      <c r="P38" s="2776"/>
      <c r="Q38" s="581">
        <v>5</v>
      </c>
    </row>
    <row r="39" spans="3:17" x14ac:dyDescent="0.2">
      <c r="C39" s="422"/>
      <c r="D39" s="427"/>
      <c r="E39" s="2777"/>
      <c r="F39" s="2778"/>
      <c r="G39" s="423"/>
      <c r="H39" s="424"/>
      <c r="I39" s="425"/>
      <c r="J39" s="425"/>
      <c r="K39" s="425"/>
      <c r="L39" s="425"/>
      <c r="M39" s="425"/>
      <c r="N39" s="425"/>
      <c r="O39" s="425"/>
      <c r="P39" s="426"/>
      <c r="Q39" s="150"/>
    </row>
    <row r="40" spans="3:17" x14ac:dyDescent="0.2">
      <c r="C40" s="505"/>
      <c r="D40" s="428" t="s">
        <v>275</v>
      </c>
      <c r="E40" s="2779">
        <v>33</v>
      </c>
      <c r="F40" s="2780"/>
      <c r="G40" s="2781" t="s">
        <v>377</v>
      </c>
      <c r="H40" s="2782"/>
      <c r="I40" s="2782"/>
      <c r="J40" s="2782"/>
      <c r="K40" s="2782"/>
      <c r="L40" s="2782"/>
      <c r="M40" s="2782"/>
      <c r="N40" s="2782"/>
      <c r="O40" s="2782"/>
      <c r="P40" s="2783"/>
      <c r="Q40" s="582"/>
    </row>
    <row r="41" spans="3:17" ht="13.5" thickBot="1" x14ac:dyDescent="0.25">
      <c r="C41" s="421"/>
      <c r="D41" s="428"/>
      <c r="E41" s="2768"/>
      <c r="F41" s="2769"/>
      <c r="G41" s="149"/>
      <c r="H41" s="148"/>
      <c r="I41" s="102"/>
      <c r="J41" s="102"/>
      <c r="K41" s="102"/>
      <c r="L41" s="102"/>
      <c r="M41" s="102"/>
      <c r="N41" s="102"/>
      <c r="O41" s="102"/>
      <c r="P41" s="93"/>
      <c r="Q41" s="150"/>
    </row>
    <row r="42" spans="3:17" ht="13.5" thickBot="1" x14ac:dyDescent="0.25">
      <c r="C42" s="2299" t="s">
        <v>308</v>
      </c>
      <c r="D42" s="2300"/>
      <c r="E42" s="2770">
        <f>SUM(E39:F41)</f>
        <v>33</v>
      </c>
      <c r="F42" s="2771"/>
      <c r="G42" s="418"/>
      <c r="H42" s="419"/>
      <c r="I42" s="420"/>
      <c r="J42" s="420"/>
      <c r="K42" s="420"/>
      <c r="L42" s="420"/>
      <c r="M42" s="420"/>
      <c r="N42" s="420"/>
      <c r="O42" s="420"/>
      <c r="P42" s="350"/>
      <c r="Q42" s="350"/>
    </row>
    <row r="44" spans="3:17" x14ac:dyDescent="0.2">
      <c r="C44" s="1237" t="s">
        <v>644</v>
      </c>
      <c r="D44" s="112" t="s">
        <v>679</v>
      </c>
      <c r="E44" s="1237"/>
      <c r="F44" s="112"/>
    </row>
    <row r="46" spans="3:17" x14ac:dyDescent="0.2">
      <c r="D46" s="10"/>
      <c r="E46" s="16"/>
      <c r="F46" s="16"/>
      <c r="G46" s="10"/>
      <c r="H46" s="10"/>
      <c r="I46" s="10"/>
    </row>
    <row r="47" spans="3:17" x14ac:dyDescent="0.2">
      <c r="D47" s="10"/>
      <c r="E47" s="10"/>
      <c r="F47" s="10"/>
      <c r="G47" s="10"/>
      <c r="H47" s="10"/>
      <c r="I47" s="10"/>
    </row>
    <row r="48" spans="3:17" x14ac:dyDescent="0.2">
      <c r="D48" s="10"/>
      <c r="E48" s="10"/>
      <c r="F48" s="10"/>
      <c r="G48" s="10"/>
      <c r="H48" s="10"/>
      <c r="I48" s="10"/>
    </row>
    <row r="49" spans="3:17" x14ac:dyDescent="0.2">
      <c r="D49" s="10"/>
      <c r="E49" s="10"/>
      <c r="F49" s="10"/>
      <c r="G49" s="10"/>
      <c r="H49" s="10"/>
      <c r="I49" s="10"/>
    </row>
    <row r="54" spans="3:17" ht="18" x14ac:dyDescent="0.25">
      <c r="C54" s="2361" t="s">
        <v>265</v>
      </c>
      <c r="D54" s="2361"/>
      <c r="E54" s="2361"/>
      <c r="F54" s="2361"/>
      <c r="G54" s="2361"/>
      <c r="H54" s="2361"/>
      <c r="I54" s="2361"/>
      <c r="J54" s="2361"/>
      <c r="K54" s="2361"/>
      <c r="L54" s="2361"/>
      <c r="M54" s="2361"/>
      <c r="N54" s="2361"/>
      <c r="O54" s="2361"/>
      <c r="P54" s="2361"/>
      <c r="Q54" s="2361"/>
    </row>
    <row r="55" spans="3:17" ht="18" x14ac:dyDescent="0.25">
      <c r="C55" s="574"/>
      <c r="D55" s="574"/>
      <c r="E55" s="574"/>
      <c r="F55" s="574"/>
      <c r="G55" s="574"/>
      <c r="H55" s="574"/>
      <c r="I55" s="574"/>
      <c r="J55" s="574"/>
      <c r="K55" s="574"/>
      <c r="L55" s="574"/>
      <c r="M55" s="574"/>
      <c r="N55" s="574"/>
      <c r="O55" s="574"/>
      <c r="P55" s="574"/>
      <c r="Q55" s="574"/>
    </row>
    <row r="56" spans="3:17" x14ac:dyDescent="0.2">
      <c r="C56" s="112" t="s">
        <v>273</v>
      </c>
      <c r="E56" s="103" t="s">
        <v>27</v>
      </c>
      <c r="F56" s="103" t="s">
        <v>284</v>
      </c>
    </row>
    <row r="57" spans="3:17" x14ac:dyDescent="0.2">
      <c r="C57" s="95" t="s">
        <v>25</v>
      </c>
      <c r="E57" s="103" t="s">
        <v>27</v>
      </c>
      <c r="F57" s="575">
        <v>2014</v>
      </c>
    </row>
    <row r="58" spans="3:17" x14ac:dyDescent="0.2">
      <c r="C58" s="112" t="s">
        <v>311</v>
      </c>
      <c r="E58" s="103" t="s">
        <v>27</v>
      </c>
      <c r="F58" s="103" t="s">
        <v>295</v>
      </c>
    </row>
    <row r="59" spans="3:17" x14ac:dyDescent="0.2">
      <c r="C59" s="112" t="s">
        <v>26</v>
      </c>
      <c r="E59" s="103" t="s">
        <v>27</v>
      </c>
      <c r="F59" s="103" t="s">
        <v>646</v>
      </c>
    </row>
    <row r="60" spans="3:17" ht="13.5" thickBot="1" x14ac:dyDescent="0.25"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</row>
    <row r="61" spans="3:17" x14ac:dyDescent="0.2">
      <c r="C61" s="2788" t="s">
        <v>221</v>
      </c>
      <c r="D61" s="2790" t="s">
        <v>272</v>
      </c>
      <c r="E61" s="2793" t="s">
        <v>243</v>
      </c>
      <c r="F61" s="2794"/>
      <c r="G61" s="2799" t="s">
        <v>170</v>
      </c>
      <c r="H61" s="2800"/>
      <c r="I61" s="2800"/>
      <c r="J61" s="2800"/>
      <c r="K61" s="2800"/>
      <c r="L61" s="2800"/>
      <c r="M61" s="2800"/>
      <c r="N61" s="2800"/>
      <c r="O61" s="2800"/>
      <c r="P61" s="2801"/>
      <c r="Q61" s="2400" t="s">
        <v>309</v>
      </c>
    </row>
    <row r="62" spans="3:17" x14ac:dyDescent="0.2">
      <c r="C62" s="2789"/>
      <c r="D62" s="2791"/>
      <c r="E62" s="2795"/>
      <c r="F62" s="2796"/>
      <c r="G62" s="2802"/>
      <c r="H62" s="2803"/>
      <c r="I62" s="2803"/>
      <c r="J62" s="2803"/>
      <c r="K62" s="2803"/>
      <c r="L62" s="2803"/>
      <c r="M62" s="2803"/>
      <c r="N62" s="2803"/>
      <c r="O62" s="2803"/>
      <c r="P62" s="2804"/>
      <c r="Q62" s="2402"/>
    </row>
    <row r="63" spans="3:17" x14ac:dyDescent="0.2">
      <c r="C63" s="2789"/>
      <c r="D63" s="2792"/>
      <c r="E63" s="2797"/>
      <c r="F63" s="2798"/>
      <c r="G63" s="2805"/>
      <c r="H63" s="2806"/>
      <c r="I63" s="2806"/>
      <c r="J63" s="2806"/>
      <c r="K63" s="2806"/>
      <c r="L63" s="2806"/>
      <c r="M63" s="2806"/>
      <c r="N63" s="2806"/>
      <c r="O63" s="2806"/>
      <c r="P63" s="2807"/>
      <c r="Q63" s="2404"/>
    </row>
    <row r="64" spans="3:17" ht="13.5" thickBot="1" x14ac:dyDescent="0.25">
      <c r="C64" s="580">
        <v>1</v>
      </c>
      <c r="D64" s="432">
        <v>2</v>
      </c>
      <c r="E64" s="2772">
        <v>3</v>
      </c>
      <c r="F64" s="2773"/>
      <c r="G64" s="2774">
        <v>4</v>
      </c>
      <c r="H64" s="2775"/>
      <c r="I64" s="2775"/>
      <c r="J64" s="2775"/>
      <c r="K64" s="2775"/>
      <c r="L64" s="2775"/>
      <c r="M64" s="2775"/>
      <c r="N64" s="2775"/>
      <c r="O64" s="2775"/>
      <c r="P64" s="2776"/>
      <c r="Q64" s="581">
        <v>5</v>
      </c>
    </row>
    <row r="65" spans="3:32" x14ac:dyDescent="0.2">
      <c r="C65" s="422"/>
      <c r="D65" s="427"/>
      <c r="E65" s="2777"/>
      <c r="F65" s="2778"/>
      <c r="G65" s="423"/>
      <c r="H65" s="424"/>
      <c r="I65" s="425"/>
      <c r="J65" s="425"/>
      <c r="K65" s="425"/>
      <c r="L65" s="425"/>
      <c r="M65" s="425"/>
      <c r="N65" s="425"/>
      <c r="O65" s="425"/>
      <c r="P65" s="426"/>
      <c r="Q65" s="150"/>
    </row>
    <row r="66" spans="3:32" x14ac:dyDescent="0.2">
      <c r="C66" s="505"/>
      <c r="D66" s="428" t="s">
        <v>275</v>
      </c>
      <c r="E66" s="2820">
        <v>29</v>
      </c>
      <c r="F66" s="2821"/>
      <c r="G66" s="2781" t="s">
        <v>377</v>
      </c>
      <c r="H66" s="2782"/>
      <c r="I66" s="2782"/>
      <c r="J66" s="2782"/>
      <c r="K66" s="2782"/>
      <c r="L66" s="2782"/>
      <c r="M66" s="2782"/>
      <c r="N66" s="2782"/>
      <c r="O66" s="2782"/>
      <c r="P66" s="2783"/>
      <c r="Q66" s="582"/>
    </row>
    <row r="67" spans="3:32" ht="13.5" thickBot="1" x14ac:dyDescent="0.25">
      <c r="C67" s="421"/>
      <c r="D67" s="428"/>
      <c r="E67" s="2818"/>
      <c r="F67" s="2819"/>
      <c r="G67" s="149"/>
      <c r="H67" s="148"/>
      <c r="I67" s="102"/>
      <c r="J67" s="102"/>
      <c r="K67" s="102"/>
      <c r="L67" s="102"/>
      <c r="M67" s="102"/>
      <c r="N67" s="102"/>
      <c r="O67" s="102"/>
      <c r="P67" s="93"/>
      <c r="Q67" s="150"/>
    </row>
    <row r="68" spans="3:32" ht="13.5" thickBot="1" x14ac:dyDescent="0.25">
      <c r="C68" s="2299" t="s">
        <v>308</v>
      </c>
      <c r="D68" s="2300"/>
      <c r="E68" s="2812">
        <f>SUM(E65:F67)</f>
        <v>29</v>
      </c>
      <c r="F68" s="2813"/>
      <c r="G68" s="418"/>
      <c r="H68" s="419"/>
      <c r="I68" s="420"/>
      <c r="J68" s="420"/>
      <c r="K68" s="420"/>
      <c r="L68" s="420"/>
      <c r="M68" s="420"/>
      <c r="N68" s="420"/>
      <c r="O68" s="420"/>
      <c r="P68" s="350"/>
      <c r="Q68" s="350"/>
    </row>
    <row r="70" spans="3:32" x14ac:dyDescent="0.2">
      <c r="C70" s="1355" t="s">
        <v>644</v>
      </c>
      <c r="D70" s="112" t="s">
        <v>679</v>
      </c>
      <c r="F70" s="1239"/>
      <c r="G70" s="1367"/>
      <c r="R70" s="112"/>
      <c r="S70" s="112"/>
      <c r="AE70" s="95"/>
      <c r="AF70" s="95"/>
    </row>
    <row r="71" spans="3:32" x14ac:dyDescent="0.2">
      <c r="R71" s="112"/>
      <c r="S71" s="112"/>
      <c r="AE71" s="95"/>
      <c r="AF71" s="95"/>
    </row>
    <row r="72" spans="3:32" x14ac:dyDescent="0.2">
      <c r="D72" s="10"/>
      <c r="E72" s="16"/>
      <c r="F72" s="16"/>
      <c r="G72" s="10"/>
      <c r="H72" s="10"/>
      <c r="I72" s="10"/>
      <c r="R72" s="112"/>
      <c r="S72" s="112"/>
      <c r="AE72" s="95"/>
      <c r="AF72" s="95"/>
    </row>
    <row r="73" spans="3:32" x14ac:dyDescent="0.2">
      <c r="D73" s="10"/>
      <c r="E73" s="10"/>
      <c r="F73" s="10"/>
      <c r="G73" s="10"/>
      <c r="H73" s="10"/>
      <c r="I73" s="10"/>
      <c r="R73" s="112"/>
      <c r="S73" s="112"/>
      <c r="AE73" s="95"/>
      <c r="AF73" s="95"/>
    </row>
    <row r="74" spans="3:32" x14ac:dyDescent="0.2">
      <c r="D74" s="10"/>
      <c r="E74" s="10"/>
      <c r="F74" s="10"/>
      <c r="G74" s="10"/>
      <c r="H74" s="10"/>
      <c r="I74" s="10"/>
      <c r="R74" s="112"/>
      <c r="S74" s="112"/>
      <c r="AE74" s="95"/>
      <c r="AF74" s="95"/>
    </row>
    <row r="75" spans="3:32" x14ac:dyDescent="0.2">
      <c r="D75" s="10"/>
      <c r="E75" s="10"/>
      <c r="F75" s="10"/>
      <c r="G75" s="10"/>
      <c r="H75" s="10"/>
      <c r="I75" s="10"/>
      <c r="R75" s="112"/>
      <c r="S75" s="112"/>
      <c r="AE75" s="95"/>
      <c r="AF75" s="95"/>
    </row>
    <row r="76" spans="3:32" x14ac:dyDescent="0.2">
      <c r="R76" s="112"/>
      <c r="S76" s="112"/>
      <c r="AE76" s="95"/>
      <c r="AF76" s="95"/>
    </row>
    <row r="77" spans="3:32" x14ac:dyDescent="0.2">
      <c r="R77" s="112"/>
      <c r="S77" s="112"/>
      <c r="AE77" s="95"/>
      <c r="AF77" s="95"/>
    </row>
    <row r="80" spans="3:32" ht="18" x14ac:dyDescent="0.25">
      <c r="C80" s="2361" t="s">
        <v>265</v>
      </c>
      <c r="D80" s="2361"/>
      <c r="E80" s="2361"/>
      <c r="F80" s="2361"/>
      <c r="G80" s="2361"/>
      <c r="H80" s="2361"/>
      <c r="I80" s="2361"/>
      <c r="J80" s="2361"/>
      <c r="K80" s="2361"/>
      <c r="L80" s="2361"/>
      <c r="M80" s="2361"/>
      <c r="N80" s="2361"/>
      <c r="O80" s="2361"/>
      <c r="P80" s="2361"/>
      <c r="Q80" s="2361"/>
    </row>
    <row r="81" spans="3:17" ht="18" x14ac:dyDescent="0.25">
      <c r="C81" s="574"/>
      <c r="D81" s="574"/>
      <c r="E81" s="574"/>
      <c r="F81" s="574"/>
      <c r="G81" s="574"/>
      <c r="H81" s="574"/>
      <c r="I81" s="574"/>
      <c r="J81" s="574"/>
      <c r="K81" s="574"/>
      <c r="L81" s="574"/>
      <c r="M81" s="574"/>
      <c r="N81" s="574"/>
      <c r="O81" s="574"/>
      <c r="P81" s="574"/>
      <c r="Q81" s="574"/>
    </row>
    <row r="82" spans="3:17" x14ac:dyDescent="0.2">
      <c r="C82" s="112" t="s">
        <v>273</v>
      </c>
      <c r="E82" s="103" t="s">
        <v>27</v>
      </c>
      <c r="F82" s="103" t="s">
        <v>285</v>
      </c>
    </row>
    <row r="83" spans="3:17" x14ac:dyDescent="0.2">
      <c r="C83" s="95" t="s">
        <v>25</v>
      </c>
      <c r="E83" s="103" t="s">
        <v>27</v>
      </c>
      <c r="F83" s="575">
        <v>2014</v>
      </c>
    </row>
    <row r="84" spans="3:17" x14ac:dyDescent="0.2">
      <c r="C84" s="112" t="s">
        <v>311</v>
      </c>
      <c r="E84" s="103" t="s">
        <v>27</v>
      </c>
      <c r="F84" s="103" t="s">
        <v>295</v>
      </c>
    </row>
    <row r="85" spans="3:17" x14ac:dyDescent="0.2">
      <c r="C85" s="112" t="s">
        <v>26</v>
      </c>
      <c r="E85" s="103" t="s">
        <v>27</v>
      </c>
      <c r="F85" s="103" t="s">
        <v>646</v>
      </c>
    </row>
    <row r="86" spans="3:17" ht="13.5" thickBot="1" x14ac:dyDescent="0.25"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</row>
    <row r="87" spans="3:17" x14ac:dyDescent="0.2">
      <c r="C87" s="2788" t="s">
        <v>221</v>
      </c>
      <c r="D87" s="2790" t="s">
        <v>272</v>
      </c>
      <c r="E87" s="2793" t="s">
        <v>243</v>
      </c>
      <c r="F87" s="2794"/>
      <c r="G87" s="2799" t="s">
        <v>170</v>
      </c>
      <c r="H87" s="2800"/>
      <c r="I87" s="2800"/>
      <c r="J87" s="2800"/>
      <c r="K87" s="2800"/>
      <c r="L87" s="2800"/>
      <c r="M87" s="2800"/>
      <c r="N87" s="2800"/>
      <c r="O87" s="2800"/>
      <c r="P87" s="2801"/>
      <c r="Q87" s="2400" t="s">
        <v>309</v>
      </c>
    </row>
    <row r="88" spans="3:17" x14ac:dyDescent="0.2">
      <c r="C88" s="2789"/>
      <c r="D88" s="2791"/>
      <c r="E88" s="2795"/>
      <c r="F88" s="2796"/>
      <c r="G88" s="2802"/>
      <c r="H88" s="2803"/>
      <c r="I88" s="2803"/>
      <c r="J88" s="2803"/>
      <c r="K88" s="2803"/>
      <c r="L88" s="2803"/>
      <c r="M88" s="2803"/>
      <c r="N88" s="2803"/>
      <c r="O88" s="2803"/>
      <c r="P88" s="2804"/>
      <c r="Q88" s="2402"/>
    </row>
    <row r="89" spans="3:17" x14ac:dyDescent="0.2">
      <c r="C89" s="2789"/>
      <c r="D89" s="2792"/>
      <c r="E89" s="2797"/>
      <c r="F89" s="2798"/>
      <c r="G89" s="2805"/>
      <c r="H89" s="2806"/>
      <c r="I89" s="2806"/>
      <c r="J89" s="2806"/>
      <c r="K89" s="2806"/>
      <c r="L89" s="2806"/>
      <c r="M89" s="2806"/>
      <c r="N89" s="2806"/>
      <c r="O89" s="2806"/>
      <c r="P89" s="2807"/>
      <c r="Q89" s="2404"/>
    </row>
    <row r="90" spans="3:17" ht="13.5" thickBot="1" x14ac:dyDescent="0.25">
      <c r="C90" s="580">
        <v>1</v>
      </c>
      <c r="D90" s="432">
        <v>2</v>
      </c>
      <c r="E90" s="2772">
        <v>3</v>
      </c>
      <c r="F90" s="2773"/>
      <c r="G90" s="2774">
        <v>4</v>
      </c>
      <c r="H90" s="2775"/>
      <c r="I90" s="2775"/>
      <c r="J90" s="2775"/>
      <c r="K90" s="2775"/>
      <c r="L90" s="2775"/>
      <c r="M90" s="2775"/>
      <c r="N90" s="2775"/>
      <c r="O90" s="2775"/>
      <c r="P90" s="2776"/>
      <c r="Q90" s="581">
        <v>5</v>
      </c>
    </row>
    <row r="91" spans="3:17" x14ac:dyDescent="0.2">
      <c r="C91" s="422"/>
      <c r="D91" s="427"/>
      <c r="E91" s="2777"/>
      <c r="F91" s="2778"/>
      <c r="G91" s="423"/>
      <c r="H91" s="424"/>
      <c r="I91" s="425"/>
      <c r="J91" s="425"/>
      <c r="K91" s="425"/>
      <c r="L91" s="425"/>
      <c r="M91" s="425"/>
      <c r="N91" s="425"/>
      <c r="O91" s="425"/>
      <c r="P91" s="426"/>
      <c r="Q91" s="150"/>
    </row>
    <row r="92" spans="3:17" x14ac:dyDescent="0.2">
      <c r="C92" s="505"/>
      <c r="D92" s="428" t="s">
        <v>275</v>
      </c>
      <c r="E92" s="2816">
        <v>18</v>
      </c>
      <c r="F92" s="2817"/>
      <c r="G92" s="2781" t="s">
        <v>377</v>
      </c>
      <c r="H92" s="2782"/>
      <c r="I92" s="2782"/>
      <c r="J92" s="2782"/>
      <c r="K92" s="2782"/>
      <c r="L92" s="2782"/>
      <c r="M92" s="2782"/>
      <c r="N92" s="2782"/>
      <c r="O92" s="2782"/>
      <c r="P92" s="2783"/>
      <c r="Q92" s="582"/>
    </row>
    <row r="93" spans="3:17" ht="13.5" thickBot="1" x14ac:dyDescent="0.25">
      <c r="C93" s="421"/>
      <c r="D93" s="428"/>
      <c r="E93" s="2768"/>
      <c r="F93" s="2769"/>
      <c r="G93" s="149"/>
      <c r="H93" s="148"/>
      <c r="I93" s="102"/>
      <c r="J93" s="102"/>
      <c r="K93" s="102"/>
      <c r="L93" s="102"/>
      <c r="M93" s="102"/>
      <c r="N93" s="102"/>
      <c r="O93" s="102"/>
      <c r="P93" s="93"/>
      <c r="Q93" s="150"/>
    </row>
    <row r="94" spans="3:17" ht="13.5" thickBot="1" x14ac:dyDescent="0.25">
      <c r="C94" s="2299" t="s">
        <v>308</v>
      </c>
      <c r="D94" s="2300"/>
      <c r="E94" s="2770">
        <f>SUM(E91:F93)</f>
        <v>18</v>
      </c>
      <c r="F94" s="2771"/>
      <c r="G94" s="418"/>
      <c r="H94" s="419"/>
      <c r="I94" s="420"/>
      <c r="J94" s="420"/>
      <c r="K94" s="420"/>
      <c r="L94" s="420"/>
      <c r="M94" s="420"/>
      <c r="N94" s="420"/>
      <c r="O94" s="420"/>
      <c r="P94" s="350"/>
      <c r="Q94" s="350"/>
    </row>
    <row r="96" spans="3:17" x14ac:dyDescent="0.2">
      <c r="C96" s="579" t="s">
        <v>644</v>
      </c>
      <c r="D96" s="354" t="s">
        <v>793</v>
      </c>
    </row>
    <row r="98" spans="3:17" x14ac:dyDescent="0.2">
      <c r="D98" s="10"/>
      <c r="E98" s="16"/>
      <c r="F98" s="16"/>
      <c r="G98" s="10"/>
      <c r="H98" s="10"/>
      <c r="I98" s="10"/>
    </row>
    <row r="99" spans="3:17" x14ac:dyDescent="0.2">
      <c r="D99" s="10"/>
      <c r="E99" s="10"/>
      <c r="F99" s="10"/>
      <c r="G99" s="10"/>
      <c r="H99" s="10"/>
      <c r="I99" s="10"/>
    </row>
    <row r="100" spans="3:17" x14ac:dyDescent="0.2">
      <c r="D100" s="10"/>
      <c r="E100" s="10"/>
      <c r="F100" s="10"/>
      <c r="G100" s="10"/>
      <c r="H100" s="10"/>
      <c r="I100" s="10"/>
    </row>
    <row r="101" spans="3:17" x14ac:dyDescent="0.2">
      <c r="D101" s="10"/>
      <c r="E101" s="10"/>
      <c r="F101" s="10"/>
      <c r="G101" s="10"/>
      <c r="H101" s="10"/>
      <c r="I101" s="10"/>
    </row>
    <row r="106" spans="3:17" ht="18" x14ac:dyDescent="0.25">
      <c r="C106" s="2361" t="s">
        <v>265</v>
      </c>
      <c r="D106" s="2361"/>
      <c r="E106" s="2361"/>
      <c r="F106" s="2361"/>
      <c r="G106" s="2361"/>
      <c r="H106" s="2361"/>
      <c r="I106" s="2361"/>
      <c r="J106" s="2361"/>
      <c r="K106" s="2361"/>
      <c r="L106" s="2361"/>
      <c r="M106" s="2361"/>
      <c r="N106" s="2361"/>
      <c r="O106" s="2361"/>
      <c r="P106" s="2361"/>
      <c r="Q106" s="2361"/>
    </row>
    <row r="107" spans="3:17" ht="18" x14ac:dyDescent="0.25">
      <c r="C107" s="574"/>
      <c r="D107" s="574"/>
      <c r="E107" s="574"/>
      <c r="F107" s="574"/>
      <c r="G107" s="574"/>
      <c r="H107" s="574"/>
      <c r="I107" s="574"/>
      <c r="J107" s="574"/>
      <c r="K107" s="574"/>
      <c r="L107" s="574"/>
      <c r="M107" s="574"/>
      <c r="N107" s="574"/>
      <c r="O107" s="574"/>
      <c r="P107" s="574"/>
      <c r="Q107" s="574"/>
    </row>
    <row r="108" spans="3:17" x14ac:dyDescent="0.2">
      <c r="C108" s="112" t="s">
        <v>273</v>
      </c>
      <c r="E108" s="103" t="s">
        <v>27</v>
      </c>
      <c r="F108" s="103" t="s">
        <v>286</v>
      </c>
    </row>
    <row r="109" spans="3:17" x14ac:dyDescent="0.2">
      <c r="C109" s="95" t="s">
        <v>25</v>
      </c>
      <c r="E109" s="103" t="s">
        <v>27</v>
      </c>
      <c r="F109" s="575">
        <v>2014</v>
      </c>
    </row>
    <row r="110" spans="3:17" x14ac:dyDescent="0.2">
      <c r="C110" s="112" t="s">
        <v>311</v>
      </c>
      <c r="E110" s="103" t="s">
        <v>27</v>
      </c>
      <c r="F110" s="103" t="s">
        <v>295</v>
      </c>
    </row>
    <row r="111" spans="3:17" x14ac:dyDescent="0.2">
      <c r="C111" s="112" t="s">
        <v>26</v>
      </c>
      <c r="E111" s="103" t="s">
        <v>27</v>
      </c>
      <c r="F111" s="103" t="s">
        <v>646</v>
      </c>
    </row>
    <row r="112" spans="3:17" ht="13.5" thickBot="1" x14ac:dyDescent="0.25"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</row>
    <row r="113" spans="3:17" x14ac:dyDescent="0.2">
      <c r="C113" s="2788" t="s">
        <v>221</v>
      </c>
      <c r="D113" s="2790" t="s">
        <v>272</v>
      </c>
      <c r="E113" s="2793" t="s">
        <v>243</v>
      </c>
      <c r="F113" s="2794"/>
      <c r="G113" s="2799" t="s">
        <v>170</v>
      </c>
      <c r="H113" s="2800"/>
      <c r="I113" s="2800"/>
      <c r="J113" s="2800"/>
      <c r="K113" s="2800"/>
      <c r="L113" s="2800"/>
      <c r="M113" s="2800"/>
      <c r="N113" s="2800"/>
      <c r="O113" s="2800"/>
      <c r="P113" s="2801"/>
      <c r="Q113" s="2400" t="s">
        <v>309</v>
      </c>
    </row>
    <row r="114" spans="3:17" x14ac:dyDescent="0.2">
      <c r="C114" s="2789"/>
      <c r="D114" s="2791"/>
      <c r="E114" s="2795"/>
      <c r="F114" s="2796"/>
      <c r="G114" s="2802"/>
      <c r="H114" s="2803"/>
      <c r="I114" s="2803"/>
      <c r="J114" s="2803"/>
      <c r="K114" s="2803"/>
      <c r="L114" s="2803"/>
      <c r="M114" s="2803"/>
      <c r="N114" s="2803"/>
      <c r="O114" s="2803"/>
      <c r="P114" s="2804"/>
      <c r="Q114" s="2402"/>
    </row>
    <row r="115" spans="3:17" x14ac:dyDescent="0.2">
      <c r="C115" s="2789"/>
      <c r="D115" s="2792"/>
      <c r="E115" s="2797"/>
      <c r="F115" s="2798"/>
      <c r="G115" s="2805"/>
      <c r="H115" s="2806"/>
      <c r="I115" s="2806"/>
      <c r="J115" s="2806"/>
      <c r="K115" s="2806"/>
      <c r="L115" s="2806"/>
      <c r="M115" s="2806"/>
      <c r="N115" s="2806"/>
      <c r="O115" s="2806"/>
      <c r="P115" s="2807"/>
      <c r="Q115" s="2404"/>
    </row>
    <row r="116" spans="3:17" ht="13.5" thickBot="1" x14ac:dyDescent="0.25">
      <c r="C116" s="580">
        <v>1</v>
      </c>
      <c r="D116" s="432">
        <v>2</v>
      </c>
      <c r="E116" s="2772">
        <v>3</v>
      </c>
      <c r="F116" s="2773"/>
      <c r="G116" s="2774">
        <v>4</v>
      </c>
      <c r="H116" s="2775"/>
      <c r="I116" s="2775"/>
      <c r="J116" s="2775"/>
      <c r="K116" s="2775"/>
      <c r="L116" s="2775"/>
      <c r="M116" s="2775"/>
      <c r="N116" s="2775"/>
      <c r="O116" s="2775"/>
      <c r="P116" s="2776"/>
      <c r="Q116" s="581">
        <v>5</v>
      </c>
    </row>
    <row r="117" spans="3:17" x14ac:dyDescent="0.2">
      <c r="C117" s="422"/>
      <c r="D117" s="427"/>
      <c r="E117" s="2779"/>
      <c r="F117" s="2780"/>
      <c r="G117" s="2781"/>
      <c r="H117" s="2782"/>
      <c r="I117" s="2782"/>
      <c r="J117" s="2782"/>
      <c r="K117" s="2782"/>
      <c r="L117" s="2782"/>
      <c r="M117" s="2782"/>
      <c r="N117" s="2782"/>
      <c r="O117" s="2782"/>
      <c r="P117" s="2783"/>
      <c r="Q117" s="150"/>
    </row>
    <row r="118" spans="3:17" x14ac:dyDescent="0.2">
      <c r="C118" s="505"/>
      <c r="D118" s="428" t="s">
        <v>275</v>
      </c>
      <c r="E118" s="2779">
        <v>20</v>
      </c>
      <c r="F118" s="2780"/>
      <c r="G118" s="2781" t="s">
        <v>377</v>
      </c>
      <c r="H118" s="2782"/>
      <c r="I118" s="2782"/>
      <c r="J118" s="2782"/>
      <c r="K118" s="2782"/>
      <c r="L118" s="2782"/>
      <c r="M118" s="2782"/>
      <c r="N118" s="2782"/>
      <c r="O118" s="2782"/>
      <c r="P118" s="2783"/>
      <c r="Q118" s="582"/>
    </row>
    <row r="119" spans="3:17" ht="13.5" thickBot="1" x14ac:dyDescent="0.25">
      <c r="C119" s="421"/>
      <c r="D119" s="428"/>
      <c r="E119" s="2768"/>
      <c r="F119" s="2769"/>
      <c r="G119" s="149"/>
      <c r="H119" s="148"/>
      <c r="I119" s="102"/>
      <c r="J119" s="102"/>
      <c r="K119" s="102"/>
      <c r="L119" s="102"/>
      <c r="M119" s="102"/>
      <c r="N119" s="102"/>
      <c r="O119" s="102"/>
      <c r="P119" s="93"/>
      <c r="Q119" s="150"/>
    </row>
    <row r="120" spans="3:17" ht="13.5" thickBot="1" x14ac:dyDescent="0.25">
      <c r="C120" s="2299" t="s">
        <v>308</v>
      </c>
      <c r="D120" s="2300"/>
      <c r="E120" s="2770">
        <f>SUM(E117:F119)</f>
        <v>20</v>
      </c>
      <c r="F120" s="2771"/>
      <c r="G120" s="418"/>
      <c r="H120" s="419"/>
      <c r="I120" s="420"/>
      <c r="J120" s="420"/>
      <c r="K120" s="420"/>
      <c r="L120" s="420"/>
      <c r="M120" s="420"/>
      <c r="N120" s="420"/>
      <c r="O120" s="420"/>
      <c r="P120" s="350"/>
      <c r="Q120" s="350"/>
    </row>
    <row r="122" spans="3:17" x14ac:dyDescent="0.2">
      <c r="C122" s="1680" t="s">
        <v>644</v>
      </c>
      <c r="D122" s="112" t="s">
        <v>679</v>
      </c>
    </row>
    <row r="124" spans="3:17" x14ac:dyDescent="0.2">
      <c r="D124" s="10"/>
      <c r="E124" s="16"/>
      <c r="F124" s="16"/>
      <c r="G124" s="10"/>
      <c r="H124" s="10"/>
      <c r="I124" s="10"/>
    </row>
    <row r="125" spans="3:17" x14ac:dyDescent="0.2">
      <c r="D125" s="10"/>
      <c r="E125" s="10"/>
      <c r="F125" s="10"/>
      <c r="G125" s="10"/>
      <c r="H125" s="10"/>
      <c r="I125" s="10"/>
    </row>
    <row r="126" spans="3:17" x14ac:dyDescent="0.2">
      <c r="D126" s="10"/>
      <c r="E126" s="10"/>
      <c r="F126" s="10"/>
      <c r="G126" s="10"/>
      <c r="H126" s="10"/>
      <c r="I126" s="10"/>
    </row>
    <row r="127" spans="3:17" x14ac:dyDescent="0.2">
      <c r="D127" s="10"/>
      <c r="E127" s="10"/>
      <c r="F127" s="10"/>
      <c r="G127" s="10"/>
      <c r="H127" s="10"/>
      <c r="I127" s="10"/>
    </row>
    <row r="132" spans="3:17" ht="18" x14ac:dyDescent="0.25">
      <c r="C132" s="2361" t="s">
        <v>265</v>
      </c>
      <c r="D132" s="2361"/>
      <c r="E132" s="2361"/>
      <c r="F132" s="2361"/>
      <c r="G132" s="2361"/>
      <c r="H132" s="2361"/>
      <c r="I132" s="2361"/>
      <c r="J132" s="2361"/>
      <c r="K132" s="2361"/>
      <c r="L132" s="2361"/>
      <c r="M132" s="2361"/>
      <c r="N132" s="2361"/>
      <c r="O132" s="2361"/>
      <c r="P132" s="2361"/>
      <c r="Q132" s="2361"/>
    </row>
    <row r="133" spans="3:17" ht="18" x14ac:dyDescent="0.25">
      <c r="C133" s="574"/>
      <c r="D133" s="574"/>
      <c r="E133" s="574"/>
      <c r="F133" s="574"/>
      <c r="G133" s="574"/>
      <c r="H133" s="574"/>
      <c r="I133" s="574"/>
      <c r="J133" s="574"/>
      <c r="K133" s="574"/>
      <c r="L133" s="574"/>
      <c r="M133" s="574"/>
      <c r="N133" s="574"/>
      <c r="O133" s="574"/>
      <c r="P133" s="574"/>
      <c r="Q133" s="574"/>
    </row>
    <row r="134" spans="3:17" x14ac:dyDescent="0.2">
      <c r="C134" s="112" t="s">
        <v>273</v>
      </c>
      <c r="E134" s="103" t="s">
        <v>27</v>
      </c>
      <c r="F134" s="103" t="s">
        <v>287</v>
      </c>
    </row>
    <row r="135" spans="3:17" x14ac:dyDescent="0.2">
      <c r="C135" s="95" t="s">
        <v>25</v>
      </c>
      <c r="E135" s="103" t="s">
        <v>27</v>
      </c>
      <c r="F135" s="575">
        <v>2014</v>
      </c>
    </row>
    <row r="136" spans="3:17" x14ac:dyDescent="0.2">
      <c r="C136" s="112" t="s">
        <v>311</v>
      </c>
      <c r="E136" s="103" t="s">
        <v>27</v>
      </c>
      <c r="F136" s="103" t="s">
        <v>295</v>
      </c>
    </row>
    <row r="137" spans="3:17" x14ac:dyDescent="0.2">
      <c r="C137" s="112" t="s">
        <v>26</v>
      </c>
      <c r="E137" s="103" t="s">
        <v>27</v>
      </c>
      <c r="F137" s="103" t="s">
        <v>646</v>
      </c>
    </row>
    <row r="138" spans="3:17" ht="13.5" thickBot="1" x14ac:dyDescent="0.25"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</row>
    <row r="139" spans="3:17" x14ac:dyDescent="0.2">
      <c r="C139" s="2788" t="s">
        <v>221</v>
      </c>
      <c r="D139" s="2790" t="s">
        <v>272</v>
      </c>
      <c r="E139" s="2793" t="s">
        <v>243</v>
      </c>
      <c r="F139" s="2794"/>
      <c r="G139" s="2799" t="s">
        <v>170</v>
      </c>
      <c r="H139" s="2800"/>
      <c r="I139" s="2800"/>
      <c r="J139" s="2800"/>
      <c r="K139" s="2800"/>
      <c r="L139" s="2800"/>
      <c r="M139" s="2800"/>
      <c r="N139" s="2800"/>
      <c r="O139" s="2800"/>
      <c r="P139" s="2801"/>
      <c r="Q139" s="2400" t="s">
        <v>309</v>
      </c>
    </row>
    <row r="140" spans="3:17" x14ac:dyDescent="0.2">
      <c r="C140" s="2789"/>
      <c r="D140" s="2791"/>
      <c r="E140" s="2795"/>
      <c r="F140" s="2796"/>
      <c r="G140" s="2802"/>
      <c r="H140" s="2803"/>
      <c r="I140" s="2803"/>
      <c r="J140" s="2803"/>
      <c r="K140" s="2803"/>
      <c r="L140" s="2803"/>
      <c r="M140" s="2803"/>
      <c r="N140" s="2803"/>
      <c r="O140" s="2803"/>
      <c r="P140" s="2804"/>
      <c r="Q140" s="2402"/>
    </row>
    <row r="141" spans="3:17" x14ac:dyDescent="0.2">
      <c r="C141" s="2789"/>
      <c r="D141" s="2792"/>
      <c r="E141" s="2797"/>
      <c r="F141" s="2798"/>
      <c r="G141" s="2805"/>
      <c r="H141" s="2806"/>
      <c r="I141" s="2806"/>
      <c r="J141" s="2806"/>
      <c r="K141" s="2806"/>
      <c r="L141" s="2806"/>
      <c r="M141" s="2806"/>
      <c r="N141" s="2806"/>
      <c r="O141" s="2806"/>
      <c r="P141" s="2807"/>
      <c r="Q141" s="2404"/>
    </row>
    <row r="142" spans="3:17" ht="13.5" thickBot="1" x14ac:dyDescent="0.25">
      <c r="C142" s="580">
        <v>1</v>
      </c>
      <c r="D142" s="432">
        <v>2</v>
      </c>
      <c r="E142" s="2772">
        <v>3</v>
      </c>
      <c r="F142" s="2773"/>
      <c r="G142" s="2774">
        <v>4</v>
      </c>
      <c r="H142" s="2775"/>
      <c r="I142" s="2775"/>
      <c r="J142" s="2775"/>
      <c r="K142" s="2775"/>
      <c r="L142" s="2775"/>
      <c r="M142" s="2775"/>
      <c r="N142" s="2775"/>
      <c r="O142" s="2775"/>
      <c r="P142" s="2776"/>
      <c r="Q142" s="581">
        <v>5</v>
      </c>
    </row>
    <row r="143" spans="3:17" x14ac:dyDescent="0.2">
      <c r="C143" s="422"/>
      <c r="D143" s="427"/>
      <c r="E143" s="2777"/>
      <c r="F143" s="2778"/>
      <c r="G143" s="423"/>
      <c r="H143" s="424"/>
      <c r="I143" s="425"/>
      <c r="J143" s="425"/>
      <c r="K143" s="425"/>
      <c r="L143" s="425"/>
      <c r="M143" s="425"/>
      <c r="N143" s="425"/>
      <c r="O143" s="425"/>
      <c r="P143" s="426"/>
      <c r="Q143" s="150"/>
    </row>
    <row r="144" spans="3:17" x14ac:dyDescent="0.2">
      <c r="C144" s="505"/>
      <c r="D144" s="428" t="s">
        <v>275</v>
      </c>
      <c r="E144" s="2779">
        <v>16</v>
      </c>
      <c r="F144" s="2780"/>
      <c r="G144" s="2781" t="s">
        <v>377</v>
      </c>
      <c r="H144" s="2782"/>
      <c r="I144" s="2782"/>
      <c r="J144" s="2782"/>
      <c r="K144" s="2782"/>
      <c r="L144" s="2782"/>
      <c r="M144" s="2782"/>
      <c r="N144" s="2782"/>
      <c r="O144" s="2782"/>
      <c r="P144" s="2783"/>
      <c r="Q144" s="582"/>
    </row>
    <row r="145" spans="3:17" ht="13.5" thickBot="1" x14ac:dyDescent="0.25">
      <c r="C145" s="421"/>
      <c r="D145" s="428"/>
      <c r="E145" s="2768"/>
      <c r="F145" s="2769"/>
      <c r="G145" s="149"/>
      <c r="H145" s="148"/>
      <c r="I145" s="102"/>
      <c r="J145" s="102"/>
      <c r="K145" s="102"/>
      <c r="L145" s="102"/>
      <c r="M145" s="102"/>
      <c r="N145" s="102"/>
      <c r="O145" s="102"/>
      <c r="P145" s="93"/>
      <c r="Q145" s="150"/>
    </row>
    <row r="146" spans="3:17" ht="13.5" thickBot="1" x14ac:dyDescent="0.25">
      <c r="C146" s="2299" t="s">
        <v>308</v>
      </c>
      <c r="D146" s="2300"/>
      <c r="E146" s="2810">
        <f>SUM(E143:F145)</f>
        <v>16</v>
      </c>
      <c r="F146" s="2811"/>
      <c r="G146" s="418"/>
      <c r="H146" s="419"/>
      <c r="I146" s="420"/>
      <c r="J146" s="420"/>
      <c r="K146" s="420"/>
      <c r="L146" s="420"/>
      <c r="M146" s="420"/>
      <c r="N146" s="420"/>
      <c r="O146" s="420"/>
      <c r="P146" s="350"/>
      <c r="Q146" s="350"/>
    </row>
    <row r="148" spans="3:17" x14ac:dyDescent="0.2">
      <c r="C148" s="1680" t="s">
        <v>644</v>
      </c>
      <c r="D148" s="112" t="s">
        <v>679</v>
      </c>
    </row>
    <row r="150" spans="3:17" x14ac:dyDescent="0.2">
      <c r="D150" s="10"/>
      <c r="E150" s="16"/>
      <c r="F150" s="16"/>
      <c r="G150" s="10"/>
      <c r="H150" s="10"/>
      <c r="I150" s="10"/>
    </row>
    <row r="151" spans="3:17" x14ac:dyDescent="0.2">
      <c r="D151" s="10"/>
      <c r="E151" s="10"/>
      <c r="F151" s="10"/>
      <c r="G151" s="10"/>
      <c r="H151" s="10"/>
      <c r="I151" s="10"/>
    </row>
    <row r="152" spans="3:17" x14ac:dyDescent="0.2">
      <c r="D152" s="10"/>
      <c r="E152" s="10"/>
      <c r="F152" s="10"/>
      <c r="G152" s="10"/>
      <c r="H152" s="10"/>
      <c r="I152" s="10"/>
    </row>
    <row r="153" spans="3:17" x14ac:dyDescent="0.2">
      <c r="D153" s="10"/>
      <c r="E153" s="10"/>
      <c r="F153" s="10"/>
      <c r="G153" s="10"/>
      <c r="H153" s="10"/>
      <c r="I153" s="10"/>
    </row>
    <row r="158" spans="3:17" ht="18" x14ac:dyDescent="0.25">
      <c r="C158" s="2361" t="s">
        <v>265</v>
      </c>
      <c r="D158" s="2361"/>
      <c r="E158" s="2361"/>
      <c r="F158" s="2361"/>
      <c r="G158" s="2361"/>
      <c r="H158" s="2361"/>
      <c r="I158" s="2361"/>
      <c r="J158" s="2361"/>
      <c r="K158" s="2361"/>
      <c r="L158" s="2361"/>
      <c r="M158" s="2361"/>
      <c r="N158" s="2361"/>
      <c r="O158" s="2361"/>
      <c r="P158" s="2361"/>
      <c r="Q158" s="2361"/>
    </row>
    <row r="159" spans="3:17" ht="18" x14ac:dyDescent="0.25">
      <c r="C159" s="574"/>
      <c r="D159" s="574"/>
      <c r="E159" s="574"/>
      <c r="F159" s="574"/>
      <c r="G159" s="574"/>
      <c r="H159" s="574"/>
      <c r="I159" s="574"/>
      <c r="J159" s="574"/>
      <c r="K159" s="574"/>
      <c r="L159" s="574"/>
      <c r="M159" s="574"/>
      <c r="N159" s="574"/>
      <c r="O159" s="574"/>
      <c r="P159" s="574"/>
      <c r="Q159" s="574"/>
    </row>
    <row r="160" spans="3:17" x14ac:dyDescent="0.2">
      <c r="C160" s="112" t="s">
        <v>273</v>
      </c>
      <c r="E160" s="103" t="s">
        <v>27</v>
      </c>
      <c r="F160" s="103" t="s">
        <v>288</v>
      </c>
    </row>
    <row r="161" spans="3:17" x14ac:dyDescent="0.2">
      <c r="C161" s="95" t="s">
        <v>25</v>
      </c>
      <c r="E161" s="103" t="s">
        <v>27</v>
      </c>
      <c r="F161" s="575">
        <v>2014</v>
      </c>
    </row>
    <row r="162" spans="3:17" x14ac:dyDescent="0.2">
      <c r="C162" s="112" t="s">
        <v>311</v>
      </c>
      <c r="E162" s="103" t="s">
        <v>27</v>
      </c>
      <c r="F162" s="103" t="s">
        <v>295</v>
      </c>
    </row>
    <row r="163" spans="3:17" x14ac:dyDescent="0.2">
      <c r="C163" s="112" t="s">
        <v>26</v>
      </c>
      <c r="E163" s="103" t="s">
        <v>27</v>
      </c>
      <c r="F163" s="103" t="s">
        <v>646</v>
      </c>
    </row>
    <row r="164" spans="3:17" ht="13.5" thickBot="1" x14ac:dyDescent="0.25"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</row>
    <row r="165" spans="3:17" x14ac:dyDescent="0.2">
      <c r="C165" s="2788" t="s">
        <v>221</v>
      </c>
      <c r="D165" s="2790" t="s">
        <v>272</v>
      </c>
      <c r="E165" s="2793" t="s">
        <v>243</v>
      </c>
      <c r="F165" s="2794"/>
      <c r="G165" s="2799" t="s">
        <v>170</v>
      </c>
      <c r="H165" s="2800"/>
      <c r="I165" s="2800"/>
      <c r="J165" s="2800"/>
      <c r="K165" s="2800"/>
      <c r="L165" s="2800"/>
      <c r="M165" s="2800"/>
      <c r="N165" s="2800"/>
      <c r="O165" s="2800"/>
      <c r="P165" s="2801"/>
      <c r="Q165" s="2400" t="s">
        <v>309</v>
      </c>
    </row>
    <row r="166" spans="3:17" x14ac:dyDescent="0.2">
      <c r="C166" s="2789"/>
      <c r="D166" s="2791"/>
      <c r="E166" s="2795"/>
      <c r="F166" s="2796"/>
      <c r="G166" s="2802"/>
      <c r="H166" s="2803"/>
      <c r="I166" s="2803"/>
      <c r="J166" s="2803"/>
      <c r="K166" s="2803"/>
      <c r="L166" s="2803"/>
      <c r="M166" s="2803"/>
      <c r="N166" s="2803"/>
      <c r="O166" s="2803"/>
      <c r="P166" s="2804"/>
      <c r="Q166" s="2402"/>
    </row>
    <row r="167" spans="3:17" x14ac:dyDescent="0.2">
      <c r="C167" s="2789"/>
      <c r="D167" s="2792"/>
      <c r="E167" s="2797"/>
      <c r="F167" s="2798"/>
      <c r="G167" s="2805"/>
      <c r="H167" s="2806"/>
      <c r="I167" s="2806"/>
      <c r="J167" s="2806"/>
      <c r="K167" s="2806"/>
      <c r="L167" s="2806"/>
      <c r="M167" s="2806"/>
      <c r="N167" s="2806"/>
      <c r="O167" s="2806"/>
      <c r="P167" s="2807"/>
      <c r="Q167" s="2404"/>
    </row>
    <row r="168" spans="3:17" ht="13.5" thickBot="1" x14ac:dyDescent="0.25">
      <c r="C168" s="580">
        <v>1</v>
      </c>
      <c r="D168" s="432">
        <v>2</v>
      </c>
      <c r="E168" s="2772">
        <v>3</v>
      </c>
      <c r="F168" s="2773"/>
      <c r="G168" s="2774">
        <v>4</v>
      </c>
      <c r="H168" s="2775"/>
      <c r="I168" s="2775"/>
      <c r="J168" s="2775"/>
      <c r="K168" s="2775"/>
      <c r="L168" s="2775"/>
      <c r="M168" s="2775"/>
      <c r="N168" s="2775"/>
      <c r="O168" s="2775"/>
      <c r="P168" s="2776"/>
      <c r="Q168" s="581">
        <v>5</v>
      </c>
    </row>
    <row r="169" spans="3:17" x14ac:dyDescent="0.2">
      <c r="C169" s="422"/>
      <c r="D169" s="427"/>
      <c r="E169" s="2777"/>
      <c r="F169" s="2778"/>
      <c r="G169" s="423"/>
      <c r="H169" s="424"/>
      <c r="I169" s="425"/>
      <c r="J169" s="425"/>
      <c r="K169" s="425"/>
      <c r="L169" s="425"/>
      <c r="M169" s="425"/>
      <c r="N169" s="425"/>
      <c r="O169" s="425"/>
      <c r="P169" s="426"/>
      <c r="Q169" s="150"/>
    </row>
    <row r="170" spans="3:17" x14ac:dyDescent="0.2">
      <c r="C170" s="505"/>
      <c r="D170" s="428" t="s">
        <v>275</v>
      </c>
      <c r="E170" s="2779">
        <v>28</v>
      </c>
      <c r="F170" s="2780"/>
      <c r="G170" s="2781" t="s">
        <v>377</v>
      </c>
      <c r="H170" s="2782"/>
      <c r="I170" s="2782"/>
      <c r="J170" s="2782"/>
      <c r="K170" s="2782"/>
      <c r="L170" s="2782"/>
      <c r="M170" s="2782"/>
      <c r="N170" s="2782"/>
      <c r="O170" s="2782"/>
      <c r="P170" s="2783"/>
      <c r="Q170" s="582"/>
    </row>
    <row r="171" spans="3:17" ht="13.5" thickBot="1" x14ac:dyDescent="0.25">
      <c r="C171" s="421"/>
      <c r="D171" s="428"/>
      <c r="E171" s="2768"/>
      <c r="F171" s="2769"/>
      <c r="G171" s="149"/>
      <c r="H171" s="148"/>
      <c r="I171" s="102"/>
      <c r="J171" s="102"/>
      <c r="K171" s="102"/>
      <c r="L171" s="102"/>
      <c r="M171" s="102"/>
      <c r="N171" s="102"/>
      <c r="O171" s="102"/>
      <c r="P171" s="93"/>
      <c r="Q171" s="150"/>
    </row>
    <row r="172" spans="3:17" ht="13.5" thickBot="1" x14ac:dyDescent="0.25">
      <c r="C172" s="2299" t="s">
        <v>308</v>
      </c>
      <c r="D172" s="2300"/>
      <c r="E172" s="2786">
        <f>SUM(E169:F171)</f>
        <v>28</v>
      </c>
      <c r="F172" s="2787"/>
      <c r="G172" s="418"/>
      <c r="H172" s="419"/>
      <c r="I172" s="420"/>
      <c r="J172" s="420"/>
      <c r="K172" s="420"/>
      <c r="L172" s="420"/>
      <c r="M172" s="420"/>
      <c r="N172" s="420"/>
      <c r="O172" s="420"/>
      <c r="P172" s="350"/>
      <c r="Q172" s="350"/>
    </row>
    <row r="174" spans="3:17" x14ac:dyDescent="0.2">
      <c r="C174" s="1680" t="s">
        <v>644</v>
      </c>
      <c r="D174" s="112" t="s">
        <v>679</v>
      </c>
    </row>
    <row r="176" spans="3:17" x14ac:dyDescent="0.2">
      <c r="D176" s="10"/>
      <c r="E176" s="16"/>
      <c r="F176" s="16"/>
      <c r="G176" s="10"/>
      <c r="H176" s="10"/>
      <c r="I176" s="10"/>
    </row>
    <row r="177" spans="3:17" x14ac:dyDescent="0.2">
      <c r="D177" s="10"/>
      <c r="E177" s="10"/>
      <c r="F177" s="10"/>
      <c r="G177" s="10"/>
      <c r="H177" s="10"/>
      <c r="I177" s="10"/>
    </row>
    <row r="178" spans="3:17" x14ac:dyDescent="0.2">
      <c r="D178" s="10"/>
      <c r="E178" s="10"/>
      <c r="F178" s="10"/>
      <c r="G178" s="10"/>
      <c r="H178" s="10"/>
      <c r="I178" s="10"/>
    </row>
    <row r="179" spans="3:17" x14ac:dyDescent="0.2">
      <c r="D179" s="10"/>
      <c r="E179" s="10"/>
      <c r="F179" s="10"/>
      <c r="G179" s="10"/>
      <c r="H179" s="10"/>
      <c r="I179" s="10"/>
    </row>
    <row r="184" spans="3:17" ht="18" x14ac:dyDescent="0.25">
      <c r="C184" s="2361" t="s">
        <v>265</v>
      </c>
      <c r="D184" s="2361"/>
      <c r="E184" s="2361"/>
      <c r="F184" s="2361"/>
      <c r="G184" s="2361"/>
      <c r="H184" s="2361"/>
      <c r="I184" s="2361"/>
      <c r="J184" s="2361"/>
      <c r="K184" s="2361"/>
      <c r="L184" s="2361"/>
      <c r="M184" s="2361"/>
      <c r="N184" s="2361"/>
      <c r="O184" s="2361"/>
      <c r="P184" s="2361"/>
      <c r="Q184" s="2361"/>
    </row>
    <row r="185" spans="3:17" ht="18" x14ac:dyDescent="0.25"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574"/>
      <c r="O185" s="574"/>
      <c r="P185" s="574"/>
      <c r="Q185" s="574"/>
    </row>
    <row r="186" spans="3:17" x14ac:dyDescent="0.2">
      <c r="C186" s="112" t="s">
        <v>273</v>
      </c>
      <c r="E186" s="103" t="s">
        <v>27</v>
      </c>
      <c r="F186" s="103" t="s">
        <v>289</v>
      </c>
    </row>
    <row r="187" spans="3:17" x14ac:dyDescent="0.2">
      <c r="C187" s="95" t="s">
        <v>25</v>
      </c>
      <c r="E187" s="103" t="s">
        <v>27</v>
      </c>
      <c r="F187" s="575">
        <v>2014</v>
      </c>
    </row>
    <row r="188" spans="3:17" x14ac:dyDescent="0.2">
      <c r="C188" s="112" t="s">
        <v>311</v>
      </c>
      <c r="E188" s="103" t="s">
        <v>27</v>
      </c>
      <c r="F188" s="103" t="s">
        <v>295</v>
      </c>
    </row>
    <row r="189" spans="3:17" x14ac:dyDescent="0.2">
      <c r="C189" s="112" t="s">
        <v>26</v>
      </c>
      <c r="E189" s="103" t="s">
        <v>27</v>
      </c>
      <c r="F189" s="103" t="s">
        <v>646</v>
      </c>
    </row>
    <row r="190" spans="3:17" ht="13.5" thickBot="1" x14ac:dyDescent="0.25"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</row>
    <row r="191" spans="3:17" x14ac:dyDescent="0.2">
      <c r="C191" s="2788" t="s">
        <v>221</v>
      </c>
      <c r="D191" s="2790" t="s">
        <v>272</v>
      </c>
      <c r="E191" s="2793" t="s">
        <v>243</v>
      </c>
      <c r="F191" s="2794"/>
      <c r="G191" s="2799" t="s">
        <v>170</v>
      </c>
      <c r="H191" s="2800"/>
      <c r="I191" s="2800"/>
      <c r="J191" s="2800"/>
      <c r="K191" s="2800"/>
      <c r="L191" s="2800"/>
      <c r="M191" s="2800"/>
      <c r="N191" s="2800"/>
      <c r="O191" s="2800"/>
      <c r="P191" s="2801"/>
      <c r="Q191" s="2400" t="s">
        <v>309</v>
      </c>
    </row>
    <row r="192" spans="3:17" x14ac:dyDescent="0.2">
      <c r="C192" s="2789"/>
      <c r="D192" s="2791"/>
      <c r="E192" s="2795"/>
      <c r="F192" s="2796"/>
      <c r="G192" s="2802"/>
      <c r="H192" s="2803"/>
      <c r="I192" s="2803"/>
      <c r="J192" s="2803"/>
      <c r="K192" s="2803"/>
      <c r="L192" s="2803"/>
      <c r="M192" s="2803"/>
      <c r="N192" s="2803"/>
      <c r="O192" s="2803"/>
      <c r="P192" s="2804"/>
      <c r="Q192" s="2402"/>
    </row>
    <row r="193" spans="3:17" x14ac:dyDescent="0.2">
      <c r="C193" s="2789"/>
      <c r="D193" s="2792"/>
      <c r="E193" s="2797"/>
      <c r="F193" s="2798"/>
      <c r="G193" s="2805"/>
      <c r="H193" s="2806"/>
      <c r="I193" s="2806"/>
      <c r="J193" s="2806"/>
      <c r="K193" s="2806"/>
      <c r="L193" s="2806"/>
      <c r="M193" s="2806"/>
      <c r="N193" s="2806"/>
      <c r="O193" s="2806"/>
      <c r="P193" s="2807"/>
      <c r="Q193" s="2404"/>
    </row>
    <row r="194" spans="3:17" ht="13.5" thickBot="1" x14ac:dyDescent="0.25">
      <c r="C194" s="580">
        <v>1</v>
      </c>
      <c r="D194" s="432">
        <v>2</v>
      </c>
      <c r="E194" s="2772">
        <v>3</v>
      </c>
      <c r="F194" s="2773"/>
      <c r="G194" s="2774">
        <v>4</v>
      </c>
      <c r="H194" s="2775"/>
      <c r="I194" s="2775"/>
      <c r="J194" s="2775"/>
      <c r="K194" s="2775"/>
      <c r="L194" s="2775"/>
      <c r="M194" s="2775"/>
      <c r="N194" s="2775"/>
      <c r="O194" s="2775"/>
      <c r="P194" s="2776"/>
      <c r="Q194" s="581">
        <v>5</v>
      </c>
    </row>
    <row r="195" spans="3:17" x14ac:dyDescent="0.2">
      <c r="C195" s="422"/>
      <c r="D195" s="427"/>
      <c r="E195" s="2777"/>
      <c r="F195" s="2778"/>
      <c r="G195" s="423"/>
      <c r="H195" s="424"/>
      <c r="I195" s="425"/>
      <c r="J195" s="425"/>
      <c r="K195" s="425"/>
      <c r="L195" s="425"/>
      <c r="M195" s="425"/>
      <c r="N195" s="425"/>
      <c r="O195" s="425"/>
      <c r="P195" s="426"/>
      <c r="Q195" s="150"/>
    </row>
    <row r="196" spans="3:17" x14ac:dyDescent="0.2">
      <c r="C196" s="505"/>
      <c r="D196" s="428" t="s">
        <v>275</v>
      </c>
      <c r="E196" s="2779">
        <v>15</v>
      </c>
      <c r="F196" s="2780"/>
      <c r="G196" s="2781" t="s">
        <v>377</v>
      </c>
      <c r="H196" s="2782"/>
      <c r="I196" s="2782"/>
      <c r="J196" s="2782"/>
      <c r="K196" s="2782"/>
      <c r="L196" s="2782"/>
      <c r="M196" s="2782"/>
      <c r="N196" s="2782"/>
      <c r="O196" s="2782"/>
      <c r="P196" s="2783"/>
      <c r="Q196" s="582"/>
    </row>
    <row r="197" spans="3:17" ht="13.5" thickBot="1" x14ac:dyDescent="0.25">
      <c r="C197" s="421"/>
      <c r="D197" s="428"/>
      <c r="E197" s="2768"/>
      <c r="F197" s="2769"/>
      <c r="G197" s="149"/>
      <c r="H197" s="148"/>
      <c r="I197" s="102"/>
      <c r="J197" s="102"/>
      <c r="K197" s="102"/>
      <c r="L197" s="102"/>
      <c r="M197" s="102"/>
      <c r="N197" s="102"/>
      <c r="O197" s="102"/>
      <c r="P197" s="93"/>
      <c r="Q197" s="150"/>
    </row>
    <row r="198" spans="3:17" ht="13.5" thickBot="1" x14ac:dyDescent="0.25">
      <c r="C198" s="2299" t="s">
        <v>308</v>
      </c>
      <c r="D198" s="2300"/>
      <c r="E198" s="2770">
        <f>SUM(E195:F197)</f>
        <v>15</v>
      </c>
      <c r="F198" s="2771"/>
      <c r="G198" s="418"/>
      <c r="H198" s="419"/>
      <c r="I198" s="420"/>
      <c r="J198" s="420"/>
      <c r="K198" s="420"/>
      <c r="L198" s="420"/>
      <c r="M198" s="420"/>
      <c r="N198" s="420"/>
      <c r="O198" s="420"/>
      <c r="P198" s="350"/>
      <c r="Q198" s="350"/>
    </row>
    <row r="200" spans="3:17" x14ac:dyDescent="0.2">
      <c r="C200" s="1680" t="s">
        <v>644</v>
      </c>
      <c r="D200" s="112" t="s">
        <v>679</v>
      </c>
    </row>
    <row r="202" spans="3:17" x14ac:dyDescent="0.2">
      <c r="D202" s="10"/>
      <c r="E202" s="16"/>
      <c r="F202" s="16"/>
      <c r="G202" s="10"/>
      <c r="H202" s="10"/>
      <c r="I202" s="10"/>
    </row>
    <row r="203" spans="3:17" x14ac:dyDescent="0.2">
      <c r="D203" s="10"/>
      <c r="E203" s="10"/>
      <c r="F203" s="10"/>
      <c r="G203" s="10"/>
      <c r="H203" s="10"/>
      <c r="I203" s="10"/>
    </row>
    <row r="204" spans="3:17" x14ac:dyDescent="0.2">
      <c r="D204" s="10"/>
      <c r="E204" s="10"/>
      <c r="F204" s="10"/>
      <c r="G204" s="10"/>
      <c r="H204" s="10"/>
      <c r="I204" s="10"/>
    </row>
    <row r="205" spans="3:17" x14ac:dyDescent="0.2">
      <c r="D205" s="10"/>
      <c r="E205" s="10"/>
      <c r="F205" s="10"/>
      <c r="G205" s="10"/>
      <c r="H205" s="10"/>
      <c r="I205" s="10"/>
    </row>
    <row r="210" spans="3:17" ht="18" x14ac:dyDescent="0.25">
      <c r="C210" s="2361" t="s">
        <v>265</v>
      </c>
      <c r="D210" s="2361"/>
      <c r="E210" s="2361"/>
      <c r="F210" s="2361"/>
      <c r="G210" s="2361"/>
      <c r="H210" s="2361"/>
      <c r="I210" s="2361"/>
      <c r="J210" s="2361"/>
      <c r="K210" s="2361"/>
      <c r="L210" s="2361"/>
      <c r="M210" s="2361"/>
      <c r="N210" s="2361"/>
      <c r="O210" s="2361"/>
      <c r="P210" s="2361"/>
      <c r="Q210" s="2361"/>
    </row>
    <row r="211" spans="3:17" ht="18" x14ac:dyDescent="0.25">
      <c r="C211" s="574"/>
      <c r="D211" s="574"/>
      <c r="E211" s="574"/>
      <c r="F211" s="574"/>
      <c r="G211" s="574"/>
      <c r="H211" s="574"/>
      <c r="I211" s="574"/>
      <c r="J211" s="574"/>
      <c r="K211" s="574"/>
      <c r="L211" s="574"/>
      <c r="M211" s="574"/>
      <c r="N211" s="574"/>
      <c r="O211" s="574"/>
      <c r="P211" s="574"/>
      <c r="Q211" s="574"/>
    </row>
    <row r="212" spans="3:17" x14ac:dyDescent="0.2">
      <c r="C212" s="112" t="s">
        <v>273</v>
      </c>
      <c r="E212" s="103" t="s">
        <v>27</v>
      </c>
      <c r="F212" s="103" t="s">
        <v>290</v>
      </c>
    </row>
    <row r="213" spans="3:17" x14ac:dyDescent="0.2">
      <c r="C213" s="95" t="s">
        <v>25</v>
      </c>
      <c r="E213" s="103" t="s">
        <v>27</v>
      </c>
      <c r="F213" s="575">
        <v>2014</v>
      </c>
    </row>
    <row r="214" spans="3:17" x14ac:dyDescent="0.2">
      <c r="C214" s="112" t="s">
        <v>311</v>
      </c>
      <c r="E214" s="103" t="s">
        <v>27</v>
      </c>
      <c r="F214" s="103" t="s">
        <v>295</v>
      </c>
    </row>
    <row r="215" spans="3:17" x14ac:dyDescent="0.2">
      <c r="C215" s="112" t="s">
        <v>26</v>
      </c>
      <c r="E215" s="103" t="s">
        <v>27</v>
      </c>
      <c r="F215" s="103" t="s">
        <v>646</v>
      </c>
    </row>
    <row r="216" spans="3:17" ht="13.5" thickBot="1" x14ac:dyDescent="0.25"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</row>
    <row r="217" spans="3:17" x14ac:dyDescent="0.2">
      <c r="C217" s="2788" t="s">
        <v>221</v>
      </c>
      <c r="D217" s="2790" t="s">
        <v>272</v>
      </c>
      <c r="E217" s="2793" t="s">
        <v>243</v>
      </c>
      <c r="F217" s="2794"/>
      <c r="G217" s="2799" t="s">
        <v>170</v>
      </c>
      <c r="H217" s="2800"/>
      <c r="I217" s="2800"/>
      <c r="J217" s="2800"/>
      <c r="K217" s="2800"/>
      <c r="L217" s="2800"/>
      <c r="M217" s="2800"/>
      <c r="N217" s="2800"/>
      <c r="O217" s="2800"/>
      <c r="P217" s="2801"/>
      <c r="Q217" s="2400" t="s">
        <v>309</v>
      </c>
    </row>
    <row r="218" spans="3:17" x14ac:dyDescent="0.2">
      <c r="C218" s="2789"/>
      <c r="D218" s="2791"/>
      <c r="E218" s="2795"/>
      <c r="F218" s="2796"/>
      <c r="G218" s="2802"/>
      <c r="H218" s="2803"/>
      <c r="I218" s="2803"/>
      <c r="J218" s="2803"/>
      <c r="K218" s="2803"/>
      <c r="L218" s="2803"/>
      <c r="M218" s="2803"/>
      <c r="N218" s="2803"/>
      <c r="O218" s="2803"/>
      <c r="P218" s="2804"/>
      <c r="Q218" s="2402"/>
    </row>
    <row r="219" spans="3:17" x14ac:dyDescent="0.2">
      <c r="C219" s="2789"/>
      <c r="D219" s="2792"/>
      <c r="E219" s="2797"/>
      <c r="F219" s="2798"/>
      <c r="G219" s="2805"/>
      <c r="H219" s="2806"/>
      <c r="I219" s="2806"/>
      <c r="J219" s="2806"/>
      <c r="K219" s="2806"/>
      <c r="L219" s="2806"/>
      <c r="M219" s="2806"/>
      <c r="N219" s="2806"/>
      <c r="O219" s="2806"/>
      <c r="P219" s="2807"/>
      <c r="Q219" s="2404"/>
    </row>
    <row r="220" spans="3:17" ht="13.5" thickBot="1" x14ac:dyDescent="0.25">
      <c r="C220" s="580">
        <v>1</v>
      </c>
      <c r="D220" s="432">
        <v>2</v>
      </c>
      <c r="E220" s="2772">
        <v>3</v>
      </c>
      <c r="F220" s="2773"/>
      <c r="G220" s="2774">
        <v>4</v>
      </c>
      <c r="H220" s="2775"/>
      <c r="I220" s="2775"/>
      <c r="J220" s="2775"/>
      <c r="K220" s="2775"/>
      <c r="L220" s="2775"/>
      <c r="M220" s="2775"/>
      <c r="N220" s="2775"/>
      <c r="O220" s="2775"/>
      <c r="P220" s="2776"/>
      <c r="Q220" s="581">
        <v>5</v>
      </c>
    </row>
    <row r="221" spans="3:17" x14ac:dyDescent="0.2">
      <c r="C221" s="422"/>
      <c r="D221" s="427"/>
      <c r="E221" s="2777"/>
      <c r="F221" s="2778"/>
      <c r="G221" s="423"/>
      <c r="H221" s="424"/>
      <c r="I221" s="425"/>
      <c r="J221" s="425"/>
      <c r="K221" s="425"/>
      <c r="L221" s="425"/>
      <c r="M221" s="425"/>
      <c r="N221" s="425"/>
      <c r="O221" s="425"/>
      <c r="P221" s="426"/>
      <c r="Q221" s="150"/>
    </row>
    <row r="222" spans="3:17" x14ac:dyDescent="0.2">
      <c r="C222" s="505"/>
      <c r="D222" s="428" t="s">
        <v>275</v>
      </c>
      <c r="E222" s="2779">
        <v>26</v>
      </c>
      <c r="F222" s="2780"/>
      <c r="G222" s="2781" t="s">
        <v>377</v>
      </c>
      <c r="H222" s="2782"/>
      <c r="I222" s="2782"/>
      <c r="J222" s="2782"/>
      <c r="K222" s="2782"/>
      <c r="L222" s="2782"/>
      <c r="M222" s="2782"/>
      <c r="N222" s="2782"/>
      <c r="O222" s="2782"/>
      <c r="P222" s="2783"/>
      <c r="Q222" s="582"/>
    </row>
    <row r="223" spans="3:17" ht="13.5" thickBot="1" x14ac:dyDescent="0.25">
      <c r="C223" s="421"/>
      <c r="D223" s="428"/>
      <c r="E223" s="2768"/>
      <c r="F223" s="2769"/>
      <c r="G223" s="149"/>
      <c r="H223" s="148"/>
      <c r="I223" s="102"/>
      <c r="J223" s="102"/>
      <c r="K223" s="102"/>
      <c r="L223" s="102"/>
      <c r="M223" s="102"/>
      <c r="N223" s="102"/>
      <c r="O223" s="102"/>
      <c r="P223" s="93"/>
      <c r="Q223" s="150"/>
    </row>
    <row r="224" spans="3:17" ht="13.5" thickBot="1" x14ac:dyDescent="0.25">
      <c r="C224" s="2299" t="s">
        <v>308</v>
      </c>
      <c r="D224" s="2300"/>
      <c r="E224" s="2812">
        <f>SUM(E221:F223)</f>
        <v>26</v>
      </c>
      <c r="F224" s="2813"/>
      <c r="G224" s="418"/>
      <c r="H224" s="419"/>
      <c r="I224" s="420"/>
      <c r="J224" s="420"/>
      <c r="K224" s="420"/>
      <c r="L224" s="420"/>
      <c r="M224" s="420"/>
      <c r="N224" s="420"/>
      <c r="O224" s="420"/>
      <c r="P224" s="350"/>
      <c r="Q224" s="350"/>
    </row>
    <row r="226" spans="3:17" x14ac:dyDescent="0.2">
      <c r="C226" s="1680" t="s">
        <v>644</v>
      </c>
      <c r="D226" s="112" t="s">
        <v>679</v>
      </c>
    </row>
    <row r="228" spans="3:17" x14ac:dyDescent="0.2">
      <c r="D228" s="10"/>
      <c r="E228" s="16"/>
      <c r="F228" s="16"/>
      <c r="G228" s="10"/>
      <c r="H228" s="10"/>
      <c r="I228" s="10"/>
    </row>
    <row r="229" spans="3:17" x14ac:dyDescent="0.2">
      <c r="D229" s="10"/>
      <c r="E229" s="10"/>
      <c r="F229" s="10"/>
      <c r="G229" s="10"/>
      <c r="H229" s="10"/>
      <c r="I229" s="10"/>
    </row>
    <row r="230" spans="3:17" x14ac:dyDescent="0.2">
      <c r="D230" s="10"/>
      <c r="E230" s="10"/>
      <c r="F230" s="10"/>
      <c r="G230" s="10"/>
      <c r="H230" s="10"/>
      <c r="I230" s="10"/>
    </row>
    <row r="231" spans="3:17" x14ac:dyDescent="0.2">
      <c r="D231" s="10"/>
      <c r="E231" s="10"/>
      <c r="F231" s="10"/>
      <c r="G231" s="10"/>
      <c r="H231" s="10"/>
      <c r="I231" s="10"/>
    </row>
    <row r="236" spans="3:17" ht="18" x14ac:dyDescent="0.25">
      <c r="C236" s="2361" t="s">
        <v>265</v>
      </c>
      <c r="D236" s="2361"/>
      <c r="E236" s="2361"/>
      <c r="F236" s="2361"/>
      <c r="G236" s="2361"/>
      <c r="H236" s="2361"/>
      <c r="I236" s="2361"/>
      <c r="J236" s="2361"/>
      <c r="K236" s="2361"/>
      <c r="L236" s="2361"/>
      <c r="M236" s="2361"/>
      <c r="N236" s="2361"/>
      <c r="O236" s="2361"/>
      <c r="P236" s="2361"/>
      <c r="Q236" s="2361"/>
    </row>
    <row r="237" spans="3:17" ht="18" x14ac:dyDescent="0.25">
      <c r="C237" s="574"/>
      <c r="D237" s="574"/>
      <c r="E237" s="574"/>
      <c r="F237" s="574"/>
      <c r="G237" s="574"/>
      <c r="H237" s="574"/>
      <c r="I237" s="574"/>
      <c r="J237" s="574"/>
      <c r="K237" s="574"/>
      <c r="L237" s="574"/>
      <c r="M237" s="574"/>
      <c r="N237" s="574"/>
      <c r="O237" s="574"/>
      <c r="P237" s="574"/>
      <c r="Q237" s="574"/>
    </row>
    <row r="238" spans="3:17" x14ac:dyDescent="0.2">
      <c r="C238" s="112" t="s">
        <v>273</v>
      </c>
      <c r="E238" s="103" t="s">
        <v>27</v>
      </c>
      <c r="F238" s="103" t="s">
        <v>291</v>
      </c>
    </row>
    <row r="239" spans="3:17" x14ac:dyDescent="0.2">
      <c r="C239" s="95" t="s">
        <v>25</v>
      </c>
      <c r="E239" s="103" t="s">
        <v>27</v>
      </c>
      <c r="F239" s="575">
        <v>2014</v>
      </c>
    </row>
    <row r="240" spans="3:17" x14ac:dyDescent="0.2">
      <c r="C240" s="112" t="s">
        <v>311</v>
      </c>
      <c r="E240" s="103" t="s">
        <v>27</v>
      </c>
      <c r="F240" s="103" t="s">
        <v>295</v>
      </c>
    </row>
    <row r="241" spans="3:17" x14ac:dyDescent="0.2">
      <c r="C241" s="112" t="s">
        <v>26</v>
      </c>
      <c r="E241" s="103" t="s">
        <v>27</v>
      </c>
      <c r="F241" s="103" t="s">
        <v>646</v>
      </c>
    </row>
    <row r="242" spans="3:17" ht="13.5" thickBot="1" x14ac:dyDescent="0.25"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</row>
    <row r="243" spans="3:17" x14ac:dyDescent="0.2">
      <c r="C243" s="2788" t="s">
        <v>221</v>
      </c>
      <c r="D243" s="2790" t="s">
        <v>272</v>
      </c>
      <c r="E243" s="2793" t="s">
        <v>243</v>
      </c>
      <c r="F243" s="2794"/>
      <c r="G243" s="2799" t="s">
        <v>170</v>
      </c>
      <c r="H243" s="2800"/>
      <c r="I243" s="2800"/>
      <c r="J243" s="2800"/>
      <c r="K243" s="2800"/>
      <c r="L243" s="2800"/>
      <c r="M243" s="2800"/>
      <c r="N243" s="2800"/>
      <c r="O243" s="2800"/>
      <c r="P243" s="2801"/>
      <c r="Q243" s="2400" t="s">
        <v>309</v>
      </c>
    </row>
    <row r="244" spans="3:17" x14ac:dyDescent="0.2">
      <c r="C244" s="2789"/>
      <c r="D244" s="2791"/>
      <c r="E244" s="2795"/>
      <c r="F244" s="2796"/>
      <c r="G244" s="2802"/>
      <c r="H244" s="2803"/>
      <c r="I244" s="2803"/>
      <c r="J244" s="2803"/>
      <c r="K244" s="2803"/>
      <c r="L244" s="2803"/>
      <c r="M244" s="2803"/>
      <c r="N244" s="2803"/>
      <c r="O244" s="2803"/>
      <c r="P244" s="2804"/>
      <c r="Q244" s="2402"/>
    </row>
    <row r="245" spans="3:17" x14ac:dyDescent="0.2">
      <c r="C245" s="2789"/>
      <c r="D245" s="2792"/>
      <c r="E245" s="2797"/>
      <c r="F245" s="2798"/>
      <c r="G245" s="2805"/>
      <c r="H245" s="2806"/>
      <c r="I245" s="2806"/>
      <c r="J245" s="2806"/>
      <c r="K245" s="2806"/>
      <c r="L245" s="2806"/>
      <c r="M245" s="2806"/>
      <c r="N245" s="2806"/>
      <c r="O245" s="2806"/>
      <c r="P245" s="2807"/>
      <c r="Q245" s="2404"/>
    </row>
    <row r="246" spans="3:17" ht="13.5" thickBot="1" x14ac:dyDescent="0.25">
      <c r="C246" s="580">
        <v>1</v>
      </c>
      <c r="D246" s="432">
        <v>2</v>
      </c>
      <c r="E246" s="2772">
        <v>3</v>
      </c>
      <c r="F246" s="2773"/>
      <c r="G246" s="2774">
        <v>4</v>
      </c>
      <c r="H246" s="2775"/>
      <c r="I246" s="2775"/>
      <c r="J246" s="2775"/>
      <c r="K246" s="2775"/>
      <c r="L246" s="2775"/>
      <c r="M246" s="2775"/>
      <c r="N246" s="2775"/>
      <c r="O246" s="2775"/>
      <c r="P246" s="2776"/>
      <c r="Q246" s="581">
        <v>5</v>
      </c>
    </row>
    <row r="247" spans="3:17" x14ac:dyDescent="0.2">
      <c r="C247" s="422"/>
      <c r="D247" s="427"/>
      <c r="E247" s="2777"/>
      <c r="F247" s="2778"/>
      <c r="G247" s="423"/>
      <c r="H247" s="424"/>
      <c r="I247" s="425"/>
      <c r="J247" s="425"/>
      <c r="K247" s="425"/>
      <c r="L247" s="425"/>
      <c r="M247" s="425"/>
      <c r="N247" s="425"/>
      <c r="O247" s="425"/>
      <c r="P247" s="426"/>
      <c r="Q247" s="150"/>
    </row>
    <row r="248" spans="3:17" x14ac:dyDescent="0.2">
      <c r="C248" s="505"/>
      <c r="D248" s="428" t="s">
        <v>275</v>
      </c>
      <c r="E248" s="2779">
        <v>13</v>
      </c>
      <c r="F248" s="2780"/>
      <c r="G248" s="2781" t="s">
        <v>377</v>
      </c>
      <c r="H248" s="2782"/>
      <c r="I248" s="2782"/>
      <c r="J248" s="2782"/>
      <c r="K248" s="2782"/>
      <c r="L248" s="2782"/>
      <c r="M248" s="2782"/>
      <c r="N248" s="2782"/>
      <c r="O248" s="2782"/>
      <c r="P248" s="2783"/>
      <c r="Q248" s="582"/>
    </row>
    <row r="249" spans="3:17" ht="13.5" thickBot="1" x14ac:dyDescent="0.25">
      <c r="C249" s="421"/>
      <c r="D249" s="428"/>
      <c r="E249" s="2768"/>
      <c r="F249" s="2769"/>
      <c r="G249" s="149"/>
      <c r="H249" s="148"/>
      <c r="I249" s="102"/>
      <c r="J249" s="102"/>
      <c r="K249" s="102"/>
      <c r="L249" s="102"/>
      <c r="M249" s="102"/>
      <c r="N249" s="102"/>
      <c r="O249" s="102"/>
      <c r="P249" s="93"/>
      <c r="Q249" s="150"/>
    </row>
    <row r="250" spans="3:17" ht="13.5" thickBot="1" x14ac:dyDescent="0.25">
      <c r="C250" s="2299" t="s">
        <v>308</v>
      </c>
      <c r="D250" s="2300"/>
      <c r="E250" s="2810">
        <f>SUM(E247:F249)</f>
        <v>13</v>
      </c>
      <c r="F250" s="2811"/>
      <c r="G250" s="418"/>
      <c r="H250" s="419"/>
      <c r="I250" s="420"/>
      <c r="J250" s="420"/>
      <c r="K250" s="420"/>
      <c r="L250" s="420"/>
      <c r="M250" s="420"/>
      <c r="N250" s="420"/>
      <c r="O250" s="420"/>
      <c r="P250" s="350"/>
      <c r="Q250" s="350"/>
    </row>
    <row r="252" spans="3:17" x14ac:dyDescent="0.2">
      <c r="C252" s="1680" t="s">
        <v>644</v>
      </c>
      <c r="D252" s="112" t="s">
        <v>679</v>
      </c>
    </row>
    <row r="254" spans="3:17" x14ac:dyDescent="0.2">
      <c r="D254" s="10"/>
      <c r="E254" s="16"/>
      <c r="F254" s="16"/>
      <c r="G254" s="10"/>
      <c r="H254" s="10"/>
      <c r="I254" s="10"/>
    </row>
    <row r="255" spans="3:17" x14ac:dyDescent="0.2">
      <c r="D255" s="10"/>
      <c r="E255" s="10"/>
      <c r="F255" s="10"/>
      <c r="G255" s="10"/>
      <c r="H255" s="10"/>
      <c r="I255" s="10"/>
    </row>
    <row r="256" spans="3:17" x14ac:dyDescent="0.2">
      <c r="D256" s="10"/>
      <c r="E256" s="10"/>
      <c r="F256" s="10"/>
      <c r="G256" s="10"/>
      <c r="H256" s="10"/>
      <c r="I256" s="10"/>
    </row>
    <row r="257" spans="3:17" x14ac:dyDescent="0.2">
      <c r="D257" s="10"/>
      <c r="E257" s="10"/>
      <c r="F257" s="10"/>
      <c r="G257" s="10"/>
      <c r="H257" s="10"/>
      <c r="I257" s="10"/>
    </row>
    <row r="262" spans="3:17" ht="18" x14ac:dyDescent="0.25">
      <c r="C262" s="2361" t="s">
        <v>265</v>
      </c>
      <c r="D262" s="2361"/>
      <c r="E262" s="2361"/>
      <c r="F262" s="2361"/>
      <c r="G262" s="2361"/>
      <c r="H262" s="2361"/>
      <c r="I262" s="2361"/>
      <c r="J262" s="2361"/>
      <c r="K262" s="2361"/>
      <c r="L262" s="2361"/>
      <c r="M262" s="2361"/>
      <c r="N262" s="2361"/>
      <c r="O262" s="2361"/>
      <c r="P262" s="2361"/>
      <c r="Q262" s="2361"/>
    </row>
    <row r="263" spans="3:17" ht="18" x14ac:dyDescent="0.25">
      <c r="C263" s="574"/>
      <c r="D263" s="574"/>
      <c r="E263" s="574"/>
      <c r="F263" s="574"/>
      <c r="G263" s="574"/>
      <c r="H263" s="574"/>
      <c r="I263" s="574"/>
      <c r="J263" s="574"/>
      <c r="K263" s="574"/>
      <c r="L263" s="574"/>
      <c r="M263" s="574"/>
      <c r="N263" s="574"/>
      <c r="O263" s="574"/>
      <c r="P263" s="574"/>
      <c r="Q263" s="574"/>
    </row>
    <row r="264" spans="3:17" x14ac:dyDescent="0.2">
      <c r="C264" s="112" t="s">
        <v>273</v>
      </c>
      <c r="E264" s="103" t="s">
        <v>27</v>
      </c>
      <c r="F264" s="103" t="s">
        <v>292</v>
      </c>
    </row>
    <row r="265" spans="3:17" x14ac:dyDescent="0.2">
      <c r="C265" s="95" t="s">
        <v>25</v>
      </c>
      <c r="E265" s="103" t="s">
        <v>27</v>
      </c>
      <c r="F265" s="575">
        <v>2014</v>
      </c>
    </row>
    <row r="266" spans="3:17" x14ac:dyDescent="0.2">
      <c r="C266" s="112" t="s">
        <v>311</v>
      </c>
      <c r="E266" s="103" t="s">
        <v>27</v>
      </c>
      <c r="F266" s="103" t="s">
        <v>295</v>
      </c>
    </row>
    <row r="267" spans="3:17" x14ac:dyDescent="0.2">
      <c r="C267" s="112" t="s">
        <v>26</v>
      </c>
      <c r="E267" s="103" t="s">
        <v>27</v>
      </c>
      <c r="F267" s="103" t="s">
        <v>646</v>
      </c>
    </row>
    <row r="268" spans="3:17" ht="13.5" thickBot="1" x14ac:dyDescent="0.25"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</row>
    <row r="269" spans="3:17" x14ac:dyDescent="0.2">
      <c r="C269" s="2788" t="s">
        <v>221</v>
      </c>
      <c r="D269" s="2790" t="s">
        <v>272</v>
      </c>
      <c r="E269" s="2793" t="s">
        <v>243</v>
      </c>
      <c r="F269" s="2794"/>
      <c r="G269" s="2799" t="s">
        <v>170</v>
      </c>
      <c r="H269" s="2800"/>
      <c r="I269" s="2800"/>
      <c r="J269" s="2800"/>
      <c r="K269" s="2800"/>
      <c r="L269" s="2800"/>
      <c r="M269" s="2800"/>
      <c r="N269" s="2800"/>
      <c r="O269" s="2800"/>
      <c r="P269" s="2801"/>
      <c r="Q269" s="2400" t="s">
        <v>309</v>
      </c>
    </row>
    <row r="270" spans="3:17" x14ac:dyDescent="0.2">
      <c r="C270" s="2789"/>
      <c r="D270" s="2791"/>
      <c r="E270" s="2795"/>
      <c r="F270" s="2796"/>
      <c r="G270" s="2802"/>
      <c r="H270" s="2803"/>
      <c r="I270" s="2803"/>
      <c r="J270" s="2803"/>
      <c r="K270" s="2803"/>
      <c r="L270" s="2803"/>
      <c r="M270" s="2803"/>
      <c r="N270" s="2803"/>
      <c r="O270" s="2803"/>
      <c r="P270" s="2804"/>
      <c r="Q270" s="2402"/>
    </row>
    <row r="271" spans="3:17" x14ac:dyDescent="0.2">
      <c r="C271" s="2789"/>
      <c r="D271" s="2792"/>
      <c r="E271" s="2797"/>
      <c r="F271" s="2798"/>
      <c r="G271" s="2805"/>
      <c r="H271" s="2806"/>
      <c r="I271" s="2806"/>
      <c r="J271" s="2806"/>
      <c r="K271" s="2806"/>
      <c r="L271" s="2806"/>
      <c r="M271" s="2806"/>
      <c r="N271" s="2806"/>
      <c r="O271" s="2806"/>
      <c r="P271" s="2807"/>
      <c r="Q271" s="2404"/>
    </row>
    <row r="272" spans="3:17" ht="13.5" thickBot="1" x14ac:dyDescent="0.25">
      <c r="C272" s="580">
        <v>1</v>
      </c>
      <c r="D272" s="432">
        <v>2</v>
      </c>
      <c r="E272" s="2772">
        <v>3</v>
      </c>
      <c r="F272" s="2773"/>
      <c r="G272" s="2774">
        <v>4</v>
      </c>
      <c r="H272" s="2775"/>
      <c r="I272" s="2775"/>
      <c r="J272" s="2775"/>
      <c r="K272" s="2775"/>
      <c r="L272" s="2775"/>
      <c r="M272" s="2775"/>
      <c r="N272" s="2775"/>
      <c r="O272" s="2775"/>
      <c r="P272" s="2776"/>
      <c r="Q272" s="581">
        <v>5</v>
      </c>
    </row>
    <row r="273" spans="3:17" x14ac:dyDescent="0.2">
      <c r="C273" s="422"/>
      <c r="D273" s="427"/>
      <c r="E273" s="2777"/>
      <c r="F273" s="2778"/>
      <c r="G273" s="423"/>
      <c r="H273" s="424"/>
      <c r="I273" s="425"/>
      <c r="J273" s="425"/>
      <c r="K273" s="425"/>
      <c r="L273" s="425"/>
      <c r="M273" s="425"/>
      <c r="N273" s="425"/>
      <c r="O273" s="425"/>
      <c r="P273" s="426"/>
      <c r="Q273" s="150"/>
    </row>
    <row r="274" spans="3:17" x14ac:dyDescent="0.2">
      <c r="C274" s="505"/>
      <c r="D274" s="428" t="s">
        <v>275</v>
      </c>
      <c r="E274" s="2808">
        <v>14</v>
      </c>
      <c r="F274" s="2809"/>
      <c r="G274" s="2781" t="s">
        <v>377</v>
      </c>
      <c r="H274" s="2782"/>
      <c r="I274" s="2782"/>
      <c r="J274" s="2782"/>
      <c r="K274" s="2782"/>
      <c r="L274" s="2782"/>
      <c r="M274" s="2782"/>
      <c r="N274" s="2782"/>
      <c r="O274" s="2782"/>
      <c r="P274" s="2783"/>
      <c r="Q274" s="582"/>
    </row>
    <row r="275" spans="3:17" ht="13.5" thickBot="1" x14ac:dyDescent="0.25">
      <c r="C275" s="421"/>
      <c r="D275" s="428"/>
      <c r="E275" s="2784"/>
      <c r="F275" s="2785"/>
      <c r="G275" s="149"/>
      <c r="H275" s="148"/>
      <c r="I275" s="102"/>
      <c r="J275" s="102"/>
      <c r="K275" s="102"/>
      <c r="L275" s="102"/>
      <c r="M275" s="102"/>
      <c r="N275" s="102"/>
      <c r="O275" s="102"/>
      <c r="P275" s="93"/>
      <c r="Q275" s="150"/>
    </row>
    <row r="276" spans="3:17" ht="13.5" thickBot="1" x14ac:dyDescent="0.25">
      <c r="C276" s="2299" t="s">
        <v>308</v>
      </c>
      <c r="D276" s="2300"/>
      <c r="E276" s="2786">
        <f>SUM(E273:F275)</f>
        <v>14</v>
      </c>
      <c r="F276" s="2787"/>
      <c r="G276" s="418"/>
      <c r="H276" s="419"/>
      <c r="I276" s="420"/>
      <c r="J276" s="420"/>
      <c r="K276" s="420"/>
      <c r="L276" s="420"/>
      <c r="M276" s="420"/>
      <c r="N276" s="420"/>
      <c r="O276" s="420"/>
      <c r="P276" s="350"/>
      <c r="Q276" s="350"/>
    </row>
    <row r="278" spans="3:17" x14ac:dyDescent="0.2">
      <c r="C278" s="1680" t="s">
        <v>644</v>
      </c>
      <c r="D278" s="112" t="s">
        <v>679</v>
      </c>
    </row>
    <row r="280" spans="3:17" x14ac:dyDescent="0.2">
      <c r="D280" s="10"/>
      <c r="E280" s="16"/>
      <c r="F280" s="16"/>
      <c r="G280" s="10"/>
      <c r="H280" s="10"/>
      <c r="I280" s="10"/>
    </row>
    <row r="281" spans="3:17" x14ac:dyDescent="0.2">
      <c r="D281" s="10"/>
      <c r="E281" s="10"/>
      <c r="F281" s="10"/>
      <c r="G281" s="10"/>
      <c r="H281" s="10"/>
      <c r="I281" s="10"/>
    </row>
    <row r="282" spans="3:17" x14ac:dyDescent="0.2">
      <c r="D282" s="10"/>
      <c r="E282" s="10"/>
      <c r="F282" s="10"/>
      <c r="G282" s="10"/>
      <c r="H282" s="10"/>
      <c r="I282" s="10"/>
    </row>
    <row r="283" spans="3:17" x14ac:dyDescent="0.2">
      <c r="D283" s="10"/>
      <c r="E283" s="10"/>
      <c r="F283" s="10"/>
      <c r="G283" s="10"/>
      <c r="H283" s="10"/>
      <c r="I283" s="10"/>
    </row>
    <row r="288" spans="3:17" ht="18" x14ac:dyDescent="0.25">
      <c r="C288" s="2361" t="s">
        <v>265</v>
      </c>
      <c r="D288" s="2361"/>
      <c r="E288" s="2361"/>
      <c r="F288" s="2361"/>
      <c r="G288" s="2361"/>
      <c r="H288" s="2361"/>
      <c r="I288" s="2361"/>
      <c r="J288" s="2361"/>
      <c r="K288" s="2361"/>
      <c r="L288" s="2361"/>
      <c r="M288" s="2361"/>
      <c r="N288" s="2361"/>
      <c r="O288" s="2361"/>
      <c r="P288" s="2361"/>
      <c r="Q288" s="2361"/>
    </row>
    <row r="289" spans="3:17" ht="18" x14ac:dyDescent="0.25">
      <c r="C289" s="574"/>
      <c r="D289" s="574"/>
      <c r="E289" s="574"/>
      <c r="F289" s="574"/>
      <c r="G289" s="574"/>
      <c r="H289" s="574"/>
      <c r="I289" s="574"/>
      <c r="J289" s="574"/>
      <c r="K289" s="574"/>
      <c r="L289" s="574"/>
      <c r="M289" s="574"/>
      <c r="N289" s="574"/>
      <c r="O289" s="574"/>
      <c r="P289" s="574"/>
      <c r="Q289" s="574"/>
    </row>
    <row r="290" spans="3:17" x14ac:dyDescent="0.2">
      <c r="C290" s="112" t="s">
        <v>273</v>
      </c>
      <c r="E290" s="103" t="s">
        <v>27</v>
      </c>
      <c r="F290" s="103" t="s">
        <v>293</v>
      </c>
    </row>
    <row r="291" spans="3:17" x14ac:dyDescent="0.2">
      <c r="C291" s="95" t="s">
        <v>25</v>
      </c>
      <c r="E291" s="103" t="s">
        <v>27</v>
      </c>
      <c r="F291" s="575">
        <v>2014</v>
      </c>
    </row>
    <row r="292" spans="3:17" x14ac:dyDescent="0.2">
      <c r="C292" s="112" t="s">
        <v>311</v>
      </c>
      <c r="E292" s="103" t="s">
        <v>27</v>
      </c>
      <c r="F292" s="103" t="s">
        <v>295</v>
      </c>
    </row>
    <row r="293" spans="3:17" x14ac:dyDescent="0.2">
      <c r="C293" s="112" t="s">
        <v>26</v>
      </c>
      <c r="E293" s="103" t="s">
        <v>27</v>
      </c>
      <c r="F293" s="103" t="s">
        <v>316</v>
      </c>
    </row>
    <row r="294" spans="3:17" ht="13.5" thickBot="1" x14ac:dyDescent="0.25"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</row>
    <row r="295" spans="3:17" x14ac:dyDescent="0.2">
      <c r="C295" s="2788" t="s">
        <v>221</v>
      </c>
      <c r="D295" s="2790" t="s">
        <v>272</v>
      </c>
      <c r="E295" s="2793" t="s">
        <v>243</v>
      </c>
      <c r="F295" s="2794"/>
      <c r="G295" s="2799" t="s">
        <v>170</v>
      </c>
      <c r="H295" s="2800"/>
      <c r="I295" s="2800"/>
      <c r="J295" s="2800"/>
      <c r="K295" s="2800"/>
      <c r="L295" s="2800"/>
      <c r="M295" s="2800"/>
      <c r="N295" s="2800"/>
      <c r="O295" s="2800"/>
      <c r="P295" s="2801"/>
      <c r="Q295" s="2400" t="s">
        <v>309</v>
      </c>
    </row>
    <row r="296" spans="3:17" x14ac:dyDescent="0.2">
      <c r="C296" s="2789"/>
      <c r="D296" s="2791"/>
      <c r="E296" s="2795"/>
      <c r="F296" s="2796"/>
      <c r="G296" s="2802"/>
      <c r="H296" s="2803"/>
      <c r="I296" s="2803"/>
      <c r="J296" s="2803"/>
      <c r="K296" s="2803"/>
      <c r="L296" s="2803"/>
      <c r="M296" s="2803"/>
      <c r="N296" s="2803"/>
      <c r="O296" s="2803"/>
      <c r="P296" s="2804"/>
      <c r="Q296" s="2402"/>
    </row>
    <row r="297" spans="3:17" x14ac:dyDescent="0.2">
      <c r="C297" s="2789"/>
      <c r="D297" s="2792"/>
      <c r="E297" s="2797"/>
      <c r="F297" s="2798"/>
      <c r="G297" s="2805"/>
      <c r="H297" s="2806"/>
      <c r="I297" s="2806"/>
      <c r="J297" s="2806"/>
      <c r="K297" s="2806"/>
      <c r="L297" s="2806"/>
      <c r="M297" s="2806"/>
      <c r="N297" s="2806"/>
      <c r="O297" s="2806"/>
      <c r="P297" s="2807"/>
      <c r="Q297" s="2404"/>
    </row>
    <row r="298" spans="3:17" ht="13.5" thickBot="1" x14ac:dyDescent="0.25">
      <c r="C298" s="580">
        <v>1</v>
      </c>
      <c r="D298" s="432">
        <v>2</v>
      </c>
      <c r="E298" s="2772">
        <v>3</v>
      </c>
      <c r="F298" s="2773"/>
      <c r="G298" s="2774">
        <v>4</v>
      </c>
      <c r="H298" s="2775"/>
      <c r="I298" s="2775"/>
      <c r="J298" s="2775"/>
      <c r="K298" s="2775"/>
      <c r="L298" s="2775"/>
      <c r="M298" s="2775"/>
      <c r="N298" s="2775"/>
      <c r="O298" s="2775"/>
      <c r="P298" s="2776"/>
      <c r="Q298" s="581">
        <v>5</v>
      </c>
    </row>
    <row r="299" spans="3:17" x14ac:dyDescent="0.2">
      <c r="C299" s="422"/>
      <c r="D299" s="427"/>
      <c r="E299" s="2777"/>
      <c r="F299" s="2778"/>
      <c r="G299" s="423"/>
      <c r="H299" s="424"/>
      <c r="I299" s="425"/>
      <c r="J299" s="425"/>
      <c r="K299" s="425"/>
      <c r="L299" s="425"/>
      <c r="M299" s="425"/>
      <c r="N299" s="425"/>
      <c r="O299" s="425"/>
      <c r="P299" s="426"/>
      <c r="Q299" s="150"/>
    </row>
    <row r="300" spans="3:17" x14ac:dyDescent="0.2">
      <c r="C300" s="505"/>
      <c r="D300" s="428" t="s">
        <v>275</v>
      </c>
      <c r="E300" s="2779"/>
      <c r="F300" s="2780"/>
      <c r="G300" s="2781" t="s">
        <v>377</v>
      </c>
      <c r="H300" s="2782"/>
      <c r="I300" s="2782"/>
      <c r="J300" s="2782"/>
      <c r="K300" s="2782"/>
      <c r="L300" s="2782"/>
      <c r="M300" s="2782"/>
      <c r="N300" s="2782"/>
      <c r="O300" s="2782"/>
      <c r="P300" s="2783"/>
      <c r="Q300" s="582"/>
    </row>
    <row r="301" spans="3:17" ht="13.5" thickBot="1" x14ac:dyDescent="0.25">
      <c r="C301" s="421"/>
      <c r="D301" s="428"/>
      <c r="E301" s="2768"/>
      <c r="F301" s="2769"/>
      <c r="G301" s="149"/>
      <c r="H301" s="148"/>
      <c r="I301" s="102"/>
      <c r="J301" s="102"/>
      <c r="K301" s="102"/>
      <c r="L301" s="102"/>
      <c r="M301" s="102"/>
      <c r="N301" s="102"/>
      <c r="O301" s="102"/>
      <c r="P301" s="93"/>
      <c r="Q301" s="150"/>
    </row>
    <row r="302" spans="3:17" ht="13.5" thickBot="1" x14ac:dyDescent="0.25">
      <c r="C302" s="2299" t="s">
        <v>308</v>
      </c>
      <c r="D302" s="2300"/>
      <c r="E302" s="2770">
        <f>SUM(E299:F301)</f>
        <v>0</v>
      </c>
      <c r="F302" s="2771"/>
      <c r="G302" s="418"/>
      <c r="H302" s="419"/>
      <c r="I302" s="420"/>
      <c r="J302" s="420"/>
      <c r="K302" s="420"/>
      <c r="L302" s="420"/>
      <c r="M302" s="420"/>
      <c r="N302" s="420"/>
      <c r="O302" s="420"/>
      <c r="P302" s="350"/>
      <c r="Q302" s="350"/>
    </row>
    <row r="304" spans="3:17" x14ac:dyDescent="0.2">
      <c r="C304" s="1680" t="s">
        <v>644</v>
      </c>
      <c r="D304" s="112" t="s">
        <v>679</v>
      </c>
    </row>
    <row r="306" spans="4:9" x14ac:dyDescent="0.2">
      <c r="D306" s="10"/>
      <c r="E306" s="16"/>
      <c r="F306" s="16"/>
      <c r="G306" s="10"/>
      <c r="H306" s="10"/>
      <c r="I306" s="10"/>
    </row>
    <row r="307" spans="4:9" x14ac:dyDescent="0.2">
      <c r="D307" s="10"/>
      <c r="E307" s="10"/>
      <c r="F307" s="10"/>
      <c r="G307" s="10"/>
      <c r="H307" s="10"/>
      <c r="I307" s="10"/>
    </row>
    <row r="308" spans="4:9" x14ac:dyDescent="0.2">
      <c r="D308" s="10"/>
      <c r="E308" s="10"/>
      <c r="F308" s="10"/>
      <c r="G308" s="10"/>
      <c r="H308" s="10"/>
      <c r="I308" s="10"/>
    </row>
    <row r="309" spans="4:9" x14ac:dyDescent="0.2">
      <c r="D309" s="10"/>
      <c r="E309" s="10"/>
      <c r="F309" s="10"/>
      <c r="G309" s="10"/>
      <c r="H309" s="10"/>
      <c r="I309" s="10"/>
    </row>
  </sheetData>
  <mergeCells count="169">
    <mergeCell ref="C16:D16"/>
    <mergeCell ref="E16:F16"/>
    <mergeCell ref="G14:P14"/>
    <mergeCell ref="C2:Q2"/>
    <mergeCell ref="G9:P11"/>
    <mergeCell ref="Q9:Q11"/>
    <mergeCell ref="G12:P12"/>
    <mergeCell ref="C9:C11"/>
    <mergeCell ref="D9:D11"/>
    <mergeCell ref="E9:F11"/>
    <mergeCell ref="E15:F15"/>
    <mergeCell ref="E12:F12"/>
    <mergeCell ref="E13:F13"/>
    <mergeCell ref="E14:F14"/>
    <mergeCell ref="E38:F38"/>
    <mergeCell ref="G38:P38"/>
    <mergeCell ref="E39:F39"/>
    <mergeCell ref="E40:F40"/>
    <mergeCell ref="G40:P40"/>
    <mergeCell ref="C28:Q28"/>
    <mergeCell ref="C35:C37"/>
    <mergeCell ref="D35:D37"/>
    <mergeCell ref="E35:F37"/>
    <mergeCell ref="G35:P37"/>
    <mergeCell ref="Q35:Q37"/>
    <mergeCell ref="E64:F64"/>
    <mergeCell ref="G64:P64"/>
    <mergeCell ref="E65:F65"/>
    <mergeCell ref="E66:F66"/>
    <mergeCell ref="G66:P66"/>
    <mergeCell ref="E41:F41"/>
    <mergeCell ref="C42:D42"/>
    <mergeCell ref="E42:F42"/>
    <mergeCell ref="C54:Q54"/>
    <mergeCell ref="C61:C63"/>
    <mergeCell ref="D61:D63"/>
    <mergeCell ref="E61:F63"/>
    <mergeCell ref="G61:P63"/>
    <mergeCell ref="Q61:Q63"/>
    <mergeCell ref="E90:F90"/>
    <mergeCell ref="G90:P90"/>
    <mergeCell ref="E91:F91"/>
    <mergeCell ref="E92:F92"/>
    <mergeCell ref="G92:P92"/>
    <mergeCell ref="E67:F67"/>
    <mergeCell ref="C68:D68"/>
    <mergeCell ref="E68:F68"/>
    <mergeCell ref="C80:Q80"/>
    <mergeCell ref="C87:C89"/>
    <mergeCell ref="D87:D89"/>
    <mergeCell ref="E87:F89"/>
    <mergeCell ref="G87:P89"/>
    <mergeCell ref="Q87:Q89"/>
    <mergeCell ref="E116:F116"/>
    <mergeCell ref="G116:P116"/>
    <mergeCell ref="E117:F117"/>
    <mergeCell ref="E118:F118"/>
    <mergeCell ref="G118:P118"/>
    <mergeCell ref="E93:F93"/>
    <mergeCell ref="C94:D94"/>
    <mergeCell ref="E94:F94"/>
    <mergeCell ref="C106:Q106"/>
    <mergeCell ref="C113:C115"/>
    <mergeCell ref="D113:D115"/>
    <mergeCell ref="E113:F115"/>
    <mergeCell ref="G113:P115"/>
    <mergeCell ref="Q113:Q115"/>
    <mergeCell ref="G117:P117"/>
    <mergeCell ref="E142:F142"/>
    <mergeCell ref="G142:P142"/>
    <mergeCell ref="E143:F143"/>
    <mergeCell ref="E144:F144"/>
    <mergeCell ref="G144:P144"/>
    <mergeCell ref="E119:F119"/>
    <mergeCell ref="C120:D120"/>
    <mergeCell ref="E120:F120"/>
    <mergeCell ref="C132:Q132"/>
    <mergeCell ref="C139:C141"/>
    <mergeCell ref="D139:D141"/>
    <mergeCell ref="E139:F141"/>
    <mergeCell ref="G139:P141"/>
    <mergeCell ref="Q139:Q141"/>
    <mergeCell ref="E168:F168"/>
    <mergeCell ref="G168:P168"/>
    <mergeCell ref="E169:F169"/>
    <mergeCell ref="E170:F170"/>
    <mergeCell ref="G170:P170"/>
    <mergeCell ref="E145:F145"/>
    <mergeCell ref="C146:D146"/>
    <mergeCell ref="E146:F146"/>
    <mergeCell ref="C158:Q158"/>
    <mergeCell ref="C165:C167"/>
    <mergeCell ref="D165:D167"/>
    <mergeCell ref="E165:F167"/>
    <mergeCell ref="G165:P167"/>
    <mergeCell ref="Q165:Q167"/>
    <mergeCell ref="E194:F194"/>
    <mergeCell ref="G194:P194"/>
    <mergeCell ref="E195:F195"/>
    <mergeCell ref="E196:F196"/>
    <mergeCell ref="G196:P196"/>
    <mergeCell ref="E171:F171"/>
    <mergeCell ref="C172:D172"/>
    <mergeCell ref="E172:F172"/>
    <mergeCell ref="C184:Q184"/>
    <mergeCell ref="C191:C193"/>
    <mergeCell ref="D191:D193"/>
    <mergeCell ref="E191:F193"/>
    <mergeCell ref="G191:P193"/>
    <mergeCell ref="Q191:Q193"/>
    <mergeCell ref="E220:F220"/>
    <mergeCell ref="G220:P220"/>
    <mergeCell ref="E221:F221"/>
    <mergeCell ref="E222:F222"/>
    <mergeCell ref="G222:P222"/>
    <mergeCell ref="E197:F197"/>
    <mergeCell ref="C198:D198"/>
    <mergeCell ref="E198:F198"/>
    <mergeCell ref="C210:Q210"/>
    <mergeCell ref="C217:C219"/>
    <mergeCell ref="D217:D219"/>
    <mergeCell ref="E217:F219"/>
    <mergeCell ref="G217:P219"/>
    <mergeCell ref="Q217:Q219"/>
    <mergeCell ref="E246:F246"/>
    <mergeCell ref="G246:P246"/>
    <mergeCell ref="E247:F247"/>
    <mergeCell ref="E248:F248"/>
    <mergeCell ref="G248:P248"/>
    <mergeCell ref="E223:F223"/>
    <mergeCell ref="C224:D224"/>
    <mergeCell ref="E224:F224"/>
    <mergeCell ref="C236:Q236"/>
    <mergeCell ref="C243:C245"/>
    <mergeCell ref="D243:D245"/>
    <mergeCell ref="E243:F245"/>
    <mergeCell ref="G243:P245"/>
    <mergeCell ref="Q243:Q245"/>
    <mergeCell ref="E272:F272"/>
    <mergeCell ref="G272:P272"/>
    <mergeCell ref="E273:F273"/>
    <mergeCell ref="E274:F274"/>
    <mergeCell ref="G274:P274"/>
    <mergeCell ref="E249:F249"/>
    <mergeCell ref="C250:D250"/>
    <mergeCell ref="E250:F250"/>
    <mergeCell ref="C262:Q262"/>
    <mergeCell ref="C269:C271"/>
    <mergeCell ref="D269:D271"/>
    <mergeCell ref="E269:F271"/>
    <mergeCell ref="G269:P271"/>
    <mergeCell ref="Q269:Q271"/>
    <mergeCell ref="E301:F301"/>
    <mergeCell ref="C302:D302"/>
    <mergeCell ref="E302:F302"/>
    <mergeCell ref="E298:F298"/>
    <mergeCell ref="G298:P298"/>
    <mergeCell ref="E299:F299"/>
    <mergeCell ref="E300:F300"/>
    <mergeCell ref="G300:P300"/>
    <mergeCell ref="E275:F275"/>
    <mergeCell ref="C276:D276"/>
    <mergeCell ref="E276:F276"/>
    <mergeCell ref="C288:Q288"/>
    <mergeCell ref="C295:C297"/>
    <mergeCell ref="D295:D297"/>
    <mergeCell ref="E295:F297"/>
    <mergeCell ref="G295:P297"/>
    <mergeCell ref="Q295:Q297"/>
  </mergeCells>
  <printOptions horizontalCentered="1"/>
  <pageMargins left="0.15748031496062992" right="0.39370078740157483" top="1.3779527559055118" bottom="0" header="1.1417322834645669" footer="0"/>
  <pageSetup paperSize="256" orientation="landscape" horizontalDpi="4294967292" verticalDpi="4294967293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F308"/>
  <sheetViews>
    <sheetView topLeftCell="A264" zoomScale="85" zoomScaleNormal="85" workbookViewId="0">
      <selection activeCell="R280" sqref="R280"/>
    </sheetView>
  </sheetViews>
  <sheetFormatPr defaultRowHeight="12.75" x14ac:dyDescent="0.2"/>
  <cols>
    <col min="1" max="1" width="13" style="108" customWidth="1"/>
    <col min="2" max="2" width="13.42578125" style="108" customWidth="1"/>
    <col min="3" max="3" width="5" style="95" customWidth="1"/>
    <col min="4" max="4" width="10.5703125" style="95" customWidth="1"/>
    <col min="5" max="5" width="1.5703125" style="95" customWidth="1"/>
    <col min="6" max="6" width="12.42578125" style="95" customWidth="1"/>
    <col min="7" max="8" width="8.7109375" style="95" customWidth="1"/>
    <col min="9" max="9" width="14.85546875" style="95" customWidth="1"/>
    <col min="10" max="17" width="6.7109375" style="95" customWidth="1"/>
    <col min="18" max="18" width="11.28515625" style="95" customWidth="1"/>
    <col min="19" max="19" width="17.5703125" style="95" customWidth="1"/>
    <col min="20" max="32" width="9.140625" style="112"/>
    <col min="33" max="16384" width="9.140625" style="95"/>
  </cols>
  <sheetData>
    <row r="2" spans="1:32" ht="18" x14ac:dyDescent="0.25">
      <c r="C2" s="2361" t="s">
        <v>266</v>
      </c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1"/>
      <c r="O2" s="2361"/>
      <c r="P2" s="2361"/>
      <c r="Q2" s="2361"/>
      <c r="R2" s="508"/>
      <c r="S2" s="508"/>
    </row>
    <row r="3" spans="1:32" ht="9" customHeight="1" x14ac:dyDescent="0.25"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508"/>
      <c r="S3" s="508"/>
    </row>
    <row r="4" spans="1:32" x14ac:dyDescent="0.2">
      <c r="C4" s="112" t="s">
        <v>273</v>
      </c>
      <c r="E4" s="103" t="s">
        <v>27</v>
      </c>
      <c r="F4" s="103" t="s">
        <v>274</v>
      </c>
      <c r="R4" s="112"/>
      <c r="S4" s="112"/>
      <c r="AE4" s="95"/>
      <c r="AF4" s="95"/>
    </row>
    <row r="5" spans="1:32" x14ac:dyDescent="0.2">
      <c r="C5" s="95" t="s">
        <v>25</v>
      </c>
      <c r="E5" s="103" t="s">
        <v>27</v>
      </c>
      <c r="F5" s="412">
        <v>2014</v>
      </c>
      <c r="R5" s="112"/>
      <c r="S5" s="112"/>
      <c r="AE5" s="95"/>
      <c r="AF5" s="95"/>
    </row>
    <row r="6" spans="1:32" x14ac:dyDescent="0.2">
      <c r="C6" s="112" t="s">
        <v>311</v>
      </c>
      <c r="E6" s="103" t="s">
        <v>27</v>
      </c>
      <c r="F6" s="103" t="s">
        <v>295</v>
      </c>
      <c r="R6" s="112"/>
      <c r="S6" s="112"/>
      <c r="AE6" s="95"/>
      <c r="AF6" s="95"/>
    </row>
    <row r="7" spans="1:32" x14ac:dyDescent="0.2">
      <c r="C7" s="112" t="s">
        <v>26</v>
      </c>
      <c r="E7" s="103" t="s">
        <v>27</v>
      </c>
      <c r="F7" s="103" t="s">
        <v>647</v>
      </c>
      <c r="R7" s="112"/>
      <c r="S7" s="112"/>
      <c r="AE7" s="95"/>
      <c r="AF7" s="95"/>
    </row>
    <row r="8" spans="1:32" ht="9" customHeight="1" thickBot="1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12"/>
      <c r="S8" s="112"/>
      <c r="AE8" s="95"/>
      <c r="AF8" s="95"/>
    </row>
    <row r="9" spans="1:32" ht="20.100000000000001" customHeight="1" x14ac:dyDescent="0.2">
      <c r="C9" s="2788" t="s">
        <v>221</v>
      </c>
      <c r="D9" s="2790" t="s">
        <v>272</v>
      </c>
      <c r="E9" s="2793" t="s">
        <v>243</v>
      </c>
      <c r="F9" s="2794"/>
      <c r="G9" s="2799" t="s">
        <v>170</v>
      </c>
      <c r="H9" s="2800"/>
      <c r="I9" s="2800"/>
      <c r="J9" s="2800"/>
      <c r="K9" s="2800"/>
      <c r="L9" s="2800"/>
      <c r="M9" s="2800"/>
      <c r="N9" s="2800"/>
      <c r="O9" s="2800"/>
      <c r="P9" s="2801"/>
      <c r="Q9" s="2400" t="s">
        <v>309</v>
      </c>
      <c r="R9" s="9"/>
      <c r="S9" s="9"/>
      <c r="T9" s="9"/>
      <c r="AE9" s="95"/>
      <c r="AF9" s="95"/>
    </row>
    <row r="10" spans="1:32" ht="9.9499999999999993" customHeight="1" x14ac:dyDescent="0.2">
      <c r="C10" s="2789"/>
      <c r="D10" s="2791"/>
      <c r="E10" s="2795"/>
      <c r="F10" s="2796"/>
      <c r="G10" s="2802"/>
      <c r="H10" s="2803"/>
      <c r="I10" s="2803"/>
      <c r="J10" s="2803"/>
      <c r="K10" s="2803"/>
      <c r="L10" s="2803"/>
      <c r="M10" s="2803"/>
      <c r="N10" s="2803"/>
      <c r="O10" s="2803"/>
      <c r="P10" s="2804"/>
      <c r="Q10" s="2402"/>
      <c r="R10" s="9"/>
      <c r="S10" s="9"/>
      <c r="T10" s="9"/>
      <c r="AE10" s="95"/>
      <c r="AF10" s="95"/>
    </row>
    <row r="11" spans="1:32" ht="13.5" customHeight="1" x14ac:dyDescent="0.2">
      <c r="C11" s="2789"/>
      <c r="D11" s="2792"/>
      <c r="E11" s="2797"/>
      <c r="F11" s="2798"/>
      <c r="G11" s="2805"/>
      <c r="H11" s="2806"/>
      <c r="I11" s="2806"/>
      <c r="J11" s="2806"/>
      <c r="K11" s="2806"/>
      <c r="L11" s="2806"/>
      <c r="M11" s="2806"/>
      <c r="N11" s="2806"/>
      <c r="O11" s="2806"/>
      <c r="P11" s="2807"/>
      <c r="Q11" s="2404"/>
      <c r="R11" s="9"/>
      <c r="S11" s="9"/>
      <c r="T11" s="9"/>
      <c r="AE11" s="95"/>
      <c r="AF11" s="95"/>
    </row>
    <row r="12" spans="1:32" s="433" customFormat="1" ht="13.5" customHeight="1" thickBot="1" x14ac:dyDescent="0.25">
      <c r="A12" s="430"/>
      <c r="B12" s="430"/>
      <c r="C12" s="494">
        <v>1</v>
      </c>
      <c r="D12" s="432">
        <v>2</v>
      </c>
      <c r="E12" s="2772">
        <v>3</v>
      </c>
      <c r="F12" s="2773"/>
      <c r="G12" s="2774">
        <v>4</v>
      </c>
      <c r="H12" s="2775"/>
      <c r="I12" s="2775"/>
      <c r="J12" s="2775"/>
      <c r="K12" s="2775"/>
      <c r="L12" s="2775"/>
      <c r="M12" s="2775"/>
      <c r="N12" s="2775"/>
      <c r="O12" s="2775"/>
      <c r="P12" s="2776"/>
      <c r="Q12" s="495">
        <v>5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</row>
    <row r="13" spans="1:32" ht="8.25" customHeight="1" x14ac:dyDescent="0.2">
      <c r="B13" s="142"/>
      <c r="C13" s="422"/>
      <c r="D13" s="427"/>
      <c r="E13" s="2777"/>
      <c r="F13" s="2778"/>
      <c r="G13" s="423"/>
      <c r="H13" s="424"/>
      <c r="I13" s="425"/>
      <c r="J13" s="425"/>
      <c r="K13" s="425"/>
      <c r="L13" s="425"/>
      <c r="M13" s="425"/>
      <c r="N13" s="425"/>
      <c r="O13" s="425"/>
      <c r="P13" s="426"/>
      <c r="Q13" s="150"/>
      <c r="R13" s="112"/>
      <c r="S13" s="112"/>
      <c r="AE13" s="95"/>
      <c r="AF13" s="95"/>
    </row>
    <row r="14" spans="1:32" ht="54" customHeight="1" x14ac:dyDescent="0.2">
      <c r="B14" s="142"/>
      <c r="C14" s="505"/>
      <c r="D14" s="428" t="s">
        <v>275</v>
      </c>
      <c r="E14" s="2779">
        <v>26</v>
      </c>
      <c r="F14" s="2780"/>
      <c r="G14" s="2822" t="s">
        <v>378</v>
      </c>
      <c r="H14" s="2823"/>
      <c r="I14" s="2823"/>
      <c r="J14" s="2823"/>
      <c r="K14" s="2823"/>
      <c r="L14" s="2823"/>
      <c r="M14" s="2823"/>
      <c r="N14" s="2823"/>
      <c r="O14" s="2823"/>
      <c r="P14" s="2824"/>
      <c r="Q14" s="506"/>
      <c r="R14" s="112"/>
      <c r="S14" s="112"/>
      <c r="AE14" s="95"/>
      <c r="AF14" s="95"/>
    </row>
    <row r="15" spans="1:32" ht="8.25" customHeight="1" thickBot="1" x14ac:dyDescent="0.25">
      <c r="B15" s="142"/>
      <c r="C15" s="421"/>
      <c r="D15" s="428"/>
      <c r="E15" s="2768"/>
      <c r="F15" s="2769"/>
      <c r="G15" s="149"/>
      <c r="H15" s="148"/>
      <c r="I15" s="102"/>
      <c r="J15" s="102"/>
      <c r="K15" s="102"/>
      <c r="L15" s="102"/>
      <c r="M15" s="102"/>
      <c r="N15" s="102"/>
      <c r="O15" s="102"/>
      <c r="P15" s="93"/>
      <c r="Q15" s="150"/>
      <c r="R15" s="112"/>
      <c r="S15" s="112"/>
      <c r="AE15" s="95"/>
      <c r="AF15" s="95"/>
    </row>
    <row r="16" spans="1:32" ht="21" customHeight="1" thickBot="1" x14ac:dyDescent="0.25">
      <c r="C16" s="2299" t="s">
        <v>308</v>
      </c>
      <c r="D16" s="2300"/>
      <c r="E16" s="2299">
        <v>26</v>
      </c>
      <c r="F16" s="2300"/>
      <c r="G16" s="418"/>
      <c r="H16" s="419"/>
      <c r="I16" s="420"/>
      <c r="J16" s="420"/>
      <c r="K16" s="420"/>
      <c r="L16" s="420"/>
      <c r="M16" s="420"/>
      <c r="N16" s="420"/>
      <c r="O16" s="420"/>
      <c r="P16" s="350"/>
      <c r="Q16" s="350"/>
      <c r="R16" s="112"/>
      <c r="S16" s="112"/>
      <c r="AE16" s="95"/>
      <c r="AF16" s="95"/>
    </row>
    <row r="17" spans="3:32" ht="8.25" customHeight="1" x14ac:dyDescent="0.2">
      <c r="R17" s="112"/>
      <c r="S17" s="112"/>
      <c r="AE17" s="95"/>
      <c r="AF17" s="95"/>
    </row>
    <row r="18" spans="3:32" ht="17.100000000000001" customHeight="1" x14ac:dyDescent="0.2">
      <c r="C18" s="551" t="s">
        <v>644</v>
      </c>
      <c r="D18" s="354" t="s">
        <v>642</v>
      </c>
      <c r="R18" s="112"/>
      <c r="S18" s="112"/>
      <c r="AE18" s="95"/>
      <c r="AF18" s="95"/>
    </row>
    <row r="19" spans="3:32" ht="17.100000000000001" customHeight="1" x14ac:dyDescent="0.2">
      <c r="R19" s="112"/>
      <c r="S19" s="112"/>
      <c r="AE19" s="95"/>
      <c r="AF19" s="95"/>
    </row>
    <row r="20" spans="3:32" ht="11.1" customHeight="1" x14ac:dyDescent="0.2">
      <c r="D20" s="10"/>
      <c r="E20" s="16"/>
      <c r="F20" s="16"/>
      <c r="G20" s="10"/>
      <c r="H20" s="10"/>
      <c r="I20" s="10"/>
      <c r="R20" s="112"/>
      <c r="S20" s="112"/>
      <c r="AE20" s="95"/>
      <c r="AF20" s="95"/>
    </row>
    <row r="21" spans="3:32" ht="11.1" customHeight="1" x14ac:dyDescent="0.2">
      <c r="D21" s="10"/>
      <c r="E21" s="10"/>
      <c r="F21" s="10"/>
      <c r="G21" s="10"/>
      <c r="H21" s="10"/>
      <c r="I21" s="10"/>
      <c r="R21" s="112"/>
      <c r="S21" s="112"/>
      <c r="AE21" s="95"/>
      <c r="AF21" s="95"/>
    </row>
    <row r="22" spans="3:32" ht="11.1" customHeight="1" x14ac:dyDescent="0.2">
      <c r="D22" s="10"/>
      <c r="E22" s="10"/>
      <c r="F22" s="10"/>
      <c r="G22" s="10"/>
      <c r="H22" s="10"/>
      <c r="I22" s="10"/>
      <c r="R22" s="112"/>
      <c r="S22" s="112"/>
      <c r="AE22" s="95"/>
      <c r="AF22" s="95"/>
    </row>
    <row r="23" spans="3:32" ht="11.1" customHeight="1" x14ac:dyDescent="0.2">
      <c r="D23" s="10"/>
      <c r="E23" s="10"/>
      <c r="F23" s="10"/>
      <c r="G23" s="10"/>
      <c r="H23" s="10"/>
      <c r="I23" s="10"/>
      <c r="R23" s="112"/>
      <c r="S23" s="112"/>
      <c r="AE23" s="95"/>
      <c r="AF23" s="95"/>
    </row>
    <row r="24" spans="3:32" ht="11.1" customHeight="1" x14ac:dyDescent="0.2">
      <c r="R24" s="112"/>
      <c r="S24" s="112"/>
      <c r="AE24" s="95"/>
      <c r="AF24" s="95"/>
    </row>
    <row r="25" spans="3:32" x14ac:dyDescent="0.2">
      <c r="R25" s="112"/>
      <c r="S25" s="112"/>
      <c r="AE25" s="95"/>
      <c r="AF25" s="95"/>
    </row>
    <row r="26" spans="3:32" x14ac:dyDescent="0.2">
      <c r="R26" s="112"/>
      <c r="S26" s="112"/>
      <c r="AE26" s="95"/>
      <c r="AF26" s="95"/>
    </row>
    <row r="27" spans="3:32" ht="23.25" customHeight="1" x14ac:dyDescent="0.2">
      <c r="C27" s="2825" t="s">
        <v>266</v>
      </c>
      <c r="D27" s="2825"/>
      <c r="E27" s="2825"/>
      <c r="F27" s="2825"/>
      <c r="G27" s="2825"/>
      <c r="H27" s="2825"/>
      <c r="I27" s="2825"/>
      <c r="J27" s="2825"/>
      <c r="K27" s="2825"/>
      <c r="L27" s="2825"/>
      <c r="M27" s="2825"/>
      <c r="N27" s="2825"/>
      <c r="O27" s="2825"/>
      <c r="P27" s="2825"/>
      <c r="Q27" s="2825"/>
    </row>
    <row r="28" spans="3:32" ht="11.1" customHeight="1" x14ac:dyDescent="0.25">
      <c r="C28" s="574"/>
      <c r="D28" s="574"/>
      <c r="E28" s="574"/>
      <c r="F28" s="574"/>
      <c r="G28" s="574"/>
      <c r="H28" s="574"/>
      <c r="I28" s="574"/>
      <c r="J28" s="574"/>
      <c r="K28" s="574"/>
      <c r="L28" s="574"/>
      <c r="M28" s="574"/>
      <c r="N28" s="574"/>
      <c r="O28" s="574"/>
      <c r="P28" s="574"/>
      <c r="Q28" s="574"/>
    </row>
    <row r="29" spans="3:32" ht="11.25" customHeight="1" x14ac:dyDescent="0.2">
      <c r="C29" s="112" t="s">
        <v>273</v>
      </c>
      <c r="E29" s="103" t="s">
        <v>27</v>
      </c>
      <c r="F29" s="103" t="s">
        <v>301</v>
      </c>
    </row>
    <row r="30" spans="3:32" ht="11.25" customHeight="1" x14ac:dyDescent="0.2">
      <c r="C30" s="95" t="s">
        <v>25</v>
      </c>
      <c r="E30" s="103" t="s">
        <v>27</v>
      </c>
      <c r="F30" s="575">
        <v>2014</v>
      </c>
    </row>
    <row r="31" spans="3:32" ht="11.25" customHeight="1" x14ac:dyDescent="0.2">
      <c r="C31" s="112" t="s">
        <v>311</v>
      </c>
      <c r="E31" s="103" t="s">
        <v>27</v>
      </c>
      <c r="F31" s="103" t="s">
        <v>295</v>
      </c>
    </row>
    <row r="32" spans="3:32" ht="11.25" customHeight="1" x14ac:dyDescent="0.2">
      <c r="C32" s="112" t="s">
        <v>26</v>
      </c>
      <c r="E32" s="103" t="s">
        <v>27</v>
      </c>
      <c r="F32" s="103" t="s">
        <v>647</v>
      </c>
    </row>
    <row r="33" spans="3:17" ht="13.5" thickBot="1" x14ac:dyDescent="0.25"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spans="3:17" x14ac:dyDescent="0.2">
      <c r="C34" s="2788" t="s">
        <v>221</v>
      </c>
      <c r="D34" s="2790" t="s">
        <v>272</v>
      </c>
      <c r="E34" s="2793" t="s">
        <v>243</v>
      </c>
      <c r="F34" s="2794"/>
      <c r="G34" s="2799" t="s">
        <v>170</v>
      </c>
      <c r="H34" s="2800"/>
      <c r="I34" s="2800"/>
      <c r="J34" s="2800"/>
      <c r="K34" s="2800"/>
      <c r="L34" s="2800"/>
      <c r="M34" s="2800"/>
      <c r="N34" s="2800"/>
      <c r="O34" s="2800"/>
      <c r="P34" s="2801"/>
      <c r="Q34" s="2400" t="s">
        <v>309</v>
      </c>
    </row>
    <row r="35" spans="3:17" x14ac:dyDescent="0.2">
      <c r="C35" s="2789"/>
      <c r="D35" s="2791"/>
      <c r="E35" s="2795"/>
      <c r="F35" s="2796"/>
      <c r="G35" s="2802"/>
      <c r="H35" s="2803"/>
      <c r="I35" s="2803"/>
      <c r="J35" s="2803"/>
      <c r="K35" s="2803"/>
      <c r="L35" s="2803"/>
      <c r="M35" s="2803"/>
      <c r="N35" s="2803"/>
      <c r="O35" s="2803"/>
      <c r="P35" s="2804"/>
      <c r="Q35" s="2402"/>
    </row>
    <row r="36" spans="3:17" x14ac:dyDescent="0.2">
      <c r="C36" s="2789"/>
      <c r="D36" s="2792"/>
      <c r="E36" s="2797"/>
      <c r="F36" s="2798"/>
      <c r="G36" s="2805"/>
      <c r="H36" s="2806"/>
      <c r="I36" s="2806"/>
      <c r="J36" s="2806"/>
      <c r="K36" s="2806"/>
      <c r="L36" s="2806"/>
      <c r="M36" s="2806"/>
      <c r="N36" s="2806"/>
      <c r="O36" s="2806"/>
      <c r="P36" s="2807"/>
      <c r="Q36" s="2404"/>
    </row>
    <row r="37" spans="3:17" ht="13.5" thickBot="1" x14ac:dyDescent="0.25">
      <c r="C37" s="580">
        <v>1</v>
      </c>
      <c r="D37" s="432">
        <v>2</v>
      </c>
      <c r="E37" s="2772">
        <v>3</v>
      </c>
      <c r="F37" s="2773"/>
      <c r="G37" s="2774">
        <v>4</v>
      </c>
      <c r="H37" s="2775"/>
      <c r="I37" s="2775"/>
      <c r="J37" s="2775"/>
      <c r="K37" s="2775"/>
      <c r="L37" s="2775"/>
      <c r="M37" s="2775"/>
      <c r="N37" s="2775"/>
      <c r="O37" s="2775"/>
      <c r="P37" s="2776"/>
      <c r="Q37" s="581">
        <v>5</v>
      </c>
    </row>
    <row r="38" spans="3:17" x14ac:dyDescent="0.2">
      <c r="C38" s="422"/>
      <c r="D38" s="427"/>
      <c r="E38" s="2777"/>
      <c r="F38" s="2778"/>
      <c r="G38" s="423"/>
      <c r="H38" s="424"/>
      <c r="I38" s="425"/>
      <c r="J38" s="425"/>
      <c r="K38" s="425"/>
      <c r="L38" s="425"/>
      <c r="M38" s="425"/>
      <c r="N38" s="425"/>
      <c r="O38" s="425"/>
      <c r="P38" s="426"/>
      <c r="Q38" s="150"/>
    </row>
    <row r="39" spans="3:17" x14ac:dyDescent="0.2">
      <c r="C39" s="505"/>
      <c r="D39" s="428" t="s">
        <v>275</v>
      </c>
      <c r="E39" s="2779">
        <v>33</v>
      </c>
      <c r="F39" s="2780"/>
      <c r="G39" s="2781" t="s">
        <v>377</v>
      </c>
      <c r="H39" s="2782"/>
      <c r="I39" s="2782"/>
      <c r="J39" s="2782"/>
      <c r="K39" s="2782"/>
      <c r="L39" s="2782"/>
      <c r="M39" s="2782"/>
      <c r="N39" s="2782"/>
      <c r="O39" s="2782"/>
      <c r="P39" s="2783"/>
      <c r="Q39" s="582"/>
    </row>
    <row r="40" spans="3:17" ht="13.5" thickBot="1" x14ac:dyDescent="0.25">
      <c r="C40" s="421"/>
      <c r="D40" s="428"/>
      <c r="E40" s="2768"/>
      <c r="F40" s="2769"/>
      <c r="G40" s="149"/>
      <c r="H40" s="148"/>
      <c r="I40" s="102"/>
      <c r="J40" s="102"/>
      <c r="K40" s="102"/>
      <c r="L40" s="102"/>
      <c r="M40" s="102"/>
      <c r="N40" s="102"/>
      <c r="O40" s="102"/>
      <c r="P40" s="93"/>
      <c r="Q40" s="150"/>
    </row>
    <row r="41" spans="3:17" ht="13.5" thickBot="1" x14ac:dyDescent="0.25">
      <c r="C41" s="2299" t="s">
        <v>308</v>
      </c>
      <c r="D41" s="2300"/>
      <c r="E41" s="2770">
        <f>SUM(E38:F40)</f>
        <v>33</v>
      </c>
      <c r="F41" s="2771"/>
      <c r="G41" s="418"/>
      <c r="H41" s="419"/>
      <c r="I41" s="420"/>
      <c r="J41" s="420"/>
      <c r="K41" s="420"/>
      <c r="L41" s="420"/>
      <c r="M41" s="420"/>
      <c r="N41" s="420"/>
      <c r="O41" s="420"/>
      <c r="P41" s="350"/>
      <c r="Q41" s="350"/>
    </row>
    <row r="43" spans="3:17" x14ac:dyDescent="0.2">
      <c r="C43" s="1237" t="s">
        <v>644</v>
      </c>
      <c r="D43" s="112" t="s">
        <v>679</v>
      </c>
      <c r="E43" s="1237"/>
      <c r="F43" s="112"/>
    </row>
    <row r="45" spans="3:17" x14ac:dyDescent="0.2">
      <c r="D45" s="10"/>
      <c r="E45" s="16"/>
      <c r="F45" s="16"/>
      <c r="G45" s="10"/>
      <c r="H45" s="10"/>
      <c r="I45" s="10"/>
    </row>
    <row r="46" spans="3:17" x14ac:dyDescent="0.2">
      <c r="D46" s="10"/>
      <c r="E46" s="10"/>
      <c r="F46" s="10"/>
      <c r="G46" s="10"/>
      <c r="H46" s="10"/>
      <c r="I46" s="10"/>
    </row>
    <row r="47" spans="3:17" x14ac:dyDescent="0.2">
      <c r="D47" s="10"/>
      <c r="E47" s="10"/>
      <c r="F47" s="10"/>
      <c r="G47" s="10"/>
      <c r="H47" s="10"/>
      <c r="I47" s="10"/>
    </row>
    <row r="48" spans="3:17" x14ac:dyDescent="0.2">
      <c r="D48" s="10"/>
      <c r="E48" s="10"/>
      <c r="F48" s="10"/>
      <c r="G48" s="10"/>
      <c r="H48" s="10"/>
      <c r="I48" s="10"/>
    </row>
    <row r="53" spans="3:17" ht="18" x14ac:dyDescent="0.2">
      <c r="C53" s="2825" t="s">
        <v>266</v>
      </c>
      <c r="D53" s="2825"/>
      <c r="E53" s="2825"/>
      <c r="F53" s="2825"/>
      <c r="G53" s="2825"/>
      <c r="H53" s="2825"/>
      <c r="I53" s="2825"/>
      <c r="J53" s="2825"/>
      <c r="K53" s="2825"/>
      <c r="L53" s="2825"/>
      <c r="M53" s="2825"/>
      <c r="N53" s="2825"/>
      <c r="O53" s="2825"/>
      <c r="P53" s="2825"/>
      <c r="Q53" s="2825"/>
    </row>
    <row r="54" spans="3:17" ht="18" x14ac:dyDescent="0.25">
      <c r="C54" s="574"/>
      <c r="D54" s="574"/>
      <c r="E54" s="574"/>
      <c r="F54" s="574"/>
      <c r="G54" s="574"/>
      <c r="H54" s="574"/>
      <c r="I54" s="574"/>
      <c r="J54" s="574"/>
      <c r="K54" s="574"/>
      <c r="L54" s="574"/>
      <c r="M54" s="574"/>
      <c r="N54" s="574"/>
      <c r="O54" s="574"/>
      <c r="P54" s="574"/>
      <c r="Q54" s="574"/>
    </row>
    <row r="55" spans="3:17" x14ac:dyDescent="0.2">
      <c r="C55" s="112" t="s">
        <v>273</v>
      </c>
      <c r="E55" s="103" t="s">
        <v>27</v>
      </c>
      <c r="F55" s="103" t="s">
        <v>284</v>
      </c>
    </row>
    <row r="56" spans="3:17" x14ac:dyDescent="0.2">
      <c r="C56" s="95" t="s">
        <v>25</v>
      </c>
      <c r="E56" s="103" t="s">
        <v>27</v>
      </c>
      <c r="F56" s="575">
        <v>2014</v>
      </c>
    </row>
    <row r="57" spans="3:17" x14ac:dyDescent="0.2">
      <c r="C57" s="112" t="s">
        <v>311</v>
      </c>
      <c r="E57" s="103" t="s">
        <v>27</v>
      </c>
      <c r="F57" s="103" t="s">
        <v>295</v>
      </c>
    </row>
    <row r="58" spans="3:17" x14ac:dyDescent="0.2">
      <c r="C58" s="112" t="s">
        <v>26</v>
      </c>
      <c r="E58" s="103" t="s">
        <v>27</v>
      </c>
      <c r="F58" s="103" t="s">
        <v>647</v>
      </c>
    </row>
    <row r="59" spans="3:17" ht="13.5" thickBot="1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</row>
    <row r="60" spans="3:17" x14ac:dyDescent="0.2">
      <c r="C60" s="2788" t="s">
        <v>221</v>
      </c>
      <c r="D60" s="2790" t="s">
        <v>272</v>
      </c>
      <c r="E60" s="2793" t="s">
        <v>243</v>
      </c>
      <c r="F60" s="2794"/>
      <c r="G60" s="2799" t="s">
        <v>170</v>
      </c>
      <c r="H60" s="2800"/>
      <c r="I60" s="2800"/>
      <c r="J60" s="2800"/>
      <c r="K60" s="2800"/>
      <c r="L60" s="2800"/>
      <c r="M60" s="2800"/>
      <c r="N60" s="2800"/>
      <c r="O60" s="2800"/>
      <c r="P60" s="2801"/>
      <c r="Q60" s="2400" t="s">
        <v>309</v>
      </c>
    </row>
    <row r="61" spans="3:17" x14ac:dyDescent="0.2">
      <c r="C61" s="2789"/>
      <c r="D61" s="2791"/>
      <c r="E61" s="2795"/>
      <c r="F61" s="2796"/>
      <c r="G61" s="2802"/>
      <c r="H61" s="2803"/>
      <c r="I61" s="2803"/>
      <c r="J61" s="2803"/>
      <c r="K61" s="2803"/>
      <c r="L61" s="2803"/>
      <c r="M61" s="2803"/>
      <c r="N61" s="2803"/>
      <c r="O61" s="2803"/>
      <c r="P61" s="2804"/>
      <c r="Q61" s="2402"/>
    </row>
    <row r="62" spans="3:17" x14ac:dyDescent="0.2">
      <c r="C62" s="2789"/>
      <c r="D62" s="2792"/>
      <c r="E62" s="2797"/>
      <c r="F62" s="2798"/>
      <c r="G62" s="2805"/>
      <c r="H62" s="2806"/>
      <c r="I62" s="2806"/>
      <c r="J62" s="2806"/>
      <c r="K62" s="2806"/>
      <c r="L62" s="2806"/>
      <c r="M62" s="2806"/>
      <c r="N62" s="2806"/>
      <c r="O62" s="2806"/>
      <c r="P62" s="2807"/>
      <c r="Q62" s="2404"/>
    </row>
    <row r="63" spans="3:17" ht="13.5" thickBot="1" x14ac:dyDescent="0.25">
      <c r="C63" s="580">
        <v>1</v>
      </c>
      <c r="D63" s="432">
        <v>2</v>
      </c>
      <c r="E63" s="2772">
        <v>3</v>
      </c>
      <c r="F63" s="2773"/>
      <c r="G63" s="2774">
        <v>4</v>
      </c>
      <c r="H63" s="2775"/>
      <c r="I63" s="2775"/>
      <c r="J63" s="2775"/>
      <c r="K63" s="2775"/>
      <c r="L63" s="2775"/>
      <c r="M63" s="2775"/>
      <c r="N63" s="2775"/>
      <c r="O63" s="2775"/>
      <c r="P63" s="2776"/>
      <c r="Q63" s="581">
        <v>5</v>
      </c>
    </row>
    <row r="64" spans="3:17" x14ac:dyDescent="0.2">
      <c r="C64" s="422"/>
      <c r="D64" s="427"/>
      <c r="E64" s="2777"/>
      <c r="F64" s="2778"/>
      <c r="G64" s="423"/>
      <c r="H64" s="424"/>
      <c r="I64" s="425"/>
      <c r="J64" s="425"/>
      <c r="K64" s="425"/>
      <c r="L64" s="425"/>
      <c r="M64" s="425"/>
      <c r="N64" s="425"/>
      <c r="O64" s="425"/>
      <c r="P64" s="426"/>
      <c r="Q64" s="150"/>
    </row>
    <row r="65" spans="3:17" x14ac:dyDescent="0.2">
      <c r="C65" s="505"/>
      <c r="D65" s="428" t="s">
        <v>275</v>
      </c>
      <c r="E65" s="2828">
        <v>29</v>
      </c>
      <c r="F65" s="2829"/>
      <c r="G65" s="2781" t="s">
        <v>377</v>
      </c>
      <c r="H65" s="2782"/>
      <c r="I65" s="2782"/>
      <c r="J65" s="2782"/>
      <c r="K65" s="2782"/>
      <c r="L65" s="2782"/>
      <c r="M65" s="2782"/>
      <c r="N65" s="2782"/>
      <c r="O65" s="2782"/>
      <c r="P65" s="2783"/>
      <c r="Q65" s="582"/>
    </row>
    <row r="66" spans="3:17" ht="13.5" thickBot="1" x14ac:dyDescent="0.25">
      <c r="C66" s="421"/>
      <c r="D66" s="428"/>
      <c r="E66" s="2818"/>
      <c r="F66" s="2819"/>
      <c r="G66" s="149"/>
      <c r="H66" s="148"/>
      <c r="I66" s="102"/>
      <c r="J66" s="102"/>
      <c r="K66" s="102"/>
      <c r="L66" s="102"/>
      <c r="M66" s="102"/>
      <c r="N66" s="102"/>
      <c r="O66" s="102"/>
      <c r="P66" s="93"/>
      <c r="Q66" s="150"/>
    </row>
    <row r="67" spans="3:17" ht="13.5" thickBot="1" x14ac:dyDescent="0.25">
      <c r="C67" s="2299" t="s">
        <v>308</v>
      </c>
      <c r="D67" s="2300"/>
      <c r="E67" s="2812">
        <f>SUM(E64:F66)</f>
        <v>29</v>
      </c>
      <c r="F67" s="2813"/>
      <c r="G67" s="418"/>
      <c r="H67" s="419"/>
      <c r="I67" s="420"/>
      <c r="J67" s="420"/>
      <c r="K67" s="420"/>
      <c r="L67" s="420"/>
      <c r="M67" s="420"/>
      <c r="N67" s="420"/>
      <c r="O67" s="420"/>
      <c r="P67" s="350"/>
      <c r="Q67" s="350"/>
    </row>
    <row r="69" spans="3:17" x14ac:dyDescent="0.2">
      <c r="C69" s="1355" t="s">
        <v>644</v>
      </c>
      <c r="D69" s="112" t="s">
        <v>679</v>
      </c>
      <c r="E69" s="1355"/>
      <c r="F69" s="112"/>
    </row>
    <row r="71" spans="3:17" x14ac:dyDescent="0.2">
      <c r="D71" s="10"/>
      <c r="E71" s="16"/>
      <c r="F71" s="16"/>
      <c r="G71" s="10"/>
      <c r="H71" s="10"/>
      <c r="I71" s="10"/>
    </row>
    <row r="72" spans="3:17" x14ac:dyDescent="0.2">
      <c r="D72" s="10"/>
      <c r="E72" s="10"/>
      <c r="F72" s="10"/>
      <c r="G72" s="10"/>
      <c r="H72" s="10"/>
      <c r="I72" s="10"/>
    </row>
    <row r="73" spans="3:17" x14ac:dyDescent="0.2">
      <c r="D73" s="10"/>
      <c r="E73" s="10"/>
      <c r="F73" s="10"/>
      <c r="G73" s="10"/>
      <c r="H73" s="10"/>
      <c r="I73" s="10"/>
    </row>
    <row r="74" spans="3:17" x14ac:dyDescent="0.2">
      <c r="D74" s="10"/>
      <c r="E74" s="10"/>
      <c r="F74" s="10"/>
      <c r="G74" s="10"/>
      <c r="H74" s="10"/>
      <c r="I74" s="10"/>
    </row>
    <row r="79" spans="3:17" ht="18" x14ac:dyDescent="0.2">
      <c r="C79" s="2825" t="s">
        <v>266</v>
      </c>
      <c r="D79" s="2825"/>
      <c r="E79" s="2825"/>
      <c r="F79" s="2825"/>
      <c r="G79" s="2825"/>
      <c r="H79" s="2825"/>
      <c r="I79" s="2825"/>
      <c r="J79" s="2825"/>
      <c r="K79" s="2825"/>
      <c r="L79" s="2825"/>
      <c r="M79" s="2825"/>
      <c r="N79" s="2825"/>
      <c r="O79" s="2825"/>
      <c r="P79" s="2825"/>
      <c r="Q79" s="2825"/>
    </row>
    <row r="80" spans="3:17" ht="18" x14ac:dyDescent="0.25">
      <c r="C80" s="574"/>
      <c r="D80" s="574"/>
      <c r="E80" s="574"/>
      <c r="F80" s="574"/>
      <c r="G80" s="574"/>
      <c r="H80" s="574"/>
      <c r="I80" s="574"/>
      <c r="J80" s="574"/>
      <c r="K80" s="574"/>
      <c r="L80" s="574"/>
      <c r="M80" s="574"/>
      <c r="N80" s="574"/>
      <c r="O80" s="574"/>
      <c r="P80" s="574"/>
      <c r="Q80" s="574"/>
    </row>
    <row r="81" spans="3:17" x14ac:dyDescent="0.2">
      <c r="C81" s="112" t="s">
        <v>273</v>
      </c>
      <c r="E81" s="103" t="s">
        <v>27</v>
      </c>
      <c r="F81" s="103" t="s">
        <v>285</v>
      </c>
    </row>
    <row r="82" spans="3:17" x14ac:dyDescent="0.2">
      <c r="C82" s="95" t="s">
        <v>25</v>
      </c>
      <c r="E82" s="103" t="s">
        <v>27</v>
      </c>
      <c r="F82" s="575">
        <v>2014</v>
      </c>
    </row>
    <row r="83" spans="3:17" x14ac:dyDescent="0.2">
      <c r="C83" s="112" t="s">
        <v>311</v>
      </c>
      <c r="E83" s="103" t="s">
        <v>27</v>
      </c>
      <c r="F83" s="103" t="s">
        <v>295</v>
      </c>
    </row>
    <row r="84" spans="3:17" x14ac:dyDescent="0.2">
      <c r="C84" s="112" t="s">
        <v>26</v>
      </c>
      <c r="E84" s="103" t="s">
        <v>27</v>
      </c>
      <c r="F84" s="103" t="s">
        <v>647</v>
      </c>
    </row>
    <row r="85" spans="3:17" ht="13.5" thickBot="1" x14ac:dyDescent="0.25"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</row>
    <row r="86" spans="3:17" x14ac:dyDescent="0.2">
      <c r="C86" s="2788" t="s">
        <v>221</v>
      </c>
      <c r="D86" s="2790" t="s">
        <v>272</v>
      </c>
      <c r="E86" s="2793" t="s">
        <v>243</v>
      </c>
      <c r="F86" s="2794"/>
      <c r="G86" s="2799" t="s">
        <v>170</v>
      </c>
      <c r="H86" s="2800"/>
      <c r="I86" s="2800"/>
      <c r="J86" s="2800"/>
      <c r="K86" s="2800"/>
      <c r="L86" s="2800"/>
      <c r="M86" s="2800"/>
      <c r="N86" s="2800"/>
      <c r="O86" s="2800"/>
      <c r="P86" s="2801"/>
      <c r="Q86" s="2400" t="s">
        <v>309</v>
      </c>
    </row>
    <row r="87" spans="3:17" x14ac:dyDescent="0.2">
      <c r="C87" s="2789"/>
      <c r="D87" s="2791"/>
      <c r="E87" s="2795"/>
      <c r="F87" s="2796"/>
      <c r="G87" s="2802"/>
      <c r="H87" s="2803"/>
      <c r="I87" s="2803"/>
      <c r="J87" s="2803"/>
      <c r="K87" s="2803"/>
      <c r="L87" s="2803"/>
      <c r="M87" s="2803"/>
      <c r="N87" s="2803"/>
      <c r="O87" s="2803"/>
      <c r="P87" s="2804"/>
      <c r="Q87" s="2402"/>
    </row>
    <row r="88" spans="3:17" x14ac:dyDescent="0.2">
      <c r="C88" s="2789"/>
      <c r="D88" s="2792"/>
      <c r="E88" s="2797"/>
      <c r="F88" s="2798"/>
      <c r="G88" s="2805"/>
      <c r="H88" s="2806"/>
      <c r="I88" s="2806"/>
      <c r="J88" s="2806"/>
      <c r="K88" s="2806"/>
      <c r="L88" s="2806"/>
      <c r="M88" s="2806"/>
      <c r="N88" s="2806"/>
      <c r="O88" s="2806"/>
      <c r="P88" s="2807"/>
      <c r="Q88" s="2404"/>
    </row>
    <row r="89" spans="3:17" ht="13.5" thickBot="1" x14ac:dyDescent="0.25">
      <c r="C89" s="580">
        <v>1</v>
      </c>
      <c r="D89" s="432">
        <v>2</v>
      </c>
      <c r="E89" s="2772">
        <v>3</v>
      </c>
      <c r="F89" s="2773"/>
      <c r="G89" s="2774">
        <v>4</v>
      </c>
      <c r="H89" s="2775"/>
      <c r="I89" s="2775"/>
      <c r="J89" s="2775"/>
      <c r="K89" s="2775"/>
      <c r="L89" s="2775"/>
      <c r="M89" s="2775"/>
      <c r="N89" s="2775"/>
      <c r="O89" s="2775"/>
      <c r="P89" s="2776"/>
      <c r="Q89" s="581">
        <v>5</v>
      </c>
    </row>
    <row r="90" spans="3:17" ht="21" customHeight="1" x14ac:dyDescent="0.2">
      <c r="C90" s="422"/>
      <c r="D90" s="427"/>
      <c r="E90" s="2777"/>
      <c r="F90" s="2778"/>
      <c r="G90" s="423"/>
      <c r="H90" s="424"/>
      <c r="I90" s="425"/>
      <c r="J90" s="425"/>
      <c r="K90" s="425"/>
      <c r="L90" s="425"/>
      <c r="M90" s="425"/>
      <c r="N90" s="425"/>
      <c r="O90" s="425"/>
      <c r="P90" s="426"/>
      <c r="Q90" s="150"/>
    </row>
    <row r="91" spans="3:17" ht="21" customHeight="1" x14ac:dyDescent="0.2">
      <c r="C91" s="505"/>
      <c r="D91" s="428" t="s">
        <v>275</v>
      </c>
      <c r="E91" s="2816">
        <v>18</v>
      </c>
      <c r="F91" s="2817"/>
      <c r="G91" s="2781"/>
      <c r="H91" s="2782"/>
      <c r="I91" s="2782"/>
      <c r="J91" s="2782"/>
      <c r="K91" s="2782"/>
      <c r="L91" s="2782"/>
      <c r="M91" s="2782"/>
      <c r="N91" s="2782"/>
      <c r="O91" s="2782"/>
      <c r="P91" s="2783"/>
      <c r="Q91" s="582"/>
    </row>
    <row r="92" spans="3:17" ht="21" customHeight="1" thickBot="1" x14ac:dyDescent="0.25">
      <c r="C92" s="421"/>
      <c r="D92" s="428"/>
      <c r="E92" s="2768"/>
      <c r="F92" s="2769"/>
      <c r="G92" s="149"/>
      <c r="H92" s="148"/>
      <c r="I92" s="102"/>
      <c r="J92" s="102"/>
      <c r="K92" s="102"/>
      <c r="L92" s="102"/>
      <c r="M92" s="102"/>
      <c r="N92" s="102"/>
      <c r="O92" s="102"/>
      <c r="P92" s="93"/>
      <c r="Q92" s="150"/>
    </row>
    <row r="93" spans="3:17" ht="21" customHeight="1" thickBot="1" x14ac:dyDescent="0.25">
      <c r="C93" s="2299" t="s">
        <v>308</v>
      </c>
      <c r="D93" s="2300"/>
      <c r="E93" s="2770">
        <f>SUM(E90:F92)</f>
        <v>18</v>
      </c>
      <c r="F93" s="2771"/>
      <c r="G93" s="418"/>
      <c r="H93" s="419"/>
      <c r="I93" s="420"/>
      <c r="J93" s="420"/>
      <c r="K93" s="420"/>
      <c r="L93" s="420"/>
      <c r="M93" s="420"/>
      <c r="N93" s="420"/>
      <c r="O93" s="420"/>
      <c r="P93" s="350"/>
      <c r="Q93" s="350"/>
    </row>
    <row r="95" spans="3:17" x14ac:dyDescent="0.2">
      <c r="C95" s="579" t="s">
        <v>644</v>
      </c>
      <c r="D95" s="354" t="s">
        <v>793</v>
      </c>
    </row>
    <row r="97" spans="3:17" x14ac:dyDescent="0.2">
      <c r="D97" s="10"/>
      <c r="E97" s="16"/>
      <c r="F97" s="16"/>
      <c r="G97" s="10"/>
      <c r="H97" s="10"/>
      <c r="I97" s="10"/>
    </row>
    <row r="98" spans="3:17" x14ac:dyDescent="0.2">
      <c r="D98" s="10"/>
      <c r="E98" s="10"/>
      <c r="F98" s="10"/>
      <c r="G98" s="10"/>
      <c r="H98" s="10"/>
      <c r="I98" s="10"/>
    </row>
    <row r="99" spans="3:17" x14ac:dyDescent="0.2">
      <c r="D99" s="10"/>
      <c r="E99" s="10"/>
      <c r="F99" s="10"/>
      <c r="G99" s="10"/>
      <c r="H99" s="10"/>
      <c r="I99" s="10"/>
    </row>
    <row r="100" spans="3:17" x14ac:dyDescent="0.2">
      <c r="D100" s="10"/>
      <c r="E100" s="10"/>
      <c r="F100" s="10"/>
      <c r="G100" s="10"/>
      <c r="H100" s="10"/>
      <c r="I100" s="10"/>
    </row>
    <row r="105" spans="3:17" ht="18" x14ac:dyDescent="0.2">
      <c r="C105" s="2825" t="s">
        <v>266</v>
      </c>
      <c r="D105" s="2825"/>
      <c r="E105" s="2825"/>
      <c r="F105" s="2825"/>
      <c r="G105" s="2825"/>
      <c r="H105" s="2825"/>
      <c r="I105" s="2825"/>
      <c r="J105" s="2825"/>
      <c r="K105" s="2825"/>
      <c r="L105" s="2825"/>
      <c r="M105" s="2825"/>
      <c r="N105" s="2825"/>
      <c r="O105" s="2825"/>
      <c r="P105" s="2825"/>
      <c r="Q105" s="2825"/>
    </row>
    <row r="106" spans="3:17" ht="18" x14ac:dyDescent="0.25">
      <c r="C106" s="574"/>
      <c r="D106" s="574"/>
      <c r="E106" s="574"/>
      <c r="F106" s="574"/>
      <c r="G106" s="574"/>
      <c r="H106" s="574"/>
      <c r="I106" s="574"/>
      <c r="J106" s="574"/>
      <c r="K106" s="574"/>
      <c r="L106" s="574"/>
      <c r="M106" s="574"/>
      <c r="N106" s="574"/>
      <c r="O106" s="574"/>
      <c r="P106" s="574"/>
      <c r="Q106" s="574"/>
    </row>
    <row r="107" spans="3:17" x14ac:dyDescent="0.2">
      <c r="C107" s="112" t="s">
        <v>273</v>
      </c>
      <c r="E107" s="103" t="s">
        <v>27</v>
      </c>
      <c r="F107" s="103" t="s">
        <v>286</v>
      </c>
    </row>
    <row r="108" spans="3:17" x14ac:dyDescent="0.2">
      <c r="C108" s="95" t="s">
        <v>25</v>
      </c>
      <c r="E108" s="103" t="s">
        <v>27</v>
      </c>
      <c r="F108" s="575">
        <v>2014</v>
      </c>
    </row>
    <row r="109" spans="3:17" x14ac:dyDescent="0.2">
      <c r="C109" s="112" t="s">
        <v>311</v>
      </c>
      <c r="E109" s="103" t="s">
        <v>27</v>
      </c>
      <c r="F109" s="103" t="s">
        <v>295</v>
      </c>
    </row>
    <row r="110" spans="3:17" x14ac:dyDescent="0.2">
      <c r="C110" s="112" t="s">
        <v>26</v>
      </c>
      <c r="E110" s="103" t="s">
        <v>27</v>
      </c>
      <c r="F110" s="103" t="s">
        <v>647</v>
      </c>
    </row>
    <row r="111" spans="3:17" ht="13.5" thickBot="1" x14ac:dyDescent="0.25"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</row>
    <row r="112" spans="3:17" x14ac:dyDescent="0.2">
      <c r="C112" s="2788" t="s">
        <v>221</v>
      </c>
      <c r="D112" s="2790" t="s">
        <v>272</v>
      </c>
      <c r="E112" s="2793" t="s">
        <v>243</v>
      </c>
      <c r="F112" s="2794"/>
      <c r="G112" s="2799" t="s">
        <v>170</v>
      </c>
      <c r="H112" s="2800"/>
      <c r="I112" s="2800"/>
      <c r="J112" s="2800"/>
      <c r="K112" s="2800"/>
      <c r="L112" s="2800"/>
      <c r="M112" s="2800"/>
      <c r="N112" s="2800"/>
      <c r="O112" s="2800"/>
      <c r="P112" s="2801"/>
      <c r="Q112" s="2400" t="s">
        <v>309</v>
      </c>
    </row>
    <row r="113" spans="3:17" x14ac:dyDescent="0.2">
      <c r="C113" s="2789"/>
      <c r="D113" s="2791"/>
      <c r="E113" s="2795"/>
      <c r="F113" s="2796"/>
      <c r="G113" s="2802"/>
      <c r="H113" s="2803"/>
      <c r="I113" s="2803"/>
      <c r="J113" s="2803"/>
      <c r="K113" s="2803"/>
      <c r="L113" s="2803"/>
      <c r="M113" s="2803"/>
      <c r="N113" s="2803"/>
      <c r="O113" s="2803"/>
      <c r="P113" s="2804"/>
      <c r="Q113" s="2402"/>
    </row>
    <row r="114" spans="3:17" x14ac:dyDescent="0.2">
      <c r="C114" s="2789"/>
      <c r="D114" s="2792"/>
      <c r="E114" s="2797"/>
      <c r="F114" s="2798"/>
      <c r="G114" s="2805"/>
      <c r="H114" s="2806"/>
      <c r="I114" s="2806"/>
      <c r="J114" s="2806"/>
      <c r="K114" s="2806"/>
      <c r="L114" s="2806"/>
      <c r="M114" s="2806"/>
      <c r="N114" s="2806"/>
      <c r="O114" s="2806"/>
      <c r="P114" s="2807"/>
      <c r="Q114" s="2404"/>
    </row>
    <row r="115" spans="3:17" ht="13.5" thickBot="1" x14ac:dyDescent="0.25">
      <c r="C115" s="580">
        <v>1</v>
      </c>
      <c r="D115" s="432">
        <v>2</v>
      </c>
      <c r="E115" s="2772">
        <v>3</v>
      </c>
      <c r="F115" s="2773"/>
      <c r="G115" s="2774">
        <v>4</v>
      </c>
      <c r="H115" s="2775"/>
      <c r="I115" s="2775"/>
      <c r="J115" s="2775"/>
      <c r="K115" s="2775"/>
      <c r="L115" s="2775"/>
      <c r="M115" s="2775"/>
      <c r="N115" s="2775"/>
      <c r="O115" s="2775"/>
      <c r="P115" s="2776"/>
      <c r="Q115" s="581">
        <v>5</v>
      </c>
    </row>
    <row r="116" spans="3:17" x14ac:dyDescent="0.2">
      <c r="C116" s="422"/>
      <c r="D116" s="427"/>
      <c r="E116" s="2777"/>
      <c r="F116" s="2778"/>
      <c r="G116" s="423"/>
      <c r="H116" s="424"/>
      <c r="I116" s="425"/>
      <c r="J116" s="425"/>
      <c r="K116" s="425"/>
      <c r="L116" s="425"/>
      <c r="M116" s="425"/>
      <c r="N116" s="425"/>
      <c r="O116" s="425"/>
      <c r="P116" s="426"/>
      <c r="Q116" s="150"/>
    </row>
    <row r="117" spans="3:17" x14ac:dyDescent="0.2">
      <c r="C117" s="505"/>
      <c r="D117" s="428" t="s">
        <v>275</v>
      </c>
      <c r="E117" s="2779">
        <v>20</v>
      </c>
      <c r="F117" s="2780"/>
      <c r="G117" s="2781" t="s">
        <v>377</v>
      </c>
      <c r="H117" s="2782"/>
      <c r="I117" s="2782"/>
      <c r="J117" s="2782"/>
      <c r="K117" s="2782"/>
      <c r="L117" s="2782"/>
      <c r="M117" s="2782"/>
      <c r="N117" s="2782"/>
      <c r="O117" s="2782"/>
      <c r="P117" s="2783"/>
      <c r="Q117" s="582"/>
    </row>
    <row r="118" spans="3:17" ht="13.5" thickBot="1" x14ac:dyDescent="0.25">
      <c r="C118" s="421"/>
      <c r="D118" s="428"/>
      <c r="E118" s="2768"/>
      <c r="F118" s="2769"/>
      <c r="G118" s="149"/>
      <c r="H118" s="148"/>
      <c r="I118" s="102"/>
      <c r="J118" s="102"/>
      <c r="K118" s="102"/>
      <c r="L118" s="102"/>
      <c r="M118" s="102"/>
      <c r="N118" s="102"/>
      <c r="O118" s="102"/>
      <c r="P118" s="93"/>
      <c r="Q118" s="150"/>
    </row>
    <row r="119" spans="3:17" ht="13.5" thickBot="1" x14ac:dyDescent="0.25">
      <c r="C119" s="2299" t="s">
        <v>308</v>
      </c>
      <c r="D119" s="2300"/>
      <c r="E119" s="2814">
        <f>SUM(E116:F118)</f>
        <v>20</v>
      </c>
      <c r="F119" s="2815"/>
      <c r="G119" s="418"/>
      <c r="H119" s="419"/>
      <c r="I119" s="420"/>
      <c r="J119" s="420"/>
      <c r="K119" s="420"/>
      <c r="L119" s="420"/>
      <c r="M119" s="420"/>
      <c r="N119" s="420"/>
      <c r="O119" s="420"/>
      <c r="P119" s="350"/>
      <c r="Q119" s="350"/>
    </row>
    <row r="121" spans="3:17" x14ac:dyDescent="0.2">
      <c r="C121" s="1680" t="s">
        <v>644</v>
      </c>
      <c r="D121" s="112" t="s">
        <v>679</v>
      </c>
    </row>
    <row r="123" spans="3:17" x14ac:dyDescent="0.2">
      <c r="D123" s="10"/>
      <c r="E123" s="16"/>
      <c r="F123" s="16"/>
      <c r="G123" s="10"/>
      <c r="H123" s="10"/>
      <c r="I123" s="10"/>
    </row>
    <row r="124" spans="3:17" x14ac:dyDescent="0.2">
      <c r="D124" s="10"/>
      <c r="E124" s="10"/>
      <c r="F124" s="10"/>
      <c r="G124" s="10"/>
      <c r="H124" s="10"/>
      <c r="I124" s="10"/>
    </row>
    <row r="125" spans="3:17" x14ac:dyDescent="0.2">
      <c r="D125" s="10"/>
      <c r="E125" s="10"/>
      <c r="F125" s="10"/>
      <c r="G125" s="10"/>
      <c r="H125" s="10"/>
      <c r="I125" s="10"/>
    </row>
    <row r="126" spans="3:17" x14ac:dyDescent="0.2">
      <c r="D126" s="10"/>
      <c r="E126" s="10"/>
      <c r="F126" s="10"/>
      <c r="G126" s="10"/>
      <c r="H126" s="10"/>
      <c r="I126" s="10"/>
    </row>
    <row r="131" spans="3:17" ht="18" x14ac:dyDescent="0.2">
      <c r="C131" s="2825" t="s">
        <v>266</v>
      </c>
      <c r="D131" s="2825"/>
      <c r="E131" s="2825"/>
      <c r="F131" s="2825"/>
      <c r="G131" s="2825"/>
      <c r="H131" s="2825"/>
      <c r="I131" s="2825"/>
      <c r="J131" s="2825"/>
      <c r="K131" s="2825"/>
      <c r="L131" s="2825"/>
      <c r="M131" s="2825"/>
      <c r="N131" s="2825"/>
      <c r="O131" s="2825"/>
      <c r="P131" s="2825"/>
      <c r="Q131" s="2825"/>
    </row>
    <row r="132" spans="3:17" ht="18" x14ac:dyDescent="0.25">
      <c r="C132" s="574"/>
      <c r="D132" s="574"/>
      <c r="E132" s="574"/>
      <c r="F132" s="574"/>
      <c r="G132" s="574"/>
      <c r="H132" s="574"/>
      <c r="I132" s="574"/>
      <c r="J132" s="574"/>
      <c r="K132" s="574"/>
      <c r="L132" s="574"/>
      <c r="M132" s="574"/>
      <c r="N132" s="574"/>
      <c r="O132" s="574"/>
      <c r="P132" s="574"/>
      <c r="Q132" s="574"/>
    </row>
    <row r="133" spans="3:17" x14ac:dyDescent="0.2">
      <c r="C133" s="112" t="s">
        <v>273</v>
      </c>
      <c r="E133" s="103" t="s">
        <v>27</v>
      </c>
      <c r="F133" s="103" t="s">
        <v>287</v>
      </c>
    </row>
    <row r="134" spans="3:17" x14ac:dyDescent="0.2">
      <c r="C134" s="95" t="s">
        <v>25</v>
      </c>
      <c r="E134" s="103" t="s">
        <v>27</v>
      </c>
      <c r="F134" s="575">
        <v>2014</v>
      </c>
    </row>
    <row r="135" spans="3:17" x14ac:dyDescent="0.2">
      <c r="C135" s="112" t="s">
        <v>311</v>
      </c>
      <c r="E135" s="103" t="s">
        <v>27</v>
      </c>
      <c r="F135" s="103" t="s">
        <v>295</v>
      </c>
    </row>
    <row r="136" spans="3:17" x14ac:dyDescent="0.2">
      <c r="C136" s="112" t="s">
        <v>26</v>
      </c>
      <c r="E136" s="103" t="s">
        <v>27</v>
      </c>
      <c r="F136" s="103" t="s">
        <v>647</v>
      </c>
    </row>
    <row r="137" spans="3:17" ht="13.5" thickBot="1" x14ac:dyDescent="0.25"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</row>
    <row r="138" spans="3:17" x14ac:dyDescent="0.2">
      <c r="C138" s="2788" t="s">
        <v>221</v>
      </c>
      <c r="D138" s="2790" t="s">
        <v>272</v>
      </c>
      <c r="E138" s="2793" t="s">
        <v>243</v>
      </c>
      <c r="F138" s="2794"/>
      <c r="G138" s="2799" t="s">
        <v>170</v>
      </c>
      <c r="H138" s="2800"/>
      <c r="I138" s="2800"/>
      <c r="J138" s="2800"/>
      <c r="K138" s="2800"/>
      <c r="L138" s="2800"/>
      <c r="M138" s="2800"/>
      <c r="N138" s="2800"/>
      <c r="O138" s="2800"/>
      <c r="P138" s="2801"/>
      <c r="Q138" s="2400" t="s">
        <v>309</v>
      </c>
    </row>
    <row r="139" spans="3:17" x14ac:dyDescent="0.2">
      <c r="C139" s="2789"/>
      <c r="D139" s="2791"/>
      <c r="E139" s="2795"/>
      <c r="F139" s="2796"/>
      <c r="G139" s="2802"/>
      <c r="H139" s="2803"/>
      <c r="I139" s="2803"/>
      <c r="J139" s="2803"/>
      <c r="K139" s="2803"/>
      <c r="L139" s="2803"/>
      <c r="M139" s="2803"/>
      <c r="N139" s="2803"/>
      <c r="O139" s="2803"/>
      <c r="P139" s="2804"/>
      <c r="Q139" s="2402"/>
    </row>
    <row r="140" spans="3:17" x14ac:dyDescent="0.2">
      <c r="C140" s="2789"/>
      <c r="D140" s="2792"/>
      <c r="E140" s="2797"/>
      <c r="F140" s="2798"/>
      <c r="G140" s="2805"/>
      <c r="H140" s="2806"/>
      <c r="I140" s="2806"/>
      <c r="J140" s="2806"/>
      <c r="K140" s="2806"/>
      <c r="L140" s="2806"/>
      <c r="M140" s="2806"/>
      <c r="N140" s="2806"/>
      <c r="O140" s="2806"/>
      <c r="P140" s="2807"/>
      <c r="Q140" s="2404"/>
    </row>
    <row r="141" spans="3:17" ht="13.5" thickBot="1" x14ac:dyDescent="0.25">
      <c r="C141" s="580">
        <v>1</v>
      </c>
      <c r="D141" s="432">
        <v>2</v>
      </c>
      <c r="E141" s="2772">
        <v>3</v>
      </c>
      <c r="F141" s="2773"/>
      <c r="G141" s="2774">
        <v>4</v>
      </c>
      <c r="H141" s="2775"/>
      <c r="I141" s="2775"/>
      <c r="J141" s="2775"/>
      <c r="K141" s="2775"/>
      <c r="L141" s="2775"/>
      <c r="M141" s="2775"/>
      <c r="N141" s="2775"/>
      <c r="O141" s="2775"/>
      <c r="P141" s="2776"/>
      <c r="Q141" s="581">
        <v>5</v>
      </c>
    </row>
    <row r="142" spans="3:17" x14ac:dyDescent="0.2">
      <c r="C142" s="422"/>
      <c r="D142" s="427"/>
      <c r="E142" s="2777"/>
      <c r="F142" s="2778"/>
      <c r="G142" s="423"/>
      <c r="H142" s="424"/>
      <c r="I142" s="425"/>
      <c r="J142" s="425"/>
      <c r="K142" s="425"/>
      <c r="L142" s="425"/>
      <c r="M142" s="425"/>
      <c r="N142" s="425"/>
      <c r="O142" s="425"/>
      <c r="P142" s="426"/>
      <c r="Q142" s="150"/>
    </row>
    <row r="143" spans="3:17" x14ac:dyDescent="0.2">
      <c r="C143" s="505"/>
      <c r="D143" s="428" t="s">
        <v>275</v>
      </c>
      <c r="E143" s="2779">
        <v>16</v>
      </c>
      <c r="F143" s="2780"/>
      <c r="G143" s="2781" t="s">
        <v>377</v>
      </c>
      <c r="H143" s="2782"/>
      <c r="I143" s="2782"/>
      <c r="J143" s="2782"/>
      <c r="K143" s="2782"/>
      <c r="L143" s="2782"/>
      <c r="M143" s="2782"/>
      <c r="N143" s="2782"/>
      <c r="O143" s="2782"/>
      <c r="P143" s="2783"/>
      <c r="Q143" s="582"/>
    </row>
    <row r="144" spans="3:17" ht="13.5" thickBot="1" x14ac:dyDescent="0.25">
      <c r="C144" s="421"/>
      <c r="D144" s="428"/>
      <c r="E144" s="2768"/>
      <c r="F144" s="2769"/>
      <c r="G144" s="149"/>
      <c r="H144" s="148"/>
      <c r="I144" s="102"/>
      <c r="J144" s="102"/>
      <c r="K144" s="102"/>
      <c r="L144" s="102"/>
      <c r="M144" s="102"/>
      <c r="N144" s="102"/>
      <c r="O144" s="102"/>
      <c r="P144" s="93"/>
      <c r="Q144" s="150"/>
    </row>
    <row r="145" spans="3:17" ht="13.5" thickBot="1" x14ac:dyDescent="0.25">
      <c r="C145" s="2299" t="s">
        <v>308</v>
      </c>
      <c r="D145" s="2300"/>
      <c r="E145" s="2810">
        <f>SUM(E142:F144)</f>
        <v>16</v>
      </c>
      <c r="F145" s="2811"/>
      <c r="G145" s="418"/>
      <c r="H145" s="419"/>
      <c r="I145" s="420"/>
      <c r="J145" s="420"/>
      <c r="K145" s="420"/>
      <c r="L145" s="420"/>
      <c r="M145" s="420"/>
      <c r="N145" s="420"/>
      <c r="O145" s="420"/>
      <c r="P145" s="350"/>
      <c r="Q145" s="350"/>
    </row>
    <row r="147" spans="3:17" x14ac:dyDescent="0.2">
      <c r="C147" s="1680" t="s">
        <v>644</v>
      </c>
      <c r="D147" s="112" t="s">
        <v>679</v>
      </c>
    </row>
    <row r="149" spans="3:17" x14ac:dyDescent="0.2">
      <c r="D149" s="10"/>
      <c r="E149" s="16"/>
      <c r="F149" s="16"/>
      <c r="G149" s="10"/>
      <c r="H149" s="10"/>
      <c r="I149" s="10"/>
    </row>
    <row r="150" spans="3:17" x14ac:dyDescent="0.2">
      <c r="D150" s="10"/>
      <c r="E150" s="10"/>
      <c r="F150" s="10"/>
      <c r="G150" s="10"/>
      <c r="H150" s="10"/>
      <c r="I150" s="10"/>
    </row>
    <row r="151" spans="3:17" x14ac:dyDescent="0.2">
      <c r="D151" s="10"/>
      <c r="E151" s="10"/>
      <c r="F151" s="10"/>
      <c r="G151" s="10"/>
      <c r="H151" s="10"/>
      <c r="I151" s="10"/>
    </row>
    <row r="152" spans="3:17" x14ac:dyDescent="0.2">
      <c r="D152" s="10"/>
      <c r="E152" s="10"/>
      <c r="F152" s="10"/>
      <c r="G152" s="10"/>
      <c r="H152" s="10"/>
      <c r="I152" s="10"/>
    </row>
    <row r="157" spans="3:17" ht="18" x14ac:dyDescent="0.2">
      <c r="C157" s="2825" t="s">
        <v>266</v>
      </c>
      <c r="D157" s="2825"/>
      <c r="E157" s="2825"/>
      <c r="F157" s="2825"/>
      <c r="G157" s="2825"/>
      <c r="H157" s="2825"/>
      <c r="I157" s="2825"/>
      <c r="J157" s="2825"/>
      <c r="K157" s="2825"/>
      <c r="L157" s="2825"/>
      <c r="M157" s="2825"/>
      <c r="N157" s="2825"/>
      <c r="O157" s="2825"/>
      <c r="P157" s="2825"/>
      <c r="Q157" s="2825"/>
    </row>
    <row r="158" spans="3:17" ht="18" x14ac:dyDescent="0.25">
      <c r="C158" s="574"/>
      <c r="D158" s="574"/>
      <c r="E158" s="574"/>
      <c r="F158" s="574"/>
      <c r="G158" s="574"/>
      <c r="H158" s="574"/>
      <c r="I158" s="574"/>
      <c r="J158" s="574"/>
      <c r="K158" s="574"/>
      <c r="L158" s="574"/>
      <c r="M158" s="574"/>
      <c r="N158" s="574"/>
      <c r="O158" s="574"/>
      <c r="P158" s="574"/>
      <c r="Q158" s="574"/>
    </row>
    <row r="159" spans="3:17" x14ac:dyDescent="0.2">
      <c r="C159" s="112" t="s">
        <v>273</v>
      </c>
      <c r="E159" s="103" t="s">
        <v>27</v>
      </c>
      <c r="F159" s="103" t="s">
        <v>288</v>
      </c>
    </row>
    <row r="160" spans="3:17" x14ac:dyDescent="0.2">
      <c r="C160" s="95" t="s">
        <v>25</v>
      </c>
      <c r="E160" s="103" t="s">
        <v>27</v>
      </c>
      <c r="F160" s="575">
        <v>2014</v>
      </c>
    </row>
    <row r="161" spans="3:17" x14ac:dyDescent="0.2">
      <c r="C161" s="112" t="s">
        <v>311</v>
      </c>
      <c r="E161" s="103" t="s">
        <v>27</v>
      </c>
      <c r="F161" s="103" t="s">
        <v>295</v>
      </c>
    </row>
    <row r="162" spans="3:17" x14ac:dyDescent="0.2">
      <c r="C162" s="112" t="s">
        <v>26</v>
      </c>
      <c r="E162" s="103" t="s">
        <v>27</v>
      </c>
      <c r="F162" s="103" t="s">
        <v>647</v>
      </c>
    </row>
    <row r="163" spans="3:17" ht="13.5" thickBot="1" x14ac:dyDescent="0.25"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</row>
    <row r="164" spans="3:17" x14ac:dyDescent="0.2">
      <c r="C164" s="2788" t="s">
        <v>221</v>
      </c>
      <c r="D164" s="2790" t="s">
        <v>272</v>
      </c>
      <c r="E164" s="2793" t="s">
        <v>243</v>
      </c>
      <c r="F164" s="2794"/>
      <c r="G164" s="2799" t="s">
        <v>170</v>
      </c>
      <c r="H164" s="2800"/>
      <c r="I164" s="2800"/>
      <c r="J164" s="2800"/>
      <c r="K164" s="2800"/>
      <c r="L164" s="2800"/>
      <c r="M164" s="2800"/>
      <c r="N164" s="2800"/>
      <c r="O164" s="2800"/>
      <c r="P164" s="2801"/>
      <c r="Q164" s="2400" t="s">
        <v>309</v>
      </c>
    </row>
    <row r="165" spans="3:17" x14ac:dyDescent="0.2">
      <c r="C165" s="2789"/>
      <c r="D165" s="2791"/>
      <c r="E165" s="2795"/>
      <c r="F165" s="2796"/>
      <c r="G165" s="2802"/>
      <c r="H165" s="2803"/>
      <c r="I165" s="2803"/>
      <c r="J165" s="2803"/>
      <c r="K165" s="2803"/>
      <c r="L165" s="2803"/>
      <c r="M165" s="2803"/>
      <c r="N165" s="2803"/>
      <c r="O165" s="2803"/>
      <c r="P165" s="2804"/>
      <c r="Q165" s="2402"/>
    </row>
    <row r="166" spans="3:17" x14ac:dyDescent="0.2">
      <c r="C166" s="2789"/>
      <c r="D166" s="2792"/>
      <c r="E166" s="2797"/>
      <c r="F166" s="2798"/>
      <c r="G166" s="2805"/>
      <c r="H166" s="2806"/>
      <c r="I166" s="2806"/>
      <c r="J166" s="2806"/>
      <c r="K166" s="2806"/>
      <c r="L166" s="2806"/>
      <c r="M166" s="2806"/>
      <c r="N166" s="2806"/>
      <c r="O166" s="2806"/>
      <c r="P166" s="2807"/>
      <c r="Q166" s="2404"/>
    </row>
    <row r="167" spans="3:17" ht="13.5" thickBot="1" x14ac:dyDescent="0.25">
      <c r="C167" s="580">
        <v>1</v>
      </c>
      <c r="D167" s="432">
        <v>2</v>
      </c>
      <c r="E167" s="2772">
        <v>3</v>
      </c>
      <c r="F167" s="2773"/>
      <c r="G167" s="2774">
        <v>4</v>
      </c>
      <c r="H167" s="2775"/>
      <c r="I167" s="2775"/>
      <c r="J167" s="2775"/>
      <c r="K167" s="2775"/>
      <c r="L167" s="2775"/>
      <c r="M167" s="2775"/>
      <c r="N167" s="2775"/>
      <c r="O167" s="2775"/>
      <c r="P167" s="2776"/>
      <c r="Q167" s="581">
        <v>5</v>
      </c>
    </row>
    <row r="168" spans="3:17" x14ac:dyDescent="0.2">
      <c r="C168" s="422"/>
      <c r="D168" s="427"/>
      <c r="E168" s="2777"/>
      <c r="F168" s="2778"/>
      <c r="G168" s="423"/>
      <c r="H168" s="424"/>
      <c r="I168" s="425"/>
      <c r="J168" s="425"/>
      <c r="K168" s="425"/>
      <c r="L168" s="425"/>
      <c r="M168" s="425"/>
      <c r="N168" s="425"/>
      <c r="O168" s="425"/>
      <c r="P168" s="426"/>
      <c r="Q168" s="150"/>
    </row>
    <row r="169" spans="3:17" x14ac:dyDescent="0.2">
      <c r="C169" s="505"/>
      <c r="D169" s="428" t="s">
        <v>275</v>
      </c>
      <c r="E169" s="2779">
        <v>28</v>
      </c>
      <c r="F169" s="2780"/>
      <c r="G169" s="2781" t="s">
        <v>377</v>
      </c>
      <c r="H169" s="2782"/>
      <c r="I169" s="2782"/>
      <c r="J169" s="2782"/>
      <c r="K169" s="2782"/>
      <c r="L169" s="2782"/>
      <c r="M169" s="2782"/>
      <c r="N169" s="2782"/>
      <c r="O169" s="2782"/>
      <c r="P169" s="2783"/>
      <c r="Q169" s="582"/>
    </row>
    <row r="170" spans="3:17" ht="13.5" thickBot="1" x14ac:dyDescent="0.25">
      <c r="C170" s="421"/>
      <c r="D170" s="428"/>
      <c r="E170" s="2768"/>
      <c r="F170" s="2769"/>
      <c r="G170" s="149"/>
      <c r="H170" s="148"/>
      <c r="I170" s="102"/>
      <c r="J170" s="102"/>
      <c r="K170" s="102"/>
      <c r="L170" s="102"/>
      <c r="M170" s="102"/>
      <c r="N170" s="102"/>
      <c r="O170" s="102"/>
      <c r="P170" s="93"/>
      <c r="Q170" s="150"/>
    </row>
    <row r="171" spans="3:17" ht="13.5" thickBot="1" x14ac:dyDescent="0.25">
      <c r="C171" s="2299" t="s">
        <v>308</v>
      </c>
      <c r="D171" s="2300"/>
      <c r="E171" s="2830">
        <f>SUM(E168:F170)</f>
        <v>28</v>
      </c>
      <c r="F171" s="2831"/>
      <c r="G171" s="418"/>
      <c r="H171" s="419"/>
      <c r="I171" s="420"/>
      <c r="J171" s="420"/>
      <c r="K171" s="420"/>
      <c r="L171" s="420"/>
      <c r="M171" s="420"/>
      <c r="N171" s="420"/>
      <c r="O171" s="420"/>
      <c r="P171" s="350"/>
      <c r="Q171" s="350"/>
    </row>
    <row r="173" spans="3:17" x14ac:dyDescent="0.2">
      <c r="C173" s="1680" t="s">
        <v>644</v>
      </c>
      <c r="D173" s="112" t="s">
        <v>679</v>
      </c>
    </row>
    <row r="175" spans="3:17" x14ac:dyDescent="0.2">
      <c r="D175" s="10"/>
      <c r="E175" s="16"/>
      <c r="F175" s="16"/>
      <c r="G175" s="10"/>
      <c r="H175" s="10"/>
      <c r="I175" s="10"/>
    </row>
    <row r="176" spans="3:17" x14ac:dyDescent="0.2">
      <c r="D176" s="10"/>
      <c r="E176" s="10"/>
      <c r="F176" s="10"/>
      <c r="G176" s="10"/>
      <c r="H176" s="10"/>
      <c r="I176" s="10"/>
    </row>
    <row r="177" spans="3:17" x14ac:dyDescent="0.2">
      <c r="D177" s="10"/>
      <c r="E177" s="10"/>
      <c r="F177" s="10"/>
      <c r="G177" s="10"/>
      <c r="H177" s="10"/>
      <c r="I177" s="10"/>
    </row>
    <row r="178" spans="3:17" x14ac:dyDescent="0.2">
      <c r="D178" s="10"/>
      <c r="E178" s="10"/>
      <c r="F178" s="10"/>
      <c r="G178" s="10"/>
      <c r="H178" s="10"/>
      <c r="I178" s="10"/>
    </row>
    <row r="183" spans="3:17" ht="18" x14ac:dyDescent="0.2">
      <c r="C183" s="2825" t="s">
        <v>266</v>
      </c>
      <c r="D183" s="2825"/>
      <c r="E183" s="2825"/>
      <c r="F183" s="2825"/>
      <c r="G183" s="2825"/>
      <c r="H183" s="2825"/>
      <c r="I183" s="2825"/>
      <c r="J183" s="2825"/>
      <c r="K183" s="2825"/>
      <c r="L183" s="2825"/>
      <c r="M183" s="2825"/>
      <c r="N183" s="2825"/>
      <c r="O183" s="2825"/>
      <c r="P183" s="2825"/>
      <c r="Q183" s="2825"/>
    </row>
    <row r="184" spans="3:17" ht="18" x14ac:dyDescent="0.25">
      <c r="C184" s="574"/>
      <c r="D184" s="574"/>
      <c r="E184" s="574"/>
      <c r="F184" s="574"/>
      <c r="G184" s="574"/>
      <c r="H184" s="574"/>
      <c r="I184" s="574"/>
      <c r="J184" s="574"/>
      <c r="K184" s="574"/>
      <c r="L184" s="574"/>
      <c r="M184" s="574"/>
      <c r="N184" s="574"/>
      <c r="O184" s="574"/>
      <c r="P184" s="574"/>
      <c r="Q184" s="574"/>
    </row>
    <row r="185" spans="3:17" x14ac:dyDescent="0.2">
      <c r="C185" s="112" t="s">
        <v>273</v>
      </c>
      <c r="E185" s="103" t="s">
        <v>27</v>
      </c>
      <c r="F185" s="103" t="s">
        <v>289</v>
      </c>
    </row>
    <row r="186" spans="3:17" x14ac:dyDescent="0.2">
      <c r="C186" s="95" t="s">
        <v>25</v>
      </c>
      <c r="E186" s="103" t="s">
        <v>27</v>
      </c>
      <c r="F186" s="575">
        <v>2014</v>
      </c>
    </row>
    <row r="187" spans="3:17" x14ac:dyDescent="0.2">
      <c r="C187" s="112" t="s">
        <v>311</v>
      </c>
      <c r="E187" s="103" t="s">
        <v>27</v>
      </c>
      <c r="F187" s="103" t="s">
        <v>295</v>
      </c>
    </row>
    <row r="188" spans="3:17" x14ac:dyDescent="0.2">
      <c r="C188" s="112" t="s">
        <v>26</v>
      </c>
      <c r="E188" s="103" t="s">
        <v>27</v>
      </c>
      <c r="F188" s="103" t="s">
        <v>647</v>
      </c>
    </row>
    <row r="189" spans="3:17" ht="13.5" thickBot="1" x14ac:dyDescent="0.25"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</row>
    <row r="190" spans="3:17" x14ac:dyDescent="0.2">
      <c r="C190" s="2788" t="s">
        <v>221</v>
      </c>
      <c r="D190" s="2790" t="s">
        <v>272</v>
      </c>
      <c r="E190" s="2793" t="s">
        <v>243</v>
      </c>
      <c r="F190" s="2794"/>
      <c r="G190" s="2799" t="s">
        <v>170</v>
      </c>
      <c r="H190" s="2800"/>
      <c r="I190" s="2800"/>
      <c r="J190" s="2800"/>
      <c r="K190" s="2800"/>
      <c r="L190" s="2800"/>
      <c r="M190" s="2800"/>
      <c r="N190" s="2800"/>
      <c r="O190" s="2800"/>
      <c r="P190" s="2801"/>
      <c r="Q190" s="2400" t="s">
        <v>309</v>
      </c>
    </row>
    <row r="191" spans="3:17" x14ac:dyDescent="0.2">
      <c r="C191" s="2789"/>
      <c r="D191" s="2791"/>
      <c r="E191" s="2795"/>
      <c r="F191" s="2796"/>
      <c r="G191" s="2802"/>
      <c r="H191" s="2803"/>
      <c r="I191" s="2803"/>
      <c r="J191" s="2803"/>
      <c r="K191" s="2803"/>
      <c r="L191" s="2803"/>
      <c r="M191" s="2803"/>
      <c r="N191" s="2803"/>
      <c r="O191" s="2803"/>
      <c r="P191" s="2804"/>
      <c r="Q191" s="2402"/>
    </row>
    <row r="192" spans="3:17" x14ac:dyDescent="0.2">
      <c r="C192" s="2789"/>
      <c r="D192" s="2792"/>
      <c r="E192" s="2797"/>
      <c r="F192" s="2798"/>
      <c r="G192" s="2805"/>
      <c r="H192" s="2806"/>
      <c r="I192" s="2806"/>
      <c r="J192" s="2806"/>
      <c r="K192" s="2806"/>
      <c r="L192" s="2806"/>
      <c r="M192" s="2806"/>
      <c r="N192" s="2806"/>
      <c r="O192" s="2806"/>
      <c r="P192" s="2807"/>
      <c r="Q192" s="2404"/>
    </row>
    <row r="193" spans="3:17" ht="13.5" thickBot="1" x14ac:dyDescent="0.25">
      <c r="C193" s="580">
        <v>1</v>
      </c>
      <c r="D193" s="432">
        <v>2</v>
      </c>
      <c r="E193" s="2772">
        <v>3</v>
      </c>
      <c r="F193" s="2773"/>
      <c r="G193" s="2774">
        <v>4</v>
      </c>
      <c r="H193" s="2775"/>
      <c r="I193" s="2775"/>
      <c r="J193" s="2775"/>
      <c r="K193" s="2775"/>
      <c r="L193" s="2775"/>
      <c r="M193" s="2775"/>
      <c r="N193" s="2775"/>
      <c r="O193" s="2775"/>
      <c r="P193" s="2776"/>
      <c r="Q193" s="581">
        <v>5</v>
      </c>
    </row>
    <row r="194" spans="3:17" x14ac:dyDescent="0.2">
      <c r="C194" s="422"/>
      <c r="D194" s="427"/>
      <c r="E194" s="2777"/>
      <c r="F194" s="2778"/>
      <c r="G194" s="423"/>
      <c r="H194" s="424"/>
      <c r="I194" s="425"/>
      <c r="J194" s="425"/>
      <c r="K194" s="425"/>
      <c r="L194" s="425"/>
      <c r="M194" s="425"/>
      <c r="N194" s="425"/>
      <c r="O194" s="425"/>
      <c r="P194" s="426"/>
      <c r="Q194" s="150"/>
    </row>
    <row r="195" spans="3:17" x14ac:dyDescent="0.2">
      <c r="C195" s="505"/>
      <c r="D195" s="428" t="s">
        <v>275</v>
      </c>
      <c r="E195" s="2779">
        <v>15</v>
      </c>
      <c r="F195" s="2780"/>
      <c r="G195" s="2781" t="s">
        <v>377</v>
      </c>
      <c r="H195" s="2782"/>
      <c r="I195" s="2782"/>
      <c r="J195" s="2782"/>
      <c r="K195" s="2782"/>
      <c r="L195" s="2782"/>
      <c r="M195" s="2782"/>
      <c r="N195" s="2782"/>
      <c r="O195" s="2782"/>
      <c r="P195" s="2783"/>
      <c r="Q195" s="582"/>
    </row>
    <row r="196" spans="3:17" ht="13.5" thickBot="1" x14ac:dyDescent="0.25">
      <c r="C196" s="421"/>
      <c r="D196" s="428"/>
      <c r="E196" s="2768"/>
      <c r="F196" s="2769"/>
      <c r="G196" s="149"/>
      <c r="H196" s="148"/>
      <c r="I196" s="102"/>
      <c r="J196" s="102"/>
      <c r="K196" s="102"/>
      <c r="L196" s="102"/>
      <c r="M196" s="102"/>
      <c r="N196" s="102"/>
      <c r="O196" s="102"/>
      <c r="P196" s="93"/>
      <c r="Q196" s="150"/>
    </row>
    <row r="197" spans="3:17" ht="13.5" thickBot="1" x14ac:dyDescent="0.25">
      <c r="C197" s="2299" t="s">
        <v>308</v>
      </c>
      <c r="D197" s="2300"/>
      <c r="E197" s="2770">
        <f>SUM(E194:F196)</f>
        <v>15</v>
      </c>
      <c r="F197" s="2771"/>
      <c r="G197" s="418"/>
      <c r="H197" s="419"/>
      <c r="I197" s="420"/>
      <c r="J197" s="420"/>
      <c r="K197" s="420"/>
      <c r="L197" s="420"/>
      <c r="M197" s="420"/>
      <c r="N197" s="420"/>
      <c r="O197" s="420"/>
      <c r="P197" s="350"/>
      <c r="Q197" s="350"/>
    </row>
    <row r="199" spans="3:17" x14ac:dyDescent="0.2">
      <c r="C199" s="1680" t="s">
        <v>644</v>
      </c>
      <c r="D199" s="112" t="s">
        <v>679</v>
      </c>
    </row>
    <row r="201" spans="3:17" x14ac:dyDescent="0.2">
      <c r="D201" s="10"/>
      <c r="E201" s="16"/>
      <c r="F201" s="16"/>
      <c r="G201" s="10"/>
      <c r="H201" s="10"/>
      <c r="I201" s="10"/>
    </row>
    <row r="202" spans="3:17" x14ac:dyDescent="0.2">
      <c r="D202" s="10"/>
      <c r="E202" s="10"/>
      <c r="F202" s="10"/>
      <c r="G202" s="10"/>
      <c r="H202" s="10"/>
      <c r="I202" s="10"/>
    </row>
    <row r="203" spans="3:17" x14ac:dyDescent="0.2">
      <c r="D203" s="10"/>
      <c r="E203" s="10"/>
      <c r="F203" s="10"/>
      <c r="G203" s="10"/>
      <c r="H203" s="10"/>
      <c r="I203" s="10"/>
    </row>
    <row r="204" spans="3:17" x14ac:dyDescent="0.2">
      <c r="D204" s="10"/>
      <c r="E204" s="10"/>
      <c r="F204" s="10"/>
      <c r="G204" s="10"/>
      <c r="H204" s="10"/>
      <c r="I204" s="10"/>
    </row>
    <row r="209" spans="3:17" ht="18" x14ac:dyDescent="0.2">
      <c r="C209" s="2825" t="s">
        <v>266</v>
      </c>
      <c r="D209" s="2825"/>
      <c r="E209" s="2825"/>
      <c r="F209" s="2825"/>
      <c r="G209" s="2825"/>
      <c r="H209" s="2825"/>
      <c r="I209" s="2825"/>
      <c r="J209" s="2825"/>
      <c r="K209" s="2825"/>
      <c r="L209" s="2825"/>
      <c r="M209" s="2825"/>
      <c r="N209" s="2825"/>
      <c r="O209" s="2825"/>
      <c r="P209" s="2825"/>
      <c r="Q209" s="2825"/>
    </row>
    <row r="210" spans="3:17" ht="18" x14ac:dyDescent="0.25">
      <c r="C210" s="574"/>
      <c r="D210" s="574"/>
      <c r="E210" s="574"/>
      <c r="F210" s="574"/>
      <c r="G210" s="574"/>
      <c r="H210" s="574"/>
      <c r="I210" s="574"/>
      <c r="J210" s="574"/>
      <c r="K210" s="574"/>
      <c r="L210" s="574"/>
      <c r="M210" s="574"/>
      <c r="N210" s="574"/>
      <c r="O210" s="574"/>
      <c r="P210" s="574"/>
      <c r="Q210" s="574"/>
    </row>
    <row r="211" spans="3:17" x14ac:dyDescent="0.2">
      <c r="C211" s="112" t="s">
        <v>273</v>
      </c>
      <c r="E211" s="103" t="s">
        <v>27</v>
      </c>
      <c r="F211" s="103" t="s">
        <v>290</v>
      </c>
    </row>
    <row r="212" spans="3:17" x14ac:dyDescent="0.2">
      <c r="C212" s="95" t="s">
        <v>25</v>
      </c>
      <c r="E212" s="103" t="s">
        <v>27</v>
      </c>
      <c r="F212" s="575">
        <v>2014</v>
      </c>
    </row>
    <row r="213" spans="3:17" x14ac:dyDescent="0.2">
      <c r="C213" s="112" t="s">
        <v>311</v>
      </c>
      <c r="E213" s="103" t="s">
        <v>27</v>
      </c>
      <c r="F213" s="103" t="s">
        <v>295</v>
      </c>
    </row>
    <row r="214" spans="3:17" x14ac:dyDescent="0.2">
      <c r="C214" s="112" t="s">
        <v>26</v>
      </c>
      <c r="E214" s="103" t="s">
        <v>27</v>
      </c>
      <c r="F214" s="103" t="s">
        <v>647</v>
      </c>
    </row>
    <row r="215" spans="3:17" ht="13.5" thickBot="1" x14ac:dyDescent="0.25"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</row>
    <row r="216" spans="3:17" x14ac:dyDescent="0.2">
      <c r="C216" s="2788" t="s">
        <v>221</v>
      </c>
      <c r="D216" s="2790" t="s">
        <v>272</v>
      </c>
      <c r="E216" s="2793" t="s">
        <v>243</v>
      </c>
      <c r="F216" s="2794"/>
      <c r="G216" s="2799" t="s">
        <v>170</v>
      </c>
      <c r="H216" s="2800"/>
      <c r="I216" s="2800"/>
      <c r="J216" s="2800"/>
      <c r="K216" s="2800"/>
      <c r="L216" s="2800"/>
      <c r="M216" s="2800"/>
      <c r="N216" s="2800"/>
      <c r="O216" s="2800"/>
      <c r="P216" s="2801"/>
      <c r="Q216" s="2400" t="s">
        <v>309</v>
      </c>
    </row>
    <row r="217" spans="3:17" x14ac:dyDescent="0.2">
      <c r="C217" s="2789"/>
      <c r="D217" s="2791"/>
      <c r="E217" s="2795"/>
      <c r="F217" s="2796"/>
      <c r="G217" s="2802"/>
      <c r="H217" s="2803"/>
      <c r="I217" s="2803"/>
      <c r="J217" s="2803"/>
      <c r="K217" s="2803"/>
      <c r="L217" s="2803"/>
      <c r="M217" s="2803"/>
      <c r="N217" s="2803"/>
      <c r="O217" s="2803"/>
      <c r="P217" s="2804"/>
      <c r="Q217" s="2402"/>
    </row>
    <row r="218" spans="3:17" x14ac:dyDescent="0.2">
      <c r="C218" s="2789"/>
      <c r="D218" s="2792"/>
      <c r="E218" s="2797"/>
      <c r="F218" s="2798"/>
      <c r="G218" s="2805"/>
      <c r="H218" s="2806"/>
      <c r="I218" s="2806"/>
      <c r="J218" s="2806"/>
      <c r="K218" s="2806"/>
      <c r="L218" s="2806"/>
      <c r="M218" s="2806"/>
      <c r="N218" s="2806"/>
      <c r="O218" s="2806"/>
      <c r="P218" s="2807"/>
      <c r="Q218" s="2404"/>
    </row>
    <row r="219" spans="3:17" ht="13.5" thickBot="1" x14ac:dyDescent="0.25">
      <c r="C219" s="580">
        <v>1</v>
      </c>
      <c r="D219" s="432">
        <v>2</v>
      </c>
      <c r="E219" s="2772">
        <v>3</v>
      </c>
      <c r="F219" s="2773"/>
      <c r="G219" s="2774">
        <v>4</v>
      </c>
      <c r="H219" s="2775"/>
      <c r="I219" s="2775"/>
      <c r="J219" s="2775"/>
      <c r="K219" s="2775"/>
      <c r="L219" s="2775"/>
      <c r="M219" s="2775"/>
      <c r="N219" s="2775"/>
      <c r="O219" s="2775"/>
      <c r="P219" s="2776"/>
      <c r="Q219" s="581">
        <v>5</v>
      </c>
    </row>
    <row r="220" spans="3:17" x14ac:dyDescent="0.2">
      <c r="C220" s="422"/>
      <c r="D220" s="427"/>
      <c r="E220" s="2777"/>
      <c r="F220" s="2778"/>
      <c r="G220" s="423"/>
      <c r="H220" s="424"/>
      <c r="I220" s="425"/>
      <c r="J220" s="425"/>
      <c r="K220" s="425"/>
      <c r="L220" s="425"/>
      <c r="M220" s="425"/>
      <c r="N220" s="425"/>
      <c r="O220" s="425"/>
      <c r="P220" s="426"/>
      <c r="Q220" s="150"/>
    </row>
    <row r="221" spans="3:17" x14ac:dyDescent="0.2">
      <c r="C221" s="505"/>
      <c r="D221" s="428" t="s">
        <v>275</v>
      </c>
      <c r="E221" s="2828">
        <v>26</v>
      </c>
      <c r="F221" s="2829"/>
      <c r="G221" s="2781" t="s">
        <v>377</v>
      </c>
      <c r="H221" s="2782"/>
      <c r="I221" s="2782"/>
      <c r="J221" s="2782"/>
      <c r="K221" s="2782"/>
      <c r="L221" s="2782"/>
      <c r="M221" s="2782"/>
      <c r="N221" s="2782"/>
      <c r="O221" s="2782"/>
      <c r="P221" s="2783"/>
      <c r="Q221" s="582"/>
    </row>
    <row r="222" spans="3:17" ht="13.5" thickBot="1" x14ac:dyDescent="0.25">
      <c r="C222" s="421"/>
      <c r="D222" s="428"/>
      <c r="E222" s="2818"/>
      <c r="F222" s="2819"/>
      <c r="G222" s="149"/>
      <c r="H222" s="148"/>
      <c r="I222" s="102"/>
      <c r="J222" s="102"/>
      <c r="K222" s="102"/>
      <c r="L222" s="102"/>
      <c r="M222" s="102"/>
      <c r="N222" s="102"/>
      <c r="O222" s="102"/>
      <c r="P222" s="93"/>
      <c r="Q222" s="150"/>
    </row>
    <row r="223" spans="3:17" ht="13.5" thickBot="1" x14ac:dyDescent="0.25">
      <c r="C223" s="2299" t="s">
        <v>308</v>
      </c>
      <c r="D223" s="2300"/>
      <c r="E223" s="2812">
        <f>SUM(E220:F222)</f>
        <v>26</v>
      </c>
      <c r="F223" s="2813"/>
      <c r="G223" s="418"/>
      <c r="H223" s="419"/>
      <c r="I223" s="420"/>
      <c r="J223" s="420"/>
      <c r="K223" s="420"/>
      <c r="L223" s="420"/>
      <c r="M223" s="420"/>
      <c r="N223" s="420"/>
      <c r="O223" s="420"/>
      <c r="P223" s="350"/>
      <c r="Q223" s="350"/>
    </row>
    <row r="225" spans="3:17" x14ac:dyDescent="0.2">
      <c r="C225" s="1680" t="s">
        <v>644</v>
      </c>
      <c r="D225" s="112" t="s">
        <v>679</v>
      </c>
    </row>
    <row r="227" spans="3:17" x14ac:dyDescent="0.2">
      <c r="D227" s="10"/>
      <c r="E227" s="16"/>
      <c r="F227" s="16"/>
      <c r="G227" s="10"/>
      <c r="H227" s="10"/>
      <c r="I227" s="10"/>
    </row>
    <row r="228" spans="3:17" x14ac:dyDescent="0.2">
      <c r="D228" s="10"/>
      <c r="E228" s="10"/>
      <c r="F228" s="10"/>
      <c r="G228" s="10"/>
      <c r="H228" s="10"/>
      <c r="I228" s="10"/>
    </row>
    <row r="229" spans="3:17" x14ac:dyDescent="0.2">
      <c r="D229" s="10"/>
      <c r="E229" s="10"/>
      <c r="F229" s="10"/>
      <c r="G229" s="10"/>
      <c r="H229" s="10"/>
      <c r="I229" s="10"/>
    </row>
    <row r="230" spans="3:17" x14ac:dyDescent="0.2">
      <c r="D230" s="10"/>
      <c r="E230" s="10"/>
      <c r="F230" s="10"/>
      <c r="G230" s="10"/>
      <c r="H230" s="10"/>
      <c r="I230" s="10"/>
    </row>
    <row r="235" spans="3:17" ht="18" x14ac:dyDescent="0.2">
      <c r="C235" s="2825" t="s">
        <v>266</v>
      </c>
      <c r="D235" s="2825"/>
      <c r="E235" s="2825"/>
      <c r="F235" s="2825"/>
      <c r="G235" s="2825"/>
      <c r="H235" s="2825"/>
      <c r="I235" s="2825"/>
      <c r="J235" s="2825"/>
      <c r="K235" s="2825"/>
      <c r="L235" s="2825"/>
      <c r="M235" s="2825"/>
      <c r="N235" s="2825"/>
      <c r="O235" s="2825"/>
      <c r="P235" s="2825"/>
      <c r="Q235" s="2825"/>
    </row>
    <row r="236" spans="3:17" ht="18" x14ac:dyDescent="0.25">
      <c r="C236" s="574"/>
      <c r="D236" s="574"/>
      <c r="E236" s="574"/>
      <c r="F236" s="574"/>
      <c r="G236" s="574"/>
      <c r="H236" s="574"/>
      <c r="I236" s="574"/>
      <c r="J236" s="574"/>
      <c r="K236" s="574"/>
      <c r="L236" s="574"/>
      <c r="M236" s="574"/>
      <c r="N236" s="574"/>
      <c r="O236" s="574"/>
      <c r="P236" s="574"/>
      <c r="Q236" s="574"/>
    </row>
    <row r="237" spans="3:17" x14ac:dyDescent="0.2">
      <c r="C237" s="112" t="s">
        <v>273</v>
      </c>
      <c r="E237" s="103" t="s">
        <v>27</v>
      </c>
      <c r="F237" s="103" t="s">
        <v>291</v>
      </c>
    </row>
    <row r="238" spans="3:17" x14ac:dyDescent="0.2">
      <c r="C238" s="95" t="s">
        <v>25</v>
      </c>
      <c r="E238" s="103" t="s">
        <v>27</v>
      </c>
      <c r="F238" s="575">
        <v>2014</v>
      </c>
    </row>
    <row r="239" spans="3:17" x14ac:dyDescent="0.2">
      <c r="C239" s="112" t="s">
        <v>311</v>
      </c>
      <c r="E239" s="103" t="s">
        <v>27</v>
      </c>
      <c r="F239" s="103" t="s">
        <v>295</v>
      </c>
    </row>
    <row r="240" spans="3:17" x14ac:dyDescent="0.2">
      <c r="C240" s="112" t="s">
        <v>26</v>
      </c>
      <c r="E240" s="103" t="s">
        <v>27</v>
      </c>
      <c r="F240" s="103" t="s">
        <v>647</v>
      </c>
    </row>
    <row r="241" spans="3:17" ht="13.5" thickBot="1" x14ac:dyDescent="0.25"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</row>
    <row r="242" spans="3:17" x14ac:dyDescent="0.2">
      <c r="C242" s="2788" t="s">
        <v>221</v>
      </c>
      <c r="D242" s="2790" t="s">
        <v>272</v>
      </c>
      <c r="E242" s="2793" t="s">
        <v>243</v>
      </c>
      <c r="F242" s="2794"/>
      <c r="G242" s="2799" t="s">
        <v>170</v>
      </c>
      <c r="H242" s="2800"/>
      <c r="I242" s="2800"/>
      <c r="J242" s="2800"/>
      <c r="K242" s="2800"/>
      <c r="L242" s="2800"/>
      <c r="M242" s="2800"/>
      <c r="N242" s="2800"/>
      <c r="O242" s="2800"/>
      <c r="P242" s="2801"/>
      <c r="Q242" s="2400" t="s">
        <v>309</v>
      </c>
    </row>
    <row r="243" spans="3:17" x14ac:dyDescent="0.2">
      <c r="C243" s="2789"/>
      <c r="D243" s="2791"/>
      <c r="E243" s="2795"/>
      <c r="F243" s="2796"/>
      <c r="G243" s="2802"/>
      <c r="H243" s="2803"/>
      <c r="I243" s="2803"/>
      <c r="J243" s="2803"/>
      <c r="K243" s="2803"/>
      <c r="L243" s="2803"/>
      <c r="M243" s="2803"/>
      <c r="N243" s="2803"/>
      <c r="O243" s="2803"/>
      <c r="P243" s="2804"/>
      <c r="Q243" s="2402"/>
    </row>
    <row r="244" spans="3:17" x14ac:dyDescent="0.2">
      <c r="C244" s="2789"/>
      <c r="D244" s="2792"/>
      <c r="E244" s="2797"/>
      <c r="F244" s="2798"/>
      <c r="G244" s="2805"/>
      <c r="H244" s="2806"/>
      <c r="I244" s="2806"/>
      <c r="J244" s="2806"/>
      <c r="K244" s="2806"/>
      <c r="L244" s="2806"/>
      <c r="M244" s="2806"/>
      <c r="N244" s="2806"/>
      <c r="O244" s="2806"/>
      <c r="P244" s="2807"/>
      <c r="Q244" s="2404"/>
    </row>
    <row r="245" spans="3:17" ht="13.5" thickBot="1" x14ac:dyDescent="0.25">
      <c r="C245" s="580">
        <v>1</v>
      </c>
      <c r="D245" s="432">
        <v>2</v>
      </c>
      <c r="E245" s="2772">
        <v>3</v>
      </c>
      <c r="F245" s="2773"/>
      <c r="G245" s="2774">
        <v>4</v>
      </c>
      <c r="H245" s="2775"/>
      <c r="I245" s="2775"/>
      <c r="J245" s="2775"/>
      <c r="K245" s="2775"/>
      <c r="L245" s="2775"/>
      <c r="M245" s="2775"/>
      <c r="N245" s="2775"/>
      <c r="O245" s="2775"/>
      <c r="P245" s="2776"/>
      <c r="Q245" s="581">
        <v>5</v>
      </c>
    </row>
    <row r="246" spans="3:17" x14ac:dyDescent="0.2">
      <c r="C246" s="422"/>
      <c r="D246" s="427"/>
      <c r="E246" s="2777"/>
      <c r="F246" s="2778"/>
      <c r="G246" s="423"/>
      <c r="H246" s="424"/>
      <c r="I246" s="425"/>
      <c r="J246" s="425"/>
      <c r="K246" s="425"/>
      <c r="L246" s="425"/>
      <c r="M246" s="425"/>
      <c r="N246" s="425"/>
      <c r="O246" s="425"/>
      <c r="P246" s="426"/>
      <c r="Q246" s="150"/>
    </row>
    <row r="247" spans="3:17" x14ac:dyDescent="0.2">
      <c r="C247" s="505"/>
      <c r="D247" s="428" t="s">
        <v>275</v>
      </c>
      <c r="E247" s="2779">
        <v>13</v>
      </c>
      <c r="F247" s="2780"/>
      <c r="G247" s="2781" t="s">
        <v>377</v>
      </c>
      <c r="H247" s="2782"/>
      <c r="I247" s="2782"/>
      <c r="J247" s="2782"/>
      <c r="K247" s="2782"/>
      <c r="L247" s="2782"/>
      <c r="M247" s="2782"/>
      <c r="N247" s="2782"/>
      <c r="O247" s="2782"/>
      <c r="P247" s="2783"/>
      <c r="Q247" s="582"/>
    </row>
    <row r="248" spans="3:17" ht="13.5" thickBot="1" x14ac:dyDescent="0.25">
      <c r="C248" s="421"/>
      <c r="D248" s="428"/>
      <c r="E248" s="2768"/>
      <c r="F248" s="2769"/>
      <c r="G248" s="149"/>
      <c r="H248" s="148"/>
      <c r="I248" s="102"/>
      <c r="J248" s="102"/>
      <c r="K248" s="102"/>
      <c r="L248" s="102"/>
      <c r="M248" s="102"/>
      <c r="N248" s="102"/>
      <c r="O248" s="102"/>
      <c r="P248" s="93"/>
      <c r="Q248" s="150"/>
    </row>
    <row r="249" spans="3:17" ht="13.5" thickBot="1" x14ac:dyDescent="0.25">
      <c r="C249" s="2299" t="s">
        <v>308</v>
      </c>
      <c r="D249" s="2300"/>
      <c r="E249" s="2810">
        <f>SUM(E246:F248)</f>
        <v>13</v>
      </c>
      <c r="F249" s="2811"/>
      <c r="G249" s="418"/>
      <c r="H249" s="419"/>
      <c r="I249" s="420"/>
      <c r="J249" s="420"/>
      <c r="K249" s="420"/>
      <c r="L249" s="420"/>
      <c r="M249" s="420"/>
      <c r="N249" s="420"/>
      <c r="O249" s="420"/>
      <c r="P249" s="350"/>
      <c r="Q249" s="350"/>
    </row>
    <row r="251" spans="3:17" x14ac:dyDescent="0.2">
      <c r="C251" s="1680" t="s">
        <v>644</v>
      </c>
      <c r="D251" s="112" t="s">
        <v>679</v>
      </c>
    </row>
    <row r="253" spans="3:17" x14ac:dyDescent="0.2">
      <c r="D253" s="10"/>
      <c r="E253" s="16"/>
      <c r="F253" s="16"/>
      <c r="G253" s="10"/>
      <c r="H253" s="10"/>
      <c r="I253" s="10"/>
    </row>
    <row r="254" spans="3:17" x14ac:dyDescent="0.2">
      <c r="D254" s="10"/>
      <c r="E254" s="10"/>
      <c r="F254" s="10"/>
      <c r="G254" s="10"/>
      <c r="H254" s="10"/>
      <c r="I254" s="10"/>
    </row>
    <row r="255" spans="3:17" x14ac:dyDescent="0.2">
      <c r="D255" s="10"/>
      <c r="E255" s="10"/>
      <c r="F255" s="10"/>
      <c r="G255" s="10"/>
      <c r="H255" s="10"/>
      <c r="I255" s="10"/>
    </row>
    <row r="256" spans="3:17" x14ac:dyDescent="0.2">
      <c r="D256" s="10"/>
      <c r="E256" s="10"/>
      <c r="F256" s="10"/>
      <c r="G256" s="10"/>
      <c r="H256" s="10"/>
      <c r="I256" s="10"/>
    </row>
    <row r="261" spans="3:17" ht="18" x14ac:dyDescent="0.2">
      <c r="C261" s="2825" t="s">
        <v>266</v>
      </c>
      <c r="D261" s="2825"/>
      <c r="E261" s="2825"/>
      <c r="F261" s="2825"/>
      <c r="G261" s="2825"/>
      <c r="H261" s="2825"/>
      <c r="I261" s="2825"/>
      <c r="J261" s="2825"/>
      <c r="K261" s="2825"/>
      <c r="L261" s="2825"/>
      <c r="M261" s="2825"/>
      <c r="N261" s="2825"/>
      <c r="O261" s="2825"/>
      <c r="P261" s="2825"/>
      <c r="Q261" s="2825"/>
    </row>
    <row r="262" spans="3:17" ht="18" x14ac:dyDescent="0.25">
      <c r="C262" s="574"/>
      <c r="D262" s="574"/>
      <c r="E262" s="574"/>
      <c r="F262" s="574"/>
      <c r="G262" s="574"/>
      <c r="H262" s="574"/>
      <c r="I262" s="574"/>
      <c r="J262" s="574"/>
      <c r="K262" s="574"/>
      <c r="L262" s="574"/>
      <c r="M262" s="574"/>
      <c r="N262" s="574"/>
      <c r="O262" s="574"/>
      <c r="P262" s="574"/>
      <c r="Q262" s="574"/>
    </row>
    <row r="263" spans="3:17" x14ac:dyDescent="0.2">
      <c r="C263" s="112" t="s">
        <v>273</v>
      </c>
      <c r="E263" s="103" t="s">
        <v>27</v>
      </c>
      <c r="F263" s="103" t="s">
        <v>292</v>
      </c>
    </row>
    <row r="264" spans="3:17" x14ac:dyDescent="0.2">
      <c r="C264" s="95" t="s">
        <v>25</v>
      </c>
      <c r="E264" s="103" t="s">
        <v>27</v>
      </c>
      <c r="F264" s="575">
        <v>2014</v>
      </c>
    </row>
    <row r="265" spans="3:17" x14ac:dyDescent="0.2">
      <c r="C265" s="112" t="s">
        <v>311</v>
      </c>
      <c r="E265" s="103" t="s">
        <v>27</v>
      </c>
      <c r="F265" s="103" t="s">
        <v>295</v>
      </c>
    </row>
    <row r="266" spans="3:17" x14ac:dyDescent="0.2">
      <c r="C266" s="112" t="s">
        <v>26</v>
      </c>
      <c r="E266" s="103" t="s">
        <v>27</v>
      </c>
      <c r="F266" s="103" t="s">
        <v>647</v>
      </c>
    </row>
    <row r="267" spans="3:17" ht="13.5" thickBot="1" x14ac:dyDescent="0.25"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</row>
    <row r="268" spans="3:17" x14ac:dyDescent="0.2">
      <c r="C268" s="2788" t="s">
        <v>221</v>
      </c>
      <c r="D268" s="2790" t="s">
        <v>272</v>
      </c>
      <c r="E268" s="2793" t="s">
        <v>243</v>
      </c>
      <c r="F268" s="2794"/>
      <c r="G268" s="2799" t="s">
        <v>170</v>
      </c>
      <c r="H268" s="2800"/>
      <c r="I268" s="2800"/>
      <c r="J268" s="2800"/>
      <c r="K268" s="2800"/>
      <c r="L268" s="2800"/>
      <c r="M268" s="2800"/>
      <c r="N268" s="2800"/>
      <c r="O268" s="2800"/>
      <c r="P268" s="2801"/>
      <c r="Q268" s="2400" t="s">
        <v>309</v>
      </c>
    </row>
    <row r="269" spans="3:17" x14ac:dyDescent="0.2">
      <c r="C269" s="2789"/>
      <c r="D269" s="2791"/>
      <c r="E269" s="2795"/>
      <c r="F269" s="2796"/>
      <c r="G269" s="2802"/>
      <c r="H269" s="2803"/>
      <c r="I269" s="2803"/>
      <c r="J269" s="2803"/>
      <c r="K269" s="2803"/>
      <c r="L269" s="2803"/>
      <c r="M269" s="2803"/>
      <c r="N269" s="2803"/>
      <c r="O269" s="2803"/>
      <c r="P269" s="2804"/>
      <c r="Q269" s="2402"/>
    </row>
    <row r="270" spans="3:17" x14ac:dyDescent="0.2">
      <c r="C270" s="2789"/>
      <c r="D270" s="2792"/>
      <c r="E270" s="2797"/>
      <c r="F270" s="2798"/>
      <c r="G270" s="2805"/>
      <c r="H270" s="2806"/>
      <c r="I270" s="2806"/>
      <c r="J270" s="2806"/>
      <c r="K270" s="2806"/>
      <c r="L270" s="2806"/>
      <c r="M270" s="2806"/>
      <c r="N270" s="2806"/>
      <c r="O270" s="2806"/>
      <c r="P270" s="2807"/>
      <c r="Q270" s="2404"/>
    </row>
    <row r="271" spans="3:17" ht="13.5" thickBot="1" x14ac:dyDescent="0.25">
      <c r="C271" s="580">
        <v>1</v>
      </c>
      <c r="D271" s="432">
        <v>2</v>
      </c>
      <c r="E271" s="2772">
        <v>3</v>
      </c>
      <c r="F271" s="2773"/>
      <c r="G271" s="2774">
        <v>4</v>
      </c>
      <c r="H271" s="2775"/>
      <c r="I271" s="2775"/>
      <c r="J271" s="2775"/>
      <c r="K271" s="2775"/>
      <c r="L271" s="2775"/>
      <c r="M271" s="2775"/>
      <c r="N271" s="2775"/>
      <c r="O271" s="2775"/>
      <c r="P271" s="2776"/>
      <c r="Q271" s="581">
        <v>5</v>
      </c>
    </row>
    <row r="272" spans="3:17" x14ac:dyDescent="0.2">
      <c r="C272" s="422"/>
      <c r="D272" s="427"/>
      <c r="E272" s="2826"/>
      <c r="F272" s="2827"/>
      <c r="G272" s="423"/>
      <c r="H272" s="424"/>
      <c r="I272" s="425"/>
      <c r="J272" s="425"/>
      <c r="K272" s="425"/>
      <c r="L272" s="425"/>
      <c r="M272" s="425"/>
      <c r="N272" s="425"/>
      <c r="O272" s="425"/>
      <c r="P272" s="426"/>
      <c r="Q272" s="150"/>
    </row>
    <row r="273" spans="3:17" x14ac:dyDescent="0.2">
      <c r="C273" s="505"/>
      <c r="D273" s="428" t="s">
        <v>275</v>
      </c>
      <c r="E273" s="2808">
        <v>14</v>
      </c>
      <c r="F273" s="2809"/>
      <c r="G273" s="2781" t="s">
        <v>377</v>
      </c>
      <c r="H273" s="2782"/>
      <c r="I273" s="2782"/>
      <c r="J273" s="2782"/>
      <c r="K273" s="2782"/>
      <c r="L273" s="2782"/>
      <c r="M273" s="2782"/>
      <c r="N273" s="2782"/>
      <c r="O273" s="2782"/>
      <c r="P273" s="2783"/>
      <c r="Q273" s="582"/>
    </row>
    <row r="274" spans="3:17" ht="13.5" thickBot="1" x14ac:dyDescent="0.25">
      <c r="C274" s="421"/>
      <c r="D274" s="428"/>
      <c r="E274" s="2784"/>
      <c r="F274" s="2785"/>
      <c r="G274" s="149"/>
      <c r="H274" s="148"/>
      <c r="I274" s="102"/>
      <c r="J274" s="102"/>
      <c r="K274" s="102"/>
      <c r="L274" s="102"/>
      <c r="M274" s="102"/>
      <c r="N274" s="102"/>
      <c r="O274" s="102"/>
      <c r="P274" s="93"/>
      <c r="Q274" s="150"/>
    </row>
    <row r="275" spans="3:17" ht="13.5" thickBot="1" x14ac:dyDescent="0.25">
      <c r="C275" s="2299" t="s">
        <v>308</v>
      </c>
      <c r="D275" s="2300"/>
      <c r="E275" s="2786">
        <f>SUM(E272:F274)</f>
        <v>14</v>
      </c>
      <c r="F275" s="2787"/>
      <c r="G275" s="418"/>
      <c r="H275" s="419"/>
      <c r="I275" s="420"/>
      <c r="J275" s="420"/>
      <c r="K275" s="420"/>
      <c r="L275" s="420"/>
      <c r="M275" s="420"/>
      <c r="N275" s="420"/>
      <c r="O275" s="420"/>
      <c r="P275" s="350"/>
      <c r="Q275" s="350"/>
    </row>
    <row r="277" spans="3:17" x14ac:dyDescent="0.2">
      <c r="C277" s="1680" t="s">
        <v>644</v>
      </c>
      <c r="D277" s="112" t="s">
        <v>679</v>
      </c>
    </row>
    <row r="279" spans="3:17" x14ac:dyDescent="0.2">
      <c r="D279" s="10"/>
      <c r="E279" s="16"/>
      <c r="F279" s="16"/>
      <c r="G279" s="10"/>
      <c r="H279" s="10"/>
      <c r="I279" s="10"/>
    </row>
    <row r="280" spans="3:17" x14ac:dyDescent="0.2">
      <c r="D280" s="10"/>
      <c r="E280" s="10"/>
      <c r="F280" s="10"/>
      <c r="G280" s="10"/>
      <c r="H280" s="10"/>
      <c r="I280" s="10"/>
    </row>
    <row r="281" spans="3:17" x14ac:dyDescent="0.2">
      <c r="D281" s="10"/>
      <c r="E281" s="10"/>
      <c r="F281" s="10"/>
      <c r="G281" s="10"/>
      <c r="H281" s="10"/>
      <c r="I281" s="10"/>
    </row>
    <row r="282" spans="3:17" x14ac:dyDescent="0.2">
      <c r="D282" s="10"/>
      <c r="E282" s="10"/>
      <c r="F282" s="10"/>
      <c r="G282" s="10"/>
      <c r="H282" s="10"/>
      <c r="I282" s="10"/>
    </row>
    <row r="287" spans="3:17" ht="18" x14ac:dyDescent="0.2">
      <c r="C287" s="2825" t="s">
        <v>266</v>
      </c>
      <c r="D287" s="2825"/>
      <c r="E287" s="2825"/>
      <c r="F287" s="2825"/>
      <c r="G287" s="2825"/>
      <c r="H287" s="2825"/>
      <c r="I287" s="2825"/>
      <c r="J287" s="2825"/>
      <c r="K287" s="2825"/>
      <c r="L287" s="2825"/>
      <c r="M287" s="2825"/>
      <c r="N287" s="2825"/>
      <c r="O287" s="2825"/>
      <c r="P287" s="2825"/>
      <c r="Q287" s="2825"/>
    </row>
    <row r="288" spans="3:17" ht="18" x14ac:dyDescent="0.25">
      <c r="C288" s="574"/>
      <c r="D288" s="574"/>
      <c r="E288" s="574"/>
      <c r="F288" s="574"/>
      <c r="G288" s="574"/>
      <c r="H288" s="574"/>
      <c r="I288" s="574"/>
      <c r="J288" s="574"/>
      <c r="K288" s="574"/>
      <c r="L288" s="574"/>
      <c r="M288" s="574"/>
      <c r="N288" s="574"/>
      <c r="O288" s="574"/>
      <c r="P288" s="574"/>
      <c r="Q288" s="574"/>
    </row>
    <row r="289" spans="3:17" x14ac:dyDescent="0.2">
      <c r="C289" s="112" t="s">
        <v>273</v>
      </c>
      <c r="E289" s="103" t="s">
        <v>27</v>
      </c>
      <c r="F289" s="103" t="s">
        <v>293</v>
      </c>
    </row>
    <row r="290" spans="3:17" x14ac:dyDescent="0.2">
      <c r="C290" s="95" t="s">
        <v>25</v>
      </c>
      <c r="E290" s="103" t="s">
        <v>27</v>
      </c>
      <c r="F290" s="575">
        <v>2014</v>
      </c>
    </row>
    <row r="291" spans="3:17" x14ac:dyDescent="0.2">
      <c r="C291" s="112" t="s">
        <v>311</v>
      </c>
      <c r="E291" s="103" t="s">
        <v>27</v>
      </c>
      <c r="F291" s="103" t="s">
        <v>295</v>
      </c>
    </row>
    <row r="292" spans="3:17" x14ac:dyDescent="0.2">
      <c r="C292" s="112" t="s">
        <v>26</v>
      </c>
      <c r="E292" s="103" t="s">
        <v>27</v>
      </c>
      <c r="F292" s="103" t="s">
        <v>647</v>
      </c>
    </row>
    <row r="293" spans="3:17" ht="13.5" thickBot="1" x14ac:dyDescent="0.25"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</row>
    <row r="294" spans="3:17" x14ac:dyDescent="0.2">
      <c r="C294" s="2788" t="s">
        <v>221</v>
      </c>
      <c r="D294" s="2790" t="s">
        <v>272</v>
      </c>
      <c r="E294" s="2793" t="s">
        <v>243</v>
      </c>
      <c r="F294" s="2794"/>
      <c r="G294" s="2799" t="s">
        <v>170</v>
      </c>
      <c r="H294" s="2800"/>
      <c r="I294" s="2800"/>
      <c r="J294" s="2800"/>
      <c r="K294" s="2800"/>
      <c r="L294" s="2800"/>
      <c r="M294" s="2800"/>
      <c r="N294" s="2800"/>
      <c r="O294" s="2800"/>
      <c r="P294" s="2801"/>
      <c r="Q294" s="2400" t="s">
        <v>309</v>
      </c>
    </row>
    <row r="295" spans="3:17" x14ac:dyDescent="0.2">
      <c r="C295" s="2789"/>
      <c r="D295" s="2791"/>
      <c r="E295" s="2795"/>
      <c r="F295" s="2796"/>
      <c r="G295" s="2802"/>
      <c r="H295" s="2803"/>
      <c r="I295" s="2803"/>
      <c r="J295" s="2803"/>
      <c r="K295" s="2803"/>
      <c r="L295" s="2803"/>
      <c r="M295" s="2803"/>
      <c r="N295" s="2803"/>
      <c r="O295" s="2803"/>
      <c r="P295" s="2804"/>
      <c r="Q295" s="2402"/>
    </row>
    <row r="296" spans="3:17" x14ac:dyDescent="0.2">
      <c r="C296" s="2789"/>
      <c r="D296" s="2792"/>
      <c r="E296" s="2797"/>
      <c r="F296" s="2798"/>
      <c r="G296" s="2805"/>
      <c r="H296" s="2806"/>
      <c r="I296" s="2806"/>
      <c r="J296" s="2806"/>
      <c r="K296" s="2806"/>
      <c r="L296" s="2806"/>
      <c r="M296" s="2806"/>
      <c r="N296" s="2806"/>
      <c r="O296" s="2806"/>
      <c r="P296" s="2807"/>
      <c r="Q296" s="2404"/>
    </row>
    <row r="297" spans="3:17" ht="13.5" thickBot="1" x14ac:dyDescent="0.25">
      <c r="C297" s="580">
        <v>1</v>
      </c>
      <c r="D297" s="432">
        <v>2</v>
      </c>
      <c r="E297" s="2772">
        <v>3</v>
      </c>
      <c r="F297" s="2773"/>
      <c r="G297" s="2774">
        <v>4</v>
      </c>
      <c r="H297" s="2775"/>
      <c r="I297" s="2775"/>
      <c r="J297" s="2775"/>
      <c r="K297" s="2775"/>
      <c r="L297" s="2775"/>
      <c r="M297" s="2775"/>
      <c r="N297" s="2775"/>
      <c r="O297" s="2775"/>
      <c r="P297" s="2776"/>
      <c r="Q297" s="581">
        <v>5</v>
      </c>
    </row>
    <row r="298" spans="3:17" x14ac:dyDescent="0.2">
      <c r="C298" s="422"/>
      <c r="D298" s="427"/>
      <c r="E298" s="2777"/>
      <c r="F298" s="2778"/>
      <c r="G298" s="423"/>
      <c r="H298" s="424"/>
      <c r="I298" s="425"/>
      <c r="J298" s="425"/>
      <c r="K298" s="425"/>
      <c r="L298" s="425"/>
      <c r="M298" s="425"/>
      <c r="N298" s="425"/>
      <c r="O298" s="425"/>
      <c r="P298" s="426"/>
      <c r="Q298" s="150"/>
    </row>
    <row r="299" spans="3:17" x14ac:dyDescent="0.2">
      <c r="C299" s="505"/>
      <c r="D299" s="428" t="s">
        <v>275</v>
      </c>
      <c r="E299" s="2779"/>
      <c r="F299" s="2780"/>
      <c r="G299" s="2781" t="s">
        <v>377</v>
      </c>
      <c r="H299" s="2782"/>
      <c r="I299" s="2782"/>
      <c r="J299" s="2782"/>
      <c r="K299" s="2782"/>
      <c r="L299" s="2782"/>
      <c r="M299" s="2782"/>
      <c r="N299" s="2782"/>
      <c r="O299" s="2782"/>
      <c r="P299" s="2783"/>
      <c r="Q299" s="582"/>
    </row>
    <row r="300" spans="3:17" ht="13.5" thickBot="1" x14ac:dyDescent="0.25">
      <c r="C300" s="421"/>
      <c r="D300" s="428"/>
      <c r="E300" s="2768"/>
      <c r="F300" s="2769"/>
      <c r="G300" s="149"/>
      <c r="H300" s="148"/>
      <c r="I300" s="102"/>
      <c r="J300" s="102"/>
      <c r="K300" s="102"/>
      <c r="L300" s="102"/>
      <c r="M300" s="102"/>
      <c r="N300" s="102"/>
      <c r="O300" s="102"/>
      <c r="P300" s="93"/>
      <c r="Q300" s="150"/>
    </row>
    <row r="301" spans="3:17" ht="13.5" thickBot="1" x14ac:dyDescent="0.25">
      <c r="C301" s="2299" t="s">
        <v>308</v>
      </c>
      <c r="D301" s="2300"/>
      <c r="E301" s="2770">
        <f>SUM(E298:F300)</f>
        <v>0</v>
      </c>
      <c r="F301" s="2771"/>
      <c r="G301" s="418"/>
      <c r="H301" s="419"/>
      <c r="I301" s="420"/>
      <c r="J301" s="420"/>
      <c r="K301" s="420"/>
      <c r="L301" s="420"/>
      <c r="M301" s="420"/>
      <c r="N301" s="420"/>
      <c r="O301" s="420"/>
      <c r="P301" s="350"/>
      <c r="Q301" s="350"/>
    </row>
    <row r="303" spans="3:17" x14ac:dyDescent="0.2">
      <c r="C303" s="1680" t="s">
        <v>644</v>
      </c>
      <c r="D303" s="112" t="s">
        <v>679</v>
      </c>
    </row>
    <row r="305" spans="4:9" x14ac:dyDescent="0.2">
      <c r="D305" s="10"/>
      <c r="E305" s="16"/>
      <c r="F305" s="16"/>
      <c r="G305" s="10"/>
      <c r="H305" s="10"/>
      <c r="I305" s="10"/>
    </row>
    <row r="306" spans="4:9" x14ac:dyDescent="0.2">
      <c r="D306" s="10"/>
      <c r="E306" s="10"/>
      <c r="F306" s="10"/>
      <c r="G306" s="10"/>
      <c r="H306" s="10"/>
      <c r="I306" s="10"/>
    </row>
    <row r="307" spans="4:9" x14ac:dyDescent="0.2">
      <c r="D307" s="10"/>
      <c r="E307" s="10"/>
      <c r="F307" s="10"/>
      <c r="G307" s="10"/>
      <c r="H307" s="10"/>
      <c r="I307" s="10"/>
    </row>
    <row r="308" spans="4:9" x14ac:dyDescent="0.2">
      <c r="D308" s="10"/>
      <c r="E308" s="10"/>
      <c r="F308" s="10"/>
      <c r="G308" s="10"/>
      <c r="H308" s="10"/>
      <c r="I308" s="10"/>
    </row>
  </sheetData>
  <mergeCells count="168">
    <mergeCell ref="C16:D16"/>
    <mergeCell ref="E16:F16"/>
    <mergeCell ref="G14:P14"/>
    <mergeCell ref="C2:Q2"/>
    <mergeCell ref="G9:P11"/>
    <mergeCell ref="Q9:Q11"/>
    <mergeCell ref="G12:P12"/>
    <mergeCell ref="C9:C11"/>
    <mergeCell ref="D9:D11"/>
    <mergeCell ref="E9:F11"/>
    <mergeCell ref="E15:F15"/>
    <mergeCell ref="E12:F12"/>
    <mergeCell ref="E13:F13"/>
    <mergeCell ref="E14:F14"/>
    <mergeCell ref="E37:F37"/>
    <mergeCell ref="G37:P37"/>
    <mergeCell ref="E38:F38"/>
    <mergeCell ref="E39:F39"/>
    <mergeCell ref="G39:P39"/>
    <mergeCell ref="C27:Q27"/>
    <mergeCell ref="C34:C36"/>
    <mergeCell ref="D34:D36"/>
    <mergeCell ref="E34:F36"/>
    <mergeCell ref="G34:P36"/>
    <mergeCell ref="Q34:Q36"/>
    <mergeCell ref="E63:F63"/>
    <mergeCell ref="G63:P63"/>
    <mergeCell ref="E64:F64"/>
    <mergeCell ref="E65:F65"/>
    <mergeCell ref="G65:P65"/>
    <mergeCell ref="E40:F40"/>
    <mergeCell ref="C41:D41"/>
    <mergeCell ref="E41:F41"/>
    <mergeCell ref="C53:Q53"/>
    <mergeCell ref="C60:C62"/>
    <mergeCell ref="D60:D62"/>
    <mergeCell ref="E60:F62"/>
    <mergeCell ref="G60:P62"/>
    <mergeCell ref="Q60:Q62"/>
    <mergeCell ref="E89:F89"/>
    <mergeCell ref="G89:P89"/>
    <mergeCell ref="E90:F90"/>
    <mergeCell ref="E91:F91"/>
    <mergeCell ref="G91:P91"/>
    <mergeCell ref="E66:F66"/>
    <mergeCell ref="C67:D67"/>
    <mergeCell ref="E67:F67"/>
    <mergeCell ref="C79:Q79"/>
    <mergeCell ref="C86:C88"/>
    <mergeCell ref="D86:D88"/>
    <mergeCell ref="E86:F88"/>
    <mergeCell ref="G86:P88"/>
    <mergeCell ref="Q86:Q88"/>
    <mergeCell ref="E115:F115"/>
    <mergeCell ref="G115:P115"/>
    <mergeCell ref="E116:F116"/>
    <mergeCell ref="E117:F117"/>
    <mergeCell ref="G117:P117"/>
    <mergeCell ref="E92:F92"/>
    <mergeCell ref="C93:D93"/>
    <mergeCell ref="E93:F93"/>
    <mergeCell ref="C105:Q105"/>
    <mergeCell ref="C112:C114"/>
    <mergeCell ref="D112:D114"/>
    <mergeCell ref="E112:F114"/>
    <mergeCell ref="G112:P114"/>
    <mergeCell ref="Q112:Q114"/>
    <mergeCell ref="E141:F141"/>
    <mergeCell ref="G141:P141"/>
    <mergeCell ref="E142:F142"/>
    <mergeCell ref="E143:F143"/>
    <mergeCell ref="G143:P143"/>
    <mergeCell ref="E118:F118"/>
    <mergeCell ref="C119:D119"/>
    <mergeCell ref="E119:F119"/>
    <mergeCell ref="C131:Q131"/>
    <mergeCell ref="C138:C140"/>
    <mergeCell ref="D138:D140"/>
    <mergeCell ref="E138:F140"/>
    <mergeCell ref="G138:P140"/>
    <mergeCell ref="Q138:Q140"/>
    <mergeCell ref="E167:F167"/>
    <mergeCell ref="G167:P167"/>
    <mergeCell ref="E168:F168"/>
    <mergeCell ref="E169:F169"/>
    <mergeCell ref="G169:P169"/>
    <mergeCell ref="E144:F144"/>
    <mergeCell ref="C145:D145"/>
    <mergeCell ref="E145:F145"/>
    <mergeCell ref="C157:Q157"/>
    <mergeCell ref="C164:C166"/>
    <mergeCell ref="D164:D166"/>
    <mergeCell ref="E164:F166"/>
    <mergeCell ref="G164:P166"/>
    <mergeCell ref="Q164:Q166"/>
    <mergeCell ref="E193:F193"/>
    <mergeCell ref="G193:P193"/>
    <mergeCell ref="E194:F194"/>
    <mergeCell ref="E195:F195"/>
    <mergeCell ref="G195:P195"/>
    <mergeCell ref="E170:F170"/>
    <mergeCell ref="C171:D171"/>
    <mergeCell ref="E171:F171"/>
    <mergeCell ref="C183:Q183"/>
    <mergeCell ref="C190:C192"/>
    <mergeCell ref="D190:D192"/>
    <mergeCell ref="E190:F192"/>
    <mergeCell ref="G190:P192"/>
    <mergeCell ref="Q190:Q192"/>
    <mergeCell ref="E219:F219"/>
    <mergeCell ref="G219:P219"/>
    <mergeCell ref="E220:F220"/>
    <mergeCell ref="E221:F221"/>
    <mergeCell ref="G221:P221"/>
    <mergeCell ref="E196:F196"/>
    <mergeCell ref="C197:D197"/>
    <mergeCell ref="E197:F197"/>
    <mergeCell ref="C209:Q209"/>
    <mergeCell ref="C216:C218"/>
    <mergeCell ref="D216:D218"/>
    <mergeCell ref="E216:F218"/>
    <mergeCell ref="G216:P218"/>
    <mergeCell ref="Q216:Q218"/>
    <mergeCell ref="E245:F245"/>
    <mergeCell ref="G245:P245"/>
    <mergeCell ref="E246:F246"/>
    <mergeCell ref="E247:F247"/>
    <mergeCell ref="G247:P247"/>
    <mergeCell ref="E222:F222"/>
    <mergeCell ref="C223:D223"/>
    <mergeCell ref="E223:F223"/>
    <mergeCell ref="C235:Q235"/>
    <mergeCell ref="C242:C244"/>
    <mergeCell ref="D242:D244"/>
    <mergeCell ref="E242:F244"/>
    <mergeCell ref="G242:P244"/>
    <mergeCell ref="Q242:Q244"/>
    <mergeCell ref="E271:F271"/>
    <mergeCell ref="G271:P271"/>
    <mergeCell ref="E272:F272"/>
    <mergeCell ref="E273:F273"/>
    <mergeCell ref="G273:P273"/>
    <mergeCell ref="E248:F248"/>
    <mergeCell ref="C249:D249"/>
    <mergeCell ref="E249:F249"/>
    <mergeCell ref="C261:Q261"/>
    <mergeCell ref="C268:C270"/>
    <mergeCell ref="D268:D270"/>
    <mergeCell ref="E268:F270"/>
    <mergeCell ref="G268:P270"/>
    <mergeCell ref="Q268:Q270"/>
    <mergeCell ref="E300:F300"/>
    <mergeCell ref="C301:D301"/>
    <mergeCell ref="E301:F301"/>
    <mergeCell ref="E297:F297"/>
    <mergeCell ref="G297:P297"/>
    <mergeCell ref="E298:F298"/>
    <mergeCell ref="E299:F299"/>
    <mergeCell ref="G299:P299"/>
    <mergeCell ref="E274:F274"/>
    <mergeCell ref="C275:D275"/>
    <mergeCell ref="E275:F275"/>
    <mergeCell ref="C287:Q287"/>
    <mergeCell ref="C294:C296"/>
    <mergeCell ref="D294:D296"/>
    <mergeCell ref="E294:F296"/>
    <mergeCell ref="G294:P296"/>
    <mergeCell ref="Q294:Q296"/>
  </mergeCells>
  <printOptions horizontalCentered="1"/>
  <pageMargins left="0.15748031496062992" right="0.39370078740157483" top="1.2204724409448819" bottom="0" header="0.51181102362204722" footer="0"/>
  <pageSetup paperSize="5" orientation="landscape" horizontalDpi="4294967292" verticalDpi="4294967293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C311"/>
  <sheetViews>
    <sheetView topLeftCell="A278" zoomScale="60" zoomScaleNormal="60" workbookViewId="0">
      <selection activeCell="W303" sqref="W303"/>
    </sheetView>
  </sheetViews>
  <sheetFormatPr defaultRowHeight="12.75" x14ac:dyDescent="0.2"/>
  <cols>
    <col min="1" max="1" width="13" style="108" customWidth="1"/>
    <col min="2" max="2" width="13.42578125" style="108" customWidth="1"/>
    <col min="3" max="3" width="5" style="95" customWidth="1"/>
    <col min="4" max="4" width="10.85546875" style="95" customWidth="1"/>
    <col min="5" max="5" width="1.5703125" style="95" customWidth="1"/>
    <col min="6" max="6" width="12.42578125" style="95" customWidth="1"/>
    <col min="7" max="8" width="8.7109375" style="95" customWidth="1"/>
    <col min="9" max="9" width="14.85546875" style="95" customWidth="1"/>
    <col min="10" max="10" width="6.140625" style="95" customWidth="1"/>
    <col min="11" max="14" width="6.7109375" style="95" customWidth="1"/>
    <col min="15" max="15" width="11.28515625" style="95" customWidth="1"/>
    <col min="16" max="16" width="17.5703125" style="95" customWidth="1"/>
    <col min="17" max="29" width="9.140625" style="112"/>
    <col min="30" max="16384" width="9.140625" style="95"/>
  </cols>
  <sheetData>
    <row r="2" spans="1:29" ht="33" customHeight="1" x14ac:dyDescent="0.2">
      <c r="C2" s="2838" t="s">
        <v>267</v>
      </c>
      <c r="D2" s="2838"/>
      <c r="E2" s="2838"/>
      <c r="F2" s="2838"/>
      <c r="G2" s="2838"/>
      <c r="H2" s="2838"/>
      <c r="I2" s="2838"/>
      <c r="J2" s="2838"/>
      <c r="K2" s="2838"/>
      <c r="L2" s="2838"/>
      <c r="M2" s="2838"/>
      <c r="N2" s="2838"/>
      <c r="O2" s="2838"/>
      <c r="P2" s="2838"/>
      <c r="Q2" s="2838"/>
    </row>
    <row r="3" spans="1:29" ht="6.75" customHeight="1" x14ac:dyDescent="0.2">
      <c r="C3" s="2838"/>
      <c r="D3" s="2838"/>
      <c r="E3" s="2838"/>
      <c r="F3" s="2838"/>
      <c r="G3" s="2838"/>
      <c r="H3" s="2838"/>
      <c r="I3" s="2838"/>
      <c r="J3" s="2838"/>
      <c r="K3" s="2838"/>
      <c r="L3" s="2838"/>
      <c r="M3" s="2838"/>
      <c r="N3" s="2838"/>
      <c r="O3" s="2838"/>
      <c r="P3" s="2838"/>
      <c r="Q3" s="2838"/>
    </row>
    <row r="4" spans="1:29" x14ac:dyDescent="0.2">
      <c r="C4" s="112" t="s">
        <v>273</v>
      </c>
      <c r="E4" s="103" t="s">
        <v>27</v>
      </c>
      <c r="F4" s="103" t="s">
        <v>274</v>
      </c>
      <c r="O4" s="112"/>
      <c r="P4" s="112"/>
      <c r="AB4" s="95"/>
      <c r="AC4" s="95"/>
    </row>
    <row r="5" spans="1:29" x14ac:dyDescent="0.2">
      <c r="C5" s="95" t="s">
        <v>25</v>
      </c>
      <c r="E5" s="103" t="s">
        <v>27</v>
      </c>
      <c r="F5" s="412">
        <v>2014</v>
      </c>
      <c r="O5" s="112"/>
      <c r="P5" s="112"/>
      <c r="AB5" s="95"/>
      <c r="AC5" s="95"/>
    </row>
    <row r="6" spans="1:29" x14ac:dyDescent="0.2">
      <c r="C6" s="112" t="s">
        <v>311</v>
      </c>
      <c r="E6" s="103" t="s">
        <v>27</v>
      </c>
      <c r="F6" s="103" t="s">
        <v>295</v>
      </c>
      <c r="O6" s="112"/>
      <c r="P6" s="112"/>
      <c r="AB6" s="95"/>
      <c r="AC6" s="95"/>
    </row>
    <row r="7" spans="1:29" x14ac:dyDescent="0.2">
      <c r="C7" s="112" t="s">
        <v>26</v>
      </c>
      <c r="E7" s="103" t="s">
        <v>27</v>
      </c>
      <c r="F7" s="103" t="s">
        <v>648</v>
      </c>
      <c r="O7" s="112"/>
      <c r="P7" s="112"/>
      <c r="AB7" s="95"/>
      <c r="AC7" s="95"/>
    </row>
    <row r="8" spans="1:29" ht="9" customHeight="1" thickBot="1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12"/>
      <c r="P8" s="112"/>
      <c r="AB8" s="95"/>
      <c r="AC8" s="95"/>
    </row>
    <row r="9" spans="1:29" ht="20.100000000000001" customHeight="1" x14ac:dyDescent="0.2">
      <c r="C9" s="2788" t="s">
        <v>221</v>
      </c>
      <c r="D9" s="2790" t="s">
        <v>272</v>
      </c>
      <c r="E9" s="2793" t="s">
        <v>243</v>
      </c>
      <c r="F9" s="2794"/>
      <c r="G9" s="2799" t="s">
        <v>170</v>
      </c>
      <c r="H9" s="2800"/>
      <c r="I9" s="2800"/>
      <c r="J9" s="2800"/>
      <c r="K9" s="2800"/>
      <c r="L9" s="2800"/>
      <c r="M9" s="2800"/>
      <c r="N9" s="2800"/>
      <c r="O9" s="2800"/>
      <c r="P9" s="2801"/>
      <c r="Q9" s="2400" t="s">
        <v>309</v>
      </c>
      <c r="AB9" s="95"/>
      <c r="AC9" s="95"/>
    </row>
    <row r="10" spans="1:29" ht="9.9499999999999993" customHeight="1" x14ac:dyDescent="0.2">
      <c r="C10" s="2789"/>
      <c r="D10" s="2791"/>
      <c r="E10" s="2795"/>
      <c r="F10" s="2796"/>
      <c r="G10" s="2802"/>
      <c r="H10" s="2803"/>
      <c r="I10" s="2803"/>
      <c r="J10" s="2803"/>
      <c r="K10" s="2803"/>
      <c r="L10" s="2803"/>
      <c r="M10" s="2803"/>
      <c r="N10" s="2803"/>
      <c r="O10" s="2803"/>
      <c r="P10" s="2804"/>
      <c r="Q10" s="2402"/>
      <c r="AB10" s="95"/>
      <c r="AC10" s="95"/>
    </row>
    <row r="11" spans="1:29" ht="13.5" customHeight="1" x14ac:dyDescent="0.2">
      <c r="C11" s="2789"/>
      <c r="D11" s="2792"/>
      <c r="E11" s="2797"/>
      <c r="F11" s="2798"/>
      <c r="G11" s="2805"/>
      <c r="H11" s="2806"/>
      <c r="I11" s="2806"/>
      <c r="J11" s="2806"/>
      <c r="K11" s="2806"/>
      <c r="L11" s="2806"/>
      <c r="M11" s="2806"/>
      <c r="N11" s="2806"/>
      <c r="O11" s="2806"/>
      <c r="P11" s="2807"/>
      <c r="Q11" s="2404"/>
      <c r="AB11" s="95"/>
      <c r="AC11" s="95"/>
    </row>
    <row r="12" spans="1:29" s="433" customFormat="1" ht="9.75" customHeight="1" thickBot="1" x14ac:dyDescent="0.25">
      <c r="A12" s="430"/>
      <c r="B12" s="430"/>
      <c r="C12" s="580">
        <v>1</v>
      </c>
      <c r="D12" s="432">
        <v>2</v>
      </c>
      <c r="E12" s="2772">
        <v>3</v>
      </c>
      <c r="F12" s="2773"/>
      <c r="G12" s="2774">
        <v>4</v>
      </c>
      <c r="H12" s="2775"/>
      <c r="I12" s="2775"/>
      <c r="J12" s="2775"/>
      <c r="K12" s="2775"/>
      <c r="L12" s="2775"/>
      <c r="M12" s="2775"/>
      <c r="N12" s="2775"/>
      <c r="O12" s="2775"/>
      <c r="P12" s="2776"/>
      <c r="Q12" s="581">
        <v>5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</row>
    <row r="13" spans="1:29" ht="8.25" customHeight="1" x14ac:dyDescent="0.2">
      <c r="B13" s="142"/>
      <c r="C13" s="422"/>
      <c r="D13" s="427"/>
      <c r="E13" s="2777"/>
      <c r="F13" s="2778"/>
      <c r="G13" s="423"/>
      <c r="H13" s="424"/>
      <c r="I13" s="425"/>
      <c r="J13" s="425"/>
      <c r="K13" s="425"/>
      <c r="L13" s="425"/>
      <c r="M13" s="425"/>
      <c r="N13" s="425"/>
      <c r="O13" s="425"/>
      <c r="P13" s="426"/>
      <c r="Q13" s="150"/>
      <c r="AB13" s="95"/>
      <c r="AC13" s="95"/>
    </row>
    <row r="14" spans="1:29" ht="30" customHeight="1" x14ac:dyDescent="0.2">
      <c r="B14" s="142"/>
      <c r="C14" s="505"/>
      <c r="D14" s="428" t="s">
        <v>275</v>
      </c>
      <c r="E14" s="2816">
        <v>1</v>
      </c>
      <c r="F14" s="2817"/>
      <c r="G14" s="2781" t="s">
        <v>377</v>
      </c>
      <c r="H14" s="2782"/>
      <c r="I14" s="2782"/>
      <c r="J14" s="2782"/>
      <c r="K14" s="2782"/>
      <c r="L14" s="2782"/>
      <c r="M14" s="2782"/>
      <c r="N14" s="2782"/>
      <c r="O14" s="2782"/>
      <c r="P14" s="2783"/>
      <c r="Q14" s="582"/>
      <c r="AB14" s="95"/>
      <c r="AC14" s="95"/>
    </row>
    <row r="15" spans="1:29" ht="8.25" customHeight="1" thickBot="1" x14ac:dyDescent="0.25">
      <c r="B15" s="142"/>
      <c r="C15" s="421"/>
      <c r="D15" s="428"/>
      <c r="E15" s="2839"/>
      <c r="F15" s="2840"/>
      <c r="G15" s="149"/>
      <c r="H15" s="148"/>
      <c r="I15" s="102"/>
      <c r="J15" s="102"/>
      <c r="K15" s="102"/>
      <c r="L15" s="102"/>
      <c r="M15" s="102"/>
      <c r="N15" s="102"/>
      <c r="O15" s="102"/>
      <c r="P15" s="93"/>
      <c r="Q15" s="150"/>
      <c r="AB15" s="95"/>
      <c r="AC15" s="95"/>
    </row>
    <row r="16" spans="1:29" ht="21" customHeight="1" thickBot="1" x14ac:dyDescent="0.25">
      <c r="C16" s="2299" t="s">
        <v>308</v>
      </c>
      <c r="D16" s="2300"/>
      <c r="E16" s="2770">
        <f>SUM(E13:F15)</f>
        <v>1</v>
      </c>
      <c r="F16" s="2771"/>
      <c r="G16" s="418"/>
      <c r="H16" s="419"/>
      <c r="I16" s="420"/>
      <c r="J16" s="420"/>
      <c r="K16" s="420"/>
      <c r="L16" s="420"/>
      <c r="M16" s="420"/>
      <c r="N16" s="420"/>
      <c r="O16" s="420"/>
      <c r="P16" s="350"/>
      <c r="Q16" s="350"/>
      <c r="AB16" s="95"/>
      <c r="AC16" s="95"/>
    </row>
    <row r="17" spans="3:29" ht="8.25" customHeight="1" x14ac:dyDescent="0.2">
      <c r="O17" s="112"/>
      <c r="P17" s="112"/>
      <c r="AB17" s="95"/>
      <c r="AC17" s="95"/>
    </row>
    <row r="18" spans="3:29" ht="17.100000000000001" customHeight="1" x14ac:dyDescent="0.2">
      <c r="C18" s="551" t="s">
        <v>644</v>
      </c>
      <c r="D18" s="354" t="s">
        <v>642</v>
      </c>
      <c r="O18" s="112"/>
      <c r="P18" s="112"/>
      <c r="AB18" s="95"/>
      <c r="AC18" s="95"/>
    </row>
    <row r="19" spans="3:29" ht="17.100000000000001" customHeight="1" x14ac:dyDescent="0.2">
      <c r="O19" s="112"/>
      <c r="P19" s="112"/>
      <c r="AB19" s="95"/>
      <c r="AC19" s="95"/>
    </row>
    <row r="20" spans="3:29" ht="11.1" customHeight="1" x14ac:dyDescent="0.2">
      <c r="D20" s="10"/>
      <c r="E20" s="16"/>
      <c r="F20" s="16"/>
      <c r="G20" s="10"/>
      <c r="H20" s="10"/>
      <c r="I20" s="10"/>
      <c r="O20" s="112"/>
      <c r="P20" s="112"/>
      <c r="AB20" s="95"/>
      <c r="AC20" s="95"/>
    </row>
    <row r="21" spans="3:29" ht="11.1" customHeight="1" x14ac:dyDescent="0.2">
      <c r="D21" s="10"/>
      <c r="E21" s="10"/>
      <c r="F21" s="10"/>
      <c r="G21" s="10"/>
      <c r="H21" s="10"/>
      <c r="I21" s="10"/>
      <c r="O21" s="112"/>
      <c r="P21" s="112"/>
      <c r="AB21" s="95"/>
      <c r="AC21" s="95"/>
    </row>
    <row r="22" spans="3:29" ht="11.1" customHeight="1" x14ac:dyDescent="0.2">
      <c r="D22" s="10"/>
      <c r="E22" s="10"/>
      <c r="F22" s="10"/>
      <c r="G22" s="10"/>
      <c r="H22" s="10"/>
      <c r="I22" s="10"/>
      <c r="O22" s="112"/>
      <c r="P22" s="112"/>
      <c r="AB22" s="95"/>
      <c r="AC22" s="95"/>
    </row>
    <row r="23" spans="3:29" ht="11.1" customHeight="1" x14ac:dyDescent="0.2">
      <c r="D23" s="10"/>
      <c r="E23" s="10"/>
      <c r="F23" s="10"/>
      <c r="G23" s="10"/>
      <c r="H23" s="10"/>
      <c r="I23" s="10"/>
      <c r="O23" s="112"/>
      <c r="P23" s="112"/>
      <c r="AB23" s="95"/>
      <c r="AC23" s="95"/>
    </row>
    <row r="24" spans="3:29" ht="11.1" customHeight="1" x14ac:dyDescent="0.2">
      <c r="O24" s="112"/>
      <c r="P24" s="112"/>
      <c r="AB24" s="95"/>
      <c r="AC24" s="95"/>
    </row>
    <row r="25" spans="3:29" x14ac:dyDescent="0.2">
      <c r="O25" s="112"/>
      <c r="P25" s="112"/>
      <c r="AB25" s="95"/>
      <c r="AC25" s="95"/>
    </row>
    <row r="28" spans="3:29" ht="18" x14ac:dyDescent="0.25">
      <c r="C28" s="2361" t="s">
        <v>267</v>
      </c>
      <c r="D28" s="2361"/>
      <c r="E28" s="2361"/>
      <c r="F28" s="2361"/>
      <c r="G28" s="2361"/>
      <c r="H28" s="2361"/>
      <c r="I28" s="2361"/>
      <c r="J28" s="2361"/>
      <c r="K28" s="2361"/>
      <c r="L28" s="2361"/>
      <c r="M28" s="2361"/>
      <c r="N28" s="2361"/>
      <c r="O28" s="2361"/>
      <c r="P28" s="2361"/>
      <c r="Q28" s="2361"/>
    </row>
    <row r="29" spans="3:29" ht="18" x14ac:dyDescent="0.25">
      <c r="C29" s="574"/>
      <c r="D29" s="574"/>
      <c r="E29" s="574"/>
      <c r="F29" s="574"/>
      <c r="G29" s="574"/>
      <c r="H29" s="574"/>
      <c r="I29" s="574"/>
      <c r="J29" s="574"/>
      <c r="K29" s="574"/>
      <c r="L29" s="574"/>
      <c r="M29" s="574"/>
      <c r="N29" s="574"/>
      <c r="O29" s="574"/>
      <c r="P29" s="574"/>
      <c r="Q29" s="574"/>
    </row>
    <row r="30" spans="3:29" x14ac:dyDescent="0.2">
      <c r="C30" s="112" t="s">
        <v>273</v>
      </c>
      <c r="E30" s="103" t="s">
        <v>27</v>
      </c>
      <c r="F30" s="103" t="s">
        <v>301</v>
      </c>
      <c r="Q30" s="95"/>
    </row>
    <row r="31" spans="3:29" x14ac:dyDescent="0.2">
      <c r="C31" s="95" t="s">
        <v>25</v>
      </c>
      <c r="E31" s="103" t="s">
        <v>27</v>
      </c>
      <c r="F31" s="575">
        <v>2014</v>
      </c>
      <c r="Q31" s="95"/>
    </row>
    <row r="32" spans="3:29" x14ac:dyDescent="0.2">
      <c r="C32" s="112" t="s">
        <v>311</v>
      </c>
      <c r="E32" s="103" t="s">
        <v>27</v>
      </c>
      <c r="F32" s="103" t="s">
        <v>295</v>
      </c>
      <c r="Q32" s="95"/>
    </row>
    <row r="33" spans="3:17" x14ac:dyDescent="0.2">
      <c r="C33" s="112" t="s">
        <v>26</v>
      </c>
      <c r="E33" s="103" t="s">
        <v>27</v>
      </c>
      <c r="F33" s="103" t="s">
        <v>648</v>
      </c>
      <c r="Q33" s="95"/>
    </row>
    <row r="34" spans="3:17" ht="13.5" thickBot="1" x14ac:dyDescent="0.25"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3:17" x14ac:dyDescent="0.2">
      <c r="C35" s="2788" t="s">
        <v>221</v>
      </c>
      <c r="D35" s="2790" t="s">
        <v>272</v>
      </c>
      <c r="E35" s="2793" t="s">
        <v>243</v>
      </c>
      <c r="F35" s="2794"/>
      <c r="G35" s="2799" t="s">
        <v>170</v>
      </c>
      <c r="H35" s="2800"/>
      <c r="I35" s="2800"/>
      <c r="J35" s="2800"/>
      <c r="K35" s="2800"/>
      <c r="L35" s="2800"/>
      <c r="M35" s="2800"/>
      <c r="N35" s="2800"/>
      <c r="O35" s="2800"/>
      <c r="P35" s="2801"/>
      <c r="Q35" s="2400" t="s">
        <v>309</v>
      </c>
    </row>
    <row r="36" spans="3:17" x14ac:dyDescent="0.2">
      <c r="C36" s="2789"/>
      <c r="D36" s="2791"/>
      <c r="E36" s="2795"/>
      <c r="F36" s="2796"/>
      <c r="G36" s="2802"/>
      <c r="H36" s="2803"/>
      <c r="I36" s="2803"/>
      <c r="J36" s="2803"/>
      <c r="K36" s="2803"/>
      <c r="L36" s="2803"/>
      <c r="M36" s="2803"/>
      <c r="N36" s="2803"/>
      <c r="O36" s="2803"/>
      <c r="P36" s="2804"/>
      <c r="Q36" s="2402"/>
    </row>
    <row r="37" spans="3:17" x14ac:dyDescent="0.2">
      <c r="C37" s="2789"/>
      <c r="D37" s="2792"/>
      <c r="E37" s="2797"/>
      <c r="F37" s="2798"/>
      <c r="G37" s="2805"/>
      <c r="H37" s="2806"/>
      <c r="I37" s="2806"/>
      <c r="J37" s="2806"/>
      <c r="K37" s="2806"/>
      <c r="L37" s="2806"/>
      <c r="M37" s="2806"/>
      <c r="N37" s="2806"/>
      <c r="O37" s="2806"/>
      <c r="P37" s="2807"/>
      <c r="Q37" s="2404"/>
    </row>
    <row r="38" spans="3:17" ht="13.5" thickBot="1" x14ac:dyDescent="0.25">
      <c r="C38" s="580">
        <v>1</v>
      </c>
      <c r="D38" s="432">
        <v>2</v>
      </c>
      <c r="E38" s="2772">
        <v>3</v>
      </c>
      <c r="F38" s="2773"/>
      <c r="G38" s="2774">
        <v>4</v>
      </c>
      <c r="H38" s="2775"/>
      <c r="I38" s="2775"/>
      <c r="J38" s="2775"/>
      <c r="K38" s="2775"/>
      <c r="L38" s="2775"/>
      <c r="M38" s="2775"/>
      <c r="N38" s="2775"/>
      <c r="O38" s="2775"/>
      <c r="P38" s="2776"/>
      <c r="Q38" s="581">
        <v>5</v>
      </c>
    </row>
    <row r="39" spans="3:17" x14ac:dyDescent="0.2">
      <c r="C39" s="422"/>
      <c r="D39" s="427"/>
      <c r="E39" s="2777"/>
      <c r="F39" s="2778"/>
      <c r="G39" s="423"/>
      <c r="H39" s="424"/>
      <c r="I39" s="425"/>
      <c r="J39" s="425"/>
      <c r="K39" s="425"/>
      <c r="L39" s="425"/>
      <c r="M39" s="425"/>
      <c r="N39" s="425"/>
      <c r="O39" s="425"/>
      <c r="P39" s="426"/>
      <c r="Q39" s="150"/>
    </row>
    <row r="40" spans="3:17" x14ac:dyDescent="0.2">
      <c r="C40" s="505"/>
      <c r="D40" s="428" t="s">
        <v>275</v>
      </c>
      <c r="E40" s="2816">
        <v>3</v>
      </c>
      <c r="F40" s="2817"/>
      <c r="G40" s="2781" t="s">
        <v>377</v>
      </c>
      <c r="H40" s="2782"/>
      <c r="I40" s="2782"/>
      <c r="J40" s="2782"/>
      <c r="K40" s="2782"/>
      <c r="L40" s="2782"/>
      <c r="M40" s="2782"/>
      <c r="N40" s="2782"/>
      <c r="O40" s="2782"/>
      <c r="P40" s="2783"/>
      <c r="Q40" s="582"/>
    </row>
    <row r="41" spans="3:17" ht="13.5" thickBot="1" x14ac:dyDescent="0.25">
      <c r="C41" s="421"/>
      <c r="D41" s="428"/>
      <c r="E41" s="2768"/>
      <c r="F41" s="2769"/>
      <c r="G41" s="149"/>
      <c r="H41" s="148"/>
      <c r="I41" s="102"/>
      <c r="J41" s="102"/>
      <c r="K41" s="102"/>
      <c r="L41" s="102"/>
      <c r="M41" s="102"/>
      <c r="N41" s="102"/>
      <c r="O41" s="102"/>
      <c r="P41" s="93"/>
      <c r="Q41" s="150"/>
    </row>
    <row r="42" spans="3:17" ht="13.5" thickBot="1" x14ac:dyDescent="0.25">
      <c r="C42" s="2299" t="s">
        <v>308</v>
      </c>
      <c r="D42" s="2300"/>
      <c r="E42" s="2770">
        <f>SUM(E39:F41)</f>
        <v>3</v>
      </c>
      <c r="F42" s="2771"/>
      <c r="G42" s="418"/>
      <c r="H42" s="419"/>
      <c r="I42" s="420"/>
      <c r="J42" s="420"/>
      <c r="K42" s="420"/>
      <c r="L42" s="420"/>
      <c r="M42" s="420"/>
      <c r="N42" s="420"/>
      <c r="O42" s="420"/>
      <c r="P42" s="350"/>
      <c r="Q42" s="350"/>
    </row>
    <row r="43" spans="3:17" x14ac:dyDescent="0.2">
      <c r="Q43" s="95"/>
    </row>
    <row r="44" spans="3:17" x14ac:dyDescent="0.2">
      <c r="C44" s="1237" t="s">
        <v>644</v>
      </c>
      <c r="D44" s="112" t="s">
        <v>679</v>
      </c>
      <c r="E44" s="1237"/>
      <c r="F44" s="112"/>
      <c r="Q44" s="95"/>
    </row>
    <row r="45" spans="3:17" x14ac:dyDescent="0.2">
      <c r="Q45" s="95"/>
    </row>
    <row r="46" spans="3:17" x14ac:dyDescent="0.2">
      <c r="D46" s="10"/>
      <c r="E46" s="16"/>
      <c r="F46" s="16"/>
      <c r="G46" s="10"/>
      <c r="H46" s="10"/>
      <c r="I46" s="10"/>
      <c r="Q46" s="95"/>
    </row>
    <row r="47" spans="3:17" x14ac:dyDescent="0.2">
      <c r="D47" s="10"/>
      <c r="E47" s="10"/>
      <c r="F47" s="10"/>
      <c r="G47" s="10"/>
      <c r="H47" s="10"/>
      <c r="I47" s="10"/>
      <c r="Q47" s="95"/>
    </row>
    <row r="48" spans="3:17" x14ac:dyDescent="0.2">
      <c r="D48" s="10"/>
      <c r="E48" s="10"/>
      <c r="F48" s="10"/>
      <c r="G48" s="10"/>
      <c r="H48" s="10"/>
      <c r="I48" s="10"/>
      <c r="Q48" s="95"/>
    </row>
    <row r="49" spans="3:17" x14ac:dyDescent="0.2">
      <c r="D49" s="10"/>
      <c r="E49" s="10"/>
      <c r="F49" s="10"/>
      <c r="G49" s="10"/>
      <c r="H49" s="10"/>
      <c r="I49" s="10"/>
      <c r="Q49" s="95"/>
    </row>
    <row r="50" spans="3:17" x14ac:dyDescent="0.2">
      <c r="Q50" s="95"/>
    </row>
    <row r="51" spans="3:17" x14ac:dyDescent="0.2">
      <c r="Q51" s="95"/>
    </row>
    <row r="52" spans="3:17" x14ac:dyDescent="0.2">
      <c r="Q52" s="95"/>
    </row>
    <row r="53" spans="3:17" x14ac:dyDescent="0.2">
      <c r="Q53" s="95"/>
    </row>
    <row r="54" spans="3:17" ht="18" x14ac:dyDescent="0.25">
      <c r="C54" s="2361" t="s">
        <v>267</v>
      </c>
      <c r="D54" s="2361"/>
      <c r="E54" s="2361"/>
      <c r="F54" s="2361"/>
      <c r="G54" s="2361"/>
      <c r="H54" s="2361"/>
      <c r="I54" s="2361"/>
      <c r="J54" s="2361"/>
      <c r="K54" s="2361"/>
      <c r="L54" s="2361"/>
      <c r="M54" s="2361"/>
      <c r="N54" s="2361"/>
      <c r="O54" s="2361"/>
      <c r="P54" s="2361"/>
      <c r="Q54" s="2361"/>
    </row>
    <row r="55" spans="3:17" ht="18" x14ac:dyDescent="0.25">
      <c r="C55" s="574"/>
      <c r="D55" s="574"/>
      <c r="E55" s="574"/>
      <c r="F55" s="574"/>
      <c r="G55" s="574"/>
      <c r="H55" s="574"/>
      <c r="I55" s="574"/>
      <c r="J55" s="574"/>
      <c r="K55" s="574"/>
      <c r="L55" s="574"/>
      <c r="M55" s="574"/>
      <c r="N55" s="574"/>
      <c r="O55" s="574"/>
      <c r="P55" s="574"/>
      <c r="Q55" s="574"/>
    </row>
    <row r="56" spans="3:17" x14ac:dyDescent="0.2">
      <c r="C56" s="112" t="s">
        <v>273</v>
      </c>
      <c r="E56" s="103" t="s">
        <v>27</v>
      </c>
      <c r="F56" s="103" t="s">
        <v>284</v>
      </c>
      <c r="Q56" s="95"/>
    </row>
    <row r="57" spans="3:17" x14ac:dyDescent="0.2">
      <c r="C57" s="95" t="s">
        <v>25</v>
      </c>
      <c r="E57" s="103" t="s">
        <v>27</v>
      </c>
      <c r="F57" s="575">
        <v>2014</v>
      </c>
      <c r="Q57" s="95"/>
    </row>
    <row r="58" spans="3:17" x14ac:dyDescent="0.2">
      <c r="C58" s="112" t="s">
        <v>311</v>
      </c>
      <c r="E58" s="103" t="s">
        <v>27</v>
      </c>
      <c r="F58" s="103" t="s">
        <v>295</v>
      </c>
      <c r="Q58" s="95"/>
    </row>
    <row r="59" spans="3:17" x14ac:dyDescent="0.2">
      <c r="C59" s="112" t="s">
        <v>26</v>
      </c>
      <c r="E59" s="103" t="s">
        <v>27</v>
      </c>
      <c r="F59" s="103" t="s">
        <v>648</v>
      </c>
      <c r="Q59" s="95"/>
    </row>
    <row r="60" spans="3:17" ht="13.5" thickBot="1" x14ac:dyDescent="0.25"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</row>
    <row r="61" spans="3:17" x14ac:dyDescent="0.2">
      <c r="C61" s="2788" t="s">
        <v>221</v>
      </c>
      <c r="D61" s="2790" t="s">
        <v>272</v>
      </c>
      <c r="E61" s="2793" t="s">
        <v>243</v>
      </c>
      <c r="F61" s="2794"/>
      <c r="G61" s="2799" t="s">
        <v>170</v>
      </c>
      <c r="H61" s="2800"/>
      <c r="I61" s="2800"/>
      <c r="J61" s="2800"/>
      <c r="K61" s="2800"/>
      <c r="L61" s="2800"/>
      <c r="M61" s="2800"/>
      <c r="N61" s="2800"/>
      <c r="O61" s="2800"/>
      <c r="P61" s="2801"/>
      <c r="Q61" s="2400" t="s">
        <v>309</v>
      </c>
    </row>
    <row r="62" spans="3:17" x14ac:dyDescent="0.2">
      <c r="C62" s="2789"/>
      <c r="D62" s="2791"/>
      <c r="E62" s="2795"/>
      <c r="F62" s="2796"/>
      <c r="G62" s="2802"/>
      <c r="H62" s="2803"/>
      <c r="I62" s="2803"/>
      <c r="J62" s="2803"/>
      <c r="K62" s="2803"/>
      <c r="L62" s="2803"/>
      <c r="M62" s="2803"/>
      <c r="N62" s="2803"/>
      <c r="O62" s="2803"/>
      <c r="P62" s="2804"/>
      <c r="Q62" s="2402"/>
    </row>
    <row r="63" spans="3:17" x14ac:dyDescent="0.2">
      <c r="C63" s="2789"/>
      <c r="D63" s="2792"/>
      <c r="E63" s="2797"/>
      <c r="F63" s="2798"/>
      <c r="G63" s="2805"/>
      <c r="H63" s="2806"/>
      <c r="I63" s="2806"/>
      <c r="J63" s="2806"/>
      <c r="K63" s="2806"/>
      <c r="L63" s="2806"/>
      <c r="M63" s="2806"/>
      <c r="N63" s="2806"/>
      <c r="O63" s="2806"/>
      <c r="P63" s="2807"/>
      <c r="Q63" s="2404"/>
    </row>
    <row r="64" spans="3:17" ht="13.5" thickBot="1" x14ac:dyDescent="0.25">
      <c r="C64" s="580">
        <v>1</v>
      </c>
      <c r="D64" s="432">
        <v>2</v>
      </c>
      <c r="E64" s="2772">
        <v>3</v>
      </c>
      <c r="F64" s="2773"/>
      <c r="G64" s="2774">
        <v>4</v>
      </c>
      <c r="H64" s="2775"/>
      <c r="I64" s="2775"/>
      <c r="J64" s="2775"/>
      <c r="K64" s="2775"/>
      <c r="L64" s="2775"/>
      <c r="M64" s="2775"/>
      <c r="N64" s="2775"/>
      <c r="O64" s="2775"/>
      <c r="P64" s="2776"/>
      <c r="Q64" s="581">
        <v>5</v>
      </c>
    </row>
    <row r="65" spans="3:17" x14ac:dyDescent="0.2">
      <c r="C65" s="422"/>
      <c r="D65" s="427"/>
      <c r="E65" s="2777"/>
      <c r="F65" s="2778"/>
      <c r="G65" s="423"/>
      <c r="H65" s="424"/>
      <c r="I65" s="425"/>
      <c r="J65" s="425"/>
      <c r="K65" s="425"/>
      <c r="L65" s="425"/>
      <c r="M65" s="425"/>
      <c r="N65" s="425"/>
      <c r="O65" s="425"/>
      <c r="P65" s="426"/>
      <c r="Q65" s="150"/>
    </row>
    <row r="66" spans="3:17" x14ac:dyDescent="0.2">
      <c r="C66" s="505"/>
      <c r="D66" s="428" t="s">
        <v>275</v>
      </c>
      <c r="E66" s="2828">
        <v>1</v>
      </c>
      <c r="F66" s="2829"/>
      <c r="G66" s="2781" t="s">
        <v>377</v>
      </c>
      <c r="H66" s="2782"/>
      <c r="I66" s="2782"/>
      <c r="J66" s="2782"/>
      <c r="K66" s="2782"/>
      <c r="L66" s="2782"/>
      <c r="M66" s="2782"/>
      <c r="N66" s="2782"/>
      <c r="O66" s="2782"/>
      <c r="P66" s="2783"/>
      <c r="Q66" s="582"/>
    </row>
    <row r="67" spans="3:17" ht="13.5" thickBot="1" x14ac:dyDescent="0.25">
      <c r="C67" s="421"/>
      <c r="D67" s="428"/>
      <c r="E67" s="2818"/>
      <c r="F67" s="2819"/>
      <c r="G67" s="149"/>
      <c r="H67" s="148"/>
      <c r="I67" s="102"/>
      <c r="J67" s="102"/>
      <c r="K67" s="102"/>
      <c r="L67" s="102"/>
      <c r="M67" s="102"/>
      <c r="N67" s="102"/>
      <c r="O67" s="102"/>
      <c r="P67" s="93"/>
      <c r="Q67" s="150"/>
    </row>
    <row r="68" spans="3:17" ht="13.5" thickBot="1" x14ac:dyDescent="0.25">
      <c r="C68" s="2299" t="s">
        <v>308</v>
      </c>
      <c r="D68" s="2300"/>
      <c r="E68" s="2812">
        <f>SUM(E65:F67)</f>
        <v>1</v>
      </c>
      <c r="F68" s="2813"/>
      <c r="G68" s="418"/>
      <c r="H68" s="419"/>
      <c r="I68" s="420"/>
      <c r="J68" s="420"/>
      <c r="K68" s="420"/>
      <c r="L68" s="420"/>
      <c r="M68" s="420"/>
      <c r="N68" s="420"/>
      <c r="O68" s="420"/>
      <c r="P68" s="350"/>
      <c r="Q68" s="350"/>
    </row>
    <row r="69" spans="3:17" x14ac:dyDescent="0.2">
      <c r="Q69" s="95"/>
    </row>
    <row r="70" spans="3:17" x14ac:dyDescent="0.2">
      <c r="C70" s="1355" t="s">
        <v>644</v>
      </c>
      <c r="D70" s="112" t="s">
        <v>679</v>
      </c>
      <c r="E70" s="1355"/>
      <c r="F70" s="112"/>
      <c r="Q70" s="95"/>
    </row>
    <row r="71" spans="3:17" x14ac:dyDescent="0.2">
      <c r="Q71" s="95"/>
    </row>
    <row r="72" spans="3:17" x14ac:dyDescent="0.2">
      <c r="D72" s="10"/>
      <c r="E72" s="16"/>
      <c r="F72" s="16"/>
      <c r="G72" s="10"/>
      <c r="H72" s="10"/>
      <c r="I72" s="10"/>
      <c r="Q72" s="95"/>
    </row>
    <row r="73" spans="3:17" x14ac:dyDescent="0.2">
      <c r="D73" s="10"/>
      <c r="E73" s="10"/>
      <c r="F73" s="10"/>
      <c r="G73" s="10"/>
      <c r="H73" s="10"/>
      <c r="I73" s="10"/>
      <c r="Q73" s="95"/>
    </row>
    <row r="74" spans="3:17" x14ac:dyDescent="0.2">
      <c r="D74" s="10"/>
      <c r="E74" s="10"/>
      <c r="F74" s="10"/>
      <c r="G74" s="10"/>
      <c r="H74" s="10"/>
      <c r="I74" s="10"/>
      <c r="Q74" s="95"/>
    </row>
    <row r="75" spans="3:17" x14ac:dyDescent="0.2">
      <c r="D75" s="10"/>
      <c r="E75" s="10"/>
      <c r="F75" s="10"/>
      <c r="G75" s="10"/>
      <c r="H75" s="10"/>
      <c r="I75" s="10"/>
      <c r="Q75" s="95"/>
    </row>
    <row r="76" spans="3:17" x14ac:dyDescent="0.2">
      <c r="Q76" s="95"/>
    </row>
    <row r="77" spans="3:17" x14ac:dyDescent="0.2">
      <c r="Q77" s="95"/>
    </row>
    <row r="78" spans="3:17" x14ac:dyDescent="0.2">
      <c r="Q78" s="95"/>
    </row>
    <row r="79" spans="3:17" x14ac:dyDescent="0.2">
      <c r="Q79" s="95"/>
    </row>
    <row r="80" spans="3:17" ht="18" x14ac:dyDescent="0.25">
      <c r="C80" s="2361" t="s">
        <v>267</v>
      </c>
      <c r="D80" s="2361"/>
      <c r="E80" s="2361"/>
      <c r="F80" s="2361"/>
      <c r="G80" s="2361"/>
      <c r="H80" s="2361"/>
      <c r="I80" s="2361"/>
      <c r="J80" s="2361"/>
      <c r="K80" s="2361"/>
      <c r="L80" s="2361"/>
      <c r="M80" s="2361"/>
      <c r="N80" s="2361"/>
      <c r="O80" s="2361"/>
      <c r="P80" s="2361"/>
      <c r="Q80" s="2361"/>
    </row>
    <row r="81" spans="3:17" ht="18" x14ac:dyDescent="0.25">
      <c r="C81" s="574"/>
      <c r="D81" s="574"/>
      <c r="E81" s="574"/>
      <c r="F81" s="574"/>
      <c r="G81" s="574"/>
      <c r="H81" s="574"/>
      <c r="I81" s="574"/>
      <c r="J81" s="574"/>
      <c r="K81" s="574"/>
      <c r="L81" s="574"/>
      <c r="M81" s="574"/>
      <c r="N81" s="574"/>
      <c r="O81" s="574"/>
      <c r="P81" s="574"/>
      <c r="Q81" s="574"/>
    </row>
    <row r="82" spans="3:17" x14ac:dyDescent="0.2">
      <c r="C82" s="112" t="s">
        <v>273</v>
      </c>
      <c r="E82" s="103" t="s">
        <v>27</v>
      </c>
      <c r="F82" s="103" t="s">
        <v>285</v>
      </c>
      <c r="Q82" s="95"/>
    </row>
    <row r="83" spans="3:17" x14ac:dyDescent="0.2">
      <c r="C83" s="95" t="s">
        <v>25</v>
      </c>
      <c r="E83" s="103" t="s">
        <v>27</v>
      </c>
      <c r="F83" s="575">
        <v>2014</v>
      </c>
      <c r="Q83" s="95"/>
    </row>
    <row r="84" spans="3:17" x14ac:dyDescent="0.2">
      <c r="C84" s="112" t="s">
        <v>311</v>
      </c>
      <c r="E84" s="103" t="s">
        <v>27</v>
      </c>
      <c r="F84" s="103" t="s">
        <v>295</v>
      </c>
      <c r="Q84" s="95"/>
    </row>
    <row r="85" spans="3:17" x14ac:dyDescent="0.2">
      <c r="C85" s="112" t="s">
        <v>26</v>
      </c>
      <c r="E85" s="103" t="s">
        <v>27</v>
      </c>
      <c r="F85" s="103" t="s">
        <v>648</v>
      </c>
      <c r="Q85" s="95"/>
    </row>
    <row r="86" spans="3:17" ht="13.5" thickBot="1" x14ac:dyDescent="0.25"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</row>
    <row r="87" spans="3:17" x14ac:dyDescent="0.2">
      <c r="C87" s="2788" t="s">
        <v>221</v>
      </c>
      <c r="D87" s="2790" t="s">
        <v>272</v>
      </c>
      <c r="E87" s="2793" t="s">
        <v>243</v>
      </c>
      <c r="F87" s="2794"/>
      <c r="G87" s="2799" t="s">
        <v>170</v>
      </c>
      <c r="H87" s="2800"/>
      <c r="I87" s="2800"/>
      <c r="J87" s="2800"/>
      <c r="K87" s="2800"/>
      <c r="L87" s="2800"/>
      <c r="M87" s="2800"/>
      <c r="N87" s="2800"/>
      <c r="O87" s="2800"/>
      <c r="P87" s="2801"/>
      <c r="Q87" s="2400" t="s">
        <v>309</v>
      </c>
    </row>
    <row r="88" spans="3:17" x14ac:dyDescent="0.2">
      <c r="C88" s="2789"/>
      <c r="D88" s="2791"/>
      <c r="E88" s="2795"/>
      <c r="F88" s="2796"/>
      <c r="G88" s="2802"/>
      <c r="H88" s="2803"/>
      <c r="I88" s="2803"/>
      <c r="J88" s="2803"/>
      <c r="K88" s="2803"/>
      <c r="L88" s="2803"/>
      <c r="M88" s="2803"/>
      <c r="N88" s="2803"/>
      <c r="O88" s="2803"/>
      <c r="P88" s="2804"/>
      <c r="Q88" s="2402"/>
    </row>
    <row r="89" spans="3:17" x14ac:dyDescent="0.2">
      <c r="C89" s="2789"/>
      <c r="D89" s="2792"/>
      <c r="E89" s="2797"/>
      <c r="F89" s="2798"/>
      <c r="G89" s="2805"/>
      <c r="H89" s="2806"/>
      <c r="I89" s="2806"/>
      <c r="J89" s="2806"/>
      <c r="K89" s="2806"/>
      <c r="L89" s="2806"/>
      <c r="M89" s="2806"/>
      <c r="N89" s="2806"/>
      <c r="O89" s="2806"/>
      <c r="P89" s="2807"/>
      <c r="Q89" s="2404"/>
    </row>
    <row r="90" spans="3:17" ht="13.5" thickBot="1" x14ac:dyDescent="0.25">
      <c r="C90" s="580">
        <v>1</v>
      </c>
      <c r="D90" s="432">
        <v>2</v>
      </c>
      <c r="E90" s="2772">
        <v>3</v>
      </c>
      <c r="F90" s="2773"/>
      <c r="G90" s="2774">
        <v>4</v>
      </c>
      <c r="H90" s="2775"/>
      <c r="I90" s="2775"/>
      <c r="J90" s="2775"/>
      <c r="K90" s="2775"/>
      <c r="L90" s="2775"/>
      <c r="M90" s="2775"/>
      <c r="N90" s="2775"/>
      <c r="O90" s="2775"/>
      <c r="P90" s="2776"/>
      <c r="Q90" s="581">
        <v>5</v>
      </c>
    </row>
    <row r="91" spans="3:17" ht="20.25" customHeight="1" x14ac:dyDescent="0.2">
      <c r="C91" s="422"/>
      <c r="D91" s="427"/>
      <c r="E91" s="2836"/>
      <c r="F91" s="2837"/>
      <c r="G91" s="423"/>
      <c r="H91" s="424"/>
      <c r="I91" s="425"/>
      <c r="J91" s="425"/>
      <c r="K91" s="425"/>
      <c r="L91" s="425"/>
      <c r="M91" s="425"/>
      <c r="N91" s="425"/>
      <c r="O91" s="425"/>
      <c r="P91" s="426"/>
      <c r="Q91" s="150"/>
    </row>
    <row r="92" spans="3:17" ht="20.25" customHeight="1" x14ac:dyDescent="0.2">
      <c r="C92" s="505"/>
      <c r="D92" s="428" t="s">
        <v>275</v>
      </c>
      <c r="E92" s="2820">
        <v>1</v>
      </c>
      <c r="F92" s="2821"/>
      <c r="G92" s="2781" t="s">
        <v>377</v>
      </c>
      <c r="H92" s="2782"/>
      <c r="I92" s="2782"/>
      <c r="J92" s="2782"/>
      <c r="K92" s="2782"/>
      <c r="L92" s="2782"/>
      <c r="M92" s="2782"/>
      <c r="N92" s="2782"/>
      <c r="O92" s="2782"/>
      <c r="P92" s="2783"/>
      <c r="Q92" s="582"/>
    </row>
    <row r="93" spans="3:17" ht="20.25" customHeight="1" thickBot="1" x14ac:dyDescent="0.25">
      <c r="C93" s="421"/>
      <c r="D93" s="428"/>
      <c r="E93" s="2818"/>
      <c r="F93" s="2819"/>
      <c r="G93" s="149"/>
      <c r="H93" s="148"/>
      <c r="I93" s="102"/>
      <c r="J93" s="102"/>
      <c r="K93" s="102"/>
      <c r="L93" s="102"/>
      <c r="M93" s="102"/>
      <c r="N93" s="102"/>
      <c r="O93" s="102"/>
      <c r="P93" s="93"/>
      <c r="Q93" s="150"/>
    </row>
    <row r="94" spans="3:17" ht="20.25" customHeight="1" thickBot="1" x14ac:dyDescent="0.25">
      <c r="C94" s="2299" t="s">
        <v>308</v>
      </c>
      <c r="D94" s="2300"/>
      <c r="E94" s="2812">
        <f>SUM(E91:F93)</f>
        <v>1</v>
      </c>
      <c r="F94" s="2813"/>
      <c r="G94" s="418"/>
      <c r="H94" s="419"/>
      <c r="I94" s="420"/>
      <c r="J94" s="420"/>
      <c r="K94" s="420"/>
      <c r="L94" s="420"/>
      <c r="M94" s="420"/>
      <c r="N94" s="420"/>
      <c r="O94" s="420"/>
      <c r="P94" s="350"/>
      <c r="Q94" s="350"/>
    </row>
    <row r="95" spans="3:17" x14ac:dyDescent="0.2">
      <c r="Q95" s="95"/>
    </row>
    <row r="96" spans="3:17" x14ac:dyDescent="0.2">
      <c r="C96" s="579" t="s">
        <v>644</v>
      </c>
      <c r="D96" s="354" t="s">
        <v>793</v>
      </c>
      <c r="Q96" s="95"/>
    </row>
    <row r="97" spans="3:17" x14ac:dyDescent="0.2">
      <c r="Q97" s="95"/>
    </row>
    <row r="98" spans="3:17" x14ac:dyDescent="0.2">
      <c r="D98" s="10"/>
      <c r="E98" s="16"/>
      <c r="F98" s="16"/>
      <c r="G98" s="10"/>
      <c r="H98" s="10"/>
      <c r="I98" s="10"/>
      <c r="Q98" s="95"/>
    </row>
    <row r="99" spans="3:17" x14ac:dyDescent="0.2">
      <c r="D99" s="10"/>
      <c r="E99" s="10"/>
      <c r="F99" s="10"/>
      <c r="G99" s="10"/>
      <c r="H99" s="10"/>
      <c r="I99" s="10"/>
      <c r="Q99" s="95"/>
    </row>
    <row r="100" spans="3:17" x14ac:dyDescent="0.2">
      <c r="D100" s="10"/>
      <c r="E100" s="10"/>
      <c r="F100" s="10"/>
      <c r="G100" s="10"/>
      <c r="H100" s="10"/>
      <c r="I100" s="10"/>
      <c r="Q100" s="95"/>
    </row>
    <row r="101" spans="3:17" x14ac:dyDescent="0.2">
      <c r="D101" s="10"/>
      <c r="E101" s="10"/>
      <c r="F101" s="10"/>
      <c r="G101" s="10"/>
      <c r="H101" s="10"/>
      <c r="I101" s="10"/>
      <c r="Q101" s="95"/>
    </row>
    <row r="102" spans="3:17" x14ac:dyDescent="0.2">
      <c r="Q102" s="95"/>
    </row>
    <row r="103" spans="3:17" x14ac:dyDescent="0.2">
      <c r="Q103" s="95"/>
    </row>
    <row r="104" spans="3:17" x14ac:dyDescent="0.2">
      <c r="Q104" s="95"/>
    </row>
    <row r="105" spans="3:17" x14ac:dyDescent="0.2">
      <c r="Q105" s="95"/>
    </row>
    <row r="106" spans="3:17" ht="18" x14ac:dyDescent="0.25">
      <c r="C106" s="2361" t="s">
        <v>267</v>
      </c>
      <c r="D106" s="2361"/>
      <c r="E106" s="2361"/>
      <c r="F106" s="2361"/>
      <c r="G106" s="2361"/>
      <c r="H106" s="2361"/>
      <c r="I106" s="2361"/>
      <c r="J106" s="2361"/>
      <c r="K106" s="2361"/>
      <c r="L106" s="2361"/>
      <c r="M106" s="2361"/>
      <c r="N106" s="2361"/>
      <c r="O106" s="2361"/>
      <c r="P106" s="2361"/>
      <c r="Q106" s="2361"/>
    </row>
    <row r="107" spans="3:17" ht="18" x14ac:dyDescent="0.25">
      <c r="C107" s="574"/>
      <c r="D107" s="574"/>
      <c r="E107" s="574"/>
      <c r="F107" s="574"/>
      <c r="G107" s="574"/>
      <c r="H107" s="574"/>
      <c r="I107" s="574"/>
      <c r="J107" s="574"/>
      <c r="K107" s="574"/>
      <c r="L107" s="574"/>
      <c r="M107" s="574"/>
      <c r="N107" s="574"/>
      <c r="O107" s="574"/>
      <c r="P107" s="574"/>
      <c r="Q107" s="574"/>
    </row>
    <row r="108" spans="3:17" x14ac:dyDescent="0.2">
      <c r="C108" s="112" t="s">
        <v>273</v>
      </c>
      <c r="E108" s="103" t="s">
        <v>27</v>
      </c>
      <c r="F108" s="103" t="s">
        <v>286</v>
      </c>
      <c r="Q108" s="95"/>
    </row>
    <row r="109" spans="3:17" x14ac:dyDescent="0.2">
      <c r="C109" s="95" t="s">
        <v>25</v>
      </c>
      <c r="E109" s="103" t="s">
        <v>27</v>
      </c>
      <c r="F109" s="575">
        <v>2014</v>
      </c>
      <c r="Q109" s="95"/>
    </row>
    <row r="110" spans="3:17" x14ac:dyDescent="0.2">
      <c r="C110" s="112" t="s">
        <v>311</v>
      </c>
      <c r="E110" s="103" t="s">
        <v>27</v>
      </c>
      <c r="F110" s="103" t="s">
        <v>295</v>
      </c>
      <c r="Q110" s="95"/>
    </row>
    <row r="111" spans="3:17" x14ac:dyDescent="0.2">
      <c r="C111" s="112" t="s">
        <v>26</v>
      </c>
      <c r="E111" s="103" t="s">
        <v>27</v>
      </c>
      <c r="F111" s="103" t="s">
        <v>648</v>
      </c>
      <c r="Q111" s="95"/>
    </row>
    <row r="112" spans="3:17" ht="13.5" thickBot="1" x14ac:dyDescent="0.25"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</row>
    <row r="113" spans="3:17" x14ac:dyDescent="0.2">
      <c r="C113" s="2788" t="s">
        <v>221</v>
      </c>
      <c r="D113" s="2790" t="s">
        <v>272</v>
      </c>
      <c r="E113" s="2793" t="s">
        <v>243</v>
      </c>
      <c r="F113" s="2794"/>
      <c r="G113" s="2799" t="s">
        <v>170</v>
      </c>
      <c r="H113" s="2800"/>
      <c r="I113" s="2800"/>
      <c r="J113" s="2800"/>
      <c r="K113" s="2800"/>
      <c r="L113" s="2800"/>
      <c r="M113" s="2800"/>
      <c r="N113" s="2800"/>
      <c r="O113" s="2800"/>
      <c r="P113" s="2801"/>
      <c r="Q113" s="2400" t="s">
        <v>309</v>
      </c>
    </row>
    <row r="114" spans="3:17" x14ac:dyDescent="0.2">
      <c r="C114" s="2789"/>
      <c r="D114" s="2791"/>
      <c r="E114" s="2795"/>
      <c r="F114" s="2796"/>
      <c r="G114" s="2802"/>
      <c r="H114" s="2803"/>
      <c r="I114" s="2803"/>
      <c r="J114" s="2803"/>
      <c r="K114" s="2803"/>
      <c r="L114" s="2803"/>
      <c r="M114" s="2803"/>
      <c r="N114" s="2803"/>
      <c r="O114" s="2803"/>
      <c r="P114" s="2804"/>
      <c r="Q114" s="2402"/>
    </row>
    <row r="115" spans="3:17" x14ac:dyDescent="0.2">
      <c r="C115" s="2789"/>
      <c r="D115" s="2792"/>
      <c r="E115" s="2797"/>
      <c r="F115" s="2798"/>
      <c r="G115" s="2805"/>
      <c r="H115" s="2806"/>
      <c r="I115" s="2806"/>
      <c r="J115" s="2806"/>
      <c r="K115" s="2806"/>
      <c r="L115" s="2806"/>
      <c r="M115" s="2806"/>
      <c r="N115" s="2806"/>
      <c r="O115" s="2806"/>
      <c r="P115" s="2807"/>
      <c r="Q115" s="2404"/>
    </row>
    <row r="116" spans="3:17" ht="13.5" thickBot="1" x14ac:dyDescent="0.25">
      <c r="C116" s="580">
        <v>1</v>
      </c>
      <c r="D116" s="432">
        <v>2</v>
      </c>
      <c r="E116" s="2772">
        <v>3</v>
      </c>
      <c r="F116" s="2773"/>
      <c r="G116" s="2774">
        <v>4</v>
      </c>
      <c r="H116" s="2775"/>
      <c r="I116" s="2775"/>
      <c r="J116" s="2775"/>
      <c r="K116" s="2775"/>
      <c r="L116" s="2775"/>
      <c r="M116" s="2775"/>
      <c r="N116" s="2775"/>
      <c r="O116" s="2775"/>
      <c r="P116" s="2776"/>
      <c r="Q116" s="581">
        <v>5</v>
      </c>
    </row>
    <row r="117" spans="3:17" x14ac:dyDescent="0.2">
      <c r="C117" s="422"/>
      <c r="D117" s="427"/>
      <c r="E117" s="2777"/>
      <c r="F117" s="2778"/>
      <c r="G117" s="423"/>
      <c r="H117" s="424"/>
      <c r="I117" s="425"/>
      <c r="J117" s="425"/>
      <c r="K117" s="425"/>
      <c r="L117" s="425"/>
      <c r="M117" s="425"/>
      <c r="N117" s="425"/>
      <c r="O117" s="425"/>
      <c r="P117" s="426"/>
      <c r="Q117" s="150"/>
    </row>
    <row r="118" spans="3:17" x14ac:dyDescent="0.2">
      <c r="C118" s="505"/>
      <c r="D118" s="428" t="s">
        <v>275</v>
      </c>
      <c r="E118" s="2779">
        <v>5</v>
      </c>
      <c r="F118" s="2780"/>
      <c r="G118" s="2781" t="s">
        <v>377</v>
      </c>
      <c r="H118" s="2782"/>
      <c r="I118" s="2782"/>
      <c r="J118" s="2782"/>
      <c r="K118" s="2782"/>
      <c r="L118" s="2782"/>
      <c r="M118" s="2782"/>
      <c r="N118" s="2782"/>
      <c r="O118" s="2782"/>
      <c r="P118" s="2783"/>
      <c r="Q118" s="582"/>
    </row>
    <row r="119" spans="3:17" ht="13.5" thickBot="1" x14ac:dyDescent="0.25">
      <c r="C119" s="421"/>
      <c r="D119" s="428"/>
      <c r="E119" s="2768"/>
      <c r="F119" s="2769"/>
      <c r="G119" s="149"/>
      <c r="H119" s="148"/>
      <c r="I119" s="102"/>
      <c r="J119" s="102"/>
      <c r="K119" s="102"/>
      <c r="L119" s="102"/>
      <c r="M119" s="102"/>
      <c r="N119" s="102"/>
      <c r="O119" s="102"/>
      <c r="P119" s="93"/>
      <c r="Q119" s="150"/>
    </row>
    <row r="120" spans="3:17" ht="13.5" thickBot="1" x14ac:dyDescent="0.25">
      <c r="C120" s="2299" t="s">
        <v>308</v>
      </c>
      <c r="D120" s="2300"/>
      <c r="E120" s="2814">
        <f>SUM(E117:F119)</f>
        <v>5</v>
      </c>
      <c r="F120" s="2815"/>
      <c r="G120" s="418"/>
      <c r="H120" s="419"/>
      <c r="I120" s="420"/>
      <c r="J120" s="420"/>
      <c r="K120" s="420"/>
      <c r="L120" s="420"/>
      <c r="M120" s="420"/>
      <c r="N120" s="420"/>
      <c r="O120" s="420"/>
      <c r="P120" s="350"/>
      <c r="Q120" s="350"/>
    </row>
    <row r="121" spans="3:17" x14ac:dyDescent="0.2">
      <c r="Q121" s="95"/>
    </row>
    <row r="122" spans="3:17" x14ac:dyDescent="0.2">
      <c r="C122" s="1680" t="s">
        <v>644</v>
      </c>
      <c r="D122" s="112" t="s">
        <v>679</v>
      </c>
      <c r="Q122" s="95"/>
    </row>
    <row r="123" spans="3:17" x14ac:dyDescent="0.2">
      <c r="Q123" s="95"/>
    </row>
    <row r="124" spans="3:17" x14ac:dyDescent="0.2">
      <c r="D124" s="10"/>
      <c r="E124" s="16"/>
      <c r="F124" s="16"/>
      <c r="G124" s="10"/>
      <c r="H124" s="10"/>
      <c r="I124" s="10"/>
      <c r="Q124" s="95"/>
    </row>
    <row r="125" spans="3:17" x14ac:dyDescent="0.2">
      <c r="D125" s="10"/>
      <c r="E125" s="10"/>
      <c r="F125" s="10"/>
      <c r="G125" s="10"/>
      <c r="H125" s="10"/>
      <c r="I125" s="10"/>
      <c r="Q125" s="95"/>
    </row>
    <row r="126" spans="3:17" x14ac:dyDescent="0.2">
      <c r="D126" s="10"/>
      <c r="E126" s="10"/>
      <c r="F126" s="10"/>
      <c r="G126" s="10"/>
      <c r="H126" s="10"/>
      <c r="I126" s="10"/>
      <c r="Q126" s="95"/>
    </row>
    <row r="127" spans="3:17" x14ac:dyDescent="0.2">
      <c r="D127" s="10"/>
      <c r="E127" s="10"/>
      <c r="F127" s="10"/>
      <c r="G127" s="10"/>
      <c r="H127" s="10"/>
      <c r="I127" s="10"/>
      <c r="Q127" s="95"/>
    </row>
    <row r="128" spans="3:17" x14ac:dyDescent="0.2">
      <c r="Q128" s="95"/>
    </row>
    <row r="129" spans="3:17" x14ac:dyDescent="0.2">
      <c r="Q129" s="95"/>
    </row>
    <row r="130" spans="3:17" x14ac:dyDescent="0.2">
      <c r="Q130" s="95"/>
    </row>
    <row r="131" spans="3:17" x14ac:dyDescent="0.2">
      <c r="Q131" s="95"/>
    </row>
    <row r="132" spans="3:17" ht="18" x14ac:dyDescent="0.25">
      <c r="C132" s="2361" t="s">
        <v>267</v>
      </c>
      <c r="D132" s="2361"/>
      <c r="E132" s="2361"/>
      <c r="F132" s="2361"/>
      <c r="G132" s="2361"/>
      <c r="H132" s="2361"/>
      <c r="I132" s="2361"/>
      <c r="J132" s="2361"/>
      <c r="K132" s="2361"/>
      <c r="L132" s="2361"/>
      <c r="M132" s="2361"/>
      <c r="N132" s="2361"/>
      <c r="O132" s="2361"/>
      <c r="P132" s="2361"/>
      <c r="Q132" s="2361"/>
    </row>
    <row r="133" spans="3:17" ht="18" x14ac:dyDescent="0.25">
      <c r="C133" s="574"/>
      <c r="D133" s="574"/>
      <c r="E133" s="574"/>
      <c r="F133" s="574"/>
      <c r="G133" s="574"/>
      <c r="H133" s="574"/>
      <c r="I133" s="574"/>
      <c r="J133" s="574"/>
      <c r="K133" s="574"/>
      <c r="L133" s="574"/>
      <c r="M133" s="574"/>
      <c r="N133" s="574"/>
      <c r="O133" s="574"/>
      <c r="P133" s="574"/>
      <c r="Q133" s="574"/>
    </row>
    <row r="134" spans="3:17" x14ac:dyDescent="0.2">
      <c r="C134" s="112" t="s">
        <v>273</v>
      </c>
      <c r="E134" s="103" t="s">
        <v>27</v>
      </c>
      <c r="F134" s="103" t="s">
        <v>287</v>
      </c>
      <c r="Q134" s="95"/>
    </row>
    <row r="135" spans="3:17" x14ac:dyDescent="0.2">
      <c r="C135" s="95" t="s">
        <v>25</v>
      </c>
      <c r="E135" s="103" t="s">
        <v>27</v>
      </c>
      <c r="F135" s="575">
        <v>2014</v>
      </c>
      <c r="Q135" s="95"/>
    </row>
    <row r="136" spans="3:17" x14ac:dyDescent="0.2">
      <c r="C136" s="112" t="s">
        <v>311</v>
      </c>
      <c r="E136" s="103" t="s">
        <v>27</v>
      </c>
      <c r="F136" s="103" t="s">
        <v>295</v>
      </c>
      <c r="Q136" s="95"/>
    </row>
    <row r="137" spans="3:17" x14ac:dyDescent="0.2">
      <c r="C137" s="112" t="s">
        <v>26</v>
      </c>
      <c r="E137" s="103" t="s">
        <v>27</v>
      </c>
      <c r="F137" s="103" t="s">
        <v>648</v>
      </c>
      <c r="Q137" s="95"/>
    </row>
    <row r="138" spans="3:17" ht="13.5" thickBot="1" x14ac:dyDescent="0.25"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</row>
    <row r="139" spans="3:17" x14ac:dyDescent="0.2">
      <c r="C139" s="2788" t="s">
        <v>221</v>
      </c>
      <c r="D139" s="2790" t="s">
        <v>272</v>
      </c>
      <c r="E139" s="2793" t="s">
        <v>243</v>
      </c>
      <c r="F139" s="2794"/>
      <c r="G139" s="2799" t="s">
        <v>170</v>
      </c>
      <c r="H139" s="2800"/>
      <c r="I139" s="2800"/>
      <c r="J139" s="2800"/>
      <c r="K139" s="2800"/>
      <c r="L139" s="2800"/>
      <c r="M139" s="2800"/>
      <c r="N139" s="2800"/>
      <c r="O139" s="2800"/>
      <c r="P139" s="2801"/>
      <c r="Q139" s="2400" t="s">
        <v>309</v>
      </c>
    </row>
    <row r="140" spans="3:17" x14ac:dyDescent="0.2">
      <c r="C140" s="2789"/>
      <c r="D140" s="2791"/>
      <c r="E140" s="2795"/>
      <c r="F140" s="2796"/>
      <c r="G140" s="2802"/>
      <c r="H140" s="2803"/>
      <c r="I140" s="2803"/>
      <c r="J140" s="2803"/>
      <c r="K140" s="2803"/>
      <c r="L140" s="2803"/>
      <c r="M140" s="2803"/>
      <c r="N140" s="2803"/>
      <c r="O140" s="2803"/>
      <c r="P140" s="2804"/>
      <c r="Q140" s="2402"/>
    </row>
    <row r="141" spans="3:17" x14ac:dyDescent="0.2">
      <c r="C141" s="2789"/>
      <c r="D141" s="2792"/>
      <c r="E141" s="2797"/>
      <c r="F141" s="2798"/>
      <c r="G141" s="2805"/>
      <c r="H141" s="2806"/>
      <c r="I141" s="2806"/>
      <c r="J141" s="2806"/>
      <c r="K141" s="2806"/>
      <c r="L141" s="2806"/>
      <c r="M141" s="2806"/>
      <c r="N141" s="2806"/>
      <c r="O141" s="2806"/>
      <c r="P141" s="2807"/>
      <c r="Q141" s="2404"/>
    </row>
    <row r="142" spans="3:17" ht="13.5" thickBot="1" x14ac:dyDescent="0.25">
      <c r="C142" s="580">
        <v>1</v>
      </c>
      <c r="D142" s="432">
        <v>2</v>
      </c>
      <c r="E142" s="2772">
        <v>3</v>
      </c>
      <c r="F142" s="2773"/>
      <c r="G142" s="2774">
        <v>4</v>
      </c>
      <c r="H142" s="2775"/>
      <c r="I142" s="2775"/>
      <c r="J142" s="2775"/>
      <c r="K142" s="2775"/>
      <c r="L142" s="2775"/>
      <c r="M142" s="2775"/>
      <c r="N142" s="2775"/>
      <c r="O142" s="2775"/>
      <c r="P142" s="2776"/>
      <c r="Q142" s="581">
        <v>5</v>
      </c>
    </row>
    <row r="143" spans="3:17" x14ac:dyDescent="0.2">
      <c r="C143" s="422"/>
      <c r="D143" s="427"/>
      <c r="E143" s="2777"/>
      <c r="F143" s="2778"/>
      <c r="G143" s="423"/>
      <c r="H143" s="424"/>
      <c r="I143" s="425"/>
      <c r="J143" s="425"/>
      <c r="K143" s="425"/>
      <c r="L143" s="425"/>
      <c r="M143" s="425"/>
      <c r="N143" s="425"/>
      <c r="O143" s="425"/>
      <c r="P143" s="426"/>
      <c r="Q143" s="150"/>
    </row>
    <row r="144" spans="3:17" x14ac:dyDescent="0.2">
      <c r="C144" s="505"/>
      <c r="D144" s="428" t="s">
        <v>275</v>
      </c>
      <c r="E144" s="2779">
        <v>4</v>
      </c>
      <c r="F144" s="2780"/>
      <c r="G144" s="2781" t="s">
        <v>377</v>
      </c>
      <c r="H144" s="2782"/>
      <c r="I144" s="2782"/>
      <c r="J144" s="2782"/>
      <c r="K144" s="2782"/>
      <c r="L144" s="2782"/>
      <c r="M144" s="2782"/>
      <c r="N144" s="2782"/>
      <c r="O144" s="2782"/>
      <c r="P144" s="2783"/>
      <c r="Q144" s="582"/>
    </row>
    <row r="145" spans="3:17" ht="13.5" thickBot="1" x14ac:dyDescent="0.25">
      <c r="C145" s="421"/>
      <c r="D145" s="428"/>
      <c r="E145" s="2768"/>
      <c r="F145" s="2769"/>
      <c r="G145" s="149"/>
      <c r="H145" s="148"/>
      <c r="I145" s="102"/>
      <c r="J145" s="102"/>
      <c r="K145" s="102"/>
      <c r="L145" s="102"/>
      <c r="M145" s="102"/>
      <c r="N145" s="102"/>
      <c r="O145" s="102"/>
      <c r="P145" s="93"/>
      <c r="Q145" s="150"/>
    </row>
    <row r="146" spans="3:17" ht="13.5" thickBot="1" x14ac:dyDescent="0.25">
      <c r="C146" s="2299" t="s">
        <v>308</v>
      </c>
      <c r="D146" s="2300"/>
      <c r="E146" s="2810">
        <f>SUM(E143:F145)</f>
        <v>4</v>
      </c>
      <c r="F146" s="2811"/>
      <c r="G146" s="418"/>
      <c r="H146" s="419"/>
      <c r="I146" s="420"/>
      <c r="J146" s="420"/>
      <c r="K146" s="420"/>
      <c r="L146" s="420"/>
      <c r="M146" s="420"/>
      <c r="N146" s="420"/>
      <c r="O146" s="420"/>
      <c r="P146" s="350"/>
      <c r="Q146" s="350"/>
    </row>
    <row r="147" spans="3:17" x14ac:dyDescent="0.2">
      <c r="Q147" s="95"/>
    </row>
    <row r="148" spans="3:17" x14ac:dyDescent="0.2">
      <c r="C148" s="1680" t="s">
        <v>644</v>
      </c>
      <c r="D148" s="112" t="s">
        <v>679</v>
      </c>
      <c r="Q148" s="95"/>
    </row>
    <row r="149" spans="3:17" x14ac:dyDescent="0.2">
      <c r="Q149" s="95"/>
    </row>
    <row r="150" spans="3:17" x14ac:dyDescent="0.2">
      <c r="D150" s="10"/>
      <c r="E150" s="16"/>
      <c r="F150" s="16"/>
      <c r="G150" s="10"/>
      <c r="H150" s="10"/>
      <c r="I150" s="10"/>
      <c r="Q150" s="95"/>
    </row>
    <row r="151" spans="3:17" x14ac:dyDescent="0.2">
      <c r="D151" s="10"/>
      <c r="E151" s="10"/>
      <c r="F151" s="10"/>
      <c r="G151" s="10"/>
      <c r="H151" s="10"/>
      <c r="I151" s="10"/>
      <c r="Q151" s="95"/>
    </row>
    <row r="152" spans="3:17" x14ac:dyDescent="0.2">
      <c r="D152" s="10"/>
      <c r="E152" s="10"/>
      <c r="F152" s="10"/>
      <c r="G152" s="10"/>
      <c r="H152" s="10"/>
      <c r="I152" s="10"/>
      <c r="Q152" s="95"/>
    </row>
    <row r="153" spans="3:17" x14ac:dyDescent="0.2">
      <c r="D153" s="10"/>
      <c r="E153" s="10"/>
      <c r="F153" s="10"/>
      <c r="G153" s="10"/>
      <c r="H153" s="10"/>
      <c r="I153" s="10"/>
      <c r="Q153" s="95"/>
    </row>
    <row r="154" spans="3:17" x14ac:dyDescent="0.2">
      <c r="Q154" s="95"/>
    </row>
    <row r="155" spans="3:17" x14ac:dyDescent="0.2">
      <c r="Q155" s="95"/>
    </row>
    <row r="156" spans="3:17" x14ac:dyDescent="0.2">
      <c r="Q156" s="95"/>
    </row>
    <row r="157" spans="3:17" x14ac:dyDescent="0.2">
      <c r="Q157" s="95"/>
    </row>
    <row r="158" spans="3:17" ht="18" x14ac:dyDescent="0.25">
      <c r="C158" s="2361" t="s">
        <v>267</v>
      </c>
      <c r="D158" s="2361"/>
      <c r="E158" s="2361"/>
      <c r="F158" s="2361"/>
      <c r="G158" s="2361"/>
      <c r="H158" s="2361"/>
      <c r="I158" s="2361"/>
      <c r="J158" s="2361"/>
      <c r="K158" s="2361"/>
      <c r="L158" s="2361"/>
      <c r="M158" s="2361"/>
      <c r="N158" s="2361"/>
      <c r="O158" s="2361"/>
      <c r="P158" s="2361"/>
      <c r="Q158" s="2361"/>
    </row>
    <row r="159" spans="3:17" ht="18" x14ac:dyDescent="0.25">
      <c r="C159" s="574"/>
      <c r="D159" s="574"/>
      <c r="E159" s="574"/>
      <c r="F159" s="574"/>
      <c r="G159" s="574"/>
      <c r="H159" s="574"/>
      <c r="I159" s="574"/>
      <c r="J159" s="574"/>
      <c r="K159" s="574"/>
      <c r="L159" s="574"/>
      <c r="M159" s="574"/>
      <c r="N159" s="574"/>
      <c r="O159" s="574"/>
      <c r="P159" s="574"/>
      <c r="Q159" s="574"/>
    </row>
    <row r="160" spans="3:17" x14ac:dyDescent="0.2">
      <c r="C160" s="112" t="s">
        <v>273</v>
      </c>
      <c r="E160" s="103" t="s">
        <v>27</v>
      </c>
      <c r="F160" s="103" t="s">
        <v>288</v>
      </c>
      <c r="Q160" s="95"/>
    </row>
    <row r="161" spans="3:17" x14ac:dyDescent="0.2">
      <c r="C161" s="95" t="s">
        <v>25</v>
      </c>
      <c r="E161" s="103" t="s">
        <v>27</v>
      </c>
      <c r="F161" s="575">
        <v>2014</v>
      </c>
      <c r="Q161" s="95"/>
    </row>
    <row r="162" spans="3:17" x14ac:dyDescent="0.2">
      <c r="C162" s="112" t="s">
        <v>311</v>
      </c>
      <c r="E162" s="103" t="s">
        <v>27</v>
      </c>
      <c r="F162" s="103" t="s">
        <v>295</v>
      </c>
      <c r="Q162" s="95"/>
    </row>
    <row r="163" spans="3:17" x14ac:dyDescent="0.2">
      <c r="C163" s="112" t="s">
        <v>26</v>
      </c>
      <c r="E163" s="103" t="s">
        <v>27</v>
      </c>
      <c r="F163" s="103" t="s">
        <v>648</v>
      </c>
      <c r="Q163" s="95"/>
    </row>
    <row r="164" spans="3:17" ht="13.5" thickBot="1" x14ac:dyDescent="0.25"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</row>
    <row r="165" spans="3:17" x14ac:dyDescent="0.2">
      <c r="C165" s="2788" t="s">
        <v>221</v>
      </c>
      <c r="D165" s="2790" t="s">
        <v>272</v>
      </c>
      <c r="E165" s="2793" t="s">
        <v>243</v>
      </c>
      <c r="F165" s="2794"/>
      <c r="G165" s="2799" t="s">
        <v>170</v>
      </c>
      <c r="H165" s="2800"/>
      <c r="I165" s="2800"/>
      <c r="J165" s="2800"/>
      <c r="K165" s="2800"/>
      <c r="L165" s="2800"/>
      <c r="M165" s="2800"/>
      <c r="N165" s="2800"/>
      <c r="O165" s="2800"/>
      <c r="P165" s="2801"/>
      <c r="Q165" s="2400" t="s">
        <v>309</v>
      </c>
    </row>
    <row r="166" spans="3:17" x14ac:dyDescent="0.2">
      <c r="C166" s="2789"/>
      <c r="D166" s="2791"/>
      <c r="E166" s="2795"/>
      <c r="F166" s="2796"/>
      <c r="G166" s="2802"/>
      <c r="H166" s="2803"/>
      <c r="I166" s="2803"/>
      <c r="J166" s="2803"/>
      <c r="K166" s="2803"/>
      <c r="L166" s="2803"/>
      <c r="M166" s="2803"/>
      <c r="N166" s="2803"/>
      <c r="O166" s="2803"/>
      <c r="P166" s="2804"/>
      <c r="Q166" s="2402"/>
    </row>
    <row r="167" spans="3:17" x14ac:dyDescent="0.2">
      <c r="C167" s="2789"/>
      <c r="D167" s="2792"/>
      <c r="E167" s="2797"/>
      <c r="F167" s="2798"/>
      <c r="G167" s="2805"/>
      <c r="H167" s="2806"/>
      <c r="I167" s="2806"/>
      <c r="J167" s="2806"/>
      <c r="K167" s="2806"/>
      <c r="L167" s="2806"/>
      <c r="M167" s="2806"/>
      <c r="N167" s="2806"/>
      <c r="O167" s="2806"/>
      <c r="P167" s="2807"/>
      <c r="Q167" s="2404"/>
    </row>
    <row r="168" spans="3:17" ht="13.5" thickBot="1" x14ac:dyDescent="0.25">
      <c r="C168" s="580">
        <v>1</v>
      </c>
      <c r="D168" s="432">
        <v>2</v>
      </c>
      <c r="E168" s="2772">
        <v>3</v>
      </c>
      <c r="F168" s="2773"/>
      <c r="G168" s="2774">
        <v>4</v>
      </c>
      <c r="H168" s="2775"/>
      <c r="I168" s="2775"/>
      <c r="J168" s="2775"/>
      <c r="K168" s="2775"/>
      <c r="L168" s="2775"/>
      <c r="M168" s="2775"/>
      <c r="N168" s="2775"/>
      <c r="O168" s="2775"/>
      <c r="P168" s="2776"/>
      <c r="Q168" s="581">
        <v>5</v>
      </c>
    </row>
    <row r="169" spans="3:17" x14ac:dyDescent="0.2">
      <c r="C169" s="422"/>
      <c r="D169" s="427"/>
      <c r="E169" s="2777"/>
      <c r="F169" s="2778"/>
      <c r="G169" s="423"/>
      <c r="H169" s="424"/>
      <c r="I169" s="425"/>
      <c r="J169" s="425"/>
      <c r="K169" s="425"/>
      <c r="L169" s="425"/>
      <c r="M169" s="425"/>
      <c r="N169" s="425"/>
      <c r="O169" s="425"/>
      <c r="P169" s="426"/>
      <c r="Q169" s="150"/>
    </row>
    <row r="170" spans="3:17" x14ac:dyDescent="0.2">
      <c r="C170" s="505"/>
      <c r="D170" s="428" t="s">
        <v>275</v>
      </c>
      <c r="E170" s="2779">
        <v>9</v>
      </c>
      <c r="F170" s="2780"/>
      <c r="G170" s="2781" t="s">
        <v>377</v>
      </c>
      <c r="H170" s="2782"/>
      <c r="I170" s="2782"/>
      <c r="J170" s="2782"/>
      <c r="K170" s="2782"/>
      <c r="L170" s="2782"/>
      <c r="M170" s="2782"/>
      <c r="N170" s="2782"/>
      <c r="O170" s="2782"/>
      <c r="P170" s="2783"/>
      <c r="Q170" s="582"/>
    </row>
    <row r="171" spans="3:17" ht="13.5" thickBot="1" x14ac:dyDescent="0.25">
      <c r="C171" s="421"/>
      <c r="D171" s="428"/>
      <c r="E171" s="2768"/>
      <c r="F171" s="2769"/>
      <c r="G171" s="149"/>
      <c r="H171" s="148"/>
      <c r="I171" s="102"/>
      <c r="J171" s="102"/>
      <c r="K171" s="102"/>
      <c r="L171" s="102"/>
      <c r="M171" s="102"/>
      <c r="N171" s="102"/>
      <c r="O171" s="102"/>
      <c r="P171" s="93"/>
      <c r="Q171" s="150"/>
    </row>
    <row r="172" spans="3:17" ht="13.5" thickBot="1" x14ac:dyDescent="0.25">
      <c r="C172" s="2299" t="s">
        <v>308</v>
      </c>
      <c r="D172" s="2300"/>
      <c r="E172" s="2786">
        <f>SUM(E169:F171)</f>
        <v>9</v>
      </c>
      <c r="F172" s="2787"/>
      <c r="G172" s="418"/>
      <c r="H172" s="419"/>
      <c r="I172" s="420"/>
      <c r="J172" s="420"/>
      <c r="K172" s="420"/>
      <c r="L172" s="420"/>
      <c r="M172" s="420"/>
      <c r="N172" s="420"/>
      <c r="O172" s="420"/>
      <c r="P172" s="350"/>
      <c r="Q172" s="350"/>
    </row>
    <row r="173" spans="3:17" x14ac:dyDescent="0.2">
      <c r="Q173" s="95"/>
    </row>
    <row r="174" spans="3:17" x14ac:dyDescent="0.2">
      <c r="C174" s="1680" t="s">
        <v>644</v>
      </c>
      <c r="D174" s="112" t="s">
        <v>679</v>
      </c>
      <c r="Q174" s="95"/>
    </row>
    <row r="175" spans="3:17" x14ac:dyDescent="0.2">
      <c r="Q175" s="95"/>
    </row>
    <row r="176" spans="3:17" x14ac:dyDescent="0.2">
      <c r="D176" s="10"/>
      <c r="E176" s="16"/>
      <c r="F176" s="16"/>
      <c r="G176" s="10"/>
      <c r="H176" s="10"/>
      <c r="I176" s="10"/>
      <c r="Q176" s="95"/>
    </row>
    <row r="177" spans="3:17" x14ac:dyDescent="0.2">
      <c r="D177" s="10"/>
      <c r="E177" s="10"/>
      <c r="F177" s="10"/>
      <c r="G177" s="10"/>
      <c r="H177" s="10"/>
      <c r="I177" s="10"/>
      <c r="Q177" s="95"/>
    </row>
    <row r="178" spans="3:17" x14ac:dyDescent="0.2">
      <c r="D178" s="10"/>
      <c r="E178" s="10"/>
      <c r="F178" s="10"/>
      <c r="G178" s="10"/>
      <c r="H178" s="10"/>
      <c r="I178" s="10"/>
      <c r="Q178" s="95"/>
    </row>
    <row r="179" spans="3:17" x14ac:dyDescent="0.2">
      <c r="D179" s="10"/>
      <c r="E179" s="10"/>
      <c r="F179" s="10"/>
      <c r="G179" s="10"/>
      <c r="H179" s="10"/>
      <c r="I179" s="10"/>
      <c r="Q179" s="95"/>
    </row>
    <row r="180" spans="3:17" x14ac:dyDescent="0.2">
      <c r="Q180" s="95"/>
    </row>
    <row r="181" spans="3:17" x14ac:dyDescent="0.2">
      <c r="Q181" s="95"/>
    </row>
    <row r="182" spans="3:17" x14ac:dyDescent="0.2">
      <c r="Q182" s="95"/>
    </row>
    <row r="183" spans="3:17" x14ac:dyDescent="0.2">
      <c r="Q183" s="95"/>
    </row>
    <row r="184" spans="3:17" ht="18" x14ac:dyDescent="0.25">
      <c r="C184" s="2361" t="s">
        <v>267</v>
      </c>
      <c r="D184" s="2361"/>
      <c r="E184" s="2361"/>
      <c r="F184" s="2361"/>
      <c r="G184" s="2361"/>
      <c r="H184" s="2361"/>
      <c r="I184" s="2361"/>
      <c r="J184" s="2361"/>
      <c r="K184" s="2361"/>
      <c r="L184" s="2361"/>
      <c r="M184" s="2361"/>
      <c r="N184" s="2361"/>
      <c r="O184" s="2361"/>
      <c r="P184" s="2361"/>
      <c r="Q184" s="2361"/>
    </row>
    <row r="185" spans="3:17" ht="18" x14ac:dyDescent="0.25"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574"/>
      <c r="O185" s="574"/>
      <c r="P185" s="574"/>
      <c r="Q185" s="574"/>
    </row>
    <row r="186" spans="3:17" x14ac:dyDescent="0.2">
      <c r="C186" s="112" t="s">
        <v>273</v>
      </c>
      <c r="E186" s="103" t="s">
        <v>27</v>
      </c>
      <c r="F186" s="103" t="s">
        <v>289</v>
      </c>
      <c r="Q186" s="95"/>
    </row>
    <row r="187" spans="3:17" x14ac:dyDescent="0.2">
      <c r="C187" s="95" t="s">
        <v>25</v>
      </c>
      <c r="E187" s="103" t="s">
        <v>27</v>
      </c>
      <c r="F187" s="575">
        <v>2014</v>
      </c>
      <c r="Q187" s="95"/>
    </row>
    <row r="188" spans="3:17" x14ac:dyDescent="0.2">
      <c r="C188" s="112" t="s">
        <v>311</v>
      </c>
      <c r="E188" s="103" t="s">
        <v>27</v>
      </c>
      <c r="F188" s="103" t="s">
        <v>295</v>
      </c>
      <c r="Q188" s="95"/>
    </row>
    <row r="189" spans="3:17" x14ac:dyDescent="0.2">
      <c r="C189" s="112" t="s">
        <v>26</v>
      </c>
      <c r="E189" s="103" t="s">
        <v>27</v>
      </c>
      <c r="F189" s="103" t="s">
        <v>648</v>
      </c>
      <c r="Q189" s="95"/>
    </row>
    <row r="190" spans="3:17" ht="13.5" thickBot="1" x14ac:dyDescent="0.25"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</row>
    <row r="191" spans="3:17" x14ac:dyDescent="0.2">
      <c r="C191" s="2788" t="s">
        <v>221</v>
      </c>
      <c r="D191" s="2790" t="s">
        <v>272</v>
      </c>
      <c r="E191" s="2793" t="s">
        <v>243</v>
      </c>
      <c r="F191" s="2794"/>
      <c r="G191" s="2799" t="s">
        <v>170</v>
      </c>
      <c r="H191" s="2800"/>
      <c r="I191" s="2800"/>
      <c r="J191" s="2800"/>
      <c r="K191" s="2800"/>
      <c r="L191" s="2800"/>
      <c r="M191" s="2800"/>
      <c r="N191" s="2800"/>
      <c r="O191" s="2800"/>
      <c r="P191" s="2801"/>
      <c r="Q191" s="2400" t="s">
        <v>309</v>
      </c>
    </row>
    <row r="192" spans="3:17" x14ac:dyDescent="0.2">
      <c r="C192" s="2789"/>
      <c r="D192" s="2791"/>
      <c r="E192" s="2795"/>
      <c r="F192" s="2796"/>
      <c r="G192" s="2802"/>
      <c r="H192" s="2803"/>
      <c r="I192" s="2803"/>
      <c r="J192" s="2803"/>
      <c r="K192" s="2803"/>
      <c r="L192" s="2803"/>
      <c r="M192" s="2803"/>
      <c r="N192" s="2803"/>
      <c r="O192" s="2803"/>
      <c r="P192" s="2804"/>
      <c r="Q192" s="2402"/>
    </row>
    <row r="193" spans="3:17" x14ac:dyDescent="0.2">
      <c r="C193" s="2789"/>
      <c r="D193" s="2792"/>
      <c r="E193" s="2797"/>
      <c r="F193" s="2798"/>
      <c r="G193" s="2805"/>
      <c r="H193" s="2806"/>
      <c r="I193" s="2806"/>
      <c r="J193" s="2806"/>
      <c r="K193" s="2806"/>
      <c r="L193" s="2806"/>
      <c r="M193" s="2806"/>
      <c r="N193" s="2806"/>
      <c r="O193" s="2806"/>
      <c r="P193" s="2807"/>
      <c r="Q193" s="2404"/>
    </row>
    <row r="194" spans="3:17" ht="13.5" thickBot="1" x14ac:dyDescent="0.25">
      <c r="C194" s="580">
        <v>1</v>
      </c>
      <c r="D194" s="432">
        <v>2</v>
      </c>
      <c r="E194" s="2772">
        <v>3</v>
      </c>
      <c r="F194" s="2773"/>
      <c r="G194" s="2774">
        <v>4</v>
      </c>
      <c r="H194" s="2775"/>
      <c r="I194" s="2775"/>
      <c r="J194" s="2775"/>
      <c r="K194" s="2775"/>
      <c r="L194" s="2775"/>
      <c r="M194" s="2775"/>
      <c r="N194" s="2775"/>
      <c r="O194" s="2775"/>
      <c r="P194" s="2776"/>
      <c r="Q194" s="581">
        <v>5</v>
      </c>
    </row>
    <row r="195" spans="3:17" x14ac:dyDescent="0.2">
      <c r="C195" s="422"/>
      <c r="D195" s="427"/>
      <c r="E195" s="2777"/>
      <c r="F195" s="2778"/>
      <c r="G195" s="423"/>
      <c r="H195" s="424"/>
      <c r="I195" s="425"/>
      <c r="J195" s="425"/>
      <c r="K195" s="425"/>
      <c r="L195" s="425"/>
      <c r="M195" s="425"/>
      <c r="N195" s="425"/>
      <c r="O195" s="425"/>
      <c r="P195" s="426"/>
      <c r="Q195" s="150"/>
    </row>
    <row r="196" spans="3:17" x14ac:dyDescent="0.2">
      <c r="C196" s="505"/>
      <c r="D196" s="428" t="s">
        <v>275</v>
      </c>
      <c r="E196" s="2820">
        <v>9</v>
      </c>
      <c r="F196" s="2821"/>
      <c r="G196" s="2781" t="s">
        <v>377</v>
      </c>
      <c r="H196" s="2782"/>
      <c r="I196" s="2782"/>
      <c r="J196" s="2782"/>
      <c r="K196" s="2782"/>
      <c r="L196" s="2782"/>
      <c r="M196" s="2782"/>
      <c r="N196" s="2782"/>
      <c r="O196" s="2782"/>
      <c r="P196" s="2783"/>
      <c r="Q196" s="582"/>
    </row>
    <row r="197" spans="3:17" ht="13.5" thickBot="1" x14ac:dyDescent="0.25">
      <c r="C197" s="421"/>
      <c r="D197" s="428"/>
      <c r="E197" s="2818"/>
      <c r="F197" s="2819"/>
      <c r="G197" s="149"/>
      <c r="H197" s="148"/>
      <c r="I197" s="102"/>
      <c r="J197" s="102"/>
      <c r="K197" s="102"/>
      <c r="L197" s="102"/>
      <c r="M197" s="102"/>
      <c r="N197" s="102"/>
      <c r="O197" s="102"/>
      <c r="P197" s="93"/>
      <c r="Q197" s="150"/>
    </row>
    <row r="198" spans="3:17" ht="13.5" thickBot="1" x14ac:dyDescent="0.25">
      <c r="C198" s="2299" t="s">
        <v>308</v>
      </c>
      <c r="D198" s="2300"/>
      <c r="E198" s="2812">
        <f>SUM(E195:F197)</f>
        <v>9</v>
      </c>
      <c r="F198" s="2813"/>
      <c r="G198" s="418"/>
      <c r="H198" s="419"/>
      <c r="I198" s="420"/>
      <c r="J198" s="420"/>
      <c r="K198" s="420"/>
      <c r="L198" s="420"/>
      <c r="M198" s="420"/>
      <c r="N198" s="420"/>
      <c r="O198" s="420"/>
      <c r="P198" s="350"/>
      <c r="Q198" s="350"/>
    </row>
    <row r="199" spans="3:17" x14ac:dyDescent="0.2">
      <c r="Q199" s="95"/>
    </row>
    <row r="200" spans="3:17" x14ac:dyDescent="0.2">
      <c r="C200" s="1680" t="s">
        <v>644</v>
      </c>
      <c r="D200" s="112" t="s">
        <v>679</v>
      </c>
      <c r="Q200" s="95"/>
    </row>
    <row r="201" spans="3:17" x14ac:dyDescent="0.2">
      <c r="Q201" s="95"/>
    </row>
    <row r="202" spans="3:17" x14ac:dyDescent="0.2">
      <c r="D202" s="10"/>
      <c r="E202" s="16"/>
      <c r="F202" s="16"/>
      <c r="G202" s="10"/>
      <c r="H202" s="10"/>
      <c r="I202" s="10"/>
      <c r="Q202" s="95"/>
    </row>
    <row r="203" spans="3:17" x14ac:dyDescent="0.2">
      <c r="D203" s="10"/>
      <c r="E203" s="10"/>
      <c r="F203" s="10"/>
      <c r="G203" s="10"/>
      <c r="H203" s="10"/>
      <c r="I203" s="10"/>
      <c r="Q203" s="95"/>
    </row>
    <row r="204" spans="3:17" x14ac:dyDescent="0.2">
      <c r="D204" s="10"/>
      <c r="E204" s="10"/>
      <c r="F204" s="10"/>
      <c r="G204" s="10"/>
      <c r="H204" s="10"/>
      <c r="I204" s="10"/>
      <c r="Q204" s="95"/>
    </row>
    <row r="205" spans="3:17" x14ac:dyDescent="0.2">
      <c r="D205" s="10"/>
      <c r="E205" s="10"/>
      <c r="F205" s="10"/>
      <c r="G205" s="10"/>
      <c r="H205" s="10"/>
      <c r="I205" s="10"/>
      <c r="Q205" s="95"/>
    </row>
    <row r="206" spans="3:17" x14ac:dyDescent="0.2">
      <c r="Q206" s="95"/>
    </row>
    <row r="207" spans="3:17" x14ac:dyDescent="0.2">
      <c r="Q207" s="95"/>
    </row>
    <row r="208" spans="3:17" x14ac:dyDescent="0.2">
      <c r="Q208" s="95"/>
    </row>
    <row r="209" spans="3:17" x14ac:dyDescent="0.2">
      <c r="Q209" s="95"/>
    </row>
    <row r="210" spans="3:17" ht="18" x14ac:dyDescent="0.25">
      <c r="C210" s="2361" t="s">
        <v>267</v>
      </c>
      <c r="D210" s="2361"/>
      <c r="E210" s="2361"/>
      <c r="F210" s="2361"/>
      <c r="G210" s="2361"/>
      <c r="H210" s="2361"/>
      <c r="I210" s="2361"/>
      <c r="J210" s="2361"/>
      <c r="K210" s="2361"/>
      <c r="L210" s="2361"/>
      <c r="M210" s="2361"/>
      <c r="N210" s="2361"/>
      <c r="O210" s="2361"/>
      <c r="P210" s="2361"/>
      <c r="Q210" s="2361"/>
    </row>
    <row r="211" spans="3:17" ht="18" x14ac:dyDescent="0.25">
      <c r="C211" s="574"/>
      <c r="D211" s="574"/>
      <c r="E211" s="574"/>
      <c r="F211" s="574"/>
      <c r="G211" s="574"/>
      <c r="H211" s="574"/>
      <c r="I211" s="574"/>
      <c r="J211" s="574"/>
      <c r="K211" s="574"/>
      <c r="L211" s="574"/>
      <c r="M211" s="574"/>
      <c r="N211" s="574"/>
      <c r="O211" s="574"/>
      <c r="P211" s="574"/>
      <c r="Q211" s="574"/>
    </row>
    <row r="212" spans="3:17" x14ac:dyDescent="0.2">
      <c r="C212" s="112" t="s">
        <v>273</v>
      </c>
      <c r="E212" s="103" t="s">
        <v>27</v>
      </c>
      <c r="F212" s="103" t="s">
        <v>290</v>
      </c>
      <c r="Q212" s="95"/>
    </row>
    <row r="213" spans="3:17" x14ac:dyDescent="0.2">
      <c r="C213" s="95" t="s">
        <v>25</v>
      </c>
      <c r="E213" s="103" t="s">
        <v>27</v>
      </c>
      <c r="F213" s="575">
        <v>2014</v>
      </c>
      <c r="Q213" s="95"/>
    </row>
    <row r="214" spans="3:17" x14ac:dyDescent="0.2">
      <c r="C214" s="112" t="s">
        <v>311</v>
      </c>
      <c r="E214" s="103" t="s">
        <v>27</v>
      </c>
      <c r="F214" s="103" t="s">
        <v>295</v>
      </c>
      <c r="Q214" s="95"/>
    </row>
    <row r="215" spans="3:17" x14ac:dyDescent="0.2">
      <c r="C215" s="112" t="s">
        <v>26</v>
      </c>
      <c r="E215" s="103" t="s">
        <v>27</v>
      </c>
      <c r="F215" s="103" t="s">
        <v>648</v>
      </c>
      <c r="Q215" s="95"/>
    </row>
    <row r="216" spans="3:17" ht="13.5" thickBot="1" x14ac:dyDescent="0.25"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</row>
    <row r="217" spans="3:17" x14ac:dyDescent="0.2">
      <c r="C217" s="2788" t="s">
        <v>221</v>
      </c>
      <c r="D217" s="2790" t="s">
        <v>272</v>
      </c>
      <c r="E217" s="2793" t="s">
        <v>243</v>
      </c>
      <c r="F217" s="2794"/>
      <c r="G217" s="2799" t="s">
        <v>170</v>
      </c>
      <c r="H217" s="2800"/>
      <c r="I217" s="2800"/>
      <c r="J217" s="2800"/>
      <c r="K217" s="2800"/>
      <c r="L217" s="2800"/>
      <c r="M217" s="2800"/>
      <c r="N217" s="2800"/>
      <c r="O217" s="2800"/>
      <c r="P217" s="2801"/>
      <c r="Q217" s="2400" t="s">
        <v>309</v>
      </c>
    </row>
    <row r="218" spans="3:17" x14ac:dyDescent="0.2">
      <c r="C218" s="2789"/>
      <c r="D218" s="2791"/>
      <c r="E218" s="2795"/>
      <c r="F218" s="2796"/>
      <c r="G218" s="2802"/>
      <c r="H218" s="2803"/>
      <c r="I218" s="2803"/>
      <c r="J218" s="2803"/>
      <c r="K218" s="2803"/>
      <c r="L218" s="2803"/>
      <c r="M218" s="2803"/>
      <c r="N218" s="2803"/>
      <c r="O218" s="2803"/>
      <c r="P218" s="2804"/>
      <c r="Q218" s="2402"/>
    </row>
    <row r="219" spans="3:17" x14ac:dyDescent="0.2">
      <c r="C219" s="2789"/>
      <c r="D219" s="2792"/>
      <c r="E219" s="2797"/>
      <c r="F219" s="2798"/>
      <c r="G219" s="2805"/>
      <c r="H219" s="2806"/>
      <c r="I219" s="2806"/>
      <c r="J219" s="2806"/>
      <c r="K219" s="2806"/>
      <c r="L219" s="2806"/>
      <c r="M219" s="2806"/>
      <c r="N219" s="2806"/>
      <c r="O219" s="2806"/>
      <c r="P219" s="2807"/>
      <c r="Q219" s="2404"/>
    </row>
    <row r="220" spans="3:17" ht="13.5" thickBot="1" x14ac:dyDescent="0.25">
      <c r="C220" s="580">
        <v>1</v>
      </c>
      <c r="D220" s="432">
        <v>2</v>
      </c>
      <c r="E220" s="2772">
        <v>3</v>
      </c>
      <c r="F220" s="2773"/>
      <c r="G220" s="2774">
        <v>4</v>
      </c>
      <c r="H220" s="2775"/>
      <c r="I220" s="2775"/>
      <c r="J220" s="2775"/>
      <c r="K220" s="2775"/>
      <c r="L220" s="2775"/>
      <c r="M220" s="2775"/>
      <c r="N220" s="2775"/>
      <c r="O220" s="2775"/>
      <c r="P220" s="2776"/>
      <c r="Q220" s="581">
        <v>5</v>
      </c>
    </row>
    <row r="221" spans="3:17" x14ac:dyDescent="0.2">
      <c r="C221" s="422"/>
      <c r="D221" s="427"/>
      <c r="E221" s="2777"/>
      <c r="F221" s="2778"/>
      <c r="G221" s="423"/>
      <c r="H221" s="424"/>
      <c r="I221" s="425"/>
      <c r="J221" s="425"/>
      <c r="K221" s="425"/>
      <c r="L221" s="425"/>
      <c r="M221" s="425"/>
      <c r="N221" s="425"/>
      <c r="O221" s="425"/>
      <c r="P221" s="426"/>
      <c r="Q221" s="150"/>
    </row>
    <row r="222" spans="3:17" x14ac:dyDescent="0.2">
      <c r="C222" s="505"/>
      <c r="D222" s="428" t="s">
        <v>275</v>
      </c>
      <c r="E222" s="2779">
        <v>18</v>
      </c>
      <c r="F222" s="2780"/>
      <c r="G222" s="2781" t="s">
        <v>377</v>
      </c>
      <c r="H222" s="2782"/>
      <c r="I222" s="2782"/>
      <c r="J222" s="2782"/>
      <c r="K222" s="2782"/>
      <c r="L222" s="2782"/>
      <c r="M222" s="2782"/>
      <c r="N222" s="2782"/>
      <c r="O222" s="2782"/>
      <c r="P222" s="2783"/>
      <c r="Q222" s="582"/>
    </row>
    <row r="223" spans="3:17" ht="13.5" thickBot="1" x14ac:dyDescent="0.25">
      <c r="C223" s="421"/>
      <c r="D223" s="428"/>
      <c r="E223" s="2768"/>
      <c r="F223" s="2769"/>
      <c r="G223" s="149"/>
      <c r="H223" s="148"/>
      <c r="I223" s="102"/>
      <c r="J223" s="102"/>
      <c r="K223" s="102"/>
      <c r="L223" s="102"/>
      <c r="M223" s="102"/>
      <c r="N223" s="102"/>
      <c r="O223" s="102"/>
      <c r="P223" s="93"/>
      <c r="Q223" s="150"/>
    </row>
    <row r="224" spans="3:17" ht="13.5" thickBot="1" x14ac:dyDescent="0.25">
      <c r="C224" s="2299" t="s">
        <v>308</v>
      </c>
      <c r="D224" s="2300"/>
      <c r="E224" s="2812">
        <f>SUM(E221:F223)</f>
        <v>18</v>
      </c>
      <c r="F224" s="2813"/>
      <c r="G224" s="418"/>
      <c r="H224" s="419"/>
      <c r="I224" s="420"/>
      <c r="J224" s="420"/>
      <c r="K224" s="420"/>
      <c r="L224" s="420"/>
      <c r="M224" s="420"/>
      <c r="N224" s="420"/>
      <c r="O224" s="420"/>
      <c r="P224" s="350"/>
      <c r="Q224" s="350"/>
    </row>
    <row r="225" spans="3:17" x14ac:dyDescent="0.2">
      <c r="Q225" s="95"/>
    </row>
    <row r="226" spans="3:17" x14ac:dyDescent="0.2">
      <c r="C226" s="1680" t="s">
        <v>644</v>
      </c>
      <c r="D226" s="112" t="s">
        <v>679</v>
      </c>
      <c r="Q226" s="95"/>
    </row>
    <row r="227" spans="3:17" x14ac:dyDescent="0.2">
      <c r="Q227" s="95"/>
    </row>
    <row r="228" spans="3:17" x14ac:dyDescent="0.2">
      <c r="D228" s="10"/>
      <c r="E228" s="16"/>
      <c r="F228" s="16"/>
      <c r="G228" s="10"/>
      <c r="H228" s="10"/>
      <c r="I228" s="10"/>
      <c r="Q228" s="95"/>
    </row>
    <row r="229" spans="3:17" x14ac:dyDescent="0.2">
      <c r="D229" s="10"/>
      <c r="E229" s="10"/>
      <c r="F229" s="10"/>
      <c r="G229" s="10"/>
      <c r="H229" s="10"/>
      <c r="I229" s="10"/>
      <c r="Q229" s="95"/>
    </row>
    <row r="230" spans="3:17" x14ac:dyDescent="0.2">
      <c r="D230" s="10"/>
      <c r="E230" s="10"/>
      <c r="F230" s="10"/>
      <c r="G230" s="10"/>
      <c r="H230" s="10"/>
      <c r="I230" s="10"/>
      <c r="Q230" s="95"/>
    </row>
    <row r="231" spans="3:17" x14ac:dyDescent="0.2">
      <c r="D231" s="10"/>
      <c r="E231" s="10"/>
      <c r="F231" s="10"/>
      <c r="G231" s="10"/>
      <c r="H231" s="10"/>
      <c r="I231" s="10"/>
      <c r="Q231" s="95"/>
    </row>
    <row r="232" spans="3:17" x14ac:dyDescent="0.2">
      <c r="Q232" s="95"/>
    </row>
    <row r="233" spans="3:17" x14ac:dyDescent="0.2">
      <c r="Q233" s="95"/>
    </row>
    <row r="234" spans="3:17" x14ac:dyDescent="0.2">
      <c r="Q234" s="95"/>
    </row>
    <row r="235" spans="3:17" x14ac:dyDescent="0.2">
      <c r="Q235" s="95"/>
    </row>
    <row r="236" spans="3:17" ht="18" x14ac:dyDescent="0.25">
      <c r="C236" s="2361" t="s">
        <v>267</v>
      </c>
      <c r="D236" s="2361"/>
      <c r="E236" s="2361"/>
      <c r="F236" s="2361"/>
      <c r="G236" s="2361"/>
      <c r="H236" s="2361"/>
      <c r="I236" s="2361"/>
      <c r="J236" s="2361"/>
      <c r="K236" s="2361"/>
      <c r="L236" s="2361"/>
      <c r="M236" s="2361"/>
      <c r="N236" s="2361"/>
      <c r="O236" s="2361"/>
      <c r="P236" s="2361"/>
      <c r="Q236" s="2361"/>
    </row>
    <row r="237" spans="3:17" ht="18" x14ac:dyDescent="0.25">
      <c r="C237" s="574"/>
      <c r="D237" s="574"/>
      <c r="E237" s="574"/>
      <c r="F237" s="574"/>
      <c r="G237" s="574"/>
      <c r="H237" s="574"/>
      <c r="I237" s="574"/>
      <c r="J237" s="574"/>
      <c r="K237" s="574"/>
      <c r="L237" s="574"/>
      <c r="M237" s="574"/>
      <c r="N237" s="574"/>
      <c r="O237" s="574"/>
      <c r="P237" s="574"/>
      <c r="Q237" s="574"/>
    </row>
    <row r="238" spans="3:17" x14ac:dyDescent="0.2">
      <c r="C238" s="112" t="s">
        <v>273</v>
      </c>
      <c r="E238" s="103" t="s">
        <v>27</v>
      </c>
      <c r="F238" s="103" t="s">
        <v>291</v>
      </c>
      <c r="Q238" s="95"/>
    </row>
    <row r="239" spans="3:17" x14ac:dyDescent="0.2">
      <c r="C239" s="95" t="s">
        <v>25</v>
      </c>
      <c r="E239" s="103" t="s">
        <v>27</v>
      </c>
      <c r="F239" s="575">
        <v>2014</v>
      </c>
      <c r="Q239" s="95"/>
    </row>
    <row r="240" spans="3:17" x14ac:dyDescent="0.2">
      <c r="C240" s="112" t="s">
        <v>311</v>
      </c>
      <c r="E240" s="103" t="s">
        <v>27</v>
      </c>
      <c r="F240" s="103" t="s">
        <v>295</v>
      </c>
      <c r="Q240" s="95"/>
    </row>
    <row r="241" spans="3:17" x14ac:dyDescent="0.2">
      <c r="C241" s="112" t="s">
        <v>26</v>
      </c>
      <c r="E241" s="103" t="s">
        <v>27</v>
      </c>
      <c r="F241" s="103" t="s">
        <v>648</v>
      </c>
      <c r="Q241" s="95"/>
    </row>
    <row r="242" spans="3:17" ht="13.5" thickBot="1" x14ac:dyDescent="0.25"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</row>
    <row r="243" spans="3:17" x14ac:dyDescent="0.2">
      <c r="C243" s="2788" t="s">
        <v>221</v>
      </c>
      <c r="D243" s="2790" t="s">
        <v>272</v>
      </c>
      <c r="E243" s="2793" t="s">
        <v>243</v>
      </c>
      <c r="F243" s="2794"/>
      <c r="G243" s="2799" t="s">
        <v>170</v>
      </c>
      <c r="H243" s="2800"/>
      <c r="I243" s="2800"/>
      <c r="J243" s="2800"/>
      <c r="K243" s="2800"/>
      <c r="L243" s="2800"/>
      <c r="M243" s="2800"/>
      <c r="N243" s="2800"/>
      <c r="O243" s="2800"/>
      <c r="P243" s="2801"/>
      <c r="Q243" s="2400" t="s">
        <v>309</v>
      </c>
    </row>
    <row r="244" spans="3:17" x14ac:dyDescent="0.2">
      <c r="C244" s="2789"/>
      <c r="D244" s="2791"/>
      <c r="E244" s="2795"/>
      <c r="F244" s="2796"/>
      <c r="G244" s="2802"/>
      <c r="H244" s="2803"/>
      <c r="I244" s="2803"/>
      <c r="J244" s="2803"/>
      <c r="K244" s="2803"/>
      <c r="L244" s="2803"/>
      <c r="M244" s="2803"/>
      <c r="N244" s="2803"/>
      <c r="O244" s="2803"/>
      <c r="P244" s="2804"/>
      <c r="Q244" s="2402"/>
    </row>
    <row r="245" spans="3:17" x14ac:dyDescent="0.2">
      <c r="C245" s="2789"/>
      <c r="D245" s="2792"/>
      <c r="E245" s="2797"/>
      <c r="F245" s="2798"/>
      <c r="G245" s="2805"/>
      <c r="H245" s="2806"/>
      <c r="I245" s="2806"/>
      <c r="J245" s="2806"/>
      <c r="K245" s="2806"/>
      <c r="L245" s="2806"/>
      <c r="M245" s="2806"/>
      <c r="N245" s="2806"/>
      <c r="O245" s="2806"/>
      <c r="P245" s="2807"/>
      <c r="Q245" s="2404"/>
    </row>
    <row r="246" spans="3:17" ht="13.5" thickBot="1" x14ac:dyDescent="0.25">
      <c r="C246" s="580">
        <v>1</v>
      </c>
      <c r="D246" s="432">
        <v>2</v>
      </c>
      <c r="E246" s="2772">
        <v>3</v>
      </c>
      <c r="F246" s="2773"/>
      <c r="G246" s="2774">
        <v>4</v>
      </c>
      <c r="H246" s="2775"/>
      <c r="I246" s="2775"/>
      <c r="J246" s="2775"/>
      <c r="K246" s="2775"/>
      <c r="L246" s="2775"/>
      <c r="M246" s="2775"/>
      <c r="N246" s="2775"/>
      <c r="O246" s="2775"/>
      <c r="P246" s="2776"/>
      <c r="Q246" s="581">
        <v>5</v>
      </c>
    </row>
    <row r="247" spans="3:17" x14ac:dyDescent="0.2">
      <c r="C247" s="422"/>
      <c r="D247" s="427"/>
      <c r="E247" s="2777"/>
      <c r="F247" s="2778"/>
      <c r="G247" s="423"/>
      <c r="H247" s="424"/>
      <c r="I247" s="425"/>
      <c r="J247" s="425"/>
      <c r="K247" s="425"/>
      <c r="L247" s="425"/>
      <c r="M247" s="425"/>
      <c r="N247" s="425"/>
      <c r="O247" s="425"/>
      <c r="P247" s="426"/>
      <c r="Q247" s="150"/>
    </row>
    <row r="248" spans="3:17" x14ac:dyDescent="0.2">
      <c r="C248" s="505"/>
      <c r="D248" s="428" t="s">
        <v>275</v>
      </c>
      <c r="E248" s="2779">
        <v>13</v>
      </c>
      <c r="F248" s="2780"/>
      <c r="G248" s="2781" t="s">
        <v>377</v>
      </c>
      <c r="H248" s="2782"/>
      <c r="I248" s="2782"/>
      <c r="J248" s="2782"/>
      <c r="K248" s="2782"/>
      <c r="L248" s="2782"/>
      <c r="M248" s="2782"/>
      <c r="N248" s="2782"/>
      <c r="O248" s="2782"/>
      <c r="P248" s="2783"/>
      <c r="Q248" s="582"/>
    </row>
    <row r="249" spans="3:17" ht="13.5" thickBot="1" x14ac:dyDescent="0.25">
      <c r="C249" s="421"/>
      <c r="D249" s="428"/>
      <c r="E249" s="2768"/>
      <c r="F249" s="2769"/>
      <c r="G249" s="149"/>
      <c r="H249" s="148"/>
      <c r="I249" s="102"/>
      <c r="J249" s="102"/>
      <c r="K249" s="102"/>
      <c r="L249" s="102"/>
      <c r="M249" s="102"/>
      <c r="N249" s="102"/>
      <c r="O249" s="102"/>
      <c r="P249" s="93"/>
      <c r="Q249" s="150"/>
    </row>
    <row r="250" spans="3:17" ht="13.5" thickBot="1" x14ac:dyDescent="0.25">
      <c r="C250" s="2299" t="s">
        <v>308</v>
      </c>
      <c r="D250" s="2300"/>
      <c r="E250" s="2810">
        <f>SUM(E247:F249)</f>
        <v>13</v>
      </c>
      <c r="F250" s="2811"/>
      <c r="G250" s="418"/>
      <c r="H250" s="419"/>
      <c r="I250" s="420"/>
      <c r="J250" s="420"/>
      <c r="K250" s="420"/>
      <c r="L250" s="420"/>
      <c r="M250" s="420"/>
      <c r="N250" s="420"/>
      <c r="O250" s="420"/>
      <c r="P250" s="350"/>
      <c r="Q250" s="350"/>
    </row>
    <row r="251" spans="3:17" x14ac:dyDescent="0.2">
      <c r="Q251" s="95"/>
    </row>
    <row r="252" spans="3:17" x14ac:dyDescent="0.2">
      <c r="C252" s="1680" t="s">
        <v>644</v>
      </c>
      <c r="D252" s="112" t="s">
        <v>679</v>
      </c>
      <c r="Q252" s="95"/>
    </row>
    <row r="253" spans="3:17" x14ac:dyDescent="0.2">
      <c r="Q253" s="95"/>
    </row>
    <row r="254" spans="3:17" x14ac:dyDescent="0.2">
      <c r="D254" s="10"/>
      <c r="E254" s="16"/>
      <c r="F254" s="16"/>
      <c r="G254" s="10"/>
      <c r="H254" s="10"/>
      <c r="I254" s="10"/>
      <c r="Q254" s="95"/>
    </row>
    <row r="255" spans="3:17" x14ac:dyDescent="0.2">
      <c r="D255" s="10"/>
      <c r="E255" s="10"/>
      <c r="F255" s="10"/>
      <c r="G255" s="10"/>
      <c r="H255" s="10"/>
      <c r="I255" s="10"/>
      <c r="Q255" s="95"/>
    </row>
    <row r="256" spans="3:17" x14ac:dyDescent="0.2">
      <c r="D256" s="10"/>
      <c r="E256" s="10"/>
      <c r="F256" s="10"/>
      <c r="G256" s="10"/>
      <c r="H256" s="10"/>
      <c r="I256" s="10"/>
      <c r="Q256" s="95"/>
    </row>
    <row r="257" spans="3:17" x14ac:dyDescent="0.2">
      <c r="D257" s="10"/>
      <c r="E257" s="10"/>
      <c r="F257" s="10"/>
      <c r="G257" s="10"/>
      <c r="H257" s="10"/>
      <c r="I257" s="10"/>
      <c r="Q257" s="95"/>
    </row>
    <row r="258" spans="3:17" x14ac:dyDescent="0.2">
      <c r="Q258" s="95"/>
    </row>
    <row r="259" spans="3:17" x14ac:dyDescent="0.2">
      <c r="Q259" s="95"/>
    </row>
    <row r="260" spans="3:17" x14ac:dyDescent="0.2">
      <c r="Q260" s="95"/>
    </row>
    <row r="261" spans="3:17" x14ac:dyDescent="0.2">
      <c r="Q261" s="95"/>
    </row>
    <row r="262" spans="3:17" ht="18" x14ac:dyDescent="0.25">
      <c r="C262" s="2361" t="s">
        <v>267</v>
      </c>
      <c r="D262" s="2361"/>
      <c r="E262" s="2361"/>
      <c r="F262" s="2361"/>
      <c r="G262" s="2361"/>
      <c r="H262" s="2361"/>
      <c r="I262" s="2361"/>
      <c r="J262" s="2361"/>
      <c r="K262" s="2361"/>
      <c r="L262" s="2361"/>
      <c r="M262" s="2361"/>
      <c r="N262" s="2361"/>
      <c r="O262" s="2361"/>
      <c r="P262" s="2361"/>
      <c r="Q262" s="2361"/>
    </row>
    <row r="263" spans="3:17" ht="18" x14ac:dyDescent="0.25">
      <c r="C263" s="574"/>
      <c r="D263" s="574"/>
      <c r="E263" s="574"/>
      <c r="F263" s="574"/>
      <c r="G263" s="574"/>
      <c r="H263" s="574"/>
      <c r="I263" s="574"/>
      <c r="J263" s="574"/>
      <c r="K263" s="574"/>
      <c r="L263" s="574"/>
      <c r="M263" s="574"/>
      <c r="N263" s="574"/>
      <c r="O263" s="574"/>
      <c r="P263" s="574"/>
      <c r="Q263" s="574"/>
    </row>
    <row r="264" spans="3:17" x14ac:dyDescent="0.2">
      <c r="C264" s="112" t="s">
        <v>273</v>
      </c>
      <c r="E264" s="103" t="s">
        <v>27</v>
      </c>
      <c r="F264" s="103" t="s">
        <v>292</v>
      </c>
      <c r="Q264" s="95"/>
    </row>
    <row r="265" spans="3:17" x14ac:dyDescent="0.2">
      <c r="C265" s="95" t="s">
        <v>25</v>
      </c>
      <c r="E265" s="103" t="s">
        <v>27</v>
      </c>
      <c r="F265" s="575">
        <v>2014</v>
      </c>
      <c r="Q265" s="95"/>
    </row>
    <row r="266" spans="3:17" x14ac:dyDescent="0.2">
      <c r="C266" s="112" t="s">
        <v>311</v>
      </c>
      <c r="E266" s="103" t="s">
        <v>27</v>
      </c>
      <c r="F266" s="103" t="s">
        <v>295</v>
      </c>
      <c r="Q266" s="95"/>
    </row>
    <row r="267" spans="3:17" x14ac:dyDescent="0.2">
      <c r="C267" s="112" t="s">
        <v>26</v>
      </c>
      <c r="E267" s="103" t="s">
        <v>27</v>
      </c>
      <c r="F267" s="103" t="s">
        <v>648</v>
      </c>
      <c r="Q267" s="95"/>
    </row>
    <row r="268" spans="3:17" ht="13.5" thickBot="1" x14ac:dyDescent="0.25"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</row>
    <row r="269" spans="3:17" x14ac:dyDescent="0.2">
      <c r="C269" s="2788" t="s">
        <v>221</v>
      </c>
      <c r="D269" s="2790" t="s">
        <v>272</v>
      </c>
      <c r="E269" s="2793" t="s">
        <v>243</v>
      </c>
      <c r="F269" s="2794"/>
      <c r="G269" s="2799" t="s">
        <v>170</v>
      </c>
      <c r="H269" s="2800"/>
      <c r="I269" s="2800"/>
      <c r="J269" s="2800"/>
      <c r="K269" s="2800"/>
      <c r="L269" s="2800"/>
      <c r="M269" s="2800"/>
      <c r="N269" s="2800"/>
      <c r="O269" s="2800"/>
      <c r="P269" s="2801"/>
      <c r="Q269" s="2400" t="s">
        <v>309</v>
      </c>
    </row>
    <row r="270" spans="3:17" x14ac:dyDescent="0.2">
      <c r="C270" s="2789"/>
      <c r="D270" s="2791"/>
      <c r="E270" s="2795"/>
      <c r="F270" s="2796"/>
      <c r="G270" s="2802"/>
      <c r="H270" s="2803"/>
      <c r="I270" s="2803"/>
      <c r="J270" s="2803"/>
      <c r="K270" s="2803"/>
      <c r="L270" s="2803"/>
      <c r="M270" s="2803"/>
      <c r="N270" s="2803"/>
      <c r="O270" s="2803"/>
      <c r="P270" s="2804"/>
      <c r="Q270" s="2402"/>
    </row>
    <row r="271" spans="3:17" x14ac:dyDescent="0.2">
      <c r="C271" s="2789"/>
      <c r="D271" s="2792"/>
      <c r="E271" s="2797"/>
      <c r="F271" s="2798"/>
      <c r="G271" s="2805"/>
      <c r="H271" s="2806"/>
      <c r="I271" s="2806"/>
      <c r="J271" s="2806"/>
      <c r="K271" s="2806"/>
      <c r="L271" s="2806"/>
      <c r="M271" s="2806"/>
      <c r="N271" s="2806"/>
      <c r="O271" s="2806"/>
      <c r="P271" s="2807"/>
      <c r="Q271" s="2404"/>
    </row>
    <row r="272" spans="3:17" ht="13.5" thickBot="1" x14ac:dyDescent="0.25">
      <c r="C272" s="580">
        <v>1</v>
      </c>
      <c r="D272" s="432">
        <v>2</v>
      </c>
      <c r="E272" s="2772">
        <v>3</v>
      </c>
      <c r="F272" s="2773"/>
      <c r="G272" s="2774">
        <v>4</v>
      </c>
      <c r="H272" s="2775"/>
      <c r="I272" s="2775"/>
      <c r="J272" s="2775"/>
      <c r="K272" s="2775"/>
      <c r="L272" s="2775"/>
      <c r="M272" s="2775"/>
      <c r="N272" s="2775"/>
      <c r="O272" s="2775"/>
      <c r="P272" s="2776"/>
      <c r="Q272" s="581">
        <v>5</v>
      </c>
    </row>
    <row r="273" spans="3:17" x14ac:dyDescent="0.2">
      <c r="C273" s="422"/>
      <c r="D273" s="427"/>
      <c r="E273" s="2777"/>
      <c r="F273" s="2778"/>
      <c r="G273" s="423"/>
      <c r="H273" s="424"/>
      <c r="I273" s="425"/>
      <c r="J273" s="425"/>
      <c r="K273" s="425"/>
      <c r="L273" s="425"/>
      <c r="M273" s="425"/>
      <c r="N273" s="425"/>
      <c r="O273" s="425"/>
      <c r="P273" s="426"/>
      <c r="Q273" s="150"/>
    </row>
    <row r="274" spans="3:17" x14ac:dyDescent="0.2">
      <c r="C274" s="505"/>
      <c r="D274" s="428" t="s">
        <v>275</v>
      </c>
      <c r="E274" s="2834">
        <v>18</v>
      </c>
      <c r="F274" s="2835"/>
      <c r="G274" s="2781" t="s">
        <v>377</v>
      </c>
      <c r="H274" s="2782"/>
      <c r="I274" s="2782"/>
      <c r="J274" s="2782"/>
      <c r="K274" s="2782"/>
      <c r="L274" s="2782"/>
      <c r="M274" s="2782"/>
      <c r="N274" s="2782"/>
      <c r="O274" s="2782"/>
      <c r="P274" s="2783"/>
      <c r="Q274" s="582"/>
    </row>
    <row r="275" spans="3:17" ht="13.5" thickBot="1" x14ac:dyDescent="0.25">
      <c r="C275" s="421"/>
      <c r="D275" s="428"/>
      <c r="E275" s="2832"/>
      <c r="F275" s="2833"/>
      <c r="G275" s="149"/>
      <c r="H275" s="148"/>
      <c r="I275" s="102"/>
      <c r="J275" s="102"/>
      <c r="K275" s="102"/>
      <c r="L275" s="102"/>
      <c r="M275" s="102"/>
      <c r="N275" s="102"/>
      <c r="O275" s="102"/>
      <c r="P275" s="93"/>
      <c r="Q275" s="150"/>
    </row>
    <row r="276" spans="3:17" ht="13.5" thickBot="1" x14ac:dyDescent="0.25">
      <c r="C276" s="2299" t="s">
        <v>308</v>
      </c>
      <c r="D276" s="2300"/>
      <c r="E276" s="2786">
        <f>SUM(E273:F275)</f>
        <v>18</v>
      </c>
      <c r="F276" s="2787"/>
      <c r="G276" s="418"/>
      <c r="H276" s="419"/>
      <c r="I276" s="420"/>
      <c r="J276" s="420"/>
      <c r="K276" s="420"/>
      <c r="L276" s="420"/>
      <c r="M276" s="420"/>
      <c r="N276" s="420"/>
      <c r="O276" s="420"/>
      <c r="P276" s="350"/>
      <c r="Q276" s="350"/>
    </row>
    <row r="277" spans="3:17" x14ac:dyDescent="0.2">
      <c r="Q277" s="95"/>
    </row>
    <row r="278" spans="3:17" x14ac:dyDescent="0.2">
      <c r="C278" s="1680" t="s">
        <v>644</v>
      </c>
      <c r="D278" s="112" t="s">
        <v>679</v>
      </c>
      <c r="Q278" s="95"/>
    </row>
    <row r="279" spans="3:17" x14ac:dyDescent="0.2">
      <c r="Q279" s="95"/>
    </row>
    <row r="280" spans="3:17" x14ac:dyDescent="0.2">
      <c r="D280" s="10"/>
      <c r="E280" s="16"/>
      <c r="F280" s="16"/>
      <c r="G280" s="10"/>
      <c r="H280" s="10"/>
      <c r="I280" s="10"/>
      <c r="Q280" s="95"/>
    </row>
    <row r="281" spans="3:17" x14ac:dyDescent="0.2">
      <c r="D281" s="10"/>
      <c r="E281" s="10"/>
      <c r="F281" s="10"/>
      <c r="G281" s="10"/>
      <c r="H281" s="10"/>
      <c r="I281" s="10"/>
      <c r="Q281" s="95"/>
    </row>
    <row r="282" spans="3:17" x14ac:dyDescent="0.2">
      <c r="D282" s="10"/>
      <c r="E282" s="10"/>
      <c r="F282" s="10"/>
      <c r="G282" s="10"/>
      <c r="H282" s="10"/>
      <c r="I282" s="10"/>
      <c r="Q282" s="95"/>
    </row>
    <row r="283" spans="3:17" x14ac:dyDescent="0.2">
      <c r="D283" s="10"/>
      <c r="E283" s="10"/>
      <c r="F283" s="10"/>
      <c r="G283" s="10"/>
      <c r="H283" s="10"/>
      <c r="I283" s="10"/>
      <c r="Q283" s="95"/>
    </row>
    <row r="284" spans="3:17" x14ac:dyDescent="0.2">
      <c r="Q284" s="95"/>
    </row>
    <row r="285" spans="3:17" x14ac:dyDescent="0.2">
      <c r="Q285" s="95"/>
    </row>
    <row r="286" spans="3:17" x14ac:dyDescent="0.2">
      <c r="Q286" s="95"/>
    </row>
    <row r="287" spans="3:17" x14ac:dyDescent="0.2">
      <c r="Q287" s="95"/>
    </row>
    <row r="288" spans="3:17" ht="18" x14ac:dyDescent="0.25">
      <c r="C288" s="2361" t="s">
        <v>267</v>
      </c>
      <c r="D288" s="2361"/>
      <c r="E288" s="2361"/>
      <c r="F288" s="2361"/>
      <c r="G288" s="2361"/>
      <c r="H288" s="2361"/>
      <c r="I288" s="2361"/>
      <c r="J288" s="2361"/>
      <c r="K288" s="2361"/>
      <c r="L288" s="2361"/>
      <c r="M288" s="2361"/>
      <c r="N288" s="2361"/>
      <c r="O288" s="2361"/>
      <c r="P288" s="2361"/>
      <c r="Q288" s="2361"/>
    </row>
    <row r="289" spans="3:17" ht="18" x14ac:dyDescent="0.25">
      <c r="C289" s="574"/>
      <c r="D289" s="574"/>
      <c r="E289" s="574"/>
      <c r="F289" s="574"/>
      <c r="G289" s="574"/>
      <c r="H289" s="574"/>
      <c r="I289" s="574"/>
      <c r="J289" s="574"/>
      <c r="K289" s="574"/>
      <c r="L289" s="574"/>
      <c r="M289" s="574"/>
      <c r="N289" s="574"/>
      <c r="O289" s="574"/>
      <c r="P289" s="574"/>
      <c r="Q289" s="574"/>
    </row>
    <row r="290" spans="3:17" x14ac:dyDescent="0.2">
      <c r="C290" s="112" t="s">
        <v>273</v>
      </c>
      <c r="E290" s="103" t="s">
        <v>27</v>
      </c>
      <c r="F290" s="103" t="s">
        <v>293</v>
      </c>
      <c r="Q290" s="95"/>
    </row>
    <row r="291" spans="3:17" x14ac:dyDescent="0.2">
      <c r="C291" s="95" t="s">
        <v>25</v>
      </c>
      <c r="E291" s="103" t="s">
        <v>27</v>
      </c>
      <c r="F291" s="575">
        <v>2014</v>
      </c>
      <c r="Q291" s="95"/>
    </row>
    <row r="292" spans="3:17" x14ac:dyDescent="0.2">
      <c r="C292" s="112" t="s">
        <v>311</v>
      </c>
      <c r="E292" s="103" t="s">
        <v>27</v>
      </c>
      <c r="F292" s="103" t="s">
        <v>295</v>
      </c>
      <c r="Q292" s="95"/>
    </row>
    <row r="293" spans="3:17" x14ac:dyDescent="0.2">
      <c r="C293" s="112" t="s">
        <v>26</v>
      </c>
      <c r="E293" s="103" t="s">
        <v>27</v>
      </c>
      <c r="F293" s="103" t="s">
        <v>648</v>
      </c>
      <c r="Q293" s="95"/>
    </row>
    <row r="294" spans="3:17" ht="13.5" thickBot="1" x14ac:dyDescent="0.25"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</row>
    <row r="295" spans="3:17" x14ac:dyDescent="0.2">
      <c r="C295" s="2788" t="s">
        <v>221</v>
      </c>
      <c r="D295" s="2790" t="s">
        <v>272</v>
      </c>
      <c r="E295" s="2793" t="s">
        <v>243</v>
      </c>
      <c r="F295" s="2794"/>
      <c r="G295" s="2799" t="s">
        <v>170</v>
      </c>
      <c r="H295" s="2800"/>
      <c r="I295" s="2800"/>
      <c r="J295" s="2800"/>
      <c r="K295" s="2800"/>
      <c r="L295" s="2800"/>
      <c r="M295" s="2800"/>
      <c r="N295" s="2800"/>
      <c r="O295" s="2800"/>
      <c r="P295" s="2801"/>
      <c r="Q295" s="2400" t="s">
        <v>309</v>
      </c>
    </row>
    <row r="296" spans="3:17" x14ac:dyDescent="0.2">
      <c r="C296" s="2789"/>
      <c r="D296" s="2791"/>
      <c r="E296" s="2795"/>
      <c r="F296" s="2796"/>
      <c r="G296" s="2802"/>
      <c r="H296" s="2803"/>
      <c r="I296" s="2803"/>
      <c r="J296" s="2803"/>
      <c r="K296" s="2803"/>
      <c r="L296" s="2803"/>
      <c r="M296" s="2803"/>
      <c r="N296" s="2803"/>
      <c r="O296" s="2803"/>
      <c r="P296" s="2804"/>
      <c r="Q296" s="2402"/>
    </row>
    <row r="297" spans="3:17" x14ac:dyDescent="0.2">
      <c r="C297" s="2789"/>
      <c r="D297" s="2792"/>
      <c r="E297" s="2797"/>
      <c r="F297" s="2798"/>
      <c r="G297" s="2805"/>
      <c r="H297" s="2806"/>
      <c r="I297" s="2806"/>
      <c r="J297" s="2806"/>
      <c r="K297" s="2806"/>
      <c r="L297" s="2806"/>
      <c r="M297" s="2806"/>
      <c r="N297" s="2806"/>
      <c r="O297" s="2806"/>
      <c r="P297" s="2807"/>
      <c r="Q297" s="2404"/>
    </row>
    <row r="298" spans="3:17" ht="13.5" thickBot="1" x14ac:dyDescent="0.25">
      <c r="C298" s="580">
        <v>1</v>
      </c>
      <c r="D298" s="432">
        <v>2</v>
      </c>
      <c r="E298" s="2772">
        <v>3</v>
      </c>
      <c r="F298" s="2773"/>
      <c r="G298" s="2774">
        <v>4</v>
      </c>
      <c r="H298" s="2775"/>
      <c r="I298" s="2775"/>
      <c r="J298" s="2775"/>
      <c r="K298" s="2775"/>
      <c r="L298" s="2775"/>
      <c r="M298" s="2775"/>
      <c r="N298" s="2775"/>
      <c r="O298" s="2775"/>
      <c r="P298" s="2776"/>
      <c r="Q298" s="581">
        <v>5</v>
      </c>
    </row>
    <row r="299" spans="3:17" x14ac:dyDescent="0.2">
      <c r="C299" s="422"/>
      <c r="D299" s="427"/>
      <c r="E299" s="2777"/>
      <c r="F299" s="2778"/>
      <c r="G299" s="423"/>
      <c r="H299" s="424"/>
      <c r="I299" s="425"/>
      <c r="J299" s="425"/>
      <c r="K299" s="425"/>
      <c r="L299" s="425"/>
      <c r="M299" s="425"/>
      <c r="N299" s="425"/>
      <c r="O299" s="425"/>
      <c r="P299" s="426"/>
      <c r="Q299" s="150"/>
    </row>
    <row r="300" spans="3:17" x14ac:dyDescent="0.2">
      <c r="C300" s="505"/>
      <c r="D300" s="428" t="s">
        <v>275</v>
      </c>
      <c r="E300" s="2779"/>
      <c r="F300" s="2780"/>
      <c r="G300" s="2781" t="s">
        <v>377</v>
      </c>
      <c r="H300" s="2782"/>
      <c r="I300" s="2782"/>
      <c r="J300" s="2782"/>
      <c r="K300" s="2782"/>
      <c r="L300" s="2782"/>
      <c r="M300" s="2782"/>
      <c r="N300" s="2782"/>
      <c r="O300" s="2782"/>
      <c r="P300" s="2783"/>
      <c r="Q300" s="582"/>
    </row>
    <row r="301" spans="3:17" ht="13.5" thickBot="1" x14ac:dyDescent="0.25">
      <c r="C301" s="421"/>
      <c r="D301" s="428"/>
      <c r="E301" s="2768"/>
      <c r="F301" s="2769"/>
      <c r="G301" s="149"/>
      <c r="H301" s="148"/>
      <c r="I301" s="102"/>
      <c r="J301" s="102"/>
      <c r="K301" s="102"/>
      <c r="L301" s="102"/>
      <c r="M301" s="102"/>
      <c r="N301" s="102"/>
      <c r="O301" s="102"/>
      <c r="P301" s="93"/>
      <c r="Q301" s="150"/>
    </row>
    <row r="302" spans="3:17" ht="13.5" thickBot="1" x14ac:dyDescent="0.25">
      <c r="C302" s="2299" t="s">
        <v>308</v>
      </c>
      <c r="D302" s="2300"/>
      <c r="E302" s="2770">
        <f>SUM(E299:F301)</f>
        <v>0</v>
      </c>
      <c r="F302" s="2771"/>
      <c r="G302" s="418"/>
      <c r="H302" s="419"/>
      <c r="I302" s="420"/>
      <c r="J302" s="420"/>
      <c r="K302" s="420"/>
      <c r="L302" s="420"/>
      <c r="M302" s="420"/>
      <c r="N302" s="420"/>
      <c r="O302" s="420"/>
      <c r="P302" s="350"/>
      <c r="Q302" s="350"/>
    </row>
    <row r="303" spans="3:17" x14ac:dyDescent="0.2">
      <c r="Q303" s="95"/>
    </row>
    <row r="304" spans="3:17" x14ac:dyDescent="0.2">
      <c r="C304" s="1680" t="s">
        <v>644</v>
      </c>
      <c r="D304" s="112" t="s">
        <v>679</v>
      </c>
      <c r="Q304" s="95"/>
    </row>
    <row r="305" spans="4:17" x14ac:dyDescent="0.2">
      <c r="Q305" s="95"/>
    </row>
    <row r="306" spans="4:17" x14ac:dyDescent="0.2">
      <c r="D306" s="10"/>
      <c r="E306" s="16"/>
      <c r="F306" s="16"/>
      <c r="G306" s="10"/>
      <c r="H306" s="10"/>
      <c r="I306" s="10"/>
      <c r="Q306" s="95"/>
    </row>
    <row r="307" spans="4:17" x14ac:dyDescent="0.2">
      <c r="D307" s="10"/>
      <c r="E307" s="10"/>
      <c r="F307" s="10"/>
      <c r="G307" s="10"/>
      <c r="H307" s="10"/>
      <c r="I307" s="10"/>
      <c r="Q307" s="95"/>
    </row>
    <row r="308" spans="4:17" x14ac:dyDescent="0.2">
      <c r="D308" s="10"/>
      <c r="E308" s="10"/>
      <c r="F308" s="10"/>
      <c r="G308" s="10"/>
      <c r="H308" s="10"/>
      <c r="I308" s="10"/>
      <c r="Q308" s="95"/>
    </row>
    <row r="309" spans="4:17" x14ac:dyDescent="0.2">
      <c r="D309" s="10"/>
      <c r="E309" s="10"/>
      <c r="F309" s="10"/>
      <c r="G309" s="10"/>
      <c r="H309" s="10"/>
      <c r="I309" s="10"/>
      <c r="Q309" s="95"/>
    </row>
    <row r="310" spans="4:17" x14ac:dyDescent="0.2">
      <c r="Q310" s="95"/>
    </row>
    <row r="311" spans="4:17" x14ac:dyDescent="0.2">
      <c r="Q311" s="95"/>
    </row>
  </sheetData>
  <mergeCells count="168">
    <mergeCell ref="C2:Q3"/>
    <mergeCell ref="C9:C11"/>
    <mergeCell ref="D9:D11"/>
    <mergeCell ref="E9:F11"/>
    <mergeCell ref="C16:D16"/>
    <mergeCell ref="E16:F16"/>
    <mergeCell ref="E14:F14"/>
    <mergeCell ref="E15:F15"/>
    <mergeCell ref="E12:F12"/>
    <mergeCell ref="E13:F13"/>
    <mergeCell ref="E38:F38"/>
    <mergeCell ref="G38:P38"/>
    <mergeCell ref="E39:F39"/>
    <mergeCell ref="E40:F40"/>
    <mergeCell ref="G40:P40"/>
    <mergeCell ref="C28:Q28"/>
    <mergeCell ref="C35:C37"/>
    <mergeCell ref="D35:D37"/>
    <mergeCell ref="E35:F37"/>
    <mergeCell ref="G35:P37"/>
    <mergeCell ref="Q35:Q37"/>
    <mergeCell ref="E64:F64"/>
    <mergeCell ref="G64:P64"/>
    <mergeCell ref="E65:F65"/>
    <mergeCell ref="E66:F66"/>
    <mergeCell ref="G66:P66"/>
    <mergeCell ref="E41:F41"/>
    <mergeCell ref="C42:D42"/>
    <mergeCell ref="E42:F42"/>
    <mergeCell ref="C54:Q54"/>
    <mergeCell ref="C61:C63"/>
    <mergeCell ref="D61:D63"/>
    <mergeCell ref="E61:F63"/>
    <mergeCell ref="G61:P63"/>
    <mergeCell ref="Q61:Q63"/>
    <mergeCell ref="E90:F90"/>
    <mergeCell ref="G90:P90"/>
    <mergeCell ref="E91:F91"/>
    <mergeCell ref="E92:F92"/>
    <mergeCell ref="G92:P92"/>
    <mergeCell ref="E67:F67"/>
    <mergeCell ref="C68:D68"/>
    <mergeCell ref="E68:F68"/>
    <mergeCell ref="C80:Q80"/>
    <mergeCell ref="C87:C89"/>
    <mergeCell ref="D87:D89"/>
    <mergeCell ref="E87:F89"/>
    <mergeCell ref="G87:P89"/>
    <mergeCell ref="Q87:Q89"/>
    <mergeCell ref="E116:F116"/>
    <mergeCell ref="G116:P116"/>
    <mergeCell ref="E117:F117"/>
    <mergeCell ref="E118:F118"/>
    <mergeCell ref="G118:P118"/>
    <mergeCell ref="E93:F93"/>
    <mergeCell ref="C94:D94"/>
    <mergeCell ref="E94:F94"/>
    <mergeCell ref="C106:Q106"/>
    <mergeCell ref="C113:C115"/>
    <mergeCell ref="D113:D115"/>
    <mergeCell ref="E113:F115"/>
    <mergeCell ref="G113:P115"/>
    <mergeCell ref="Q113:Q115"/>
    <mergeCell ref="E142:F142"/>
    <mergeCell ref="G142:P142"/>
    <mergeCell ref="E143:F143"/>
    <mergeCell ref="E144:F144"/>
    <mergeCell ref="G144:P144"/>
    <mergeCell ref="E119:F119"/>
    <mergeCell ref="C120:D120"/>
    <mergeCell ref="E120:F120"/>
    <mergeCell ref="C132:Q132"/>
    <mergeCell ref="C139:C141"/>
    <mergeCell ref="D139:D141"/>
    <mergeCell ref="E139:F141"/>
    <mergeCell ref="G139:P141"/>
    <mergeCell ref="Q139:Q141"/>
    <mergeCell ref="E168:F168"/>
    <mergeCell ref="G168:P168"/>
    <mergeCell ref="E169:F169"/>
    <mergeCell ref="E170:F170"/>
    <mergeCell ref="G170:P170"/>
    <mergeCell ref="E145:F145"/>
    <mergeCell ref="C146:D146"/>
    <mergeCell ref="E146:F146"/>
    <mergeCell ref="C158:Q158"/>
    <mergeCell ref="C165:C167"/>
    <mergeCell ref="D165:D167"/>
    <mergeCell ref="E165:F167"/>
    <mergeCell ref="G165:P167"/>
    <mergeCell ref="Q165:Q167"/>
    <mergeCell ref="E194:F194"/>
    <mergeCell ref="G194:P194"/>
    <mergeCell ref="E195:F195"/>
    <mergeCell ref="E196:F196"/>
    <mergeCell ref="G196:P196"/>
    <mergeCell ref="E171:F171"/>
    <mergeCell ref="C172:D172"/>
    <mergeCell ref="E172:F172"/>
    <mergeCell ref="C184:Q184"/>
    <mergeCell ref="C191:C193"/>
    <mergeCell ref="D191:D193"/>
    <mergeCell ref="E191:F193"/>
    <mergeCell ref="G191:P193"/>
    <mergeCell ref="Q191:Q193"/>
    <mergeCell ref="E220:F220"/>
    <mergeCell ref="G220:P220"/>
    <mergeCell ref="E221:F221"/>
    <mergeCell ref="E222:F222"/>
    <mergeCell ref="G222:P222"/>
    <mergeCell ref="E197:F197"/>
    <mergeCell ref="C198:D198"/>
    <mergeCell ref="E198:F198"/>
    <mergeCell ref="C210:Q210"/>
    <mergeCell ref="C217:C219"/>
    <mergeCell ref="D217:D219"/>
    <mergeCell ref="E217:F219"/>
    <mergeCell ref="G217:P219"/>
    <mergeCell ref="Q217:Q219"/>
    <mergeCell ref="E246:F246"/>
    <mergeCell ref="G246:P246"/>
    <mergeCell ref="E247:F247"/>
    <mergeCell ref="E248:F248"/>
    <mergeCell ref="G248:P248"/>
    <mergeCell ref="E223:F223"/>
    <mergeCell ref="C224:D224"/>
    <mergeCell ref="E224:F224"/>
    <mergeCell ref="C236:Q236"/>
    <mergeCell ref="C243:C245"/>
    <mergeCell ref="D243:D245"/>
    <mergeCell ref="E243:F245"/>
    <mergeCell ref="G243:P245"/>
    <mergeCell ref="Q243:Q245"/>
    <mergeCell ref="E274:F274"/>
    <mergeCell ref="G274:P274"/>
    <mergeCell ref="E249:F249"/>
    <mergeCell ref="C250:D250"/>
    <mergeCell ref="E250:F250"/>
    <mergeCell ref="C262:Q262"/>
    <mergeCell ref="C269:C271"/>
    <mergeCell ref="D269:D271"/>
    <mergeCell ref="E269:F271"/>
    <mergeCell ref="G269:P271"/>
    <mergeCell ref="Q269:Q271"/>
    <mergeCell ref="E301:F301"/>
    <mergeCell ref="C302:D302"/>
    <mergeCell ref="E302:F302"/>
    <mergeCell ref="G9:P11"/>
    <mergeCell ref="Q9:Q11"/>
    <mergeCell ref="G12:P12"/>
    <mergeCell ref="G14:P14"/>
    <mergeCell ref="E298:F298"/>
    <mergeCell ref="G298:P298"/>
    <mergeCell ref="E299:F299"/>
    <mergeCell ref="E300:F300"/>
    <mergeCell ref="G300:P300"/>
    <mergeCell ref="E275:F275"/>
    <mergeCell ref="C276:D276"/>
    <mergeCell ref="E276:F276"/>
    <mergeCell ref="C288:Q288"/>
    <mergeCell ref="C295:C297"/>
    <mergeCell ref="D295:D297"/>
    <mergeCell ref="E295:F297"/>
    <mergeCell ref="G295:P297"/>
    <mergeCell ref="Q295:Q297"/>
    <mergeCell ref="E272:F272"/>
    <mergeCell ref="G272:P272"/>
    <mergeCell ref="E273:F273"/>
  </mergeCells>
  <printOptions horizontalCentered="1"/>
  <pageMargins left="0.15748031496062992" right="0.39370078740157483" top="1.1811023622047245" bottom="0" header="0.51181102362204722" footer="0"/>
  <pageSetup paperSize="256" orientation="landscape" horizontalDpi="4294967292" verticalDpi="4294967293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O305"/>
  <sheetViews>
    <sheetView topLeftCell="A274" zoomScale="60" zoomScaleNormal="60" workbookViewId="0">
      <selection activeCell="N298" sqref="N298"/>
    </sheetView>
  </sheetViews>
  <sheetFormatPr defaultRowHeight="12.75" x14ac:dyDescent="0.2"/>
  <cols>
    <col min="1" max="1" width="9.7109375" style="108" customWidth="1"/>
    <col min="2" max="2" width="11" style="108" customWidth="1"/>
    <col min="3" max="3" width="5" customWidth="1"/>
    <col min="4" max="4" width="4.7109375" customWidth="1"/>
    <col min="5" max="5" width="1.5703125" customWidth="1"/>
    <col min="6" max="6" width="4.42578125" customWidth="1"/>
    <col min="7" max="7" width="15.28515625" customWidth="1"/>
    <col min="8" max="8" width="15.140625" customWidth="1"/>
    <col min="9" max="11" width="15.7109375" customWidth="1"/>
    <col min="12" max="12" width="32.7109375" customWidth="1"/>
    <col min="13" max="15" width="9.140625" style="112"/>
  </cols>
  <sheetData>
    <row r="3" spans="1:15" ht="15" x14ac:dyDescent="0.2">
      <c r="C3" s="2841" t="s">
        <v>223</v>
      </c>
      <c r="D3" s="2841"/>
      <c r="E3" s="2841"/>
      <c r="F3" s="2841"/>
      <c r="G3" s="2841"/>
      <c r="H3" s="2841"/>
      <c r="I3" s="2841"/>
      <c r="J3" s="2841"/>
      <c r="K3" s="2841"/>
      <c r="L3" s="2841"/>
    </row>
    <row r="4" spans="1:15" s="95" customFormat="1" ht="15" x14ac:dyDescent="0.2">
      <c r="B4" s="152"/>
      <c r="C4" s="152"/>
      <c r="D4" s="152"/>
      <c r="E4" s="152"/>
      <c r="F4" s="152"/>
      <c r="G4" s="152"/>
      <c r="H4" s="152"/>
      <c r="I4" s="152"/>
      <c r="J4" s="138"/>
      <c r="K4" s="138"/>
      <c r="L4" s="138"/>
      <c r="M4" s="112"/>
      <c r="N4" s="112"/>
      <c r="O4" s="112"/>
    </row>
    <row r="5" spans="1:15" ht="15.75" x14ac:dyDescent="0.25">
      <c r="C5" s="112" t="s">
        <v>273</v>
      </c>
      <c r="E5" s="8" t="s">
        <v>27</v>
      </c>
      <c r="F5" s="8" t="str">
        <f>K1b!D4</f>
        <v>Januari</v>
      </c>
      <c r="G5" s="8"/>
      <c r="H5" s="49"/>
      <c r="I5" s="49"/>
      <c r="J5" s="49"/>
      <c r="K5" s="49"/>
      <c r="L5" s="49"/>
    </row>
    <row r="6" spans="1:15" x14ac:dyDescent="0.2">
      <c r="C6" t="s">
        <v>25</v>
      </c>
      <c r="E6" s="8" t="s">
        <v>27</v>
      </c>
      <c r="F6" s="2362">
        <f>K1b!D5</f>
        <v>2014</v>
      </c>
      <c r="G6" s="2362"/>
    </row>
    <row r="7" spans="1:15" x14ac:dyDescent="0.2">
      <c r="C7" t="s">
        <v>185</v>
      </c>
      <c r="E7" s="8" t="s">
        <v>27</v>
      </c>
      <c r="F7" s="8" t="str">
        <f>K1b!D6</f>
        <v>Jawa Timur</v>
      </c>
      <c r="G7" s="8"/>
    </row>
    <row r="8" spans="1:15" x14ac:dyDescent="0.2">
      <c r="C8" t="s">
        <v>26</v>
      </c>
      <c r="E8" s="8" t="s">
        <v>27</v>
      </c>
      <c r="F8" s="8" t="s">
        <v>245</v>
      </c>
      <c r="G8" s="8"/>
    </row>
    <row r="9" spans="1:15" ht="9" customHeight="1" thickBot="1" x14ac:dyDescent="0.25">
      <c r="E9" s="13"/>
      <c r="F9" s="13"/>
      <c r="G9" s="13"/>
      <c r="H9" s="13"/>
      <c r="I9" s="13"/>
      <c r="J9" s="13"/>
      <c r="K9" s="13"/>
      <c r="L9" s="13"/>
    </row>
    <row r="10" spans="1:15" ht="20.100000000000001" customHeight="1" x14ac:dyDescent="0.2">
      <c r="C10" s="2851" t="s">
        <v>0</v>
      </c>
      <c r="D10" s="2853" t="s">
        <v>272</v>
      </c>
      <c r="E10" s="2568"/>
      <c r="F10" s="2569"/>
      <c r="G10" s="2399" t="s">
        <v>224</v>
      </c>
      <c r="H10" s="2399" t="s">
        <v>225</v>
      </c>
      <c r="I10" s="2399" t="s">
        <v>226</v>
      </c>
      <c r="J10" s="2731" t="s">
        <v>227</v>
      </c>
      <c r="K10" s="2733"/>
      <c r="L10" s="2400" t="s">
        <v>4</v>
      </c>
      <c r="M10" s="9"/>
      <c r="N10" s="9"/>
      <c r="O10" s="9"/>
    </row>
    <row r="11" spans="1:15" ht="9.9499999999999993" customHeight="1" x14ac:dyDescent="0.2">
      <c r="C11" s="2852"/>
      <c r="D11" s="2854"/>
      <c r="E11" s="2571"/>
      <c r="F11" s="2572"/>
      <c r="G11" s="2401"/>
      <c r="H11" s="2401"/>
      <c r="I11" s="2401"/>
      <c r="J11" s="2401" t="s">
        <v>228</v>
      </c>
      <c r="K11" s="2740" t="s">
        <v>229</v>
      </c>
      <c r="L11" s="2402"/>
      <c r="M11" s="9"/>
      <c r="N11" s="9"/>
      <c r="O11" s="9"/>
    </row>
    <row r="12" spans="1:15" ht="9.9499999999999993" customHeight="1" x14ac:dyDescent="0.2">
      <c r="C12" s="2852"/>
      <c r="D12" s="2855"/>
      <c r="E12" s="2574"/>
      <c r="F12" s="2575"/>
      <c r="G12" s="2403"/>
      <c r="H12" s="2403"/>
      <c r="I12" s="2403"/>
      <c r="J12" s="2403"/>
      <c r="K12" s="2735"/>
      <c r="L12" s="2404"/>
      <c r="M12" s="9"/>
      <c r="N12" s="9"/>
      <c r="O12" s="9"/>
    </row>
    <row r="13" spans="1:15" s="40" customFormat="1" ht="13.5" customHeight="1" thickBot="1" x14ac:dyDescent="0.25">
      <c r="A13" s="109"/>
      <c r="B13" s="109"/>
      <c r="C13" s="41">
        <v>1</v>
      </c>
      <c r="D13" s="2848">
        <v>2</v>
      </c>
      <c r="E13" s="2849"/>
      <c r="F13" s="2850"/>
      <c r="G13" s="45">
        <v>3</v>
      </c>
      <c r="H13" s="45">
        <v>4</v>
      </c>
      <c r="I13" s="45">
        <v>5</v>
      </c>
      <c r="J13" s="45">
        <v>6</v>
      </c>
      <c r="K13" s="43">
        <v>7</v>
      </c>
      <c r="L13" s="42">
        <v>8</v>
      </c>
    </row>
    <row r="14" spans="1:15" s="112" customFormat="1" ht="15.95" customHeight="1" x14ac:dyDescent="0.2">
      <c r="C14" s="466"/>
      <c r="D14" s="467"/>
      <c r="E14" s="468"/>
      <c r="F14" s="469"/>
      <c r="G14" s="470"/>
      <c r="H14" s="470"/>
      <c r="I14" s="470"/>
      <c r="J14" s="471"/>
      <c r="K14" s="472"/>
      <c r="L14" s="91"/>
    </row>
    <row r="15" spans="1:15" s="112" customFormat="1" ht="15.95" customHeight="1" x14ac:dyDescent="0.2">
      <c r="B15" s="371"/>
      <c r="C15" s="466"/>
      <c r="D15" s="467" t="s">
        <v>275</v>
      </c>
      <c r="E15" s="468"/>
      <c r="F15" s="469"/>
      <c r="G15" s="470">
        <v>26</v>
      </c>
      <c r="H15" s="1216">
        <v>0</v>
      </c>
      <c r="I15" s="470">
        <v>1</v>
      </c>
      <c r="J15" s="471"/>
      <c r="K15" s="472"/>
      <c r="L15" s="91"/>
    </row>
    <row r="16" spans="1:15" s="112" customFormat="1" ht="15.95" customHeight="1" thickBot="1" x14ac:dyDescent="0.25">
      <c r="C16" s="466"/>
      <c r="D16" s="467"/>
      <c r="E16" s="468"/>
      <c r="F16" s="469"/>
      <c r="G16" s="470"/>
      <c r="H16" s="1216"/>
      <c r="I16" s="470"/>
      <c r="J16" s="471"/>
      <c r="K16" s="472"/>
      <c r="L16" s="91"/>
    </row>
    <row r="17" spans="3:12" s="112" customFormat="1" ht="19.5" customHeight="1" thickBot="1" x14ac:dyDescent="0.25">
      <c r="C17" s="2299" t="s">
        <v>308</v>
      </c>
      <c r="D17" s="2323"/>
      <c r="E17" s="2323"/>
      <c r="F17" s="2300"/>
      <c r="G17" s="473">
        <f>SUM(G15:G16)</f>
        <v>26</v>
      </c>
      <c r="H17" s="1217">
        <f t="shared" ref="H17:I17" si="0">SUM(H15:H16)</f>
        <v>0</v>
      </c>
      <c r="I17" s="473">
        <f t="shared" si="0"/>
        <v>1</v>
      </c>
      <c r="J17" s="474"/>
      <c r="K17" s="257"/>
      <c r="L17" s="465"/>
    </row>
    <row r="18" spans="3:12" ht="11.25" customHeight="1" x14ac:dyDescent="0.2">
      <c r="L18" s="87"/>
    </row>
    <row r="19" spans="3:12" ht="11.25" customHeight="1" x14ac:dyDescent="0.2">
      <c r="C19" s="29"/>
      <c r="D19" s="30"/>
      <c r="E19" s="31"/>
      <c r="F19" s="32"/>
      <c r="G19" s="33"/>
      <c r="H19" s="33"/>
      <c r="I19" s="33"/>
      <c r="J19" s="24"/>
    </row>
    <row r="20" spans="3:12" ht="11.25" customHeight="1" x14ac:dyDescent="0.2">
      <c r="C20" s="29"/>
      <c r="D20" s="30"/>
      <c r="E20" s="31"/>
      <c r="F20" s="32"/>
      <c r="G20" s="33"/>
      <c r="H20" s="33"/>
      <c r="I20" s="33"/>
      <c r="J20" s="24"/>
    </row>
    <row r="21" spans="3:12" ht="11.25" customHeight="1" x14ac:dyDescent="0.2">
      <c r="C21" s="579" t="s">
        <v>649</v>
      </c>
      <c r="D21" s="1176" t="s">
        <v>650</v>
      </c>
      <c r="E21" s="1182"/>
      <c r="F21" s="577"/>
      <c r="G21" s="112"/>
      <c r="H21" s="112"/>
      <c r="I21" s="112"/>
      <c r="J21" s="24"/>
    </row>
    <row r="22" spans="3:12" ht="11.25" customHeight="1" x14ac:dyDescent="0.2">
      <c r="C22" s="29"/>
      <c r="D22" s="30"/>
      <c r="E22" s="31"/>
      <c r="F22" s="32"/>
      <c r="G22" s="33"/>
      <c r="H22" s="33"/>
      <c r="I22" s="33"/>
      <c r="J22" s="24"/>
    </row>
    <row r="23" spans="3:12" ht="11.25" customHeight="1" x14ac:dyDescent="0.2">
      <c r="C23" s="29"/>
      <c r="D23" s="30"/>
      <c r="E23" s="31"/>
      <c r="F23" s="32"/>
      <c r="G23" s="33"/>
      <c r="H23" s="33"/>
      <c r="I23" s="33"/>
      <c r="J23" s="24"/>
    </row>
    <row r="24" spans="3:12" ht="11.25" customHeight="1" x14ac:dyDescent="0.2">
      <c r="D24" s="19"/>
      <c r="E24" s="16"/>
      <c r="F24" s="16"/>
      <c r="G24" s="10"/>
      <c r="H24" s="10"/>
      <c r="I24" s="10"/>
    </row>
    <row r="25" spans="3:12" ht="11.25" customHeight="1" x14ac:dyDescent="0.2"/>
    <row r="26" spans="3:12" ht="11.25" customHeight="1" x14ac:dyDescent="0.2"/>
    <row r="27" spans="3:12" ht="11.25" customHeight="1" x14ac:dyDescent="0.2"/>
    <row r="28" spans="3:12" ht="11.25" customHeight="1" x14ac:dyDescent="0.2"/>
    <row r="29" spans="3:12" ht="15" x14ac:dyDescent="0.2">
      <c r="C29" s="2841" t="s">
        <v>223</v>
      </c>
      <c r="D29" s="2841"/>
      <c r="E29" s="2841"/>
      <c r="F29" s="2841"/>
      <c r="G29" s="2841"/>
      <c r="H29" s="2841"/>
      <c r="I29" s="2841"/>
      <c r="J29" s="2841"/>
      <c r="K29" s="2841"/>
      <c r="L29" s="2841"/>
    </row>
    <row r="30" spans="3:12" ht="15" x14ac:dyDescent="0.2">
      <c r="C30" s="152"/>
      <c r="D30" s="152"/>
      <c r="E30" s="152"/>
      <c r="F30" s="152"/>
      <c r="G30" s="152"/>
      <c r="H30" s="152"/>
      <c r="I30" s="152"/>
      <c r="J30" s="584"/>
      <c r="K30" s="584"/>
      <c r="L30" s="584"/>
    </row>
    <row r="31" spans="3:12" ht="15.75" x14ac:dyDescent="0.25">
      <c r="C31" s="112" t="s">
        <v>273</v>
      </c>
      <c r="D31" s="95"/>
      <c r="E31" s="103" t="s">
        <v>27</v>
      </c>
      <c r="F31" s="103" t="s">
        <v>301</v>
      </c>
      <c r="G31" s="103"/>
      <c r="H31" s="1017"/>
      <c r="I31" s="1017"/>
      <c r="J31" s="1017"/>
      <c r="K31" s="1017"/>
      <c r="L31" s="1017"/>
    </row>
    <row r="32" spans="3:12" x14ac:dyDescent="0.2">
      <c r="C32" s="95" t="s">
        <v>25</v>
      </c>
      <c r="D32" s="95"/>
      <c r="E32" s="103" t="s">
        <v>27</v>
      </c>
      <c r="F32" s="2362">
        <v>2014</v>
      </c>
      <c r="G32" s="2362"/>
      <c r="H32" s="95"/>
      <c r="I32" s="95"/>
      <c r="J32" s="95"/>
      <c r="K32" s="95"/>
      <c r="L32" s="95"/>
    </row>
    <row r="33" spans="3:12" x14ac:dyDescent="0.2">
      <c r="C33" s="95" t="s">
        <v>185</v>
      </c>
      <c r="D33" s="95"/>
      <c r="E33" s="103" t="s">
        <v>27</v>
      </c>
      <c r="F33" s="103" t="s">
        <v>295</v>
      </c>
      <c r="G33" s="103"/>
      <c r="H33" s="95"/>
      <c r="I33" s="95"/>
      <c r="J33" s="95"/>
      <c r="K33" s="95"/>
      <c r="L33" s="95"/>
    </row>
    <row r="34" spans="3:12" x14ac:dyDescent="0.2">
      <c r="C34" s="95" t="s">
        <v>26</v>
      </c>
      <c r="D34" s="95"/>
      <c r="E34" s="103" t="s">
        <v>27</v>
      </c>
      <c r="F34" s="103" t="s">
        <v>245</v>
      </c>
      <c r="G34" s="103"/>
      <c r="H34" s="95"/>
      <c r="I34" s="95"/>
      <c r="J34" s="95"/>
      <c r="K34" s="95"/>
      <c r="L34" s="95"/>
    </row>
    <row r="35" spans="3:12" ht="13.5" thickBot="1" x14ac:dyDescent="0.25">
      <c r="C35" s="95"/>
      <c r="D35" s="95"/>
      <c r="E35" s="13"/>
      <c r="F35" s="13"/>
      <c r="G35" s="13"/>
      <c r="H35" s="13"/>
      <c r="I35" s="13"/>
      <c r="J35" s="13"/>
      <c r="K35" s="13"/>
      <c r="L35" s="13"/>
    </row>
    <row r="36" spans="3:12" x14ac:dyDescent="0.2">
      <c r="C36" s="2851" t="s">
        <v>0</v>
      </c>
      <c r="D36" s="2853" t="s">
        <v>272</v>
      </c>
      <c r="E36" s="2568"/>
      <c r="F36" s="2569"/>
      <c r="G36" s="2399" t="s">
        <v>224</v>
      </c>
      <c r="H36" s="2399" t="s">
        <v>225</v>
      </c>
      <c r="I36" s="2399" t="s">
        <v>226</v>
      </c>
      <c r="J36" s="2731" t="s">
        <v>227</v>
      </c>
      <c r="K36" s="2733"/>
      <c r="L36" s="2400" t="s">
        <v>4</v>
      </c>
    </row>
    <row r="37" spans="3:12" x14ac:dyDescent="0.2">
      <c r="C37" s="2852"/>
      <c r="D37" s="2854"/>
      <c r="E37" s="2571"/>
      <c r="F37" s="2572"/>
      <c r="G37" s="2401"/>
      <c r="H37" s="2401"/>
      <c r="I37" s="2401"/>
      <c r="J37" s="2401" t="s">
        <v>228</v>
      </c>
      <c r="K37" s="2740" t="s">
        <v>229</v>
      </c>
      <c r="L37" s="2402"/>
    </row>
    <row r="38" spans="3:12" x14ac:dyDescent="0.2">
      <c r="C38" s="2852"/>
      <c r="D38" s="2855"/>
      <c r="E38" s="2574"/>
      <c r="F38" s="2575"/>
      <c r="G38" s="2403"/>
      <c r="H38" s="2403"/>
      <c r="I38" s="2403"/>
      <c r="J38" s="2403"/>
      <c r="K38" s="2735"/>
      <c r="L38" s="2404"/>
    </row>
    <row r="39" spans="3:12" ht="13.5" thickBot="1" x14ac:dyDescent="0.25">
      <c r="C39" s="41">
        <v>1</v>
      </c>
      <c r="D39" s="2848">
        <v>2</v>
      </c>
      <c r="E39" s="2849"/>
      <c r="F39" s="2850"/>
      <c r="G39" s="45">
        <v>3</v>
      </c>
      <c r="H39" s="45">
        <v>4</v>
      </c>
      <c r="I39" s="45">
        <v>5</v>
      </c>
      <c r="J39" s="45">
        <v>6</v>
      </c>
      <c r="K39" s="43">
        <v>7</v>
      </c>
      <c r="L39" s="583">
        <v>8</v>
      </c>
    </row>
    <row r="40" spans="3:12" x14ac:dyDescent="0.2">
      <c r="C40" s="466"/>
      <c r="D40" s="467"/>
      <c r="E40" s="468"/>
      <c r="F40" s="469"/>
      <c r="G40" s="470"/>
      <c r="H40" s="470"/>
      <c r="I40" s="470"/>
      <c r="J40" s="471"/>
      <c r="K40" s="472"/>
      <c r="L40" s="91"/>
    </row>
    <row r="41" spans="3:12" x14ac:dyDescent="0.2">
      <c r="C41" s="466"/>
      <c r="D41" s="467" t="s">
        <v>275</v>
      </c>
      <c r="E41" s="468"/>
      <c r="F41" s="469"/>
      <c r="G41" s="470">
        <v>33</v>
      </c>
      <c r="H41" s="470">
        <v>10</v>
      </c>
      <c r="I41" s="470">
        <v>3</v>
      </c>
      <c r="J41" s="471"/>
      <c r="K41" s="472"/>
      <c r="L41" s="91"/>
    </row>
    <row r="42" spans="3:12" ht="13.5" thickBot="1" x14ac:dyDescent="0.25">
      <c r="C42" s="466"/>
      <c r="D42" s="467"/>
      <c r="E42" s="468"/>
      <c r="F42" s="469"/>
      <c r="G42" s="470"/>
      <c r="H42" s="470"/>
      <c r="I42" s="470"/>
      <c r="J42" s="471"/>
      <c r="K42" s="472"/>
      <c r="L42" s="91"/>
    </row>
    <row r="43" spans="3:12" ht="13.5" thickBot="1" x14ac:dyDescent="0.25">
      <c r="C43" s="2299" t="s">
        <v>308</v>
      </c>
      <c r="D43" s="2323"/>
      <c r="E43" s="2323"/>
      <c r="F43" s="2300"/>
      <c r="G43" s="473">
        <f>SUM(G41:G42)</f>
        <v>33</v>
      </c>
      <c r="H43" s="473">
        <f t="shared" ref="H43" si="1">SUM(H41:H42)</f>
        <v>10</v>
      </c>
      <c r="I43" s="473">
        <f t="shared" ref="I43" si="2">SUM(I41:I42)</f>
        <v>3</v>
      </c>
      <c r="J43" s="474"/>
      <c r="K43" s="257"/>
      <c r="L43" s="465"/>
    </row>
    <row r="44" spans="3:12" x14ac:dyDescent="0.2">
      <c r="C44" s="95"/>
      <c r="D44" s="95"/>
      <c r="E44" s="95"/>
      <c r="F44" s="95"/>
      <c r="G44" s="95"/>
      <c r="H44" s="95"/>
      <c r="I44" s="95"/>
      <c r="J44" s="95"/>
      <c r="K44" s="95"/>
      <c r="L44" s="87"/>
    </row>
    <row r="45" spans="3:12" x14ac:dyDescent="0.2">
      <c r="C45" s="29"/>
      <c r="D45" s="30"/>
      <c r="E45" s="31"/>
      <c r="F45" s="32"/>
      <c r="G45" s="33"/>
      <c r="H45" s="33"/>
      <c r="I45" s="33"/>
      <c r="J45" s="24"/>
      <c r="K45" s="95"/>
      <c r="L45" s="95"/>
    </row>
    <row r="46" spans="3:12" x14ac:dyDescent="0.2">
      <c r="C46" s="29"/>
      <c r="D46" s="30"/>
      <c r="E46" s="31"/>
      <c r="F46" s="32"/>
      <c r="G46" s="33"/>
      <c r="H46" s="33"/>
      <c r="I46" s="33"/>
      <c r="J46" s="24"/>
      <c r="K46" s="95"/>
      <c r="L46" s="95"/>
    </row>
    <row r="47" spans="3:12" x14ac:dyDescent="0.2">
      <c r="C47" s="1237" t="s">
        <v>644</v>
      </c>
      <c r="D47" s="112" t="s">
        <v>679</v>
      </c>
      <c r="E47" s="1237"/>
      <c r="F47" s="112"/>
      <c r="G47" s="112"/>
      <c r="H47" s="112"/>
      <c r="I47" s="112"/>
      <c r="J47" s="24"/>
      <c r="K47" s="95"/>
      <c r="L47" s="95"/>
    </row>
    <row r="48" spans="3:12" x14ac:dyDescent="0.2">
      <c r="C48" s="29"/>
      <c r="D48" s="30"/>
      <c r="E48" s="31"/>
      <c r="F48" s="32"/>
      <c r="G48" s="33"/>
      <c r="H48" s="33"/>
      <c r="I48" s="33"/>
      <c r="J48" s="24"/>
      <c r="K48" s="95"/>
      <c r="L48" s="95"/>
    </row>
    <row r="49" spans="3:12" x14ac:dyDescent="0.2">
      <c r="C49" s="29"/>
      <c r="D49" s="30"/>
      <c r="E49" s="31"/>
      <c r="F49" s="32"/>
      <c r="G49" s="33"/>
      <c r="H49" s="33"/>
      <c r="I49" s="33"/>
      <c r="J49" s="24"/>
      <c r="K49" s="95"/>
      <c r="L49" s="95"/>
    </row>
    <row r="50" spans="3:12" x14ac:dyDescent="0.2">
      <c r="C50" s="95"/>
      <c r="D50" s="573"/>
      <c r="E50" s="16"/>
      <c r="F50" s="16"/>
      <c r="G50" s="10"/>
      <c r="H50" s="10"/>
      <c r="I50" s="10"/>
      <c r="J50" s="95"/>
      <c r="K50" s="95"/>
      <c r="L50" s="95"/>
    </row>
    <row r="51" spans="3:12" x14ac:dyDescent="0.2"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3:12" x14ac:dyDescent="0.2"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4" spans="3:12" ht="15" x14ac:dyDescent="0.2">
      <c r="C54" s="2841" t="s">
        <v>223</v>
      </c>
      <c r="D54" s="2841"/>
      <c r="E54" s="2841"/>
      <c r="F54" s="2841"/>
      <c r="G54" s="2841"/>
      <c r="H54" s="2841"/>
      <c r="I54" s="2841"/>
      <c r="J54" s="2841"/>
      <c r="K54" s="2841"/>
      <c r="L54" s="2841"/>
    </row>
    <row r="55" spans="3:12" ht="15" x14ac:dyDescent="0.2">
      <c r="C55" s="152"/>
      <c r="D55" s="152"/>
      <c r="E55" s="152"/>
      <c r="F55" s="152"/>
      <c r="G55" s="152"/>
      <c r="H55" s="152"/>
      <c r="I55" s="152"/>
      <c r="J55" s="1294"/>
      <c r="K55" s="1294"/>
      <c r="L55" s="1294"/>
    </row>
    <row r="56" spans="3:12" ht="15.75" x14ac:dyDescent="0.25">
      <c r="C56" s="112" t="s">
        <v>273</v>
      </c>
      <c r="D56" s="95"/>
      <c r="E56" s="103" t="s">
        <v>27</v>
      </c>
      <c r="F56" s="103" t="s">
        <v>284</v>
      </c>
      <c r="G56" s="103"/>
      <c r="H56" s="1297"/>
      <c r="I56" s="1297"/>
      <c r="J56" s="1297"/>
      <c r="K56" s="1297"/>
      <c r="L56" s="1297"/>
    </row>
    <row r="57" spans="3:12" x14ac:dyDescent="0.2">
      <c r="C57" s="95" t="s">
        <v>25</v>
      </c>
      <c r="D57" s="95"/>
      <c r="E57" s="103" t="s">
        <v>27</v>
      </c>
      <c r="F57" s="2362">
        <v>2014</v>
      </c>
      <c r="G57" s="2362"/>
      <c r="H57" s="95"/>
      <c r="I57" s="95"/>
      <c r="J57" s="95"/>
      <c r="K57" s="95"/>
      <c r="L57" s="95"/>
    </row>
    <row r="58" spans="3:12" x14ac:dyDescent="0.2">
      <c r="C58" s="95" t="s">
        <v>185</v>
      </c>
      <c r="D58" s="95"/>
      <c r="E58" s="103" t="s">
        <v>27</v>
      </c>
      <c r="F58" s="103" t="s">
        <v>295</v>
      </c>
      <c r="G58" s="103"/>
      <c r="H58" s="95"/>
      <c r="I58" s="95"/>
      <c r="J58" s="95"/>
      <c r="K58" s="95"/>
      <c r="L58" s="95"/>
    </row>
    <row r="59" spans="3:12" x14ac:dyDescent="0.2">
      <c r="C59" s="95" t="s">
        <v>26</v>
      </c>
      <c r="D59" s="95"/>
      <c r="E59" s="103" t="s">
        <v>27</v>
      </c>
      <c r="F59" s="103" t="s">
        <v>245</v>
      </c>
      <c r="G59" s="103"/>
      <c r="H59" s="95"/>
      <c r="I59" s="95"/>
      <c r="J59" s="95"/>
      <c r="K59" s="95"/>
      <c r="L59" s="95"/>
    </row>
    <row r="60" spans="3:12" ht="13.5" thickBot="1" x14ac:dyDescent="0.25">
      <c r="C60" s="95"/>
      <c r="D60" s="95"/>
      <c r="E60" s="13"/>
      <c r="F60" s="13"/>
      <c r="G60" s="13"/>
      <c r="H60" s="13"/>
      <c r="I60" s="13"/>
      <c r="J60" s="13"/>
      <c r="K60" s="13"/>
      <c r="L60" s="13"/>
    </row>
    <row r="61" spans="3:12" x14ac:dyDescent="0.2">
      <c r="C61" s="2842" t="s">
        <v>0</v>
      </c>
      <c r="D61" s="2844" t="s">
        <v>272</v>
      </c>
      <c r="E61" s="2608"/>
      <c r="F61" s="2609"/>
      <c r="G61" s="2434" t="s">
        <v>224</v>
      </c>
      <c r="H61" s="2434" t="s">
        <v>225</v>
      </c>
      <c r="I61" s="2434" t="s">
        <v>226</v>
      </c>
      <c r="J61" s="2313" t="s">
        <v>227</v>
      </c>
      <c r="K61" s="2314"/>
      <c r="L61" s="2436" t="s">
        <v>4</v>
      </c>
    </row>
    <row r="62" spans="3:12" x14ac:dyDescent="0.2">
      <c r="C62" s="2843"/>
      <c r="D62" s="2845"/>
      <c r="E62" s="2611"/>
      <c r="F62" s="2612"/>
      <c r="G62" s="2847"/>
      <c r="H62" s="2847"/>
      <c r="I62" s="2847"/>
      <c r="J62" s="2847" t="s">
        <v>228</v>
      </c>
      <c r="K62" s="2766" t="s">
        <v>229</v>
      </c>
      <c r="L62" s="2759"/>
    </row>
    <row r="63" spans="3:12" x14ac:dyDescent="0.2">
      <c r="C63" s="2843"/>
      <c r="D63" s="2846"/>
      <c r="E63" s="2614"/>
      <c r="F63" s="2615"/>
      <c r="G63" s="2437"/>
      <c r="H63" s="2437"/>
      <c r="I63" s="2437"/>
      <c r="J63" s="2437"/>
      <c r="K63" s="2767"/>
      <c r="L63" s="2439"/>
    </row>
    <row r="64" spans="3:12" ht="13.5" thickBot="1" x14ac:dyDescent="0.25">
      <c r="C64" s="375">
        <v>1</v>
      </c>
      <c r="D64" s="2696">
        <v>2</v>
      </c>
      <c r="E64" s="2398"/>
      <c r="F64" s="2344"/>
      <c r="G64" s="1352">
        <v>3</v>
      </c>
      <c r="H64" s="1352">
        <v>4</v>
      </c>
      <c r="I64" s="1352">
        <v>5</v>
      </c>
      <c r="J64" s="1352">
        <v>6</v>
      </c>
      <c r="K64" s="376">
        <v>7</v>
      </c>
      <c r="L64" s="1353">
        <v>8</v>
      </c>
    </row>
    <row r="65" spans="1:15" x14ac:dyDescent="0.2">
      <c r="C65" s="1427"/>
      <c r="D65" s="1428"/>
      <c r="E65" s="1429"/>
      <c r="F65" s="1430"/>
      <c r="G65" s="1431"/>
      <c r="H65" s="1431"/>
      <c r="I65" s="1431"/>
      <c r="J65" s="1432"/>
      <c r="K65" s="1433"/>
      <c r="L65" s="1434"/>
    </row>
    <row r="66" spans="1:15" x14ac:dyDescent="0.2">
      <c r="C66" s="1427"/>
      <c r="D66" s="1428" t="s">
        <v>275</v>
      </c>
      <c r="E66" s="1429"/>
      <c r="F66" s="1430"/>
      <c r="G66" s="1431">
        <v>29</v>
      </c>
      <c r="H66" s="1431">
        <v>10</v>
      </c>
      <c r="I66" s="1431">
        <v>1</v>
      </c>
      <c r="J66" s="1432"/>
      <c r="K66" s="1433"/>
      <c r="L66" s="1434"/>
    </row>
    <row r="67" spans="1:15" ht="13.5" thickBot="1" x14ac:dyDescent="0.25">
      <c r="C67" s="466"/>
      <c r="D67" s="467"/>
      <c r="E67" s="468"/>
      <c r="F67" s="469"/>
      <c r="G67" s="470"/>
      <c r="H67" s="470"/>
      <c r="I67" s="470"/>
      <c r="J67" s="471"/>
      <c r="K67" s="472"/>
      <c r="L67" s="91"/>
    </row>
    <row r="68" spans="1:15" ht="13.5" thickBot="1" x14ac:dyDescent="0.25">
      <c r="C68" s="2299" t="s">
        <v>308</v>
      </c>
      <c r="D68" s="2323"/>
      <c r="E68" s="2323"/>
      <c r="F68" s="2300"/>
      <c r="G68" s="473">
        <f>SUM(G66:G67)</f>
        <v>29</v>
      </c>
      <c r="H68" s="473">
        <f t="shared" ref="H68:I68" si="3">SUM(H66:H67)</f>
        <v>10</v>
      </c>
      <c r="I68" s="473">
        <f t="shared" si="3"/>
        <v>1</v>
      </c>
      <c r="J68" s="474"/>
      <c r="K68" s="257"/>
      <c r="L68" s="465"/>
    </row>
    <row r="69" spans="1:15" x14ac:dyDescent="0.2">
      <c r="C69" s="95"/>
      <c r="D69" s="95"/>
      <c r="E69" s="95"/>
      <c r="F69" s="95"/>
      <c r="G69" s="95"/>
      <c r="H69" s="95"/>
      <c r="I69" s="95"/>
      <c r="J69" s="95"/>
      <c r="K69" s="95"/>
      <c r="L69" s="87"/>
    </row>
    <row r="70" spans="1:15" x14ac:dyDescent="0.2">
      <c r="C70" s="29"/>
      <c r="D70" s="30"/>
      <c r="E70" s="31"/>
      <c r="F70" s="32"/>
      <c r="G70" s="33"/>
      <c r="H70" s="33"/>
      <c r="I70" s="33"/>
      <c r="J70" s="24"/>
      <c r="K70" s="95"/>
      <c r="L70" s="95"/>
    </row>
    <row r="71" spans="1:15" x14ac:dyDescent="0.2">
      <c r="C71" s="29"/>
      <c r="D71" s="30"/>
      <c r="E71" s="31"/>
      <c r="F71" s="32"/>
      <c r="G71" s="33"/>
      <c r="H71" s="33"/>
      <c r="I71" s="33"/>
      <c r="J71" s="24"/>
      <c r="K71" s="95"/>
      <c r="L71" s="95"/>
    </row>
    <row r="72" spans="1:15" x14ac:dyDescent="0.2">
      <c r="C72" s="1292" t="s">
        <v>644</v>
      </c>
      <c r="D72" s="112" t="s">
        <v>679</v>
      </c>
      <c r="E72" s="1292"/>
      <c r="F72" s="112"/>
      <c r="G72" s="112"/>
      <c r="H72" s="112"/>
      <c r="I72" s="112"/>
      <c r="J72" s="24"/>
      <c r="K72" s="95"/>
      <c r="L72" s="95"/>
    </row>
    <row r="73" spans="1:15" x14ac:dyDescent="0.2">
      <c r="C73" s="29"/>
      <c r="D73" s="30"/>
      <c r="E73" s="31"/>
      <c r="F73" s="32"/>
      <c r="G73" s="33"/>
      <c r="H73" s="33"/>
      <c r="I73" s="33"/>
      <c r="J73" s="24"/>
      <c r="K73" s="95"/>
      <c r="L73" s="95"/>
    </row>
    <row r="74" spans="1:15" x14ac:dyDescent="0.2">
      <c r="C74" s="29"/>
      <c r="D74" s="30"/>
      <c r="E74" s="31"/>
      <c r="F74" s="32"/>
      <c r="G74" s="33"/>
      <c r="H74" s="33"/>
      <c r="I74" s="33"/>
      <c r="J74" s="24"/>
      <c r="K74" s="95"/>
      <c r="L74" s="95"/>
    </row>
    <row r="75" spans="1:15" x14ac:dyDescent="0.2">
      <c r="C75" s="95"/>
      <c r="D75" s="1291"/>
      <c r="E75" s="16"/>
      <c r="F75" s="16"/>
      <c r="G75" s="10"/>
      <c r="H75" s="10"/>
      <c r="I75" s="10"/>
      <c r="J75" s="95"/>
      <c r="K75" s="95"/>
      <c r="L75" s="95"/>
    </row>
    <row r="76" spans="1:15" x14ac:dyDescent="0.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9" spans="1:15" s="95" customFormat="1" ht="15" x14ac:dyDescent="0.2">
      <c r="A79" s="108"/>
      <c r="B79" s="108"/>
      <c r="C79" s="2841" t="s">
        <v>223</v>
      </c>
      <c r="D79" s="2841"/>
      <c r="E79" s="2841"/>
      <c r="F79" s="2841"/>
      <c r="G79" s="2841"/>
      <c r="H79" s="2841"/>
      <c r="I79" s="2841"/>
      <c r="J79" s="2841"/>
      <c r="K79" s="2841"/>
      <c r="L79" s="2841"/>
      <c r="M79" s="112"/>
      <c r="N79" s="112"/>
      <c r="O79" s="112"/>
    </row>
    <row r="80" spans="1:15" s="95" customFormat="1" ht="15" x14ac:dyDescent="0.2">
      <c r="A80" s="108"/>
      <c r="B80" s="108"/>
      <c r="C80" s="152"/>
      <c r="D80" s="152"/>
      <c r="E80" s="152"/>
      <c r="F80" s="152"/>
      <c r="G80" s="152"/>
      <c r="H80" s="152"/>
      <c r="I80" s="152"/>
      <c r="J80" s="1450"/>
      <c r="K80" s="1450"/>
      <c r="L80" s="1450"/>
      <c r="M80" s="112"/>
      <c r="N80" s="112"/>
      <c r="O80" s="112"/>
    </row>
    <row r="81" spans="1:15" s="95" customFormat="1" ht="15.75" x14ac:dyDescent="0.25">
      <c r="A81" s="108"/>
      <c r="B81" s="108"/>
      <c r="C81" s="112" t="s">
        <v>273</v>
      </c>
      <c r="E81" s="103" t="s">
        <v>27</v>
      </c>
      <c r="F81" s="103" t="s">
        <v>285</v>
      </c>
      <c r="G81" s="103"/>
      <c r="H81" s="1451"/>
      <c r="I81" s="1451"/>
      <c r="J81" s="1451"/>
      <c r="K81" s="1451"/>
      <c r="L81" s="1451"/>
      <c r="M81" s="112"/>
      <c r="N81" s="112"/>
      <c r="O81" s="112"/>
    </row>
    <row r="82" spans="1:15" s="95" customFormat="1" x14ac:dyDescent="0.2">
      <c r="A82" s="108"/>
      <c r="B82" s="108"/>
      <c r="C82" s="95" t="s">
        <v>25</v>
      </c>
      <c r="E82" s="103" t="s">
        <v>27</v>
      </c>
      <c r="F82" s="2362">
        <v>2014</v>
      </c>
      <c r="G82" s="2362"/>
      <c r="M82" s="112"/>
      <c r="N82" s="112"/>
      <c r="O82" s="112"/>
    </row>
    <row r="83" spans="1:15" s="95" customFormat="1" x14ac:dyDescent="0.2">
      <c r="A83" s="108"/>
      <c r="B83" s="108"/>
      <c r="C83" s="95" t="s">
        <v>185</v>
      </c>
      <c r="E83" s="103" t="s">
        <v>27</v>
      </c>
      <c r="F83" s="103" t="s">
        <v>295</v>
      </c>
      <c r="G83" s="103"/>
      <c r="M83" s="112"/>
      <c r="N83" s="112"/>
      <c r="O83" s="112"/>
    </row>
    <row r="84" spans="1:15" s="95" customFormat="1" x14ac:dyDescent="0.2">
      <c r="A84" s="108"/>
      <c r="B84" s="108"/>
      <c r="C84" s="95" t="s">
        <v>26</v>
      </c>
      <c r="E84" s="103" t="s">
        <v>27</v>
      </c>
      <c r="F84" s="103" t="s">
        <v>245</v>
      </c>
      <c r="G84" s="103"/>
      <c r="M84" s="112"/>
      <c r="N84" s="112"/>
      <c r="O84" s="112"/>
    </row>
    <row r="85" spans="1:15" s="95" customFormat="1" ht="13.5" thickBot="1" x14ac:dyDescent="0.25">
      <c r="A85" s="108"/>
      <c r="B85" s="108"/>
      <c r="E85" s="13"/>
      <c r="F85" s="13"/>
      <c r="G85" s="13"/>
      <c r="H85" s="13"/>
      <c r="I85" s="13"/>
      <c r="J85" s="13"/>
      <c r="K85" s="13"/>
      <c r="L85" s="13"/>
      <c r="M85" s="112"/>
      <c r="N85" s="112"/>
      <c r="O85" s="112"/>
    </row>
    <row r="86" spans="1:15" s="95" customFormat="1" x14ac:dyDescent="0.2">
      <c r="A86" s="108"/>
      <c r="B86" s="108"/>
      <c r="C86" s="2842" t="s">
        <v>0</v>
      </c>
      <c r="D86" s="2844" t="s">
        <v>272</v>
      </c>
      <c r="E86" s="2608"/>
      <c r="F86" s="2609"/>
      <c r="G86" s="2434" t="s">
        <v>224</v>
      </c>
      <c r="H86" s="2434" t="s">
        <v>225</v>
      </c>
      <c r="I86" s="2434" t="s">
        <v>226</v>
      </c>
      <c r="J86" s="2313" t="s">
        <v>227</v>
      </c>
      <c r="K86" s="2314"/>
      <c r="L86" s="2436" t="s">
        <v>4</v>
      </c>
      <c r="M86" s="112"/>
      <c r="N86" s="112"/>
      <c r="O86" s="112"/>
    </row>
    <row r="87" spans="1:15" s="95" customFormat="1" x14ac:dyDescent="0.2">
      <c r="A87" s="108"/>
      <c r="B87" s="108"/>
      <c r="C87" s="2843"/>
      <c r="D87" s="2845"/>
      <c r="E87" s="2611"/>
      <c r="F87" s="2612"/>
      <c r="G87" s="2847"/>
      <c r="H87" s="2847"/>
      <c r="I87" s="2847"/>
      <c r="J87" s="2847" t="s">
        <v>228</v>
      </c>
      <c r="K87" s="2766" t="s">
        <v>229</v>
      </c>
      <c r="L87" s="2759"/>
      <c r="M87" s="112"/>
      <c r="N87" s="112"/>
      <c r="O87" s="112"/>
    </row>
    <row r="88" spans="1:15" s="95" customFormat="1" x14ac:dyDescent="0.2">
      <c r="A88" s="108"/>
      <c r="B88" s="108"/>
      <c r="C88" s="2843"/>
      <c r="D88" s="2846"/>
      <c r="E88" s="2614"/>
      <c r="F88" s="2615"/>
      <c r="G88" s="2437"/>
      <c r="H88" s="2437"/>
      <c r="I88" s="2437"/>
      <c r="J88" s="2437"/>
      <c r="K88" s="2767"/>
      <c r="L88" s="2439"/>
      <c r="M88" s="112"/>
      <c r="N88" s="112"/>
      <c r="O88" s="112"/>
    </row>
    <row r="89" spans="1:15" s="95" customFormat="1" ht="13.5" thickBot="1" x14ac:dyDescent="0.25">
      <c r="A89" s="108"/>
      <c r="B89" s="108"/>
      <c r="C89" s="375">
        <v>1</v>
      </c>
      <c r="D89" s="2696">
        <v>2</v>
      </c>
      <c r="E89" s="2398"/>
      <c r="F89" s="2344"/>
      <c r="G89" s="1447">
        <v>3</v>
      </c>
      <c r="H89" s="1447">
        <v>4</v>
      </c>
      <c r="I89" s="1447">
        <v>5</v>
      </c>
      <c r="J89" s="1447">
        <v>6</v>
      </c>
      <c r="K89" s="376">
        <v>7</v>
      </c>
      <c r="L89" s="1448">
        <v>8</v>
      </c>
      <c r="M89" s="112"/>
      <c r="N89" s="112"/>
      <c r="O89" s="112"/>
    </row>
    <row r="90" spans="1:15" s="95" customFormat="1" x14ac:dyDescent="0.2">
      <c r="A90" s="108"/>
      <c r="B90" s="108"/>
      <c r="C90" s="1427"/>
      <c r="D90" s="1428"/>
      <c r="E90" s="1429"/>
      <c r="F90" s="1430"/>
      <c r="G90" s="1431"/>
      <c r="H90" s="1431"/>
      <c r="I90" s="1431"/>
      <c r="J90" s="1432"/>
      <c r="K90" s="1433"/>
      <c r="L90" s="1434"/>
      <c r="M90" s="112"/>
      <c r="N90" s="112"/>
      <c r="O90" s="112"/>
    </row>
    <row r="91" spans="1:15" s="95" customFormat="1" x14ac:dyDescent="0.2">
      <c r="A91" s="108"/>
      <c r="B91" s="108"/>
      <c r="C91" s="1427"/>
      <c r="D91" s="1428" t="s">
        <v>275</v>
      </c>
      <c r="E91" s="1429"/>
      <c r="F91" s="1430"/>
      <c r="G91" s="1485">
        <v>18</v>
      </c>
      <c r="H91" s="1485">
        <v>8</v>
      </c>
      <c r="I91" s="1485">
        <v>0</v>
      </c>
      <c r="J91" s="1432"/>
      <c r="K91" s="1433"/>
      <c r="L91" s="1434"/>
      <c r="M91" s="112"/>
      <c r="N91" s="112"/>
      <c r="O91" s="112"/>
    </row>
    <row r="92" spans="1:15" s="95" customFormat="1" ht="13.5" thickBot="1" x14ac:dyDescent="0.25">
      <c r="A92" s="108"/>
      <c r="B92" s="108"/>
      <c r="C92" s="466"/>
      <c r="D92" s="467"/>
      <c r="E92" s="468"/>
      <c r="F92" s="469"/>
      <c r="G92" s="1216"/>
      <c r="H92" s="1216"/>
      <c r="I92" s="1216"/>
      <c r="J92" s="471"/>
      <c r="K92" s="472"/>
      <c r="L92" s="91"/>
      <c r="M92" s="112"/>
      <c r="N92" s="112"/>
      <c r="O92" s="112"/>
    </row>
    <row r="93" spans="1:15" s="95" customFormat="1" ht="13.5" thickBot="1" x14ac:dyDescent="0.25">
      <c r="A93" s="108"/>
      <c r="B93" s="108"/>
      <c r="C93" s="2299" t="s">
        <v>308</v>
      </c>
      <c r="D93" s="2323"/>
      <c r="E93" s="2323"/>
      <c r="F93" s="2300"/>
      <c r="G93" s="1217">
        <f>SUM(G91:G92)</f>
        <v>18</v>
      </c>
      <c r="H93" s="1217">
        <f t="shared" ref="H93:I93" si="4">SUM(H91:H92)</f>
        <v>8</v>
      </c>
      <c r="I93" s="1217">
        <f t="shared" si="4"/>
        <v>0</v>
      </c>
      <c r="J93" s="474"/>
      <c r="K93" s="257"/>
      <c r="L93" s="465"/>
      <c r="M93" s="112"/>
      <c r="N93" s="112"/>
      <c r="O93" s="112"/>
    </row>
    <row r="94" spans="1:15" s="95" customFormat="1" x14ac:dyDescent="0.2">
      <c r="A94" s="108"/>
      <c r="B94" s="108"/>
      <c r="L94" s="87"/>
      <c r="M94" s="112"/>
      <c r="N94" s="112"/>
      <c r="O94" s="112"/>
    </row>
    <row r="95" spans="1:15" s="95" customFormat="1" x14ac:dyDescent="0.2">
      <c r="A95" s="108"/>
      <c r="B95" s="108"/>
      <c r="C95" s="29"/>
      <c r="D95" s="30"/>
      <c r="E95" s="31"/>
      <c r="F95" s="32"/>
      <c r="G95" s="33"/>
      <c r="H95" s="33"/>
      <c r="I95" s="33"/>
      <c r="J95" s="24"/>
      <c r="M95" s="112"/>
      <c r="N95" s="112"/>
      <c r="O95" s="112"/>
    </row>
    <row r="96" spans="1:15" s="95" customFormat="1" x14ac:dyDescent="0.2">
      <c r="A96" s="108"/>
      <c r="B96" s="108"/>
      <c r="C96" s="29"/>
      <c r="D96" s="30"/>
      <c r="E96" s="31"/>
      <c r="F96" s="32"/>
      <c r="G96" s="33"/>
      <c r="H96" s="33"/>
      <c r="I96" s="33"/>
      <c r="J96" s="24"/>
      <c r="M96" s="112"/>
      <c r="N96" s="112"/>
      <c r="O96" s="112"/>
    </row>
    <row r="97" spans="1:15" s="95" customFormat="1" x14ac:dyDescent="0.2">
      <c r="A97" s="108"/>
      <c r="B97" s="108"/>
      <c r="C97" s="1449" t="s">
        <v>644</v>
      </c>
      <c r="D97" s="112" t="s">
        <v>679</v>
      </c>
      <c r="E97" s="1449"/>
      <c r="F97" s="112"/>
      <c r="G97" s="112"/>
      <c r="H97" s="112"/>
      <c r="I97" s="112"/>
      <c r="J97" s="24"/>
      <c r="M97" s="112"/>
      <c r="N97" s="112"/>
      <c r="O97" s="112"/>
    </row>
    <row r="98" spans="1:15" s="95" customFormat="1" x14ac:dyDescent="0.2">
      <c r="A98" s="108"/>
      <c r="B98" s="108"/>
      <c r="C98" s="29"/>
      <c r="D98" s="30"/>
      <c r="E98" s="31"/>
      <c r="F98" s="32"/>
      <c r="G98" s="33"/>
      <c r="H98" s="33"/>
      <c r="I98" s="33"/>
      <c r="J98" s="24"/>
      <c r="M98" s="112"/>
      <c r="N98" s="112"/>
      <c r="O98" s="112"/>
    </row>
    <row r="99" spans="1:15" s="95" customFormat="1" x14ac:dyDescent="0.2">
      <c r="A99" s="108"/>
      <c r="B99" s="108"/>
      <c r="C99" s="29"/>
      <c r="D99" s="30"/>
      <c r="E99" s="31"/>
      <c r="F99" s="32"/>
      <c r="G99" s="33"/>
      <c r="H99" s="33"/>
      <c r="I99" s="33"/>
      <c r="J99" s="24"/>
      <c r="M99" s="112"/>
      <c r="N99" s="112"/>
      <c r="O99" s="112"/>
    </row>
    <row r="100" spans="1:15" s="95" customFormat="1" x14ac:dyDescent="0.2">
      <c r="A100" s="108"/>
      <c r="B100" s="108"/>
      <c r="D100" s="1446"/>
      <c r="E100" s="16"/>
      <c r="F100" s="16"/>
      <c r="G100" s="10"/>
      <c r="H100" s="10"/>
      <c r="I100" s="10"/>
      <c r="M100" s="112"/>
      <c r="N100" s="112"/>
      <c r="O100" s="112"/>
    </row>
    <row r="101" spans="1:15" s="95" customFormat="1" x14ac:dyDescent="0.2">
      <c r="A101" s="108"/>
      <c r="B101" s="108"/>
      <c r="M101" s="112"/>
      <c r="N101" s="112"/>
      <c r="O101" s="112"/>
    </row>
    <row r="104" spans="1:15" ht="15" x14ac:dyDescent="0.2">
      <c r="C104" s="2841" t="s">
        <v>223</v>
      </c>
      <c r="D104" s="2841"/>
      <c r="E104" s="2841"/>
      <c r="F104" s="2841"/>
      <c r="G104" s="2841"/>
      <c r="H104" s="2841"/>
      <c r="I104" s="2841"/>
      <c r="J104" s="2841"/>
      <c r="K104" s="2841"/>
      <c r="L104" s="2841"/>
    </row>
    <row r="105" spans="1:15" ht="15" x14ac:dyDescent="0.2">
      <c r="C105" s="152"/>
      <c r="D105" s="152"/>
      <c r="E105" s="152"/>
      <c r="F105" s="152"/>
      <c r="G105" s="152"/>
      <c r="H105" s="152"/>
      <c r="I105" s="152"/>
      <c r="J105" s="1632"/>
      <c r="K105" s="1632"/>
      <c r="L105" s="1632"/>
    </row>
    <row r="106" spans="1:15" ht="15.75" x14ac:dyDescent="0.25">
      <c r="C106" s="112" t="s">
        <v>273</v>
      </c>
      <c r="D106" s="95"/>
      <c r="E106" s="103" t="s">
        <v>27</v>
      </c>
      <c r="F106" s="103" t="s">
        <v>286</v>
      </c>
      <c r="G106" s="103"/>
      <c r="H106" s="1633"/>
      <c r="I106" s="1633"/>
      <c r="J106" s="1633"/>
      <c r="K106" s="1633"/>
      <c r="L106" s="1633"/>
    </row>
    <row r="107" spans="1:15" x14ac:dyDescent="0.2">
      <c r="C107" s="95" t="s">
        <v>25</v>
      </c>
      <c r="D107" s="95"/>
      <c r="E107" s="103" t="s">
        <v>27</v>
      </c>
      <c r="F107" s="2362">
        <v>2014</v>
      </c>
      <c r="G107" s="2362"/>
      <c r="H107" s="95"/>
      <c r="I107" s="95"/>
      <c r="J107" s="95"/>
      <c r="K107" s="95"/>
      <c r="L107" s="95"/>
    </row>
    <row r="108" spans="1:15" x14ac:dyDescent="0.2">
      <c r="C108" s="95" t="s">
        <v>185</v>
      </c>
      <c r="D108" s="95"/>
      <c r="E108" s="103" t="s">
        <v>27</v>
      </c>
      <c r="F108" s="103" t="s">
        <v>295</v>
      </c>
      <c r="G108" s="103"/>
      <c r="H108" s="95"/>
      <c r="I108" s="95"/>
      <c r="J108" s="95"/>
      <c r="K108" s="95"/>
      <c r="L108" s="95"/>
    </row>
    <row r="109" spans="1:15" x14ac:dyDescent="0.2">
      <c r="C109" s="95" t="s">
        <v>26</v>
      </c>
      <c r="D109" s="95"/>
      <c r="E109" s="103" t="s">
        <v>27</v>
      </c>
      <c r="F109" s="103" t="s">
        <v>245</v>
      </c>
      <c r="G109" s="103"/>
      <c r="H109" s="95"/>
      <c r="I109" s="95"/>
      <c r="J109" s="95"/>
      <c r="K109" s="95"/>
      <c r="L109" s="95"/>
    </row>
    <row r="110" spans="1:15" ht="13.5" thickBot="1" x14ac:dyDescent="0.25">
      <c r="C110" s="95"/>
      <c r="D110" s="95"/>
      <c r="E110" s="13"/>
      <c r="F110" s="13"/>
      <c r="G110" s="13"/>
      <c r="H110" s="13"/>
      <c r="I110" s="13"/>
      <c r="J110" s="13"/>
      <c r="K110" s="13"/>
      <c r="L110" s="13"/>
    </row>
    <row r="111" spans="1:15" x14ac:dyDescent="0.2">
      <c r="C111" s="2842" t="s">
        <v>0</v>
      </c>
      <c r="D111" s="2844" t="s">
        <v>272</v>
      </c>
      <c r="E111" s="2608"/>
      <c r="F111" s="2609"/>
      <c r="G111" s="2434" t="s">
        <v>224</v>
      </c>
      <c r="H111" s="2434" t="s">
        <v>225</v>
      </c>
      <c r="I111" s="2434" t="s">
        <v>226</v>
      </c>
      <c r="J111" s="2313" t="s">
        <v>227</v>
      </c>
      <c r="K111" s="2314"/>
      <c r="L111" s="2436" t="s">
        <v>4</v>
      </c>
    </row>
    <row r="112" spans="1:15" x14ac:dyDescent="0.2">
      <c r="C112" s="2843"/>
      <c r="D112" s="2845"/>
      <c r="E112" s="2611"/>
      <c r="F112" s="2612"/>
      <c r="G112" s="2847"/>
      <c r="H112" s="2847"/>
      <c r="I112" s="2847"/>
      <c r="J112" s="2847" t="s">
        <v>228</v>
      </c>
      <c r="K112" s="2766" t="s">
        <v>229</v>
      </c>
      <c r="L112" s="2759"/>
    </row>
    <row r="113" spans="3:12" x14ac:dyDescent="0.2">
      <c r="C113" s="2843"/>
      <c r="D113" s="2846"/>
      <c r="E113" s="2614"/>
      <c r="F113" s="2615"/>
      <c r="G113" s="2437"/>
      <c r="H113" s="2437"/>
      <c r="I113" s="2437"/>
      <c r="J113" s="2437"/>
      <c r="K113" s="2767"/>
      <c r="L113" s="2439"/>
    </row>
    <row r="114" spans="3:12" ht="13.5" thickBot="1" x14ac:dyDescent="0.25">
      <c r="C114" s="375">
        <v>1</v>
      </c>
      <c r="D114" s="2696">
        <v>2</v>
      </c>
      <c r="E114" s="2398"/>
      <c r="F114" s="2344"/>
      <c r="G114" s="1629">
        <v>3</v>
      </c>
      <c r="H114" s="1629">
        <v>4</v>
      </c>
      <c r="I114" s="1629">
        <v>5</v>
      </c>
      <c r="J114" s="1629">
        <v>6</v>
      </c>
      <c r="K114" s="376">
        <v>7</v>
      </c>
      <c r="L114" s="1630">
        <v>8</v>
      </c>
    </row>
    <row r="115" spans="3:12" x14ac:dyDescent="0.2">
      <c r="C115" s="1427"/>
      <c r="D115" s="1428"/>
      <c r="E115" s="1429"/>
      <c r="F115" s="1430"/>
      <c r="G115" s="1431"/>
      <c r="H115" s="1431"/>
      <c r="I115" s="1431"/>
      <c r="J115" s="1432"/>
      <c r="K115" s="1433"/>
      <c r="L115" s="1434"/>
    </row>
    <row r="116" spans="3:12" x14ac:dyDescent="0.2">
      <c r="C116" s="1427"/>
      <c r="D116" s="1428" t="s">
        <v>275</v>
      </c>
      <c r="E116" s="1429"/>
      <c r="F116" s="1430"/>
      <c r="G116" s="1485">
        <v>20</v>
      </c>
      <c r="H116" s="1485">
        <v>7</v>
      </c>
      <c r="I116" s="1485">
        <v>0</v>
      </c>
      <c r="J116" s="1432"/>
      <c r="K116" s="1433"/>
      <c r="L116" s="1434"/>
    </row>
    <row r="117" spans="3:12" ht="13.5" thickBot="1" x14ac:dyDescent="0.25">
      <c r="C117" s="466"/>
      <c r="D117" s="467"/>
      <c r="E117" s="468"/>
      <c r="F117" s="469"/>
      <c r="G117" s="1216"/>
      <c r="H117" s="1216"/>
      <c r="I117" s="1216"/>
      <c r="J117" s="471"/>
      <c r="K117" s="472"/>
      <c r="L117" s="91"/>
    </row>
    <row r="118" spans="3:12" ht="13.5" thickBot="1" x14ac:dyDescent="0.25">
      <c r="C118" s="2299" t="s">
        <v>308</v>
      </c>
      <c r="D118" s="2323"/>
      <c r="E118" s="2323"/>
      <c r="F118" s="2300"/>
      <c r="G118" s="1217">
        <f>SUM(G116:G117)</f>
        <v>20</v>
      </c>
      <c r="H118" s="1217">
        <f t="shared" ref="H118:I118" si="5">SUM(H116:H117)</f>
        <v>7</v>
      </c>
      <c r="I118" s="1217">
        <f t="shared" si="5"/>
        <v>0</v>
      </c>
      <c r="J118" s="474"/>
      <c r="K118" s="257"/>
      <c r="L118" s="465"/>
    </row>
    <row r="119" spans="3:12" x14ac:dyDescent="0.2">
      <c r="C119" s="95"/>
      <c r="D119" s="95"/>
      <c r="E119" s="95"/>
      <c r="F119" s="95"/>
      <c r="G119" s="95"/>
      <c r="H119" s="95"/>
      <c r="I119" s="95"/>
      <c r="J119" s="95"/>
      <c r="K119" s="95"/>
      <c r="L119" s="87"/>
    </row>
    <row r="120" spans="3:12" x14ac:dyDescent="0.2">
      <c r="C120" s="29"/>
      <c r="D120" s="30"/>
      <c r="E120" s="31"/>
      <c r="F120" s="32"/>
      <c r="G120" s="33"/>
      <c r="H120" s="33"/>
      <c r="I120" s="33"/>
      <c r="J120" s="24"/>
      <c r="K120" s="95"/>
      <c r="L120" s="95"/>
    </row>
    <row r="121" spans="3:12" x14ac:dyDescent="0.2">
      <c r="C121" s="29"/>
      <c r="D121" s="30"/>
      <c r="E121" s="31"/>
      <c r="F121" s="32"/>
      <c r="G121" s="33"/>
      <c r="H121" s="33"/>
      <c r="I121" s="33"/>
      <c r="J121" s="24"/>
      <c r="K121" s="95"/>
      <c r="L121" s="95"/>
    </row>
    <row r="122" spans="3:12" x14ac:dyDescent="0.2">
      <c r="C122" s="1631" t="s">
        <v>644</v>
      </c>
      <c r="D122" s="112" t="s">
        <v>679</v>
      </c>
      <c r="E122" s="1631"/>
      <c r="F122" s="112"/>
      <c r="G122" s="112"/>
      <c r="H122" s="112"/>
      <c r="I122" s="112"/>
      <c r="J122" s="24"/>
      <c r="K122" s="95"/>
      <c r="L122" s="95"/>
    </row>
    <row r="123" spans="3:12" x14ac:dyDescent="0.2">
      <c r="C123" s="29"/>
      <c r="D123" s="30"/>
      <c r="E123" s="31"/>
      <c r="F123" s="32"/>
      <c r="G123" s="33"/>
      <c r="H123" s="33"/>
      <c r="I123" s="33"/>
      <c r="J123" s="24"/>
      <c r="K123" s="95"/>
      <c r="L123" s="95"/>
    </row>
    <row r="124" spans="3:12" x14ac:dyDescent="0.2">
      <c r="C124" s="29"/>
      <c r="D124" s="30"/>
      <c r="E124" s="31"/>
      <c r="F124" s="32"/>
      <c r="G124" s="33"/>
      <c r="H124" s="33"/>
      <c r="I124" s="33"/>
      <c r="J124" s="24"/>
      <c r="K124" s="95"/>
      <c r="L124" s="95"/>
    </row>
    <row r="125" spans="3:12" x14ac:dyDescent="0.2">
      <c r="C125" s="95"/>
      <c r="D125" s="1628"/>
      <c r="E125" s="16"/>
      <c r="F125" s="16"/>
      <c r="G125" s="10"/>
      <c r="H125" s="10"/>
      <c r="I125" s="10"/>
      <c r="J125" s="95"/>
      <c r="K125" s="95"/>
      <c r="L125" s="95"/>
    </row>
    <row r="126" spans="3:12" x14ac:dyDescent="0.2">
      <c r="C126" s="95"/>
      <c r="D126" s="95"/>
      <c r="E126" s="95"/>
      <c r="F126" s="95"/>
      <c r="G126" s="95"/>
      <c r="H126" s="95"/>
      <c r="I126" s="95"/>
      <c r="J126" s="95"/>
      <c r="K126" s="95"/>
      <c r="L126" s="95"/>
    </row>
    <row r="129" spans="1:15" s="95" customFormat="1" ht="15" x14ac:dyDescent="0.2">
      <c r="A129" s="108"/>
      <c r="B129" s="108"/>
      <c r="C129" s="2841" t="s">
        <v>223</v>
      </c>
      <c r="D129" s="2841"/>
      <c r="E129" s="2841"/>
      <c r="F129" s="2841"/>
      <c r="G129" s="2841"/>
      <c r="H129" s="2841"/>
      <c r="I129" s="2841"/>
      <c r="J129" s="2841"/>
      <c r="K129" s="2841"/>
      <c r="L129" s="2841"/>
      <c r="M129" s="112"/>
      <c r="N129" s="112"/>
      <c r="O129" s="112"/>
    </row>
    <row r="130" spans="1:15" s="95" customFormat="1" ht="15" x14ac:dyDescent="0.2">
      <c r="A130" s="108"/>
      <c r="B130" s="108"/>
      <c r="C130" s="152"/>
      <c r="D130" s="152"/>
      <c r="E130" s="152"/>
      <c r="F130" s="152"/>
      <c r="G130" s="152"/>
      <c r="H130" s="152"/>
      <c r="I130" s="152"/>
      <c r="J130" s="1779"/>
      <c r="K130" s="1779"/>
      <c r="L130" s="1779"/>
      <c r="M130" s="112"/>
      <c r="N130" s="112"/>
      <c r="O130" s="112"/>
    </row>
    <row r="131" spans="1:15" s="95" customFormat="1" ht="15.75" x14ac:dyDescent="0.25">
      <c r="A131" s="108"/>
      <c r="B131" s="108"/>
      <c r="C131" s="112" t="s">
        <v>273</v>
      </c>
      <c r="E131" s="103" t="s">
        <v>27</v>
      </c>
      <c r="F131" s="103" t="s">
        <v>287</v>
      </c>
      <c r="G131" s="103"/>
      <c r="H131" s="1780"/>
      <c r="I131" s="1780"/>
      <c r="J131" s="1780"/>
      <c r="K131" s="1780"/>
      <c r="L131" s="1780"/>
      <c r="M131" s="112"/>
      <c r="N131" s="112"/>
      <c r="O131" s="112"/>
    </row>
    <row r="132" spans="1:15" s="95" customFormat="1" x14ac:dyDescent="0.2">
      <c r="A132" s="108"/>
      <c r="B132" s="108"/>
      <c r="C132" s="95" t="s">
        <v>25</v>
      </c>
      <c r="E132" s="103" t="s">
        <v>27</v>
      </c>
      <c r="F132" s="2362">
        <v>2014</v>
      </c>
      <c r="G132" s="2362"/>
      <c r="M132" s="112"/>
      <c r="N132" s="112"/>
      <c r="O132" s="112"/>
    </row>
    <row r="133" spans="1:15" s="95" customFormat="1" x14ac:dyDescent="0.2">
      <c r="A133" s="108"/>
      <c r="B133" s="108"/>
      <c r="C133" s="95" t="s">
        <v>185</v>
      </c>
      <c r="E133" s="103" t="s">
        <v>27</v>
      </c>
      <c r="F133" s="103" t="s">
        <v>295</v>
      </c>
      <c r="G133" s="103"/>
      <c r="M133" s="112"/>
      <c r="N133" s="112"/>
      <c r="O133" s="112"/>
    </row>
    <row r="134" spans="1:15" s="95" customFormat="1" x14ac:dyDescent="0.2">
      <c r="A134" s="108"/>
      <c r="B134" s="108"/>
      <c r="C134" s="95" t="s">
        <v>26</v>
      </c>
      <c r="E134" s="103" t="s">
        <v>27</v>
      </c>
      <c r="F134" s="103" t="s">
        <v>245</v>
      </c>
      <c r="G134" s="103"/>
      <c r="M134" s="112"/>
      <c r="N134" s="112"/>
      <c r="O134" s="112"/>
    </row>
    <row r="135" spans="1:15" s="95" customFormat="1" ht="13.5" thickBot="1" x14ac:dyDescent="0.25">
      <c r="A135" s="108"/>
      <c r="B135" s="108"/>
      <c r="E135" s="13"/>
      <c r="F135" s="13"/>
      <c r="G135" s="13"/>
      <c r="H135" s="13"/>
      <c r="I135" s="13"/>
      <c r="J135" s="13"/>
      <c r="K135" s="13"/>
      <c r="L135" s="13"/>
      <c r="M135" s="112"/>
      <c r="N135" s="112"/>
      <c r="O135" s="112"/>
    </row>
    <row r="136" spans="1:15" s="95" customFormat="1" x14ac:dyDescent="0.2">
      <c r="A136" s="108"/>
      <c r="B136" s="108"/>
      <c r="C136" s="2842" t="s">
        <v>0</v>
      </c>
      <c r="D136" s="2844" t="s">
        <v>272</v>
      </c>
      <c r="E136" s="2608"/>
      <c r="F136" s="2609"/>
      <c r="G136" s="2434" t="s">
        <v>224</v>
      </c>
      <c r="H136" s="2434" t="s">
        <v>225</v>
      </c>
      <c r="I136" s="2434" t="s">
        <v>226</v>
      </c>
      <c r="J136" s="2313" t="s">
        <v>227</v>
      </c>
      <c r="K136" s="2314"/>
      <c r="L136" s="2436" t="s">
        <v>4</v>
      </c>
      <c r="M136" s="112"/>
      <c r="N136" s="112"/>
      <c r="O136" s="112"/>
    </row>
    <row r="137" spans="1:15" s="95" customFormat="1" x14ac:dyDescent="0.2">
      <c r="A137" s="108"/>
      <c r="B137" s="108"/>
      <c r="C137" s="2843"/>
      <c r="D137" s="2845"/>
      <c r="E137" s="2611"/>
      <c r="F137" s="2612"/>
      <c r="G137" s="2847"/>
      <c r="H137" s="2847"/>
      <c r="I137" s="2847"/>
      <c r="J137" s="2847" t="s">
        <v>228</v>
      </c>
      <c r="K137" s="2766" t="s">
        <v>229</v>
      </c>
      <c r="L137" s="2759"/>
      <c r="M137" s="112"/>
      <c r="N137" s="112"/>
      <c r="O137" s="112"/>
    </row>
    <row r="138" spans="1:15" s="95" customFormat="1" x14ac:dyDescent="0.2">
      <c r="A138" s="108"/>
      <c r="B138" s="108"/>
      <c r="C138" s="2843"/>
      <c r="D138" s="2846"/>
      <c r="E138" s="2614"/>
      <c r="F138" s="2615"/>
      <c r="G138" s="2437"/>
      <c r="H138" s="2437"/>
      <c r="I138" s="2437"/>
      <c r="J138" s="2437"/>
      <c r="K138" s="2767"/>
      <c r="L138" s="2439"/>
      <c r="M138" s="112"/>
      <c r="N138" s="112"/>
      <c r="O138" s="112"/>
    </row>
    <row r="139" spans="1:15" s="95" customFormat="1" ht="13.5" thickBot="1" x14ac:dyDescent="0.25">
      <c r="A139" s="108"/>
      <c r="B139" s="108"/>
      <c r="C139" s="375">
        <v>1</v>
      </c>
      <c r="D139" s="2696">
        <v>2</v>
      </c>
      <c r="E139" s="2398"/>
      <c r="F139" s="2344"/>
      <c r="G139" s="1773">
        <v>3</v>
      </c>
      <c r="H139" s="1773">
        <v>4</v>
      </c>
      <c r="I139" s="1773">
        <v>5</v>
      </c>
      <c r="J139" s="1773">
        <v>6</v>
      </c>
      <c r="K139" s="376">
        <v>7</v>
      </c>
      <c r="L139" s="1774">
        <v>8</v>
      </c>
      <c r="M139" s="112"/>
      <c r="N139" s="112"/>
      <c r="O139" s="112"/>
    </row>
    <row r="140" spans="1:15" s="95" customFormat="1" x14ac:dyDescent="0.2">
      <c r="A140" s="108"/>
      <c r="B140" s="108"/>
      <c r="C140" s="1427"/>
      <c r="D140" s="1428"/>
      <c r="E140" s="1429"/>
      <c r="F140" s="1430"/>
      <c r="G140" s="1431"/>
      <c r="H140" s="1431"/>
      <c r="I140" s="1431"/>
      <c r="J140" s="1432"/>
      <c r="K140" s="1433"/>
      <c r="L140" s="1434"/>
      <c r="M140" s="112"/>
      <c r="N140" s="112"/>
      <c r="O140" s="112"/>
    </row>
    <row r="141" spans="1:15" s="95" customFormat="1" x14ac:dyDescent="0.2">
      <c r="A141" s="108"/>
      <c r="B141" s="108"/>
      <c r="C141" s="1427"/>
      <c r="D141" s="1428" t="s">
        <v>275</v>
      </c>
      <c r="E141" s="1429"/>
      <c r="F141" s="1430"/>
      <c r="G141" s="1485">
        <v>16</v>
      </c>
      <c r="H141" s="1485">
        <v>6</v>
      </c>
      <c r="I141" s="1485">
        <v>0</v>
      </c>
      <c r="J141" s="1432"/>
      <c r="K141" s="1433"/>
      <c r="L141" s="1434"/>
      <c r="M141" s="112"/>
      <c r="N141" s="112"/>
      <c r="O141" s="112"/>
    </row>
    <row r="142" spans="1:15" s="95" customFormat="1" ht="13.5" thickBot="1" x14ac:dyDescent="0.25">
      <c r="A142" s="108"/>
      <c r="B142" s="108"/>
      <c r="C142" s="466"/>
      <c r="D142" s="467"/>
      <c r="E142" s="468"/>
      <c r="F142" s="469"/>
      <c r="G142" s="1216"/>
      <c r="H142" s="1216"/>
      <c r="I142" s="1216"/>
      <c r="J142" s="471"/>
      <c r="K142" s="472"/>
      <c r="L142" s="91"/>
      <c r="M142" s="112"/>
      <c r="N142" s="112"/>
      <c r="O142" s="112"/>
    </row>
    <row r="143" spans="1:15" s="95" customFormat="1" ht="13.5" thickBot="1" x14ac:dyDescent="0.25">
      <c r="A143" s="108"/>
      <c r="B143" s="108"/>
      <c r="C143" s="2299" t="s">
        <v>308</v>
      </c>
      <c r="D143" s="2323"/>
      <c r="E143" s="2323"/>
      <c r="F143" s="2300"/>
      <c r="G143" s="1217">
        <f>SUM(G141:G142)</f>
        <v>16</v>
      </c>
      <c r="H143" s="1217">
        <f t="shared" ref="H143:I143" si="6">SUM(H141:H142)</f>
        <v>6</v>
      </c>
      <c r="I143" s="1217">
        <f t="shared" si="6"/>
        <v>0</v>
      </c>
      <c r="J143" s="474"/>
      <c r="K143" s="257"/>
      <c r="L143" s="465"/>
      <c r="M143" s="112"/>
      <c r="N143" s="112"/>
      <c r="O143" s="112"/>
    </row>
    <row r="144" spans="1:15" s="95" customFormat="1" x14ac:dyDescent="0.2">
      <c r="A144" s="108"/>
      <c r="B144" s="108"/>
      <c r="L144" s="87"/>
      <c r="M144" s="112"/>
      <c r="N144" s="112"/>
      <c r="O144" s="112"/>
    </row>
    <row r="145" spans="1:15" s="95" customFormat="1" x14ac:dyDescent="0.2">
      <c r="A145" s="108"/>
      <c r="B145" s="108"/>
      <c r="C145" s="29"/>
      <c r="D145" s="30"/>
      <c r="E145" s="31"/>
      <c r="F145" s="32"/>
      <c r="G145" s="33"/>
      <c r="H145" s="33"/>
      <c r="I145" s="33"/>
      <c r="J145" s="24"/>
      <c r="M145" s="112"/>
      <c r="N145" s="112"/>
      <c r="O145" s="112"/>
    </row>
    <row r="146" spans="1:15" s="95" customFormat="1" x14ac:dyDescent="0.2">
      <c r="A146" s="108"/>
      <c r="B146" s="108"/>
      <c r="C146" s="29"/>
      <c r="D146" s="30"/>
      <c r="E146" s="31"/>
      <c r="F146" s="32"/>
      <c r="G146" s="33"/>
      <c r="H146" s="33"/>
      <c r="I146" s="33"/>
      <c r="J146" s="24"/>
      <c r="M146" s="112"/>
      <c r="N146" s="112"/>
      <c r="O146" s="112"/>
    </row>
    <row r="147" spans="1:15" s="95" customFormat="1" x14ac:dyDescent="0.2">
      <c r="A147" s="108"/>
      <c r="B147" s="108"/>
      <c r="C147" s="1778" t="s">
        <v>644</v>
      </c>
      <c r="D147" s="112" t="s">
        <v>679</v>
      </c>
      <c r="E147" s="1778"/>
      <c r="F147" s="112"/>
      <c r="G147" s="112"/>
      <c r="H147" s="112"/>
      <c r="I147" s="112"/>
      <c r="J147" s="24"/>
      <c r="M147" s="112"/>
      <c r="N147" s="112"/>
      <c r="O147" s="112"/>
    </row>
    <row r="148" spans="1:15" s="95" customFormat="1" x14ac:dyDescent="0.2">
      <c r="A148" s="108"/>
      <c r="B148" s="108"/>
      <c r="C148" s="29"/>
      <c r="D148" s="30"/>
      <c r="E148" s="31"/>
      <c r="F148" s="32"/>
      <c r="G148" s="33"/>
      <c r="H148" s="33"/>
      <c r="I148" s="33"/>
      <c r="J148" s="24"/>
      <c r="M148" s="112"/>
      <c r="N148" s="112"/>
      <c r="O148" s="112"/>
    </row>
    <row r="149" spans="1:15" s="95" customFormat="1" x14ac:dyDescent="0.2">
      <c r="A149" s="108"/>
      <c r="B149" s="108"/>
      <c r="C149" s="29"/>
      <c r="D149" s="30"/>
      <c r="E149" s="31"/>
      <c r="F149" s="32"/>
      <c r="G149" s="33"/>
      <c r="H149" s="33"/>
      <c r="I149" s="33"/>
      <c r="J149" s="24"/>
      <c r="M149" s="112"/>
      <c r="N149" s="112"/>
      <c r="O149" s="112"/>
    </row>
    <row r="150" spans="1:15" s="95" customFormat="1" x14ac:dyDescent="0.2">
      <c r="A150" s="108"/>
      <c r="B150" s="108"/>
      <c r="D150" s="1772"/>
      <c r="E150" s="16"/>
      <c r="F150" s="16"/>
      <c r="G150" s="10"/>
      <c r="H150" s="10"/>
      <c r="I150" s="10"/>
      <c r="M150" s="112"/>
      <c r="N150" s="112"/>
      <c r="O150" s="112"/>
    </row>
    <row r="151" spans="1:15" s="95" customFormat="1" x14ac:dyDescent="0.2">
      <c r="A151" s="108"/>
      <c r="B151" s="108"/>
      <c r="M151" s="112"/>
      <c r="N151" s="112"/>
      <c r="O151" s="112"/>
    </row>
    <row r="154" spans="1:15" ht="15" x14ac:dyDescent="0.2">
      <c r="C154" s="2841" t="s">
        <v>223</v>
      </c>
      <c r="D154" s="2841"/>
      <c r="E154" s="2841"/>
      <c r="F154" s="2841"/>
      <c r="G154" s="2841"/>
      <c r="H154" s="2841"/>
      <c r="I154" s="2841"/>
      <c r="J154" s="2841"/>
      <c r="K154" s="2841"/>
      <c r="L154" s="2841"/>
    </row>
    <row r="155" spans="1:15" ht="15" x14ac:dyDescent="0.2">
      <c r="C155" s="152"/>
      <c r="D155" s="152"/>
      <c r="E155" s="152"/>
      <c r="F155" s="152"/>
      <c r="G155" s="152"/>
      <c r="H155" s="152"/>
      <c r="I155" s="152"/>
      <c r="J155" s="1968"/>
      <c r="K155" s="1968"/>
      <c r="L155" s="1968"/>
    </row>
    <row r="156" spans="1:15" ht="15.75" x14ac:dyDescent="0.25">
      <c r="C156" s="112" t="s">
        <v>273</v>
      </c>
      <c r="D156" s="95"/>
      <c r="E156" s="103" t="s">
        <v>27</v>
      </c>
      <c r="F156" s="103" t="s">
        <v>288</v>
      </c>
      <c r="G156" s="103"/>
      <c r="H156" s="1969"/>
      <c r="I156" s="1969"/>
      <c r="J156" s="1969"/>
      <c r="K156" s="1969"/>
      <c r="L156" s="1969"/>
    </row>
    <row r="157" spans="1:15" x14ac:dyDescent="0.2">
      <c r="C157" s="95" t="s">
        <v>25</v>
      </c>
      <c r="D157" s="95"/>
      <c r="E157" s="103" t="s">
        <v>27</v>
      </c>
      <c r="F157" s="2362">
        <v>2014</v>
      </c>
      <c r="G157" s="2362"/>
      <c r="H157" s="95"/>
      <c r="I157" s="95"/>
      <c r="J157" s="95"/>
      <c r="K157" s="95"/>
      <c r="L157" s="95"/>
    </row>
    <row r="158" spans="1:15" x14ac:dyDescent="0.2">
      <c r="C158" s="95" t="s">
        <v>185</v>
      </c>
      <c r="D158" s="95"/>
      <c r="E158" s="103" t="s">
        <v>27</v>
      </c>
      <c r="F158" s="103" t="s">
        <v>295</v>
      </c>
      <c r="G158" s="103"/>
      <c r="H158" s="95"/>
      <c r="I158" s="95"/>
      <c r="J158" s="95"/>
      <c r="K158" s="95"/>
      <c r="L158" s="95"/>
    </row>
    <row r="159" spans="1:15" x14ac:dyDescent="0.2">
      <c r="C159" s="95" t="s">
        <v>26</v>
      </c>
      <c r="D159" s="95"/>
      <c r="E159" s="103" t="s">
        <v>27</v>
      </c>
      <c r="F159" s="103" t="s">
        <v>245</v>
      </c>
      <c r="G159" s="103"/>
      <c r="H159" s="95"/>
      <c r="I159" s="95"/>
      <c r="J159" s="95"/>
      <c r="K159" s="95"/>
      <c r="L159" s="95"/>
    </row>
    <row r="160" spans="1:15" ht="13.5" thickBot="1" x14ac:dyDescent="0.25">
      <c r="C160" s="95"/>
      <c r="D160" s="95"/>
      <c r="E160" s="13"/>
      <c r="F160" s="13"/>
      <c r="G160" s="13"/>
      <c r="H160" s="13"/>
      <c r="I160" s="13"/>
      <c r="J160" s="13"/>
      <c r="K160" s="13"/>
      <c r="L160" s="13"/>
    </row>
    <row r="161" spans="3:12" x14ac:dyDescent="0.2">
      <c r="C161" s="2842" t="s">
        <v>0</v>
      </c>
      <c r="D161" s="2844" t="s">
        <v>272</v>
      </c>
      <c r="E161" s="2608"/>
      <c r="F161" s="2609"/>
      <c r="G161" s="2434" t="s">
        <v>224</v>
      </c>
      <c r="H161" s="2434" t="s">
        <v>225</v>
      </c>
      <c r="I161" s="2434" t="s">
        <v>226</v>
      </c>
      <c r="J161" s="2313" t="s">
        <v>227</v>
      </c>
      <c r="K161" s="2314"/>
      <c r="L161" s="2436" t="s">
        <v>4</v>
      </c>
    </row>
    <row r="162" spans="3:12" x14ac:dyDescent="0.2">
      <c r="C162" s="2843"/>
      <c r="D162" s="2845"/>
      <c r="E162" s="2611"/>
      <c r="F162" s="2612"/>
      <c r="G162" s="2847"/>
      <c r="H162" s="2847"/>
      <c r="I162" s="2847"/>
      <c r="J162" s="2847" t="s">
        <v>228</v>
      </c>
      <c r="K162" s="2766" t="s">
        <v>229</v>
      </c>
      <c r="L162" s="2759"/>
    </row>
    <row r="163" spans="3:12" x14ac:dyDescent="0.2">
      <c r="C163" s="2843"/>
      <c r="D163" s="2846"/>
      <c r="E163" s="2614"/>
      <c r="F163" s="2615"/>
      <c r="G163" s="2437"/>
      <c r="H163" s="2437"/>
      <c r="I163" s="2437"/>
      <c r="J163" s="2437"/>
      <c r="K163" s="2767"/>
      <c r="L163" s="2439"/>
    </row>
    <row r="164" spans="3:12" ht="13.5" thickBot="1" x14ac:dyDescent="0.25">
      <c r="C164" s="375">
        <v>1</v>
      </c>
      <c r="D164" s="2696">
        <v>2</v>
      </c>
      <c r="E164" s="2398"/>
      <c r="F164" s="2344"/>
      <c r="G164" s="1965">
        <v>3</v>
      </c>
      <c r="H164" s="1965">
        <v>4</v>
      </c>
      <c r="I164" s="1965">
        <v>5</v>
      </c>
      <c r="J164" s="1965">
        <v>6</v>
      </c>
      <c r="K164" s="376">
        <v>7</v>
      </c>
      <c r="L164" s="1966">
        <v>8</v>
      </c>
    </row>
    <row r="165" spans="3:12" x14ac:dyDescent="0.2">
      <c r="C165" s="1427"/>
      <c r="D165" s="1428"/>
      <c r="E165" s="1429"/>
      <c r="F165" s="1430"/>
      <c r="G165" s="1431"/>
      <c r="H165" s="1431"/>
      <c r="I165" s="1431"/>
      <c r="J165" s="1432"/>
      <c r="K165" s="1433"/>
      <c r="L165" s="1434"/>
    </row>
    <row r="166" spans="3:12" x14ac:dyDescent="0.2">
      <c r="C166" s="1427"/>
      <c r="D166" s="1428" t="s">
        <v>275</v>
      </c>
      <c r="E166" s="1429"/>
      <c r="F166" s="1430"/>
      <c r="G166" s="1485">
        <v>28</v>
      </c>
      <c r="H166" s="1485">
        <v>5</v>
      </c>
      <c r="I166" s="1485">
        <v>0</v>
      </c>
      <c r="J166" s="1432"/>
      <c r="K166" s="1433"/>
      <c r="L166" s="1434"/>
    </row>
    <row r="167" spans="3:12" ht="13.5" thickBot="1" x14ac:dyDescent="0.25">
      <c r="C167" s="466"/>
      <c r="D167" s="467"/>
      <c r="E167" s="468"/>
      <c r="F167" s="469"/>
      <c r="G167" s="1216"/>
      <c r="H167" s="1216"/>
      <c r="I167" s="1216"/>
      <c r="J167" s="471"/>
      <c r="K167" s="472"/>
      <c r="L167" s="91"/>
    </row>
    <row r="168" spans="3:12" ht="13.5" thickBot="1" x14ac:dyDescent="0.25">
      <c r="C168" s="2299" t="s">
        <v>308</v>
      </c>
      <c r="D168" s="2323"/>
      <c r="E168" s="2323"/>
      <c r="F168" s="2300"/>
      <c r="G168" s="1217">
        <f>SUM(G166:G167)</f>
        <v>28</v>
      </c>
      <c r="H168" s="1217">
        <f t="shared" ref="H168:I168" si="7">SUM(H166:H167)</f>
        <v>5</v>
      </c>
      <c r="I168" s="1217">
        <f t="shared" si="7"/>
        <v>0</v>
      </c>
      <c r="J168" s="474"/>
      <c r="K168" s="257"/>
      <c r="L168" s="465"/>
    </row>
    <row r="169" spans="3:12" x14ac:dyDescent="0.2">
      <c r="C169" s="95"/>
      <c r="D169" s="95"/>
      <c r="E169" s="95"/>
      <c r="F169" s="95"/>
      <c r="G169" s="95"/>
      <c r="H169" s="95"/>
      <c r="I169" s="95"/>
      <c r="J169" s="95"/>
      <c r="K169" s="95"/>
      <c r="L169" s="87"/>
    </row>
    <row r="170" spans="3:12" x14ac:dyDescent="0.2">
      <c r="C170" s="29"/>
      <c r="D170" s="30"/>
      <c r="E170" s="31"/>
      <c r="F170" s="32"/>
      <c r="G170" s="33"/>
      <c r="H170" s="33"/>
      <c r="I170" s="33"/>
      <c r="J170" s="24"/>
      <c r="K170" s="95"/>
      <c r="L170" s="95"/>
    </row>
    <row r="171" spans="3:12" x14ac:dyDescent="0.2">
      <c r="C171" s="29"/>
      <c r="D171" s="30"/>
      <c r="E171" s="31"/>
      <c r="F171" s="32"/>
      <c r="G171" s="33"/>
      <c r="H171" s="33"/>
      <c r="I171" s="33"/>
      <c r="J171" s="24"/>
      <c r="K171" s="95"/>
      <c r="L171" s="95"/>
    </row>
    <row r="172" spans="3:12" x14ac:dyDescent="0.2">
      <c r="C172" s="1967" t="s">
        <v>644</v>
      </c>
      <c r="D172" s="112" t="s">
        <v>679</v>
      </c>
      <c r="E172" s="1967"/>
      <c r="F172" s="112"/>
      <c r="G172" s="112"/>
      <c r="H172" s="112"/>
      <c r="I172" s="112"/>
      <c r="J172" s="24"/>
      <c r="K172" s="95"/>
      <c r="L172" s="95"/>
    </row>
    <row r="173" spans="3:12" x14ac:dyDescent="0.2">
      <c r="C173" s="29"/>
      <c r="D173" s="30"/>
      <c r="E173" s="31"/>
      <c r="F173" s="32"/>
      <c r="G173" s="33"/>
      <c r="H173" s="33"/>
      <c r="I173" s="33"/>
      <c r="J173" s="24"/>
      <c r="K173" s="95"/>
      <c r="L173" s="95"/>
    </row>
    <row r="174" spans="3:12" x14ac:dyDescent="0.2">
      <c r="C174" s="29"/>
      <c r="D174" s="30"/>
      <c r="E174" s="31"/>
      <c r="F174" s="32"/>
      <c r="G174" s="33"/>
      <c r="H174" s="33"/>
      <c r="I174" s="33"/>
      <c r="J174" s="24"/>
      <c r="K174" s="95"/>
      <c r="L174" s="95"/>
    </row>
    <row r="175" spans="3:12" x14ac:dyDescent="0.2">
      <c r="C175" s="95"/>
      <c r="D175" s="1964"/>
      <c r="E175" s="16"/>
      <c r="F175" s="16"/>
      <c r="G175" s="10"/>
      <c r="H175" s="10"/>
      <c r="I175" s="10"/>
      <c r="J175" s="95"/>
      <c r="K175" s="95"/>
      <c r="L175" s="95"/>
    </row>
    <row r="176" spans="3:12" x14ac:dyDescent="0.2">
      <c r="C176" s="95"/>
      <c r="D176" s="95"/>
      <c r="E176" s="95"/>
      <c r="F176" s="95"/>
      <c r="G176" s="95"/>
      <c r="H176" s="95"/>
      <c r="I176" s="95"/>
      <c r="J176" s="95"/>
      <c r="K176" s="95"/>
      <c r="L176" s="95"/>
    </row>
    <row r="179" spans="3:12" ht="15" x14ac:dyDescent="0.2">
      <c r="C179" s="2841" t="s">
        <v>223</v>
      </c>
      <c r="D179" s="2841"/>
      <c r="E179" s="2841"/>
      <c r="F179" s="2841"/>
      <c r="G179" s="2841"/>
      <c r="H179" s="2841"/>
      <c r="I179" s="2841"/>
      <c r="J179" s="2841"/>
      <c r="K179" s="2841"/>
      <c r="L179" s="2841"/>
    </row>
    <row r="180" spans="3:12" ht="15" x14ac:dyDescent="0.2">
      <c r="C180" s="152"/>
      <c r="D180" s="152"/>
      <c r="E180" s="152"/>
      <c r="F180" s="152"/>
      <c r="G180" s="152"/>
      <c r="H180" s="152"/>
      <c r="I180" s="152"/>
      <c r="J180" s="2007"/>
      <c r="K180" s="2007"/>
      <c r="L180" s="2007"/>
    </row>
    <row r="181" spans="3:12" ht="15.75" x14ac:dyDescent="0.25">
      <c r="C181" s="112" t="s">
        <v>273</v>
      </c>
      <c r="D181" s="95"/>
      <c r="E181" s="103" t="s">
        <v>27</v>
      </c>
      <c r="F181" s="103" t="s">
        <v>289</v>
      </c>
      <c r="G181" s="103"/>
      <c r="H181" s="2011"/>
      <c r="I181" s="2011"/>
      <c r="J181" s="2011"/>
      <c r="K181" s="2011"/>
      <c r="L181" s="2011"/>
    </row>
    <row r="182" spans="3:12" x14ac:dyDescent="0.2">
      <c r="C182" s="95" t="s">
        <v>25</v>
      </c>
      <c r="D182" s="95"/>
      <c r="E182" s="103" t="s">
        <v>27</v>
      </c>
      <c r="F182" s="2362">
        <v>2014</v>
      </c>
      <c r="G182" s="2362"/>
      <c r="H182" s="95"/>
      <c r="I182" s="95"/>
      <c r="J182" s="95"/>
      <c r="K182" s="95"/>
      <c r="L182" s="95"/>
    </row>
    <row r="183" spans="3:12" x14ac:dyDescent="0.2">
      <c r="C183" s="95" t="s">
        <v>185</v>
      </c>
      <c r="D183" s="95"/>
      <c r="E183" s="103" t="s">
        <v>27</v>
      </c>
      <c r="F183" s="103" t="s">
        <v>295</v>
      </c>
      <c r="G183" s="103"/>
      <c r="H183" s="95"/>
      <c r="I183" s="95"/>
      <c r="J183" s="95"/>
      <c r="K183" s="95"/>
      <c r="L183" s="95"/>
    </row>
    <row r="184" spans="3:12" x14ac:dyDescent="0.2">
      <c r="C184" s="95" t="s">
        <v>26</v>
      </c>
      <c r="D184" s="95"/>
      <c r="E184" s="103" t="s">
        <v>27</v>
      </c>
      <c r="F184" s="103" t="s">
        <v>245</v>
      </c>
      <c r="G184" s="103"/>
      <c r="H184" s="95"/>
      <c r="I184" s="95"/>
      <c r="J184" s="95"/>
      <c r="K184" s="95"/>
      <c r="L184" s="95"/>
    </row>
    <row r="185" spans="3:12" ht="13.5" thickBot="1" x14ac:dyDescent="0.25">
      <c r="C185" s="95"/>
      <c r="D185" s="95"/>
      <c r="E185" s="13"/>
      <c r="F185" s="13"/>
      <c r="G185" s="13"/>
      <c r="H185" s="13"/>
      <c r="I185" s="13"/>
      <c r="J185" s="13"/>
      <c r="K185" s="13"/>
      <c r="L185" s="13"/>
    </row>
    <row r="186" spans="3:12" x14ac:dyDescent="0.2">
      <c r="C186" s="2842" t="s">
        <v>0</v>
      </c>
      <c r="D186" s="2844" t="s">
        <v>272</v>
      </c>
      <c r="E186" s="2608"/>
      <c r="F186" s="2609"/>
      <c r="G186" s="2434" t="s">
        <v>224</v>
      </c>
      <c r="H186" s="2434" t="s">
        <v>225</v>
      </c>
      <c r="I186" s="2434" t="s">
        <v>226</v>
      </c>
      <c r="J186" s="2313" t="s">
        <v>227</v>
      </c>
      <c r="K186" s="2314"/>
      <c r="L186" s="2436" t="s">
        <v>4</v>
      </c>
    </row>
    <row r="187" spans="3:12" x14ac:dyDescent="0.2">
      <c r="C187" s="2843"/>
      <c r="D187" s="2845"/>
      <c r="E187" s="2611"/>
      <c r="F187" s="2612"/>
      <c r="G187" s="2847"/>
      <c r="H187" s="2847"/>
      <c r="I187" s="2847"/>
      <c r="J187" s="2847" t="s">
        <v>228</v>
      </c>
      <c r="K187" s="2766" t="s">
        <v>229</v>
      </c>
      <c r="L187" s="2759"/>
    </row>
    <row r="188" spans="3:12" x14ac:dyDescent="0.2">
      <c r="C188" s="2843"/>
      <c r="D188" s="2846"/>
      <c r="E188" s="2614"/>
      <c r="F188" s="2615"/>
      <c r="G188" s="2437"/>
      <c r="H188" s="2437"/>
      <c r="I188" s="2437"/>
      <c r="J188" s="2437"/>
      <c r="K188" s="2767"/>
      <c r="L188" s="2439"/>
    </row>
    <row r="189" spans="3:12" ht="13.5" thickBot="1" x14ac:dyDescent="0.25">
      <c r="C189" s="375">
        <v>1</v>
      </c>
      <c r="D189" s="2696">
        <v>2</v>
      </c>
      <c r="E189" s="2398"/>
      <c r="F189" s="2344"/>
      <c r="G189" s="1992">
        <v>3</v>
      </c>
      <c r="H189" s="1992">
        <v>4</v>
      </c>
      <c r="I189" s="1992">
        <v>5</v>
      </c>
      <c r="J189" s="1992">
        <v>6</v>
      </c>
      <c r="K189" s="376">
        <v>7</v>
      </c>
      <c r="L189" s="1993">
        <v>8</v>
      </c>
    </row>
    <row r="190" spans="3:12" x14ac:dyDescent="0.2">
      <c r="C190" s="1427"/>
      <c r="D190" s="1428"/>
      <c r="E190" s="1429"/>
      <c r="F190" s="1430"/>
      <c r="G190" s="1431"/>
      <c r="H190" s="1431"/>
      <c r="I190" s="1431"/>
      <c r="J190" s="1432"/>
      <c r="K190" s="1433"/>
      <c r="L190" s="1434"/>
    </row>
    <row r="191" spans="3:12" x14ac:dyDescent="0.2">
      <c r="C191" s="1427"/>
      <c r="D191" s="1428" t="s">
        <v>275</v>
      </c>
      <c r="E191" s="1429"/>
      <c r="F191" s="1430"/>
      <c r="G191" s="1485">
        <v>15</v>
      </c>
      <c r="H191" s="1485">
        <v>6</v>
      </c>
      <c r="I191" s="1485"/>
      <c r="J191" s="1432"/>
      <c r="K191" s="1433"/>
      <c r="L191" s="1434"/>
    </row>
    <row r="192" spans="3:12" ht="13.5" thickBot="1" x14ac:dyDescent="0.25">
      <c r="C192" s="466"/>
      <c r="D192" s="467"/>
      <c r="E192" s="468"/>
      <c r="F192" s="469"/>
      <c r="G192" s="1216"/>
      <c r="H192" s="1216"/>
      <c r="I192" s="1216"/>
      <c r="J192" s="471"/>
      <c r="K192" s="472"/>
      <c r="L192" s="91"/>
    </row>
    <row r="193" spans="3:12" ht="13.5" thickBot="1" x14ac:dyDescent="0.25">
      <c r="C193" s="2299" t="s">
        <v>308</v>
      </c>
      <c r="D193" s="2323"/>
      <c r="E193" s="2323"/>
      <c r="F193" s="2300"/>
      <c r="G193" s="1217">
        <f>SUM(G191:G192)</f>
        <v>15</v>
      </c>
      <c r="H193" s="1217">
        <f t="shared" ref="H193:I193" si="8">SUM(H191:H192)</f>
        <v>6</v>
      </c>
      <c r="I193" s="1217">
        <f t="shared" si="8"/>
        <v>0</v>
      </c>
      <c r="J193" s="474"/>
      <c r="K193" s="257"/>
      <c r="L193" s="465"/>
    </row>
    <row r="194" spans="3:12" x14ac:dyDescent="0.2">
      <c r="C194" s="95"/>
      <c r="D194" s="95"/>
      <c r="E194" s="95"/>
      <c r="F194" s="95"/>
      <c r="G194" s="95"/>
      <c r="H194" s="95"/>
      <c r="I194" s="95"/>
      <c r="J194" s="95"/>
      <c r="K194" s="95"/>
      <c r="L194" s="87"/>
    </row>
    <row r="195" spans="3:12" x14ac:dyDescent="0.2">
      <c r="C195" s="29"/>
      <c r="D195" s="30"/>
      <c r="E195" s="31"/>
      <c r="F195" s="32"/>
      <c r="G195" s="33"/>
      <c r="H195" s="33"/>
      <c r="I195" s="33"/>
      <c r="J195" s="24"/>
      <c r="K195" s="95"/>
      <c r="L195" s="95"/>
    </row>
    <row r="196" spans="3:12" x14ac:dyDescent="0.2">
      <c r="C196" s="29"/>
      <c r="D196" s="30"/>
      <c r="E196" s="31"/>
      <c r="F196" s="32"/>
      <c r="G196" s="33"/>
      <c r="H196" s="33"/>
      <c r="I196" s="33"/>
      <c r="J196" s="24"/>
      <c r="K196" s="95"/>
      <c r="L196" s="95"/>
    </row>
    <row r="197" spans="3:12" x14ac:dyDescent="0.2">
      <c r="C197" s="2004" t="s">
        <v>644</v>
      </c>
      <c r="D197" s="112" t="s">
        <v>679</v>
      </c>
      <c r="E197" s="2004"/>
      <c r="F197" s="112"/>
      <c r="G197" s="112"/>
      <c r="H197" s="112"/>
      <c r="I197" s="112"/>
      <c r="J197" s="24"/>
      <c r="K197" s="95"/>
      <c r="L197" s="95"/>
    </row>
    <row r="198" spans="3:12" x14ac:dyDescent="0.2">
      <c r="C198" s="29"/>
      <c r="D198" s="30"/>
      <c r="E198" s="31"/>
      <c r="F198" s="32"/>
      <c r="G198" s="33"/>
      <c r="H198" s="33"/>
      <c r="I198" s="33"/>
      <c r="J198" s="24"/>
      <c r="K198" s="95"/>
      <c r="L198" s="95"/>
    </row>
    <row r="199" spans="3:12" x14ac:dyDescent="0.2">
      <c r="C199" s="29"/>
      <c r="D199" s="30"/>
      <c r="E199" s="31"/>
      <c r="F199" s="32"/>
      <c r="G199" s="33"/>
      <c r="H199" s="33"/>
      <c r="I199" s="33"/>
      <c r="J199" s="24"/>
      <c r="K199" s="95"/>
      <c r="L199" s="95"/>
    </row>
    <row r="200" spans="3:12" x14ac:dyDescent="0.2">
      <c r="C200" s="95"/>
      <c r="D200" s="1991"/>
      <c r="E200" s="16"/>
      <c r="F200" s="16"/>
      <c r="G200" s="10"/>
      <c r="H200" s="10"/>
      <c r="I200" s="10"/>
      <c r="J200" s="95"/>
      <c r="K200" s="95"/>
      <c r="L200" s="95"/>
    </row>
    <row r="201" spans="3:12" x14ac:dyDescent="0.2">
      <c r="C201" s="95"/>
      <c r="D201" s="95"/>
      <c r="E201" s="95"/>
      <c r="F201" s="95"/>
      <c r="G201" s="95"/>
      <c r="H201" s="95"/>
      <c r="I201" s="95"/>
      <c r="J201" s="95"/>
      <c r="K201" s="95"/>
      <c r="L201" s="95"/>
    </row>
    <row r="205" spans="3:12" ht="15" x14ac:dyDescent="0.2">
      <c r="C205" s="2841" t="s">
        <v>223</v>
      </c>
      <c r="D205" s="2841"/>
      <c r="E205" s="2841"/>
      <c r="F205" s="2841"/>
      <c r="G205" s="2841"/>
      <c r="H205" s="2841"/>
      <c r="I205" s="2841"/>
      <c r="J205" s="2841"/>
      <c r="K205" s="2841"/>
      <c r="L205" s="2841"/>
    </row>
    <row r="206" spans="3:12" ht="15" x14ac:dyDescent="0.2">
      <c r="C206" s="152"/>
      <c r="D206" s="152"/>
      <c r="E206" s="152"/>
      <c r="F206" s="152"/>
      <c r="G206" s="152"/>
      <c r="H206" s="152"/>
      <c r="I206" s="152"/>
      <c r="J206" s="2060"/>
      <c r="K206" s="2060"/>
      <c r="L206" s="2060"/>
    </row>
    <row r="207" spans="3:12" ht="15.75" x14ac:dyDescent="0.25">
      <c r="C207" s="112" t="s">
        <v>273</v>
      </c>
      <c r="D207" s="95"/>
      <c r="E207" s="103" t="s">
        <v>27</v>
      </c>
      <c r="F207" s="103" t="s">
        <v>290</v>
      </c>
      <c r="G207" s="103"/>
      <c r="H207" s="2061"/>
      <c r="I207" s="2061"/>
      <c r="J207" s="2061"/>
      <c r="K207" s="2061"/>
      <c r="L207" s="2061"/>
    </row>
    <row r="208" spans="3:12" x14ac:dyDescent="0.2">
      <c r="C208" s="95" t="s">
        <v>25</v>
      </c>
      <c r="D208" s="95"/>
      <c r="E208" s="103" t="s">
        <v>27</v>
      </c>
      <c r="F208" s="2362">
        <v>2014</v>
      </c>
      <c r="G208" s="2362"/>
      <c r="H208" s="95"/>
      <c r="I208" s="95"/>
      <c r="J208" s="95"/>
      <c r="K208" s="95"/>
      <c r="L208" s="95"/>
    </row>
    <row r="209" spans="3:12" x14ac:dyDescent="0.2">
      <c r="C209" s="95" t="s">
        <v>185</v>
      </c>
      <c r="D209" s="95"/>
      <c r="E209" s="103" t="s">
        <v>27</v>
      </c>
      <c r="F209" s="103" t="s">
        <v>295</v>
      </c>
      <c r="G209" s="103"/>
      <c r="H209" s="95"/>
      <c r="I209" s="95"/>
      <c r="J209" s="95"/>
      <c r="K209" s="95"/>
      <c r="L209" s="95"/>
    </row>
    <row r="210" spans="3:12" x14ac:dyDescent="0.2">
      <c r="C210" s="95" t="s">
        <v>26</v>
      </c>
      <c r="D210" s="95"/>
      <c r="E210" s="103" t="s">
        <v>27</v>
      </c>
      <c r="F210" s="103" t="s">
        <v>245</v>
      </c>
      <c r="G210" s="103"/>
      <c r="H210" s="95"/>
      <c r="I210" s="95"/>
      <c r="J210" s="95"/>
      <c r="K210" s="95"/>
      <c r="L210" s="95"/>
    </row>
    <row r="211" spans="3:12" ht="13.5" thickBot="1" x14ac:dyDescent="0.25">
      <c r="C211" s="95"/>
      <c r="D211" s="95"/>
      <c r="E211" s="13"/>
      <c r="F211" s="13"/>
      <c r="G211" s="13"/>
      <c r="H211" s="13"/>
      <c r="I211" s="13"/>
      <c r="J211" s="13"/>
      <c r="K211" s="13"/>
      <c r="L211" s="13"/>
    </row>
    <row r="212" spans="3:12" x14ac:dyDescent="0.2">
      <c r="C212" s="2842" t="s">
        <v>0</v>
      </c>
      <c r="D212" s="2844" t="s">
        <v>272</v>
      </c>
      <c r="E212" s="2608"/>
      <c r="F212" s="2609"/>
      <c r="G212" s="2434" t="s">
        <v>224</v>
      </c>
      <c r="H212" s="2434" t="s">
        <v>225</v>
      </c>
      <c r="I212" s="2434" t="s">
        <v>226</v>
      </c>
      <c r="J212" s="2313" t="s">
        <v>227</v>
      </c>
      <c r="K212" s="2314"/>
      <c r="L212" s="2436" t="s">
        <v>4</v>
      </c>
    </row>
    <row r="213" spans="3:12" x14ac:dyDescent="0.2">
      <c r="C213" s="2843"/>
      <c r="D213" s="2845"/>
      <c r="E213" s="2611"/>
      <c r="F213" s="2612"/>
      <c r="G213" s="2847"/>
      <c r="H213" s="2847"/>
      <c r="I213" s="2847"/>
      <c r="J213" s="2847" t="s">
        <v>228</v>
      </c>
      <c r="K213" s="2766" t="s">
        <v>229</v>
      </c>
      <c r="L213" s="2759"/>
    </row>
    <row r="214" spans="3:12" x14ac:dyDescent="0.2">
      <c r="C214" s="2843"/>
      <c r="D214" s="2846"/>
      <c r="E214" s="2614"/>
      <c r="F214" s="2615"/>
      <c r="G214" s="2437"/>
      <c r="H214" s="2437"/>
      <c r="I214" s="2437"/>
      <c r="J214" s="2437"/>
      <c r="K214" s="2767"/>
      <c r="L214" s="2439"/>
    </row>
    <row r="215" spans="3:12" ht="13.5" thickBot="1" x14ac:dyDescent="0.25">
      <c r="C215" s="375">
        <v>1</v>
      </c>
      <c r="D215" s="2696">
        <v>2</v>
      </c>
      <c r="E215" s="2398"/>
      <c r="F215" s="2344"/>
      <c r="G215" s="2046">
        <v>3</v>
      </c>
      <c r="H215" s="2046">
        <v>4</v>
      </c>
      <c r="I215" s="2046">
        <v>5</v>
      </c>
      <c r="J215" s="2046">
        <v>6</v>
      </c>
      <c r="K215" s="376">
        <v>7</v>
      </c>
      <c r="L215" s="2047">
        <v>8</v>
      </c>
    </row>
    <row r="216" spans="3:12" x14ac:dyDescent="0.2">
      <c r="C216" s="1427"/>
      <c r="D216" s="1428"/>
      <c r="E216" s="1429"/>
      <c r="F216" s="1430"/>
      <c r="G216" s="1431"/>
      <c r="H216" s="1431"/>
      <c r="I216" s="1431"/>
      <c r="J216" s="1432"/>
      <c r="K216" s="1433"/>
      <c r="L216" s="1434"/>
    </row>
    <row r="217" spans="3:12" x14ac:dyDescent="0.2">
      <c r="C217" s="1427"/>
      <c r="D217" s="1428" t="s">
        <v>275</v>
      </c>
      <c r="E217" s="1429"/>
      <c r="F217" s="1430"/>
      <c r="G217" s="1485">
        <v>26</v>
      </c>
      <c r="H217" s="1485">
        <v>9</v>
      </c>
      <c r="I217" s="1485"/>
      <c r="J217" s="1432"/>
      <c r="K217" s="1433"/>
      <c r="L217" s="1434"/>
    </row>
    <row r="218" spans="3:12" ht="13.5" thickBot="1" x14ac:dyDescent="0.25">
      <c r="C218" s="466"/>
      <c r="D218" s="467"/>
      <c r="E218" s="468"/>
      <c r="F218" s="469"/>
      <c r="G218" s="1216"/>
      <c r="H218" s="1216"/>
      <c r="I218" s="1216"/>
      <c r="J218" s="471"/>
      <c r="K218" s="472"/>
      <c r="L218" s="91"/>
    </row>
    <row r="219" spans="3:12" ht="13.5" thickBot="1" x14ac:dyDescent="0.25">
      <c r="C219" s="2299" t="s">
        <v>308</v>
      </c>
      <c r="D219" s="2323"/>
      <c r="E219" s="2323"/>
      <c r="F219" s="2300"/>
      <c r="G219" s="1217">
        <f>SUM(G217:G218)</f>
        <v>26</v>
      </c>
      <c r="H219" s="1217">
        <f t="shared" ref="H219:I219" si="9">SUM(H217:H218)</f>
        <v>9</v>
      </c>
      <c r="I219" s="1217">
        <f t="shared" si="9"/>
        <v>0</v>
      </c>
      <c r="J219" s="474"/>
      <c r="K219" s="257"/>
      <c r="L219" s="465"/>
    </row>
    <row r="220" spans="3:12" x14ac:dyDescent="0.2">
      <c r="C220" s="95"/>
      <c r="D220" s="95"/>
      <c r="E220" s="95"/>
      <c r="F220" s="95"/>
      <c r="G220" s="95"/>
      <c r="H220" s="95"/>
      <c r="I220" s="95"/>
      <c r="J220" s="95"/>
      <c r="K220" s="95"/>
      <c r="L220" s="87"/>
    </row>
    <row r="221" spans="3:12" x14ac:dyDescent="0.2">
      <c r="C221" s="29"/>
      <c r="D221" s="30"/>
      <c r="E221" s="31"/>
      <c r="F221" s="32"/>
      <c r="G221" s="33"/>
      <c r="H221" s="33"/>
      <c r="I221" s="33"/>
      <c r="J221" s="24"/>
      <c r="K221" s="95"/>
      <c r="L221" s="95"/>
    </row>
    <row r="222" spans="3:12" x14ac:dyDescent="0.2">
      <c r="C222" s="29"/>
      <c r="D222" s="30"/>
      <c r="E222" s="31"/>
      <c r="F222" s="32"/>
      <c r="G222" s="33"/>
      <c r="H222" s="33"/>
      <c r="I222" s="33"/>
      <c r="J222" s="24"/>
      <c r="K222" s="95"/>
      <c r="L222" s="95"/>
    </row>
    <row r="223" spans="3:12" x14ac:dyDescent="0.2">
      <c r="C223" s="2058" t="s">
        <v>644</v>
      </c>
      <c r="D223" s="112" t="s">
        <v>679</v>
      </c>
      <c r="E223" s="2058"/>
      <c r="F223" s="112"/>
      <c r="G223" s="112"/>
      <c r="H223" s="112"/>
      <c r="I223" s="112"/>
      <c r="J223" s="24"/>
      <c r="K223" s="95"/>
      <c r="L223" s="95"/>
    </row>
    <row r="224" spans="3:12" x14ac:dyDescent="0.2">
      <c r="C224" s="29"/>
      <c r="D224" s="30"/>
      <c r="E224" s="31"/>
      <c r="F224" s="32"/>
      <c r="G224" s="33"/>
      <c r="H224" s="33"/>
      <c r="I224" s="33"/>
      <c r="J224" s="24"/>
      <c r="K224" s="95"/>
      <c r="L224" s="95"/>
    </row>
    <row r="225" spans="3:12" x14ac:dyDescent="0.2">
      <c r="C225" s="29"/>
      <c r="D225" s="30"/>
      <c r="E225" s="31"/>
      <c r="F225" s="32"/>
      <c r="G225" s="33"/>
      <c r="H225" s="33"/>
      <c r="I225" s="33"/>
      <c r="J225" s="24"/>
      <c r="K225" s="95"/>
      <c r="L225" s="95"/>
    </row>
    <row r="226" spans="3:12" x14ac:dyDescent="0.2">
      <c r="C226" s="95"/>
      <c r="D226" s="2045"/>
      <c r="E226" s="16"/>
      <c r="F226" s="16"/>
      <c r="G226" s="10"/>
      <c r="H226" s="10"/>
      <c r="I226" s="10"/>
      <c r="J226" s="95"/>
      <c r="K226" s="95"/>
      <c r="L226" s="95"/>
    </row>
    <row r="227" spans="3:12" x14ac:dyDescent="0.2">
      <c r="C227" s="95"/>
      <c r="D227" s="95"/>
      <c r="E227" s="95"/>
      <c r="F227" s="95"/>
      <c r="G227" s="95"/>
      <c r="H227" s="95"/>
      <c r="I227" s="95"/>
      <c r="J227" s="95"/>
      <c r="K227" s="95"/>
      <c r="L227" s="95"/>
    </row>
    <row r="228" spans="3:12" x14ac:dyDescent="0.2">
      <c r="C228" s="95"/>
      <c r="D228" s="95"/>
      <c r="E228" s="95"/>
      <c r="F228" s="95"/>
      <c r="G228" s="95"/>
      <c r="H228" s="95"/>
      <c r="I228" s="95"/>
      <c r="J228" s="95"/>
      <c r="K228" s="95"/>
      <c r="L228" s="95"/>
    </row>
    <row r="231" spans="3:12" ht="15" x14ac:dyDescent="0.2">
      <c r="C231" s="2841" t="s">
        <v>223</v>
      </c>
      <c r="D231" s="2841"/>
      <c r="E231" s="2841"/>
      <c r="F231" s="2841"/>
      <c r="G231" s="2841"/>
      <c r="H231" s="2841"/>
      <c r="I231" s="2841"/>
      <c r="J231" s="2841"/>
      <c r="K231" s="2841"/>
      <c r="L231" s="2841"/>
    </row>
    <row r="232" spans="3:12" ht="15" x14ac:dyDescent="0.2">
      <c r="C232" s="152"/>
      <c r="D232" s="152"/>
      <c r="E232" s="152"/>
      <c r="F232" s="152"/>
      <c r="G232" s="152"/>
      <c r="H232" s="152"/>
      <c r="I232" s="152"/>
      <c r="J232" s="2159"/>
      <c r="K232" s="2159"/>
      <c r="L232" s="2159"/>
    </row>
    <row r="233" spans="3:12" ht="15.75" x14ac:dyDescent="0.25">
      <c r="C233" s="112" t="s">
        <v>273</v>
      </c>
      <c r="D233" s="95"/>
      <c r="E233" s="103" t="s">
        <v>27</v>
      </c>
      <c r="F233" s="103" t="s">
        <v>291</v>
      </c>
      <c r="G233" s="103"/>
      <c r="H233" s="2160"/>
      <c r="I233" s="2160"/>
      <c r="J233" s="2160"/>
      <c r="K233" s="2160"/>
      <c r="L233" s="2160"/>
    </row>
    <row r="234" spans="3:12" x14ac:dyDescent="0.2">
      <c r="C234" s="95" t="s">
        <v>25</v>
      </c>
      <c r="D234" s="95"/>
      <c r="E234" s="103" t="s">
        <v>27</v>
      </c>
      <c r="F234" s="2362">
        <v>2014</v>
      </c>
      <c r="G234" s="2362"/>
      <c r="H234" s="95"/>
      <c r="I234" s="95"/>
      <c r="J234" s="95"/>
      <c r="K234" s="95"/>
      <c r="L234" s="95"/>
    </row>
    <row r="235" spans="3:12" x14ac:dyDescent="0.2">
      <c r="C235" s="95" t="s">
        <v>185</v>
      </c>
      <c r="D235" s="95"/>
      <c r="E235" s="103" t="s">
        <v>27</v>
      </c>
      <c r="F235" s="103" t="s">
        <v>295</v>
      </c>
      <c r="G235" s="103"/>
      <c r="H235" s="95"/>
      <c r="I235" s="95"/>
      <c r="J235" s="95"/>
      <c r="K235" s="95"/>
      <c r="L235" s="95"/>
    </row>
    <row r="236" spans="3:12" x14ac:dyDescent="0.2">
      <c r="C236" s="95" t="s">
        <v>26</v>
      </c>
      <c r="D236" s="95"/>
      <c r="E236" s="103" t="s">
        <v>27</v>
      </c>
      <c r="F236" s="103" t="s">
        <v>245</v>
      </c>
      <c r="G236" s="103"/>
      <c r="H236" s="95"/>
      <c r="I236" s="95"/>
      <c r="J236" s="95"/>
      <c r="K236" s="95"/>
      <c r="L236" s="95"/>
    </row>
    <row r="237" spans="3:12" ht="13.5" thickBot="1" x14ac:dyDescent="0.25">
      <c r="C237" s="95"/>
      <c r="D237" s="95"/>
      <c r="E237" s="13"/>
      <c r="F237" s="13"/>
      <c r="G237" s="13"/>
      <c r="H237" s="13"/>
      <c r="I237" s="13"/>
      <c r="J237" s="13"/>
      <c r="K237" s="13"/>
      <c r="L237" s="13"/>
    </row>
    <row r="238" spans="3:12" x14ac:dyDescent="0.2">
      <c r="C238" s="2842" t="s">
        <v>0</v>
      </c>
      <c r="D238" s="2844" t="s">
        <v>272</v>
      </c>
      <c r="E238" s="2608"/>
      <c r="F238" s="2609"/>
      <c r="G238" s="2434" t="s">
        <v>224</v>
      </c>
      <c r="H238" s="2434" t="s">
        <v>225</v>
      </c>
      <c r="I238" s="2434" t="s">
        <v>226</v>
      </c>
      <c r="J238" s="2313" t="s">
        <v>227</v>
      </c>
      <c r="K238" s="2314"/>
      <c r="L238" s="2436" t="s">
        <v>4</v>
      </c>
    </row>
    <row r="239" spans="3:12" x14ac:dyDescent="0.2">
      <c r="C239" s="2843"/>
      <c r="D239" s="2845"/>
      <c r="E239" s="2611"/>
      <c r="F239" s="2612"/>
      <c r="G239" s="2847"/>
      <c r="H239" s="2847"/>
      <c r="I239" s="2847"/>
      <c r="J239" s="2847" t="s">
        <v>228</v>
      </c>
      <c r="K239" s="2766" t="s">
        <v>229</v>
      </c>
      <c r="L239" s="2759"/>
    </row>
    <row r="240" spans="3:12" x14ac:dyDescent="0.2">
      <c r="C240" s="2843"/>
      <c r="D240" s="2846"/>
      <c r="E240" s="2614"/>
      <c r="F240" s="2615"/>
      <c r="G240" s="2437"/>
      <c r="H240" s="2437"/>
      <c r="I240" s="2437"/>
      <c r="J240" s="2437"/>
      <c r="K240" s="2767"/>
      <c r="L240" s="2439"/>
    </row>
    <row r="241" spans="3:12" ht="13.5" thickBot="1" x14ac:dyDescent="0.25">
      <c r="C241" s="375">
        <v>1</v>
      </c>
      <c r="D241" s="2696">
        <v>2</v>
      </c>
      <c r="E241" s="2398"/>
      <c r="F241" s="2344"/>
      <c r="G241" s="2144">
        <v>3</v>
      </c>
      <c r="H241" s="2144">
        <v>4</v>
      </c>
      <c r="I241" s="2144">
        <v>5</v>
      </c>
      <c r="J241" s="2144">
        <v>6</v>
      </c>
      <c r="K241" s="376">
        <v>7</v>
      </c>
      <c r="L241" s="2145">
        <v>8</v>
      </c>
    </row>
    <row r="242" spans="3:12" x14ac:dyDescent="0.2">
      <c r="C242" s="1427"/>
      <c r="D242" s="1428"/>
      <c r="E242" s="1429"/>
      <c r="F242" s="1430"/>
      <c r="G242" s="1431"/>
      <c r="H242" s="1431"/>
      <c r="I242" s="1431"/>
      <c r="J242" s="1432"/>
      <c r="K242" s="1433"/>
      <c r="L242" s="1434"/>
    </row>
    <row r="243" spans="3:12" x14ac:dyDescent="0.2">
      <c r="C243" s="1427"/>
      <c r="D243" s="1428" t="s">
        <v>275</v>
      </c>
      <c r="E243" s="1429"/>
      <c r="F243" s="1430"/>
      <c r="G243" s="1485">
        <v>13</v>
      </c>
      <c r="H243" s="1485">
        <v>5</v>
      </c>
      <c r="I243" s="1485"/>
      <c r="J243" s="1432"/>
      <c r="K243" s="1433"/>
      <c r="L243" s="1434"/>
    </row>
    <row r="244" spans="3:12" ht="13.5" thickBot="1" x14ac:dyDescent="0.25">
      <c r="C244" s="466"/>
      <c r="D244" s="467"/>
      <c r="E244" s="468"/>
      <c r="F244" s="469"/>
      <c r="G244" s="1216"/>
      <c r="H244" s="1216"/>
      <c r="I244" s="1216"/>
      <c r="J244" s="471"/>
      <c r="K244" s="472"/>
      <c r="L244" s="91"/>
    </row>
    <row r="245" spans="3:12" ht="13.5" thickBot="1" x14ac:dyDescent="0.25">
      <c r="C245" s="2299" t="s">
        <v>308</v>
      </c>
      <c r="D245" s="2323"/>
      <c r="E245" s="2323"/>
      <c r="F245" s="2300"/>
      <c r="G245" s="1217">
        <f>SUM(G243:G244)</f>
        <v>13</v>
      </c>
      <c r="H245" s="1217">
        <f t="shared" ref="H245:I245" si="10">SUM(H243:H244)</f>
        <v>5</v>
      </c>
      <c r="I245" s="1217">
        <f t="shared" si="10"/>
        <v>0</v>
      </c>
      <c r="J245" s="474"/>
      <c r="K245" s="257"/>
      <c r="L245" s="465"/>
    </row>
    <row r="246" spans="3:12" x14ac:dyDescent="0.2">
      <c r="C246" s="95"/>
      <c r="D246" s="95"/>
      <c r="E246" s="95"/>
      <c r="F246" s="95"/>
      <c r="G246" s="95"/>
      <c r="H246" s="95"/>
      <c r="I246" s="95"/>
      <c r="J246" s="95"/>
      <c r="K246" s="95"/>
      <c r="L246" s="87"/>
    </row>
    <row r="247" spans="3:12" x14ac:dyDescent="0.2">
      <c r="C247" s="29"/>
      <c r="D247" s="30"/>
      <c r="E247" s="31"/>
      <c r="F247" s="32"/>
      <c r="G247" s="33"/>
      <c r="H247" s="33"/>
      <c r="I247" s="33"/>
      <c r="J247" s="24"/>
      <c r="K247" s="95"/>
      <c r="L247" s="95"/>
    </row>
    <row r="248" spans="3:12" x14ac:dyDescent="0.2">
      <c r="C248" s="29"/>
      <c r="D248" s="30"/>
      <c r="E248" s="31"/>
      <c r="F248" s="32"/>
      <c r="G248" s="33"/>
      <c r="H248" s="33"/>
      <c r="I248" s="33"/>
      <c r="J248" s="24"/>
      <c r="K248" s="95"/>
      <c r="L248" s="95"/>
    </row>
    <row r="249" spans="3:12" x14ac:dyDescent="0.2">
      <c r="C249" s="2157" t="s">
        <v>644</v>
      </c>
      <c r="D249" s="112" t="s">
        <v>679</v>
      </c>
      <c r="E249" s="2157"/>
      <c r="F249" s="112"/>
      <c r="G249" s="112"/>
      <c r="H249" s="112"/>
      <c r="I249" s="112"/>
      <c r="J249" s="24"/>
      <c r="K249" s="95"/>
      <c r="L249" s="95"/>
    </row>
    <row r="250" spans="3:12" x14ac:dyDescent="0.2">
      <c r="C250" s="29"/>
      <c r="D250" s="30"/>
      <c r="E250" s="31"/>
      <c r="F250" s="32"/>
      <c r="G250" s="33"/>
      <c r="H250" s="33"/>
      <c r="I250" s="33"/>
      <c r="J250" s="24"/>
      <c r="K250" s="95"/>
      <c r="L250" s="95"/>
    </row>
    <row r="251" spans="3:12" x14ac:dyDescent="0.2">
      <c r="C251" s="29"/>
      <c r="D251" s="30"/>
      <c r="E251" s="31"/>
      <c r="F251" s="32"/>
      <c r="G251" s="33"/>
      <c r="H251" s="33"/>
      <c r="I251" s="33"/>
      <c r="J251" s="24"/>
      <c r="K251" s="95"/>
      <c r="L251" s="95"/>
    </row>
    <row r="252" spans="3:12" x14ac:dyDescent="0.2">
      <c r="C252" s="95"/>
      <c r="D252" s="2143"/>
      <c r="E252" s="16"/>
      <c r="F252" s="16"/>
      <c r="G252" s="10"/>
      <c r="H252" s="10"/>
      <c r="I252" s="10"/>
      <c r="J252" s="95"/>
      <c r="K252" s="95"/>
      <c r="L252" s="95"/>
    </row>
    <row r="253" spans="3:12" x14ac:dyDescent="0.2">
      <c r="C253" s="95"/>
      <c r="D253" s="95"/>
      <c r="E253" s="95"/>
      <c r="F253" s="95"/>
      <c r="G253" s="95"/>
      <c r="H253" s="95"/>
      <c r="I253" s="95"/>
      <c r="J253" s="95"/>
      <c r="K253" s="95"/>
      <c r="L253" s="95"/>
    </row>
    <row r="254" spans="3:12" x14ac:dyDescent="0.2">
      <c r="C254" s="95"/>
      <c r="D254" s="95"/>
      <c r="E254" s="95"/>
      <c r="F254" s="95"/>
      <c r="G254" s="95"/>
      <c r="H254" s="95"/>
      <c r="I254" s="95"/>
      <c r="J254" s="95"/>
      <c r="K254" s="95"/>
      <c r="L254" s="95"/>
    </row>
    <row r="257" spans="1:15" s="95" customFormat="1" ht="15" x14ac:dyDescent="0.2">
      <c r="A257" s="108"/>
      <c r="B257" s="108"/>
      <c r="C257" s="2841" t="s">
        <v>223</v>
      </c>
      <c r="D257" s="2841"/>
      <c r="E257" s="2841"/>
      <c r="F257" s="2841"/>
      <c r="G257" s="2841"/>
      <c r="H257" s="2841"/>
      <c r="I257" s="2841"/>
      <c r="J257" s="2841"/>
      <c r="K257" s="2841"/>
      <c r="L257" s="2841"/>
      <c r="M257" s="112"/>
      <c r="N257" s="112"/>
      <c r="O257" s="112"/>
    </row>
    <row r="258" spans="1:15" s="95" customFormat="1" ht="15" x14ac:dyDescent="0.2">
      <c r="A258" s="108"/>
      <c r="B258" s="108"/>
      <c r="C258" s="152"/>
      <c r="D258" s="152"/>
      <c r="E258" s="152"/>
      <c r="F258" s="152"/>
      <c r="G258" s="152"/>
      <c r="H258" s="152"/>
      <c r="I258" s="152"/>
      <c r="J258" s="2178"/>
      <c r="K258" s="2178"/>
      <c r="L258" s="2178"/>
      <c r="M258" s="112"/>
      <c r="N258" s="112"/>
      <c r="O258" s="112"/>
    </row>
    <row r="259" spans="1:15" s="95" customFormat="1" ht="15.75" x14ac:dyDescent="0.25">
      <c r="A259" s="108"/>
      <c r="B259" s="108"/>
      <c r="C259" s="112" t="s">
        <v>273</v>
      </c>
      <c r="E259" s="103" t="s">
        <v>27</v>
      </c>
      <c r="F259" s="103" t="s">
        <v>292</v>
      </c>
      <c r="G259" s="103"/>
      <c r="H259" s="2180"/>
      <c r="I259" s="2180"/>
      <c r="J259" s="2180"/>
      <c r="K259" s="2180"/>
      <c r="L259" s="2180"/>
      <c r="M259" s="112"/>
      <c r="N259" s="112"/>
      <c r="O259" s="112"/>
    </row>
    <row r="260" spans="1:15" s="95" customFormat="1" x14ac:dyDescent="0.2">
      <c r="A260" s="108"/>
      <c r="B260" s="108"/>
      <c r="C260" s="95" t="s">
        <v>25</v>
      </c>
      <c r="E260" s="103" t="s">
        <v>27</v>
      </c>
      <c r="F260" s="2362">
        <v>2014</v>
      </c>
      <c r="G260" s="2362"/>
      <c r="M260" s="112"/>
      <c r="N260" s="112"/>
      <c r="O260" s="112"/>
    </row>
    <row r="261" spans="1:15" s="95" customFormat="1" x14ac:dyDescent="0.2">
      <c r="A261" s="108"/>
      <c r="B261" s="108"/>
      <c r="C261" s="95" t="s">
        <v>185</v>
      </c>
      <c r="E261" s="103" t="s">
        <v>27</v>
      </c>
      <c r="F261" s="103" t="s">
        <v>295</v>
      </c>
      <c r="G261" s="103"/>
      <c r="M261" s="112"/>
      <c r="N261" s="112"/>
      <c r="O261" s="112"/>
    </row>
    <row r="262" spans="1:15" s="95" customFormat="1" x14ac:dyDescent="0.2">
      <c r="A262" s="108"/>
      <c r="B262" s="108"/>
      <c r="C262" s="95" t="s">
        <v>26</v>
      </c>
      <c r="E262" s="103" t="s">
        <v>27</v>
      </c>
      <c r="F262" s="103" t="s">
        <v>245</v>
      </c>
      <c r="G262" s="103"/>
      <c r="M262" s="112"/>
      <c r="N262" s="112"/>
      <c r="O262" s="112"/>
    </row>
    <row r="263" spans="1:15" s="95" customFormat="1" ht="13.5" thickBot="1" x14ac:dyDescent="0.25">
      <c r="A263" s="108"/>
      <c r="B263" s="108"/>
      <c r="E263" s="13"/>
      <c r="F263" s="13"/>
      <c r="G263" s="13"/>
      <c r="H263" s="13"/>
      <c r="I263" s="13"/>
      <c r="J263" s="13"/>
      <c r="K263" s="13"/>
      <c r="L263" s="13"/>
      <c r="M263" s="112"/>
      <c r="N263" s="112"/>
      <c r="O263" s="112"/>
    </row>
    <row r="264" spans="1:15" s="95" customFormat="1" x14ac:dyDescent="0.2">
      <c r="A264" s="108"/>
      <c r="B264" s="108"/>
      <c r="C264" s="2842" t="s">
        <v>0</v>
      </c>
      <c r="D264" s="2844" t="s">
        <v>272</v>
      </c>
      <c r="E264" s="2608"/>
      <c r="F264" s="2609"/>
      <c r="G264" s="2434" t="s">
        <v>224</v>
      </c>
      <c r="H264" s="2434" t="s">
        <v>225</v>
      </c>
      <c r="I264" s="2434" t="s">
        <v>226</v>
      </c>
      <c r="J264" s="2313" t="s">
        <v>227</v>
      </c>
      <c r="K264" s="2314"/>
      <c r="L264" s="2436" t="s">
        <v>4</v>
      </c>
      <c r="M264" s="112"/>
      <c r="N264" s="112"/>
      <c r="O264" s="112"/>
    </row>
    <row r="265" spans="1:15" s="95" customFormat="1" x14ac:dyDescent="0.2">
      <c r="A265" s="108"/>
      <c r="B265" s="108"/>
      <c r="C265" s="2843"/>
      <c r="D265" s="2845"/>
      <c r="E265" s="2611"/>
      <c r="F265" s="2612"/>
      <c r="G265" s="2847"/>
      <c r="H265" s="2847"/>
      <c r="I265" s="2847"/>
      <c r="J265" s="2847" t="s">
        <v>228</v>
      </c>
      <c r="K265" s="2766" t="s">
        <v>229</v>
      </c>
      <c r="L265" s="2759"/>
      <c r="M265" s="112"/>
      <c r="N265" s="112"/>
      <c r="O265" s="112"/>
    </row>
    <row r="266" spans="1:15" s="95" customFormat="1" x14ac:dyDescent="0.2">
      <c r="A266" s="108"/>
      <c r="B266" s="108"/>
      <c r="C266" s="2843"/>
      <c r="D266" s="2846"/>
      <c r="E266" s="2614"/>
      <c r="F266" s="2615"/>
      <c r="G266" s="2437"/>
      <c r="H266" s="2437"/>
      <c r="I266" s="2437"/>
      <c r="J266" s="2437"/>
      <c r="K266" s="2767"/>
      <c r="L266" s="2439"/>
      <c r="M266" s="112"/>
      <c r="N266" s="112"/>
      <c r="O266" s="112"/>
    </row>
    <row r="267" spans="1:15" s="95" customFormat="1" ht="13.5" thickBot="1" x14ac:dyDescent="0.25">
      <c r="A267" s="108"/>
      <c r="B267" s="108"/>
      <c r="C267" s="375">
        <v>1</v>
      </c>
      <c r="D267" s="2696">
        <v>2</v>
      </c>
      <c r="E267" s="2398"/>
      <c r="F267" s="2344"/>
      <c r="G267" s="2175">
        <v>3</v>
      </c>
      <c r="H267" s="2175">
        <v>4</v>
      </c>
      <c r="I267" s="2175">
        <v>5</v>
      </c>
      <c r="J267" s="2175">
        <v>6</v>
      </c>
      <c r="K267" s="376">
        <v>7</v>
      </c>
      <c r="L267" s="2176">
        <v>8</v>
      </c>
      <c r="M267" s="112"/>
      <c r="N267" s="112"/>
      <c r="O267" s="112"/>
    </row>
    <row r="268" spans="1:15" s="95" customFormat="1" x14ac:dyDescent="0.2">
      <c r="A268" s="108"/>
      <c r="B268" s="108"/>
      <c r="C268" s="1427"/>
      <c r="D268" s="1428"/>
      <c r="E268" s="1429"/>
      <c r="F268" s="1430"/>
      <c r="G268" s="1431"/>
      <c r="H268" s="1431"/>
      <c r="I268" s="1431"/>
      <c r="J268" s="1432"/>
      <c r="K268" s="1433"/>
      <c r="L268" s="1434"/>
      <c r="M268" s="112"/>
      <c r="N268" s="112"/>
      <c r="O268" s="112"/>
    </row>
    <row r="269" spans="1:15" s="95" customFormat="1" x14ac:dyDescent="0.2">
      <c r="A269" s="108"/>
      <c r="B269" s="108"/>
      <c r="C269" s="1427"/>
      <c r="D269" s="1428" t="s">
        <v>275</v>
      </c>
      <c r="E269" s="1429"/>
      <c r="F269" s="1430"/>
      <c r="G269" s="1485">
        <v>14</v>
      </c>
      <c r="H269" s="1485">
        <v>10</v>
      </c>
      <c r="I269" s="1485"/>
      <c r="J269" s="1432"/>
      <c r="K269" s="1433"/>
      <c r="L269" s="1434"/>
      <c r="M269" s="112"/>
      <c r="N269" s="112"/>
      <c r="O269" s="112"/>
    </row>
    <row r="270" spans="1:15" s="95" customFormat="1" ht="13.5" thickBot="1" x14ac:dyDescent="0.25">
      <c r="A270" s="108"/>
      <c r="B270" s="108"/>
      <c r="C270" s="466"/>
      <c r="D270" s="467"/>
      <c r="E270" s="468"/>
      <c r="F270" s="469"/>
      <c r="G270" s="1216"/>
      <c r="H270" s="1216"/>
      <c r="I270" s="1216"/>
      <c r="J270" s="471"/>
      <c r="K270" s="472"/>
      <c r="L270" s="91"/>
      <c r="M270" s="112"/>
      <c r="N270" s="112"/>
      <c r="O270" s="112"/>
    </row>
    <row r="271" spans="1:15" s="95" customFormat="1" ht="13.5" thickBot="1" x14ac:dyDescent="0.25">
      <c r="A271" s="108"/>
      <c r="B271" s="108"/>
      <c r="C271" s="2299" t="s">
        <v>308</v>
      </c>
      <c r="D271" s="2323"/>
      <c r="E271" s="2323"/>
      <c r="F271" s="2300"/>
      <c r="G271" s="1217">
        <f>SUM(G269:G270)</f>
        <v>14</v>
      </c>
      <c r="H271" s="1217">
        <f t="shared" ref="H271:I271" si="11">SUM(H269:H270)</f>
        <v>10</v>
      </c>
      <c r="I271" s="1217">
        <f t="shared" si="11"/>
        <v>0</v>
      </c>
      <c r="J271" s="474"/>
      <c r="K271" s="257"/>
      <c r="L271" s="465"/>
      <c r="M271" s="112"/>
      <c r="N271" s="112"/>
      <c r="O271" s="112"/>
    </row>
    <row r="272" spans="1:15" s="95" customFormat="1" x14ac:dyDescent="0.2">
      <c r="A272" s="108"/>
      <c r="B272" s="108"/>
      <c r="L272" s="87"/>
      <c r="M272" s="112"/>
      <c r="N272" s="112"/>
      <c r="O272" s="112"/>
    </row>
    <row r="273" spans="1:15" s="95" customFormat="1" x14ac:dyDescent="0.2">
      <c r="A273" s="108"/>
      <c r="B273" s="108"/>
      <c r="C273" s="29"/>
      <c r="D273" s="30"/>
      <c r="E273" s="31"/>
      <c r="F273" s="32"/>
      <c r="G273" s="33"/>
      <c r="H273" s="33"/>
      <c r="I273" s="33"/>
      <c r="J273" s="24"/>
      <c r="M273" s="112"/>
      <c r="N273" s="112"/>
      <c r="O273" s="112"/>
    </row>
    <row r="274" spans="1:15" s="95" customFormat="1" x14ac:dyDescent="0.2">
      <c r="A274" s="108"/>
      <c r="B274" s="108"/>
      <c r="C274" s="29"/>
      <c r="D274" s="30"/>
      <c r="E274" s="31"/>
      <c r="F274" s="32"/>
      <c r="G274" s="33"/>
      <c r="H274" s="33"/>
      <c r="I274" s="33"/>
      <c r="J274" s="24"/>
      <c r="M274" s="112"/>
      <c r="N274" s="112"/>
      <c r="O274" s="112"/>
    </row>
    <row r="275" spans="1:15" s="95" customFormat="1" x14ac:dyDescent="0.2">
      <c r="A275" s="108"/>
      <c r="B275" s="108"/>
      <c r="C275" s="2177" t="s">
        <v>644</v>
      </c>
      <c r="D275" s="112" t="s">
        <v>679</v>
      </c>
      <c r="E275" s="2177"/>
      <c r="F275" s="112"/>
      <c r="G275" s="112"/>
      <c r="H275" s="112"/>
      <c r="I275" s="112"/>
      <c r="J275" s="24"/>
      <c r="M275" s="112"/>
      <c r="N275" s="112"/>
      <c r="O275" s="112"/>
    </row>
    <row r="276" spans="1:15" s="95" customFormat="1" x14ac:dyDescent="0.2">
      <c r="A276" s="108"/>
      <c r="B276" s="108"/>
      <c r="C276" s="29"/>
      <c r="D276" s="30"/>
      <c r="E276" s="31"/>
      <c r="F276" s="32"/>
      <c r="G276" s="33"/>
      <c r="H276" s="33"/>
      <c r="I276" s="33"/>
      <c r="J276" s="24"/>
      <c r="M276" s="112"/>
      <c r="N276" s="112"/>
      <c r="O276" s="112"/>
    </row>
    <row r="277" spans="1:15" s="95" customFormat="1" x14ac:dyDescent="0.2">
      <c r="A277" s="108"/>
      <c r="B277" s="108"/>
      <c r="C277" s="29"/>
      <c r="D277" s="30"/>
      <c r="E277" s="31"/>
      <c r="F277" s="32"/>
      <c r="G277" s="33"/>
      <c r="H277" s="33"/>
      <c r="I277" s="33"/>
      <c r="J277" s="24"/>
      <c r="M277" s="112"/>
      <c r="N277" s="112"/>
      <c r="O277" s="112"/>
    </row>
    <row r="278" spans="1:15" s="95" customFormat="1" x14ac:dyDescent="0.2">
      <c r="A278" s="108"/>
      <c r="B278" s="108"/>
      <c r="D278" s="2174"/>
      <c r="E278" s="16"/>
      <c r="F278" s="16"/>
      <c r="G278" s="10"/>
      <c r="H278" s="10"/>
      <c r="I278" s="10"/>
      <c r="M278" s="112"/>
      <c r="N278" s="112"/>
      <c r="O278" s="112"/>
    </row>
    <row r="279" spans="1:15" s="95" customFormat="1" x14ac:dyDescent="0.2">
      <c r="A279" s="108"/>
      <c r="B279" s="108"/>
      <c r="M279" s="112"/>
      <c r="N279" s="112"/>
      <c r="O279" s="112"/>
    </row>
    <row r="283" spans="1:15" s="95" customFormat="1" ht="15" x14ac:dyDescent="0.2">
      <c r="A283" s="108"/>
      <c r="B283" s="108"/>
      <c r="C283" s="2841" t="s">
        <v>223</v>
      </c>
      <c r="D283" s="2841"/>
      <c r="E283" s="2841"/>
      <c r="F283" s="2841"/>
      <c r="G283" s="2841"/>
      <c r="H283" s="2841"/>
      <c r="I283" s="2841"/>
      <c r="J283" s="2841"/>
      <c r="K283" s="2841"/>
      <c r="L283" s="2841"/>
      <c r="M283" s="112"/>
      <c r="N283" s="112"/>
      <c r="O283" s="112"/>
    </row>
    <row r="284" spans="1:15" s="95" customFormat="1" ht="15" x14ac:dyDescent="0.2">
      <c r="A284" s="108"/>
      <c r="B284" s="108"/>
      <c r="C284" s="152"/>
      <c r="D284" s="152"/>
      <c r="E284" s="152"/>
      <c r="F284" s="152"/>
      <c r="G284" s="152"/>
      <c r="H284" s="152"/>
      <c r="I284" s="152"/>
      <c r="J284" s="2178"/>
      <c r="K284" s="2178"/>
      <c r="L284" s="2178"/>
      <c r="M284" s="112"/>
      <c r="N284" s="112"/>
      <c r="O284" s="112"/>
    </row>
    <row r="285" spans="1:15" s="95" customFormat="1" ht="15.75" x14ac:dyDescent="0.25">
      <c r="A285" s="108"/>
      <c r="B285" s="108"/>
      <c r="C285" s="112" t="s">
        <v>273</v>
      </c>
      <c r="E285" s="103" t="s">
        <v>27</v>
      </c>
      <c r="F285" s="103" t="s">
        <v>293</v>
      </c>
      <c r="G285" s="103"/>
      <c r="H285" s="2180"/>
      <c r="I285" s="2180"/>
      <c r="J285" s="2180"/>
      <c r="K285" s="2180"/>
      <c r="L285" s="2180"/>
      <c r="M285" s="112"/>
      <c r="N285" s="112"/>
      <c r="O285" s="112"/>
    </row>
    <row r="286" spans="1:15" s="95" customFormat="1" x14ac:dyDescent="0.2">
      <c r="A286" s="108"/>
      <c r="B286" s="108"/>
      <c r="C286" s="95" t="s">
        <v>25</v>
      </c>
      <c r="E286" s="103" t="s">
        <v>27</v>
      </c>
      <c r="F286" s="2362">
        <v>2014</v>
      </c>
      <c r="G286" s="2362"/>
      <c r="M286" s="112"/>
      <c r="N286" s="112"/>
      <c r="O286" s="112"/>
    </row>
    <row r="287" spans="1:15" s="95" customFormat="1" x14ac:dyDescent="0.2">
      <c r="A287" s="108"/>
      <c r="B287" s="108"/>
      <c r="C287" s="95" t="s">
        <v>185</v>
      </c>
      <c r="E287" s="103" t="s">
        <v>27</v>
      </c>
      <c r="F287" s="103" t="s">
        <v>295</v>
      </c>
      <c r="G287" s="103"/>
      <c r="M287" s="112"/>
      <c r="N287" s="112"/>
      <c r="O287" s="112"/>
    </row>
    <row r="288" spans="1:15" s="95" customFormat="1" x14ac:dyDescent="0.2">
      <c r="A288" s="108"/>
      <c r="B288" s="108"/>
      <c r="C288" s="95" t="s">
        <v>26</v>
      </c>
      <c r="E288" s="103" t="s">
        <v>27</v>
      </c>
      <c r="F288" s="103" t="s">
        <v>245</v>
      </c>
      <c r="G288" s="103"/>
      <c r="M288" s="112"/>
      <c r="N288" s="112"/>
      <c r="O288" s="112"/>
    </row>
    <row r="289" spans="1:15" s="95" customFormat="1" ht="13.5" thickBot="1" x14ac:dyDescent="0.25">
      <c r="A289" s="108"/>
      <c r="B289" s="108"/>
      <c r="E289" s="13"/>
      <c r="F289" s="13"/>
      <c r="G289" s="13"/>
      <c r="H289" s="13"/>
      <c r="I289" s="13"/>
      <c r="J289" s="13"/>
      <c r="K289" s="13"/>
      <c r="L289" s="13"/>
      <c r="M289" s="112"/>
      <c r="N289" s="112"/>
      <c r="O289" s="112"/>
    </row>
    <row r="290" spans="1:15" s="95" customFormat="1" x14ac:dyDescent="0.2">
      <c r="A290" s="108"/>
      <c r="B290" s="108"/>
      <c r="C290" s="2842" t="s">
        <v>0</v>
      </c>
      <c r="D290" s="2844" t="s">
        <v>272</v>
      </c>
      <c r="E290" s="2608"/>
      <c r="F290" s="2609"/>
      <c r="G290" s="2434" t="s">
        <v>224</v>
      </c>
      <c r="H290" s="2434" t="s">
        <v>225</v>
      </c>
      <c r="I290" s="2434" t="s">
        <v>226</v>
      </c>
      <c r="J290" s="2313" t="s">
        <v>227</v>
      </c>
      <c r="K290" s="2314"/>
      <c r="L290" s="2436" t="s">
        <v>4</v>
      </c>
      <c r="M290" s="112"/>
      <c r="N290" s="112"/>
      <c r="O290" s="112"/>
    </row>
    <row r="291" spans="1:15" s="95" customFormat="1" x14ac:dyDescent="0.2">
      <c r="A291" s="108"/>
      <c r="B291" s="108"/>
      <c r="C291" s="2843"/>
      <c r="D291" s="2845"/>
      <c r="E291" s="2611"/>
      <c r="F291" s="2612"/>
      <c r="G291" s="2847"/>
      <c r="H291" s="2847"/>
      <c r="I291" s="2847"/>
      <c r="J291" s="2847" t="s">
        <v>228</v>
      </c>
      <c r="K291" s="2766" t="s">
        <v>229</v>
      </c>
      <c r="L291" s="2759"/>
      <c r="M291" s="112"/>
      <c r="N291" s="112"/>
      <c r="O291" s="112"/>
    </row>
    <row r="292" spans="1:15" s="95" customFormat="1" x14ac:dyDescent="0.2">
      <c r="A292" s="108"/>
      <c r="B292" s="108"/>
      <c r="C292" s="2843"/>
      <c r="D292" s="2846"/>
      <c r="E292" s="2614"/>
      <c r="F292" s="2615"/>
      <c r="G292" s="2437"/>
      <c r="H292" s="2437"/>
      <c r="I292" s="2437"/>
      <c r="J292" s="2437"/>
      <c r="K292" s="2767"/>
      <c r="L292" s="2439"/>
      <c r="M292" s="112"/>
      <c r="N292" s="112"/>
      <c r="O292" s="112"/>
    </row>
    <row r="293" spans="1:15" s="95" customFormat="1" ht="13.5" thickBot="1" x14ac:dyDescent="0.25">
      <c r="A293" s="108"/>
      <c r="B293" s="108"/>
      <c r="C293" s="375">
        <v>1</v>
      </c>
      <c r="D293" s="2696">
        <v>2</v>
      </c>
      <c r="E293" s="2398"/>
      <c r="F293" s="2344"/>
      <c r="G293" s="2175">
        <v>3</v>
      </c>
      <c r="H293" s="2175">
        <v>4</v>
      </c>
      <c r="I293" s="2175">
        <v>5</v>
      </c>
      <c r="J293" s="2175">
        <v>6</v>
      </c>
      <c r="K293" s="376">
        <v>7</v>
      </c>
      <c r="L293" s="2176">
        <v>8</v>
      </c>
      <c r="M293" s="112"/>
      <c r="N293" s="112"/>
      <c r="O293" s="112"/>
    </row>
    <row r="294" spans="1:15" s="95" customFormat="1" x14ac:dyDescent="0.2">
      <c r="A294" s="108"/>
      <c r="B294" s="108"/>
      <c r="C294" s="1427"/>
      <c r="D294" s="1428"/>
      <c r="E294" s="1429"/>
      <c r="F294" s="1430"/>
      <c r="G294" s="1431"/>
      <c r="H294" s="1431"/>
      <c r="I294" s="1431"/>
      <c r="J294" s="1432"/>
      <c r="K294" s="1433"/>
      <c r="L294" s="1434"/>
      <c r="M294" s="112"/>
      <c r="N294" s="112"/>
      <c r="O294" s="112"/>
    </row>
    <row r="295" spans="1:15" s="95" customFormat="1" x14ac:dyDescent="0.2">
      <c r="A295" s="108"/>
      <c r="B295" s="108"/>
      <c r="C295" s="1427"/>
      <c r="D295" s="1428" t="s">
        <v>275</v>
      </c>
      <c r="E295" s="1429"/>
      <c r="F295" s="1430"/>
      <c r="G295" s="1485">
        <v>0</v>
      </c>
      <c r="H295" s="1485">
        <v>0</v>
      </c>
      <c r="I295" s="1485"/>
      <c r="J295" s="1432"/>
      <c r="K295" s="1433"/>
      <c r="L295" s="1434"/>
      <c r="M295" s="112"/>
      <c r="N295" s="112"/>
      <c r="O295" s="112"/>
    </row>
    <row r="296" spans="1:15" s="95" customFormat="1" ht="13.5" thickBot="1" x14ac:dyDescent="0.25">
      <c r="A296" s="108"/>
      <c r="B296" s="108"/>
      <c r="C296" s="466"/>
      <c r="D296" s="467"/>
      <c r="E296" s="468"/>
      <c r="F296" s="469"/>
      <c r="G296" s="1216"/>
      <c r="H296" s="1216"/>
      <c r="I296" s="1216"/>
      <c r="J296" s="471"/>
      <c r="K296" s="472"/>
      <c r="L296" s="91"/>
      <c r="M296" s="112"/>
      <c r="N296" s="112"/>
      <c r="O296" s="112"/>
    </row>
    <row r="297" spans="1:15" s="95" customFormat="1" ht="13.5" thickBot="1" x14ac:dyDescent="0.25">
      <c r="A297" s="108"/>
      <c r="B297" s="108"/>
      <c r="C297" s="2299" t="s">
        <v>308</v>
      </c>
      <c r="D297" s="2323"/>
      <c r="E297" s="2323"/>
      <c r="F297" s="2300"/>
      <c r="G297" s="1217">
        <f>SUM(G295:G296)</f>
        <v>0</v>
      </c>
      <c r="H297" s="1217">
        <f t="shared" ref="H297:I297" si="12">SUM(H295:H296)</f>
        <v>0</v>
      </c>
      <c r="I297" s="1217">
        <f t="shared" si="12"/>
        <v>0</v>
      </c>
      <c r="J297" s="474"/>
      <c r="K297" s="257"/>
      <c r="L297" s="465"/>
      <c r="M297" s="112"/>
      <c r="N297" s="112"/>
      <c r="O297" s="112"/>
    </row>
    <row r="298" spans="1:15" s="95" customFormat="1" x14ac:dyDescent="0.2">
      <c r="A298" s="108"/>
      <c r="B298" s="108"/>
      <c r="L298" s="87"/>
      <c r="M298" s="112"/>
      <c r="N298" s="112"/>
      <c r="O298" s="112"/>
    </row>
    <row r="299" spans="1:15" s="95" customFormat="1" x14ac:dyDescent="0.2">
      <c r="A299" s="108"/>
      <c r="B299" s="108"/>
      <c r="C299" s="29"/>
      <c r="D299" s="30"/>
      <c r="E299" s="31"/>
      <c r="F299" s="32"/>
      <c r="G299" s="33"/>
      <c r="H299" s="33"/>
      <c r="I299" s="33"/>
      <c r="J299" s="24"/>
      <c r="M299" s="112"/>
      <c r="N299" s="112"/>
      <c r="O299" s="112"/>
    </row>
    <row r="300" spans="1:15" s="95" customFormat="1" x14ac:dyDescent="0.2">
      <c r="A300" s="108"/>
      <c r="B300" s="108"/>
      <c r="C300" s="29"/>
      <c r="D300" s="30"/>
      <c r="E300" s="31"/>
      <c r="F300" s="32"/>
      <c r="G300" s="33"/>
      <c r="H300" s="33"/>
      <c r="I300" s="33"/>
      <c r="J300" s="24"/>
      <c r="M300" s="112"/>
      <c r="N300" s="112"/>
      <c r="O300" s="112"/>
    </row>
    <row r="301" spans="1:15" s="95" customFormat="1" x14ac:dyDescent="0.2">
      <c r="A301" s="108"/>
      <c r="B301" s="108"/>
      <c r="C301" s="2177" t="s">
        <v>644</v>
      </c>
      <c r="D301" s="112" t="s">
        <v>679</v>
      </c>
      <c r="E301" s="2177"/>
      <c r="F301" s="112"/>
      <c r="G301" s="112"/>
      <c r="H301" s="112"/>
      <c r="I301" s="112"/>
      <c r="J301" s="24"/>
      <c r="M301" s="112"/>
      <c r="N301" s="112"/>
      <c r="O301" s="112"/>
    </row>
    <row r="302" spans="1:15" s="95" customFormat="1" x14ac:dyDescent="0.2">
      <c r="A302" s="108"/>
      <c r="B302" s="108"/>
      <c r="C302" s="29"/>
      <c r="D302" s="30"/>
      <c r="E302" s="31"/>
      <c r="F302" s="32"/>
      <c r="G302" s="33"/>
      <c r="H302" s="33"/>
      <c r="I302" s="33"/>
      <c r="J302" s="24"/>
      <c r="M302" s="112"/>
      <c r="N302" s="112"/>
      <c r="O302" s="112"/>
    </row>
    <row r="303" spans="1:15" s="95" customFormat="1" x14ac:dyDescent="0.2">
      <c r="A303" s="108"/>
      <c r="B303" s="108"/>
      <c r="C303" s="29"/>
      <c r="D303" s="30"/>
      <c r="E303" s="31"/>
      <c r="F303" s="32"/>
      <c r="G303" s="33"/>
      <c r="H303" s="33"/>
      <c r="I303" s="33"/>
      <c r="J303" s="24"/>
      <c r="M303" s="112"/>
      <c r="N303" s="112"/>
      <c r="O303" s="112"/>
    </row>
    <row r="304" spans="1:15" s="95" customFormat="1" x14ac:dyDescent="0.2">
      <c r="A304" s="108"/>
      <c r="B304" s="108"/>
      <c r="D304" s="2174"/>
      <c r="E304" s="16"/>
      <c r="F304" s="16"/>
      <c r="G304" s="10"/>
      <c r="H304" s="10"/>
      <c r="I304" s="10"/>
      <c r="M304" s="112"/>
      <c r="N304" s="112"/>
      <c r="O304" s="112"/>
    </row>
    <row r="305" spans="1:15" s="95" customFormat="1" x14ac:dyDescent="0.2">
      <c r="A305" s="108"/>
      <c r="B305" s="108"/>
      <c r="M305" s="112"/>
      <c r="N305" s="112"/>
      <c r="O305" s="112"/>
    </row>
  </sheetData>
  <mergeCells count="156">
    <mergeCell ref="D293:F293"/>
    <mergeCell ref="C297:F297"/>
    <mergeCell ref="D267:F267"/>
    <mergeCell ref="C271:F271"/>
    <mergeCell ref="C283:L283"/>
    <mergeCell ref="F286:G286"/>
    <mergeCell ref="C290:C292"/>
    <mergeCell ref="D290:F292"/>
    <mergeCell ref="G290:G292"/>
    <mergeCell ref="H290:H292"/>
    <mergeCell ref="I290:I292"/>
    <mergeCell ref="J290:K290"/>
    <mergeCell ref="L290:L292"/>
    <mergeCell ref="J291:J292"/>
    <mergeCell ref="K291:K292"/>
    <mergeCell ref="C257:L257"/>
    <mergeCell ref="F260:G260"/>
    <mergeCell ref="C264:C266"/>
    <mergeCell ref="D264:F266"/>
    <mergeCell ref="G264:G266"/>
    <mergeCell ref="H264:H266"/>
    <mergeCell ref="I264:I266"/>
    <mergeCell ref="J264:K264"/>
    <mergeCell ref="L264:L266"/>
    <mergeCell ref="J265:J266"/>
    <mergeCell ref="K265:K266"/>
    <mergeCell ref="D164:F164"/>
    <mergeCell ref="C168:F168"/>
    <mergeCell ref="C154:L154"/>
    <mergeCell ref="F157:G157"/>
    <mergeCell ref="C161:C163"/>
    <mergeCell ref="D161:F163"/>
    <mergeCell ref="G161:G163"/>
    <mergeCell ref="H161:H163"/>
    <mergeCell ref="I161:I163"/>
    <mergeCell ref="J161:K161"/>
    <mergeCell ref="L161:L163"/>
    <mergeCell ref="J162:J163"/>
    <mergeCell ref="K162:K163"/>
    <mergeCell ref="D114:F114"/>
    <mergeCell ref="C118:F118"/>
    <mergeCell ref="C104:L104"/>
    <mergeCell ref="F107:G107"/>
    <mergeCell ref="C111:C113"/>
    <mergeCell ref="D111:F113"/>
    <mergeCell ref="G111:G113"/>
    <mergeCell ref="H111:H113"/>
    <mergeCell ref="I111:I113"/>
    <mergeCell ref="J111:K111"/>
    <mergeCell ref="L111:L113"/>
    <mergeCell ref="J112:J113"/>
    <mergeCell ref="K112:K113"/>
    <mergeCell ref="D64:F64"/>
    <mergeCell ref="C68:F68"/>
    <mergeCell ref="C54:L54"/>
    <mergeCell ref="F57:G57"/>
    <mergeCell ref="C61:C63"/>
    <mergeCell ref="D61:F63"/>
    <mergeCell ref="G61:G63"/>
    <mergeCell ref="H61:H63"/>
    <mergeCell ref="I61:I63"/>
    <mergeCell ref="J61:K61"/>
    <mergeCell ref="L61:L63"/>
    <mergeCell ref="J62:J63"/>
    <mergeCell ref="K62:K63"/>
    <mergeCell ref="D13:F13"/>
    <mergeCell ref="C17:F17"/>
    <mergeCell ref="C3:L3"/>
    <mergeCell ref="C10:C12"/>
    <mergeCell ref="L10:L12"/>
    <mergeCell ref="G10:G12"/>
    <mergeCell ref="H10:H12"/>
    <mergeCell ref="J10:K10"/>
    <mergeCell ref="D10:F12"/>
    <mergeCell ref="F6:G6"/>
    <mergeCell ref="K11:K12"/>
    <mergeCell ref="I10:I12"/>
    <mergeCell ref="J11:J12"/>
    <mergeCell ref="D39:F39"/>
    <mergeCell ref="C43:F43"/>
    <mergeCell ref="C29:L29"/>
    <mergeCell ref="F32:G32"/>
    <mergeCell ref="C36:C38"/>
    <mergeCell ref="D36:F38"/>
    <mergeCell ref="G36:G38"/>
    <mergeCell ref="H36:H38"/>
    <mergeCell ref="I36:I38"/>
    <mergeCell ref="J36:K36"/>
    <mergeCell ref="L36:L38"/>
    <mergeCell ref="J37:J38"/>
    <mergeCell ref="K37:K38"/>
    <mergeCell ref="D89:F89"/>
    <mergeCell ref="C93:F93"/>
    <mergeCell ref="C79:L79"/>
    <mergeCell ref="F82:G82"/>
    <mergeCell ref="C86:C88"/>
    <mergeCell ref="D86:F88"/>
    <mergeCell ref="G86:G88"/>
    <mergeCell ref="H86:H88"/>
    <mergeCell ref="I86:I88"/>
    <mergeCell ref="J86:K86"/>
    <mergeCell ref="L86:L88"/>
    <mergeCell ref="J87:J88"/>
    <mergeCell ref="K87:K88"/>
    <mergeCell ref="D139:F139"/>
    <mergeCell ref="C143:F143"/>
    <mergeCell ref="C129:L129"/>
    <mergeCell ref="F132:G132"/>
    <mergeCell ref="C136:C138"/>
    <mergeCell ref="D136:F138"/>
    <mergeCell ref="G136:G138"/>
    <mergeCell ref="H136:H138"/>
    <mergeCell ref="I136:I138"/>
    <mergeCell ref="J136:K136"/>
    <mergeCell ref="L136:L138"/>
    <mergeCell ref="J137:J138"/>
    <mergeCell ref="K137:K138"/>
    <mergeCell ref="D189:F189"/>
    <mergeCell ref="C193:F193"/>
    <mergeCell ref="C179:L179"/>
    <mergeCell ref="F182:G182"/>
    <mergeCell ref="C186:C188"/>
    <mergeCell ref="D186:F188"/>
    <mergeCell ref="G186:G188"/>
    <mergeCell ref="H186:H188"/>
    <mergeCell ref="I186:I188"/>
    <mergeCell ref="J186:K186"/>
    <mergeCell ref="L186:L188"/>
    <mergeCell ref="J187:J188"/>
    <mergeCell ref="K187:K188"/>
    <mergeCell ref="D215:F215"/>
    <mergeCell ref="C219:F219"/>
    <mergeCell ref="C205:L205"/>
    <mergeCell ref="F208:G208"/>
    <mergeCell ref="C212:C214"/>
    <mergeCell ref="D212:F214"/>
    <mergeCell ref="G212:G214"/>
    <mergeCell ref="H212:H214"/>
    <mergeCell ref="I212:I214"/>
    <mergeCell ref="J212:K212"/>
    <mergeCell ref="L212:L214"/>
    <mergeCell ref="J213:J214"/>
    <mergeCell ref="K213:K214"/>
    <mergeCell ref="D241:F241"/>
    <mergeCell ref="C245:F245"/>
    <mergeCell ref="C231:L231"/>
    <mergeCell ref="F234:G234"/>
    <mergeCell ref="C238:C240"/>
    <mergeCell ref="D238:F240"/>
    <mergeCell ref="G238:G240"/>
    <mergeCell ref="H238:H240"/>
    <mergeCell ref="I238:I240"/>
    <mergeCell ref="J238:K238"/>
    <mergeCell ref="L238:L240"/>
    <mergeCell ref="J239:J240"/>
    <mergeCell ref="K239:K240"/>
  </mergeCells>
  <phoneticPr fontId="35" type="noConversion"/>
  <printOptions horizontalCentered="1"/>
  <pageMargins left="0.15748031496062992" right="0.15748031496062992" top="1.0629921259842521" bottom="0" header="0.98425196850393704" footer="0"/>
  <pageSetup paperSize="256" orientation="landscape" horizontalDpi="4294967292" verticalDpi="4294967293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K64"/>
  <sheetViews>
    <sheetView topLeftCell="A40" zoomScale="80" zoomScaleNormal="80" workbookViewId="0">
      <selection activeCell="D69" sqref="D69"/>
    </sheetView>
  </sheetViews>
  <sheetFormatPr defaultRowHeight="12.75" x14ac:dyDescent="0.2"/>
  <cols>
    <col min="1" max="1" width="1.85546875" customWidth="1"/>
    <col min="2" max="2" width="4.28515625" style="112" customWidth="1"/>
    <col min="3" max="3" width="14.7109375" style="95" customWidth="1"/>
    <col min="4" max="4" width="36.28515625" style="95" customWidth="1"/>
    <col min="5" max="5" width="33.7109375" style="95" customWidth="1"/>
    <col min="6" max="6" width="10.42578125" style="478" customWidth="1"/>
    <col min="7" max="7" width="13.140625" style="95" customWidth="1"/>
    <col min="8" max="9" width="8" style="95" customWidth="1"/>
    <col min="10" max="10" width="36" style="95" customWidth="1"/>
  </cols>
  <sheetData>
    <row r="1" spans="2:11" ht="23.25" customHeight="1" x14ac:dyDescent="0.2">
      <c r="B1" s="2856" t="s">
        <v>319</v>
      </c>
      <c r="C1" s="2856"/>
      <c r="D1" s="2856"/>
      <c r="E1" s="2856"/>
      <c r="F1" s="2856"/>
      <c r="G1" s="2856"/>
      <c r="H1" s="2856"/>
      <c r="I1" s="2856"/>
      <c r="J1" s="2856"/>
    </row>
    <row r="2" spans="2:11" ht="15.75" thickBot="1" x14ac:dyDescent="0.3">
      <c r="B2" s="572"/>
      <c r="C2" s="576"/>
      <c r="F2" s="477"/>
      <c r="G2" s="475"/>
      <c r="H2" s="475"/>
      <c r="I2" s="475"/>
    </row>
    <row r="3" spans="2:11" ht="15" customHeight="1" x14ac:dyDescent="0.2">
      <c r="B3" s="2857" t="s">
        <v>0</v>
      </c>
      <c r="C3" s="2859" t="s">
        <v>374</v>
      </c>
      <c r="D3" s="2472" t="s">
        <v>320</v>
      </c>
      <c r="E3" s="2472" t="s">
        <v>321</v>
      </c>
      <c r="F3" s="2860" t="s">
        <v>322</v>
      </c>
      <c r="G3" s="2862" t="s">
        <v>323</v>
      </c>
      <c r="H3" s="2864" t="s">
        <v>324</v>
      </c>
      <c r="I3" s="2864"/>
      <c r="J3" s="2865" t="s">
        <v>66</v>
      </c>
    </row>
    <row r="4" spans="2:11" s="481" customFormat="1" ht="42" customHeight="1" x14ac:dyDescent="0.2">
      <c r="B4" s="2858"/>
      <c r="C4" s="2468"/>
      <c r="D4" s="2468"/>
      <c r="E4" s="2468"/>
      <c r="F4" s="2861"/>
      <c r="G4" s="2863"/>
      <c r="H4" s="480" t="s">
        <v>325</v>
      </c>
      <c r="I4" s="480" t="s">
        <v>326</v>
      </c>
      <c r="J4" s="2866"/>
    </row>
    <row r="5" spans="2:11" s="479" customFormat="1" ht="12" customHeight="1" thickBot="1" x14ac:dyDescent="0.25">
      <c r="B5" s="1195">
        <v>1</v>
      </c>
      <c r="C5" s="1196">
        <v>2</v>
      </c>
      <c r="D5" s="1196">
        <v>3</v>
      </c>
      <c r="E5" s="1196">
        <v>4</v>
      </c>
      <c r="F5" s="1197">
        <v>5</v>
      </c>
      <c r="G5" s="1197">
        <v>6</v>
      </c>
      <c r="H5" s="1197">
        <v>7</v>
      </c>
      <c r="I5" s="1197">
        <v>8</v>
      </c>
      <c r="J5" s="1198">
        <v>9</v>
      </c>
    </row>
    <row r="6" spans="2:11" s="44" customFormat="1" ht="18" customHeight="1" x14ac:dyDescent="0.2">
      <c r="B6" s="1014">
        <v>1</v>
      </c>
      <c r="C6" s="1199"/>
      <c r="D6" s="1200" t="s">
        <v>328</v>
      </c>
      <c r="E6" s="1200" t="s">
        <v>327</v>
      </c>
      <c r="F6" s="1201">
        <v>1</v>
      </c>
      <c r="G6" s="1202">
        <v>0</v>
      </c>
      <c r="H6" s="1202">
        <v>0</v>
      </c>
      <c r="I6" s="1202">
        <v>0</v>
      </c>
      <c r="J6" s="1203" t="s">
        <v>329</v>
      </c>
    </row>
    <row r="7" spans="2:11" s="44" customFormat="1" ht="18" customHeight="1" x14ac:dyDescent="0.2">
      <c r="B7" s="1012">
        <v>2</v>
      </c>
      <c r="C7" s="1188"/>
      <c r="D7" s="1189" t="s">
        <v>330</v>
      </c>
      <c r="E7" s="1189" t="s">
        <v>331</v>
      </c>
      <c r="F7" s="1190">
        <v>1</v>
      </c>
      <c r="G7" s="1191">
        <v>0</v>
      </c>
      <c r="H7" s="1191">
        <v>0</v>
      </c>
      <c r="I7" s="1191">
        <v>0</v>
      </c>
      <c r="J7" s="1192" t="s">
        <v>329</v>
      </c>
    </row>
    <row r="8" spans="2:11" s="44" customFormat="1" ht="18" customHeight="1" x14ac:dyDescent="0.2">
      <c r="B8" s="1012">
        <v>3</v>
      </c>
      <c r="C8" s="1188"/>
      <c r="D8" s="1189" t="s">
        <v>365</v>
      </c>
      <c r="E8" s="1189" t="s">
        <v>366</v>
      </c>
      <c r="F8" s="1190">
        <v>1</v>
      </c>
      <c r="G8" s="1191">
        <v>0</v>
      </c>
      <c r="H8" s="1191">
        <v>0</v>
      </c>
      <c r="I8" s="1191">
        <v>0</v>
      </c>
      <c r="J8" s="1192" t="s">
        <v>329</v>
      </c>
    </row>
    <row r="9" spans="2:11" s="44" customFormat="1" ht="18" customHeight="1" x14ac:dyDescent="0.2">
      <c r="B9" s="1012">
        <v>4</v>
      </c>
      <c r="C9" s="1188"/>
      <c r="D9" s="1189" t="s">
        <v>367</v>
      </c>
      <c r="E9" s="1189" t="s">
        <v>327</v>
      </c>
      <c r="F9" s="1190">
        <v>1</v>
      </c>
      <c r="G9" s="1191">
        <v>0</v>
      </c>
      <c r="H9" s="1191">
        <v>0</v>
      </c>
      <c r="I9" s="1191">
        <v>0</v>
      </c>
      <c r="J9" s="1192" t="s">
        <v>329</v>
      </c>
    </row>
    <row r="10" spans="2:11" s="1193" customFormat="1" ht="18" customHeight="1" x14ac:dyDescent="0.2">
      <c r="B10" s="1187">
        <v>5</v>
      </c>
      <c r="C10" s="1188" t="s">
        <v>652</v>
      </c>
      <c r="D10" s="1189" t="s">
        <v>368</v>
      </c>
      <c r="E10" s="1189" t="s">
        <v>375</v>
      </c>
      <c r="F10" s="1190">
        <v>1</v>
      </c>
      <c r="G10" s="1191">
        <v>0</v>
      </c>
      <c r="H10" s="1191">
        <v>0</v>
      </c>
      <c r="I10" s="1191">
        <v>0</v>
      </c>
      <c r="J10" s="1192" t="s">
        <v>651</v>
      </c>
      <c r="K10" s="1208"/>
    </row>
    <row r="11" spans="2:11" s="44" customFormat="1" ht="18" customHeight="1" x14ac:dyDescent="0.2">
      <c r="B11" s="1012">
        <v>6</v>
      </c>
      <c r="C11" s="1188"/>
      <c r="D11" s="1189" t="s">
        <v>336</v>
      </c>
      <c r="E11" s="1189" t="s">
        <v>335</v>
      </c>
      <c r="F11" s="1190">
        <v>1</v>
      </c>
      <c r="G11" s="1191">
        <v>0</v>
      </c>
      <c r="H11" s="1191">
        <v>0</v>
      </c>
      <c r="I11" s="1191">
        <v>0</v>
      </c>
      <c r="J11" s="1192" t="s">
        <v>329</v>
      </c>
    </row>
    <row r="12" spans="2:11" s="1193" customFormat="1" ht="18" customHeight="1" x14ac:dyDescent="0.2">
      <c r="B12" s="1187">
        <v>7</v>
      </c>
      <c r="C12" s="1188" t="s">
        <v>653</v>
      </c>
      <c r="D12" s="1189" t="s">
        <v>337</v>
      </c>
      <c r="E12" s="1189" t="s">
        <v>335</v>
      </c>
      <c r="F12" s="1190">
        <v>1</v>
      </c>
      <c r="G12" s="1191">
        <v>0</v>
      </c>
      <c r="H12" s="1191">
        <v>0</v>
      </c>
      <c r="I12" s="1191">
        <v>0</v>
      </c>
      <c r="J12" s="1192" t="s">
        <v>651</v>
      </c>
      <c r="K12" s="1208"/>
    </row>
    <row r="13" spans="2:11" s="44" customFormat="1" ht="18" customHeight="1" x14ac:dyDescent="0.2">
      <c r="B13" s="1012">
        <v>8</v>
      </c>
      <c r="C13" s="1188"/>
      <c r="D13" s="1189" t="s">
        <v>345</v>
      </c>
      <c r="E13" s="1189" t="s">
        <v>327</v>
      </c>
      <c r="F13" s="1190">
        <v>1</v>
      </c>
      <c r="G13" s="1191">
        <v>0</v>
      </c>
      <c r="H13" s="1191">
        <v>0</v>
      </c>
      <c r="I13" s="1191">
        <v>0</v>
      </c>
      <c r="J13" s="1192" t="s">
        <v>329</v>
      </c>
    </row>
    <row r="14" spans="2:11" s="1193" customFormat="1" ht="18" customHeight="1" x14ac:dyDescent="0.2">
      <c r="B14" s="1187">
        <v>9</v>
      </c>
      <c r="C14" s="1188" t="s">
        <v>653</v>
      </c>
      <c r="D14" s="1189" t="s">
        <v>359</v>
      </c>
      <c r="E14" s="1189" t="s">
        <v>351</v>
      </c>
      <c r="F14" s="1190">
        <v>1</v>
      </c>
      <c r="G14" s="1191">
        <v>0</v>
      </c>
      <c r="H14" s="1191">
        <v>0</v>
      </c>
      <c r="I14" s="1191">
        <v>0</v>
      </c>
      <c r="J14" s="1192" t="s">
        <v>651</v>
      </c>
      <c r="K14" s="1208"/>
    </row>
    <row r="15" spans="2:11" s="44" customFormat="1" ht="18" customHeight="1" x14ac:dyDescent="0.2">
      <c r="B15" s="1012">
        <v>10</v>
      </c>
      <c r="C15" s="1188"/>
      <c r="D15" s="1189" t="s">
        <v>360</v>
      </c>
      <c r="E15" s="1189" t="s">
        <v>361</v>
      </c>
      <c r="F15" s="1190">
        <v>1</v>
      </c>
      <c r="G15" s="1191">
        <v>0</v>
      </c>
      <c r="H15" s="1191">
        <v>0</v>
      </c>
      <c r="I15" s="1191">
        <v>0</v>
      </c>
      <c r="J15" s="1192" t="s">
        <v>329</v>
      </c>
    </row>
    <row r="16" spans="2:11" s="44" customFormat="1" ht="18" customHeight="1" x14ac:dyDescent="0.2">
      <c r="B16" s="1012">
        <v>11</v>
      </c>
      <c r="C16" s="578"/>
      <c r="D16" s="1183" t="s">
        <v>332</v>
      </c>
      <c r="E16" s="1183" t="s">
        <v>333</v>
      </c>
      <c r="F16" s="1184">
        <v>1</v>
      </c>
      <c r="G16" s="1185">
        <v>0</v>
      </c>
      <c r="H16" s="1185">
        <v>0</v>
      </c>
      <c r="I16" s="1185">
        <v>0</v>
      </c>
      <c r="J16" s="1186"/>
    </row>
    <row r="17" spans="2:11" s="1193" customFormat="1" ht="18" customHeight="1" x14ac:dyDescent="0.2">
      <c r="B17" s="1187">
        <v>12</v>
      </c>
      <c r="C17" s="1188" t="s">
        <v>654</v>
      </c>
      <c r="D17" s="1189" t="s">
        <v>334</v>
      </c>
      <c r="E17" s="1189" t="s">
        <v>335</v>
      </c>
      <c r="F17" s="1190">
        <v>1</v>
      </c>
      <c r="G17" s="1191">
        <v>0</v>
      </c>
      <c r="H17" s="1191">
        <v>0</v>
      </c>
      <c r="I17" s="1191">
        <v>0</v>
      </c>
      <c r="J17" s="1192" t="s">
        <v>329</v>
      </c>
    </row>
    <row r="18" spans="2:11" s="1208" customFormat="1" ht="18" customHeight="1" x14ac:dyDescent="0.2">
      <c r="B18" s="1209">
        <v>13</v>
      </c>
      <c r="C18" s="1210" t="s">
        <v>655</v>
      </c>
      <c r="D18" s="1211" t="s">
        <v>338</v>
      </c>
      <c r="E18" s="1211" t="s">
        <v>339</v>
      </c>
      <c r="F18" s="1212">
        <v>1</v>
      </c>
      <c r="G18" s="1213">
        <v>0</v>
      </c>
      <c r="H18" s="1213">
        <v>0</v>
      </c>
      <c r="I18" s="1213">
        <v>0</v>
      </c>
      <c r="J18" s="1214" t="s">
        <v>656</v>
      </c>
    </row>
    <row r="19" spans="2:11" s="44" customFormat="1" ht="18" customHeight="1" x14ac:dyDescent="0.2">
      <c r="B19" s="1012">
        <v>14</v>
      </c>
      <c r="C19" s="578"/>
      <c r="D19" s="1183" t="s">
        <v>340</v>
      </c>
      <c r="E19" s="1183" t="s">
        <v>327</v>
      </c>
      <c r="F19" s="1184">
        <v>1</v>
      </c>
      <c r="G19" s="1185">
        <v>0</v>
      </c>
      <c r="H19" s="1185">
        <v>0</v>
      </c>
      <c r="I19" s="1185">
        <v>0</v>
      </c>
      <c r="J19" s="1186"/>
    </row>
    <row r="20" spans="2:11" s="44" customFormat="1" ht="18" customHeight="1" x14ac:dyDescent="0.2">
      <c r="B20" s="1012">
        <v>15</v>
      </c>
      <c r="C20" s="578"/>
      <c r="D20" s="1183" t="s">
        <v>341</v>
      </c>
      <c r="E20" s="1183" t="s">
        <v>342</v>
      </c>
      <c r="F20" s="1184">
        <v>1</v>
      </c>
      <c r="G20" s="1185">
        <v>0</v>
      </c>
      <c r="H20" s="1185">
        <v>0</v>
      </c>
      <c r="I20" s="1185">
        <v>0</v>
      </c>
      <c r="J20" s="1186"/>
    </row>
    <row r="21" spans="2:11" s="44" customFormat="1" ht="18" customHeight="1" x14ac:dyDescent="0.2">
      <c r="B21" s="1012">
        <v>16</v>
      </c>
      <c r="C21" s="578"/>
      <c r="D21" s="1183" t="s">
        <v>343</v>
      </c>
      <c r="E21" s="1183" t="s">
        <v>344</v>
      </c>
      <c r="F21" s="1184">
        <v>1</v>
      </c>
      <c r="G21" s="1185">
        <v>0</v>
      </c>
      <c r="H21" s="1185">
        <v>0</v>
      </c>
      <c r="I21" s="1185">
        <v>0</v>
      </c>
      <c r="J21" s="1186"/>
    </row>
    <row r="22" spans="2:11" s="1193" customFormat="1" ht="18" customHeight="1" x14ac:dyDescent="0.2">
      <c r="B22" s="1187">
        <v>17</v>
      </c>
      <c r="C22" s="1188" t="s">
        <v>657</v>
      </c>
      <c r="D22" s="1189" t="s">
        <v>346</v>
      </c>
      <c r="E22" s="1189" t="s">
        <v>335</v>
      </c>
      <c r="F22" s="1190">
        <v>1</v>
      </c>
      <c r="G22" s="1191">
        <v>0</v>
      </c>
      <c r="H22" s="1191">
        <v>0</v>
      </c>
      <c r="I22" s="1191">
        <v>0</v>
      </c>
      <c r="J22" s="1192" t="s">
        <v>656</v>
      </c>
    </row>
    <row r="23" spans="2:11" s="1193" customFormat="1" ht="18" customHeight="1" x14ac:dyDescent="0.2">
      <c r="B23" s="1187">
        <v>18</v>
      </c>
      <c r="C23" s="1188" t="s">
        <v>658</v>
      </c>
      <c r="D23" s="1189" t="s">
        <v>347</v>
      </c>
      <c r="E23" s="1189" t="s">
        <v>335</v>
      </c>
      <c r="F23" s="1190">
        <v>1</v>
      </c>
      <c r="G23" s="1191">
        <v>0</v>
      </c>
      <c r="H23" s="1191">
        <v>0</v>
      </c>
      <c r="I23" s="1191">
        <v>0</v>
      </c>
      <c r="J23" s="1192" t="s">
        <v>659</v>
      </c>
    </row>
    <row r="24" spans="2:11" s="1193" customFormat="1" ht="18" customHeight="1" x14ac:dyDescent="0.2">
      <c r="B24" s="1187">
        <v>19</v>
      </c>
      <c r="C24" s="1188" t="s">
        <v>660</v>
      </c>
      <c r="D24" s="1189" t="s">
        <v>348</v>
      </c>
      <c r="E24" s="1189" t="s">
        <v>327</v>
      </c>
      <c r="F24" s="1190">
        <v>1</v>
      </c>
      <c r="G24" s="1191">
        <v>0</v>
      </c>
      <c r="H24" s="1191">
        <v>0</v>
      </c>
      <c r="I24" s="1191">
        <v>0</v>
      </c>
      <c r="J24" s="1192" t="s">
        <v>661</v>
      </c>
    </row>
    <row r="25" spans="2:11" s="1193" customFormat="1" ht="18" customHeight="1" x14ac:dyDescent="0.2">
      <c r="B25" s="1012">
        <v>20</v>
      </c>
      <c r="C25" s="578"/>
      <c r="D25" s="1183" t="s">
        <v>349</v>
      </c>
      <c r="E25" s="1183" t="s">
        <v>335</v>
      </c>
      <c r="F25" s="1184">
        <v>1</v>
      </c>
      <c r="G25" s="1185">
        <v>0</v>
      </c>
      <c r="H25" s="1185">
        <v>0</v>
      </c>
      <c r="I25" s="1185">
        <v>0</v>
      </c>
      <c r="J25" s="1186"/>
    </row>
    <row r="26" spans="2:11" s="1193" customFormat="1" ht="18" customHeight="1" x14ac:dyDescent="0.2">
      <c r="B26" s="1012">
        <v>21</v>
      </c>
      <c r="C26" s="578"/>
      <c r="D26" s="1183" t="s">
        <v>350</v>
      </c>
      <c r="E26" s="1183" t="s">
        <v>351</v>
      </c>
      <c r="F26" s="1184">
        <v>1</v>
      </c>
      <c r="G26" s="1185">
        <v>0</v>
      </c>
      <c r="H26" s="1185">
        <v>0</v>
      </c>
      <c r="I26" s="1185">
        <v>0</v>
      </c>
      <c r="J26" s="1186"/>
    </row>
    <row r="27" spans="2:11" s="1193" customFormat="1" ht="18" customHeight="1" x14ac:dyDescent="0.2">
      <c r="B27" s="1012">
        <v>22</v>
      </c>
      <c r="C27" s="578"/>
      <c r="D27" s="1183" t="s">
        <v>352</v>
      </c>
      <c r="E27" s="1183" t="s">
        <v>342</v>
      </c>
      <c r="F27" s="1184">
        <v>1</v>
      </c>
      <c r="G27" s="1185">
        <v>0</v>
      </c>
      <c r="H27" s="1185">
        <v>0</v>
      </c>
      <c r="I27" s="1185">
        <v>0</v>
      </c>
      <c r="J27" s="1186"/>
    </row>
    <row r="28" spans="2:11" s="1193" customFormat="1" ht="18" customHeight="1" x14ac:dyDescent="0.2">
      <c r="B28" s="1187">
        <v>23</v>
      </c>
      <c r="C28" s="1188" t="s">
        <v>662</v>
      </c>
      <c r="D28" s="1189" t="s">
        <v>353</v>
      </c>
      <c r="E28" s="1189" t="s">
        <v>354</v>
      </c>
      <c r="F28" s="1190">
        <v>1</v>
      </c>
      <c r="G28" s="1191">
        <v>0</v>
      </c>
      <c r="H28" s="1191">
        <v>0</v>
      </c>
      <c r="I28" s="1191">
        <v>0</v>
      </c>
      <c r="J28" s="1192" t="s">
        <v>656</v>
      </c>
    </row>
    <row r="29" spans="2:11" s="1193" customFormat="1" ht="18" customHeight="1" x14ac:dyDescent="0.2">
      <c r="B29" s="1012">
        <v>24</v>
      </c>
      <c r="C29" s="1206" t="s">
        <v>662</v>
      </c>
      <c r="D29" s="1183" t="s">
        <v>355</v>
      </c>
      <c r="E29" s="1183" t="s">
        <v>356</v>
      </c>
      <c r="F29" s="1184">
        <v>1</v>
      </c>
      <c r="G29" s="1185">
        <v>0</v>
      </c>
      <c r="H29" s="1185">
        <v>0</v>
      </c>
      <c r="I29" s="1185">
        <v>0</v>
      </c>
      <c r="J29" s="1207" t="s">
        <v>663</v>
      </c>
      <c r="K29" s="1208"/>
    </row>
    <row r="30" spans="2:11" s="1193" customFormat="1" ht="18" customHeight="1" x14ac:dyDescent="0.2">
      <c r="B30" s="1012">
        <v>25</v>
      </c>
      <c r="C30" s="1206" t="s">
        <v>660</v>
      </c>
      <c r="D30" s="1183" t="s">
        <v>357</v>
      </c>
      <c r="E30" s="1183" t="s">
        <v>358</v>
      </c>
      <c r="F30" s="1184">
        <v>1</v>
      </c>
      <c r="G30" s="1185">
        <v>0</v>
      </c>
      <c r="H30" s="1185">
        <v>0</v>
      </c>
      <c r="I30" s="1185">
        <v>0</v>
      </c>
      <c r="J30" s="1207" t="s">
        <v>663</v>
      </c>
      <c r="K30" s="1208"/>
    </row>
    <row r="31" spans="2:11" s="1193" customFormat="1" ht="18" customHeight="1" x14ac:dyDescent="0.2">
      <c r="B31" s="1012">
        <v>26</v>
      </c>
      <c r="C31" s="578"/>
      <c r="D31" s="1183" t="s">
        <v>362</v>
      </c>
      <c r="E31" s="1183" t="s">
        <v>363</v>
      </c>
      <c r="F31" s="1184">
        <v>1</v>
      </c>
      <c r="G31" s="1185">
        <v>0</v>
      </c>
      <c r="H31" s="1185">
        <v>0</v>
      </c>
      <c r="I31" s="1185">
        <v>0</v>
      </c>
      <c r="J31" s="1186"/>
    </row>
    <row r="32" spans="2:11" s="1193" customFormat="1" ht="18" customHeight="1" x14ac:dyDescent="0.2">
      <c r="B32" s="1012">
        <v>27</v>
      </c>
      <c r="C32" s="578"/>
      <c r="D32" s="1183" t="s">
        <v>364</v>
      </c>
      <c r="E32" s="1183" t="s">
        <v>342</v>
      </c>
      <c r="F32" s="1184">
        <v>1</v>
      </c>
      <c r="G32" s="1185">
        <v>0</v>
      </c>
      <c r="H32" s="1185">
        <v>0</v>
      </c>
      <c r="I32" s="1185">
        <v>0</v>
      </c>
      <c r="J32" s="1186"/>
    </row>
    <row r="33" spans="2:11" s="1208" customFormat="1" ht="18" customHeight="1" x14ac:dyDescent="0.2">
      <c r="B33" s="1209">
        <v>28</v>
      </c>
      <c r="C33" s="1210" t="s">
        <v>664</v>
      </c>
      <c r="D33" s="1211" t="s">
        <v>338</v>
      </c>
      <c r="E33" s="1211" t="s">
        <v>339</v>
      </c>
      <c r="F33" s="1212">
        <v>1</v>
      </c>
      <c r="G33" s="1213">
        <v>0</v>
      </c>
      <c r="H33" s="1213">
        <v>0</v>
      </c>
      <c r="I33" s="1213">
        <v>0</v>
      </c>
      <c r="J33" s="1214" t="s">
        <v>665</v>
      </c>
    </row>
    <row r="34" spans="2:11" s="44" customFormat="1" ht="18" customHeight="1" x14ac:dyDescent="0.2">
      <c r="B34" s="1012">
        <v>29</v>
      </c>
      <c r="C34" s="1215" t="s">
        <v>660</v>
      </c>
      <c r="D34" s="1215" t="s">
        <v>666</v>
      </c>
      <c r="E34" s="1183"/>
      <c r="F34" s="1194"/>
      <c r="G34" s="1183"/>
      <c r="H34" s="1183"/>
      <c r="I34" s="1183"/>
      <c r="J34" s="1207" t="s">
        <v>665</v>
      </c>
      <c r="K34" s="1208"/>
    </row>
    <row r="35" spans="2:11" s="44" customFormat="1" ht="18" customHeight="1" x14ac:dyDescent="0.2">
      <c r="B35" s="1012">
        <v>30</v>
      </c>
      <c r="C35" s="1215" t="s">
        <v>662</v>
      </c>
      <c r="D35" s="1215" t="s">
        <v>667</v>
      </c>
      <c r="E35" s="1183"/>
      <c r="F35" s="1194"/>
      <c r="G35" s="1183"/>
      <c r="H35" s="1183"/>
      <c r="I35" s="1183"/>
      <c r="J35" s="1207" t="s">
        <v>665</v>
      </c>
      <c r="K35" s="1208"/>
    </row>
    <row r="36" spans="2:11" s="44" customFormat="1" ht="18" customHeight="1" x14ac:dyDescent="0.2">
      <c r="B36" s="1012">
        <v>31</v>
      </c>
      <c r="C36" s="1215" t="s">
        <v>662</v>
      </c>
      <c r="D36" s="1215" t="s">
        <v>668</v>
      </c>
      <c r="E36" s="1183"/>
      <c r="F36" s="1194"/>
      <c r="G36" s="1183"/>
      <c r="H36" s="1183"/>
      <c r="I36" s="1183"/>
      <c r="J36" s="1207" t="s">
        <v>665</v>
      </c>
      <c r="K36" s="1208"/>
    </row>
    <row r="37" spans="2:11" s="44" customFormat="1" ht="18" customHeight="1" x14ac:dyDescent="0.2">
      <c r="B37" s="1012">
        <v>32</v>
      </c>
      <c r="C37" s="1183"/>
      <c r="D37" s="1183"/>
      <c r="E37" s="1183"/>
      <c r="F37" s="1194"/>
      <c r="G37" s="1183"/>
      <c r="H37" s="1183"/>
      <c r="I37" s="1183"/>
      <c r="J37" s="1186"/>
    </row>
    <row r="38" spans="2:11" s="44" customFormat="1" ht="18" customHeight="1" x14ac:dyDescent="0.2">
      <c r="B38" s="1012">
        <v>33</v>
      </c>
      <c r="C38" s="1183"/>
      <c r="D38" s="1183"/>
      <c r="E38" s="1183"/>
      <c r="F38" s="1194"/>
      <c r="G38" s="1183"/>
      <c r="H38" s="1183"/>
      <c r="I38" s="1183"/>
      <c r="J38" s="1186"/>
    </row>
    <row r="39" spans="2:11" s="44" customFormat="1" ht="18" customHeight="1" x14ac:dyDescent="0.2">
      <c r="B39" s="1012">
        <v>34</v>
      </c>
      <c r="C39" s="1183"/>
      <c r="D39" s="1183"/>
      <c r="E39" s="1183"/>
      <c r="F39" s="1194"/>
      <c r="G39" s="1183"/>
      <c r="H39" s="1183"/>
      <c r="I39" s="1183"/>
      <c r="J39" s="1186"/>
    </row>
    <row r="40" spans="2:11" s="44" customFormat="1" ht="18" customHeight="1" x14ac:dyDescent="0.2">
      <c r="B40" s="1012">
        <v>35</v>
      </c>
      <c r="C40" s="1183"/>
      <c r="D40" s="1183"/>
      <c r="E40" s="1183"/>
      <c r="F40" s="1194"/>
      <c r="G40" s="1183"/>
      <c r="H40" s="1183"/>
      <c r="I40" s="1183"/>
      <c r="J40" s="1186"/>
    </row>
    <row r="41" spans="2:11" s="44" customFormat="1" ht="18" customHeight="1" x14ac:dyDescent="0.2">
      <c r="B41" s="1012">
        <v>36</v>
      </c>
      <c r="C41" s="1183"/>
      <c r="D41" s="1183"/>
      <c r="E41" s="1183"/>
      <c r="F41" s="1194"/>
      <c r="G41" s="1183"/>
      <c r="H41" s="1183"/>
      <c r="I41" s="1183"/>
      <c r="J41" s="1186"/>
    </row>
    <row r="42" spans="2:11" s="44" customFormat="1" ht="18" customHeight="1" x14ac:dyDescent="0.2">
      <c r="B42" s="1012">
        <v>37</v>
      </c>
      <c r="C42" s="1183"/>
      <c r="D42" s="1183"/>
      <c r="E42" s="1183"/>
      <c r="F42" s="1194"/>
      <c r="G42" s="1183"/>
      <c r="H42" s="1183"/>
      <c r="I42" s="1183"/>
      <c r="J42" s="1186"/>
    </row>
    <row r="43" spans="2:11" s="44" customFormat="1" ht="18" customHeight="1" x14ac:dyDescent="0.2">
      <c r="B43" s="1012">
        <v>38</v>
      </c>
      <c r="C43" s="1183"/>
      <c r="D43" s="1183"/>
      <c r="E43" s="1183"/>
      <c r="F43" s="1194"/>
      <c r="G43" s="1183"/>
      <c r="H43" s="1183"/>
      <c r="I43" s="1183"/>
      <c r="J43" s="1186"/>
    </row>
    <row r="44" spans="2:11" s="44" customFormat="1" ht="18" customHeight="1" x14ac:dyDescent="0.2">
      <c r="B44" s="1012">
        <v>39</v>
      </c>
      <c r="C44" s="1183"/>
      <c r="D44" s="1183"/>
      <c r="E44" s="1183"/>
      <c r="F44" s="1194"/>
      <c r="G44" s="1183"/>
      <c r="H44" s="1183"/>
      <c r="I44" s="1183"/>
      <c r="J44" s="1186"/>
    </row>
    <row r="45" spans="2:11" s="44" customFormat="1" ht="18" customHeight="1" x14ac:dyDescent="0.2">
      <c r="B45" s="1012">
        <v>40</v>
      </c>
      <c r="C45" s="1183"/>
      <c r="D45" s="1183"/>
      <c r="E45" s="1183"/>
      <c r="F45" s="1194"/>
      <c r="G45" s="1183"/>
      <c r="H45" s="1183"/>
      <c r="I45" s="1183"/>
      <c r="J45" s="1186"/>
    </row>
    <row r="46" spans="2:11" s="44" customFormat="1" ht="18" customHeight="1" x14ac:dyDescent="0.2">
      <c r="B46" s="1012">
        <v>41</v>
      </c>
      <c r="C46" s="1183"/>
      <c r="D46" s="1183"/>
      <c r="E46" s="1183"/>
      <c r="F46" s="1194"/>
      <c r="G46" s="1183"/>
      <c r="H46" s="1183"/>
      <c r="I46" s="1183"/>
      <c r="J46" s="1186"/>
    </row>
    <row r="47" spans="2:11" s="44" customFormat="1" ht="18" customHeight="1" x14ac:dyDescent="0.2">
      <c r="B47" s="1012">
        <v>42</v>
      </c>
      <c r="C47" s="1183"/>
      <c r="D47" s="1183"/>
      <c r="E47" s="1183"/>
      <c r="F47" s="1194"/>
      <c r="G47" s="1183"/>
      <c r="H47" s="1183"/>
      <c r="I47" s="1183"/>
      <c r="J47" s="1186"/>
    </row>
    <row r="48" spans="2:11" s="44" customFormat="1" ht="18" customHeight="1" x14ac:dyDescent="0.2">
      <c r="B48" s="1012">
        <v>43</v>
      </c>
      <c r="C48" s="1183"/>
      <c r="D48" s="1183"/>
      <c r="E48" s="1183"/>
      <c r="F48" s="1194"/>
      <c r="G48" s="1183"/>
      <c r="H48" s="1183"/>
      <c r="I48" s="1183"/>
      <c r="J48" s="1186"/>
    </row>
    <row r="49" spans="2:10" s="44" customFormat="1" ht="18" customHeight="1" thickBot="1" x14ac:dyDescent="0.25">
      <c r="B49" s="1012">
        <v>44</v>
      </c>
      <c r="C49" s="1204"/>
      <c r="D49" s="1204"/>
      <c r="E49" s="1204"/>
      <c r="F49" s="1205"/>
      <c r="G49" s="1204"/>
      <c r="H49" s="1204"/>
      <c r="I49" s="1204"/>
      <c r="J49" s="794"/>
    </row>
    <row r="52" spans="2:10" x14ac:dyDescent="0.2">
      <c r="B52" s="112" t="s">
        <v>669</v>
      </c>
      <c r="C52" s="1208" t="s">
        <v>670</v>
      </c>
    </row>
    <row r="56" spans="2:10" x14ac:dyDescent="0.2">
      <c r="C56" s="95" t="s">
        <v>857</v>
      </c>
      <c r="D56" s="95" t="s">
        <v>868</v>
      </c>
      <c r="E56" s="95">
        <v>1</v>
      </c>
    </row>
    <row r="57" spans="2:10" x14ac:dyDescent="0.2">
      <c r="D57" s="95" t="s">
        <v>869</v>
      </c>
      <c r="E57" s="95">
        <v>2</v>
      </c>
    </row>
    <row r="58" spans="2:10" x14ac:dyDescent="0.2">
      <c r="D58" s="95" t="s">
        <v>870</v>
      </c>
      <c r="E58" s="95">
        <v>3</v>
      </c>
    </row>
    <row r="59" spans="2:10" x14ac:dyDescent="0.2">
      <c r="D59" s="95" t="s">
        <v>871</v>
      </c>
      <c r="E59" s="95">
        <v>4</v>
      </c>
    </row>
    <row r="60" spans="2:10" x14ac:dyDescent="0.2">
      <c r="D60" s="95" t="s">
        <v>872</v>
      </c>
      <c r="E60" s="95">
        <v>5</v>
      </c>
    </row>
    <row r="61" spans="2:10" x14ac:dyDescent="0.2">
      <c r="D61" s="95" t="s">
        <v>873</v>
      </c>
      <c r="E61" s="95">
        <v>6</v>
      </c>
    </row>
    <row r="62" spans="2:10" x14ac:dyDescent="0.2">
      <c r="D62" s="95" t="s">
        <v>874</v>
      </c>
      <c r="E62" s="95">
        <v>7</v>
      </c>
    </row>
    <row r="63" spans="2:10" x14ac:dyDescent="0.2">
      <c r="D63" s="95" t="s">
        <v>875</v>
      </c>
      <c r="E63" s="95">
        <v>8</v>
      </c>
    </row>
    <row r="64" spans="2:10" x14ac:dyDescent="0.2">
      <c r="D64" s="95" t="s">
        <v>876</v>
      </c>
      <c r="E64" s="95">
        <v>9</v>
      </c>
    </row>
  </sheetData>
  <mergeCells count="9">
    <mergeCell ref="B1:J1"/>
    <mergeCell ref="B3:B4"/>
    <mergeCell ref="C3:C4"/>
    <mergeCell ref="D3:D4"/>
    <mergeCell ref="E3:E4"/>
    <mergeCell ref="F3:F4"/>
    <mergeCell ref="G3:G4"/>
    <mergeCell ref="H3:I3"/>
    <mergeCell ref="J3:J4"/>
  </mergeCells>
  <pageMargins left="0.11811023622047245" right="0.19685039370078741" top="0.31496062992125984" bottom="0.27559055118110237" header="0.31496062992125984" footer="0.31496062992125984"/>
  <pageSetup paperSize="256" orientation="landscape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7"/>
  <sheetViews>
    <sheetView zoomScale="70" zoomScaleNormal="70" workbookViewId="0">
      <selection activeCell="R28" sqref="R28"/>
    </sheetView>
  </sheetViews>
  <sheetFormatPr defaultRowHeight="12.75" x14ac:dyDescent="0.2"/>
  <cols>
    <col min="1" max="1" width="1.7109375" style="95" customWidth="1"/>
    <col min="2" max="2" width="5.7109375" style="95" customWidth="1"/>
    <col min="3" max="3" width="6.140625" style="95" customWidth="1"/>
    <col min="4" max="4" width="7.7109375" style="95" customWidth="1"/>
    <col min="5" max="5" width="6.85546875" style="95" customWidth="1"/>
    <col min="6" max="6" width="7.7109375" style="95" customWidth="1"/>
    <col min="7" max="7" width="6.42578125" style="95" customWidth="1"/>
    <col min="8" max="8" width="7.7109375" style="95" customWidth="1"/>
    <col min="9" max="9" width="7.42578125" style="95" customWidth="1"/>
    <col min="10" max="10" width="8.28515625" style="95" customWidth="1"/>
    <col min="11" max="14" width="7.7109375" style="95" customWidth="1"/>
    <col min="15" max="15" width="7.28515625" style="95" customWidth="1"/>
    <col min="16" max="16" width="8.28515625" style="95" customWidth="1"/>
    <col min="17" max="17" width="7.28515625" style="95" customWidth="1"/>
    <col min="18" max="20" width="7.7109375" style="95" customWidth="1"/>
    <col min="21" max="21" width="7.85546875" style="95" customWidth="1"/>
    <col min="22" max="23" width="8.28515625" style="95" customWidth="1"/>
    <col min="24" max="24" width="9.28515625" style="95" customWidth="1"/>
    <col min="25" max="16384" width="9.140625" style="95"/>
  </cols>
  <sheetData>
    <row r="1" spans="1:48" ht="15.75" x14ac:dyDescent="0.25">
      <c r="A1" s="585"/>
      <c r="B1" s="2867" t="s">
        <v>756</v>
      </c>
      <c r="C1" s="2867"/>
      <c r="D1" s="2867"/>
      <c r="E1" s="2867"/>
      <c r="F1" s="2867"/>
      <c r="G1" s="2867"/>
      <c r="H1" s="2867"/>
      <c r="I1" s="2867"/>
      <c r="J1" s="2867"/>
      <c r="K1" s="2867"/>
      <c r="L1" s="2867"/>
      <c r="M1" s="2867"/>
      <c r="N1" s="2867"/>
      <c r="O1" s="2867"/>
      <c r="P1" s="2867"/>
      <c r="Q1" s="2867"/>
      <c r="R1" s="2867"/>
      <c r="S1" s="2867"/>
      <c r="T1" s="2867"/>
      <c r="U1" s="2867"/>
      <c r="V1" s="2867"/>
      <c r="W1" s="2867"/>
      <c r="X1" s="2867"/>
      <c r="Z1" s="2867" t="s">
        <v>756</v>
      </c>
      <c r="AA1" s="2867"/>
      <c r="AB1" s="2867"/>
      <c r="AC1" s="2867"/>
      <c r="AD1" s="2867"/>
      <c r="AE1" s="2867"/>
      <c r="AF1" s="2867"/>
      <c r="AG1" s="2867"/>
      <c r="AH1" s="2867"/>
      <c r="AI1" s="2867"/>
      <c r="AJ1" s="2867"/>
      <c r="AK1" s="2867"/>
      <c r="AL1" s="2867"/>
      <c r="AM1" s="2867"/>
      <c r="AN1" s="2867"/>
      <c r="AO1" s="2867"/>
      <c r="AP1" s="2867"/>
      <c r="AQ1" s="2867"/>
      <c r="AR1" s="2867"/>
      <c r="AS1" s="2867"/>
      <c r="AT1" s="2867"/>
      <c r="AU1" s="2867"/>
      <c r="AV1" s="2867"/>
    </row>
    <row r="2" spans="1:48" ht="15.75" x14ac:dyDescent="0.25">
      <c r="A2" s="585"/>
      <c r="B2" s="2867" t="s">
        <v>393</v>
      </c>
      <c r="C2" s="2867"/>
      <c r="D2" s="2867"/>
      <c r="E2" s="2867"/>
      <c r="F2" s="2867"/>
      <c r="G2" s="2867"/>
      <c r="H2" s="2867"/>
      <c r="I2" s="2867"/>
      <c r="J2" s="2867"/>
      <c r="K2" s="2867"/>
      <c r="L2" s="2867"/>
      <c r="M2" s="2867"/>
      <c r="N2" s="2867"/>
      <c r="O2" s="2867"/>
      <c r="P2" s="2867"/>
      <c r="Q2" s="2867"/>
      <c r="R2" s="2867"/>
      <c r="S2" s="2867"/>
      <c r="T2" s="2867"/>
      <c r="U2" s="2867"/>
      <c r="V2" s="2867"/>
      <c r="W2" s="2867"/>
      <c r="X2" s="2867"/>
      <c r="Z2" s="2867" t="s">
        <v>393</v>
      </c>
      <c r="AA2" s="2867"/>
      <c r="AB2" s="2867"/>
      <c r="AC2" s="2867"/>
      <c r="AD2" s="2867"/>
      <c r="AE2" s="2867"/>
      <c r="AF2" s="2867"/>
      <c r="AG2" s="2867"/>
      <c r="AH2" s="2867"/>
      <c r="AI2" s="2867"/>
      <c r="AJ2" s="2867"/>
      <c r="AK2" s="2867"/>
      <c r="AL2" s="2867"/>
      <c r="AM2" s="2867"/>
      <c r="AN2" s="2867"/>
      <c r="AO2" s="2867"/>
      <c r="AP2" s="2867"/>
      <c r="AQ2" s="2867"/>
      <c r="AR2" s="2867"/>
      <c r="AS2" s="2867"/>
      <c r="AT2" s="2867"/>
      <c r="AU2" s="2867"/>
      <c r="AV2" s="2867"/>
    </row>
    <row r="3" spans="1:48" ht="15.75" x14ac:dyDescent="0.25">
      <c r="A3" s="585"/>
      <c r="B3" s="2867" t="s">
        <v>902</v>
      </c>
      <c r="C3" s="2867"/>
      <c r="D3" s="2867"/>
      <c r="E3" s="2867"/>
      <c r="F3" s="2867"/>
      <c r="G3" s="2867"/>
      <c r="H3" s="2867"/>
      <c r="I3" s="2867"/>
      <c r="J3" s="2867"/>
      <c r="K3" s="2867"/>
      <c r="L3" s="2867"/>
      <c r="M3" s="2867"/>
      <c r="N3" s="2867"/>
      <c r="O3" s="2867"/>
      <c r="P3" s="2867"/>
      <c r="Q3" s="2867"/>
      <c r="R3" s="2867"/>
      <c r="S3" s="2867"/>
      <c r="T3" s="2867"/>
      <c r="U3" s="2867"/>
      <c r="V3" s="2867"/>
      <c r="W3" s="2867"/>
      <c r="X3" s="2867"/>
      <c r="Z3" s="2867" t="s">
        <v>880</v>
      </c>
      <c r="AA3" s="2867"/>
      <c r="AB3" s="2867"/>
      <c r="AC3" s="2867"/>
      <c r="AD3" s="2867"/>
      <c r="AE3" s="2867"/>
      <c r="AF3" s="2867"/>
      <c r="AG3" s="2867"/>
      <c r="AH3" s="2867"/>
      <c r="AI3" s="2867"/>
      <c r="AJ3" s="2867"/>
      <c r="AK3" s="2867"/>
      <c r="AL3" s="2867"/>
      <c r="AM3" s="2867"/>
      <c r="AN3" s="2867"/>
      <c r="AO3" s="2867"/>
      <c r="AP3" s="2867"/>
      <c r="AQ3" s="2867"/>
      <c r="AR3" s="2867"/>
      <c r="AS3" s="2867"/>
      <c r="AT3" s="2867"/>
      <c r="AU3" s="2867"/>
      <c r="AV3" s="2867"/>
    </row>
    <row r="4" spans="1:48" ht="15" thickBot="1" x14ac:dyDescent="0.25">
      <c r="A4" s="586"/>
      <c r="B4" s="586"/>
      <c r="C4" s="586"/>
      <c r="D4" s="586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586"/>
      <c r="P4" s="586"/>
      <c r="Q4" s="586"/>
      <c r="R4" s="586"/>
      <c r="S4" s="586"/>
      <c r="T4" s="586"/>
      <c r="U4" s="586"/>
      <c r="V4" s="586"/>
      <c r="W4" s="586"/>
      <c r="X4" s="586"/>
      <c r="Z4" s="586"/>
      <c r="AA4" s="586"/>
      <c r="AB4" s="586"/>
      <c r="AC4" s="586"/>
      <c r="AD4" s="586"/>
      <c r="AE4" s="586"/>
      <c r="AF4" s="586"/>
      <c r="AG4" s="586"/>
      <c r="AH4" s="586"/>
      <c r="AI4" s="586"/>
      <c r="AJ4" s="586"/>
      <c r="AK4" s="586"/>
      <c r="AL4" s="586"/>
      <c r="AM4" s="586"/>
      <c r="AN4" s="586"/>
      <c r="AO4" s="586"/>
      <c r="AP4" s="586"/>
      <c r="AQ4" s="586"/>
      <c r="AR4" s="586"/>
      <c r="AS4" s="586"/>
      <c r="AT4" s="586"/>
      <c r="AU4" s="586"/>
      <c r="AV4" s="586"/>
    </row>
    <row r="5" spans="1:48" ht="13.5" thickBot="1" x14ac:dyDescent="0.25">
      <c r="A5" s="587"/>
      <c r="B5" s="2870" t="s">
        <v>221</v>
      </c>
      <c r="C5" s="2873" t="s">
        <v>394</v>
      </c>
      <c r="D5" s="2874"/>
      <c r="E5" s="2874"/>
      <c r="F5" s="2874"/>
      <c r="G5" s="2874"/>
      <c r="H5" s="2874"/>
      <c r="I5" s="2874"/>
      <c r="J5" s="2874"/>
      <c r="K5" s="2874"/>
      <c r="L5" s="2874"/>
      <c r="M5" s="2874"/>
      <c r="N5" s="2874"/>
      <c r="O5" s="2874"/>
      <c r="P5" s="2874"/>
      <c r="Q5" s="2874"/>
      <c r="R5" s="2874"/>
      <c r="S5" s="2874"/>
      <c r="T5" s="2874"/>
      <c r="U5" s="2874"/>
      <c r="V5" s="2874"/>
      <c r="W5" s="2874"/>
      <c r="X5" s="2875"/>
      <c r="Z5" s="2870" t="s">
        <v>221</v>
      </c>
      <c r="AA5" s="2873" t="s">
        <v>394</v>
      </c>
      <c r="AB5" s="2874"/>
      <c r="AC5" s="2874"/>
      <c r="AD5" s="2874"/>
      <c r="AE5" s="2874"/>
      <c r="AF5" s="2874"/>
      <c r="AG5" s="2874"/>
      <c r="AH5" s="2874"/>
      <c r="AI5" s="2874"/>
      <c r="AJ5" s="2874"/>
      <c r="AK5" s="2874"/>
      <c r="AL5" s="2874"/>
      <c r="AM5" s="2874"/>
      <c r="AN5" s="2874"/>
      <c r="AO5" s="2874"/>
      <c r="AP5" s="2874"/>
      <c r="AQ5" s="2874"/>
      <c r="AR5" s="2874"/>
      <c r="AS5" s="2874"/>
      <c r="AT5" s="2874"/>
      <c r="AU5" s="2874"/>
      <c r="AV5" s="2875"/>
    </row>
    <row r="6" spans="1:48" x14ac:dyDescent="0.2">
      <c r="A6" s="590"/>
      <c r="B6" s="2871"/>
      <c r="C6" s="588" t="s">
        <v>395</v>
      </c>
      <c r="D6" s="589" t="s">
        <v>396</v>
      </c>
      <c r="E6" s="588" t="s">
        <v>395</v>
      </c>
      <c r="F6" s="589" t="s">
        <v>396</v>
      </c>
      <c r="G6" s="588" t="s">
        <v>395</v>
      </c>
      <c r="H6" s="589" t="s">
        <v>396</v>
      </c>
      <c r="I6" s="588" t="s">
        <v>395</v>
      </c>
      <c r="J6" s="589" t="s">
        <v>396</v>
      </c>
      <c r="K6" s="588" t="s">
        <v>395</v>
      </c>
      <c r="L6" s="589" t="s">
        <v>396</v>
      </c>
      <c r="M6" s="588" t="s">
        <v>395</v>
      </c>
      <c r="N6" s="589" t="s">
        <v>396</v>
      </c>
      <c r="O6" s="588" t="s">
        <v>395</v>
      </c>
      <c r="P6" s="589" t="s">
        <v>396</v>
      </c>
      <c r="Q6" s="588" t="s">
        <v>395</v>
      </c>
      <c r="R6" s="589" t="s">
        <v>396</v>
      </c>
      <c r="S6" s="588" t="s">
        <v>395</v>
      </c>
      <c r="T6" s="589" t="s">
        <v>396</v>
      </c>
      <c r="U6" s="588" t="s">
        <v>395</v>
      </c>
      <c r="V6" s="589" t="s">
        <v>396</v>
      </c>
      <c r="W6" s="2876" t="s">
        <v>3</v>
      </c>
      <c r="X6" s="2877"/>
      <c r="Z6" s="2871"/>
      <c r="AA6" s="588" t="s">
        <v>395</v>
      </c>
      <c r="AB6" s="589" t="s">
        <v>396</v>
      </c>
      <c r="AC6" s="588" t="s">
        <v>395</v>
      </c>
      <c r="AD6" s="589" t="s">
        <v>396</v>
      </c>
      <c r="AE6" s="588" t="s">
        <v>395</v>
      </c>
      <c r="AF6" s="589" t="s">
        <v>396</v>
      </c>
      <c r="AG6" s="588" t="s">
        <v>395</v>
      </c>
      <c r="AH6" s="589" t="s">
        <v>396</v>
      </c>
      <c r="AI6" s="588" t="s">
        <v>395</v>
      </c>
      <c r="AJ6" s="589" t="s">
        <v>396</v>
      </c>
      <c r="AK6" s="588" t="s">
        <v>395</v>
      </c>
      <c r="AL6" s="589" t="s">
        <v>396</v>
      </c>
      <c r="AM6" s="588" t="s">
        <v>395</v>
      </c>
      <c r="AN6" s="589" t="s">
        <v>396</v>
      </c>
      <c r="AO6" s="588" t="s">
        <v>395</v>
      </c>
      <c r="AP6" s="589" t="s">
        <v>396</v>
      </c>
      <c r="AQ6" s="588" t="s">
        <v>395</v>
      </c>
      <c r="AR6" s="589" t="s">
        <v>396</v>
      </c>
      <c r="AS6" s="588" t="s">
        <v>395</v>
      </c>
      <c r="AT6" s="589" t="s">
        <v>396</v>
      </c>
      <c r="AU6" s="2876" t="s">
        <v>3</v>
      </c>
      <c r="AV6" s="2877"/>
    </row>
    <row r="7" spans="1:48" ht="13.5" thickBot="1" x14ac:dyDescent="0.25">
      <c r="A7" s="590"/>
      <c r="B7" s="2872"/>
      <c r="C7" s="591">
        <v>0</v>
      </c>
      <c r="D7" s="592" t="s">
        <v>397</v>
      </c>
      <c r="E7" s="591">
        <v>1</v>
      </c>
      <c r="F7" s="592" t="s">
        <v>397</v>
      </c>
      <c r="G7" s="591">
        <v>2</v>
      </c>
      <c r="H7" s="592" t="s">
        <v>397</v>
      </c>
      <c r="I7" s="591">
        <v>3</v>
      </c>
      <c r="J7" s="592" t="s">
        <v>397</v>
      </c>
      <c r="K7" s="591">
        <v>4</v>
      </c>
      <c r="L7" s="592" t="s">
        <v>397</v>
      </c>
      <c r="M7" s="591">
        <v>5</v>
      </c>
      <c r="N7" s="592" t="s">
        <v>397</v>
      </c>
      <c r="O7" s="591">
        <v>6</v>
      </c>
      <c r="P7" s="592" t="s">
        <v>397</v>
      </c>
      <c r="Q7" s="591">
        <v>7</v>
      </c>
      <c r="R7" s="592" t="s">
        <v>397</v>
      </c>
      <c r="S7" s="591">
        <v>8</v>
      </c>
      <c r="T7" s="592" t="s">
        <v>397</v>
      </c>
      <c r="U7" s="591">
        <v>9</v>
      </c>
      <c r="V7" s="592" t="s">
        <v>397</v>
      </c>
      <c r="W7" s="591" t="s">
        <v>398</v>
      </c>
      <c r="X7" s="592" t="s">
        <v>397</v>
      </c>
      <c r="Z7" s="2872"/>
      <c r="AA7" s="591">
        <v>0</v>
      </c>
      <c r="AB7" s="1910" t="s">
        <v>397</v>
      </c>
      <c r="AC7" s="591">
        <v>1</v>
      </c>
      <c r="AD7" s="1910" t="s">
        <v>397</v>
      </c>
      <c r="AE7" s="591">
        <v>2</v>
      </c>
      <c r="AF7" s="1910" t="s">
        <v>397</v>
      </c>
      <c r="AG7" s="591">
        <v>3</v>
      </c>
      <c r="AH7" s="1910" t="s">
        <v>397</v>
      </c>
      <c r="AI7" s="591">
        <v>4</v>
      </c>
      <c r="AJ7" s="1910" t="s">
        <v>397</v>
      </c>
      <c r="AK7" s="591">
        <v>5</v>
      </c>
      <c r="AL7" s="1910" t="s">
        <v>397</v>
      </c>
      <c r="AM7" s="591">
        <v>6</v>
      </c>
      <c r="AN7" s="1910" t="s">
        <v>397</v>
      </c>
      <c r="AO7" s="591">
        <v>7</v>
      </c>
      <c r="AP7" s="1910" t="s">
        <v>397</v>
      </c>
      <c r="AQ7" s="591">
        <v>8</v>
      </c>
      <c r="AR7" s="1910" t="s">
        <v>397</v>
      </c>
      <c r="AS7" s="591">
        <v>9</v>
      </c>
      <c r="AT7" s="1910" t="s">
        <v>397</v>
      </c>
      <c r="AU7" s="591" t="s">
        <v>398</v>
      </c>
      <c r="AV7" s="1910" t="s">
        <v>397</v>
      </c>
    </row>
    <row r="8" spans="1:48" s="89" customFormat="1" ht="13.5" thickBot="1" x14ac:dyDescent="0.25">
      <c r="A8" s="600"/>
      <c r="B8" s="593">
        <v>1</v>
      </c>
      <c r="C8" s="594">
        <v>2</v>
      </c>
      <c r="D8" s="595">
        <v>3</v>
      </c>
      <c r="E8" s="594">
        <v>4</v>
      </c>
      <c r="F8" s="595">
        <v>5</v>
      </c>
      <c r="G8" s="594">
        <v>6</v>
      </c>
      <c r="H8" s="595">
        <v>7</v>
      </c>
      <c r="I8" s="594">
        <v>8</v>
      </c>
      <c r="J8" s="595">
        <v>9</v>
      </c>
      <c r="K8" s="594">
        <v>10</v>
      </c>
      <c r="L8" s="595">
        <v>11</v>
      </c>
      <c r="M8" s="594">
        <v>12</v>
      </c>
      <c r="N8" s="595">
        <v>13</v>
      </c>
      <c r="O8" s="594">
        <v>14</v>
      </c>
      <c r="P8" s="595">
        <v>15</v>
      </c>
      <c r="Q8" s="596">
        <v>16</v>
      </c>
      <c r="R8" s="597">
        <v>17</v>
      </c>
      <c r="S8" s="594">
        <v>18</v>
      </c>
      <c r="T8" s="595">
        <v>19</v>
      </c>
      <c r="U8" s="594">
        <v>20</v>
      </c>
      <c r="V8" s="598">
        <v>21</v>
      </c>
      <c r="W8" s="599">
        <v>22</v>
      </c>
      <c r="X8" s="598">
        <v>23</v>
      </c>
      <c r="Z8" s="593">
        <v>1</v>
      </c>
      <c r="AA8" s="594">
        <v>2</v>
      </c>
      <c r="AB8" s="595">
        <v>3</v>
      </c>
      <c r="AC8" s="594">
        <v>4</v>
      </c>
      <c r="AD8" s="595">
        <v>5</v>
      </c>
      <c r="AE8" s="594">
        <v>6</v>
      </c>
      <c r="AF8" s="595">
        <v>7</v>
      </c>
      <c r="AG8" s="594">
        <v>8</v>
      </c>
      <c r="AH8" s="595">
        <v>9</v>
      </c>
      <c r="AI8" s="594">
        <v>10</v>
      </c>
      <c r="AJ8" s="595">
        <v>11</v>
      </c>
      <c r="AK8" s="594">
        <v>12</v>
      </c>
      <c r="AL8" s="595">
        <v>13</v>
      </c>
      <c r="AM8" s="594">
        <v>14</v>
      </c>
      <c r="AN8" s="595">
        <v>15</v>
      </c>
      <c r="AO8" s="596">
        <v>16</v>
      </c>
      <c r="AP8" s="597">
        <v>17</v>
      </c>
      <c r="AQ8" s="594">
        <v>18</v>
      </c>
      <c r="AR8" s="595">
        <v>19</v>
      </c>
      <c r="AS8" s="594">
        <v>20</v>
      </c>
      <c r="AT8" s="598">
        <v>21</v>
      </c>
      <c r="AU8" s="599">
        <v>22</v>
      </c>
      <c r="AV8" s="598">
        <v>23</v>
      </c>
    </row>
    <row r="9" spans="1:48" s="89" customFormat="1" x14ac:dyDescent="0.2">
      <c r="A9" s="610"/>
      <c r="B9" s="601">
        <v>0</v>
      </c>
      <c r="C9" s="602">
        <f>+Kewarganegaraan!$Z$7</f>
        <v>160</v>
      </c>
      <c r="D9" s="603">
        <f>+Kewarganegaraan!$AC$7</f>
        <v>10215</v>
      </c>
      <c r="E9" s="604"/>
      <c r="F9" s="605"/>
      <c r="G9" s="606"/>
      <c r="H9" s="607"/>
      <c r="I9" s="608"/>
      <c r="J9" s="609"/>
      <c r="K9" s="606"/>
      <c r="L9" s="607"/>
      <c r="M9" s="608"/>
      <c r="N9" s="609"/>
      <c r="O9" s="606"/>
      <c r="P9" s="607"/>
      <c r="Q9" s="608"/>
      <c r="R9" s="609"/>
      <c r="S9" s="606"/>
      <c r="T9" s="607"/>
      <c r="U9" s="608"/>
      <c r="V9" s="609"/>
      <c r="W9" s="606">
        <f t="shared" ref="W9:W18" si="0">+U9+S9+Q9+O9+M9+K9+I9+G9+E9+C9</f>
        <v>160</v>
      </c>
      <c r="X9" s="607">
        <f t="shared" ref="X9:X18" si="1">+V9+T9+R9+P9+N9+L9+J9+H9+F9+D9</f>
        <v>10215</v>
      </c>
      <c r="Z9" s="601">
        <v>0</v>
      </c>
      <c r="AA9" s="602">
        <f>+Kewarganegaraan!$Z$7</f>
        <v>160</v>
      </c>
      <c r="AB9" s="603">
        <f>+Kewarganegaraan!$AC$7</f>
        <v>10215</v>
      </c>
      <c r="AC9" s="604"/>
      <c r="AD9" s="605"/>
      <c r="AE9" s="606"/>
      <c r="AF9" s="607"/>
      <c r="AG9" s="608"/>
      <c r="AH9" s="609"/>
      <c r="AI9" s="606"/>
      <c r="AJ9" s="607"/>
      <c r="AK9" s="608"/>
      <c r="AL9" s="609"/>
      <c r="AM9" s="606"/>
      <c r="AN9" s="607"/>
      <c r="AO9" s="608"/>
      <c r="AP9" s="609"/>
      <c r="AQ9" s="606"/>
      <c r="AR9" s="607"/>
      <c r="AS9" s="608"/>
      <c r="AT9" s="609"/>
      <c r="AU9" s="606">
        <f t="shared" ref="AU9:AU18" si="2">+AS9+AQ9+AO9+AM9+AK9+AI9+AG9+AE9+AC9+AA9</f>
        <v>160</v>
      </c>
      <c r="AV9" s="607">
        <f t="shared" ref="AV9:AV18" si="3">+AT9+AR9+AP9+AN9+AL9+AJ9+AH9+AF9+AD9+AB9</f>
        <v>10215</v>
      </c>
    </row>
    <row r="10" spans="1:48" s="89" customFormat="1" x14ac:dyDescent="0.2">
      <c r="A10" s="610"/>
      <c r="B10" s="611">
        <v>1</v>
      </c>
      <c r="C10" s="612"/>
      <c r="D10" s="613"/>
      <c r="E10" s="614">
        <f>+Kewarganegaraan!$Z$8</f>
        <v>220</v>
      </c>
      <c r="F10" s="615">
        <f>+Kewarganegaraan!$AC$8</f>
        <v>21536</v>
      </c>
      <c r="G10" s="616"/>
      <c r="H10" s="617"/>
      <c r="I10" s="618"/>
      <c r="J10" s="619"/>
      <c r="K10" s="616"/>
      <c r="L10" s="617"/>
      <c r="M10" s="618"/>
      <c r="N10" s="619"/>
      <c r="O10" s="616"/>
      <c r="P10" s="617"/>
      <c r="Q10" s="618"/>
      <c r="R10" s="619"/>
      <c r="S10" s="616"/>
      <c r="T10" s="617"/>
      <c r="U10" s="618"/>
      <c r="V10" s="619"/>
      <c r="W10" s="616">
        <f t="shared" si="0"/>
        <v>220</v>
      </c>
      <c r="X10" s="617">
        <f t="shared" si="1"/>
        <v>21536</v>
      </c>
      <c r="Z10" s="611">
        <v>1</v>
      </c>
      <c r="AA10" s="612"/>
      <c r="AB10" s="613"/>
      <c r="AC10" s="614">
        <f>+Kewarganegaraan!$Z$8</f>
        <v>220</v>
      </c>
      <c r="AD10" s="615">
        <f>+Kewarganegaraan!$AC$8</f>
        <v>21536</v>
      </c>
      <c r="AE10" s="616"/>
      <c r="AF10" s="617"/>
      <c r="AG10" s="618"/>
      <c r="AH10" s="619"/>
      <c r="AI10" s="616"/>
      <c r="AJ10" s="617"/>
      <c r="AK10" s="618"/>
      <c r="AL10" s="619"/>
      <c r="AM10" s="616"/>
      <c r="AN10" s="617"/>
      <c r="AO10" s="618"/>
      <c r="AP10" s="619"/>
      <c r="AQ10" s="616"/>
      <c r="AR10" s="617"/>
      <c r="AS10" s="618"/>
      <c r="AT10" s="619"/>
      <c r="AU10" s="616">
        <f t="shared" si="2"/>
        <v>220</v>
      </c>
      <c r="AV10" s="617">
        <f t="shared" si="3"/>
        <v>21536</v>
      </c>
    </row>
    <row r="11" spans="1:48" s="89" customFormat="1" x14ac:dyDescent="0.2">
      <c r="A11" s="610"/>
      <c r="B11" s="611">
        <v>2</v>
      </c>
      <c r="C11" s="612"/>
      <c r="D11" s="613"/>
      <c r="E11" s="614"/>
      <c r="F11" s="615"/>
      <c r="G11" s="616">
        <f>+Kewarganegaraan!$Z$9</f>
        <v>473</v>
      </c>
      <c r="H11" s="617">
        <f>+Kewarganegaraan!$AC$9</f>
        <v>26314</v>
      </c>
      <c r="I11" s="618"/>
      <c r="J11" s="619"/>
      <c r="K11" s="616"/>
      <c r="L11" s="617"/>
      <c r="M11" s="618"/>
      <c r="N11" s="619"/>
      <c r="O11" s="616"/>
      <c r="P11" s="617"/>
      <c r="Q11" s="618"/>
      <c r="R11" s="619"/>
      <c r="S11" s="616"/>
      <c r="T11" s="617"/>
      <c r="U11" s="618"/>
      <c r="V11" s="619"/>
      <c r="W11" s="616">
        <f t="shared" si="0"/>
        <v>473</v>
      </c>
      <c r="X11" s="617">
        <f t="shared" si="1"/>
        <v>26314</v>
      </c>
      <c r="Z11" s="611">
        <v>2</v>
      </c>
      <c r="AA11" s="612"/>
      <c r="AB11" s="613"/>
      <c r="AC11" s="614"/>
      <c r="AD11" s="615"/>
      <c r="AE11" s="616">
        <f>+Kewarganegaraan!$Z$9</f>
        <v>473</v>
      </c>
      <c r="AF11" s="617">
        <f>+Kewarganegaraan!$AC$9</f>
        <v>26314</v>
      </c>
      <c r="AG11" s="618"/>
      <c r="AH11" s="619"/>
      <c r="AI11" s="616"/>
      <c r="AJ11" s="617"/>
      <c r="AK11" s="618"/>
      <c r="AL11" s="619"/>
      <c r="AM11" s="616"/>
      <c r="AN11" s="617"/>
      <c r="AO11" s="618"/>
      <c r="AP11" s="619"/>
      <c r="AQ11" s="616"/>
      <c r="AR11" s="617"/>
      <c r="AS11" s="618"/>
      <c r="AT11" s="619"/>
      <c r="AU11" s="616">
        <f t="shared" si="2"/>
        <v>473</v>
      </c>
      <c r="AV11" s="617">
        <f t="shared" si="3"/>
        <v>26314</v>
      </c>
    </row>
    <row r="12" spans="1:48" s="89" customFormat="1" x14ac:dyDescent="0.2">
      <c r="A12" s="610"/>
      <c r="B12" s="611">
        <v>3</v>
      </c>
      <c r="C12" s="616"/>
      <c r="D12" s="617"/>
      <c r="E12" s="618"/>
      <c r="F12" s="619"/>
      <c r="G12" s="616"/>
      <c r="H12" s="617"/>
      <c r="I12" s="618">
        <f>+Kewarganegaraan!$Z$10</f>
        <v>1753</v>
      </c>
      <c r="J12" s="619">
        <f>+Kewarganegaraan!$AC$10</f>
        <v>208225</v>
      </c>
      <c r="K12" s="616"/>
      <c r="L12" s="617"/>
      <c r="M12" s="618"/>
      <c r="N12" s="619"/>
      <c r="O12" s="616"/>
      <c r="P12" s="617"/>
      <c r="Q12" s="618"/>
      <c r="R12" s="619"/>
      <c r="S12" s="616"/>
      <c r="T12" s="617"/>
      <c r="U12" s="618"/>
      <c r="V12" s="619"/>
      <c r="W12" s="616">
        <f t="shared" si="0"/>
        <v>1753</v>
      </c>
      <c r="X12" s="617">
        <f t="shared" si="1"/>
        <v>208225</v>
      </c>
      <c r="Z12" s="611">
        <v>3</v>
      </c>
      <c r="AA12" s="616"/>
      <c r="AB12" s="617"/>
      <c r="AC12" s="618"/>
      <c r="AD12" s="619"/>
      <c r="AE12" s="616"/>
      <c r="AF12" s="617"/>
      <c r="AG12" s="618">
        <f>+Kewarganegaraan!$Z$10</f>
        <v>1753</v>
      </c>
      <c r="AH12" s="619">
        <f>+Kewarganegaraan!$AC$10</f>
        <v>208225</v>
      </c>
      <c r="AI12" s="616"/>
      <c r="AJ12" s="617"/>
      <c r="AK12" s="618"/>
      <c r="AL12" s="619"/>
      <c r="AM12" s="616"/>
      <c r="AN12" s="617"/>
      <c r="AO12" s="618"/>
      <c r="AP12" s="619"/>
      <c r="AQ12" s="616"/>
      <c r="AR12" s="617"/>
      <c r="AS12" s="618"/>
      <c r="AT12" s="619"/>
      <c r="AU12" s="616">
        <f t="shared" si="2"/>
        <v>1753</v>
      </c>
      <c r="AV12" s="617">
        <f t="shared" si="3"/>
        <v>208225</v>
      </c>
    </row>
    <row r="13" spans="1:48" s="89" customFormat="1" x14ac:dyDescent="0.2">
      <c r="A13" s="610"/>
      <c r="B13" s="611">
        <v>4</v>
      </c>
      <c r="C13" s="616"/>
      <c r="D13" s="617"/>
      <c r="E13" s="618"/>
      <c r="F13" s="619"/>
      <c r="G13" s="616"/>
      <c r="H13" s="617"/>
      <c r="I13" s="618"/>
      <c r="J13" s="619"/>
      <c r="K13" s="616">
        <f>+Kewarganegaraan!$Z$11</f>
        <v>416</v>
      </c>
      <c r="L13" s="617">
        <f>+Kewarganegaraan!$AC$11</f>
        <v>68367</v>
      </c>
      <c r="M13" s="618"/>
      <c r="N13" s="619"/>
      <c r="O13" s="616"/>
      <c r="P13" s="617"/>
      <c r="Q13" s="618"/>
      <c r="R13" s="619"/>
      <c r="S13" s="616"/>
      <c r="T13" s="617"/>
      <c r="U13" s="618"/>
      <c r="V13" s="619"/>
      <c r="W13" s="616">
        <f t="shared" si="0"/>
        <v>416</v>
      </c>
      <c r="X13" s="617">
        <f t="shared" si="1"/>
        <v>68367</v>
      </c>
      <c r="Z13" s="611">
        <v>4</v>
      </c>
      <c r="AA13" s="616"/>
      <c r="AB13" s="617"/>
      <c r="AC13" s="618"/>
      <c r="AD13" s="619"/>
      <c r="AE13" s="616"/>
      <c r="AF13" s="617"/>
      <c r="AG13" s="618"/>
      <c r="AH13" s="619"/>
      <c r="AI13" s="616">
        <f>+Kewarganegaraan!$Z$11</f>
        <v>416</v>
      </c>
      <c r="AJ13" s="617">
        <f>+Kewarganegaraan!$AC$11</f>
        <v>68367</v>
      </c>
      <c r="AK13" s="618"/>
      <c r="AL13" s="619"/>
      <c r="AM13" s="616"/>
      <c r="AN13" s="617"/>
      <c r="AO13" s="618"/>
      <c r="AP13" s="619"/>
      <c r="AQ13" s="616"/>
      <c r="AR13" s="617"/>
      <c r="AS13" s="618"/>
      <c r="AT13" s="619"/>
      <c r="AU13" s="616">
        <f t="shared" si="2"/>
        <v>416</v>
      </c>
      <c r="AV13" s="617">
        <f t="shared" si="3"/>
        <v>68367</v>
      </c>
    </row>
    <row r="14" spans="1:48" s="89" customFormat="1" x14ac:dyDescent="0.2">
      <c r="A14" s="610"/>
      <c r="B14" s="611">
        <v>5</v>
      </c>
      <c r="C14" s="616"/>
      <c r="D14" s="617"/>
      <c r="E14" s="618"/>
      <c r="F14" s="619"/>
      <c r="G14" s="616"/>
      <c r="H14" s="617"/>
      <c r="I14" s="618"/>
      <c r="J14" s="619"/>
      <c r="K14" s="616"/>
      <c r="L14" s="617"/>
      <c r="M14" s="614">
        <f>+Kewarganegaraan!$Z$12</f>
        <v>676</v>
      </c>
      <c r="N14" s="615">
        <f>+Kewarganegaraan!$AC$12</f>
        <v>47605</v>
      </c>
      <c r="O14" s="616"/>
      <c r="P14" s="617"/>
      <c r="Q14" s="618"/>
      <c r="R14" s="619"/>
      <c r="S14" s="616"/>
      <c r="T14" s="617"/>
      <c r="U14" s="618"/>
      <c r="V14" s="619"/>
      <c r="W14" s="616">
        <f t="shared" si="0"/>
        <v>676</v>
      </c>
      <c r="X14" s="617">
        <f t="shared" si="1"/>
        <v>47605</v>
      </c>
      <c r="Z14" s="611">
        <v>5</v>
      </c>
      <c r="AA14" s="616"/>
      <c r="AB14" s="617"/>
      <c r="AC14" s="618"/>
      <c r="AD14" s="619"/>
      <c r="AE14" s="616"/>
      <c r="AF14" s="617"/>
      <c r="AG14" s="618"/>
      <c r="AH14" s="619"/>
      <c r="AI14" s="616"/>
      <c r="AJ14" s="617"/>
      <c r="AK14" s="614">
        <f>+Kewarganegaraan!$Z$12</f>
        <v>676</v>
      </c>
      <c r="AL14" s="615">
        <f>+Kewarganegaraan!$AC$12</f>
        <v>47605</v>
      </c>
      <c r="AM14" s="616"/>
      <c r="AN14" s="617"/>
      <c r="AO14" s="618"/>
      <c r="AP14" s="619"/>
      <c r="AQ14" s="616"/>
      <c r="AR14" s="617"/>
      <c r="AS14" s="618"/>
      <c r="AT14" s="619"/>
      <c r="AU14" s="616">
        <f t="shared" si="2"/>
        <v>676</v>
      </c>
      <c r="AV14" s="617">
        <f t="shared" si="3"/>
        <v>47605</v>
      </c>
    </row>
    <row r="15" spans="1:48" s="89" customFormat="1" x14ac:dyDescent="0.2">
      <c r="A15" s="610"/>
      <c r="B15" s="611">
        <v>6</v>
      </c>
      <c r="C15" s="616"/>
      <c r="D15" s="617"/>
      <c r="E15" s="618"/>
      <c r="F15" s="619"/>
      <c r="G15" s="616"/>
      <c r="H15" s="617"/>
      <c r="I15" s="618"/>
      <c r="J15" s="619"/>
      <c r="K15" s="616"/>
      <c r="L15" s="617"/>
      <c r="M15" s="618"/>
      <c r="N15" s="619"/>
      <c r="O15" s="616">
        <f>+Kewarganegaraan!$Z$13</f>
        <v>4124</v>
      </c>
      <c r="P15" s="617">
        <f>+Kewarganegaraan!$AC$13</f>
        <v>821270</v>
      </c>
      <c r="Q15" s="618"/>
      <c r="R15" s="619"/>
      <c r="S15" s="616"/>
      <c r="T15" s="617"/>
      <c r="U15" s="618"/>
      <c r="V15" s="619"/>
      <c r="W15" s="616">
        <f t="shared" si="0"/>
        <v>4124</v>
      </c>
      <c r="X15" s="617">
        <f t="shared" si="1"/>
        <v>821270</v>
      </c>
      <c r="Z15" s="611">
        <v>6</v>
      </c>
      <c r="AA15" s="616"/>
      <c r="AB15" s="617"/>
      <c r="AC15" s="618"/>
      <c r="AD15" s="619"/>
      <c r="AE15" s="616"/>
      <c r="AF15" s="617"/>
      <c r="AG15" s="618"/>
      <c r="AH15" s="619"/>
      <c r="AI15" s="616"/>
      <c r="AJ15" s="617"/>
      <c r="AK15" s="618"/>
      <c r="AL15" s="619"/>
      <c r="AM15" s="616">
        <f>+Kewarganegaraan!$Z$13</f>
        <v>4124</v>
      </c>
      <c r="AN15" s="617">
        <f>+Kewarganegaraan!$AC$13</f>
        <v>821270</v>
      </c>
      <c r="AO15" s="618"/>
      <c r="AP15" s="619"/>
      <c r="AQ15" s="616"/>
      <c r="AR15" s="617"/>
      <c r="AS15" s="618"/>
      <c r="AT15" s="619"/>
      <c r="AU15" s="616">
        <f t="shared" si="2"/>
        <v>4124</v>
      </c>
      <c r="AV15" s="617">
        <f t="shared" si="3"/>
        <v>821270</v>
      </c>
    </row>
    <row r="16" spans="1:48" s="89" customFormat="1" x14ac:dyDescent="0.2">
      <c r="A16" s="610"/>
      <c r="B16" s="611">
        <v>7</v>
      </c>
      <c r="C16" s="616"/>
      <c r="D16" s="617"/>
      <c r="E16" s="618"/>
      <c r="F16" s="619"/>
      <c r="G16" s="616"/>
      <c r="H16" s="617"/>
      <c r="I16" s="618"/>
      <c r="J16" s="619"/>
      <c r="K16" s="616"/>
      <c r="L16" s="617"/>
      <c r="M16" s="618"/>
      <c r="N16" s="619"/>
      <c r="O16" s="616"/>
      <c r="P16" s="617"/>
      <c r="Q16" s="618">
        <f>+Kewarganegaraan!$Z$14</f>
        <v>1384</v>
      </c>
      <c r="R16" s="619">
        <f>+Kewarganegaraan!$AC$14</f>
        <v>89413</v>
      </c>
      <c r="S16" s="616"/>
      <c r="T16" s="617"/>
      <c r="U16" s="618"/>
      <c r="V16" s="619"/>
      <c r="W16" s="616">
        <f t="shared" si="0"/>
        <v>1384</v>
      </c>
      <c r="X16" s="617">
        <f t="shared" si="1"/>
        <v>89413</v>
      </c>
      <c r="Z16" s="611">
        <v>7</v>
      </c>
      <c r="AA16" s="616"/>
      <c r="AB16" s="617"/>
      <c r="AC16" s="618"/>
      <c r="AD16" s="619"/>
      <c r="AE16" s="616"/>
      <c r="AF16" s="617"/>
      <c r="AG16" s="618"/>
      <c r="AH16" s="619"/>
      <c r="AI16" s="616"/>
      <c r="AJ16" s="617"/>
      <c r="AK16" s="618"/>
      <c r="AL16" s="619"/>
      <c r="AM16" s="616"/>
      <c r="AN16" s="617"/>
      <c r="AO16" s="618">
        <f>+Kewarganegaraan!$Z$14</f>
        <v>1384</v>
      </c>
      <c r="AP16" s="619">
        <f>+Kewarganegaraan!$AC$14</f>
        <v>89413</v>
      </c>
      <c r="AQ16" s="616"/>
      <c r="AR16" s="617"/>
      <c r="AS16" s="618"/>
      <c r="AT16" s="619"/>
      <c r="AU16" s="616">
        <f t="shared" si="2"/>
        <v>1384</v>
      </c>
      <c r="AV16" s="617">
        <f t="shared" si="3"/>
        <v>89413</v>
      </c>
    </row>
    <row r="17" spans="1:48" s="89" customFormat="1" x14ac:dyDescent="0.2">
      <c r="A17" s="610"/>
      <c r="B17" s="611">
        <v>8</v>
      </c>
      <c r="C17" s="616"/>
      <c r="D17" s="617"/>
      <c r="E17" s="618"/>
      <c r="F17" s="619"/>
      <c r="G17" s="616"/>
      <c r="H17" s="617"/>
      <c r="I17" s="618"/>
      <c r="J17" s="619"/>
      <c r="K17" s="616"/>
      <c r="L17" s="617"/>
      <c r="M17" s="618"/>
      <c r="N17" s="619"/>
      <c r="O17" s="616"/>
      <c r="P17" s="617"/>
      <c r="Q17" s="618"/>
      <c r="R17" s="619"/>
      <c r="S17" s="616">
        <f>+Kewarganegaraan!$Z$15</f>
        <v>1812</v>
      </c>
      <c r="T17" s="617">
        <f>+Kewarganegaraan!$AC$15</f>
        <v>70410</v>
      </c>
      <c r="U17" s="618"/>
      <c r="V17" s="619"/>
      <c r="W17" s="616">
        <f t="shared" si="0"/>
        <v>1812</v>
      </c>
      <c r="X17" s="617">
        <f t="shared" si="1"/>
        <v>70410</v>
      </c>
      <c r="Z17" s="611">
        <v>8</v>
      </c>
      <c r="AA17" s="616"/>
      <c r="AB17" s="617"/>
      <c r="AC17" s="618"/>
      <c r="AD17" s="619"/>
      <c r="AE17" s="616"/>
      <c r="AF17" s="617"/>
      <c r="AG17" s="618"/>
      <c r="AH17" s="619"/>
      <c r="AI17" s="616"/>
      <c r="AJ17" s="617"/>
      <c r="AK17" s="618"/>
      <c r="AL17" s="619"/>
      <c r="AM17" s="616"/>
      <c r="AN17" s="617"/>
      <c r="AO17" s="618"/>
      <c r="AP17" s="619"/>
      <c r="AQ17" s="616">
        <f>+Kewarganegaraan!$Z$15</f>
        <v>1812</v>
      </c>
      <c r="AR17" s="617">
        <f>+Kewarganegaraan!$AC$15</f>
        <v>70410</v>
      </c>
      <c r="AS17" s="618"/>
      <c r="AT17" s="619"/>
      <c r="AU17" s="616">
        <f t="shared" si="2"/>
        <v>1812</v>
      </c>
      <c r="AV17" s="617">
        <f t="shared" si="3"/>
        <v>70410</v>
      </c>
    </row>
    <row r="18" spans="1:48" s="89" customFormat="1" ht="13.5" thickBot="1" x14ac:dyDescent="0.25">
      <c r="A18" s="610"/>
      <c r="B18" s="620">
        <v>9</v>
      </c>
      <c r="C18" s="621"/>
      <c r="D18" s="622"/>
      <c r="E18" s="623"/>
      <c r="F18" s="624"/>
      <c r="G18" s="621"/>
      <c r="H18" s="622"/>
      <c r="I18" s="623"/>
      <c r="J18" s="624"/>
      <c r="K18" s="621"/>
      <c r="L18" s="622"/>
      <c r="M18" s="623"/>
      <c r="N18" s="624"/>
      <c r="O18" s="621"/>
      <c r="P18" s="622"/>
      <c r="Q18" s="618"/>
      <c r="R18" s="619"/>
      <c r="S18" s="616"/>
      <c r="T18" s="617"/>
      <c r="U18" s="618">
        <f>+Kewarganegaraan!$Z$16</f>
        <v>1636</v>
      </c>
      <c r="V18" s="619">
        <f>+Kewarganegaraan!$AC$16</f>
        <v>126707</v>
      </c>
      <c r="W18" s="625">
        <f t="shared" si="0"/>
        <v>1636</v>
      </c>
      <c r="X18" s="626">
        <f t="shared" si="1"/>
        <v>126707</v>
      </c>
      <c r="Z18" s="620">
        <v>9</v>
      </c>
      <c r="AA18" s="621"/>
      <c r="AB18" s="622"/>
      <c r="AC18" s="623"/>
      <c r="AD18" s="624"/>
      <c r="AE18" s="621"/>
      <c r="AF18" s="622"/>
      <c r="AG18" s="623"/>
      <c r="AH18" s="624"/>
      <c r="AI18" s="621"/>
      <c r="AJ18" s="622"/>
      <c r="AK18" s="623"/>
      <c r="AL18" s="624"/>
      <c r="AM18" s="621"/>
      <c r="AN18" s="622"/>
      <c r="AO18" s="618"/>
      <c r="AP18" s="619"/>
      <c r="AQ18" s="616"/>
      <c r="AR18" s="617"/>
      <c r="AS18" s="618">
        <f>+Kewarganegaraan!$Z$16</f>
        <v>1636</v>
      </c>
      <c r="AT18" s="619">
        <f>+Kewarganegaraan!$AC$16</f>
        <v>126707</v>
      </c>
      <c r="AU18" s="625">
        <f t="shared" si="2"/>
        <v>1636</v>
      </c>
      <c r="AV18" s="626">
        <f t="shared" si="3"/>
        <v>126707</v>
      </c>
    </row>
    <row r="19" spans="1:48" s="89" customFormat="1" ht="13.5" thickBot="1" x14ac:dyDescent="0.25">
      <c r="A19" s="632"/>
      <c r="B19" s="627" t="s">
        <v>396</v>
      </c>
      <c r="C19" s="628">
        <f t="shared" ref="C19:X19" si="4">SUM(C9:C18)</f>
        <v>160</v>
      </c>
      <c r="D19" s="629">
        <f t="shared" si="4"/>
        <v>10215</v>
      </c>
      <c r="E19" s="630">
        <f t="shared" si="4"/>
        <v>220</v>
      </c>
      <c r="F19" s="629">
        <f t="shared" si="4"/>
        <v>21536</v>
      </c>
      <c r="G19" s="630">
        <f t="shared" si="4"/>
        <v>473</v>
      </c>
      <c r="H19" s="629">
        <f t="shared" si="4"/>
        <v>26314</v>
      </c>
      <c r="I19" s="630">
        <f t="shared" si="4"/>
        <v>1753</v>
      </c>
      <c r="J19" s="629">
        <f t="shared" si="4"/>
        <v>208225</v>
      </c>
      <c r="K19" s="631">
        <f t="shared" si="4"/>
        <v>416</v>
      </c>
      <c r="L19" s="629">
        <f t="shared" si="4"/>
        <v>68367</v>
      </c>
      <c r="M19" s="630">
        <f t="shared" si="4"/>
        <v>676</v>
      </c>
      <c r="N19" s="629">
        <f t="shared" si="4"/>
        <v>47605</v>
      </c>
      <c r="O19" s="630">
        <f t="shared" si="4"/>
        <v>4124</v>
      </c>
      <c r="P19" s="629">
        <f t="shared" si="4"/>
        <v>821270</v>
      </c>
      <c r="Q19" s="630">
        <f t="shared" si="4"/>
        <v>1384</v>
      </c>
      <c r="R19" s="629">
        <f t="shared" si="4"/>
        <v>89413</v>
      </c>
      <c r="S19" s="630">
        <f t="shared" si="4"/>
        <v>1812</v>
      </c>
      <c r="T19" s="629">
        <f t="shared" si="4"/>
        <v>70410</v>
      </c>
      <c r="U19" s="630">
        <f t="shared" si="4"/>
        <v>1636</v>
      </c>
      <c r="V19" s="629">
        <f t="shared" si="4"/>
        <v>126707</v>
      </c>
      <c r="W19" s="630">
        <f t="shared" si="4"/>
        <v>12654</v>
      </c>
      <c r="X19" s="629">
        <f t="shared" si="4"/>
        <v>1490062</v>
      </c>
      <c r="Z19" s="627" t="s">
        <v>396</v>
      </c>
      <c r="AA19" s="628">
        <f t="shared" ref="AA19:AV19" si="5">SUM(AA9:AA18)</f>
        <v>160</v>
      </c>
      <c r="AB19" s="629">
        <f t="shared" si="5"/>
        <v>10215</v>
      </c>
      <c r="AC19" s="630">
        <f t="shared" si="5"/>
        <v>220</v>
      </c>
      <c r="AD19" s="629">
        <f t="shared" si="5"/>
        <v>21536</v>
      </c>
      <c r="AE19" s="630">
        <f t="shared" si="5"/>
        <v>473</v>
      </c>
      <c r="AF19" s="629">
        <f t="shared" si="5"/>
        <v>26314</v>
      </c>
      <c r="AG19" s="630">
        <f t="shared" si="5"/>
        <v>1753</v>
      </c>
      <c r="AH19" s="629">
        <f t="shared" si="5"/>
        <v>208225</v>
      </c>
      <c r="AI19" s="631">
        <f t="shared" si="5"/>
        <v>416</v>
      </c>
      <c r="AJ19" s="629">
        <f t="shared" si="5"/>
        <v>68367</v>
      </c>
      <c r="AK19" s="630">
        <f t="shared" si="5"/>
        <v>676</v>
      </c>
      <c r="AL19" s="629">
        <f t="shared" si="5"/>
        <v>47605</v>
      </c>
      <c r="AM19" s="630">
        <f t="shared" si="5"/>
        <v>4124</v>
      </c>
      <c r="AN19" s="629">
        <f t="shared" si="5"/>
        <v>821270</v>
      </c>
      <c r="AO19" s="630">
        <f t="shared" si="5"/>
        <v>1384</v>
      </c>
      <c r="AP19" s="629">
        <f t="shared" si="5"/>
        <v>89413</v>
      </c>
      <c r="AQ19" s="630">
        <f t="shared" si="5"/>
        <v>1812</v>
      </c>
      <c r="AR19" s="629">
        <f t="shared" si="5"/>
        <v>70410</v>
      </c>
      <c r="AS19" s="630">
        <f t="shared" si="5"/>
        <v>1636</v>
      </c>
      <c r="AT19" s="629">
        <f t="shared" si="5"/>
        <v>126707</v>
      </c>
      <c r="AU19" s="630">
        <f t="shared" si="5"/>
        <v>12654</v>
      </c>
      <c r="AV19" s="629">
        <f t="shared" si="5"/>
        <v>1490062</v>
      </c>
    </row>
    <row r="20" spans="1:48" s="89" customFormat="1" ht="14.25" x14ac:dyDescent="0.2">
      <c r="A20" s="633"/>
      <c r="B20" s="633"/>
      <c r="C20" s="633"/>
      <c r="D20" s="633"/>
      <c r="E20" s="633"/>
      <c r="F20" s="633"/>
      <c r="G20" s="633"/>
      <c r="H20" s="633"/>
      <c r="I20" s="633"/>
      <c r="J20" s="633"/>
      <c r="K20" s="633"/>
      <c r="L20" s="633"/>
      <c r="M20" s="633"/>
      <c r="N20" s="633"/>
      <c r="O20" s="633"/>
      <c r="P20" s="633"/>
      <c r="Q20" s="633"/>
      <c r="R20" s="633"/>
      <c r="S20" s="633"/>
      <c r="T20" s="633"/>
      <c r="U20" s="633"/>
      <c r="V20" s="633"/>
      <c r="W20" s="633"/>
      <c r="X20" s="633"/>
      <c r="Z20" s="633"/>
      <c r="AA20" s="633"/>
      <c r="AB20" s="633"/>
      <c r="AC20" s="633"/>
      <c r="AD20" s="633"/>
      <c r="AE20" s="633"/>
      <c r="AF20" s="633"/>
      <c r="AG20" s="633"/>
      <c r="AH20" s="633"/>
      <c r="AI20" s="633"/>
      <c r="AJ20" s="633"/>
      <c r="AK20" s="633"/>
      <c r="AL20" s="633"/>
      <c r="AM20" s="633"/>
      <c r="AN20" s="633"/>
      <c r="AO20" s="633"/>
      <c r="AP20" s="633"/>
      <c r="AQ20" s="633"/>
      <c r="AR20" s="633"/>
      <c r="AS20" s="633"/>
      <c r="AT20" s="633"/>
      <c r="AU20" s="633"/>
      <c r="AV20" s="633"/>
    </row>
    <row r="21" spans="1:48" s="89" customFormat="1" ht="14.25" x14ac:dyDescent="0.2">
      <c r="A21" s="633"/>
      <c r="B21" s="354" t="s">
        <v>634</v>
      </c>
      <c r="C21" s="354" t="s">
        <v>891</v>
      </c>
      <c r="D21" s="354"/>
      <c r="E21" s="354"/>
      <c r="F21" s="1170"/>
      <c r="G21" s="354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33"/>
      <c r="T21" s="633"/>
      <c r="U21" s="633"/>
      <c r="V21" s="633"/>
      <c r="W21" s="633"/>
      <c r="X21" s="633"/>
      <c r="Z21" s="354" t="s">
        <v>634</v>
      </c>
      <c r="AA21" s="354" t="s">
        <v>879</v>
      </c>
      <c r="AB21" s="354"/>
      <c r="AC21" s="354"/>
      <c r="AD21" s="1170"/>
      <c r="AE21" s="354"/>
      <c r="AF21" s="633"/>
      <c r="AG21" s="633"/>
      <c r="AH21" s="633"/>
      <c r="AI21" s="633"/>
      <c r="AJ21" s="633"/>
      <c r="AK21" s="633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</row>
    <row r="22" spans="1:48" s="89" customFormat="1" ht="14.25" x14ac:dyDescent="0.2">
      <c r="A22" s="634"/>
      <c r="B22" s="633"/>
      <c r="C22" s="633"/>
      <c r="D22" s="633"/>
      <c r="E22" s="633"/>
      <c r="F22" s="633"/>
      <c r="G22" s="633"/>
      <c r="H22" s="633"/>
      <c r="I22" s="633"/>
      <c r="J22" s="633"/>
      <c r="K22" s="633"/>
      <c r="L22" s="633"/>
      <c r="M22" s="633"/>
      <c r="N22" s="633"/>
      <c r="O22" s="633"/>
      <c r="P22" s="633"/>
      <c r="Q22" s="633"/>
      <c r="R22" s="633"/>
      <c r="S22" s="633"/>
      <c r="T22" s="2878"/>
      <c r="U22" s="2878"/>
      <c r="V22" s="2878"/>
      <c r="W22" s="2878"/>
      <c r="X22" s="2878"/>
      <c r="Z22" s="633"/>
      <c r="AA22" s="633"/>
      <c r="AB22" s="633"/>
      <c r="AC22" s="633"/>
      <c r="AD22" s="633"/>
      <c r="AE22" s="633"/>
      <c r="AF22" s="633"/>
      <c r="AG22" s="633"/>
      <c r="AH22" s="633"/>
      <c r="AI22" s="633"/>
      <c r="AJ22" s="633"/>
      <c r="AK22" s="633"/>
      <c r="AL22" s="633"/>
      <c r="AM22" s="633"/>
      <c r="AN22" s="633"/>
      <c r="AO22" s="633"/>
      <c r="AP22" s="633"/>
      <c r="AQ22" s="633"/>
      <c r="AR22" s="2878"/>
      <c r="AS22" s="2878"/>
      <c r="AT22" s="2878"/>
      <c r="AU22" s="2878"/>
      <c r="AV22" s="2878"/>
    </row>
    <row r="23" spans="1:48" s="89" customFormat="1" ht="14.25" x14ac:dyDescent="0.2">
      <c r="A23" s="633"/>
      <c r="B23" s="633"/>
      <c r="C23" s="633"/>
      <c r="D23" s="633"/>
      <c r="E23" s="633"/>
      <c r="F23" s="633"/>
      <c r="G23" s="633"/>
      <c r="H23" s="633"/>
      <c r="I23" s="633"/>
      <c r="J23" s="633"/>
      <c r="K23" s="633"/>
      <c r="L23" s="633"/>
      <c r="M23" s="633"/>
      <c r="N23" s="633"/>
      <c r="O23" s="633"/>
      <c r="P23" s="633"/>
      <c r="Q23" s="633"/>
      <c r="R23" s="633"/>
      <c r="S23" s="633"/>
      <c r="T23" s="633"/>
      <c r="U23" s="633"/>
      <c r="V23" s="633"/>
      <c r="W23" s="633"/>
      <c r="X23" s="633"/>
      <c r="Z23" s="633"/>
      <c r="AA23" s="633"/>
      <c r="AB23" s="633"/>
      <c r="AC23" s="633"/>
      <c r="AD23" s="633"/>
      <c r="AE23" s="633"/>
      <c r="AF23" s="633"/>
      <c r="AG23" s="633"/>
      <c r="AH23" s="633"/>
      <c r="AI23" s="633"/>
      <c r="AJ23" s="633"/>
      <c r="AK23" s="633"/>
      <c r="AL23" s="633"/>
      <c r="AM23" s="633"/>
      <c r="AN23" s="633"/>
      <c r="AO23" s="633"/>
      <c r="AP23" s="633"/>
      <c r="AQ23" s="633"/>
      <c r="AR23" s="633"/>
      <c r="AS23" s="633"/>
      <c r="AT23" s="633"/>
      <c r="AU23" s="633"/>
      <c r="AV23" s="633"/>
    </row>
    <row r="24" spans="1:48" ht="14.25" x14ac:dyDescent="0.2">
      <c r="A24" s="635"/>
      <c r="B24" s="586"/>
      <c r="C24" s="586"/>
      <c r="D24" s="586"/>
      <c r="E24" s="586"/>
      <c r="F24" s="586"/>
      <c r="G24" s="586"/>
      <c r="H24" s="586"/>
      <c r="I24" s="586"/>
      <c r="J24" s="586"/>
      <c r="K24" s="586"/>
      <c r="L24" s="586"/>
      <c r="M24" s="586"/>
      <c r="N24" s="586"/>
      <c r="O24" s="586"/>
      <c r="P24" s="586"/>
      <c r="Q24" s="586"/>
      <c r="R24" s="586"/>
      <c r="S24" s="586"/>
      <c r="T24" s="635"/>
      <c r="U24" s="635"/>
      <c r="V24" s="635"/>
      <c r="W24" s="635"/>
      <c r="X24" s="635"/>
      <c r="Z24" s="586"/>
      <c r="AA24" s="586"/>
      <c r="AB24" s="586"/>
      <c r="AC24" s="586"/>
      <c r="AD24" s="586"/>
      <c r="AE24" s="586"/>
      <c r="AF24" s="586"/>
      <c r="AG24" s="586"/>
      <c r="AH24" s="586"/>
      <c r="AI24" s="586"/>
      <c r="AJ24" s="586"/>
      <c r="AK24" s="586"/>
      <c r="AL24" s="586"/>
      <c r="AM24" s="586"/>
      <c r="AN24" s="586"/>
      <c r="AO24" s="586"/>
      <c r="AP24" s="586"/>
      <c r="AQ24" s="586"/>
      <c r="AR24" s="635"/>
      <c r="AS24" s="635"/>
      <c r="AT24" s="635"/>
      <c r="AU24" s="635"/>
      <c r="AV24" s="635"/>
    </row>
    <row r="25" spans="1:48" ht="15.75" x14ac:dyDescent="0.25">
      <c r="A25" s="586"/>
      <c r="B25" s="636"/>
      <c r="C25" s="636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86"/>
      <c r="U25" s="586"/>
      <c r="V25" s="586"/>
      <c r="W25" s="586"/>
      <c r="X25" s="586"/>
      <c r="Z25" s="636"/>
      <c r="AA25" s="636"/>
      <c r="AB25" s="636"/>
      <c r="AC25" s="636"/>
      <c r="AD25" s="636"/>
      <c r="AE25" s="636"/>
      <c r="AF25" s="636"/>
      <c r="AG25" s="636"/>
      <c r="AH25" s="636"/>
      <c r="AI25" s="636"/>
      <c r="AJ25" s="636"/>
      <c r="AK25" s="636"/>
      <c r="AL25" s="636"/>
      <c r="AM25" s="636"/>
      <c r="AN25" s="636"/>
      <c r="AO25" s="636"/>
      <c r="AP25" s="636"/>
      <c r="AQ25" s="636"/>
      <c r="AR25" s="586"/>
      <c r="AS25" s="586"/>
      <c r="AT25" s="586"/>
      <c r="AU25" s="586"/>
      <c r="AV25" s="586"/>
    </row>
    <row r="26" spans="1:48" ht="15.75" x14ac:dyDescent="0.25">
      <c r="A26" s="637"/>
      <c r="B26" s="636"/>
      <c r="C26" s="636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2879"/>
      <c r="U26" s="2879"/>
      <c r="V26" s="2879"/>
      <c r="W26" s="2879"/>
      <c r="X26" s="2879"/>
      <c r="Z26" s="636"/>
      <c r="AA26" s="636"/>
      <c r="AB26" s="636"/>
      <c r="AC26" s="636"/>
      <c r="AD26" s="636"/>
      <c r="AE26" s="636"/>
      <c r="AF26" s="636"/>
      <c r="AG26" s="636"/>
      <c r="AH26" s="636"/>
      <c r="AI26" s="636"/>
      <c r="AJ26" s="636"/>
      <c r="AK26" s="636"/>
      <c r="AL26" s="636"/>
      <c r="AM26" s="636"/>
      <c r="AN26" s="636"/>
      <c r="AO26" s="636"/>
      <c r="AP26" s="636"/>
      <c r="AQ26" s="636"/>
      <c r="AR26" s="2879"/>
      <c r="AS26" s="2879"/>
      <c r="AT26" s="2879"/>
      <c r="AU26" s="2879"/>
      <c r="AV26" s="2879"/>
    </row>
    <row r="27" spans="1:48" ht="15.75" x14ac:dyDescent="0.25">
      <c r="A27" s="638"/>
      <c r="B27" s="636"/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2880"/>
      <c r="U27" s="2880"/>
      <c r="V27" s="2880"/>
      <c r="W27" s="2880"/>
      <c r="X27" s="2880"/>
      <c r="Z27" s="636"/>
      <c r="AA27" s="636"/>
      <c r="AB27" s="636"/>
      <c r="AC27" s="636"/>
      <c r="AD27" s="636"/>
      <c r="AE27" s="636"/>
      <c r="AF27" s="636"/>
      <c r="AG27" s="636"/>
      <c r="AH27" s="636"/>
      <c r="AI27" s="636"/>
      <c r="AJ27" s="636"/>
      <c r="AK27" s="636"/>
      <c r="AL27" s="636"/>
      <c r="AM27" s="636"/>
      <c r="AN27" s="636"/>
      <c r="AO27" s="636"/>
      <c r="AP27" s="636"/>
      <c r="AQ27" s="636"/>
      <c r="AR27" s="2880"/>
      <c r="AS27" s="2880"/>
      <c r="AT27" s="2880"/>
      <c r="AU27" s="2880"/>
      <c r="AV27" s="2880"/>
    </row>
    <row r="28" spans="1:48" ht="14.25" x14ac:dyDescent="0.2">
      <c r="A28" s="638"/>
      <c r="B28" s="639"/>
      <c r="C28" s="639"/>
      <c r="D28" s="639"/>
      <c r="E28" s="639"/>
      <c r="F28" s="639"/>
      <c r="G28" s="639"/>
      <c r="H28" s="639"/>
      <c r="I28" s="639"/>
      <c r="J28" s="639"/>
      <c r="K28" s="639"/>
      <c r="L28" s="639"/>
      <c r="M28" s="639"/>
      <c r="N28" s="639"/>
      <c r="O28" s="639"/>
      <c r="P28" s="639"/>
      <c r="Q28" s="639"/>
      <c r="R28" s="639"/>
      <c r="S28" s="639"/>
      <c r="T28" s="2880"/>
      <c r="U28" s="2880"/>
      <c r="V28" s="2880"/>
      <c r="W28" s="2880"/>
      <c r="X28" s="2880"/>
    </row>
    <row r="29" spans="1:48" x14ac:dyDescent="0.2">
      <c r="A29" s="587"/>
      <c r="B29" s="2868"/>
      <c r="C29" s="2868"/>
      <c r="D29" s="2868"/>
      <c r="E29" s="2868"/>
      <c r="F29" s="2868"/>
      <c r="G29" s="2868"/>
      <c r="H29" s="2868"/>
      <c r="I29" s="2868"/>
      <c r="J29" s="2868"/>
      <c r="K29" s="2868"/>
      <c r="L29" s="2868"/>
      <c r="M29" s="2868"/>
      <c r="N29" s="2868"/>
      <c r="O29" s="2868"/>
      <c r="P29" s="2868"/>
      <c r="Q29" s="2868"/>
      <c r="R29" s="2868"/>
      <c r="S29" s="2868"/>
      <c r="T29" s="2868"/>
      <c r="U29" s="2868"/>
      <c r="V29" s="2868"/>
      <c r="W29" s="2868"/>
      <c r="X29" s="2868"/>
    </row>
    <row r="30" spans="1:48" x14ac:dyDescent="0.2">
      <c r="A30" s="590"/>
      <c r="B30" s="2868"/>
      <c r="C30" s="590"/>
      <c r="D30" s="590"/>
      <c r="E30" s="590"/>
      <c r="F30" s="590"/>
      <c r="G30" s="590"/>
      <c r="H30" s="590"/>
      <c r="I30" s="590"/>
      <c r="J30" s="590"/>
      <c r="K30" s="590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2869"/>
      <c r="X30" s="2869"/>
    </row>
    <row r="31" spans="1:48" x14ac:dyDescent="0.2">
      <c r="A31" s="590"/>
      <c r="B31" s="2868"/>
      <c r="C31" s="590"/>
      <c r="D31" s="590"/>
      <c r="E31" s="590"/>
      <c r="F31" s="590"/>
      <c r="G31" s="590"/>
      <c r="H31" s="590"/>
      <c r="I31" s="590"/>
      <c r="J31" s="590"/>
      <c r="K31" s="590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  <c r="X31" s="590"/>
    </row>
    <row r="32" spans="1:48" x14ac:dyDescent="0.2">
      <c r="A32" s="590"/>
      <c r="X32" s="590"/>
    </row>
    <row r="33" spans="1:24" x14ac:dyDescent="0.2">
      <c r="A33" s="640"/>
      <c r="X33" s="640"/>
    </row>
    <row r="34" spans="1:24" x14ac:dyDescent="0.2">
      <c r="A34" s="640"/>
      <c r="X34" s="640"/>
    </row>
    <row r="35" spans="1:24" x14ac:dyDescent="0.2">
      <c r="A35" s="640"/>
      <c r="X35" s="640"/>
    </row>
    <row r="36" spans="1:24" x14ac:dyDescent="0.2">
      <c r="A36" s="640"/>
      <c r="X36" s="640"/>
    </row>
    <row r="37" spans="1:24" x14ac:dyDescent="0.2">
      <c r="A37" s="640"/>
      <c r="X37" s="640"/>
    </row>
    <row r="38" spans="1:24" x14ac:dyDescent="0.2">
      <c r="A38" s="640"/>
      <c r="X38" s="640"/>
    </row>
    <row r="39" spans="1:24" x14ac:dyDescent="0.2">
      <c r="A39" s="640"/>
      <c r="X39" s="640"/>
    </row>
    <row r="40" spans="1:24" x14ac:dyDescent="0.2">
      <c r="A40" s="640"/>
      <c r="X40" s="640"/>
    </row>
    <row r="41" spans="1:24" x14ac:dyDescent="0.2">
      <c r="A41" s="640"/>
      <c r="X41" s="640"/>
    </row>
    <row r="42" spans="1:24" x14ac:dyDescent="0.2">
      <c r="A42" s="640"/>
      <c r="X42" s="640"/>
    </row>
    <row r="43" spans="1:24" x14ac:dyDescent="0.2">
      <c r="A43" s="641"/>
      <c r="X43" s="641"/>
    </row>
    <row r="44" spans="1:24" x14ac:dyDescent="0.2">
      <c r="A44" s="6"/>
      <c r="X44" s="6"/>
    </row>
    <row r="45" spans="1:24" x14ac:dyDescent="0.2">
      <c r="A45" s="6"/>
      <c r="X45" s="6"/>
    </row>
    <row r="46" spans="1:24" x14ac:dyDescent="0.2">
      <c r="A46" s="6"/>
      <c r="X46" s="6"/>
    </row>
    <row r="47" spans="1:24" x14ac:dyDescent="0.2">
      <c r="A47" s="6"/>
      <c r="X47" s="6"/>
    </row>
  </sheetData>
  <mergeCells count="22">
    <mergeCell ref="AR22:AV22"/>
    <mergeCell ref="AR26:AV26"/>
    <mergeCell ref="AR27:AV27"/>
    <mergeCell ref="Z1:AV1"/>
    <mergeCell ref="Z2:AV2"/>
    <mergeCell ref="Z3:AV3"/>
    <mergeCell ref="Z5:Z7"/>
    <mergeCell ref="AA5:AV5"/>
    <mergeCell ref="AU6:AV6"/>
    <mergeCell ref="B1:X1"/>
    <mergeCell ref="B2:X2"/>
    <mergeCell ref="B3:X3"/>
    <mergeCell ref="B29:B31"/>
    <mergeCell ref="C29:X29"/>
    <mergeCell ref="W30:X30"/>
    <mergeCell ref="B5:B7"/>
    <mergeCell ref="C5:X5"/>
    <mergeCell ref="W6:X6"/>
    <mergeCell ref="T22:X22"/>
    <mergeCell ref="T26:X26"/>
    <mergeCell ref="T27:X27"/>
    <mergeCell ref="T28:X28"/>
  </mergeCells>
  <pageMargins left="0.55118110236220474" right="0.19685039370078741" top="1.2598425196850394" bottom="0.74803149606299213" header="0.31496062992125984" footer="0.31496062992125984"/>
  <pageSetup paperSize="256" scale="90" orientation="landscape" horizontalDpi="4294967292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295"/>
  <sheetViews>
    <sheetView zoomScale="90" zoomScaleNormal="90" workbookViewId="0">
      <selection activeCell="J6" sqref="J6:M6"/>
    </sheetView>
  </sheetViews>
  <sheetFormatPr defaultRowHeight="12.75" x14ac:dyDescent="0.2"/>
  <cols>
    <col min="1" max="1" width="3.7109375" style="95" customWidth="1"/>
    <col min="2" max="2" width="7.7109375" style="95" customWidth="1"/>
    <col min="3" max="4" width="8.42578125" style="95" customWidth="1"/>
    <col min="5" max="6" width="6.140625" style="95" customWidth="1"/>
    <col min="7" max="7" width="8.42578125" style="95" customWidth="1"/>
    <col min="8" max="24" width="7.7109375" style="95" customWidth="1"/>
    <col min="25" max="25" width="9.28515625" style="95" customWidth="1"/>
    <col min="26" max="16384" width="9.140625" style="95"/>
  </cols>
  <sheetData>
    <row r="1" spans="2:48" ht="15.75" x14ac:dyDescent="0.25">
      <c r="B1" s="2884" t="s">
        <v>756</v>
      </c>
      <c r="C1" s="2884"/>
      <c r="D1" s="2884"/>
      <c r="E1" s="2884"/>
      <c r="F1" s="2884"/>
      <c r="G1" s="2884"/>
      <c r="H1" s="2884"/>
      <c r="I1" s="2884"/>
      <c r="J1" s="2884"/>
      <c r="K1" s="2884"/>
      <c r="L1" s="2884"/>
      <c r="M1" s="2884"/>
      <c r="N1" s="2884"/>
      <c r="O1" s="2884"/>
      <c r="P1" s="2884"/>
      <c r="Q1" s="2884"/>
      <c r="R1" s="2884"/>
      <c r="S1" s="2884"/>
      <c r="T1" s="2884"/>
      <c r="U1" s="2884"/>
      <c r="V1" s="2884"/>
      <c r="W1" s="2884"/>
      <c r="X1" s="2884"/>
      <c r="Z1" s="2884" t="s">
        <v>756</v>
      </c>
      <c r="AA1" s="2884"/>
      <c r="AB1" s="2884"/>
      <c r="AC1" s="2884"/>
      <c r="AD1" s="2884"/>
      <c r="AE1" s="2884"/>
      <c r="AF1" s="2884"/>
      <c r="AG1" s="2884"/>
      <c r="AH1" s="2884"/>
      <c r="AI1" s="2884"/>
      <c r="AJ1" s="2884"/>
      <c r="AK1" s="2884"/>
      <c r="AL1" s="2884"/>
      <c r="AM1" s="2884"/>
      <c r="AN1" s="2884"/>
      <c r="AO1" s="2884"/>
      <c r="AP1" s="2884"/>
      <c r="AQ1" s="2884"/>
      <c r="AR1" s="2884"/>
      <c r="AS1" s="2884"/>
      <c r="AT1" s="2884"/>
      <c r="AU1" s="2884"/>
      <c r="AV1" s="2884"/>
    </row>
    <row r="2" spans="2:48" ht="15.75" x14ac:dyDescent="0.25">
      <c r="B2" s="2884" t="s">
        <v>393</v>
      </c>
      <c r="C2" s="2884"/>
      <c r="D2" s="2884"/>
      <c r="E2" s="2884"/>
      <c r="F2" s="2884"/>
      <c r="G2" s="2884"/>
      <c r="H2" s="2884"/>
      <c r="I2" s="2884"/>
      <c r="J2" s="2884"/>
      <c r="K2" s="2884"/>
      <c r="L2" s="2884"/>
      <c r="M2" s="2884"/>
      <c r="N2" s="2884"/>
      <c r="O2" s="2884"/>
      <c r="P2" s="2884"/>
      <c r="Q2" s="2884"/>
      <c r="R2" s="2884"/>
      <c r="S2" s="2884"/>
      <c r="T2" s="2884"/>
      <c r="U2" s="2884"/>
      <c r="V2" s="2884"/>
      <c r="W2" s="2884"/>
      <c r="X2" s="2884"/>
      <c r="Z2" s="2884" t="s">
        <v>393</v>
      </c>
      <c r="AA2" s="2884"/>
      <c r="AB2" s="2884"/>
      <c r="AC2" s="2884"/>
      <c r="AD2" s="2884"/>
      <c r="AE2" s="2884"/>
      <c r="AF2" s="2884"/>
      <c r="AG2" s="2884"/>
      <c r="AH2" s="2884"/>
      <c r="AI2" s="2884"/>
      <c r="AJ2" s="2884"/>
      <c r="AK2" s="2884"/>
      <c r="AL2" s="2884"/>
      <c r="AM2" s="2884"/>
      <c r="AN2" s="2884"/>
      <c r="AO2" s="2884"/>
      <c r="AP2" s="2884"/>
      <c r="AQ2" s="2884"/>
      <c r="AR2" s="2884"/>
      <c r="AS2" s="2884"/>
      <c r="AT2" s="2884"/>
      <c r="AU2" s="2884"/>
      <c r="AV2" s="2884"/>
    </row>
    <row r="3" spans="2:48" ht="15.75" x14ac:dyDescent="0.25">
      <c r="B3" s="2884" t="s">
        <v>901</v>
      </c>
      <c r="C3" s="2884"/>
      <c r="D3" s="2884"/>
      <c r="E3" s="2884"/>
      <c r="F3" s="2884"/>
      <c r="G3" s="2884"/>
      <c r="H3" s="2884"/>
      <c r="I3" s="2884"/>
      <c r="J3" s="2884"/>
      <c r="K3" s="2884"/>
      <c r="L3" s="2884"/>
      <c r="M3" s="2884"/>
      <c r="N3" s="2884"/>
      <c r="O3" s="2884"/>
      <c r="P3" s="2884"/>
      <c r="Q3" s="2884"/>
      <c r="R3" s="2884"/>
      <c r="S3" s="2884"/>
      <c r="T3" s="2884"/>
      <c r="U3" s="2884"/>
      <c r="V3" s="2884"/>
      <c r="W3" s="2884"/>
      <c r="X3" s="2884"/>
      <c r="Z3" s="2884" t="s">
        <v>881</v>
      </c>
      <c r="AA3" s="2884"/>
      <c r="AB3" s="2884"/>
      <c r="AC3" s="2884"/>
      <c r="AD3" s="2884"/>
      <c r="AE3" s="2884"/>
      <c r="AF3" s="2884"/>
      <c r="AG3" s="2884"/>
      <c r="AH3" s="2884"/>
      <c r="AI3" s="2884"/>
      <c r="AJ3" s="2884"/>
      <c r="AK3" s="2884"/>
      <c r="AL3" s="2884"/>
      <c r="AM3" s="2884"/>
      <c r="AN3" s="2884"/>
      <c r="AO3" s="2884"/>
      <c r="AP3" s="2884"/>
      <c r="AQ3" s="2884"/>
      <c r="AR3" s="2884"/>
      <c r="AS3" s="2884"/>
      <c r="AT3" s="2884"/>
      <c r="AU3" s="2884"/>
      <c r="AV3" s="2884"/>
    </row>
    <row r="4" spans="2:48" ht="13.5" thickBot="1" x14ac:dyDescent="0.25"/>
    <row r="5" spans="2:48" ht="15.75" thickBot="1" x14ac:dyDescent="0.25">
      <c r="B5" s="2885" t="s">
        <v>221</v>
      </c>
      <c r="C5" s="2888" t="s">
        <v>253</v>
      </c>
      <c r="D5" s="2889"/>
      <c r="E5" s="2889"/>
      <c r="F5" s="2889"/>
      <c r="G5" s="2890"/>
      <c r="H5" s="2888" t="s">
        <v>413</v>
      </c>
      <c r="I5" s="2889"/>
      <c r="J5" s="2891"/>
      <c r="K5" s="2891"/>
      <c r="L5" s="2891"/>
      <c r="M5" s="2892"/>
      <c r="N5" s="2888" t="s">
        <v>254</v>
      </c>
      <c r="O5" s="2889"/>
      <c r="P5" s="2889"/>
      <c r="Q5" s="2889"/>
      <c r="R5" s="2889"/>
      <c r="S5" s="2889"/>
      <c r="T5" s="2891"/>
      <c r="U5" s="2891"/>
      <c r="V5" s="2891"/>
      <c r="W5" s="2892"/>
      <c r="X5" s="2893" t="s">
        <v>412</v>
      </c>
      <c r="Z5" s="2885" t="s">
        <v>221</v>
      </c>
      <c r="AA5" s="2888" t="s">
        <v>253</v>
      </c>
      <c r="AB5" s="2889"/>
      <c r="AC5" s="2889"/>
      <c r="AD5" s="2889"/>
      <c r="AE5" s="2890"/>
      <c r="AF5" s="2888" t="s">
        <v>413</v>
      </c>
      <c r="AG5" s="2889"/>
      <c r="AH5" s="2891"/>
      <c r="AI5" s="2891"/>
      <c r="AJ5" s="2891"/>
      <c r="AK5" s="2892"/>
      <c r="AL5" s="2888" t="s">
        <v>254</v>
      </c>
      <c r="AM5" s="2889"/>
      <c r="AN5" s="2889"/>
      <c r="AO5" s="2889"/>
      <c r="AP5" s="2889"/>
      <c r="AQ5" s="2889"/>
      <c r="AR5" s="2891"/>
      <c r="AS5" s="2891"/>
      <c r="AT5" s="2891"/>
      <c r="AU5" s="2892"/>
      <c r="AV5" s="2893" t="s">
        <v>412</v>
      </c>
    </row>
    <row r="6" spans="2:48" ht="13.5" customHeight="1" thickBot="1" x14ac:dyDescent="0.25">
      <c r="B6" s="2886"/>
      <c r="C6" s="2672" t="s">
        <v>39</v>
      </c>
      <c r="D6" s="2673"/>
      <c r="E6" s="2672" t="s">
        <v>38</v>
      </c>
      <c r="F6" s="2673"/>
      <c r="G6" s="2897" t="s">
        <v>396</v>
      </c>
      <c r="H6" s="2672" t="s">
        <v>411</v>
      </c>
      <c r="I6" s="2673"/>
      <c r="J6" s="2900" t="s">
        <v>410</v>
      </c>
      <c r="K6" s="2901"/>
      <c r="L6" s="2901"/>
      <c r="M6" s="2902"/>
      <c r="N6" s="2672" t="s">
        <v>42</v>
      </c>
      <c r="O6" s="2673"/>
      <c r="P6" s="2672" t="s">
        <v>41</v>
      </c>
      <c r="Q6" s="2673"/>
      <c r="R6" s="2672" t="s">
        <v>297</v>
      </c>
      <c r="S6" s="2673"/>
      <c r="T6" s="2905" t="s">
        <v>40</v>
      </c>
      <c r="U6" s="2906"/>
      <c r="V6" s="2906"/>
      <c r="W6" s="2907"/>
      <c r="X6" s="2894"/>
      <c r="Z6" s="2886"/>
      <c r="AA6" s="2672" t="s">
        <v>39</v>
      </c>
      <c r="AB6" s="2673"/>
      <c r="AC6" s="2672" t="s">
        <v>38</v>
      </c>
      <c r="AD6" s="2673"/>
      <c r="AE6" s="2897" t="s">
        <v>396</v>
      </c>
      <c r="AF6" s="2672" t="s">
        <v>411</v>
      </c>
      <c r="AG6" s="2673"/>
      <c r="AH6" s="2900" t="s">
        <v>410</v>
      </c>
      <c r="AI6" s="2901"/>
      <c r="AJ6" s="2901"/>
      <c r="AK6" s="2902"/>
      <c r="AL6" s="2672" t="s">
        <v>42</v>
      </c>
      <c r="AM6" s="2673"/>
      <c r="AN6" s="2672" t="s">
        <v>41</v>
      </c>
      <c r="AO6" s="2673"/>
      <c r="AP6" s="2672" t="s">
        <v>297</v>
      </c>
      <c r="AQ6" s="2673"/>
      <c r="AR6" s="2905" t="s">
        <v>40</v>
      </c>
      <c r="AS6" s="2906"/>
      <c r="AT6" s="2906"/>
      <c r="AU6" s="2907"/>
      <c r="AV6" s="2894"/>
    </row>
    <row r="7" spans="2:48" ht="15" x14ac:dyDescent="0.2">
      <c r="B7" s="2886"/>
      <c r="C7" s="2680" t="s">
        <v>402</v>
      </c>
      <c r="D7" s="2678" t="s">
        <v>401</v>
      </c>
      <c r="E7" s="2680" t="s">
        <v>402</v>
      </c>
      <c r="F7" s="2678" t="s">
        <v>401</v>
      </c>
      <c r="G7" s="2898"/>
      <c r="H7" s="2680" t="s">
        <v>402</v>
      </c>
      <c r="I7" s="2678" t="s">
        <v>401</v>
      </c>
      <c r="J7" s="2882" t="s">
        <v>409</v>
      </c>
      <c r="K7" s="2883"/>
      <c r="L7" s="2912" t="s">
        <v>408</v>
      </c>
      <c r="M7" s="2883"/>
      <c r="N7" s="2680" t="s">
        <v>407</v>
      </c>
      <c r="O7" s="2678"/>
      <c r="P7" s="2680" t="s">
        <v>406</v>
      </c>
      <c r="Q7" s="2678"/>
      <c r="R7" s="2680" t="s">
        <v>405</v>
      </c>
      <c r="S7" s="2678"/>
      <c r="T7" s="2909" t="s">
        <v>404</v>
      </c>
      <c r="U7" s="2910"/>
      <c r="V7" s="2672" t="s">
        <v>403</v>
      </c>
      <c r="W7" s="2673"/>
      <c r="X7" s="2895"/>
      <c r="Z7" s="2886"/>
      <c r="AA7" s="2680" t="s">
        <v>402</v>
      </c>
      <c r="AB7" s="2678" t="s">
        <v>401</v>
      </c>
      <c r="AC7" s="2680" t="s">
        <v>402</v>
      </c>
      <c r="AD7" s="2678" t="s">
        <v>401</v>
      </c>
      <c r="AE7" s="2898"/>
      <c r="AF7" s="2680" t="s">
        <v>402</v>
      </c>
      <c r="AG7" s="2678" t="s">
        <v>401</v>
      </c>
      <c r="AH7" s="2882" t="s">
        <v>409</v>
      </c>
      <c r="AI7" s="2883"/>
      <c r="AJ7" s="2912" t="s">
        <v>408</v>
      </c>
      <c r="AK7" s="2883"/>
      <c r="AL7" s="2680" t="s">
        <v>407</v>
      </c>
      <c r="AM7" s="2678"/>
      <c r="AN7" s="2680" t="s">
        <v>406</v>
      </c>
      <c r="AO7" s="2678"/>
      <c r="AP7" s="2680" t="s">
        <v>405</v>
      </c>
      <c r="AQ7" s="2678"/>
      <c r="AR7" s="2909" t="s">
        <v>404</v>
      </c>
      <c r="AS7" s="2910"/>
      <c r="AT7" s="2672" t="s">
        <v>403</v>
      </c>
      <c r="AU7" s="2673"/>
      <c r="AV7" s="2895"/>
    </row>
    <row r="8" spans="2:48" ht="15.75" thickBot="1" x14ac:dyDescent="0.25">
      <c r="B8" s="2887"/>
      <c r="C8" s="2908"/>
      <c r="D8" s="2911"/>
      <c r="E8" s="2908"/>
      <c r="F8" s="2911"/>
      <c r="G8" s="2899"/>
      <c r="H8" s="2908"/>
      <c r="I8" s="2911"/>
      <c r="J8" s="693" t="s">
        <v>402</v>
      </c>
      <c r="K8" s="692" t="s">
        <v>401</v>
      </c>
      <c r="L8" s="693" t="s">
        <v>402</v>
      </c>
      <c r="M8" s="692" t="s">
        <v>401</v>
      </c>
      <c r="N8" s="693" t="s">
        <v>400</v>
      </c>
      <c r="O8" s="692" t="s">
        <v>399</v>
      </c>
      <c r="P8" s="693" t="s">
        <v>400</v>
      </c>
      <c r="Q8" s="692" t="s">
        <v>399</v>
      </c>
      <c r="R8" s="693" t="s">
        <v>400</v>
      </c>
      <c r="S8" s="692" t="s">
        <v>399</v>
      </c>
      <c r="T8" s="693" t="s">
        <v>400</v>
      </c>
      <c r="U8" s="692" t="s">
        <v>399</v>
      </c>
      <c r="V8" s="693" t="s">
        <v>400</v>
      </c>
      <c r="W8" s="692" t="s">
        <v>399</v>
      </c>
      <c r="X8" s="2896"/>
      <c r="Z8" s="2887"/>
      <c r="AA8" s="2908"/>
      <c r="AB8" s="2911"/>
      <c r="AC8" s="2908"/>
      <c r="AD8" s="2911"/>
      <c r="AE8" s="2899"/>
      <c r="AF8" s="2908"/>
      <c r="AG8" s="2911"/>
      <c r="AH8" s="2194" t="s">
        <v>402</v>
      </c>
      <c r="AI8" s="2195" t="s">
        <v>401</v>
      </c>
      <c r="AJ8" s="2194" t="s">
        <v>402</v>
      </c>
      <c r="AK8" s="2195" t="s">
        <v>401</v>
      </c>
      <c r="AL8" s="2194" t="s">
        <v>400</v>
      </c>
      <c r="AM8" s="2195" t="s">
        <v>399</v>
      </c>
      <c r="AN8" s="2194" t="s">
        <v>400</v>
      </c>
      <c r="AO8" s="2195" t="s">
        <v>399</v>
      </c>
      <c r="AP8" s="2194" t="s">
        <v>400</v>
      </c>
      <c r="AQ8" s="2195" t="s">
        <v>399</v>
      </c>
      <c r="AR8" s="2194" t="s">
        <v>400</v>
      </c>
      <c r="AS8" s="2195" t="s">
        <v>399</v>
      </c>
      <c r="AT8" s="2194" t="s">
        <v>400</v>
      </c>
      <c r="AU8" s="2195" t="s">
        <v>399</v>
      </c>
      <c r="AV8" s="2896"/>
    </row>
    <row r="9" spans="2:48" ht="15.75" thickBot="1" x14ac:dyDescent="0.25">
      <c r="B9" s="691">
        <v>1</v>
      </c>
      <c r="C9" s="550">
        <v>24</v>
      </c>
      <c r="D9" s="690">
        <v>25</v>
      </c>
      <c r="E9" s="687">
        <v>26</v>
      </c>
      <c r="F9" s="689">
        <v>27</v>
      </c>
      <c r="G9" s="688">
        <v>28</v>
      </c>
      <c r="H9" s="687">
        <v>29</v>
      </c>
      <c r="I9" s="686">
        <v>30</v>
      </c>
      <c r="J9" s="687">
        <v>31</v>
      </c>
      <c r="K9" s="686">
        <v>32</v>
      </c>
      <c r="L9" s="687">
        <v>33</v>
      </c>
      <c r="M9" s="686">
        <v>34</v>
      </c>
      <c r="N9" s="687">
        <v>35</v>
      </c>
      <c r="O9" s="686">
        <v>36</v>
      </c>
      <c r="P9" s="687">
        <v>37</v>
      </c>
      <c r="Q9" s="686">
        <v>38</v>
      </c>
      <c r="R9" s="687">
        <v>39</v>
      </c>
      <c r="S9" s="686">
        <v>40</v>
      </c>
      <c r="T9" s="687">
        <v>41</v>
      </c>
      <c r="U9" s="686">
        <v>42</v>
      </c>
      <c r="V9" s="687">
        <v>43</v>
      </c>
      <c r="W9" s="686">
        <v>44</v>
      </c>
      <c r="X9" s="552">
        <v>45</v>
      </c>
      <c r="Z9" s="691">
        <v>1</v>
      </c>
      <c r="AA9" s="2187">
        <v>24</v>
      </c>
      <c r="AB9" s="2193">
        <v>25</v>
      </c>
      <c r="AC9" s="687">
        <v>26</v>
      </c>
      <c r="AD9" s="2196">
        <v>27</v>
      </c>
      <c r="AE9" s="688">
        <v>28</v>
      </c>
      <c r="AF9" s="687">
        <v>29</v>
      </c>
      <c r="AG9" s="686">
        <v>30</v>
      </c>
      <c r="AH9" s="687">
        <v>31</v>
      </c>
      <c r="AI9" s="686">
        <v>32</v>
      </c>
      <c r="AJ9" s="687">
        <v>33</v>
      </c>
      <c r="AK9" s="686">
        <v>34</v>
      </c>
      <c r="AL9" s="687">
        <v>35</v>
      </c>
      <c r="AM9" s="686">
        <v>36</v>
      </c>
      <c r="AN9" s="687">
        <v>37</v>
      </c>
      <c r="AO9" s="686">
        <v>38</v>
      </c>
      <c r="AP9" s="687">
        <v>39</v>
      </c>
      <c r="AQ9" s="686">
        <v>40</v>
      </c>
      <c r="AR9" s="687">
        <v>41</v>
      </c>
      <c r="AS9" s="686">
        <v>42</v>
      </c>
      <c r="AT9" s="687">
        <v>43</v>
      </c>
      <c r="AU9" s="686">
        <v>44</v>
      </c>
      <c r="AV9" s="2189">
        <v>45</v>
      </c>
    </row>
    <row r="10" spans="2:48" x14ac:dyDescent="0.2">
      <c r="B10" s="685">
        <v>0</v>
      </c>
      <c r="C10" s="684">
        <f>+Kewarganegaraan!$S$7</f>
        <v>3512</v>
      </c>
      <c r="D10" s="683">
        <f>+Kewarganegaraan!$T$7</f>
        <v>6501</v>
      </c>
      <c r="E10" s="671">
        <f>+Kewarganegaraan!$W$7</f>
        <v>191</v>
      </c>
      <c r="F10" s="673">
        <f>+Kewarganegaraan!$X$7</f>
        <v>11</v>
      </c>
      <c r="G10" s="682">
        <f t="shared" ref="G10:G19" si="0">+F10+E10+D10+C10</f>
        <v>10215</v>
      </c>
      <c r="H10" s="671">
        <v>0</v>
      </c>
      <c r="I10" s="669">
        <v>0</v>
      </c>
      <c r="J10" s="670">
        <v>0</v>
      </c>
      <c r="K10" s="669">
        <v>0</v>
      </c>
      <c r="L10" s="670">
        <v>0</v>
      </c>
      <c r="M10" s="669">
        <v>0</v>
      </c>
      <c r="N10" s="670">
        <f>+TK!$AT$8</f>
        <v>29</v>
      </c>
      <c r="O10" s="669">
        <f>+TK!AW8</f>
        <v>3502</v>
      </c>
      <c r="P10" s="670">
        <f>+TK!$AP$8</f>
        <v>23</v>
      </c>
      <c r="Q10" s="669">
        <f>+TK!AS8</f>
        <v>356</v>
      </c>
      <c r="R10" s="670">
        <f>+TK!$AL$8</f>
        <v>60</v>
      </c>
      <c r="S10" s="669">
        <f>+TK!AO8</f>
        <v>6002</v>
      </c>
      <c r="T10" s="670">
        <f>+TK!$AH$8</f>
        <v>33</v>
      </c>
      <c r="U10" s="669">
        <f>+TK!AK8</f>
        <v>296</v>
      </c>
      <c r="V10" s="670">
        <f>+TK!$AD$8</f>
        <v>15</v>
      </c>
      <c r="W10" s="669">
        <f>+TK!AG8</f>
        <v>59</v>
      </c>
      <c r="X10" s="682">
        <f t="shared" ref="X10:X19" si="1">+N10+P10+R10+T10+V10</f>
        <v>160</v>
      </c>
      <c r="Z10" s="685">
        <v>0</v>
      </c>
      <c r="AA10" s="684">
        <f>+Kewarganegaraan!$S$7</f>
        <v>3512</v>
      </c>
      <c r="AB10" s="683">
        <f>+Kewarganegaraan!$T$7</f>
        <v>6501</v>
      </c>
      <c r="AC10" s="671">
        <f>+Kewarganegaraan!$W$7</f>
        <v>191</v>
      </c>
      <c r="AD10" s="673">
        <f>+Kewarganegaraan!$X$7</f>
        <v>11</v>
      </c>
      <c r="AE10" s="682">
        <f t="shared" ref="AE10:AE19" si="2">+AD10+AC10+AB10+AA10</f>
        <v>10215</v>
      </c>
      <c r="AF10" s="671">
        <v>0</v>
      </c>
      <c r="AG10" s="669">
        <v>0</v>
      </c>
      <c r="AH10" s="670">
        <v>0</v>
      </c>
      <c r="AI10" s="669">
        <v>0</v>
      </c>
      <c r="AJ10" s="670">
        <v>0</v>
      </c>
      <c r="AK10" s="669">
        <v>0</v>
      </c>
      <c r="AL10" s="670">
        <f>+TK!$AT$8</f>
        <v>29</v>
      </c>
      <c r="AM10" s="669">
        <f>+TK!BU8</f>
        <v>0</v>
      </c>
      <c r="AN10" s="670">
        <f>+TK!$AP$8</f>
        <v>23</v>
      </c>
      <c r="AO10" s="669">
        <f>+TK!BQ8</f>
        <v>0</v>
      </c>
      <c r="AP10" s="670">
        <f>+TK!$AL$8</f>
        <v>60</v>
      </c>
      <c r="AQ10" s="669">
        <f>+TK!BM8</f>
        <v>0</v>
      </c>
      <c r="AR10" s="670">
        <f>+TK!$AH$8</f>
        <v>33</v>
      </c>
      <c r="AS10" s="669">
        <f>+TK!BI8</f>
        <v>0</v>
      </c>
      <c r="AT10" s="670">
        <f>+TK!$AD$8</f>
        <v>15</v>
      </c>
      <c r="AU10" s="669">
        <f>+TK!BE8</f>
        <v>0</v>
      </c>
      <c r="AV10" s="682">
        <f t="shared" ref="AV10:AV19" si="3">+AL10+AN10+AP10+AR10+AT10</f>
        <v>160</v>
      </c>
    </row>
    <row r="11" spans="2:48" x14ac:dyDescent="0.2">
      <c r="B11" s="680">
        <v>1</v>
      </c>
      <c r="C11" s="679">
        <f>+Kewarganegaraan!$S$8</f>
        <v>12319</v>
      </c>
      <c r="D11" s="678">
        <f>+Kewarganegaraan!$T$8</f>
        <v>9193</v>
      </c>
      <c r="E11" s="671">
        <f>+Kewarganegaraan!$W$8</f>
        <v>19</v>
      </c>
      <c r="F11" s="673">
        <f>+Kewarganegaraan!$X$8</f>
        <v>5</v>
      </c>
      <c r="G11" s="677">
        <f t="shared" si="0"/>
        <v>21536</v>
      </c>
      <c r="H11" s="671">
        <v>0</v>
      </c>
      <c r="I11" s="669">
        <v>0</v>
      </c>
      <c r="J11" s="670">
        <v>0</v>
      </c>
      <c r="K11" s="669">
        <v>0</v>
      </c>
      <c r="L11" s="670">
        <v>0</v>
      </c>
      <c r="M11" s="669">
        <v>0</v>
      </c>
      <c r="N11" s="670">
        <f>+TK!$AT$9</f>
        <v>55</v>
      </c>
      <c r="O11" s="669">
        <f>+TK!AW9</f>
        <v>13426</v>
      </c>
      <c r="P11" s="670">
        <f>+TK!$AP$9</f>
        <v>46</v>
      </c>
      <c r="Q11" s="669">
        <f>+TK!AS9</f>
        <v>257</v>
      </c>
      <c r="R11" s="670">
        <f>+TK!$AL$9</f>
        <v>68</v>
      </c>
      <c r="S11" s="669">
        <f>+TK!AO9</f>
        <v>6345</v>
      </c>
      <c r="T11" s="670">
        <f>+TK!$AH$9</f>
        <v>28</v>
      </c>
      <c r="U11" s="669">
        <f>+TK!AK9</f>
        <v>1451</v>
      </c>
      <c r="V11" s="670">
        <f>+TK!$AD$9</f>
        <v>23</v>
      </c>
      <c r="W11" s="669">
        <f>+TK!AG9</f>
        <v>57</v>
      </c>
      <c r="X11" s="668">
        <f t="shared" si="1"/>
        <v>220</v>
      </c>
      <c r="Z11" s="680">
        <v>1</v>
      </c>
      <c r="AA11" s="679">
        <f>+Kewarganegaraan!$S$8</f>
        <v>12319</v>
      </c>
      <c r="AB11" s="678">
        <f>+Kewarganegaraan!$T$8</f>
        <v>9193</v>
      </c>
      <c r="AC11" s="671">
        <f>+Kewarganegaraan!$W$8</f>
        <v>19</v>
      </c>
      <c r="AD11" s="673">
        <f>+Kewarganegaraan!$X$8</f>
        <v>5</v>
      </c>
      <c r="AE11" s="677">
        <f t="shared" si="2"/>
        <v>21536</v>
      </c>
      <c r="AF11" s="671">
        <v>0</v>
      </c>
      <c r="AG11" s="669">
        <v>0</v>
      </c>
      <c r="AH11" s="670">
        <v>0</v>
      </c>
      <c r="AI11" s="669">
        <v>0</v>
      </c>
      <c r="AJ11" s="670">
        <v>0</v>
      </c>
      <c r="AK11" s="669">
        <v>0</v>
      </c>
      <c r="AL11" s="670">
        <f>+TK!$AT$9</f>
        <v>55</v>
      </c>
      <c r="AM11" s="669">
        <f>+TK!BU9</f>
        <v>0</v>
      </c>
      <c r="AN11" s="670">
        <f>+TK!$AP$9</f>
        <v>46</v>
      </c>
      <c r="AO11" s="669">
        <f>+TK!BQ9</f>
        <v>0</v>
      </c>
      <c r="AP11" s="670">
        <f>+TK!$AL$9</f>
        <v>68</v>
      </c>
      <c r="AQ11" s="669">
        <f>+TK!BM9</f>
        <v>0</v>
      </c>
      <c r="AR11" s="670">
        <f>+TK!$AH$9</f>
        <v>28</v>
      </c>
      <c r="AS11" s="669">
        <f>+TK!BI9</f>
        <v>0</v>
      </c>
      <c r="AT11" s="670">
        <f>+TK!$AD$9</f>
        <v>23</v>
      </c>
      <c r="AU11" s="669">
        <f>+TK!BE9</f>
        <v>1</v>
      </c>
      <c r="AV11" s="668">
        <f t="shared" si="3"/>
        <v>220</v>
      </c>
    </row>
    <row r="12" spans="2:48" x14ac:dyDescent="0.2">
      <c r="B12" s="680">
        <v>2</v>
      </c>
      <c r="C12" s="679">
        <f>+Kewarganegaraan!$S$9</f>
        <v>11078</v>
      </c>
      <c r="D12" s="678">
        <f>+Kewarganegaraan!$T$9</f>
        <v>15057</v>
      </c>
      <c r="E12" s="671">
        <f>+Kewarganegaraan!$W$9</f>
        <v>144</v>
      </c>
      <c r="F12" s="673">
        <f>+Kewarganegaraan!$X$9</f>
        <v>35</v>
      </c>
      <c r="G12" s="677">
        <f t="shared" si="0"/>
        <v>26314</v>
      </c>
      <c r="H12" s="671">
        <v>0</v>
      </c>
      <c r="I12" s="669">
        <v>0</v>
      </c>
      <c r="J12" s="670">
        <v>0</v>
      </c>
      <c r="K12" s="669">
        <v>0</v>
      </c>
      <c r="L12" s="670">
        <v>0</v>
      </c>
      <c r="M12" s="669">
        <v>0</v>
      </c>
      <c r="N12" s="670">
        <f>+TK!$AT$10</f>
        <v>122</v>
      </c>
      <c r="O12" s="669">
        <f>+TK!AW10</f>
        <v>12152</v>
      </c>
      <c r="P12" s="670">
        <f>+TK!$AP$10</f>
        <v>52</v>
      </c>
      <c r="Q12" s="669">
        <f>+TK!AS10</f>
        <v>795</v>
      </c>
      <c r="R12" s="670">
        <f>+TK!$AL$10</f>
        <v>183</v>
      </c>
      <c r="S12" s="669">
        <f>+TK!AO10</f>
        <v>8469</v>
      </c>
      <c r="T12" s="670">
        <f>+TK!$AH$10</f>
        <v>78</v>
      </c>
      <c r="U12" s="669">
        <f>+TK!AK10</f>
        <v>4795</v>
      </c>
      <c r="V12" s="670">
        <f>+TK!$AD$10</f>
        <v>38</v>
      </c>
      <c r="W12" s="669">
        <f>+TK!AG10</f>
        <v>103</v>
      </c>
      <c r="X12" s="668">
        <f t="shared" si="1"/>
        <v>473</v>
      </c>
      <c r="Z12" s="680">
        <v>2</v>
      </c>
      <c r="AA12" s="679">
        <f>+Kewarganegaraan!$S$9</f>
        <v>11078</v>
      </c>
      <c r="AB12" s="678">
        <f>+Kewarganegaraan!$T$9</f>
        <v>15057</v>
      </c>
      <c r="AC12" s="671">
        <f>+Kewarganegaraan!$W$9</f>
        <v>144</v>
      </c>
      <c r="AD12" s="673">
        <f>+Kewarganegaraan!$X$9</f>
        <v>35</v>
      </c>
      <c r="AE12" s="677">
        <f t="shared" si="2"/>
        <v>26314</v>
      </c>
      <c r="AF12" s="671">
        <v>0</v>
      </c>
      <c r="AG12" s="669">
        <v>0</v>
      </c>
      <c r="AH12" s="670">
        <v>0</v>
      </c>
      <c r="AI12" s="669">
        <v>0</v>
      </c>
      <c r="AJ12" s="670">
        <v>0</v>
      </c>
      <c r="AK12" s="669">
        <v>0</v>
      </c>
      <c r="AL12" s="670">
        <f>+TK!$AT$10</f>
        <v>122</v>
      </c>
      <c r="AM12" s="669">
        <f>+TK!BU10</f>
        <v>0</v>
      </c>
      <c r="AN12" s="670">
        <f>+TK!$AP$10</f>
        <v>52</v>
      </c>
      <c r="AO12" s="669">
        <f>+TK!BQ10</f>
        <v>0</v>
      </c>
      <c r="AP12" s="670">
        <f>+TK!$AL$10</f>
        <v>183</v>
      </c>
      <c r="AQ12" s="669">
        <f>+TK!BM10</f>
        <v>0</v>
      </c>
      <c r="AR12" s="670">
        <f>+TK!$AH$10</f>
        <v>78</v>
      </c>
      <c r="AS12" s="669">
        <f>+TK!BI10</f>
        <v>2</v>
      </c>
      <c r="AT12" s="670">
        <f>+TK!$AD$10</f>
        <v>38</v>
      </c>
      <c r="AU12" s="669">
        <f>+TK!BE10</f>
        <v>1</v>
      </c>
      <c r="AV12" s="668">
        <f t="shared" si="3"/>
        <v>473</v>
      </c>
    </row>
    <row r="13" spans="2:48" x14ac:dyDescent="0.2">
      <c r="B13" s="680">
        <v>3</v>
      </c>
      <c r="C13" s="679">
        <f>+Kewarganegaraan!$S$10</f>
        <v>123513</v>
      </c>
      <c r="D13" s="678">
        <f>+Kewarganegaraan!$T$10</f>
        <v>84602</v>
      </c>
      <c r="E13" s="671">
        <f>+Kewarganegaraan!$W$10</f>
        <v>91</v>
      </c>
      <c r="F13" s="673">
        <f>+Kewarganegaraan!$X$10</f>
        <v>19</v>
      </c>
      <c r="G13" s="677">
        <f t="shared" si="0"/>
        <v>208225</v>
      </c>
      <c r="H13" s="671">
        <v>0</v>
      </c>
      <c r="I13" s="669">
        <v>0</v>
      </c>
      <c r="J13" s="670">
        <v>0</v>
      </c>
      <c r="K13" s="669">
        <v>0</v>
      </c>
      <c r="L13" s="670">
        <v>0</v>
      </c>
      <c r="M13" s="669">
        <v>0</v>
      </c>
      <c r="N13" s="670">
        <f>+TK!$AT$11</f>
        <v>229</v>
      </c>
      <c r="O13" s="669">
        <f>+TK!AW11</f>
        <v>30959</v>
      </c>
      <c r="P13" s="670">
        <f>+TK!$AP$11</f>
        <v>149</v>
      </c>
      <c r="Q13" s="669">
        <f>+TK!AS11</f>
        <v>6210</v>
      </c>
      <c r="R13" s="670">
        <f>+TK!$AL$11</f>
        <v>516</v>
      </c>
      <c r="S13" s="669">
        <f>+TK!AO11</f>
        <v>118995</v>
      </c>
      <c r="T13" s="670">
        <f>+TK!$AH$11</f>
        <v>642</v>
      </c>
      <c r="U13" s="669">
        <f>+TK!AK11</f>
        <v>50008</v>
      </c>
      <c r="V13" s="670">
        <f>+TK!$AD$11</f>
        <v>217</v>
      </c>
      <c r="W13" s="669">
        <f>+TK!AG11</f>
        <v>2053</v>
      </c>
      <c r="X13" s="668">
        <f t="shared" si="1"/>
        <v>1753</v>
      </c>
      <c r="Z13" s="680">
        <v>3</v>
      </c>
      <c r="AA13" s="679">
        <f>+Kewarganegaraan!$S$10</f>
        <v>123513</v>
      </c>
      <c r="AB13" s="678">
        <f>+Kewarganegaraan!$T$10</f>
        <v>84602</v>
      </c>
      <c r="AC13" s="671">
        <f>+Kewarganegaraan!$W$10</f>
        <v>91</v>
      </c>
      <c r="AD13" s="673">
        <f>+Kewarganegaraan!$X$10</f>
        <v>19</v>
      </c>
      <c r="AE13" s="677">
        <f t="shared" si="2"/>
        <v>208225</v>
      </c>
      <c r="AF13" s="671">
        <v>0</v>
      </c>
      <c r="AG13" s="669">
        <v>0</v>
      </c>
      <c r="AH13" s="670">
        <v>0</v>
      </c>
      <c r="AI13" s="669">
        <v>0</v>
      </c>
      <c r="AJ13" s="670">
        <v>0</v>
      </c>
      <c r="AK13" s="669">
        <v>0</v>
      </c>
      <c r="AL13" s="670">
        <f>+TK!$AT$11</f>
        <v>229</v>
      </c>
      <c r="AM13" s="669">
        <f>+TK!BU11</f>
        <v>5</v>
      </c>
      <c r="AN13" s="670">
        <f>+TK!$AP$11</f>
        <v>149</v>
      </c>
      <c r="AO13" s="669">
        <f>+TK!BQ11</f>
        <v>2</v>
      </c>
      <c r="AP13" s="670">
        <f>+TK!$AL$11</f>
        <v>516</v>
      </c>
      <c r="AQ13" s="669">
        <f>+TK!BM11</f>
        <v>7</v>
      </c>
      <c r="AR13" s="670">
        <f>+TK!$AH$11</f>
        <v>642</v>
      </c>
      <c r="AS13" s="669">
        <f>+TK!BI11</f>
        <v>6</v>
      </c>
      <c r="AT13" s="670">
        <f>+TK!$AD$11</f>
        <v>217</v>
      </c>
      <c r="AU13" s="669">
        <f>+TK!BE11</f>
        <v>7</v>
      </c>
      <c r="AV13" s="668">
        <f t="shared" si="3"/>
        <v>1753</v>
      </c>
    </row>
    <row r="14" spans="2:48" x14ac:dyDescent="0.2">
      <c r="B14" s="680">
        <v>4</v>
      </c>
      <c r="C14" s="679">
        <f>+Kewarganegaraan!$S$11</f>
        <v>22453</v>
      </c>
      <c r="D14" s="681">
        <f>+Kewarganegaraan!$T$11</f>
        <v>45804</v>
      </c>
      <c r="E14" s="671">
        <f>+Kewarganegaraan!$W$11</f>
        <v>84</v>
      </c>
      <c r="F14" s="673">
        <f>+Kewarganegaraan!$X$11</f>
        <v>26</v>
      </c>
      <c r="G14" s="677">
        <f t="shared" si="0"/>
        <v>68367</v>
      </c>
      <c r="H14" s="671">
        <v>0</v>
      </c>
      <c r="I14" s="669">
        <v>0</v>
      </c>
      <c r="J14" s="670">
        <v>0</v>
      </c>
      <c r="K14" s="669">
        <v>0</v>
      </c>
      <c r="L14" s="670">
        <v>0</v>
      </c>
      <c r="M14" s="669">
        <v>0</v>
      </c>
      <c r="N14" s="670">
        <f>+TK!$AT$12</f>
        <v>94</v>
      </c>
      <c r="O14" s="669">
        <f>+TK!AW12</f>
        <v>14573</v>
      </c>
      <c r="P14" s="670">
        <f>+TK!$AP$12</f>
        <v>35</v>
      </c>
      <c r="Q14" s="669">
        <f>+TK!AS12</f>
        <v>1356</v>
      </c>
      <c r="R14" s="670">
        <f>+TK!$AL$12</f>
        <v>139</v>
      </c>
      <c r="S14" s="669">
        <f>+TK!AO12</f>
        <v>7730</v>
      </c>
      <c r="T14" s="670">
        <f>+TK!$AH$12</f>
        <v>91</v>
      </c>
      <c r="U14" s="669">
        <f>+TK!AK12</f>
        <v>44474</v>
      </c>
      <c r="V14" s="670">
        <f>+TK!$AD$12</f>
        <v>57</v>
      </c>
      <c r="W14" s="669">
        <f>+TK!AG12</f>
        <v>234</v>
      </c>
      <c r="X14" s="668">
        <f t="shared" si="1"/>
        <v>416</v>
      </c>
      <c r="Z14" s="680">
        <v>4</v>
      </c>
      <c r="AA14" s="679">
        <f>+Kewarganegaraan!$S$11</f>
        <v>22453</v>
      </c>
      <c r="AB14" s="681">
        <f>+Kewarganegaraan!$T$11</f>
        <v>45804</v>
      </c>
      <c r="AC14" s="671">
        <f>+Kewarganegaraan!$W$11</f>
        <v>84</v>
      </c>
      <c r="AD14" s="673">
        <f>+Kewarganegaraan!$X$11</f>
        <v>26</v>
      </c>
      <c r="AE14" s="677">
        <f t="shared" si="2"/>
        <v>68367</v>
      </c>
      <c r="AF14" s="671">
        <v>0</v>
      </c>
      <c r="AG14" s="669">
        <v>0</v>
      </c>
      <c r="AH14" s="670">
        <v>0</v>
      </c>
      <c r="AI14" s="669">
        <v>0</v>
      </c>
      <c r="AJ14" s="670">
        <v>0</v>
      </c>
      <c r="AK14" s="669">
        <v>0</v>
      </c>
      <c r="AL14" s="670">
        <f>+TK!$AT$12</f>
        <v>94</v>
      </c>
      <c r="AM14" s="669">
        <f>+TK!BU12</f>
        <v>0</v>
      </c>
      <c r="AN14" s="670">
        <f>+TK!$AP$12</f>
        <v>35</v>
      </c>
      <c r="AO14" s="669">
        <f>+TK!BQ12</f>
        <v>1</v>
      </c>
      <c r="AP14" s="670">
        <f>+TK!$AL$12</f>
        <v>139</v>
      </c>
      <c r="AQ14" s="669">
        <f>+TK!BM12</f>
        <v>0</v>
      </c>
      <c r="AR14" s="670">
        <f>+TK!$AH$12</f>
        <v>91</v>
      </c>
      <c r="AS14" s="669">
        <f>+TK!BI12</f>
        <v>0</v>
      </c>
      <c r="AT14" s="670">
        <f>+TK!$AD$12</f>
        <v>57</v>
      </c>
      <c r="AU14" s="669">
        <f>+TK!BE12</f>
        <v>1</v>
      </c>
      <c r="AV14" s="668">
        <f t="shared" si="3"/>
        <v>416</v>
      </c>
    </row>
    <row r="15" spans="2:48" x14ac:dyDescent="0.2">
      <c r="B15" s="680">
        <v>5</v>
      </c>
      <c r="C15" s="679">
        <f>+Kewarganegaraan!$S$12</f>
        <v>26064</v>
      </c>
      <c r="D15" s="678">
        <f>+Kewarganegaraan!$T$12</f>
        <v>21362</v>
      </c>
      <c r="E15" s="671">
        <f>+Kewarganegaraan!$W$12</f>
        <v>148</v>
      </c>
      <c r="F15" s="673">
        <f>+Kewarganegaraan!$X$12</f>
        <v>31</v>
      </c>
      <c r="G15" s="677">
        <f t="shared" si="0"/>
        <v>47605</v>
      </c>
      <c r="H15" s="671">
        <v>0</v>
      </c>
      <c r="I15" s="669">
        <v>0</v>
      </c>
      <c r="J15" s="670">
        <v>0</v>
      </c>
      <c r="K15" s="669">
        <v>0</v>
      </c>
      <c r="L15" s="670">
        <v>0</v>
      </c>
      <c r="M15" s="669">
        <v>0</v>
      </c>
      <c r="N15" s="670">
        <f>+TK!$AT$13</f>
        <v>142</v>
      </c>
      <c r="O15" s="669">
        <f>+TK!AW13</f>
        <v>17339</v>
      </c>
      <c r="P15" s="670">
        <f>+TK!$AP$13</f>
        <v>82</v>
      </c>
      <c r="Q15" s="669">
        <f>+TK!AS13</f>
        <v>3908</v>
      </c>
      <c r="R15" s="670">
        <f>+TK!$AL$13</f>
        <v>206</v>
      </c>
      <c r="S15" s="669">
        <f>+TK!AO13</f>
        <v>18273</v>
      </c>
      <c r="T15" s="670">
        <f>+TK!$AH$13</f>
        <v>98</v>
      </c>
      <c r="U15" s="669">
        <f>+TK!AK13</f>
        <v>7385</v>
      </c>
      <c r="V15" s="670">
        <f>+TK!$AD$13</f>
        <v>148</v>
      </c>
      <c r="W15" s="669">
        <f>+TK!AG13</f>
        <v>700</v>
      </c>
      <c r="X15" s="668">
        <f t="shared" si="1"/>
        <v>676</v>
      </c>
      <c r="Z15" s="680">
        <v>5</v>
      </c>
      <c r="AA15" s="679">
        <f>+Kewarganegaraan!$S$12</f>
        <v>26064</v>
      </c>
      <c r="AB15" s="678">
        <f>+Kewarganegaraan!$T$12</f>
        <v>21362</v>
      </c>
      <c r="AC15" s="671">
        <f>+Kewarganegaraan!$W$12</f>
        <v>148</v>
      </c>
      <c r="AD15" s="673">
        <f>+Kewarganegaraan!$X$12</f>
        <v>31</v>
      </c>
      <c r="AE15" s="677">
        <f t="shared" si="2"/>
        <v>47605</v>
      </c>
      <c r="AF15" s="671">
        <v>0</v>
      </c>
      <c r="AG15" s="669">
        <v>0</v>
      </c>
      <c r="AH15" s="670">
        <v>0</v>
      </c>
      <c r="AI15" s="669">
        <v>0</v>
      </c>
      <c r="AJ15" s="670">
        <v>0</v>
      </c>
      <c r="AK15" s="669">
        <v>0</v>
      </c>
      <c r="AL15" s="670">
        <f>+TK!$AT$13</f>
        <v>142</v>
      </c>
      <c r="AM15" s="669">
        <f>+TK!BU13</f>
        <v>1</v>
      </c>
      <c r="AN15" s="670">
        <f>+TK!$AP$13</f>
        <v>82</v>
      </c>
      <c r="AO15" s="669">
        <f>+TK!BQ13</f>
        <v>7</v>
      </c>
      <c r="AP15" s="670">
        <f>+TK!$AL$13</f>
        <v>206</v>
      </c>
      <c r="AQ15" s="669">
        <f>+TK!BM13</f>
        <v>1</v>
      </c>
      <c r="AR15" s="670">
        <f>+TK!$AH$13</f>
        <v>98</v>
      </c>
      <c r="AS15" s="669">
        <f>+TK!BI13</f>
        <v>2</v>
      </c>
      <c r="AT15" s="670">
        <f>+TK!$AD$13</f>
        <v>148</v>
      </c>
      <c r="AU15" s="669">
        <f>+TK!BE13</f>
        <v>9</v>
      </c>
      <c r="AV15" s="668">
        <f t="shared" si="3"/>
        <v>676</v>
      </c>
    </row>
    <row r="16" spans="2:48" x14ac:dyDescent="0.2">
      <c r="B16" s="680">
        <v>6</v>
      </c>
      <c r="C16" s="679">
        <f>+Kewarganegaraan!$S$13</f>
        <v>336872</v>
      </c>
      <c r="D16" s="678">
        <f>+Kewarganegaraan!$T$13</f>
        <v>483909</v>
      </c>
      <c r="E16" s="671">
        <f>+Kewarganegaraan!$W$13</f>
        <v>432</v>
      </c>
      <c r="F16" s="673">
        <f>+Kewarganegaraan!$X$13</f>
        <v>57</v>
      </c>
      <c r="G16" s="677">
        <f t="shared" si="0"/>
        <v>821270</v>
      </c>
      <c r="H16" s="671">
        <v>0</v>
      </c>
      <c r="I16" s="669">
        <v>0</v>
      </c>
      <c r="J16" s="670">
        <v>0</v>
      </c>
      <c r="K16" s="669">
        <v>0</v>
      </c>
      <c r="L16" s="670">
        <v>0</v>
      </c>
      <c r="M16" s="669">
        <v>0</v>
      </c>
      <c r="N16" s="670">
        <f>+TK!$AT$14</f>
        <v>412</v>
      </c>
      <c r="O16" s="669">
        <f>+TK!AW14</f>
        <v>358682</v>
      </c>
      <c r="P16" s="670">
        <f>+TK!$AP$14</f>
        <v>478</v>
      </c>
      <c r="Q16" s="669">
        <f>+TK!AS14</f>
        <v>16968</v>
      </c>
      <c r="R16" s="670">
        <f>+TK!$AL$14</f>
        <v>1012</v>
      </c>
      <c r="S16" s="669">
        <f>+TK!AO14</f>
        <v>251959</v>
      </c>
      <c r="T16" s="670">
        <f>+TK!$AH$14</f>
        <v>1363</v>
      </c>
      <c r="U16" s="669">
        <f>+TK!AK14</f>
        <v>184020</v>
      </c>
      <c r="V16" s="670">
        <f>+TK!$AD$14</f>
        <v>859</v>
      </c>
      <c r="W16" s="669">
        <f>+TK!AG14</f>
        <v>9641</v>
      </c>
      <c r="X16" s="668">
        <f t="shared" si="1"/>
        <v>4124</v>
      </c>
      <c r="Z16" s="680">
        <v>6</v>
      </c>
      <c r="AA16" s="679">
        <f>+Kewarganegaraan!$S$13</f>
        <v>336872</v>
      </c>
      <c r="AB16" s="678">
        <f>+Kewarganegaraan!$T$13</f>
        <v>483909</v>
      </c>
      <c r="AC16" s="671">
        <f>+Kewarganegaraan!$W$13</f>
        <v>432</v>
      </c>
      <c r="AD16" s="673">
        <f>+Kewarganegaraan!$X$13</f>
        <v>57</v>
      </c>
      <c r="AE16" s="677">
        <f t="shared" si="2"/>
        <v>821270</v>
      </c>
      <c r="AF16" s="671">
        <v>0</v>
      </c>
      <c r="AG16" s="669">
        <v>0</v>
      </c>
      <c r="AH16" s="670">
        <v>0</v>
      </c>
      <c r="AI16" s="669">
        <v>0</v>
      </c>
      <c r="AJ16" s="670">
        <v>0</v>
      </c>
      <c r="AK16" s="669">
        <v>0</v>
      </c>
      <c r="AL16" s="670">
        <f>+TK!$AT$14</f>
        <v>412</v>
      </c>
      <c r="AM16" s="669">
        <f>+TK!BU14</f>
        <v>25</v>
      </c>
      <c r="AN16" s="670">
        <f>+TK!$AP$14</f>
        <v>478</v>
      </c>
      <c r="AO16" s="669">
        <f>+TK!BQ14</f>
        <v>12</v>
      </c>
      <c r="AP16" s="670">
        <f>+TK!$AL$14</f>
        <v>1012</v>
      </c>
      <c r="AQ16" s="669">
        <f>+TK!BM14</f>
        <v>38</v>
      </c>
      <c r="AR16" s="670">
        <f>+TK!$AH$14</f>
        <v>1363</v>
      </c>
      <c r="AS16" s="669">
        <f>+TK!BI14</f>
        <v>54</v>
      </c>
      <c r="AT16" s="670">
        <f>+TK!$AD$14</f>
        <v>859</v>
      </c>
      <c r="AU16" s="669">
        <f>+TK!BE14</f>
        <v>41</v>
      </c>
      <c r="AV16" s="668">
        <f t="shared" si="3"/>
        <v>4124</v>
      </c>
    </row>
    <row r="17" spans="2:48" x14ac:dyDescent="0.2">
      <c r="B17" s="680">
        <v>7</v>
      </c>
      <c r="C17" s="679">
        <f>+Kewarganegaraan!$S$14</f>
        <v>48215</v>
      </c>
      <c r="D17" s="678">
        <f>+Kewarganegaraan!$T$14</f>
        <v>41062</v>
      </c>
      <c r="E17" s="671">
        <f>+Kewarganegaraan!$W$14</f>
        <v>118</v>
      </c>
      <c r="F17" s="673">
        <f>+Kewarganegaraan!$X$14</f>
        <v>18</v>
      </c>
      <c r="G17" s="677">
        <f t="shared" si="0"/>
        <v>89413</v>
      </c>
      <c r="H17" s="671">
        <v>0</v>
      </c>
      <c r="I17" s="669">
        <v>0</v>
      </c>
      <c r="J17" s="670">
        <v>0</v>
      </c>
      <c r="K17" s="669">
        <v>0</v>
      </c>
      <c r="L17" s="670">
        <v>0</v>
      </c>
      <c r="M17" s="669">
        <v>0</v>
      </c>
      <c r="N17" s="670">
        <f>+TK!$AT$15</f>
        <v>185</v>
      </c>
      <c r="O17" s="669">
        <f>+TK!AW15</f>
        <v>22067</v>
      </c>
      <c r="P17" s="670">
        <f>+TK!$AP$15</f>
        <v>171</v>
      </c>
      <c r="Q17" s="669">
        <f>+TK!AS15</f>
        <v>4197</v>
      </c>
      <c r="R17" s="670">
        <f>+TK!$AL$15</f>
        <v>415</v>
      </c>
      <c r="S17" s="669">
        <f>+TK!AO15</f>
        <v>27410</v>
      </c>
      <c r="T17" s="670">
        <f>+TK!$AH$15</f>
        <v>510</v>
      </c>
      <c r="U17" s="669">
        <f>+TK!AK15</f>
        <v>34631</v>
      </c>
      <c r="V17" s="670">
        <f>+TK!$AD$15</f>
        <v>103</v>
      </c>
      <c r="W17" s="669">
        <f>+TK!AG15</f>
        <v>1108</v>
      </c>
      <c r="X17" s="668">
        <f t="shared" si="1"/>
        <v>1384</v>
      </c>
      <c r="Z17" s="680">
        <v>7</v>
      </c>
      <c r="AA17" s="679">
        <f>+Kewarganegaraan!$S$14</f>
        <v>48215</v>
      </c>
      <c r="AB17" s="678">
        <f>+Kewarganegaraan!$T$14</f>
        <v>41062</v>
      </c>
      <c r="AC17" s="671">
        <f>+Kewarganegaraan!$W$14</f>
        <v>118</v>
      </c>
      <c r="AD17" s="673">
        <f>+Kewarganegaraan!$X$14</f>
        <v>18</v>
      </c>
      <c r="AE17" s="677">
        <f t="shared" si="2"/>
        <v>89413</v>
      </c>
      <c r="AF17" s="671">
        <v>0</v>
      </c>
      <c r="AG17" s="669">
        <v>0</v>
      </c>
      <c r="AH17" s="670">
        <v>0</v>
      </c>
      <c r="AI17" s="669">
        <v>0</v>
      </c>
      <c r="AJ17" s="670">
        <v>0</v>
      </c>
      <c r="AK17" s="669">
        <v>0</v>
      </c>
      <c r="AL17" s="670">
        <f>+TK!$AT$15</f>
        <v>185</v>
      </c>
      <c r="AM17" s="669">
        <f>+TK!BU15</f>
        <v>7</v>
      </c>
      <c r="AN17" s="670">
        <f>+TK!$AP$15</f>
        <v>171</v>
      </c>
      <c r="AO17" s="669">
        <f>+TK!BQ15</f>
        <v>1</v>
      </c>
      <c r="AP17" s="670">
        <f>+TK!$AL$15</f>
        <v>415</v>
      </c>
      <c r="AQ17" s="669">
        <f>+TK!BM15</f>
        <v>3</v>
      </c>
      <c r="AR17" s="670">
        <f>+TK!$AH$15</f>
        <v>510</v>
      </c>
      <c r="AS17" s="669">
        <f>+TK!BI15</f>
        <v>5</v>
      </c>
      <c r="AT17" s="670">
        <f>+TK!$AD$15</f>
        <v>103</v>
      </c>
      <c r="AU17" s="669">
        <f>+TK!BE15</f>
        <v>6</v>
      </c>
      <c r="AV17" s="668">
        <f t="shared" si="3"/>
        <v>1384</v>
      </c>
    </row>
    <row r="18" spans="2:48" x14ac:dyDescent="0.2">
      <c r="B18" s="680">
        <v>8</v>
      </c>
      <c r="C18" s="679">
        <f>+Kewarganegaraan!$S$15</f>
        <v>46636</v>
      </c>
      <c r="D18" s="678">
        <f>+Kewarganegaraan!$T$15</f>
        <v>23635</v>
      </c>
      <c r="E18" s="671">
        <f>+Kewarganegaraan!$W$15</f>
        <v>124</v>
      </c>
      <c r="F18" s="673">
        <f>+Kewarganegaraan!$X$15</f>
        <v>15</v>
      </c>
      <c r="G18" s="677">
        <f t="shared" si="0"/>
        <v>70410</v>
      </c>
      <c r="H18" s="671">
        <v>0</v>
      </c>
      <c r="I18" s="669">
        <v>0</v>
      </c>
      <c r="J18" s="670">
        <v>0</v>
      </c>
      <c r="K18" s="669">
        <v>0</v>
      </c>
      <c r="L18" s="670">
        <v>0</v>
      </c>
      <c r="M18" s="669">
        <v>0</v>
      </c>
      <c r="N18" s="670">
        <f>+TK!$AT$16</f>
        <v>250</v>
      </c>
      <c r="O18" s="669">
        <f>+TK!AW16</f>
        <v>16803</v>
      </c>
      <c r="P18" s="670">
        <f>+TK!$AP$16</f>
        <v>262</v>
      </c>
      <c r="Q18" s="669">
        <f>+TK!AS16</f>
        <v>7013</v>
      </c>
      <c r="R18" s="670">
        <f>+TK!$AL$16</f>
        <v>411</v>
      </c>
      <c r="S18" s="669">
        <f>+TK!AO16</f>
        <v>27184</v>
      </c>
      <c r="T18" s="670">
        <f>+TK!$AH$16</f>
        <v>630</v>
      </c>
      <c r="U18" s="669">
        <f>+TK!AK16</f>
        <v>17518</v>
      </c>
      <c r="V18" s="670">
        <f>+TK!$AD$16</f>
        <v>259</v>
      </c>
      <c r="W18" s="669">
        <f>+TK!AG16</f>
        <v>1892</v>
      </c>
      <c r="X18" s="668">
        <f t="shared" si="1"/>
        <v>1812</v>
      </c>
      <c r="Z18" s="680">
        <v>8</v>
      </c>
      <c r="AA18" s="679">
        <f>+Kewarganegaraan!$S$15</f>
        <v>46636</v>
      </c>
      <c r="AB18" s="678">
        <f>+Kewarganegaraan!$T$15</f>
        <v>23635</v>
      </c>
      <c r="AC18" s="671">
        <f>+Kewarganegaraan!$W$15</f>
        <v>124</v>
      </c>
      <c r="AD18" s="673">
        <f>+Kewarganegaraan!$X$15</f>
        <v>15</v>
      </c>
      <c r="AE18" s="677">
        <f t="shared" si="2"/>
        <v>70410</v>
      </c>
      <c r="AF18" s="671">
        <v>0</v>
      </c>
      <c r="AG18" s="669">
        <v>0</v>
      </c>
      <c r="AH18" s="670">
        <v>0</v>
      </c>
      <c r="AI18" s="669">
        <v>0</v>
      </c>
      <c r="AJ18" s="670">
        <v>0</v>
      </c>
      <c r="AK18" s="669">
        <v>0</v>
      </c>
      <c r="AL18" s="670">
        <f>+TK!$AT$16</f>
        <v>250</v>
      </c>
      <c r="AM18" s="669">
        <f>+TK!BU16</f>
        <v>4</v>
      </c>
      <c r="AN18" s="670">
        <f>+TK!$AP$16</f>
        <v>262</v>
      </c>
      <c r="AO18" s="669">
        <f>+TK!BQ16</f>
        <v>7</v>
      </c>
      <c r="AP18" s="670">
        <f>+TK!$AL$16</f>
        <v>411</v>
      </c>
      <c r="AQ18" s="669">
        <f>+TK!BM16</f>
        <v>7</v>
      </c>
      <c r="AR18" s="670">
        <f>+TK!$AH$16</f>
        <v>630</v>
      </c>
      <c r="AS18" s="669">
        <f>+TK!BI16</f>
        <v>30</v>
      </c>
      <c r="AT18" s="670">
        <f>+TK!$AD$16</f>
        <v>259</v>
      </c>
      <c r="AU18" s="669">
        <f>+TK!BE16</f>
        <v>21</v>
      </c>
      <c r="AV18" s="668">
        <f t="shared" si="3"/>
        <v>1812</v>
      </c>
    </row>
    <row r="19" spans="2:48" ht="13.5" thickBot="1" x14ac:dyDescent="0.25">
      <c r="B19" s="676">
        <v>9</v>
      </c>
      <c r="C19" s="675">
        <f>+Kewarganegaraan!$S$16</f>
        <v>76907</v>
      </c>
      <c r="D19" s="674">
        <f>+Kewarganegaraan!$T$16</f>
        <v>49649</v>
      </c>
      <c r="E19" s="671">
        <f>+Kewarganegaraan!$W$16</f>
        <v>95</v>
      </c>
      <c r="F19" s="673">
        <f>+Kewarganegaraan!$X$16</f>
        <v>56</v>
      </c>
      <c r="G19" s="672">
        <f t="shared" si="0"/>
        <v>126707</v>
      </c>
      <c r="H19" s="671">
        <v>0</v>
      </c>
      <c r="I19" s="669">
        <v>0</v>
      </c>
      <c r="J19" s="670">
        <v>0</v>
      </c>
      <c r="K19" s="669">
        <v>0</v>
      </c>
      <c r="L19" s="670">
        <v>0</v>
      </c>
      <c r="M19" s="669">
        <v>0</v>
      </c>
      <c r="N19" s="670">
        <f>+TK!$AT$17</f>
        <v>275</v>
      </c>
      <c r="O19" s="669">
        <f>+TK!AW17</f>
        <v>80909</v>
      </c>
      <c r="P19" s="670">
        <f>+TK!$AP$17</f>
        <v>230</v>
      </c>
      <c r="Q19" s="669">
        <f>+TK!AS17</f>
        <v>9809</v>
      </c>
      <c r="R19" s="670">
        <f>+TK!$AL$17</f>
        <v>363</v>
      </c>
      <c r="S19" s="669">
        <f>+TK!AO17</f>
        <v>26616</v>
      </c>
      <c r="T19" s="670">
        <f>+TK!$AH$17</f>
        <v>363</v>
      </c>
      <c r="U19" s="669">
        <f>+TK!AK17</f>
        <v>6765</v>
      </c>
      <c r="V19" s="670">
        <f>+TK!$AD$17</f>
        <v>405</v>
      </c>
      <c r="W19" s="669">
        <f>+TK!AG17</f>
        <v>2608</v>
      </c>
      <c r="X19" s="668">
        <f t="shared" si="1"/>
        <v>1636</v>
      </c>
      <c r="Z19" s="676">
        <v>9</v>
      </c>
      <c r="AA19" s="675">
        <f>+Kewarganegaraan!$S$16</f>
        <v>76907</v>
      </c>
      <c r="AB19" s="674">
        <f>+Kewarganegaraan!$T$16</f>
        <v>49649</v>
      </c>
      <c r="AC19" s="671">
        <f>+Kewarganegaraan!$W$16</f>
        <v>95</v>
      </c>
      <c r="AD19" s="673">
        <f>+Kewarganegaraan!$X$16</f>
        <v>56</v>
      </c>
      <c r="AE19" s="672">
        <f t="shared" si="2"/>
        <v>126707</v>
      </c>
      <c r="AF19" s="671">
        <v>0</v>
      </c>
      <c r="AG19" s="669">
        <v>0</v>
      </c>
      <c r="AH19" s="670">
        <v>0</v>
      </c>
      <c r="AI19" s="669">
        <v>0</v>
      </c>
      <c r="AJ19" s="670">
        <v>0</v>
      </c>
      <c r="AK19" s="669">
        <v>0</v>
      </c>
      <c r="AL19" s="670">
        <f>+TK!$AT$17</f>
        <v>275</v>
      </c>
      <c r="AM19" s="669">
        <f>+TK!BU17</f>
        <v>19</v>
      </c>
      <c r="AN19" s="670">
        <f>+TK!$AP$17</f>
        <v>230</v>
      </c>
      <c r="AO19" s="669">
        <f>+TK!BQ17</f>
        <v>9</v>
      </c>
      <c r="AP19" s="670">
        <f>+TK!$AL$17</f>
        <v>363</v>
      </c>
      <c r="AQ19" s="669">
        <f>+TK!BM17</f>
        <v>14</v>
      </c>
      <c r="AR19" s="670">
        <f>+TK!$AH$17</f>
        <v>363</v>
      </c>
      <c r="AS19" s="669">
        <f>+TK!BI17</f>
        <v>15</v>
      </c>
      <c r="AT19" s="670">
        <f>+TK!$AD$17</f>
        <v>405</v>
      </c>
      <c r="AU19" s="669">
        <f>+TK!BE17</f>
        <v>23</v>
      </c>
      <c r="AV19" s="668">
        <f t="shared" si="3"/>
        <v>1636</v>
      </c>
    </row>
    <row r="20" spans="2:48" ht="13.5" thickBot="1" x14ac:dyDescent="0.25">
      <c r="B20" s="667" t="s">
        <v>396</v>
      </c>
      <c r="C20" s="666">
        <f t="shared" ref="C20:X20" si="4">SUM(C10:C19)</f>
        <v>707569</v>
      </c>
      <c r="D20" s="665">
        <f t="shared" si="4"/>
        <v>780774</v>
      </c>
      <c r="E20" s="662">
        <f t="shared" si="4"/>
        <v>1446</v>
      </c>
      <c r="F20" s="661">
        <f t="shared" si="4"/>
        <v>273</v>
      </c>
      <c r="G20" s="664">
        <f t="shared" si="4"/>
        <v>1490062</v>
      </c>
      <c r="H20" s="662">
        <f t="shared" si="4"/>
        <v>0</v>
      </c>
      <c r="I20" s="663">
        <f t="shared" si="4"/>
        <v>0</v>
      </c>
      <c r="J20" s="662">
        <f t="shared" si="4"/>
        <v>0</v>
      </c>
      <c r="K20" s="663">
        <f t="shared" si="4"/>
        <v>0</v>
      </c>
      <c r="L20" s="662">
        <f t="shared" si="4"/>
        <v>0</v>
      </c>
      <c r="M20" s="663">
        <f t="shared" si="4"/>
        <v>0</v>
      </c>
      <c r="N20" s="662">
        <f t="shared" si="4"/>
        <v>1793</v>
      </c>
      <c r="O20" s="661">
        <f t="shared" si="4"/>
        <v>570412</v>
      </c>
      <c r="P20" s="662">
        <f t="shared" si="4"/>
        <v>1528</v>
      </c>
      <c r="Q20" s="661">
        <f t="shared" si="4"/>
        <v>50869</v>
      </c>
      <c r="R20" s="662">
        <f t="shared" si="4"/>
        <v>3373</v>
      </c>
      <c r="S20" s="661">
        <f t="shared" si="4"/>
        <v>498983</v>
      </c>
      <c r="T20" s="662">
        <f t="shared" si="4"/>
        <v>3836</v>
      </c>
      <c r="U20" s="661">
        <f t="shared" si="4"/>
        <v>351343</v>
      </c>
      <c r="V20" s="662">
        <f t="shared" si="4"/>
        <v>2124</v>
      </c>
      <c r="W20" s="661">
        <f t="shared" si="4"/>
        <v>18455</v>
      </c>
      <c r="X20" s="660">
        <f t="shared" si="4"/>
        <v>12654</v>
      </c>
      <c r="Z20" s="667" t="s">
        <v>396</v>
      </c>
      <c r="AA20" s="666">
        <f t="shared" ref="AA20:AV20" si="5">SUM(AA10:AA19)</f>
        <v>707569</v>
      </c>
      <c r="AB20" s="665">
        <f t="shared" si="5"/>
        <v>780774</v>
      </c>
      <c r="AC20" s="662">
        <f t="shared" si="5"/>
        <v>1446</v>
      </c>
      <c r="AD20" s="661">
        <f t="shared" si="5"/>
        <v>273</v>
      </c>
      <c r="AE20" s="664">
        <f t="shared" si="5"/>
        <v>1490062</v>
      </c>
      <c r="AF20" s="662">
        <f t="shared" si="5"/>
        <v>0</v>
      </c>
      <c r="AG20" s="663">
        <f t="shared" si="5"/>
        <v>0</v>
      </c>
      <c r="AH20" s="662">
        <f t="shared" si="5"/>
        <v>0</v>
      </c>
      <c r="AI20" s="663">
        <f t="shared" si="5"/>
        <v>0</v>
      </c>
      <c r="AJ20" s="662">
        <f t="shared" si="5"/>
        <v>0</v>
      </c>
      <c r="AK20" s="663">
        <f t="shared" si="5"/>
        <v>0</v>
      </c>
      <c r="AL20" s="662">
        <f t="shared" si="5"/>
        <v>1793</v>
      </c>
      <c r="AM20" s="661">
        <f t="shared" si="5"/>
        <v>61</v>
      </c>
      <c r="AN20" s="662">
        <f t="shared" si="5"/>
        <v>1528</v>
      </c>
      <c r="AO20" s="661">
        <f t="shared" si="5"/>
        <v>39</v>
      </c>
      <c r="AP20" s="662">
        <f t="shared" si="5"/>
        <v>3373</v>
      </c>
      <c r="AQ20" s="661">
        <f t="shared" si="5"/>
        <v>70</v>
      </c>
      <c r="AR20" s="662">
        <f t="shared" si="5"/>
        <v>3836</v>
      </c>
      <c r="AS20" s="661">
        <f t="shared" si="5"/>
        <v>114</v>
      </c>
      <c r="AT20" s="662">
        <f t="shared" si="5"/>
        <v>2124</v>
      </c>
      <c r="AU20" s="661">
        <f t="shared" si="5"/>
        <v>110</v>
      </c>
      <c r="AV20" s="660">
        <f t="shared" si="5"/>
        <v>12654</v>
      </c>
    </row>
    <row r="21" spans="2:48" s="657" customFormat="1" ht="15" x14ac:dyDescent="0.25">
      <c r="C21" s="659"/>
      <c r="G21" s="658"/>
      <c r="O21" s="658"/>
      <c r="P21" s="2903">
        <f>+O20+Q20+S20+U20+W20</f>
        <v>1490062</v>
      </c>
      <c r="Q21" s="2904"/>
      <c r="AA21" s="659"/>
      <c r="AE21" s="658"/>
      <c r="AM21" s="658"/>
      <c r="AN21" s="2903">
        <f>+AM20+AO20+AQ20+AS20+AU20</f>
        <v>394</v>
      </c>
      <c r="AO21" s="2904"/>
    </row>
    <row r="22" spans="2:48" ht="14.25" x14ac:dyDescent="0.2">
      <c r="B22" s="354" t="s">
        <v>634</v>
      </c>
      <c r="C22" s="354" t="s">
        <v>891</v>
      </c>
      <c r="D22" s="354"/>
      <c r="E22" s="354"/>
      <c r="F22" s="1170"/>
      <c r="G22" s="354"/>
      <c r="T22" s="2880"/>
      <c r="U22" s="2880"/>
      <c r="V22" s="2880"/>
      <c r="W22" s="2880"/>
      <c r="X22" s="2880"/>
      <c r="Z22" s="354" t="s">
        <v>634</v>
      </c>
      <c r="AA22" s="354" t="s">
        <v>879</v>
      </c>
      <c r="AB22" s="354"/>
      <c r="AC22" s="354"/>
      <c r="AD22" s="1170"/>
      <c r="AE22" s="354"/>
      <c r="AR22" s="2880"/>
      <c r="AS22" s="2880"/>
      <c r="AT22" s="2880"/>
      <c r="AU22" s="2880"/>
      <c r="AV22" s="2880"/>
    </row>
    <row r="23" spans="2:48" ht="14.25" x14ac:dyDescent="0.2">
      <c r="F23" s="540"/>
      <c r="T23" s="586"/>
      <c r="U23" s="586"/>
      <c r="V23" s="586"/>
      <c r="W23" s="586"/>
      <c r="X23" s="586"/>
      <c r="AD23" s="540"/>
      <c r="AR23" s="586"/>
      <c r="AS23" s="586"/>
      <c r="AT23" s="586"/>
      <c r="AU23" s="586"/>
      <c r="AV23" s="586"/>
    </row>
    <row r="24" spans="2:48" x14ac:dyDescent="0.2">
      <c r="T24" s="635"/>
      <c r="U24" s="635"/>
      <c r="V24" s="635"/>
      <c r="W24" s="635"/>
      <c r="X24" s="635"/>
      <c r="AR24" s="635"/>
      <c r="AS24" s="635"/>
      <c r="AT24" s="635"/>
      <c r="AU24" s="635"/>
      <c r="AV24" s="635"/>
    </row>
    <row r="25" spans="2:48" ht="14.25" x14ac:dyDescent="0.2">
      <c r="Q25" s="655"/>
      <c r="T25" s="586"/>
      <c r="U25" s="586"/>
      <c r="V25" s="586"/>
      <c r="W25" s="586"/>
      <c r="X25" s="586"/>
      <c r="AO25" s="655"/>
      <c r="AR25" s="586"/>
      <c r="AS25" s="586"/>
      <c r="AT25" s="586"/>
      <c r="AU25" s="586"/>
      <c r="AV25" s="586"/>
    </row>
    <row r="26" spans="2:48" ht="15.75" x14ac:dyDescent="0.25">
      <c r="B26" s="654"/>
      <c r="C26" s="654"/>
      <c r="D26" s="654"/>
      <c r="E26" s="654"/>
      <c r="F26" s="654"/>
      <c r="G26" s="654"/>
      <c r="H26" s="654"/>
      <c r="I26" s="654"/>
      <c r="J26" s="654"/>
      <c r="K26" s="654"/>
      <c r="L26" s="654"/>
      <c r="M26" s="654"/>
      <c r="N26" s="654"/>
      <c r="O26" s="654"/>
      <c r="P26" s="654"/>
      <c r="Q26" s="654"/>
      <c r="R26" s="654"/>
      <c r="S26" s="654"/>
      <c r="T26" s="2879"/>
      <c r="U26" s="2879"/>
      <c r="V26" s="2879"/>
      <c r="W26" s="2879"/>
      <c r="X26" s="2879"/>
      <c r="Z26" s="654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2879"/>
      <c r="AS26" s="2879"/>
      <c r="AT26" s="2879"/>
      <c r="AU26" s="2879"/>
      <c r="AV26" s="2879"/>
    </row>
    <row r="27" spans="2:48" ht="15.75" x14ac:dyDescent="0.25"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654"/>
      <c r="T27" s="2880"/>
      <c r="U27" s="2880"/>
      <c r="V27" s="2880"/>
      <c r="W27" s="2880"/>
      <c r="X27" s="2880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654"/>
      <c r="AL27" s="654"/>
      <c r="AM27" s="654"/>
      <c r="AN27" s="654"/>
      <c r="AO27" s="654"/>
      <c r="AP27" s="654"/>
      <c r="AQ27" s="654"/>
      <c r="AR27" s="2880"/>
      <c r="AS27" s="2880"/>
      <c r="AT27" s="2880"/>
      <c r="AU27" s="2880"/>
      <c r="AV27" s="2880"/>
    </row>
    <row r="28" spans="2:48" ht="15.75" x14ac:dyDescent="0.25"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654"/>
      <c r="T28" s="2880"/>
      <c r="U28" s="2880"/>
      <c r="V28" s="2880"/>
      <c r="W28" s="2880"/>
      <c r="X28" s="2880"/>
      <c r="Z28" s="654"/>
      <c r="AA28" s="654"/>
      <c r="AB28" s="654"/>
      <c r="AC28" s="654"/>
      <c r="AD28" s="654"/>
      <c r="AE28" s="654"/>
      <c r="AF28" s="2881"/>
      <c r="AG28" s="2881"/>
      <c r="AH28" s="2881"/>
      <c r="AI28" s="2881"/>
      <c r="AJ28" s="2881"/>
    </row>
    <row r="29" spans="2:48" x14ac:dyDescent="0.2">
      <c r="B29" s="6"/>
      <c r="C29" s="6"/>
      <c r="D29" s="653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2:48" ht="15" x14ac:dyDescent="0.2">
      <c r="B30" s="2913"/>
      <c r="C30" s="2913"/>
      <c r="D30" s="2913"/>
      <c r="E30" s="2913"/>
      <c r="F30" s="2913"/>
      <c r="G30" s="2913"/>
      <c r="H30" s="2913"/>
      <c r="I30" s="2913"/>
      <c r="J30" s="2913"/>
      <c r="K30" s="2913"/>
      <c r="L30" s="2913"/>
      <c r="M30" s="2913"/>
      <c r="N30" s="2913"/>
      <c r="O30" s="2913"/>
      <c r="P30" s="2913"/>
      <c r="Q30" s="2913"/>
      <c r="R30" s="2913"/>
      <c r="S30" s="2913"/>
      <c r="T30" s="2913"/>
      <c r="U30" s="2913"/>
      <c r="V30" s="2913"/>
      <c r="W30" s="2913"/>
      <c r="X30" s="2914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2:48" x14ac:dyDescent="0.2">
      <c r="B31" s="2913"/>
      <c r="C31" s="2803"/>
      <c r="D31" s="2803"/>
      <c r="E31" s="2803"/>
      <c r="F31" s="2803"/>
      <c r="G31" s="2803"/>
      <c r="H31" s="2803"/>
      <c r="I31" s="2803"/>
      <c r="J31" s="2803"/>
      <c r="K31" s="2803"/>
      <c r="L31" s="2803"/>
      <c r="M31" s="2803"/>
      <c r="N31" s="2803"/>
      <c r="O31" s="2803"/>
      <c r="P31" s="2803"/>
      <c r="Q31" s="2803"/>
      <c r="R31" s="2803"/>
      <c r="S31" s="2803"/>
      <c r="T31" s="2803"/>
      <c r="U31" s="2803"/>
      <c r="V31" s="2803"/>
      <c r="W31" s="2803"/>
      <c r="X31" s="2914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2:48" ht="15" x14ac:dyDescent="0.2">
      <c r="B32" s="2913"/>
      <c r="C32" s="2803"/>
      <c r="D32" s="2803"/>
      <c r="E32" s="2803"/>
      <c r="F32" s="2803"/>
      <c r="G32" s="2803"/>
      <c r="H32" s="2803"/>
      <c r="I32" s="2803"/>
      <c r="J32" s="2917"/>
      <c r="K32" s="2918"/>
      <c r="L32" s="2918"/>
      <c r="M32" s="2918"/>
      <c r="N32" s="2803"/>
      <c r="O32" s="2803"/>
      <c r="P32" s="2803"/>
      <c r="Q32" s="2803"/>
      <c r="R32" s="2803"/>
      <c r="S32" s="2803"/>
      <c r="T32" s="2915"/>
      <c r="U32" s="2916"/>
      <c r="V32" s="2803"/>
      <c r="W32" s="2803"/>
      <c r="X32" s="2914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2:36" x14ac:dyDescent="0.2">
      <c r="B33" s="2913"/>
      <c r="C33" s="2803"/>
      <c r="D33" s="2803"/>
      <c r="E33" s="2803"/>
      <c r="F33" s="2803"/>
      <c r="G33" s="2803"/>
      <c r="H33" s="2803"/>
      <c r="I33" s="2803"/>
      <c r="J33" s="554"/>
      <c r="K33" s="554"/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2914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2:36" ht="15.75" x14ac:dyDescent="0.25">
      <c r="B34" s="2884"/>
      <c r="C34" s="2884"/>
      <c r="D34" s="2884"/>
      <c r="E34" s="2884"/>
      <c r="F34" s="2884"/>
      <c r="G34" s="2884"/>
      <c r="H34" s="2884"/>
      <c r="I34" s="2884"/>
      <c r="J34" s="2884"/>
      <c r="K34" s="2884"/>
      <c r="L34" s="2884"/>
      <c r="M34" s="2884"/>
      <c r="N34" s="2884"/>
      <c r="O34" s="2884"/>
      <c r="P34" s="2884"/>
      <c r="Q34" s="2884"/>
      <c r="R34" s="2884"/>
      <c r="S34" s="2884"/>
      <c r="T34" s="2884"/>
      <c r="U34" s="2884"/>
      <c r="V34" s="2884"/>
      <c r="W34" s="2884"/>
      <c r="X34" s="2884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2:36" ht="15.75" x14ac:dyDescent="0.25">
      <c r="B35" s="2884"/>
      <c r="C35" s="2884"/>
      <c r="D35" s="2884"/>
      <c r="E35" s="2884"/>
      <c r="F35" s="2884"/>
      <c r="G35" s="2884"/>
      <c r="H35" s="2884"/>
      <c r="I35" s="2884"/>
      <c r="J35" s="2884"/>
      <c r="K35" s="2884"/>
      <c r="L35" s="2884"/>
      <c r="M35" s="2884"/>
      <c r="N35" s="2884"/>
      <c r="O35" s="2884"/>
      <c r="P35" s="2884"/>
      <c r="Q35" s="2884"/>
      <c r="R35" s="2884"/>
      <c r="S35" s="2884"/>
      <c r="T35" s="2884"/>
      <c r="U35" s="2884"/>
      <c r="V35" s="2884"/>
      <c r="W35" s="2884"/>
      <c r="X35" s="2884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2:36" ht="15.75" x14ac:dyDescent="0.25">
      <c r="B36" s="2884"/>
      <c r="C36" s="2884"/>
      <c r="D36" s="2884"/>
      <c r="E36" s="2884"/>
      <c r="F36" s="2884"/>
      <c r="G36" s="2884"/>
      <c r="H36" s="2884"/>
      <c r="I36" s="2884"/>
      <c r="J36" s="2884"/>
      <c r="K36" s="2884"/>
      <c r="L36" s="2884"/>
      <c r="M36" s="2884"/>
      <c r="N36" s="2884"/>
      <c r="O36" s="2884"/>
      <c r="P36" s="2884"/>
      <c r="Q36" s="2884"/>
      <c r="R36" s="2884"/>
      <c r="S36" s="2884"/>
      <c r="T36" s="2884"/>
      <c r="U36" s="2884"/>
      <c r="V36" s="2884"/>
      <c r="W36" s="2884"/>
      <c r="X36" s="2884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2:36" x14ac:dyDescent="0.2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2:36" ht="15" x14ac:dyDescent="0.2">
      <c r="B38" s="2913"/>
      <c r="C38" s="2913"/>
      <c r="D38" s="2913"/>
      <c r="E38" s="2913"/>
      <c r="F38" s="2913"/>
      <c r="G38" s="2913"/>
      <c r="H38" s="2913"/>
      <c r="I38" s="2913"/>
      <c r="J38" s="2913"/>
      <c r="K38" s="2913"/>
      <c r="L38" s="2913"/>
      <c r="M38" s="2913"/>
      <c r="N38" s="2913"/>
      <c r="O38" s="2913"/>
      <c r="P38" s="2913"/>
      <c r="Q38" s="2913"/>
      <c r="R38" s="2913"/>
      <c r="S38" s="2913"/>
      <c r="T38" s="2913"/>
      <c r="U38" s="2913"/>
      <c r="V38" s="2913"/>
      <c r="W38" s="2913"/>
      <c r="X38" s="2914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2:36" x14ac:dyDescent="0.2">
      <c r="B39" s="2913"/>
      <c r="C39" s="2803"/>
      <c r="D39" s="2803"/>
      <c r="E39" s="2803"/>
      <c r="F39" s="2803"/>
      <c r="G39" s="2803"/>
      <c r="H39" s="2803"/>
      <c r="I39" s="2803"/>
      <c r="J39" s="2803"/>
      <c r="K39" s="2803"/>
      <c r="L39" s="2803"/>
      <c r="M39" s="2803"/>
      <c r="N39" s="2803"/>
      <c r="O39" s="2803"/>
      <c r="P39" s="2803"/>
      <c r="Q39" s="2803"/>
      <c r="R39" s="2803"/>
      <c r="S39" s="2803"/>
      <c r="T39" s="2803"/>
      <c r="U39" s="2803"/>
      <c r="V39" s="2803"/>
      <c r="W39" s="2803"/>
      <c r="X39" s="2914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2:36" ht="15" x14ac:dyDescent="0.2">
      <c r="B40" s="2913"/>
      <c r="C40" s="2803"/>
      <c r="D40" s="2803"/>
      <c r="E40" s="2803"/>
      <c r="F40" s="2803"/>
      <c r="G40" s="2803"/>
      <c r="H40" s="2803"/>
      <c r="I40" s="2803"/>
      <c r="J40" s="2917"/>
      <c r="K40" s="2918"/>
      <c r="L40" s="2918"/>
      <c r="M40" s="2918"/>
      <c r="N40" s="2803"/>
      <c r="O40" s="2803"/>
      <c r="P40" s="2803"/>
      <c r="Q40" s="2803"/>
      <c r="R40" s="2803"/>
      <c r="S40" s="2803"/>
      <c r="T40" s="2915"/>
      <c r="U40" s="2916"/>
      <c r="V40" s="2803"/>
      <c r="W40" s="2803"/>
      <c r="X40" s="2914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2:36" x14ac:dyDescent="0.2">
      <c r="B41" s="2913"/>
      <c r="C41" s="2803"/>
      <c r="D41" s="2803"/>
      <c r="E41" s="2803"/>
      <c r="F41" s="2803"/>
      <c r="G41" s="2803"/>
      <c r="H41" s="2803"/>
      <c r="I41" s="2803"/>
      <c r="J41" s="554"/>
      <c r="K41" s="554"/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2914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2:36" ht="15" x14ac:dyDescent="0.2">
      <c r="B42" s="652"/>
      <c r="C42" s="554"/>
      <c r="D42" s="554"/>
      <c r="E42" s="554"/>
      <c r="F42" s="554"/>
      <c r="G42" s="554"/>
      <c r="H42" s="554"/>
      <c r="I42" s="554"/>
      <c r="J42" s="554"/>
      <c r="K42" s="554"/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2:36" ht="15" x14ac:dyDescent="0.2">
      <c r="B43" s="554"/>
      <c r="C43" s="649"/>
      <c r="D43" s="649"/>
      <c r="E43" s="649"/>
      <c r="F43" s="649"/>
      <c r="G43" s="647"/>
      <c r="H43" s="647"/>
      <c r="I43" s="647"/>
      <c r="J43" s="647"/>
      <c r="K43" s="647"/>
      <c r="L43" s="647"/>
      <c r="M43" s="647"/>
      <c r="N43" s="648"/>
      <c r="O43" s="647"/>
      <c r="P43" s="648"/>
      <c r="Q43" s="647"/>
      <c r="R43" s="648"/>
      <c r="S43" s="647"/>
      <c r="T43" s="648"/>
      <c r="U43" s="647"/>
      <c r="V43" s="648"/>
      <c r="W43" s="647"/>
      <c r="X43" s="647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2:36" ht="15" x14ac:dyDescent="0.2">
      <c r="B44" s="554"/>
      <c r="C44" s="649"/>
      <c r="D44" s="649"/>
      <c r="E44" s="649"/>
      <c r="F44" s="649"/>
      <c r="G44" s="647"/>
      <c r="H44" s="647"/>
      <c r="I44" s="647"/>
      <c r="J44" s="647"/>
      <c r="K44" s="647"/>
      <c r="L44" s="647"/>
      <c r="M44" s="647"/>
      <c r="N44" s="648"/>
      <c r="O44" s="647"/>
      <c r="P44" s="648"/>
      <c r="Q44" s="647"/>
      <c r="R44" s="648"/>
      <c r="S44" s="647"/>
      <c r="T44" s="648"/>
      <c r="U44" s="647"/>
      <c r="V44" s="648"/>
      <c r="W44" s="647"/>
      <c r="X44" s="647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2:36" ht="15" x14ac:dyDescent="0.2">
      <c r="B45" s="554"/>
      <c r="C45" s="649"/>
      <c r="D45" s="649"/>
      <c r="E45" s="649"/>
      <c r="F45" s="649"/>
      <c r="G45" s="647"/>
      <c r="H45" s="647"/>
      <c r="I45" s="647"/>
      <c r="J45" s="647"/>
      <c r="K45" s="647"/>
      <c r="L45" s="647"/>
      <c r="M45" s="647"/>
      <c r="N45" s="648"/>
      <c r="O45" s="647"/>
      <c r="P45" s="648"/>
      <c r="Q45" s="647"/>
      <c r="R45" s="648"/>
      <c r="S45" s="647"/>
      <c r="T45" s="648"/>
      <c r="U45" s="647"/>
      <c r="V45" s="648"/>
      <c r="W45" s="647"/>
      <c r="X45" s="647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2:36" ht="15" x14ac:dyDescent="0.2">
      <c r="B46" s="554"/>
      <c r="C46" s="649"/>
      <c r="D46" s="650"/>
      <c r="E46" s="649"/>
      <c r="F46" s="649"/>
      <c r="G46" s="647"/>
      <c r="H46" s="647"/>
      <c r="I46" s="647"/>
      <c r="J46" s="647"/>
      <c r="K46" s="647"/>
      <c r="L46" s="647"/>
      <c r="M46" s="647"/>
      <c r="N46" s="648"/>
      <c r="O46" s="647"/>
      <c r="P46" s="648"/>
      <c r="Q46" s="647"/>
      <c r="R46" s="648"/>
      <c r="S46" s="647"/>
      <c r="T46" s="648"/>
      <c r="U46" s="647"/>
      <c r="V46" s="648"/>
      <c r="W46" s="647"/>
      <c r="X46" s="647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2:36" ht="15" x14ac:dyDescent="0.2">
      <c r="B47" s="554"/>
      <c r="C47" s="651"/>
      <c r="D47" s="650"/>
      <c r="E47" s="649"/>
      <c r="F47" s="649"/>
      <c r="G47" s="647"/>
      <c r="H47" s="647"/>
      <c r="I47" s="647"/>
      <c r="J47" s="647"/>
      <c r="K47" s="647"/>
      <c r="L47" s="647"/>
      <c r="M47" s="647"/>
      <c r="N47" s="648"/>
      <c r="O47" s="647"/>
      <c r="P47" s="648"/>
      <c r="Q47" s="647"/>
      <c r="R47" s="648"/>
      <c r="S47" s="647"/>
      <c r="T47" s="648"/>
      <c r="U47" s="647"/>
      <c r="V47" s="648"/>
      <c r="W47" s="647"/>
      <c r="X47" s="647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2:36" ht="15" x14ac:dyDescent="0.2">
      <c r="B48" s="554"/>
      <c r="C48" s="651"/>
      <c r="D48" s="650"/>
      <c r="E48" s="649"/>
      <c r="F48" s="649"/>
      <c r="G48" s="647"/>
      <c r="H48" s="647"/>
      <c r="I48" s="647"/>
      <c r="J48" s="647"/>
      <c r="K48" s="647"/>
      <c r="L48" s="647"/>
      <c r="M48" s="647"/>
      <c r="N48" s="648"/>
      <c r="O48" s="647"/>
      <c r="P48" s="648"/>
      <c r="Q48" s="647"/>
      <c r="R48" s="648"/>
      <c r="S48" s="647"/>
      <c r="T48" s="648"/>
      <c r="U48" s="647"/>
      <c r="V48" s="648"/>
      <c r="W48" s="647"/>
      <c r="X48" s="647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2:36" ht="15" x14ac:dyDescent="0.2">
      <c r="B49" s="554"/>
      <c r="C49" s="651"/>
      <c r="D49" s="650"/>
      <c r="E49" s="649"/>
      <c r="F49" s="649"/>
      <c r="G49" s="647"/>
      <c r="H49" s="647"/>
      <c r="I49" s="647"/>
      <c r="J49" s="647"/>
      <c r="K49" s="647"/>
      <c r="L49" s="647"/>
      <c r="M49" s="647"/>
      <c r="N49" s="648"/>
      <c r="O49" s="647"/>
      <c r="P49" s="648"/>
      <c r="Q49" s="647"/>
      <c r="R49" s="648"/>
      <c r="S49" s="647"/>
      <c r="T49" s="648"/>
      <c r="U49" s="647"/>
      <c r="V49" s="648"/>
      <c r="W49" s="647"/>
      <c r="X49" s="647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2:36" ht="15" x14ac:dyDescent="0.2">
      <c r="B50" s="554"/>
      <c r="C50" s="651"/>
      <c r="D50" s="650"/>
      <c r="E50" s="649"/>
      <c r="F50" s="649"/>
      <c r="G50" s="647"/>
      <c r="H50" s="647"/>
      <c r="I50" s="647"/>
      <c r="J50" s="647"/>
      <c r="K50" s="647"/>
      <c r="L50" s="647"/>
      <c r="M50" s="647"/>
      <c r="N50" s="648"/>
      <c r="O50" s="647"/>
      <c r="P50" s="648"/>
      <c r="Q50" s="647"/>
      <c r="R50" s="648"/>
      <c r="S50" s="647"/>
      <c r="T50" s="648"/>
      <c r="U50" s="647"/>
      <c r="V50" s="648"/>
      <c r="W50" s="647"/>
      <c r="X50" s="647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2:36" ht="15" x14ac:dyDescent="0.2">
      <c r="B51" s="554"/>
      <c r="C51" s="651"/>
      <c r="D51" s="650"/>
      <c r="E51" s="649"/>
      <c r="F51" s="649"/>
      <c r="G51" s="647"/>
      <c r="H51" s="647"/>
      <c r="I51" s="647"/>
      <c r="J51" s="647"/>
      <c r="K51" s="647"/>
      <c r="L51" s="647"/>
      <c r="M51" s="647"/>
      <c r="N51" s="648"/>
      <c r="O51" s="647"/>
      <c r="P51" s="648"/>
      <c r="Q51" s="647"/>
      <c r="R51" s="648"/>
      <c r="S51" s="647"/>
      <c r="T51" s="648"/>
      <c r="U51" s="647"/>
      <c r="V51" s="648"/>
      <c r="W51" s="647"/>
      <c r="X51" s="647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2:36" ht="15" x14ac:dyDescent="0.2">
      <c r="B52" s="554"/>
      <c r="C52" s="651"/>
      <c r="D52" s="650"/>
      <c r="E52" s="649"/>
      <c r="F52" s="649"/>
      <c r="G52" s="647"/>
      <c r="H52" s="647"/>
      <c r="I52" s="647"/>
      <c r="J52" s="647"/>
      <c r="K52" s="647"/>
      <c r="L52" s="647"/>
      <c r="M52" s="647"/>
      <c r="N52" s="648"/>
      <c r="O52" s="647"/>
      <c r="P52" s="648"/>
      <c r="Q52" s="647"/>
      <c r="R52" s="648"/>
      <c r="S52" s="647"/>
      <c r="T52" s="648"/>
      <c r="U52" s="647"/>
      <c r="V52" s="648"/>
      <c r="W52" s="647"/>
      <c r="X52" s="647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2:36" ht="15" x14ac:dyDescent="0.2">
      <c r="B53" s="646"/>
      <c r="C53" s="645"/>
      <c r="D53" s="645"/>
      <c r="E53" s="645"/>
      <c r="F53" s="645"/>
      <c r="G53" s="645"/>
      <c r="H53" s="645"/>
      <c r="I53" s="645"/>
      <c r="J53" s="645"/>
      <c r="K53" s="645"/>
      <c r="L53" s="645"/>
      <c r="M53" s="645"/>
      <c r="N53" s="645"/>
      <c r="O53" s="645"/>
      <c r="P53" s="645"/>
      <c r="Q53" s="645"/>
      <c r="R53" s="645"/>
      <c r="S53" s="645"/>
      <c r="T53" s="645"/>
      <c r="U53" s="645"/>
      <c r="V53" s="645"/>
      <c r="W53" s="645"/>
      <c r="X53" s="645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2:36" x14ac:dyDescent="0.2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2:36" ht="15.75" customHeight="1" x14ac:dyDescent="0.2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2:36" x14ac:dyDescent="0.2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2:36" x14ac:dyDescent="0.2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2:36" x14ac:dyDescent="0.2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2:36" x14ac:dyDescent="0.2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2:36" x14ac:dyDescent="0.2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2:36" x14ac:dyDescent="0.2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2:36" x14ac:dyDescent="0.2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2:36" x14ac:dyDescent="0.2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2:36" x14ac:dyDescent="0.2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2:24" x14ac:dyDescent="0.2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2:24" x14ac:dyDescent="0.2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2:24" x14ac:dyDescent="0.2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2:24" x14ac:dyDescent="0.2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80" spans="2:24" ht="15.75" customHeight="1" x14ac:dyDescent="0.2"/>
    <row r="105" ht="15.75" customHeight="1" x14ac:dyDescent="0.2"/>
    <row r="130" ht="15.75" customHeight="1" x14ac:dyDescent="0.2"/>
    <row r="135" s="644" customFormat="1" ht="15.75" x14ac:dyDescent="0.25"/>
    <row r="136" s="644" customFormat="1" ht="15.75" x14ac:dyDescent="0.25"/>
    <row r="137" s="644" customFormat="1" ht="15.75" x14ac:dyDescent="0.25"/>
    <row r="138" s="644" customFormat="1" ht="15.75" x14ac:dyDescent="0.25"/>
    <row r="139" s="644" customFormat="1" ht="15.75" x14ac:dyDescent="0.25"/>
    <row r="140" s="644" customFormat="1" ht="15.75" x14ac:dyDescent="0.25"/>
    <row r="141" s="644" customFormat="1" ht="15.75" x14ac:dyDescent="0.25"/>
    <row r="142" s="644" customFormat="1" ht="15.75" x14ac:dyDescent="0.25"/>
    <row r="143" s="644" customFormat="1" ht="15.75" x14ac:dyDescent="0.25"/>
    <row r="144" s="644" customFormat="1" ht="15.75" x14ac:dyDescent="0.25"/>
    <row r="145" s="644" customFormat="1" ht="15.75" x14ac:dyDescent="0.25"/>
    <row r="155" ht="15.75" customHeight="1" x14ac:dyDescent="0.2"/>
    <row r="160" s="643" customFormat="1" ht="12" x14ac:dyDescent="0.2"/>
    <row r="161" s="643" customFormat="1" ht="12" x14ac:dyDescent="0.2"/>
    <row r="162" s="643" customFormat="1" ht="12" x14ac:dyDescent="0.2"/>
    <row r="163" s="643" customFormat="1" ht="12" x14ac:dyDescent="0.2"/>
    <row r="164" s="643" customFormat="1" ht="12" x14ac:dyDescent="0.2"/>
    <row r="165" s="643" customFormat="1" ht="12" x14ac:dyDescent="0.2"/>
    <row r="166" s="643" customFormat="1" ht="12" x14ac:dyDescent="0.2"/>
    <row r="167" s="643" customFormat="1" ht="12" x14ac:dyDescent="0.2"/>
    <row r="168" s="643" customFormat="1" ht="12" x14ac:dyDescent="0.2"/>
    <row r="169" s="643" customFormat="1" ht="12" x14ac:dyDescent="0.2"/>
    <row r="170" s="643" customFormat="1" ht="12" x14ac:dyDescent="0.2"/>
    <row r="180" ht="15.75" customHeight="1" x14ac:dyDescent="0.2"/>
    <row r="205" ht="15.75" customHeight="1" x14ac:dyDescent="0.2"/>
    <row r="220" s="642" customFormat="1" x14ac:dyDescent="0.2"/>
    <row r="230" ht="15.75" customHeight="1" x14ac:dyDescent="0.2"/>
    <row r="255" ht="15.75" customHeight="1" x14ac:dyDescent="0.2"/>
    <row r="280" ht="15.75" customHeight="1" x14ac:dyDescent="0.2"/>
    <row r="285" s="544" customFormat="1" x14ac:dyDescent="0.2"/>
    <row r="286" s="544" customFormat="1" x14ac:dyDescent="0.2"/>
    <row r="287" s="544" customFormat="1" x14ac:dyDescent="0.2"/>
    <row r="288" s="544" customFormat="1" x14ac:dyDescent="0.2"/>
    <row r="289" s="544" customFormat="1" x14ac:dyDescent="0.2"/>
    <row r="290" s="544" customFormat="1" x14ac:dyDescent="0.2"/>
    <row r="291" s="544" customFormat="1" x14ac:dyDescent="0.2"/>
    <row r="292" s="544" customFormat="1" x14ac:dyDescent="0.2"/>
    <row r="293" s="544" customFormat="1" x14ac:dyDescent="0.2"/>
    <row r="294" s="544" customFormat="1" x14ac:dyDescent="0.2"/>
    <row r="295" s="544" customFormat="1" x14ac:dyDescent="0.2"/>
  </sheetData>
  <mergeCells count="127">
    <mergeCell ref="AR7:AS7"/>
    <mergeCell ref="AT7:AU7"/>
    <mergeCell ref="AB7:AB8"/>
    <mergeCell ref="AC7:AC8"/>
    <mergeCell ref="AD7:AD8"/>
    <mergeCell ref="AF7:AF8"/>
    <mergeCell ref="AG7:AG8"/>
    <mergeCell ref="AJ7:AK7"/>
    <mergeCell ref="AL7:AM7"/>
    <mergeCell ref="AN7:AO7"/>
    <mergeCell ref="AP7:AQ7"/>
    <mergeCell ref="F40:F41"/>
    <mergeCell ref="H40:H41"/>
    <mergeCell ref="I40:I41"/>
    <mergeCell ref="C39:D39"/>
    <mergeCell ref="E39:F39"/>
    <mergeCell ref="G39:G41"/>
    <mergeCell ref="H39:I39"/>
    <mergeCell ref="J39:M39"/>
    <mergeCell ref="N39:O39"/>
    <mergeCell ref="J40:K40"/>
    <mergeCell ref="L40:M40"/>
    <mergeCell ref="N40:O40"/>
    <mergeCell ref="B34:X34"/>
    <mergeCell ref="B35:X35"/>
    <mergeCell ref="B36:X36"/>
    <mergeCell ref="B38:B41"/>
    <mergeCell ref="C38:G38"/>
    <mergeCell ref="H38:M38"/>
    <mergeCell ref="N38:W38"/>
    <mergeCell ref="X38:X41"/>
    <mergeCell ref="I32:I33"/>
    <mergeCell ref="J32:K32"/>
    <mergeCell ref="L32:M32"/>
    <mergeCell ref="N32:O32"/>
    <mergeCell ref="P32:Q32"/>
    <mergeCell ref="R32:S32"/>
    <mergeCell ref="P40:Q40"/>
    <mergeCell ref="R40:S40"/>
    <mergeCell ref="T40:U40"/>
    <mergeCell ref="P39:Q39"/>
    <mergeCell ref="R39:S39"/>
    <mergeCell ref="T39:W39"/>
    <mergeCell ref="C40:C41"/>
    <mergeCell ref="D40:D41"/>
    <mergeCell ref="E40:E41"/>
    <mergeCell ref="V40:W40"/>
    <mergeCell ref="T28:X28"/>
    <mergeCell ref="B30:B33"/>
    <mergeCell ref="C30:G30"/>
    <mergeCell ref="H30:M30"/>
    <mergeCell ref="N30:W30"/>
    <mergeCell ref="X30:X33"/>
    <mergeCell ref="C31:D31"/>
    <mergeCell ref="E31:F31"/>
    <mergeCell ref="G31:G33"/>
    <mergeCell ref="H31:I31"/>
    <mergeCell ref="J31:M31"/>
    <mergeCell ref="N31:O31"/>
    <mergeCell ref="P31:Q31"/>
    <mergeCell ref="R31:S31"/>
    <mergeCell ref="T31:W31"/>
    <mergeCell ref="C32:C33"/>
    <mergeCell ref="D32:D33"/>
    <mergeCell ref="E32:E33"/>
    <mergeCell ref="F32:F33"/>
    <mergeCell ref="H32:H33"/>
    <mergeCell ref="T32:U32"/>
    <mergeCell ref="V32:W32"/>
    <mergeCell ref="T22:X22"/>
    <mergeCell ref="T26:X26"/>
    <mergeCell ref="T27:X27"/>
    <mergeCell ref="P21:Q21"/>
    <mergeCell ref="T6:W6"/>
    <mergeCell ref="C7:C8"/>
    <mergeCell ref="D7:D8"/>
    <mergeCell ref="E7:E8"/>
    <mergeCell ref="F7:F8"/>
    <mergeCell ref="H7:H8"/>
    <mergeCell ref="I7:I8"/>
    <mergeCell ref="J7:K7"/>
    <mergeCell ref="L7:M7"/>
    <mergeCell ref="N7:O7"/>
    <mergeCell ref="G6:G8"/>
    <mergeCell ref="H6:I6"/>
    <mergeCell ref="J6:M6"/>
    <mergeCell ref="N6:O6"/>
    <mergeCell ref="P6:Q6"/>
    <mergeCell ref="R6:S6"/>
    <mergeCell ref="P7:Q7"/>
    <mergeCell ref="R7:S7"/>
    <mergeCell ref="B1:X1"/>
    <mergeCell ref="B2:X2"/>
    <mergeCell ref="B3:X3"/>
    <mergeCell ref="B5:B8"/>
    <mergeCell ref="C5:G5"/>
    <mergeCell ref="H5:M5"/>
    <mergeCell ref="N5:W5"/>
    <mergeCell ref="X5:X8"/>
    <mergeCell ref="C6:D6"/>
    <mergeCell ref="E6:F6"/>
    <mergeCell ref="T7:U7"/>
    <mergeCell ref="V7:W7"/>
    <mergeCell ref="AF28:AJ28"/>
    <mergeCell ref="AH7:AI7"/>
    <mergeCell ref="Z1:AV1"/>
    <mergeCell ref="Z2:AV2"/>
    <mergeCell ref="Z3:AV3"/>
    <mergeCell ref="Z5:Z8"/>
    <mergeCell ref="AA5:AE5"/>
    <mergeCell ref="AF5:AK5"/>
    <mergeCell ref="AL5:AU5"/>
    <mergeCell ref="AV5:AV8"/>
    <mergeCell ref="AA6:AB6"/>
    <mergeCell ref="AC6:AD6"/>
    <mergeCell ref="AE6:AE8"/>
    <mergeCell ref="AF6:AG6"/>
    <mergeCell ref="AH6:AK6"/>
    <mergeCell ref="AL6:AM6"/>
    <mergeCell ref="AN6:AO6"/>
    <mergeCell ref="AN21:AO21"/>
    <mergeCell ref="AR22:AV22"/>
    <mergeCell ref="AR26:AV26"/>
    <mergeCell ref="AR27:AV27"/>
    <mergeCell ref="AP6:AQ6"/>
    <mergeCell ref="AR6:AU6"/>
    <mergeCell ref="AA7:AA8"/>
  </mergeCells>
  <pageMargins left="0.39370078740157483" right="0.19685039370078741" top="1.3385826771653544" bottom="0.74803149606299213" header="0.31496062992125984" footer="0.31496062992125984"/>
  <pageSetup paperSize="256" scale="90" orientation="landscape" horizontalDpi="4294967292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8"/>
  <sheetViews>
    <sheetView zoomScale="70" zoomScaleNormal="70" workbookViewId="0">
      <selection activeCell="T32" sqref="T32"/>
    </sheetView>
  </sheetViews>
  <sheetFormatPr defaultRowHeight="12.75" x14ac:dyDescent="0.2"/>
  <cols>
    <col min="1" max="1" width="2.140625" style="694" customWidth="1"/>
    <col min="2" max="2" width="4.42578125" style="694" customWidth="1"/>
    <col min="3" max="3" width="6.7109375" style="694" customWidth="1"/>
    <col min="4" max="4" width="4.85546875" style="694" customWidth="1"/>
    <col min="5" max="8" width="9.140625" style="694"/>
    <col min="9" max="11" width="7.28515625" style="694" customWidth="1"/>
    <col min="12" max="17" width="9.140625" style="694"/>
    <col min="18" max="18" width="5.28515625" style="694" customWidth="1"/>
    <col min="19" max="19" width="11.28515625" style="694" customWidth="1"/>
    <col min="20" max="16384" width="9.140625" style="694"/>
  </cols>
  <sheetData>
    <row r="1" spans="2:38" x14ac:dyDescent="0.2">
      <c r="B1" s="2923" t="s">
        <v>757</v>
      </c>
      <c r="C1" s="2923"/>
      <c r="D1" s="2923"/>
      <c r="E1" s="2923"/>
      <c r="F1" s="2923"/>
      <c r="G1" s="2923"/>
      <c r="H1" s="2923"/>
      <c r="I1" s="2923"/>
      <c r="J1" s="2923"/>
      <c r="K1" s="2923"/>
      <c r="L1" s="2923"/>
      <c r="M1" s="2923"/>
      <c r="N1" s="2923"/>
      <c r="O1" s="2923"/>
      <c r="P1" s="2923"/>
      <c r="Q1" s="2923"/>
      <c r="R1" s="2923"/>
      <c r="S1" s="2923"/>
      <c r="U1" s="2923" t="s">
        <v>757</v>
      </c>
      <c r="V1" s="2923"/>
      <c r="W1" s="2923"/>
      <c r="X1" s="2923"/>
      <c r="Y1" s="2923"/>
      <c r="Z1" s="2923"/>
      <c r="AA1" s="2923"/>
      <c r="AB1" s="2923"/>
      <c r="AC1" s="2923"/>
      <c r="AD1" s="2923"/>
      <c r="AE1" s="2923"/>
      <c r="AF1" s="2923"/>
      <c r="AG1" s="2923"/>
      <c r="AH1" s="2923"/>
      <c r="AI1" s="2923"/>
      <c r="AJ1" s="2923"/>
      <c r="AK1" s="2923"/>
      <c r="AL1" s="2923"/>
    </row>
    <row r="2" spans="2:38" x14ac:dyDescent="0.2">
      <c r="B2" s="2923"/>
      <c r="C2" s="2923"/>
      <c r="D2" s="2923" t="s">
        <v>393</v>
      </c>
      <c r="E2" s="2923"/>
      <c r="F2" s="2923"/>
      <c r="G2" s="2923"/>
      <c r="H2" s="2923"/>
      <c r="I2" s="2923"/>
      <c r="J2" s="2923"/>
      <c r="K2" s="2923"/>
      <c r="L2" s="2923"/>
      <c r="M2" s="2923"/>
      <c r="N2" s="2923"/>
      <c r="O2" s="2923"/>
      <c r="P2" s="2923"/>
      <c r="Q2" s="2923"/>
      <c r="R2" s="2923"/>
      <c r="S2" s="2923"/>
      <c r="U2" s="2923"/>
      <c r="V2" s="2923"/>
      <c r="W2" s="2923" t="s">
        <v>393</v>
      </c>
      <c r="X2" s="2923"/>
      <c r="Y2" s="2923"/>
      <c r="Z2" s="2923"/>
      <c r="AA2" s="2923"/>
      <c r="AB2" s="2923"/>
      <c r="AC2" s="2923"/>
      <c r="AD2" s="2923"/>
      <c r="AE2" s="2923"/>
      <c r="AF2" s="2923"/>
      <c r="AG2" s="2923"/>
      <c r="AH2" s="2923"/>
      <c r="AI2" s="2923"/>
      <c r="AJ2" s="2923"/>
      <c r="AK2" s="2923"/>
      <c r="AL2" s="2923"/>
    </row>
    <row r="3" spans="2:38" x14ac:dyDescent="0.2">
      <c r="B3" s="2923"/>
      <c r="C3" s="2923"/>
      <c r="D3" s="2923" t="s">
        <v>900</v>
      </c>
      <c r="E3" s="2923"/>
      <c r="F3" s="2923"/>
      <c r="G3" s="2923"/>
      <c r="H3" s="2923"/>
      <c r="I3" s="2923"/>
      <c r="J3" s="2923"/>
      <c r="K3" s="2923"/>
      <c r="L3" s="2923"/>
      <c r="M3" s="2923"/>
      <c r="N3" s="2923"/>
      <c r="O3" s="2923"/>
      <c r="P3" s="2923"/>
      <c r="Q3" s="2923"/>
      <c r="R3" s="2923"/>
      <c r="S3" s="2923"/>
      <c r="U3" s="2923"/>
      <c r="V3" s="2923"/>
      <c r="W3" s="2923" t="s">
        <v>882</v>
      </c>
      <c r="X3" s="2923"/>
      <c r="Y3" s="2923"/>
      <c r="Z3" s="2923"/>
      <c r="AA3" s="2923"/>
      <c r="AB3" s="2923"/>
      <c r="AC3" s="2923"/>
      <c r="AD3" s="2923"/>
      <c r="AE3" s="2923"/>
      <c r="AF3" s="2923"/>
      <c r="AG3" s="2923"/>
      <c r="AH3" s="2923"/>
      <c r="AI3" s="2923"/>
      <c r="AJ3" s="2923"/>
      <c r="AK3" s="2923"/>
      <c r="AL3" s="2923"/>
    </row>
    <row r="4" spans="2:38" ht="13.5" thickBot="1" x14ac:dyDescent="0.25">
      <c r="F4" s="695"/>
      <c r="Y4" s="695"/>
    </row>
    <row r="5" spans="2:38" ht="26.25" customHeight="1" thickBot="1" x14ac:dyDescent="0.25">
      <c r="B5" s="2924" t="s">
        <v>221</v>
      </c>
      <c r="C5" s="750" t="s">
        <v>414</v>
      </c>
      <c r="D5" s="2924" t="s">
        <v>816</v>
      </c>
      <c r="E5" s="2927" t="s">
        <v>414</v>
      </c>
      <c r="F5" s="2928"/>
      <c r="G5" s="2928"/>
      <c r="H5" s="2929"/>
      <c r="I5" s="2927" t="s">
        <v>415</v>
      </c>
      <c r="J5" s="2928"/>
      <c r="K5" s="2929"/>
      <c r="L5" s="2927" t="s">
        <v>416</v>
      </c>
      <c r="M5" s="2928"/>
      <c r="N5" s="2929"/>
      <c r="O5" s="2927" t="s">
        <v>417</v>
      </c>
      <c r="P5" s="2928"/>
      <c r="Q5" s="2928"/>
      <c r="R5" s="2929"/>
      <c r="S5" s="2920" t="s">
        <v>418</v>
      </c>
      <c r="U5" s="2924" t="s">
        <v>221</v>
      </c>
      <c r="V5" s="750" t="s">
        <v>414</v>
      </c>
      <c r="W5" s="2924" t="s">
        <v>816</v>
      </c>
      <c r="X5" s="2927" t="s">
        <v>414</v>
      </c>
      <c r="Y5" s="2928"/>
      <c r="Z5" s="2928"/>
      <c r="AA5" s="2929"/>
      <c r="AB5" s="2927" t="s">
        <v>415</v>
      </c>
      <c r="AC5" s="2928"/>
      <c r="AD5" s="2929"/>
      <c r="AE5" s="2927" t="s">
        <v>416</v>
      </c>
      <c r="AF5" s="2928"/>
      <c r="AG5" s="2929"/>
      <c r="AH5" s="2927" t="s">
        <v>417</v>
      </c>
      <c r="AI5" s="2928"/>
      <c r="AJ5" s="2928"/>
      <c r="AK5" s="2929"/>
      <c r="AL5" s="2920" t="s">
        <v>418</v>
      </c>
    </row>
    <row r="6" spans="2:38" ht="12.75" customHeight="1" x14ac:dyDescent="0.2">
      <c r="B6" s="2925"/>
      <c r="C6" s="2920" t="s">
        <v>419</v>
      </c>
      <c r="D6" s="2925"/>
      <c r="E6" s="2920" t="s">
        <v>419</v>
      </c>
      <c r="F6" s="2876" t="s">
        <v>420</v>
      </c>
      <c r="G6" s="2922"/>
      <c r="H6" s="2877"/>
      <c r="I6" s="2935" t="s">
        <v>421</v>
      </c>
      <c r="J6" s="2931" t="s">
        <v>422</v>
      </c>
      <c r="K6" s="2933" t="s">
        <v>423</v>
      </c>
      <c r="L6" s="2935" t="s">
        <v>424</v>
      </c>
      <c r="M6" s="2931" t="s">
        <v>425</v>
      </c>
      <c r="N6" s="2933" t="s">
        <v>426</v>
      </c>
      <c r="O6" s="2935" t="s">
        <v>427</v>
      </c>
      <c r="P6" s="2931" t="s">
        <v>428</v>
      </c>
      <c r="Q6" s="2931" t="s">
        <v>429</v>
      </c>
      <c r="R6" s="2933" t="s">
        <v>396</v>
      </c>
      <c r="S6" s="2930"/>
      <c r="U6" s="2925"/>
      <c r="V6" s="2920" t="s">
        <v>419</v>
      </c>
      <c r="W6" s="2925"/>
      <c r="X6" s="2920" t="s">
        <v>419</v>
      </c>
      <c r="Y6" s="2876" t="s">
        <v>420</v>
      </c>
      <c r="Z6" s="2922"/>
      <c r="AA6" s="2877"/>
      <c r="AB6" s="2935" t="s">
        <v>421</v>
      </c>
      <c r="AC6" s="2931" t="s">
        <v>422</v>
      </c>
      <c r="AD6" s="2933" t="s">
        <v>423</v>
      </c>
      <c r="AE6" s="2935" t="s">
        <v>424</v>
      </c>
      <c r="AF6" s="2931" t="s">
        <v>425</v>
      </c>
      <c r="AG6" s="2933" t="s">
        <v>426</v>
      </c>
      <c r="AH6" s="2935" t="s">
        <v>427</v>
      </c>
      <c r="AI6" s="2931" t="s">
        <v>428</v>
      </c>
      <c r="AJ6" s="2931" t="s">
        <v>429</v>
      </c>
      <c r="AK6" s="2933" t="s">
        <v>396</v>
      </c>
      <c r="AL6" s="2930"/>
    </row>
    <row r="7" spans="2:38" ht="13.5" thickBot="1" x14ac:dyDescent="0.25">
      <c r="B7" s="2926"/>
      <c r="C7" s="2921"/>
      <c r="D7" s="2926"/>
      <c r="E7" s="2921"/>
      <c r="F7" s="696" t="s">
        <v>68</v>
      </c>
      <c r="G7" s="1909" t="s">
        <v>431</v>
      </c>
      <c r="H7" s="1910" t="s">
        <v>432</v>
      </c>
      <c r="I7" s="2936"/>
      <c r="J7" s="2932"/>
      <c r="K7" s="2934"/>
      <c r="L7" s="2936"/>
      <c r="M7" s="2932"/>
      <c r="N7" s="2934"/>
      <c r="O7" s="2936"/>
      <c r="P7" s="2932"/>
      <c r="Q7" s="2932"/>
      <c r="R7" s="2934"/>
      <c r="S7" s="2921"/>
      <c r="U7" s="2926"/>
      <c r="V7" s="2921"/>
      <c r="W7" s="2926"/>
      <c r="X7" s="2921"/>
      <c r="Y7" s="696" t="s">
        <v>68</v>
      </c>
      <c r="Z7" s="1909" t="s">
        <v>431</v>
      </c>
      <c r="AA7" s="1910" t="s">
        <v>432</v>
      </c>
      <c r="AB7" s="2936"/>
      <c r="AC7" s="2932"/>
      <c r="AD7" s="2934"/>
      <c r="AE7" s="2936"/>
      <c r="AF7" s="2932"/>
      <c r="AG7" s="2934"/>
      <c r="AH7" s="2936"/>
      <c r="AI7" s="2932"/>
      <c r="AJ7" s="2932"/>
      <c r="AK7" s="2934"/>
      <c r="AL7" s="2921"/>
    </row>
    <row r="8" spans="2:38" ht="13.5" thickBot="1" x14ac:dyDescent="0.25">
      <c r="B8" s="697">
        <v>1</v>
      </c>
      <c r="C8" s="698">
        <v>69</v>
      </c>
      <c r="D8" s="697">
        <v>1</v>
      </c>
      <c r="E8" s="698">
        <v>69</v>
      </c>
      <c r="F8" s="699">
        <v>70</v>
      </c>
      <c r="G8" s="700">
        <v>71</v>
      </c>
      <c r="H8" s="701">
        <v>72</v>
      </c>
      <c r="I8" s="702">
        <v>73</v>
      </c>
      <c r="J8" s="700">
        <v>74</v>
      </c>
      <c r="K8" s="701">
        <v>75</v>
      </c>
      <c r="L8" s="702">
        <v>76</v>
      </c>
      <c r="M8" s="700">
        <v>77</v>
      </c>
      <c r="N8" s="701">
        <v>78</v>
      </c>
      <c r="O8" s="702">
        <v>79</v>
      </c>
      <c r="P8" s="700">
        <v>80</v>
      </c>
      <c r="Q8" s="703">
        <v>81</v>
      </c>
      <c r="R8" s="704">
        <v>82</v>
      </c>
      <c r="S8" s="705">
        <v>83</v>
      </c>
      <c r="U8" s="697">
        <v>1</v>
      </c>
      <c r="V8" s="2199">
        <v>69</v>
      </c>
      <c r="W8" s="697">
        <v>1</v>
      </c>
      <c r="X8" s="2199">
        <v>69</v>
      </c>
      <c r="Y8" s="699">
        <v>70</v>
      </c>
      <c r="Z8" s="700">
        <v>71</v>
      </c>
      <c r="AA8" s="2197">
        <v>72</v>
      </c>
      <c r="AB8" s="702">
        <v>73</v>
      </c>
      <c r="AC8" s="700">
        <v>74</v>
      </c>
      <c r="AD8" s="2197">
        <v>75</v>
      </c>
      <c r="AE8" s="702">
        <v>76</v>
      </c>
      <c r="AF8" s="700">
        <v>77</v>
      </c>
      <c r="AG8" s="2197">
        <v>78</v>
      </c>
      <c r="AH8" s="702">
        <v>79</v>
      </c>
      <c r="AI8" s="700">
        <v>80</v>
      </c>
      <c r="AJ8" s="2198">
        <v>81</v>
      </c>
      <c r="AK8" s="704">
        <v>82</v>
      </c>
      <c r="AL8" s="705">
        <v>83</v>
      </c>
    </row>
    <row r="9" spans="2:38" s="716" customFormat="1" x14ac:dyDescent="0.2">
      <c r="B9" s="706">
        <v>0</v>
      </c>
      <c r="C9" s="707">
        <v>0</v>
      </c>
      <c r="D9" s="706">
        <v>0</v>
      </c>
      <c r="E9" s="707">
        <v>0</v>
      </c>
      <c r="F9" s="708">
        <f>Kewarganegaraan!$Z$7</f>
        <v>160</v>
      </c>
      <c r="G9" s="709">
        <f>Jamsostek!$Q$9</f>
        <v>10</v>
      </c>
      <c r="H9" s="710">
        <f t="shared" ref="H9:H18" si="0">+F9-G9</f>
        <v>150</v>
      </c>
      <c r="I9" s="711">
        <v>0</v>
      </c>
      <c r="J9" s="712">
        <v>0</v>
      </c>
      <c r="K9" s="710">
        <v>0</v>
      </c>
      <c r="L9" s="711">
        <v>0</v>
      </c>
      <c r="M9" s="712">
        <v>0</v>
      </c>
      <c r="N9" s="710">
        <v>0</v>
      </c>
      <c r="O9" s="713">
        <v>0</v>
      </c>
      <c r="P9" s="712">
        <v>0</v>
      </c>
      <c r="Q9" s="712">
        <v>0</v>
      </c>
      <c r="R9" s="714">
        <v>0</v>
      </c>
      <c r="S9" s="715"/>
      <c r="U9" s="706">
        <v>0</v>
      </c>
      <c r="V9" s="707">
        <v>0</v>
      </c>
      <c r="W9" s="706">
        <v>0</v>
      </c>
      <c r="X9" s="707">
        <v>0</v>
      </c>
      <c r="Y9" s="708">
        <f>Kewarganegaraan!$Z$7</f>
        <v>160</v>
      </c>
      <c r="Z9" s="709">
        <f>Jamsostek!$Q$9</f>
        <v>10</v>
      </c>
      <c r="AA9" s="710">
        <f t="shared" ref="AA9:AA18" si="1">+Y9-Z9</f>
        <v>150</v>
      </c>
      <c r="AB9" s="711">
        <v>0</v>
      </c>
      <c r="AC9" s="712">
        <v>0</v>
      </c>
      <c r="AD9" s="710">
        <v>0</v>
      </c>
      <c r="AE9" s="711">
        <v>0</v>
      </c>
      <c r="AF9" s="712">
        <v>0</v>
      </c>
      <c r="AG9" s="710">
        <v>0</v>
      </c>
      <c r="AH9" s="713">
        <v>0</v>
      </c>
      <c r="AI9" s="712">
        <v>0</v>
      </c>
      <c r="AJ9" s="712">
        <v>0</v>
      </c>
      <c r="AK9" s="714">
        <v>0</v>
      </c>
      <c r="AL9" s="715"/>
    </row>
    <row r="10" spans="2:38" s="716" customFormat="1" x14ac:dyDescent="0.2">
      <c r="B10" s="717">
        <v>1</v>
      </c>
      <c r="C10" s="718">
        <v>0</v>
      </c>
      <c r="D10" s="717">
        <v>1</v>
      </c>
      <c r="E10" s="718">
        <v>0</v>
      </c>
      <c r="F10" s="719">
        <f>Kewarganegaraan!$Z$8</f>
        <v>220</v>
      </c>
      <c r="G10" s="720">
        <f>Jamsostek!$Q$10</f>
        <v>29</v>
      </c>
      <c r="H10" s="721">
        <f t="shared" si="0"/>
        <v>191</v>
      </c>
      <c r="I10" s="722">
        <v>0</v>
      </c>
      <c r="J10" s="723">
        <v>0</v>
      </c>
      <c r="K10" s="721">
        <v>0</v>
      </c>
      <c r="L10" s="722">
        <v>0</v>
      </c>
      <c r="M10" s="723">
        <v>0</v>
      </c>
      <c r="N10" s="721">
        <v>0</v>
      </c>
      <c r="O10" s="724">
        <v>0</v>
      </c>
      <c r="P10" s="723">
        <v>0</v>
      </c>
      <c r="Q10" s="723">
        <v>0</v>
      </c>
      <c r="R10" s="725">
        <v>0</v>
      </c>
      <c r="S10" s="726"/>
      <c r="U10" s="717">
        <v>1</v>
      </c>
      <c r="V10" s="718">
        <v>0</v>
      </c>
      <c r="W10" s="717">
        <v>1</v>
      </c>
      <c r="X10" s="718">
        <v>0</v>
      </c>
      <c r="Y10" s="719">
        <f>Kewarganegaraan!$Z$8</f>
        <v>220</v>
      </c>
      <c r="Z10" s="720">
        <f>Jamsostek!$Q$10</f>
        <v>29</v>
      </c>
      <c r="AA10" s="721">
        <f t="shared" si="1"/>
        <v>191</v>
      </c>
      <c r="AB10" s="722">
        <v>0</v>
      </c>
      <c r="AC10" s="723">
        <v>0</v>
      </c>
      <c r="AD10" s="721">
        <v>0</v>
      </c>
      <c r="AE10" s="722">
        <v>0</v>
      </c>
      <c r="AF10" s="723">
        <v>0</v>
      </c>
      <c r="AG10" s="721">
        <v>0</v>
      </c>
      <c r="AH10" s="724">
        <v>0</v>
      </c>
      <c r="AI10" s="723">
        <v>0</v>
      </c>
      <c r="AJ10" s="723">
        <v>0</v>
      </c>
      <c r="AK10" s="725">
        <v>0</v>
      </c>
      <c r="AL10" s="726"/>
    </row>
    <row r="11" spans="2:38" s="716" customFormat="1" x14ac:dyDescent="0.2">
      <c r="B11" s="717">
        <v>2</v>
      </c>
      <c r="C11" s="718">
        <v>0</v>
      </c>
      <c r="D11" s="717">
        <v>2</v>
      </c>
      <c r="E11" s="718">
        <v>0</v>
      </c>
      <c r="F11" s="727">
        <f>Kewarganegaraan!$Z$9</f>
        <v>473</v>
      </c>
      <c r="G11" s="728">
        <f>Jamsostek!$Q$11</f>
        <v>15</v>
      </c>
      <c r="H11" s="721">
        <f t="shared" si="0"/>
        <v>458</v>
      </c>
      <c r="I11" s="722">
        <v>0</v>
      </c>
      <c r="J11" s="723">
        <v>0</v>
      </c>
      <c r="K11" s="721">
        <v>0</v>
      </c>
      <c r="L11" s="722">
        <v>0</v>
      </c>
      <c r="M11" s="723">
        <v>0</v>
      </c>
      <c r="N11" s="721">
        <v>0</v>
      </c>
      <c r="O11" s="724">
        <v>0</v>
      </c>
      <c r="P11" s="723">
        <v>0</v>
      </c>
      <c r="Q11" s="723">
        <v>0</v>
      </c>
      <c r="R11" s="725">
        <v>0</v>
      </c>
      <c r="S11" s="726"/>
      <c r="U11" s="717">
        <v>2</v>
      </c>
      <c r="V11" s="718">
        <v>0</v>
      </c>
      <c r="W11" s="717">
        <v>2</v>
      </c>
      <c r="X11" s="718">
        <v>0</v>
      </c>
      <c r="Y11" s="727">
        <f>Kewarganegaraan!$Z$9</f>
        <v>473</v>
      </c>
      <c r="Z11" s="1837">
        <f>Jamsostek!$Q$11</f>
        <v>15</v>
      </c>
      <c r="AA11" s="721">
        <f t="shared" si="1"/>
        <v>458</v>
      </c>
      <c r="AB11" s="722">
        <v>0</v>
      </c>
      <c r="AC11" s="723">
        <v>0</v>
      </c>
      <c r="AD11" s="721">
        <v>0</v>
      </c>
      <c r="AE11" s="722">
        <v>0</v>
      </c>
      <c r="AF11" s="723">
        <v>0</v>
      </c>
      <c r="AG11" s="721">
        <v>0</v>
      </c>
      <c r="AH11" s="724">
        <v>0</v>
      </c>
      <c r="AI11" s="723">
        <v>0</v>
      </c>
      <c r="AJ11" s="723">
        <v>0</v>
      </c>
      <c r="AK11" s="725">
        <v>0</v>
      </c>
      <c r="AL11" s="726"/>
    </row>
    <row r="12" spans="2:38" s="716" customFormat="1" x14ac:dyDescent="0.2">
      <c r="B12" s="717">
        <v>3</v>
      </c>
      <c r="C12" s="718">
        <v>0</v>
      </c>
      <c r="D12" s="717">
        <v>3</v>
      </c>
      <c r="E12" s="718">
        <v>0</v>
      </c>
      <c r="F12" s="719">
        <f>Kewarganegaraan!$Z$10</f>
        <v>1753</v>
      </c>
      <c r="G12" s="720">
        <f>Jamsostek!$Q$12</f>
        <v>1025</v>
      </c>
      <c r="H12" s="721">
        <f t="shared" si="0"/>
        <v>728</v>
      </c>
      <c r="I12" s="722">
        <v>0</v>
      </c>
      <c r="J12" s="723">
        <v>0</v>
      </c>
      <c r="K12" s="721">
        <v>0</v>
      </c>
      <c r="L12" s="722">
        <v>0</v>
      </c>
      <c r="M12" s="723">
        <v>0</v>
      </c>
      <c r="N12" s="721">
        <v>0</v>
      </c>
      <c r="O12" s="724">
        <v>0</v>
      </c>
      <c r="P12" s="723">
        <v>0</v>
      </c>
      <c r="Q12" s="723">
        <v>0</v>
      </c>
      <c r="R12" s="725">
        <v>0</v>
      </c>
      <c r="S12" s="726"/>
      <c r="U12" s="717">
        <v>3</v>
      </c>
      <c r="V12" s="718">
        <v>0</v>
      </c>
      <c r="W12" s="717">
        <v>3</v>
      </c>
      <c r="X12" s="718">
        <v>0</v>
      </c>
      <c r="Y12" s="719">
        <f>Kewarganegaraan!$Z$10</f>
        <v>1753</v>
      </c>
      <c r="Z12" s="720">
        <f>Jamsostek!$Q$12</f>
        <v>1025</v>
      </c>
      <c r="AA12" s="721">
        <f t="shared" si="1"/>
        <v>728</v>
      </c>
      <c r="AB12" s="722">
        <v>0</v>
      </c>
      <c r="AC12" s="723">
        <v>0</v>
      </c>
      <c r="AD12" s="721">
        <v>0</v>
      </c>
      <c r="AE12" s="722">
        <v>0</v>
      </c>
      <c r="AF12" s="723">
        <v>0</v>
      </c>
      <c r="AG12" s="721">
        <v>0</v>
      </c>
      <c r="AH12" s="724">
        <v>0</v>
      </c>
      <c r="AI12" s="723">
        <v>0</v>
      </c>
      <c r="AJ12" s="723">
        <v>0</v>
      </c>
      <c r="AK12" s="725">
        <v>0</v>
      </c>
      <c r="AL12" s="726"/>
    </row>
    <row r="13" spans="2:38" s="716" customFormat="1" x14ac:dyDescent="0.2">
      <c r="B13" s="717">
        <v>4</v>
      </c>
      <c r="C13" s="718">
        <v>0</v>
      </c>
      <c r="D13" s="717">
        <v>4</v>
      </c>
      <c r="E13" s="718">
        <v>0</v>
      </c>
      <c r="F13" s="719">
        <f>Kewarganegaraan!$Z$11</f>
        <v>416</v>
      </c>
      <c r="G13" s="720">
        <f>Jamsostek!$Q$13</f>
        <v>26</v>
      </c>
      <c r="H13" s="721">
        <f t="shared" si="0"/>
        <v>390</v>
      </c>
      <c r="I13" s="722">
        <v>0</v>
      </c>
      <c r="J13" s="723">
        <v>0</v>
      </c>
      <c r="K13" s="721">
        <v>0</v>
      </c>
      <c r="L13" s="722">
        <v>0</v>
      </c>
      <c r="M13" s="723">
        <v>0</v>
      </c>
      <c r="N13" s="721">
        <v>0</v>
      </c>
      <c r="O13" s="724">
        <v>0</v>
      </c>
      <c r="P13" s="723">
        <v>0</v>
      </c>
      <c r="Q13" s="723">
        <v>0</v>
      </c>
      <c r="R13" s="725">
        <v>0</v>
      </c>
      <c r="S13" s="726"/>
      <c r="U13" s="717">
        <v>4</v>
      </c>
      <c r="V13" s="718">
        <v>0</v>
      </c>
      <c r="W13" s="717">
        <v>4</v>
      </c>
      <c r="X13" s="718">
        <v>0</v>
      </c>
      <c r="Y13" s="719">
        <f>Kewarganegaraan!$Z$11</f>
        <v>416</v>
      </c>
      <c r="Z13" s="720">
        <f>Jamsostek!$Q$13</f>
        <v>26</v>
      </c>
      <c r="AA13" s="721">
        <f t="shared" si="1"/>
        <v>390</v>
      </c>
      <c r="AB13" s="722">
        <v>0</v>
      </c>
      <c r="AC13" s="723">
        <v>0</v>
      </c>
      <c r="AD13" s="721">
        <v>0</v>
      </c>
      <c r="AE13" s="722">
        <v>0</v>
      </c>
      <c r="AF13" s="723">
        <v>0</v>
      </c>
      <c r="AG13" s="721">
        <v>0</v>
      </c>
      <c r="AH13" s="724">
        <v>0</v>
      </c>
      <c r="AI13" s="723">
        <v>0</v>
      </c>
      <c r="AJ13" s="723">
        <v>0</v>
      </c>
      <c r="AK13" s="725">
        <v>0</v>
      </c>
      <c r="AL13" s="726"/>
    </row>
    <row r="14" spans="2:38" s="716" customFormat="1" x14ac:dyDescent="0.2">
      <c r="B14" s="717">
        <v>5</v>
      </c>
      <c r="C14" s="718">
        <v>0</v>
      </c>
      <c r="D14" s="717">
        <v>5</v>
      </c>
      <c r="E14" s="718">
        <v>0</v>
      </c>
      <c r="F14" s="727">
        <f>Kewarganegaraan!$Z$12</f>
        <v>676</v>
      </c>
      <c r="G14" s="728">
        <f>Jamsostek!$Q$14</f>
        <v>85</v>
      </c>
      <c r="H14" s="721">
        <f t="shared" si="0"/>
        <v>591</v>
      </c>
      <c r="I14" s="722">
        <v>0</v>
      </c>
      <c r="J14" s="723">
        <v>0</v>
      </c>
      <c r="K14" s="721">
        <v>0</v>
      </c>
      <c r="L14" s="722">
        <v>0</v>
      </c>
      <c r="M14" s="723">
        <v>0</v>
      </c>
      <c r="N14" s="721">
        <v>0</v>
      </c>
      <c r="O14" s="724">
        <v>0</v>
      </c>
      <c r="P14" s="723">
        <v>0</v>
      </c>
      <c r="Q14" s="723">
        <v>0</v>
      </c>
      <c r="R14" s="725">
        <v>0</v>
      </c>
      <c r="S14" s="726"/>
      <c r="U14" s="717">
        <v>5</v>
      </c>
      <c r="V14" s="718">
        <v>0</v>
      </c>
      <c r="W14" s="717">
        <v>5</v>
      </c>
      <c r="X14" s="718">
        <v>0</v>
      </c>
      <c r="Y14" s="727">
        <f>Kewarganegaraan!$Z$12</f>
        <v>676</v>
      </c>
      <c r="Z14" s="1837">
        <f>Jamsostek!$Q$14</f>
        <v>85</v>
      </c>
      <c r="AA14" s="721">
        <f t="shared" si="1"/>
        <v>591</v>
      </c>
      <c r="AB14" s="722">
        <v>0</v>
      </c>
      <c r="AC14" s="723">
        <v>0</v>
      </c>
      <c r="AD14" s="721">
        <v>0</v>
      </c>
      <c r="AE14" s="722">
        <v>0</v>
      </c>
      <c r="AF14" s="723">
        <v>0</v>
      </c>
      <c r="AG14" s="721">
        <v>0</v>
      </c>
      <c r="AH14" s="724">
        <v>0</v>
      </c>
      <c r="AI14" s="723">
        <v>0</v>
      </c>
      <c r="AJ14" s="723">
        <v>0</v>
      </c>
      <c r="AK14" s="725">
        <v>0</v>
      </c>
      <c r="AL14" s="726"/>
    </row>
    <row r="15" spans="2:38" s="716" customFormat="1" x14ac:dyDescent="0.2">
      <c r="B15" s="717">
        <v>6</v>
      </c>
      <c r="C15" s="718">
        <v>0</v>
      </c>
      <c r="D15" s="717">
        <v>6</v>
      </c>
      <c r="E15" s="718">
        <v>0</v>
      </c>
      <c r="F15" s="719">
        <f>Kewarganegaraan!$Z$13</f>
        <v>4124</v>
      </c>
      <c r="G15" s="720">
        <f>Jamsostek!$Q$15</f>
        <v>1902</v>
      </c>
      <c r="H15" s="721">
        <f t="shared" si="0"/>
        <v>2222</v>
      </c>
      <c r="I15" s="722">
        <v>0</v>
      </c>
      <c r="J15" s="723">
        <v>0</v>
      </c>
      <c r="K15" s="721">
        <v>0</v>
      </c>
      <c r="L15" s="722">
        <v>0</v>
      </c>
      <c r="M15" s="723">
        <v>0</v>
      </c>
      <c r="N15" s="721">
        <v>0</v>
      </c>
      <c r="O15" s="724">
        <v>0</v>
      </c>
      <c r="P15" s="723">
        <v>0</v>
      </c>
      <c r="Q15" s="723">
        <v>0</v>
      </c>
      <c r="R15" s="725">
        <v>0</v>
      </c>
      <c r="S15" s="726"/>
      <c r="U15" s="717">
        <v>6</v>
      </c>
      <c r="V15" s="718">
        <v>0</v>
      </c>
      <c r="W15" s="717">
        <v>6</v>
      </c>
      <c r="X15" s="718">
        <v>0</v>
      </c>
      <c r="Y15" s="719">
        <f>Kewarganegaraan!$Z$13</f>
        <v>4124</v>
      </c>
      <c r="Z15" s="720">
        <f>Jamsostek!$Q$15</f>
        <v>1902</v>
      </c>
      <c r="AA15" s="721">
        <f t="shared" si="1"/>
        <v>2222</v>
      </c>
      <c r="AB15" s="722">
        <v>0</v>
      </c>
      <c r="AC15" s="723">
        <v>0</v>
      </c>
      <c r="AD15" s="721">
        <v>0</v>
      </c>
      <c r="AE15" s="722">
        <v>0</v>
      </c>
      <c r="AF15" s="723">
        <v>0</v>
      </c>
      <c r="AG15" s="721">
        <v>0</v>
      </c>
      <c r="AH15" s="724">
        <v>0</v>
      </c>
      <c r="AI15" s="723">
        <v>0</v>
      </c>
      <c r="AJ15" s="723">
        <v>0</v>
      </c>
      <c r="AK15" s="725">
        <v>0</v>
      </c>
      <c r="AL15" s="726"/>
    </row>
    <row r="16" spans="2:38" s="716" customFormat="1" x14ac:dyDescent="0.2">
      <c r="B16" s="717">
        <v>7</v>
      </c>
      <c r="C16" s="718">
        <v>0</v>
      </c>
      <c r="D16" s="717">
        <v>7</v>
      </c>
      <c r="E16" s="718">
        <v>0</v>
      </c>
      <c r="F16" s="727">
        <f>Kewarganegaraan!$Z$14</f>
        <v>1384</v>
      </c>
      <c r="G16" s="728">
        <f>Jamsostek!$Q$16</f>
        <v>520</v>
      </c>
      <c r="H16" s="721">
        <f t="shared" si="0"/>
        <v>864</v>
      </c>
      <c r="I16" s="722">
        <v>0</v>
      </c>
      <c r="J16" s="723">
        <v>0</v>
      </c>
      <c r="K16" s="721">
        <v>0</v>
      </c>
      <c r="L16" s="722">
        <v>0</v>
      </c>
      <c r="M16" s="723">
        <v>0</v>
      </c>
      <c r="N16" s="721">
        <v>0</v>
      </c>
      <c r="O16" s="724">
        <v>0</v>
      </c>
      <c r="P16" s="723">
        <v>0</v>
      </c>
      <c r="Q16" s="723">
        <v>0</v>
      </c>
      <c r="R16" s="725">
        <v>0</v>
      </c>
      <c r="S16" s="726"/>
      <c r="U16" s="717">
        <v>7</v>
      </c>
      <c r="V16" s="718">
        <v>0</v>
      </c>
      <c r="W16" s="717">
        <v>7</v>
      </c>
      <c r="X16" s="718">
        <v>0</v>
      </c>
      <c r="Y16" s="727">
        <f>Kewarganegaraan!$Z$14</f>
        <v>1384</v>
      </c>
      <c r="Z16" s="1837">
        <f>Jamsostek!$Q$16</f>
        <v>520</v>
      </c>
      <c r="AA16" s="721">
        <f t="shared" si="1"/>
        <v>864</v>
      </c>
      <c r="AB16" s="722">
        <v>0</v>
      </c>
      <c r="AC16" s="723">
        <v>0</v>
      </c>
      <c r="AD16" s="721">
        <v>0</v>
      </c>
      <c r="AE16" s="722">
        <v>0</v>
      </c>
      <c r="AF16" s="723">
        <v>0</v>
      </c>
      <c r="AG16" s="721">
        <v>0</v>
      </c>
      <c r="AH16" s="724">
        <v>0</v>
      </c>
      <c r="AI16" s="723">
        <v>0</v>
      </c>
      <c r="AJ16" s="723">
        <v>0</v>
      </c>
      <c r="AK16" s="725">
        <v>0</v>
      </c>
      <c r="AL16" s="726"/>
    </row>
    <row r="17" spans="2:38" s="716" customFormat="1" x14ac:dyDescent="0.2">
      <c r="B17" s="717">
        <v>8</v>
      </c>
      <c r="C17" s="718">
        <v>0</v>
      </c>
      <c r="D17" s="717">
        <v>8</v>
      </c>
      <c r="E17" s="718">
        <v>0</v>
      </c>
      <c r="F17" s="727">
        <f>Kewarganegaraan!$Z$15</f>
        <v>1812</v>
      </c>
      <c r="G17" s="728">
        <f>Jamsostek!$Q$17</f>
        <v>851</v>
      </c>
      <c r="H17" s="721">
        <f t="shared" si="0"/>
        <v>961</v>
      </c>
      <c r="I17" s="722">
        <v>0</v>
      </c>
      <c r="J17" s="723">
        <v>0</v>
      </c>
      <c r="K17" s="721">
        <v>0</v>
      </c>
      <c r="L17" s="722">
        <v>0</v>
      </c>
      <c r="M17" s="723">
        <v>0</v>
      </c>
      <c r="N17" s="721">
        <v>0</v>
      </c>
      <c r="O17" s="724">
        <v>0</v>
      </c>
      <c r="P17" s="723">
        <v>0</v>
      </c>
      <c r="Q17" s="723">
        <v>0</v>
      </c>
      <c r="R17" s="725">
        <v>0</v>
      </c>
      <c r="S17" s="726"/>
      <c r="U17" s="717">
        <v>8</v>
      </c>
      <c r="V17" s="718">
        <v>0</v>
      </c>
      <c r="W17" s="717">
        <v>8</v>
      </c>
      <c r="X17" s="718">
        <v>0</v>
      </c>
      <c r="Y17" s="727">
        <f>Kewarganegaraan!$Z$15</f>
        <v>1812</v>
      </c>
      <c r="Z17" s="1837">
        <f>Jamsostek!$Q$17</f>
        <v>851</v>
      </c>
      <c r="AA17" s="721">
        <f t="shared" si="1"/>
        <v>961</v>
      </c>
      <c r="AB17" s="722">
        <v>0</v>
      </c>
      <c r="AC17" s="723">
        <v>0</v>
      </c>
      <c r="AD17" s="721">
        <v>0</v>
      </c>
      <c r="AE17" s="722">
        <v>0</v>
      </c>
      <c r="AF17" s="723">
        <v>0</v>
      </c>
      <c r="AG17" s="721">
        <v>0</v>
      </c>
      <c r="AH17" s="724">
        <v>0</v>
      </c>
      <c r="AI17" s="723">
        <v>0</v>
      </c>
      <c r="AJ17" s="723">
        <v>0</v>
      </c>
      <c r="AK17" s="725">
        <v>0</v>
      </c>
      <c r="AL17" s="726"/>
    </row>
    <row r="18" spans="2:38" s="716" customFormat="1" ht="13.5" thickBot="1" x14ac:dyDescent="0.25">
      <c r="B18" s="729">
        <v>9</v>
      </c>
      <c r="C18" s="730">
        <v>0</v>
      </c>
      <c r="D18" s="729">
        <v>9</v>
      </c>
      <c r="E18" s="730">
        <v>0</v>
      </c>
      <c r="F18" s="731">
        <f>Kewarganegaraan!$Z$16</f>
        <v>1636</v>
      </c>
      <c r="G18" s="732">
        <f>Jamsostek!$Q$18</f>
        <v>1324</v>
      </c>
      <c r="H18" s="733">
        <f t="shared" si="0"/>
        <v>312</v>
      </c>
      <c r="I18" s="734">
        <v>0</v>
      </c>
      <c r="J18" s="735">
        <v>0</v>
      </c>
      <c r="K18" s="736">
        <v>0</v>
      </c>
      <c r="L18" s="737">
        <v>0</v>
      </c>
      <c r="M18" s="723">
        <v>0</v>
      </c>
      <c r="N18" s="721">
        <v>0</v>
      </c>
      <c r="O18" s="724">
        <v>0</v>
      </c>
      <c r="P18" s="723">
        <v>0</v>
      </c>
      <c r="Q18" s="723">
        <v>0</v>
      </c>
      <c r="R18" s="725">
        <v>0</v>
      </c>
      <c r="S18" s="726"/>
      <c r="U18" s="729">
        <v>9</v>
      </c>
      <c r="V18" s="730">
        <v>0</v>
      </c>
      <c r="W18" s="729">
        <v>9</v>
      </c>
      <c r="X18" s="730">
        <v>0</v>
      </c>
      <c r="Y18" s="731">
        <f>Kewarganegaraan!$Z$16</f>
        <v>1636</v>
      </c>
      <c r="Z18" s="732">
        <f>Jamsostek!$Q$18</f>
        <v>1324</v>
      </c>
      <c r="AA18" s="733">
        <f t="shared" si="1"/>
        <v>312</v>
      </c>
      <c r="AB18" s="734">
        <v>0</v>
      </c>
      <c r="AC18" s="735">
        <v>0</v>
      </c>
      <c r="AD18" s="736">
        <v>0</v>
      </c>
      <c r="AE18" s="737">
        <v>0</v>
      </c>
      <c r="AF18" s="723">
        <v>0</v>
      </c>
      <c r="AG18" s="721">
        <v>0</v>
      </c>
      <c r="AH18" s="724">
        <v>0</v>
      </c>
      <c r="AI18" s="723">
        <v>0</v>
      </c>
      <c r="AJ18" s="723">
        <v>0</v>
      </c>
      <c r="AK18" s="725">
        <v>0</v>
      </c>
      <c r="AL18" s="726"/>
    </row>
    <row r="19" spans="2:38" s="716" customFormat="1" ht="13.5" thickBot="1" x14ac:dyDescent="0.25">
      <c r="B19" s="738" t="s">
        <v>396</v>
      </c>
      <c r="C19" s="739">
        <f>SUM(C9:C18)</f>
        <v>0</v>
      </c>
      <c r="D19" s="738" t="s">
        <v>396</v>
      </c>
      <c r="E19" s="739">
        <f t="shared" ref="E19:R19" si="2">SUM(E9:E18)</f>
        <v>0</v>
      </c>
      <c r="F19" s="740">
        <f t="shared" si="2"/>
        <v>12654</v>
      </c>
      <c r="G19" s="741">
        <f t="shared" si="2"/>
        <v>5787</v>
      </c>
      <c r="H19" s="742">
        <f t="shared" si="2"/>
        <v>6867</v>
      </c>
      <c r="I19" s="739">
        <f t="shared" si="2"/>
        <v>0</v>
      </c>
      <c r="J19" s="743">
        <f t="shared" si="2"/>
        <v>0</v>
      </c>
      <c r="K19" s="744">
        <f t="shared" si="2"/>
        <v>0</v>
      </c>
      <c r="L19" s="739">
        <f t="shared" si="2"/>
        <v>0</v>
      </c>
      <c r="M19" s="743">
        <f t="shared" si="2"/>
        <v>0</v>
      </c>
      <c r="N19" s="744">
        <f t="shared" si="2"/>
        <v>0</v>
      </c>
      <c r="O19" s="739">
        <f t="shared" si="2"/>
        <v>0</v>
      </c>
      <c r="P19" s="743">
        <f t="shared" si="2"/>
        <v>0</v>
      </c>
      <c r="Q19" s="743">
        <f t="shared" si="2"/>
        <v>0</v>
      </c>
      <c r="R19" s="744">
        <f t="shared" si="2"/>
        <v>0</v>
      </c>
      <c r="S19" s="745"/>
      <c r="U19" s="738" t="s">
        <v>396</v>
      </c>
      <c r="V19" s="739">
        <f>SUM(V9:V18)</f>
        <v>0</v>
      </c>
      <c r="W19" s="738" t="s">
        <v>396</v>
      </c>
      <c r="X19" s="739">
        <f t="shared" ref="X19:AK19" si="3">SUM(X9:X18)</f>
        <v>0</v>
      </c>
      <c r="Y19" s="740">
        <f t="shared" si="3"/>
        <v>12654</v>
      </c>
      <c r="Z19" s="741">
        <f t="shared" si="3"/>
        <v>5787</v>
      </c>
      <c r="AA19" s="742">
        <f t="shared" si="3"/>
        <v>6867</v>
      </c>
      <c r="AB19" s="739">
        <f t="shared" si="3"/>
        <v>0</v>
      </c>
      <c r="AC19" s="743">
        <f t="shared" si="3"/>
        <v>0</v>
      </c>
      <c r="AD19" s="744">
        <f t="shared" si="3"/>
        <v>0</v>
      </c>
      <c r="AE19" s="739">
        <f t="shared" si="3"/>
        <v>0</v>
      </c>
      <c r="AF19" s="743">
        <f t="shared" si="3"/>
        <v>0</v>
      </c>
      <c r="AG19" s="744">
        <f t="shared" si="3"/>
        <v>0</v>
      </c>
      <c r="AH19" s="739">
        <f t="shared" si="3"/>
        <v>0</v>
      </c>
      <c r="AI19" s="743">
        <f t="shared" si="3"/>
        <v>0</v>
      </c>
      <c r="AJ19" s="743">
        <f t="shared" si="3"/>
        <v>0</v>
      </c>
      <c r="AK19" s="744">
        <f t="shared" si="3"/>
        <v>0</v>
      </c>
      <c r="AL19" s="745"/>
    </row>
    <row r="20" spans="2:38" s="108" customFormat="1" x14ac:dyDescent="0.2">
      <c r="F20" s="746"/>
      <c r="G20" s="746">
        <f>+G19+H19</f>
        <v>12654</v>
      </c>
      <c r="I20" s="746">
        <f>+I19+J19+K19</f>
        <v>0</v>
      </c>
      <c r="Y20" s="746"/>
      <c r="Z20" s="746">
        <f>+Z19+AA19</f>
        <v>12654</v>
      </c>
      <c r="AB20" s="746">
        <f>+AB19+AC19+AD19</f>
        <v>0</v>
      </c>
    </row>
    <row r="21" spans="2:38" x14ac:dyDescent="0.2">
      <c r="D21" s="354" t="s">
        <v>634</v>
      </c>
      <c r="E21" s="354" t="s">
        <v>879</v>
      </c>
      <c r="F21" s="354"/>
      <c r="G21" s="354"/>
      <c r="H21" s="1170"/>
      <c r="I21" s="354"/>
      <c r="W21" s="354" t="s">
        <v>634</v>
      </c>
      <c r="X21" s="354" t="s">
        <v>879</v>
      </c>
      <c r="Y21" s="354"/>
      <c r="Z21" s="354"/>
      <c r="AA21" s="1170"/>
      <c r="AB21" s="354"/>
    </row>
    <row r="22" spans="2:38" x14ac:dyDescent="0.2">
      <c r="G22" s="2919"/>
      <c r="H22" s="2919"/>
      <c r="O22" s="2937"/>
      <c r="P22" s="2937"/>
      <c r="Q22" s="2937"/>
      <c r="R22" s="2937"/>
      <c r="S22" s="2937"/>
      <c r="Z22" s="2919"/>
      <c r="AA22" s="2919"/>
      <c r="AH22" s="2937"/>
      <c r="AI22" s="2937"/>
      <c r="AJ22" s="2937"/>
      <c r="AK22" s="2937"/>
      <c r="AL22" s="2937"/>
    </row>
    <row r="24" spans="2:38" x14ac:dyDescent="0.2">
      <c r="O24" s="635"/>
      <c r="P24" s="635"/>
      <c r="Q24" s="635"/>
      <c r="R24" s="635"/>
      <c r="S24" s="635"/>
      <c r="AH24" s="635"/>
      <c r="AI24" s="635"/>
      <c r="AJ24" s="635"/>
      <c r="AK24" s="635"/>
      <c r="AL24" s="635"/>
    </row>
    <row r="25" spans="2:38" x14ac:dyDescent="0.2">
      <c r="F25" s="747"/>
      <c r="I25" s="747"/>
      <c r="Y25" s="747"/>
      <c r="AB25" s="747"/>
    </row>
    <row r="26" spans="2:38" x14ac:dyDescent="0.2">
      <c r="O26" s="2938"/>
      <c r="P26" s="2938"/>
      <c r="Q26" s="2938"/>
      <c r="R26" s="2938"/>
      <c r="S26" s="2938"/>
      <c r="AH26" s="2938"/>
      <c r="AI26" s="2938"/>
      <c r="AJ26" s="2938"/>
      <c r="AK26" s="2938"/>
      <c r="AL26" s="2938"/>
    </row>
    <row r="27" spans="2:38" x14ac:dyDescent="0.2">
      <c r="O27" s="2937"/>
      <c r="P27" s="2937"/>
      <c r="Q27" s="2937"/>
      <c r="R27" s="2937"/>
      <c r="S27" s="2937"/>
      <c r="AH27" s="2937"/>
      <c r="AI27" s="2937"/>
      <c r="AJ27" s="2937"/>
      <c r="AK27" s="2937"/>
      <c r="AL27" s="2937"/>
    </row>
    <row r="28" spans="2:38" x14ac:dyDescent="0.2">
      <c r="O28" s="2937"/>
      <c r="P28" s="2937"/>
      <c r="Q28" s="2937"/>
      <c r="R28" s="2937"/>
      <c r="S28" s="2937"/>
    </row>
  </sheetData>
  <mergeCells count="59">
    <mergeCell ref="Z22:AA22"/>
    <mergeCell ref="AH22:AL22"/>
    <mergeCell ref="AH26:AL26"/>
    <mergeCell ref="AH27:AL27"/>
    <mergeCell ref="AH5:AK5"/>
    <mergeCell ref="AL5:AL7"/>
    <mergeCell ref="AD6:AD7"/>
    <mergeCell ref="AE6:AE7"/>
    <mergeCell ref="AF6:AF7"/>
    <mergeCell ref="AG6:AG7"/>
    <mergeCell ref="AH6:AH7"/>
    <mergeCell ref="AI6:AI7"/>
    <mergeCell ref="AJ6:AJ7"/>
    <mergeCell ref="AK6:AK7"/>
    <mergeCell ref="U5:U7"/>
    <mergeCell ref="W5:W7"/>
    <mergeCell ref="X5:AA5"/>
    <mergeCell ref="AB5:AD5"/>
    <mergeCell ref="AE5:AG5"/>
    <mergeCell ref="V6:V7"/>
    <mergeCell ref="X6:X7"/>
    <mergeCell ref="Y6:AA6"/>
    <mergeCell ref="AB6:AB7"/>
    <mergeCell ref="AC6:AC7"/>
    <mergeCell ref="U1:AL1"/>
    <mergeCell ref="U2:V2"/>
    <mergeCell ref="W2:AL2"/>
    <mergeCell ref="U3:V3"/>
    <mergeCell ref="W3:AL3"/>
    <mergeCell ref="B1:S1"/>
    <mergeCell ref="O22:S22"/>
    <mergeCell ref="O28:S28"/>
    <mergeCell ref="O26:S26"/>
    <mergeCell ref="O27:S27"/>
    <mergeCell ref="N6:N7"/>
    <mergeCell ref="O6:O7"/>
    <mergeCell ref="P6:P7"/>
    <mergeCell ref="Q6:Q7"/>
    <mergeCell ref="R6:R7"/>
    <mergeCell ref="I6:I7"/>
    <mergeCell ref="D2:S2"/>
    <mergeCell ref="D3:S3"/>
    <mergeCell ref="D5:D7"/>
    <mergeCell ref="E5:H5"/>
    <mergeCell ref="I5:K5"/>
    <mergeCell ref="L5:N5"/>
    <mergeCell ref="O5:R5"/>
    <mergeCell ref="S5:S7"/>
    <mergeCell ref="J6:J7"/>
    <mergeCell ref="K6:K7"/>
    <mergeCell ref="L6:L7"/>
    <mergeCell ref="M6:M7"/>
    <mergeCell ref="G22:H22"/>
    <mergeCell ref="E6:E7"/>
    <mergeCell ref="F6:H6"/>
    <mergeCell ref="B2:C2"/>
    <mergeCell ref="B3:C3"/>
    <mergeCell ref="B5:B7"/>
    <mergeCell ref="C6:C7"/>
  </mergeCells>
  <pageMargins left="0.89" right="0.70866141732283472" top="0.86614173228346458" bottom="0.74803149606299213" header="0.31496062992125984" footer="0.31496062992125984"/>
  <pageSetup paperSize="256" orientation="landscape" horizontalDpi="4294967292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0"/>
  <sheetViews>
    <sheetView zoomScale="60" zoomScaleNormal="60" workbookViewId="0">
      <selection activeCell="V32" sqref="V32"/>
    </sheetView>
  </sheetViews>
  <sheetFormatPr defaultRowHeight="12.75" x14ac:dyDescent="0.2"/>
  <cols>
    <col min="1" max="1" width="4.28515625" style="95" customWidth="1"/>
    <col min="2" max="2" width="7.7109375" style="95" customWidth="1"/>
    <col min="3" max="4" width="8.28515625" style="95" customWidth="1"/>
    <col min="5" max="5" width="8.42578125" style="95" customWidth="1"/>
    <col min="6" max="8" width="3.7109375" style="95" customWidth="1"/>
    <col min="9" max="9" width="9.28515625" style="95" customWidth="1"/>
    <col min="10" max="10" width="9" style="95" customWidth="1"/>
    <col min="11" max="11" width="9.42578125" style="95" customWidth="1"/>
    <col min="12" max="12" width="6.85546875" style="95" customWidth="1"/>
    <col min="13" max="14" width="8.42578125" style="95" customWidth="1"/>
    <col min="15" max="15" width="8.28515625" style="95" customWidth="1"/>
    <col min="16" max="18" width="3.7109375" style="95" customWidth="1"/>
    <col min="19" max="19" width="9.140625" style="95" customWidth="1"/>
    <col min="20" max="20" width="9.28515625" style="95" customWidth="1"/>
    <col min="21" max="21" width="9.42578125" style="95" customWidth="1"/>
    <col min="22" max="22" width="6.85546875" style="95" customWidth="1"/>
    <col min="23" max="23" width="9.28515625" style="95" customWidth="1"/>
    <col min="24" max="24" width="9.140625" style="95" customWidth="1"/>
    <col min="25" max="25" width="8.85546875" style="95" customWidth="1"/>
    <col min="26" max="28" width="3.7109375" style="95" customWidth="1"/>
    <col min="29" max="30" width="9.140625" style="95" customWidth="1"/>
    <col min="31" max="31" width="8.85546875" style="95" customWidth="1"/>
    <col min="32" max="32" width="8.5703125" style="95" customWidth="1"/>
    <col min="33" max="34" width="7.140625" style="95" customWidth="1"/>
    <col min="35" max="35" width="9.7109375" style="95" customWidth="1"/>
    <col min="36" max="36" width="8.140625" style="95" customWidth="1"/>
    <col min="37" max="16384" width="9.140625" style="95"/>
  </cols>
  <sheetData>
    <row r="1" spans="1:73" ht="15" x14ac:dyDescent="0.25">
      <c r="A1" s="2941" t="s">
        <v>758</v>
      </c>
      <c r="B1" s="2941"/>
      <c r="C1" s="2941"/>
      <c r="D1" s="2941"/>
      <c r="E1" s="2941"/>
      <c r="F1" s="2941"/>
      <c r="G1" s="2941"/>
      <c r="H1" s="2941"/>
      <c r="I1" s="2941"/>
      <c r="J1" s="2941"/>
      <c r="K1" s="2941"/>
      <c r="L1" s="2941"/>
      <c r="M1" s="2941"/>
      <c r="N1" s="2941"/>
      <c r="O1" s="2941"/>
      <c r="P1" s="2941"/>
      <c r="Q1" s="2941"/>
      <c r="R1" s="2941"/>
      <c r="S1" s="2941"/>
      <c r="T1" s="2941"/>
      <c r="U1" s="2941"/>
      <c r="V1" s="2941"/>
      <c r="W1" s="2941"/>
      <c r="X1" s="2941"/>
      <c r="Y1" s="2941"/>
      <c r="Z1" s="2941"/>
      <c r="AA1" s="2941"/>
      <c r="AB1" s="2941"/>
      <c r="AC1" s="2941"/>
      <c r="AD1" s="2941"/>
      <c r="AE1" s="2941"/>
      <c r="AF1" s="2941"/>
      <c r="AG1" s="2941"/>
      <c r="AH1" s="2941"/>
      <c r="AI1" s="2941"/>
      <c r="AJ1" s="2941"/>
      <c r="AL1" s="2941" t="s">
        <v>758</v>
      </c>
      <c r="AM1" s="2941"/>
      <c r="AN1" s="2941"/>
      <c r="AO1" s="2941"/>
      <c r="AP1" s="2941"/>
      <c r="AQ1" s="2941"/>
      <c r="AR1" s="2941"/>
      <c r="AS1" s="2941"/>
      <c r="AT1" s="2941"/>
      <c r="AU1" s="2941"/>
      <c r="AV1" s="2941"/>
      <c r="AW1" s="2941"/>
      <c r="AX1" s="2941"/>
      <c r="AY1" s="2941"/>
      <c r="AZ1" s="2941"/>
      <c r="BA1" s="2941"/>
      <c r="BB1" s="2941"/>
      <c r="BC1" s="2941"/>
      <c r="BD1" s="2941"/>
      <c r="BE1" s="2941"/>
      <c r="BF1" s="2941"/>
      <c r="BG1" s="2941"/>
      <c r="BH1" s="2941"/>
      <c r="BI1" s="2941"/>
      <c r="BJ1" s="2941"/>
      <c r="BK1" s="2941"/>
      <c r="BL1" s="2941"/>
      <c r="BM1" s="2941"/>
      <c r="BN1" s="2941"/>
      <c r="BO1" s="2941"/>
      <c r="BP1" s="2941"/>
      <c r="BQ1" s="2941"/>
      <c r="BR1" s="2941"/>
      <c r="BS1" s="2941"/>
      <c r="BT1" s="2941"/>
      <c r="BU1" s="2941"/>
    </row>
    <row r="2" spans="1:73" ht="15" x14ac:dyDescent="0.25">
      <c r="A2" s="2941" t="s">
        <v>890</v>
      </c>
      <c r="B2" s="2941"/>
      <c r="C2" s="2941"/>
      <c r="D2" s="2941"/>
      <c r="E2" s="2941"/>
      <c r="F2" s="2941"/>
      <c r="G2" s="2941"/>
      <c r="H2" s="2941"/>
      <c r="I2" s="2941"/>
      <c r="J2" s="2941"/>
      <c r="K2" s="2941"/>
      <c r="L2" s="2941"/>
      <c r="M2" s="2941"/>
      <c r="N2" s="2941"/>
      <c r="O2" s="2941"/>
      <c r="P2" s="2941"/>
      <c r="Q2" s="2941"/>
      <c r="R2" s="2941"/>
      <c r="S2" s="2941"/>
      <c r="T2" s="2941"/>
      <c r="U2" s="2941"/>
      <c r="V2" s="2941"/>
      <c r="W2" s="2941"/>
      <c r="X2" s="2941"/>
      <c r="Y2" s="2941"/>
      <c r="Z2" s="2941"/>
      <c r="AA2" s="2941"/>
      <c r="AB2" s="2941"/>
      <c r="AC2" s="2941"/>
      <c r="AD2" s="2941"/>
      <c r="AE2" s="2941"/>
      <c r="AF2" s="2941"/>
      <c r="AG2" s="2941"/>
      <c r="AH2" s="2941"/>
      <c r="AI2" s="2941"/>
      <c r="AJ2" s="2941"/>
      <c r="AL2" s="2941" t="s">
        <v>883</v>
      </c>
      <c r="AM2" s="2941"/>
      <c r="AN2" s="2941"/>
      <c r="AO2" s="2941"/>
      <c r="AP2" s="2941"/>
      <c r="AQ2" s="2941"/>
      <c r="AR2" s="2941"/>
      <c r="AS2" s="2941"/>
      <c r="AT2" s="2941"/>
      <c r="AU2" s="2941"/>
      <c r="AV2" s="2941"/>
      <c r="AW2" s="2941"/>
      <c r="AX2" s="2941"/>
      <c r="AY2" s="2941"/>
      <c r="AZ2" s="2941"/>
      <c r="BA2" s="2941"/>
      <c r="BB2" s="2941"/>
      <c r="BC2" s="2941"/>
      <c r="BD2" s="2941"/>
      <c r="BE2" s="2941"/>
      <c r="BF2" s="2941"/>
      <c r="BG2" s="2941"/>
      <c r="BH2" s="2941"/>
      <c r="BI2" s="2941"/>
      <c r="BJ2" s="2941"/>
      <c r="BK2" s="2941"/>
      <c r="BL2" s="2941"/>
      <c r="BM2" s="2941"/>
      <c r="BN2" s="2941"/>
      <c r="BO2" s="2941"/>
      <c r="BP2" s="2941"/>
      <c r="BQ2" s="2941"/>
      <c r="BR2" s="2941"/>
      <c r="BS2" s="2941"/>
      <c r="BT2" s="2941"/>
      <c r="BU2" s="2941"/>
    </row>
    <row r="4" spans="1:73" ht="13.5" thickBot="1" x14ac:dyDescent="0.25">
      <c r="A4" s="2940" t="s">
        <v>433</v>
      </c>
      <c r="B4" s="2940"/>
      <c r="C4" s="2940"/>
      <c r="D4" s="2940"/>
      <c r="E4" s="2940"/>
      <c r="F4" s="2940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L4" s="2940" t="s">
        <v>433</v>
      </c>
      <c r="AM4" s="2940"/>
      <c r="AN4" s="2940"/>
      <c r="AO4" s="2940"/>
      <c r="AP4" s="2940"/>
      <c r="AQ4" s="2940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</row>
    <row r="5" spans="1:73" ht="15.75" customHeight="1" thickBot="1" x14ac:dyDescent="0.25">
      <c r="A5" s="2870" t="s">
        <v>434</v>
      </c>
      <c r="B5" s="2943" t="s">
        <v>435</v>
      </c>
      <c r="C5" s="2944"/>
      <c r="D5" s="2944"/>
      <c r="E5" s="2944"/>
      <c r="F5" s="2944"/>
      <c r="G5" s="2944"/>
      <c r="H5" s="2944"/>
      <c r="I5" s="2944"/>
      <c r="J5" s="2944"/>
      <c r="K5" s="2944"/>
      <c r="L5" s="2944"/>
      <c r="M5" s="2944"/>
      <c r="N5" s="2944"/>
      <c r="O5" s="2944"/>
      <c r="P5" s="2944"/>
      <c r="Q5" s="2944"/>
      <c r="R5" s="2944"/>
      <c r="S5" s="2944"/>
      <c r="T5" s="2944"/>
      <c r="U5" s="2944"/>
      <c r="V5" s="2944"/>
      <c r="W5" s="2944"/>
      <c r="X5" s="2944"/>
      <c r="Y5" s="2944"/>
      <c r="Z5" s="2944"/>
      <c r="AA5" s="2944"/>
      <c r="AB5" s="2944"/>
      <c r="AC5" s="2944"/>
      <c r="AD5" s="2944"/>
      <c r="AE5" s="2945"/>
      <c r="AF5" s="2946" t="s">
        <v>45</v>
      </c>
      <c r="AG5" s="2947"/>
      <c r="AH5" s="2947"/>
      <c r="AI5" s="2947"/>
      <c r="AJ5" s="2948"/>
      <c r="AL5" s="2870" t="s">
        <v>434</v>
      </c>
      <c r="AM5" s="2943" t="s">
        <v>435</v>
      </c>
      <c r="AN5" s="2944"/>
      <c r="AO5" s="2944"/>
      <c r="AP5" s="2944"/>
      <c r="AQ5" s="2944"/>
      <c r="AR5" s="2944"/>
      <c r="AS5" s="2944"/>
      <c r="AT5" s="2944"/>
      <c r="AU5" s="2944"/>
      <c r="AV5" s="2944"/>
      <c r="AW5" s="2944"/>
      <c r="AX5" s="2944"/>
      <c r="AY5" s="2944"/>
      <c r="AZ5" s="2944"/>
      <c r="BA5" s="2944"/>
      <c r="BB5" s="2944"/>
      <c r="BC5" s="2944"/>
      <c r="BD5" s="2944"/>
      <c r="BE5" s="2944"/>
      <c r="BF5" s="2944"/>
      <c r="BG5" s="2944"/>
      <c r="BH5" s="2944"/>
      <c r="BI5" s="2944"/>
      <c r="BJ5" s="2944"/>
      <c r="BK5" s="2944"/>
      <c r="BL5" s="2944"/>
      <c r="BM5" s="2944"/>
      <c r="BN5" s="2944"/>
      <c r="BO5" s="2944"/>
      <c r="BP5" s="2945"/>
      <c r="BQ5" s="2946" t="s">
        <v>45</v>
      </c>
      <c r="BR5" s="2947"/>
      <c r="BS5" s="2947"/>
      <c r="BT5" s="2947"/>
      <c r="BU5" s="2948"/>
    </row>
    <row r="6" spans="1:73" ht="13.5" thickBot="1" x14ac:dyDescent="0.25">
      <c r="A6" s="2871"/>
      <c r="B6" s="2943" t="s">
        <v>436</v>
      </c>
      <c r="C6" s="2944"/>
      <c r="D6" s="2944"/>
      <c r="E6" s="2944"/>
      <c r="F6" s="2944"/>
      <c r="G6" s="2944"/>
      <c r="H6" s="2944"/>
      <c r="I6" s="2944"/>
      <c r="J6" s="2944"/>
      <c r="K6" s="2945"/>
      <c r="L6" s="2943" t="s">
        <v>437</v>
      </c>
      <c r="M6" s="2944"/>
      <c r="N6" s="2944"/>
      <c r="O6" s="2944"/>
      <c r="P6" s="2944"/>
      <c r="Q6" s="2944"/>
      <c r="R6" s="2944"/>
      <c r="S6" s="2944"/>
      <c r="T6" s="2944"/>
      <c r="U6" s="2945"/>
      <c r="V6" s="2943" t="s">
        <v>438</v>
      </c>
      <c r="W6" s="2944"/>
      <c r="X6" s="2944"/>
      <c r="Y6" s="2944"/>
      <c r="Z6" s="2944"/>
      <c r="AA6" s="2944"/>
      <c r="AB6" s="2944"/>
      <c r="AC6" s="2944"/>
      <c r="AD6" s="2944"/>
      <c r="AE6" s="2945"/>
      <c r="AF6" s="2949"/>
      <c r="AG6" s="2950"/>
      <c r="AH6" s="2950"/>
      <c r="AI6" s="2950"/>
      <c r="AJ6" s="2951"/>
      <c r="AL6" s="2871"/>
      <c r="AM6" s="2943" t="s">
        <v>436</v>
      </c>
      <c r="AN6" s="2944"/>
      <c r="AO6" s="2944"/>
      <c r="AP6" s="2944"/>
      <c r="AQ6" s="2944"/>
      <c r="AR6" s="2944"/>
      <c r="AS6" s="2944"/>
      <c r="AT6" s="2944"/>
      <c r="AU6" s="2944"/>
      <c r="AV6" s="2945"/>
      <c r="AW6" s="2943" t="s">
        <v>437</v>
      </c>
      <c r="AX6" s="2944"/>
      <c r="AY6" s="2944"/>
      <c r="AZ6" s="2944"/>
      <c r="BA6" s="2944"/>
      <c r="BB6" s="2944"/>
      <c r="BC6" s="2944"/>
      <c r="BD6" s="2944"/>
      <c r="BE6" s="2944"/>
      <c r="BF6" s="2945"/>
      <c r="BG6" s="2943" t="s">
        <v>438</v>
      </c>
      <c r="BH6" s="2944"/>
      <c r="BI6" s="2944"/>
      <c r="BJ6" s="2944"/>
      <c r="BK6" s="2944"/>
      <c r="BL6" s="2944"/>
      <c r="BM6" s="2944"/>
      <c r="BN6" s="2944"/>
      <c r="BO6" s="2944"/>
      <c r="BP6" s="2945"/>
      <c r="BQ6" s="2949"/>
      <c r="BR6" s="2950"/>
      <c r="BS6" s="2950"/>
      <c r="BT6" s="2950"/>
      <c r="BU6" s="2951"/>
    </row>
    <row r="7" spans="1:73" ht="15" customHeight="1" x14ac:dyDescent="0.2">
      <c r="A7" s="2871"/>
      <c r="B7" s="2955" t="s">
        <v>439</v>
      </c>
      <c r="C7" s="2960" t="s">
        <v>440</v>
      </c>
      <c r="D7" s="2960"/>
      <c r="E7" s="2960"/>
      <c r="F7" s="2960"/>
      <c r="G7" s="2960"/>
      <c r="H7" s="2960"/>
      <c r="I7" s="2960"/>
      <c r="J7" s="2960"/>
      <c r="K7" s="2961"/>
      <c r="L7" s="2955" t="s">
        <v>439</v>
      </c>
      <c r="M7" s="2960" t="s">
        <v>440</v>
      </c>
      <c r="N7" s="2960"/>
      <c r="O7" s="2960"/>
      <c r="P7" s="2960"/>
      <c r="Q7" s="2960"/>
      <c r="R7" s="2960"/>
      <c r="S7" s="2960"/>
      <c r="T7" s="2960"/>
      <c r="U7" s="2961"/>
      <c r="V7" s="2955" t="s">
        <v>439</v>
      </c>
      <c r="W7" s="2960" t="s">
        <v>440</v>
      </c>
      <c r="X7" s="2960"/>
      <c r="Y7" s="2960"/>
      <c r="Z7" s="2960"/>
      <c r="AA7" s="2960"/>
      <c r="AB7" s="2960"/>
      <c r="AC7" s="2960"/>
      <c r="AD7" s="2960"/>
      <c r="AE7" s="2961"/>
      <c r="AF7" s="2949"/>
      <c r="AG7" s="2950"/>
      <c r="AH7" s="2950"/>
      <c r="AI7" s="2950"/>
      <c r="AJ7" s="2951"/>
      <c r="AL7" s="2871"/>
      <c r="AM7" s="2955" t="s">
        <v>439</v>
      </c>
      <c r="AN7" s="2960" t="s">
        <v>440</v>
      </c>
      <c r="AO7" s="2960"/>
      <c r="AP7" s="2960"/>
      <c r="AQ7" s="2960"/>
      <c r="AR7" s="2960"/>
      <c r="AS7" s="2960"/>
      <c r="AT7" s="2960"/>
      <c r="AU7" s="2960"/>
      <c r="AV7" s="2961"/>
      <c r="AW7" s="2955" t="s">
        <v>439</v>
      </c>
      <c r="AX7" s="2960" t="s">
        <v>440</v>
      </c>
      <c r="AY7" s="2960"/>
      <c r="AZ7" s="2960"/>
      <c r="BA7" s="2960"/>
      <c r="BB7" s="2960"/>
      <c r="BC7" s="2960"/>
      <c r="BD7" s="2960"/>
      <c r="BE7" s="2960"/>
      <c r="BF7" s="2961"/>
      <c r="BG7" s="2955" t="s">
        <v>439</v>
      </c>
      <c r="BH7" s="2960" t="s">
        <v>440</v>
      </c>
      <c r="BI7" s="2960"/>
      <c r="BJ7" s="2960"/>
      <c r="BK7" s="2960"/>
      <c r="BL7" s="2960"/>
      <c r="BM7" s="2960"/>
      <c r="BN7" s="2960"/>
      <c r="BO7" s="2960"/>
      <c r="BP7" s="2961"/>
      <c r="BQ7" s="2949"/>
      <c r="BR7" s="2950"/>
      <c r="BS7" s="2950"/>
      <c r="BT7" s="2950"/>
      <c r="BU7" s="2951"/>
    </row>
    <row r="8" spans="1:73" ht="13.5" thickBot="1" x14ac:dyDescent="0.25">
      <c r="A8" s="2871"/>
      <c r="B8" s="2956"/>
      <c r="C8" s="2958" t="s">
        <v>39</v>
      </c>
      <c r="D8" s="2958"/>
      <c r="E8" s="2958"/>
      <c r="F8" s="2958" t="s">
        <v>38</v>
      </c>
      <c r="G8" s="2958"/>
      <c r="H8" s="2958"/>
      <c r="I8" s="2958" t="s">
        <v>396</v>
      </c>
      <c r="J8" s="2958"/>
      <c r="K8" s="2959"/>
      <c r="L8" s="2956"/>
      <c r="M8" s="2958" t="s">
        <v>39</v>
      </c>
      <c r="N8" s="2958"/>
      <c r="O8" s="2958"/>
      <c r="P8" s="2958" t="s">
        <v>38</v>
      </c>
      <c r="Q8" s="2958"/>
      <c r="R8" s="2958"/>
      <c r="S8" s="2958" t="s">
        <v>396</v>
      </c>
      <c r="T8" s="2958"/>
      <c r="U8" s="2959"/>
      <c r="V8" s="2956"/>
      <c r="W8" s="2958" t="s">
        <v>39</v>
      </c>
      <c r="X8" s="2958"/>
      <c r="Y8" s="2958"/>
      <c r="Z8" s="2958" t="s">
        <v>38</v>
      </c>
      <c r="AA8" s="2958"/>
      <c r="AB8" s="2958"/>
      <c r="AC8" s="2958" t="s">
        <v>396</v>
      </c>
      <c r="AD8" s="2958"/>
      <c r="AE8" s="2959"/>
      <c r="AF8" s="2952"/>
      <c r="AG8" s="2953"/>
      <c r="AH8" s="2953"/>
      <c r="AI8" s="2953"/>
      <c r="AJ8" s="2954"/>
      <c r="AL8" s="2871"/>
      <c r="AM8" s="2956"/>
      <c r="AN8" s="2958" t="s">
        <v>39</v>
      </c>
      <c r="AO8" s="2958"/>
      <c r="AP8" s="2958"/>
      <c r="AQ8" s="2958" t="s">
        <v>38</v>
      </c>
      <c r="AR8" s="2958"/>
      <c r="AS8" s="2958"/>
      <c r="AT8" s="2958" t="s">
        <v>396</v>
      </c>
      <c r="AU8" s="2958"/>
      <c r="AV8" s="2959"/>
      <c r="AW8" s="2956"/>
      <c r="AX8" s="2958" t="s">
        <v>39</v>
      </c>
      <c r="AY8" s="2958"/>
      <c r="AZ8" s="2958"/>
      <c r="BA8" s="2958" t="s">
        <v>38</v>
      </c>
      <c r="BB8" s="2958"/>
      <c r="BC8" s="2958"/>
      <c r="BD8" s="2958" t="s">
        <v>396</v>
      </c>
      <c r="BE8" s="2958"/>
      <c r="BF8" s="2959"/>
      <c r="BG8" s="2956"/>
      <c r="BH8" s="2958" t="s">
        <v>39</v>
      </c>
      <c r="BI8" s="2958"/>
      <c r="BJ8" s="2958"/>
      <c r="BK8" s="2958" t="s">
        <v>38</v>
      </c>
      <c r="BL8" s="2958"/>
      <c r="BM8" s="2958"/>
      <c r="BN8" s="2958" t="s">
        <v>396</v>
      </c>
      <c r="BO8" s="2958"/>
      <c r="BP8" s="2959"/>
      <c r="BQ8" s="2952"/>
      <c r="BR8" s="2953"/>
      <c r="BS8" s="2953"/>
      <c r="BT8" s="2953"/>
      <c r="BU8" s="2954"/>
    </row>
    <row r="9" spans="1:73" ht="39" thickBot="1" x14ac:dyDescent="0.25">
      <c r="A9" s="2942"/>
      <c r="B9" s="2957"/>
      <c r="C9" s="748" t="s">
        <v>127</v>
      </c>
      <c r="D9" s="748" t="s">
        <v>131</v>
      </c>
      <c r="E9" s="748" t="s">
        <v>396</v>
      </c>
      <c r="F9" s="748" t="s">
        <v>127</v>
      </c>
      <c r="G9" s="748" t="s">
        <v>131</v>
      </c>
      <c r="H9" s="748" t="s">
        <v>396</v>
      </c>
      <c r="I9" s="748" t="s">
        <v>127</v>
      </c>
      <c r="J9" s="748" t="s">
        <v>131</v>
      </c>
      <c r="K9" s="749" t="s">
        <v>396</v>
      </c>
      <c r="L9" s="2957"/>
      <c r="M9" s="748" t="s">
        <v>127</v>
      </c>
      <c r="N9" s="748" t="s">
        <v>131</v>
      </c>
      <c r="O9" s="748" t="s">
        <v>396</v>
      </c>
      <c r="P9" s="748" t="s">
        <v>127</v>
      </c>
      <c r="Q9" s="748" t="s">
        <v>131</v>
      </c>
      <c r="R9" s="748" t="s">
        <v>396</v>
      </c>
      <c r="S9" s="748" t="s">
        <v>127</v>
      </c>
      <c r="T9" s="748" t="s">
        <v>131</v>
      </c>
      <c r="U9" s="749" t="s">
        <v>396</v>
      </c>
      <c r="V9" s="2957"/>
      <c r="W9" s="748" t="s">
        <v>127</v>
      </c>
      <c r="X9" s="748" t="s">
        <v>131</v>
      </c>
      <c r="Y9" s="748" t="s">
        <v>396</v>
      </c>
      <c r="Z9" s="748" t="s">
        <v>127</v>
      </c>
      <c r="AA9" s="748" t="s">
        <v>131</v>
      </c>
      <c r="AB9" s="748" t="s">
        <v>396</v>
      </c>
      <c r="AC9" s="748" t="s">
        <v>127</v>
      </c>
      <c r="AD9" s="748" t="s">
        <v>131</v>
      </c>
      <c r="AE9" s="749" t="s">
        <v>396</v>
      </c>
      <c r="AF9" s="750" t="s">
        <v>255</v>
      </c>
      <c r="AG9" s="751" t="s">
        <v>43</v>
      </c>
      <c r="AH9" s="751" t="s">
        <v>44</v>
      </c>
      <c r="AI9" s="752" t="s">
        <v>441</v>
      </c>
      <c r="AJ9" s="753" t="s">
        <v>430</v>
      </c>
      <c r="AL9" s="2942"/>
      <c r="AM9" s="2957"/>
      <c r="AN9" s="748" t="s">
        <v>127</v>
      </c>
      <c r="AO9" s="748" t="s">
        <v>131</v>
      </c>
      <c r="AP9" s="748" t="s">
        <v>396</v>
      </c>
      <c r="AQ9" s="748" t="s">
        <v>127</v>
      </c>
      <c r="AR9" s="748" t="s">
        <v>131</v>
      </c>
      <c r="AS9" s="748" t="s">
        <v>396</v>
      </c>
      <c r="AT9" s="748" t="s">
        <v>127</v>
      </c>
      <c r="AU9" s="748" t="s">
        <v>131</v>
      </c>
      <c r="AV9" s="749" t="s">
        <v>396</v>
      </c>
      <c r="AW9" s="2957"/>
      <c r="AX9" s="748" t="s">
        <v>127</v>
      </c>
      <c r="AY9" s="748" t="s">
        <v>131</v>
      </c>
      <c r="AZ9" s="748" t="s">
        <v>396</v>
      </c>
      <c r="BA9" s="748" t="s">
        <v>127</v>
      </c>
      <c r="BB9" s="748" t="s">
        <v>131</v>
      </c>
      <c r="BC9" s="748" t="s">
        <v>396</v>
      </c>
      <c r="BD9" s="748" t="s">
        <v>127</v>
      </c>
      <c r="BE9" s="748" t="s">
        <v>131</v>
      </c>
      <c r="BF9" s="749" t="s">
        <v>396</v>
      </c>
      <c r="BG9" s="2957"/>
      <c r="BH9" s="748" t="s">
        <v>127</v>
      </c>
      <c r="BI9" s="748" t="s">
        <v>131</v>
      </c>
      <c r="BJ9" s="748" t="s">
        <v>396</v>
      </c>
      <c r="BK9" s="748" t="s">
        <v>127</v>
      </c>
      <c r="BL9" s="748" t="s">
        <v>131</v>
      </c>
      <c r="BM9" s="748" t="s">
        <v>396</v>
      </c>
      <c r="BN9" s="748" t="s">
        <v>127</v>
      </c>
      <c r="BO9" s="748" t="s">
        <v>131</v>
      </c>
      <c r="BP9" s="749" t="s">
        <v>396</v>
      </c>
      <c r="BQ9" s="750" t="s">
        <v>255</v>
      </c>
      <c r="BR9" s="2191" t="s">
        <v>43</v>
      </c>
      <c r="BS9" s="2191" t="s">
        <v>44</v>
      </c>
      <c r="BT9" s="752" t="s">
        <v>441</v>
      </c>
      <c r="BU9" s="2192" t="s">
        <v>430</v>
      </c>
    </row>
    <row r="10" spans="1:73" ht="13.5" thickBot="1" x14ac:dyDescent="0.25">
      <c r="A10" s="754">
        <v>1</v>
      </c>
      <c r="B10" s="755">
        <v>2</v>
      </c>
      <c r="C10" s="756">
        <v>3</v>
      </c>
      <c r="D10" s="756">
        <v>4</v>
      </c>
      <c r="E10" s="757">
        <v>5</v>
      </c>
      <c r="F10" s="756">
        <v>6</v>
      </c>
      <c r="G10" s="756">
        <v>7</v>
      </c>
      <c r="H10" s="757">
        <v>8</v>
      </c>
      <c r="I10" s="756">
        <v>9</v>
      </c>
      <c r="J10" s="756">
        <v>10</v>
      </c>
      <c r="K10" s="758">
        <v>11</v>
      </c>
      <c r="L10" s="759">
        <v>12</v>
      </c>
      <c r="M10" s="756">
        <v>13</v>
      </c>
      <c r="N10" s="757">
        <v>14</v>
      </c>
      <c r="O10" s="756">
        <v>15</v>
      </c>
      <c r="P10" s="756">
        <v>16</v>
      </c>
      <c r="Q10" s="757">
        <v>17</v>
      </c>
      <c r="R10" s="756">
        <v>18</v>
      </c>
      <c r="S10" s="756">
        <v>19</v>
      </c>
      <c r="T10" s="757">
        <v>20</v>
      </c>
      <c r="U10" s="760">
        <v>21</v>
      </c>
      <c r="V10" s="759">
        <v>22</v>
      </c>
      <c r="W10" s="757">
        <v>23</v>
      </c>
      <c r="X10" s="756">
        <v>24</v>
      </c>
      <c r="Y10" s="756">
        <v>25</v>
      </c>
      <c r="Z10" s="757">
        <v>26</v>
      </c>
      <c r="AA10" s="756">
        <v>27</v>
      </c>
      <c r="AB10" s="756">
        <v>28</v>
      </c>
      <c r="AC10" s="757">
        <v>29</v>
      </c>
      <c r="AD10" s="756">
        <v>30</v>
      </c>
      <c r="AE10" s="760">
        <v>31</v>
      </c>
      <c r="AF10" s="755">
        <v>32</v>
      </c>
      <c r="AG10" s="756">
        <v>33</v>
      </c>
      <c r="AH10" s="756">
        <v>34</v>
      </c>
      <c r="AI10" s="757">
        <v>35</v>
      </c>
      <c r="AJ10" s="760">
        <v>36</v>
      </c>
      <c r="AL10" s="754">
        <v>1</v>
      </c>
      <c r="AM10" s="755">
        <v>2</v>
      </c>
      <c r="AN10" s="756">
        <v>3</v>
      </c>
      <c r="AO10" s="756">
        <v>4</v>
      </c>
      <c r="AP10" s="757">
        <v>5</v>
      </c>
      <c r="AQ10" s="756">
        <v>6</v>
      </c>
      <c r="AR10" s="756">
        <v>7</v>
      </c>
      <c r="AS10" s="757">
        <v>8</v>
      </c>
      <c r="AT10" s="756">
        <v>9</v>
      </c>
      <c r="AU10" s="756">
        <v>10</v>
      </c>
      <c r="AV10" s="758">
        <v>11</v>
      </c>
      <c r="AW10" s="759">
        <v>12</v>
      </c>
      <c r="AX10" s="756">
        <v>13</v>
      </c>
      <c r="AY10" s="757">
        <v>14</v>
      </c>
      <c r="AZ10" s="756">
        <v>15</v>
      </c>
      <c r="BA10" s="756">
        <v>16</v>
      </c>
      <c r="BB10" s="757">
        <v>17</v>
      </c>
      <c r="BC10" s="756">
        <v>18</v>
      </c>
      <c r="BD10" s="756">
        <v>19</v>
      </c>
      <c r="BE10" s="757">
        <v>20</v>
      </c>
      <c r="BF10" s="760">
        <v>21</v>
      </c>
      <c r="BG10" s="759">
        <v>22</v>
      </c>
      <c r="BH10" s="757">
        <v>23</v>
      </c>
      <c r="BI10" s="756">
        <v>24</v>
      </c>
      <c r="BJ10" s="756">
        <v>25</v>
      </c>
      <c r="BK10" s="757">
        <v>26</v>
      </c>
      <c r="BL10" s="756">
        <v>27</v>
      </c>
      <c r="BM10" s="756">
        <v>28</v>
      </c>
      <c r="BN10" s="757">
        <v>29</v>
      </c>
      <c r="BO10" s="756">
        <v>30</v>
      </c>
      <c r="BP10" s="760">
        <v>31</v>
      </c>
      <c r="BQ10" s="755">
        <v>32</v>
      </c>
      <c r="BR10" s="756">
        <v>33</v>
      </c>
      <c r="BS10" s="756">
        <v>34</v>
      </c>
      <c r="BT10" s="757">
        <v>35</v>
      </c>
      <c r="BU10" s="760">
        <v>36</v>
      </c>
    </row>
    <row r="11" spans="1:73" ht="13.5" thickTop="1" x14ac:dyDescent="0.2">
      <c r="A11" s="761"/>
      <c r="B11" s="762"/>
      <c r="C11" s="763"/>
      <c r="D11" s="763"/>
      <c r="E11" s="763"/>
      <c r="F11" s="763"/>
      <c r="G11" s="763"/>
      <c r="H11" s="763"/>
      <c r="I11" s="763"/>
      <c r="J11" s="763"/>
      <c r="K11" s="764"/>
      <c r="L11" s="762"/>
      <c r="M11" s="763"/>
      <c r="N11" s="763"/>
      <c r="O11" s="763"/>
      <c r="P11" s="763"/>
      <c r="Q11" s="763"/>
      <c r="R11" s="763"/>
      <c r="S11" s="763"/>
      <c r="T11" s="763"/>
      <c r="U11" s="764"/>
      <c r="V11" s="762"/>
      <c r="W11" s="763"/>
      <c r="X11" s="763"/>
      <c r="Y11" s="763"/>
      <c r="Z11" s="763"/>
      <c r="AA11" s="763"/>
      <c r="AB11" s="763"/>
      <c r="AC11" s="763"/>
      <c r="AD11" s="763"/>
      <c r="AE11" s="764"/>
      <c r="AF11" s="762"/>
      <c r="AG11" s="763"/>
      <c r="AH11" s="763"/>
      <c r="AI11" s="763"/>
      <c r="AJ11" s="764"/>
      <c r="AL11" s="761"/>
      <c r="AM11" s="762"/>
      <c r="AN11" s="763"/>
      <c r="AO11" s="763"/>
      <c r="AP11" s="763"/>
      <c r="AQ11" s="763"/>
      <c r="AR11" s="763"/>
      <c r="AS11" s="763"/>
      <c r="AT11" s="763"/>
      <c r="AU11" s="763"/>
      <c r="AV11" s="764"/>
      <c r="AW11" s="762"/>
      <c r="AX11" s="763"/>
      <c r="AY11" s="763"/>
      <c r="AZ11" s="763"/>
      <c r="BA11" s="763"/>
      <c r="BB11" s="763"/>
      <c r="BC11" s="763"/>
      <c r="BD11" s="763"/>
      <c r="BE11" s="763"/>
      <c r="BF11" s="764"/>
      <c r="BG11" s="762"/>
      <c r="BH11" s="763"/>
      <c r="BI11" s="763"/>
      <c r="BJ11" s="763"/>
      <c r="BK11" s="763"/>
      <c r="BL11" s="763"/>
      <c r="BM11" s="763"/>
      <c r="BN11" s="763"/>
      <c r="BO11" s="763"/>
      <c r="BP11" s="764"/>
      <c r="BQ11" s="762"/>
      <c r="BR11" s="763"/>
      <c r="BS11" s="763"/>
      <c r="BT11" s="763"/>
      <c r="BU11" s="764"/>
    </row>
    <row r="12" spans="1:73" x14ac:dyDescent="0.2">
      <c r="A12" s="765">
        <v>1</v>
      </c>
      <c r="B12" s="766">
        <f>+TK!AD18+TK!AH18</f>
        <v>5960</v>
      </c>
      <c r="C12" s="767">
        <f>+TK!AE18+TK!AI18</f>
        <v>184751</v>
      </c>
      <c r="D12" s="767">
        <f>+TK!AF18+TK!AJ18</f>
        <v>185047</v>
      </c>
      <c r="E12" s="767">
        <f>SUM(C12:D12)</f>
        <v>369798</v>
      </c>
      <c r="F12" s="767">
        <v>0</v>
      </c>
      <c r="G12" s="767">
        <v>0</v>
      </c>
      <c r="H12" s="767">
        <v>0</v>
      </c>
      <c r="I12" s="767">
        <f>+F12+C12</f>
        <v>184751</v>
      </c>
      <c r="J12" s="767">
        <f>+G12+D12</f>
        <v>185047</v>
      </c>
      <c r="K12" s="768">
        <f>+I12+J12</f>
        <v>369798</v>
      </c>
      <c r="L12" s="766">
        <f>+TK!AL18+TK!AP18</f>
        <v>4901</v>
      </c>
      <c r="M12" s="767">
        <f>+TK!AM18+TK!AQ18</f>
        <v>311392</v>
      </c>
      <c r="N12" s="767">
        <f>+TK!AN18+TK!AR18</f>
        <v>238460</v>
      </c>
      <c r="O12" s="767">
        <f>SUM(M12:N12)</f>
        <v>549852</v>
      </c>
      <c r="P12" s="767">
        <v>0</v>
      </c>
      <c r="Q12" s="767">
        <v>0</v>
      </c>
      <c r="R12" s="767">
        <v>0</v>
      </c>
      <c r="S12" s="767">
        <f>+M12+P12</f>
        <v>311392</v>
      </c>
      <c r="T12" s="767">
        <f>+N12+Q12</f>
        <v>238460</v>
      </c>
      <c r="U12" s="768">
        <f>SUM(S12:T12)</f>
        <v>549852</v>
      </c>
      <c r="V12" s="766">
        <f>+TK!AT18</f>
        <v>1793</v>
      </c>
      <c r="W12" s="767">
        <f>+TK!AU18</f>
        <v>212872</v>
      </c>
      <c r="X12" s="767">
        <f>+TK!AV18</f>
        <v>357540</v>
      </c>
      <c r="Y12" s="767">
        <f>+W12+X12</f>
        <v>570412</v>
      </c>
      <c r="Z12" s="767"/>
      <c r="AA12" s="767"/>
      <c r="AB12" s="767">
        <f>SUM(Z12:AA12)</f>
        <v>0</v>
      </c>
      <c r="AC12" s="767">
        <f>+W12+Z12</f>
        <v>212872</v>
      </c>
      <c r="AD12" s="767">
        <f>+X12+AA12</f>
        <v>357540</v>
      </c>
      <c r="AE12" s="768">
        <f>+AD12+AC12</f>
        <v>570412</v>
      </c>
      <c r="AF12" s="766">
        <f>'K2'!M22</f>
        <v>5651</v>
      </c>
      <c r="AG12" s="767">
        <f>'K2'!N22</f>
        <v>3116</v>
      </c>
      <c r="AH12" s="767">
        <f>'K2'!O22</f>
        <v>3869</v>
      </c>
      <c r="AI12" s="767">
        <f>'K2'!P22</f>
        <v>18</v>
      </c>
      <c r="AJ12" s="768">
        <f>SUM(AF12:AI12)</f>
        <v>12654</v>
      </c>
      <c r="AL12" s="765">
        <v>1</v>
      </c>
      <c r="AM12" s="766">
        <f>+TK!BO18+TK!BS18</f>
        <v>1273</v>
      </c>
      <c r="AN12" s="767">
        <f>+TK!BP18+TK!BT18</f>
        <v>4706</v>
      </c>
      <c r="AO12" s="767">
        <f>+TK!BQ18+TK!BU18</f>
        <v>100</v>
      </c>
      <c r="AP12" s="767">
        <f>SUM(AN12:AO12)</f>
        <v>4806</v>
      </c>
      <c r="AQ12" s="767">
        <v>0</v>
      </c>
      <c r="AR12" s="767">
        <v>0</v>
      </c>
      <c r="AS12" s="767">
        <v>0</v>
      </c>
      <c r="AT12" s="767">
        <f>+AQ12+AN12</f>
        <v>4706</v>
      </c>
      <c r="AU12" s="767">
        <f>+AR12+AO12</f>
        <v>100</v>
      </c>
      <c r="AV12" s="768">
        <f>+AT12+AU12</f>
        <v>4806</v>
      </c>
      <c r="AW12" s="766">
        <f>+TK!BW18+TK!CA18</f>
        <v>5301</v>
      </c>
      <c r="AX12" s="767">
        <f>+TK!BX18+TK!CB18</f>
        <v>35678</v>
      </c>
      <c r="AY12" s="767">
        <f>+TK!BY18+TK!CC18</f>
        <v>394</v>
      </c>
      <c r="AZ12" s="767">
        <f>SUM(AX12:AY12)</f>
        <v>36072</v>
      </c>
      <c r="BA12" s="767">
        <v>0</v>
      </c>
      <c r="BB12" s="767">
        <v>0</v>
      </c>
      <c r="BC12" s="767">
        <v>0</v>
      </c>
      <c r="BD12" s="767">
        <f>+AX12+BA12</f>
        <v>35678</v>
      </c>
      <c r="BE12" s="767">
        <f>+AY12+BB12</f>
        <v>394</v>
      </c>
      <c r="BF12" s="768">
        <f>SUM(BD12:BE12)</f>
        <v>36072</v>
      </c>
      <c r="BG12" s="766">
        <f>+TK!CE18</f>
        <v>0</v>
      </c>
      <c r="BH12" s="767">
        <f>+TK!CF18</f>
        <v>2014</v>
      </c>
      <c r="BI12" s="767">
        <f>+TK!CG18</f>
        <v>8965</v>
      </c>
      <c r="BJ12" s="767">
        <f>+BH12+BI12</f>
        <v>10979</v>
      </c>
      <c r="BK12" s="767"/>
      <c r="BL12" s="767"/>
      <c r="BM12" s="767">
        <f>SUM(BK12:BL12)</f>
        <v>0</v>
      </c>
      <c r="BN12" s="767">
        <f>+BH12+BK12</f>
        <v>2014</v>
      </c>
      <c r="BO12" s="767">
        <f>+BI12+BL12</f>
        <v>8965</v>
      </c>
      <c r="BP12" s="768">
        <f>+BO12+BN12</f>
        <v>10979</v>
      </c>
      <c r="BQ12" s="766">
        <f>'K2'!AX22</f>
        <v>0</v>
      </c>
      <c r="BR12" s="767">
        <f>'K2'!AY22</f>
        <v>0</v>
      </c>
      <c r="BS12" s="767">
        <f>'K2'!AZ22</f>
        <v>0</v>
      </c>
      <c r="BT12" s="767">
        <f>'K2'!BA22</f>
        <v>0</v>
      </c>
      <c r="BU12" s="768">
        <f>SUM(BQ12:BT12)</f>
        <v>0</v>
      </c>
    </row>
    <row r="13" spans="1:73" ht="13.5" thickBot="1" x14ac:dyDescent="0.25">
      <c r="A13" s="769"/>
      <c r="B13" s="770"/>
      <c r="C13" s="771"/>
      <c r="D13" s="771"/>
      <c r="E13" s="771"/>
      <c r="F13" s="771"/>
      <c r="G13" s="771"/>
      <c r="H13" s="771"/>
      <c r="I13" s="771"/>
      <c r="J13" s="771"/>
      <c r="K13" s="772"/>
      <c r="L13" s="770"/>
      <c r="M13" s="771"/>
      <c r="N13" s="771"/>
      <c r="O13" s="771"/>
      <c r="P13" s="771"/>
      <c r="Q13" s="771"/>
      <c r="R13" s="771"/>
      <c r="S13" s="771"/>
      <c r="T13" s="771"/>
      <c r="U13" s="772"/>
      <c r="V13" s="770"/>
      <c r="W13" s="771"/>
      <c r="X13" s="771"/>
      <c r="Y13" s="771"/>
      <c r="Z13" s="771"/>
      <c r="AA13" s="771"/>
      <c r="AB13" s="771"/>
      <c r="AC13" s="771"/>
      <c r="AD13" s="771"/>
      <c r="AE13" s="772"/>
      <c r="AF13" s="770"/>
      <c r="AG13" s="771"/>
      <c r="AH13" s="771"/>
      <c r="AI13" s="771"/>
      <c r="AJ13" s="772"/>
      <c r="AL13" s="769"/>
      <c r="AM13" s="770"/>
      <c r="AN13" s="771"/>
      <c r="AO13" s="771"/>
      <c r="AP13" s="771"/>
      <c r="AQ13" s="771"/>
      <c r="AR13" s="771"/>
      <c r="AS13" s="771"/>
      <c r="AT13" s="771"/>
      <c r="AU13" s="771"/>
      <c r="AV13" s="772"/>
      <c r="AW13" s="770"/>
      <c r="AX13" s="771"/>
      <c r="AY13" s="771"/>
      <c r="AZ13" s="771"/>
      <c r="BA13" s="771"/>
      <c r="BB13" s="771"/>
      <c r="BC13" s="771"/>
      <c r="BD13" s="771"/>
      <c r="BE13" s="771"/>
      <c r="BF13" s="772"/>
      <c r="BG13" s="770"/>
      <c r="BH13" s="771"/>
      <c r="BI13" s="771"/>
      <c r="BJ13" s="771"/>
      <c r="BK13" s="771"/>
      <c r="BL13" s="771"/>
      <c r="BM13" s="771"/>
      <c r="BN13" s="771"/>
      <c r="BO13" s="771"/>
      <c r="BP13" s="772"/>
      <c r="BQ13" s="770"/>
      <c r="BR13" s="771"/>
      <c r="BS13" s="771"/>
      <c r="BT13" s="771"/>
      <c r="BU13" s="772"/>
    </row>
    <row r="14" spans="1:73" s="112" customFormat="1" x14ac:dyDescent="0.2">
      <c r="B14" s="746"/>
      <c r="C14" s="746">
        <f>+C12+M12+W12</f>
        <v>709015</v>
      </c>
      <c r="D14" s="746">
        <f>+D12+N12+X12</f>
        <v>781047</v>
      </c>
      <c r="E14" s="746">
        <f>+E12+O12+Y12</f>
        <v>1490062</v>
      </c>
      <c r="AM14" s="746"/>
      <c r="AN14" s="746">
        <f>+AN12+AX12+BH12</f>
        <v>42398</v>
      </c>
      <c r="AO14" s="746">
        <f>+AO12+AY12+BI12</f>
        <v>9459</v>
      </c>
      <c r="AP14" s="746">
        <f>+AP12+AZ12+BJ12</f>
        <v>51857</v>
      </c>
    </row>
    <row r="15" spans="1:73" x14ac:dyDescent="0.2">
      <c r="A15" s="354" t="s">
        <v>634</v>
      </c>
      <c r="B15" s="354" t="s">
        <v>891</v>
      </c>
      <c r="C15" s="354"/>
      <c r="D15" s="354"/>
      <c r="E15" s="1170"/>
      <c r="F15" s="354"/>
      <c r="AL15" s="354" t="s">
        <v>634</v>
      </c>
      <c r="AM15" s="354" t="s">
        <v>879</v>
      </c>
      <c r="AN15" s="354"/>
      <c r="AO15" s="354"/>
      <c r="AP15" s="1170"/>
      <c r="AQ15" s="354"/>
    </row>
    <row r="17" spans="1:73" ht="15" x14ac:dyDescent="0.25">
      <c r="A17" s="2939"/>
      <c r="B17" s="2939"/>
      <c r="C17" s="2939"/>
      <c r="D17" s="2939"/>
      <c r="E17" s="2939"/>
      <c r="F17" s="2939"/>
      <c r="G17" s="2939"/>
      <c r="H17" s="2939"/>
      <c r="I17" s="2939"/>
      <c r="J17" s="2939"/>
      <c r="K17" s="2939"/>
      <c r="L17" s="2939"/>
      <c r="M17" s="2939"/>
      <c r="N17" s="2939"/>
      <c r="O17" s="2939"/>
      <c r="P17" s="2939"/>
      <c r="Q17" s="2939"/>
      <c r="R17" s="2939"/>
      <c r="S17" s="2939"/>
      <c r="T17" s="2939"/>
      <c r="U17" s="2939"/>
      <c r="V17" s="2939"/>
      <c r="W17" s="2939"/>
      <c r="X17" s="2939"/>
      <c r="Y17" s="2939"/>
      <c r="Z17" s="2939"/>
      <c r="AA17" s="2939"/>
      <c r="AB17" s="2939"/>
      <c r="AC17" s="2939"/>
      <c r="AD17" s="2939"/>
      <c r="AE17" s="2939"/>
      <c r="AF17" s="2939"/>
      <c r="AG17" s="2939"/>
      <c r="AH17" s="2939"/>
      <c r="AI17" s="2939"/>
      <c r="AJ17" s="2939"/>
      <c r="AL17" s="2939"/>
      <c r="AM17" s="2939"/>
      <c r="AN17" s="2939"/>
      <c r="AO17" s="2939"/>
      <c r="AP17" s="2939"/>
      <c r="AQ17" s="2939"/>
      <c r="AR17" s="2939"/>
      <c r="AS17" s="2939"/>
      <c r="AT17" s="2939"/>
      <c r="AU17" s="2939"/>
      <c r="AV17" s="2939"/>
      <c r="AW17" s="2939"/>
      <c r="AX17" s="2939"/>
      <c r="AY17" s="2939"/>
      <c r="AZ17" s="2939"/>
      <c r="BA17" s="2939"/>
      <c r="BB17" s="2939"/>
      <c r="BC17" s="2939"/>
      <c r="BD17" s="2939"/>
      <c r="BE17" s="2939"/>
      <c r="BF17" s="2939"/>
      <c r="BG17" s="2939"/>
      <c r="BH17" s="2939"/>
      <c r="BI17" s="2939"/>
      <c r="BJ17" s="2939"/>
      <c r="BK17" s="2939"/>
      <c r="BL17" s="2939"/>
      <c r="BM17" s="2939"/>
      <c r="BN17" s="2939"/>
      <c r="BO17" s="2939"/>
      <c r="BP17" s="2939"/>
      <c r="BQ17" s="2939"/>
      <c r="BR17" s="2939"/>
      <c r="BS17" s="2939"/>
      <c r="BT17" s="2939"/>
      <c r="BU17" s="2939"/>
    </row>
    <row r="18" spans="1:73" ht="15" x14ac:dyDescent="0.25">
      <c r="A18" s="2939"/>
      <c r="B18" s="2939"/>
      <c r="C18" s="2939"/>
      <c r="D18" s="2939"/>
      <c r="E18" s="2939"/>
      <c r="F18" s="2939"/>
      <c r="G18" s="2939"/>
      <c r="H18" s="2939"/>
      <c r="I18" s="2939"/>
      <c r="J18" s="2939"/>
      <c r="K18" s="2939"/>
      <c r="L18" s="2939"/>
      <c r="M18" s="2939"/>
      <c r="N18" s="2939"/>
      <c r="O18" s="2939"/>
      <c r="P18" s="2939"/>
      <c r="Q18" s="2939"/>
      <c r="R18" s="2939"/>
      <c r="S18" s="2939"/>
      <c r="T18" s="2939"/>
      <c r="U18" s="2939"/>
      <c r="V18" s="2939"/>
      <c r="W18" s="2939"/>
      <c r="X18" s="2939"/>
      <c r="Y18" s="2939"/>
      <c r="Z18" s="2939"/>
      <c r="AA18" s="2939"/>
      <c r="AB18" s="2939"/>
      <c r="AC18" s="2939"/>
      <c r="AD18" s="2939"/>
      <c r="AE18" s="2939"/>
      <c r="AF18" s="2939"/>
      <c r="AG18" s="2939"/>
      <c r="AH18" s="2939"/>
      <c r="AI18" s="2939"/>
      <c r="AJ18" s="2939"/>
      <c r="AL18" s="2939"/>
      <c r="AM18" s="2939"/>
      <c r="AN18" s="2939"/>
      <c r="AO18" s="2939"/>
      <c r="AP18" s="2939"/>
      <c r="AQ18" s="2939"/>
      <c r="AR18" s="2939"/>
      <c r="AS18" s="2939"/>
      <c r="AT18" s="2939"/>
      <c r="AU18" s="2939"/>
      <c r="AV18" s="2939"/>
      <c r="AW18" s="2939"/>
      <c r="AX18" s="2939"/>
      <c r="AY18" s="2939"/>
      <c r="AZ18" s="2939"/>
      <c r="BA18" s="2939"/>
      <c r="BB18" s="2939"/>
      <c r="BC18" s="2939"/>
      <c r="BD18" s="2939"/>
      <c r="BE18" s="2939"/>
      <c r="BF18" s="2939"/>
      <c r="BG18" s="2939"/>
      <c r="BH18" s="2939"/>
      <c r="BI18" s="2939"/>
      <c r="BJ18" s="2939"/>
      <c r="BK18" s="2939"/>
      <c r="BL18" s="2939"/>
      <c r="BM18" s="2939"/>
      <c r="BN18" s="2939"/>
      <c r="BO18" s="2939"/>
      <c r="BP18" s="2939"/>
      <c r="BQ18" s="2939"/>
      <c r="BR18" s="2939"/>
      <c r="BS18" s="2939"/>
      <c r="BT18" s="2939"/>
      <c r="BU18" s="2939"/>
    </row>
    <row r="19" spans="1:73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x14ac:dyDescent="0.2">
      <c r="A20" s="2940"/>
      <c r="B20" s="2940"/>
      <c r="C20" s="2940"/>
      <c r="D20" s="2940"/>
      <c r="E20" s="2940"/>
      <c r="F20" s="2940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  <c r="X20" s="773"/>
      <c r="Y20" s="773"/>
      <c r="Z20" s="773"/>
      <c r="AA20" s="773"/>
      <c r="AB20" s="773"/>
      <c r="AC20" s="773"/>
      <c r="AD20" s="773"/>
      <c r="AE20" s="773"/>
      <c r="AF20" s="773"/>
      <c r="AG20" s="773"/>
      <c r="AH20" s="773"/>
      <c r="AI20" s="773"/>
      <c r="AJ20" s="773"/>
      <c r="AL20" s="2940"/>
      <c r="AM20" s="2940"/>
      <c r="AN20" s="2940"/>
      <c r="AO20" s="2940"/>
      <c r="AP20" s="2940"/>
      <c r="AQ20" s="2940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</row>
    <row r="21" spans="1:73" x14ac:dyDescent="0.2">
      <c r="A21" s="1276"/>
      <c r="B21" s="1277"/>
      <c r="C21" s="1277"/>
      <c r="D21" s="1277"/>
      <c r="E21" s="1277"/>
      <c r="F21" s="1277"/>
      <c r="G21" s="1277"/>
      <c r="H21" s="1277"/>
      <c r="I21" s="1277"/>
      <c r="J21" s="1277"/>
      <c r="K21" s="1277"/>
      <c r="L21" s="1277"/>
      <c r="M21" s="1277"/>
      <c r="N21" s="1277"/>
      <c r="O21" s="1277"/>
      <c r="P21" s="1277"/>
      <c r="Q21" s="1277"/>
      <c r="R21" s="1277"/>
      <c r="S21" s="1277"/>
      <c r="T21" s="1277"/>
      <c r="U21" s="1277"/>
      <c r="V21" s="1277"/>
      <c r="W21" s="1277"/>
      <c r="X21" s="1277"/>
      <c r="Y21" s="1277"/>
      <c r="Z21" s="1277"/>
      <c r="AA21" s="1277"/>
      <c r="AB21" s="1277"/>
      <c r="AC21" s="1277"/>
      <c r="AD21" s="1277"/>
      <c r="AE21" s="1277"/>
      <c r="AF21" s="1275"/>
      <c r="AG21" s="1275"/>
      <c r="AH21" s="1275"/>
      <c r="AI21" s="1275"/>
      <c r="AJ21" s="1275"/>
      <c r="AL21" s="1276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277"/>
      <c r="BB21" s="1277"/>
      <c r="BC21" s="1277"/>
      <c r="BD21" s="1277"/>
      <c r="BE21" s="1277"/>
      <c r="BF21" s="1277"/>
      <c r="BG21" s="1277"/>
      <c r="BH21" s="1277"/>
      <c r="BI21" s="1277"/>
      <c r="BJ21" s="1277"/>
      <c r="BK21" s="1277"/>
      <c r="BL21" s="1277"/>
      <c r="BM21" s="1277"/>
      <c r="BN21" s="1277"/>
      <c r="BO21" s="1277"/>
      <c r="BP21" s="1277"/>
      <c r="BQ21" s="1275"/>
      <c r="BR21" s="1275"/>
      <c r="BS21" s="1275"/>
      <c r="BT21" s="1275"/>
      <c r="BU21" s="1275"/>
    </row>
    <row r="22" spans="1:73" x14ac:dyDescent="0.2">
      <c r="A22" s="1276"/>
      <c r="B22" s="1277"/>
      <c r="C22" s="1277"/>
      <c r="D22" s="1277"/>
      <c r="E22" s="1277"/>
      <c r="F22" s="1277"/>
      <c r="G22" s="1277"/>
      <c r="H22" s="1277"/>
      <c r="I22" s="1277"/>
      <c r="J22" s="1277"/>
      <c r="K22" s="1277"/>
      <c r="L22" s="1277"/>
      <c r="M22" s="1277"/>
      <c r="N22" s="1277"/>
      <c r="O22" s="1277"/>
      <c r="P22" s="1277"/>
      <c r="Q22" s="1277"/>
      <c r="R22" s="1277"/>
      <c r="S22" s="1277"/>
      <c r="T22" s="1277"/>
      <c r="U22" s="1277"/>
      <c r="V22" s="1277"/>
      <c r="W22" s="1277"/>
      <c r="X22" s="1277"/>
      <c r="Y22" s="1277"/>
      <c r="Z22" s="1277"/>
      <c r="AA22" s="1277"/>
      <c r="AB22" s="1277"/>
      <c r="AC22" s="1277"/>
      <c r="AD22" s="1277"/>
      <c r="AE22" s="1277"/>
      <c r="AF22" s="1275"/>
      <c r="AG22" s="1275"/>
      <c r="AH22" s="1275"/>
      <c r="AI22" s="1275"/>
      <c r="AJ22" s="1275"/>
    </row>
    <row r="23" spans="1:73" x14ac:dyDescent="0.2">
      <c r="A23" s="1276"/>
      <c r="B23" s="1275"/>
      <c r="C23" s="1277"/>
      <c r="D23" s="1277"/>
      <c r="E23" s="1277"/>
      <c r="F23" s="1277"/>
      <c r="G23" s="1277"/>
      <c r="H23" s="1277"/>
      <c r="I23" s="1277"/>
      <c r="J23" s="1277"/>
      <c r="K23" s="1277"/>
      <c r="L23" s="1275"/>
      <c r="M23" s="1277"/>
      <c r="N23" s="1277"/>
      <c r="O23" s="1277"/>
      <c r="P23" s="1277"/>
      <c r="Q23" s="1277"/>
      <c r="R23" s="1277"/>
      <c r="S23" s="1277"/>
      <c r="T23" s="1277"/>
      <c r="U23" s="1277"/>
      <c r="V23" s="1275"/>
      <c r="W23" s="1277"/>
      <c r="X23" s="1277"/>
      <c r="Y23" s="1277"/>
      <c r="Z23" s="1277"/>
      <c r="AA23" s="1277"/>
      <c r="AB23" s="1277"/>
      <c r="AC23" s="1277"/>
      <c r="AD23" s="1277"/>
      <c r="AE23" s="1277"/>
      <c r="AF23" s="1275"/>
      <c r="AG23" s="1275"/>
      <c r="AH23" s="1275"/>
      <c r="AI23" s="1275"/>
      <c r="AJ23" s="1275"/>
    </row>
    <row r="24" spans="1:73" x14ac:dyDescent="0.2">
      <c r="A24" s="1276"/>
      <c r="B24" s="1275"/>
      <c r="C24" s="1277"/>
      <c r="D24" s="1277"/>
      <c r="E24" s="1277"/>
      <c r="F24" s="1277"/>
      <c r="G24" s="1277"/>
      <c r="H24" s="1277"/>
      <c r="I24" s="1277"/>
      <c r="J24" s="1277"/>
      <c r="K24" s="1277"/>
      <c r="L24" s="1275"/>
      <c r="M24" s="1277"/>
      <c r="N24" s="1277"/>
      <c r="O24" s="1277"/>
      <c r="P24" s="1277"/>
      <c r="Q24" s="1277"/>
      <c r="R24" s="1277"/>
      <c r="S24" s="1277"/>
      <c r="T24" s="1277"/>
      <c r="U24" s="1277"/>
      <c r="V24" s="1275"/>
      <c r="W24" s="1277"/>
      <c r="X24" s="1277"/>
      <c r="Y24" s="1277"/>
      <c r="Z24" s="1277"/>
      <c r="AA24" s="1277"/>
      <c r="AB24" s="1277"/>
      <c r="AC24" s="1277"/>
      <c r="AD24" s="1277"/>
      <c r="AE24" s="1277"/>
      <c r="AF24" s="1275"/>
      <c r="AG24" s="1275"/>
      <c r="AH24" s="1275"/>
      <c r="AI24" s="1275"/>
      <c r="AJ24" s="1275"/>
    </row>
    <row r="25" spans="1:73" x14ac:dyDescent="0.2">
      <c r="A25" s="1276"/>
      <c r="B25" s="1275"/>
      <c r="C25" s="1254"/>
      <c r="D25" s="1254"/>
      <c r="E25" s="1254"/>
      <c r="F25" s="1254"/>
      <c r="G25" s="1254"/>
      <c r="H25" s="1254"/>
      <c r="I25" s="1254"/>
      <c r="J25" s="1254"/>
      <c r="K25" s="1254"/>
      <c r="L25" s="1275"/>
      <c r="M25" s="1254"/>
      <c r="N25" s="1254"/>
      <c r="O25" s="1254"/>
      <c r="P25" s="1254"/>
      <c r="Q25" s="1254"/>
      <c r="R25" s="1254"/>
      <c r="S25" s="1254"/>
      <c r="T25" s="1254"/>
      <c r="U25" s="1254"/>
      <c r="V25" s="1275"/>
      <c r="W25" s="1254"/>
      <c r="X25" s="1254"/>
      <c r="Y25" s="1254"/>
      <c r="Z25" s="1254"/>
      <c r="AA25" s="1254"/>
      <c r="AB25" s="1254"/>
      <c r="AC25" s="1254"/>
      <c r="AD25" s="1254"/>
      <c r="AE25" s="1254"/>
      <c r="AF25" s="1255"/>
      <c r="AG25" s="1254"/>
      <c r="AH25" s="1254"/>
      <c r="AI25" s="1255"/>
      <c r="AJ25" s="1254"/>
    </row>
    <row r="26" spans="1:73" x14ac:dyDescent="0.2">
      <c r="A26" s="1254"/>
      <c r="B26" s="1255"/>
      <c r="C26" s="1254"/>
      <c r="D26" s="1254"/>
      <c r="E26" s="1255"/>
      <c r="F26" s="1254"/>
      <c r="G26" s="1254"/>
      <c r="H26" s="1255"/>
      <c r="I26" s="1254"/>
      <c r="J26" s="1254"/>
      <c r="K26" s="1255"/>
      <c r="L26" s="1254"/>
      <c r="M26" s="1254"/>
      <c r="N26" s="1255"/>
      <c r="O26" s="1254"/>
      <c r="P26" s="1254"/>
      <c r="Q26" s="1255"/>
      <c r="R26" s="1254"/>
      <c r="S26" s="1254"/>
      <c r="T26" s="1255"/>
      <c r="U26" s="1254"/>
      <c r="V26" s="1254"/>
      <c r="W26" s="1255"/>
      <c r="X26" s="1254"/>
      <c r="Y26" s="1254"/>
      <c r="Z26" s="1255"/>
      <c r="AA26" s="1254"/>
      <c r="AB26" s="1254"/>
      <c r="AC26" s="1255"/>
      <c r="AD26" s="1254"/>
      <c r="AE26" s="1254"/>
      <c r="AF26" s="1255"/>
      <c r="AG26" s="1254"/>
      <c r="AH26" s="1254"/>
      <c r="AI26" s="1255"/>
      <c r="AJ26" s="1254"/>
    </row>
    <row r="27" spans="1:73" x14ac:dyDescent="0.2">
      <c r="A27" s="773"/>
      <c r="B27" s="773"/>
      <c r="C27" s="773"/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  <c r="X27" s="773"/>
      <c r="Y27" s="773"/>
      <c r="Z27" s="773"/>
      <c r="AA27" s="773"/>
      <c r="AB27" s="773"/>
      <c r="AC27" s="773"/>
      <c r="AD27" s="773"/>
      <c r="AE27" s="773"/>
      <c r="AF27" s="773"/>
      <c r="AG27" s="773"/>
      <c r="AH27" s="773"/>
      <c r="AI27" s="773"/>
      <c r="AJ27" s="773"/>
    </row>
    <row r="28" spans="1:73" x14ac:dyDescent="0.2">
      <c r="A28" s="774"/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</row>
    <row r="29" spans="1:73" x14ac:dyDescent="0.2">
      <c r="A29" s="773"/>
      <c r="B29" s="773"/>
      <c r="C29" s="773"/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  <c r="X29" s="773"/>
      <c r="Y29" s="773"/>
      <c r="Z29" s="773"/>
      <c r="AA29" s="773"/>
      <c r="AB29" s="773"/>
      <c r="AC29" s="773"/>
      <c r="AD29" s="773"/>
      <c r="AE29" s="773"/>
      <c r="AF29" s="773"/>
      <c r="AG29" s="773"/>
      <c r="AH29" s="773"/>
      <c r="AI29" s="773"/>
      <c r="AJ29" s="773"/>
    </row>
    <row r="30" spans="1:73" x14ac:dyDescent="0.2">
      <c r="A30" s="6"/>
      <c r="B30" s="776"/>
      <c r="C30" s="776"/>
      <c r="D30" s="776"/>
      <c r="E30" s="77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</sheetData>
  <mergeCells count="54">
    <mergeCell ref="AL20:AQ20"/>
    <mergeCell ref="BH8:BJ8"/>
    <mergeCell ref="BK8:BM8"/>
    <mergeCell ref="BN8:BP8"/>
    <mergeCell ref="AL17:BU17"/>
    <mergeCell ref="AL18:BU18"/>
    <mergeCell ref="AQ8:AS8"/>
    <mergeCell ref="AT8:AV8"/>
    <mergeCell ref="AX8:AZ8"/>
    <mergeCell ref="BA8:BC8"/>
    <mergeCell ref="BD8:BF8"/>
    <mergeCell ref="AL1:BU1"/>
    <mergeCell ref="AL2:BU2"/>
    <mergeCell ref="AL4:AQ4"/>
    <mergeCell ref="AL5:AL9"/>
    <mergeCell ref="AM5:BP5"/>
    <mergeCell ref="BQ5:BU8"/>
    <mergeCell ref="AM6:AV6"/>
    <mergeCell ref="AW6:BF6"/>
    <mergeCell ref="BG6:BP6"/>
    <mergeCell ref="AM7:AM9"/>
    <mergeCell ref="AN7:AV7"/>
    <mergeCell ref="AW7:AW9"/>
    <mergeCell ref="AX7:BF7"/>
    <mergeCell ref="BG7:BG9"/>
    <mergeCell ref="BH7:BP7"/>
    <mergeCell ref="AN8:AP8"/>
    <mergeCell ref="V7:V9"/>
    <mergeCell ref="W7:AE7"/>
    <mergeCell ref="C8:E8"/>
    <mergeCell ref="P8:R8"/>
    <mergeCell ref="S8:U8"/>
    <mergeCell ref="F8:H8"/>
    <mergeCell ref="I8:K8"/>
    <mergeCell ref="M8:O8"/>
    <mergeCell ref="C7:K7"/>
    <mergeCell ref="L7:L9"/>
    <mergeCell ref="M7:U7"/>
    <mergeCell ref="A17:AJ17"/>
    <mergeCell ref="A18:AJ18"/>
    <mergeCell ref="A20:F20"/>
    <mergeCell ref="A1:AJ1"/>
    <mergeCell ref="A2:AJ2"/>
    <mergeCell ref="A4:F4"/>
    <mergeCell ref="A5:A9"/>
    <mergeCell ref="B5:AE5"/>
    <mergeCell ref="AF5:AJ8"/>
    <mergeCell ref="B6:K6"/>
    <mergeCell ref="L6:U6"/>
    <mergeCell ref="V6:AE6"/>
    <mergeCell ref="B7:B9"/>
    <mergeCell ref="W8:Y8"/>
    <mergeCell ref="Z8:AB8"/>
    <mergeCell ref="AC8:AE8"/>
  </mergeCells>
  <pageMargins left="0.55118110236220474" right="0.19685039370078741" top="1.6535433070866143" bottom="0.74803149606299213" header="0.31496062992125984" footer="0.31496062992125984"/>
  <pageSetup paperSize="256" scale="60" orientation="landscape" horizontalDpi="4294967292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213"/>
  <sheetViews>
    <sheetView topLeftCell="A185" zoomScale="70" zoomScaleNormal="70" workbookViewId="0">
      <selection activeCell="H209" sqref="H209"/>
    </sheetView>
  </sheetViews>
  <sheetFormatPr defaultRowHeight="12.75" x14ac:dyDescent="0.2"/>
  <cols>
    <col min="1" max="1" width="5.85546875" style="95" customWidth="1"/>
    <col min="2" max="2" width="19" style="95" customWidth="1"/>
    <col min="3" max="3" width="11.5703125" style="95" customWidth="1"/>
    <col min="4" max="6" width="14.7109375" style="95" customWidth="1"/>
    <col min="7" max="7" width="14" style="95" customWidth="1"/>
    <col min="8" max="8" width="9.140625" style="95"/>
    <col min="9" max="9" width="13.42578125" style="95" customWidth="1"/>
    <col min="10" max="10" width="13.85546875" style="95" customWidth="1"/>
    <col min="11" max="11" width="7.7109375" style="95" customWidth="1"/>
    <col min="12" max="12" width="10.85546875" style="95" customWidth="1"/>
    <col min="13" max="13" width="9.140625" style="95"/>
    <col min="14" max="14" width="6.42578125" style="95" customWidth="1"/>
    <col min="15" max="15" width="11.42578125" style="95" bestFit="1" customWidth="1"/>
    <col min="16" max="18" width="11.85546875" style="95" customWidth="1"/>
    <col min="19" max="19" width="13" style="95" customWidth="1"/>
    <col min="20" max="21" width="9.140625" style="95"/>
    <col min="22" max="22" width="10.5703125" style="95" customWidth="1"/>
    <col min="23" max="16384" width="9.140625" style="95"/>
  </cols>
  <sheetData>
    <row r="1" spans="1:25" ht="15" x14ac:dyDescent="0.25">
      <c r="A1" s="2941" t="s">
        <v>462</v>
      </c>
      <c r="B1" s="2941"/>
      <c r="C1" s="2941"/>
      <c r="D1" s="2941"/>
      <c r="E1" s="2941"/>
      <c r="F1" s="2941"/>
      <c r="G1" s="2941"/>
      <c r="H1" s="2941"/>
      <c r="I1" s="2941"/>
      <c r="J1" s="2941"/>
      <c r="K1" s="2941"/>
      <c r="L1" s="2941"/>
      <c r="N1" s="2941" t="s">
        <v>462</v>
      </c>
      <c r="O1" s="2941"/>
      <c r="P1" s="2941"/>
      <c r="Q1" s="2941"/>
      <c r="R1" s="2941"/>
      <c r="S1" s="2941"/>
      <c r="T1" s="2941"/>
      <c r="U1" s="2941"/>
      <c r="V1" s="2941"/>
      <c r="W1" s="2941"/>
      <c r="X1" s="2941"/>
      <c r="Y1" s="2941"/>
    </row>
    <row r="2" spans="1:25" ht="15" x14ac:dyDescent="0.25">
      <c r="A2" s="2941" t="s">
        <v>463</v>
      </c>
      <c r="B2" s="2941"/>
      <c r="C2" s="2941"/>
      <c r="D2" s="2941"/>
      <c r="E2" s="2941"/>
      <c r="F2" s="2941"/>
      <c r="G2" s="2941"/>
      <c r="H2" s="2941"/>
      <c r="I2" s="2941"/>
      <c r="J2" s="2941"/>
      <c r="K2" s="2941"/>
      <c r="L2" s="2941"/>
      <c r="N2" s="2941" t="s">
        <v>463</v>
      </c>
      <c r="O2" s="2941"/>
      <c r="P2" s="2941"/>
      <c r="Q2" s="2941"/>
      <c r="R2" s="2941"/>
      <c r="S2" s="2941"/>
      <c r="T2" s="2941"/>
      <c r="U2" s="2941"/>
      <c r="V2" s="2941"/>
      <c r="W2" s="2941"/>
      <c r="X2" s="2941"/>
      <c r="Y2" s="2941"/>
    </row>
    <row r="4" spans="1:25" ht="15.75" thickBot="1" x14ac:dyDescent="0.3">
      <c r="A4" s="2962" t="s">
        <v>460</v>
      </c>
      <c r="B4" s="2962"/>
      <c r="C4" s="2962"/>
      <c r="D4" s="2962"/>
      <c r="E4" s="2962"/>
      <c r="F4" s="793"/>
      <c r="G4" s="793"/>
      <c r="H4" s="793"/>
      <c r="I4" s="793"/>
      <c r="J4" s="793"/>
      <c r="K4" s="793"/>
      <c r="L4" s="793"/>
      <c r="N4" s="2962" t="s">
        <v>460</v>
      </c>
      <c r="O4" s="2962"/>
      <c r="P4" s="2962"/>
      <c r="Q4" s="2962"/>
      <c r="R4" s="2962"/>
      <c r="S4" s="793"/>
      <c r="T4" s="793"/>
      <c r="U4" s="793"/>
      <c r="V4" s="793"/>
      <c r="W4" s="793"/>
      <c r="X4" s="793"/>
      <c r="Y4" s="793"/>
    </row>
    <row r="5" spans="1:25" s="813" customFormat="1" x14ac:dyDescent="0.2">
      <c r="A5" s="2963" t="s">
        <v>434</v>
      </c>
      <c r="B5" s="2966" t="s">
        <v>459</v>
      </c>
      <c r="C5" s="2969" t="s">
        <v>458</v>
      </c>
      <c r="D5" s="2970"/>
      <c r="E5" s="2969" t="s">
        <v>457</v>
      </c>
      <c r="F5" s="2970"/>
      <c r="G5" s="2969" t="s">
        <v>456</v>
      </c>
      <c r="H5" s="2970"/>
      <c r="I5" s="2966" t="s">
        <v>455</v>
      </c>
      <c r="J5" s="2966" t="s">
        <v>454</v>
      </c>
      <c r="K5" s="2969" t="s">
        <v>453</v>
      </c>
      <c r="L5" s="2970"/>
      <c r="N5" s="2963" t="s">
        <v>434</v>
      </c>
      <c r="O5" s="2966" t="s">
        <v>459</v>
      </c>
      <c r="P5" s="2969" t="s">
        <v>458</v>
      </c>
      <c r="Q5" s="2970"/>
      <c r="R5" s="2969" t="s">
        <v>457</v>
      </c>
      <c r="S5" s="2970"/>
      <c r="T5" s="2969" t="s">
        <v>456</v>
      </c>
      <c r="U5" s="2970"/>
      <c r="V5" s="2966" t="s">
        <v>455</v>
      </c>
      <c r="W5" s="2966" t="s">
        <v>454</v>
      </c>
      <c r="X5" s="2969" t="s">
        <v>453</v>
      </c>
      <c r="Y5" s="2970"/>
    </row>
    <row r="6" spans="1:25" s="813" customFormat="1" ht="24" x14ac:dyDescent="0.2">
      <c r="A6" s="2964"/>
      <c r="B6" s="2967"/>
      <c r="C6" s="792" t="s">
        <v>452</v>
      </c>
      <c r="D6" s="791" t="s">
        <v>451</v>
      </c>
      <c r="E6" s="792" t="s">
        <v>450</v>
      </c>
      <c r="F6" s="791" t="s">
        <v>449</v>
      </c>
      <c r="G6" s="2971"/>
      <c r="H6" s="2972"/>
      <c r="I6" s="2967"/>
      <c r="J6" s="2967"/>
      <c r="K6" s="790" t="s">
        <v>228</v>
      </c>
      <c r="L6" s="789" t="s">
        <v>229</v>
      </c>
      <c r="N6" s="2964"/>
      <c r="O6" s="2967"/>
      <c r="P6" s="792" t="s">
        <v>452</v>
      </c>
      <c r="Q6" s="791" t="s">
        <v>451</v>
      </c>
      <c r="R6" s="792" t="s">
        <v>450</v>
      </c>
      <c r="S6" s="791" t="s">
        <v>449</v>
      </c>
      <c r="T6" s="2971"/>
      <c r="U6" s="2972"/>
      <c r="V6" s="2967"/>
      <c r="W6" s="2967"/>
      <c r="X6" s="790" t="s">
        <v>228</v>
      </c>
      <c r="Y6" s="789" t="s">
        <v>229</v>
      </c>
    </row>
    <row r="7" spans="1:25" s="813" customFormat="1" ht="13.5" thickBot="1" x14ac:dyDescent="0.25">
      <c r="A7" s="2965"/>
      <c r="B7" s="2968"/>
      <c r="C7" s="788" t="s">
        <v>448</v>
      </c>
      <c r="D7" s="787" t="s">
        <v>448</v>
      </c>
      <c r="E7" s="788" t="s">
        <v>447</v>
      </c>
      <c r="F7" s="787" t="s">
        <v>447</v>
      </c>
      <c r="G7" s="788" t="s">
        <v>446</v>
      </c>
      <c r="H7" s="787" t="s">
        <v>445</v>
      </c>
      <c r="I7" s="2968"/>
      <c r="J7" s="2968"/>
      <c r="K7" s="788" t="s">
        <v>444</v>
      </c>
      <c r="L7" s="787" t="s">
        <v>443</v>
      </c>
      <c r="N7" s="2973"/>
      <c r="O7" s="2967"/>
      <c r="P7" s="815" t="s">
        <v>448</v>
      </c>
      <c r="Q7" s="814" t="s">
        <v>448</v>
      </c>
      <c r="R7" s="815" t="s">
        <v>447</v>
      </c>
      <c r="S7" s="814" t="s">
        <v>447</v>
      </c>
      <c r="T7" s="815" t="s">
        <v>446</v>
      </c>
      <c r="U7" s="814" t="s">
        <v>445</v>
      </c>
      <c r="V7" s="2967"/>
      <c r="W7" s="2967"/>
      <c r="X7" s="815" t="s">
        <v>444</v>
      </c>
      <c r="Y7" s="814" t="s">
        <v>443</v>
      </c>
    </row>
    <row r="8" spans="1:25" x14ac:dyDescent="0.2">
      <c r="A8" s="785"/>
      <c r="B8" s="786"/>
      <c r="C8" s="784"/>
      <c r="D8" s="783"/>
      <c r="E8" s="784"/>
      <c r="F8" s="783"/>
      <c r="G8" s="784"/>
      <c r="H8" s="783"/>
      <c r="I8" s="785"/>
      <c r="J8" s="785"/>
      <c r="K8" s="784"/>
      <c r="L8" s="783"/>
      <c r="N8" s="809"/>
      <c r="O8" s="812"/>
      <c r="P8" s="808"/>
      <c r="Q8" s="811"/>
      <c r="R8" s="808"/>
      <c r="S8" s="807"/>
      <c r="T8" s="808"/>
      <c r="U8" s="807"/>
      <c r="V8" s="810"/>
      <c r="W8" s="809"/>
      <c r="X8" s="808"/>
      <c r="Y8" s="807"/>
    </row>
    <row r="9" spans="1:25" x14ac:dyDescent="0.2">
      <c r="A9" s="688">
        <v>1</v>
      </c>
      <c r="B9" s="553" t="s">
        <v>442</v>
      </c>
      <c r="C9" s="781">
        <v>8</v>
      </c>
      <c r="D9" s="780">
        <v>9</v>
      </c>
      <c r="E9" s="781">
        <v>25</v>
      </c>
      <c r="F9" s="780">
        <v>50</v>
      </c>
      <c r="G9" s="781">
        <v>26</v>
      </c>
      <c r="H9" s="780">
        <v>26</v>
      </c>
      <c r="I9" s="782">
        <v>0</v>
      </c>
      <c r="J9" s="782">
        <v>0</v>
      </c>
      <c r="K9" s="781">
        <v>0</v>
      </c>
      <c r="L9" s="780">
        <v>0</v>
      </c>
      <c r="N9" s="806">
        <v>1</v>
      </c>
      <c r="O9" s="805" t="s">
        <v>442</v>
      </c>
      <c r="P9" s="549">
        <v>7</v>
      </c>
      <c r="Q9" s="804">
        <v>9</v>
      </c>
      <c r="R9" s="801">
        <f>+E9+E21+E34+E47+E60+E80+E100+E121+E142+E162+E182+E203</f>
        <v>223</v>
      </c>
      <c r="S9" s="800">
        <f>+F9+F21+F34+F47+F60+F80+F100+F121+F142+F162+F182+F203</f>
        <v>560</v>
      </c>
      <c r="T9" s="801">
        <f>+G9+G21+G34+G47+G60+G80+G100+G121+G142+G162+G182+G203</f>
        <v>238</v>
      </c>
      <c r="U9" s="800">
        <f>+H9+H21+H34+H47+H60+H80+H100+H121+H142+H162+H182+H203</f>
        <v>238</v>
      </c>
      <c r="V9" s="803">
        <v>0</v>
      </c>
      <c r="W9" s="802">
        <v>0</v>
      </c>
      <c r="X9" s="801">
        <v>0</v>
      </c>
      <c r="Y9" s="800">
        <v>0</v>
      </c>
    </row>
    <row r="10" spans="1:25" ht="13.5" thickBot="1" x14ac:dyDescent="0.25">
      <c r="A10" s="778"/>
      <c r="B10" s="779"/>
      <c r="C10" s="777"/>
      <c r="D10" s="7"/>
      <c r="E10" s="777"/>
      <c r="F10" s="7"/>
      <c r="G10" s="777"/>
      <c r="H10" s="7"/>
      <c r="I10" s="778"/>
      <c r="J10" s="778"/>
      <c r="K10" s="777"/>
      <c r="L10" s="7"/>
      <c r="N10" s="796"/>
      <c r="O10" s="799"/>
      <c r="P10" s="795"/>
      <c r="Q10" s="798"/>
      <c r="R10" s="795"/>
      <c r="S10" s="794"/>
      <c r="T10" s="795"/>
      <c r="U10" s="794"/>
      <c r="V10" s="797"/>
      <c r="W10" s="796"/>
      <c r="X10" s="795"/>
      <c r="Y10" s="794"/>
    </row>
    <row r="12" spans="1:25" x14ac:dyDescent="0.2">
      <c r="I12" s="694"/>
      <c r="J12" s="694"/>
    </row>
    <row r="13" spans="1:25" ht="15" x14ac:dyDescent="0.25">
      <c r="A13" s="2941" t="s">
        <v>462</v>
      </c>
      <c r="B13" s="2941"/>
      <c r="C13" s="2941"/>
      <c r="D13" s="2941"/>
      <c r="E13" s="2941"/>
      <c r="F13" s="2941"/>
      <c r="G13" s="2941"/>
      <c r="H13" s="2941"/>
      <c r="I13" s="2941"/>
      <c r="J13" s="2941"/>
      <c r="K13" s="2941"/>
      <c r="L13" s="2941"/>
    </row>
    <row r="14" spans="1:25" ht="15" x14ac:dyDescent="0.25">
      <c r="A14" s="2941" t="s">
        <v>461</v>
      </c>
      <c r="B14" s="2941"/>
      <c r="C14" s="2941"/>
      <c r="D14" s="2941"/>
      <c r="E14" s="2941"/>
      <c r="F14" s="2941"/>
      <c r="G14" s="2941"/>
      <c r="H14" s="2941"/>
      <c r="I14" s="2941"/>
      <c r="J14" s="2941"/>
      <c r="K14" s="2941"/>
      <c r="L14" s="2941"/>
    </row>
    <row r="16" spans="1:25" ht="15.75" thickBot="1" x14ac:dyDescent="0.3">
      <c r="A16" s="2962" t="s">
        <v>460</v>
      </c>
      <c r="B16" s="2962"/>
      <c r="C16" s="2962"/>
      <c r="D16" s="2962"/>
      <c r="E16" s="2962"/>
      <c r="F16" s="793"/>
      <c r="G16" s="793"/>
      <c r="H16" s="793"/>
      <c r="I16" s="793"/>
      <c r="J16" s="793"/>
      <c r="K16" s="793"/>
      <c r="L16" s="793"/>
    </row>
    <row r="17" spans="1:12" x14ac:dyDescent="0.2">
      <c r="A17" s="2963" t="s">
        <v>434</v>
      </c>
      <c r="B17" s="2966" t="s">
        <v>459</v>
      </c>
      <c r="C17" s="2969" t="s">
        <v>458</v>
      </c>
      <c r="D17" s="2970"/>
      <c r="E17" s="2969" t="s">
        <v>457</v>
      </c>
      <c r="F17" s="2970"/>
      <c r="G17" s="2969" t="s">
        <v>456</v>
      </c>
      <c r="H17" s="2970"/>
      <c r="I17" s="2966" t="s">
        <v>455</v>
      </c>
      <c r="J17" s="2966" t="s">
        <v>454</v>
      </c>
      <c r="K17" s="2969" t="s">
        <v>453</v>
      </c>
      <c r="L17" s="2970"/>
    </row>
    <row r="18" spans="1:12" x14ac:dyDescent="0.2">
      <c r="A18" s="2964"/>
      <c r="B18" s="2967"/>
      <c r="C18" s="792" t="s">
        <v>452</v>
      </c>
      <c r="D18" s="791" t="s">
        <v>451</v>
      </c>
      <c r="E18" s="792" t="s">
        <v>450</v>
      </c>
      <c r="F18" s="791" t="s">
        <v>449</v>
      </c>
      <c r="G18" s="2971"/>
      <c r="H18" s="2972"/>
      <c r="I18" s="2967"/>
      <c r="J18" s="2967"/>
      <c r="K18" s="790" t="s">
        <v>228</v>
      </c>
      <c r="L18" s="789" t="s">
        <v>229</v>
      </c>
    </row>
    <row r="19" spans="1:12" ht="13.5" thickBot="1" x14ac:dyDescent="0.25">
      <c r="A19" s="2965"/>
      <c r="B19" s="2968"/>
      <c r="C19" s="788" t="s">
        <v>448</v>
      </c>
      <c r="D19" s="787" t="s">
        <v>448</v>
      </c>
      <c r="E19" s="788" t="s">
        <v>447</v>
      </c>
      <c r="F19" s="787" t="s">
        <v>447</v>
      </c>
      <c r="G19" s="788" t="s">
        <v>446</v>
      </c>
      <c r="H19" s="787" t="s">
        <v>445</v>
      </c>
      <c r="I19" s="2968"/>
      <c r="J19" s="2968"/>
      <c r="K19" s="788" t="s">
        <v>444</v>
      </c>
      <c r="L19" s="787" t="s">
        <v>443</v>
      </c>
    </row>
    <row r="20" spans="1:12" x14ac:dyDescent="0.2">
      <c r="A20" s="785"/>
      <c r="B20" s="786"/>
      <c r="C20" s="784"/>
      <c r="D20" s="783"/>
      <c r="E20" s="784"/>
      <c r="F20" s="783"/>
      <c r="G20" s="784"/>
      <c r="H20" s="783"/>
      <c r="I20" s="785"/>
      <c r="J20" s="785"/>
      <c r="K20" s="784"/>
      <c r="L20" s="783"/>
    </row>
    <row r="21" spans="1:12" x14ac:dyDescent="0.2">
      <c r="A21" s="688">
        <v>1</v>
      </c>
      <c r="B21" s="553" t="s">
        <v>442</v>
      </c>
      <c r="C21" s="781">
        <v>8</v>
      </c>
      <c r="D21" s="780">
        <v>9</v>
      </c>
      <c r="E21" s="781">
        <v>17</v>
      </c>
      <c r="F21" s="780">
        <v>32</v>
      </c>
      <c r="G21" s="781">
        <v>33</v>
      </c>
      <c r="H21" s="780">
        <v>33</v>
      </c>
      <c r="I21" s="782">
        <v>0</v>
      </c>
      <c r="J21" s="782">
        <v>0</v>
      </c>
      <c r="K21" s="781">
        <v>0</v>
      </c>
      <c r="L21" s="780">
        <v>0</v>
      </c>
    </row>
    <row r="22" spans="1:12" ht="13.5" thickBot="1" x14ac:dyDescent="0.25">
      <c r="A22" s="778"/>
      <c r="B22" s="779"/>
      <c r="C22" s="777"/>
      <c r="D22" s="7"/>
      <c r="E22" s="777"/>
      <c r="F22" s="7"/>
      <c r="G22" s="777"/>
      <c r="H22" s="7"/>
      <c r="I22" s="778"/>
      <c r="J22" s="778"/>
      <c r="K22" s="777"/>
      <c r="L22" s="7"/>
    </row>
    <row r="24" spans="1:12" x14ac:dyDescent="0.2">
      <c r="A24" s="354" t="s">
        <v>634</v>
      </c>
      <c r="B24" s="354" t="s">
        <v>763</v>
      </c>
      <c r="C24" s="354"/>
      <c r="D24" s="354"/>
      <c r="E24" s="1170"/>
      <c r="F24" s="354"/>
      <c r="I24" s="2937"/>
      <c r="J24" s="2937"/>
    </row>
    <row r="25" spans="1:12" x14ac:dyDescent="0.2">
      <c r="I25" s="694"/>
      <c r="J25" s="635"/>
    </row>
    <row r="26" spans="1:12" ht="15" x14ac:dyDescent="0.25">
      <c r="A26" s="2941" t="s">
        <v>462</v>
      </c>
      <c r="B26" s="2941"/>
      <c r="C26" s="2941"/>
      <c r="D26" s="2941"/>
      <c r="E26" s="2941"/>
      <c r="F26" s="2941"/>
      <c r="G26" s="2941"/>
      <c r="H26" s="2941"/>
      <c r="I26" s="2941"/>
      <c r="J26" s="2941"/>
      <c r="K26" s="2941"/>
      <c r="L26" s="2941"/>
    </row>
    <row r="27" spans="1:12" ht="15" x14ac:dyDescent="0.25">
      <c r="A27" s="2941" t="s">
        <v>764</v>
      </c>
      <c r="B27" s="2941"/>
      <c r="C27" s="2941"/>
      <c r="D27" s="2941"/>
      <c r="E27" s="2941"/>
      <c r="F27" s="2941"/>
      <c r="G27" s="2941"/>
      <c r="H27" s="2941"/>
      <c r="I27" s="2941"/>
      <c r="J27" s="2941"/>
      <c r="K27" s="2941"/>
      <c r="L27" s="2941"/>
    </row>
    <row r="29" spans="1:12" ht="15.75" thickBot="1" x14ac:dyDescent="0.3">
      <c r="A29" s="2962" t="s">
        <v>460</v>
      </c>
      <c r="B29" s="2962"/>
      <c r="C29" s="2962"/>
      <c r="D29" s="2962"/>
      <c r="E29" s="2962"/>
      <c r="F29" s="793"/>
      <c r="G29" s="793"/>
      <c r="H29" s="793"/>
      <c r="I29" s="793"/>
      <c r="J29" s="793"/>
      <c r="K29" s="793"/>
      <c r="L29" s="793"/>
    </row>
    <row r="30" spans="1:12" x14ac:dyDescent="0.2">
      <c r="A30" s="2963" t="s">
        <v>434</v>
      </c>
      <c r="B30" s="2966" t="s">
        <v>459</v>
      </c>
      <c r="C30" s="2969" t="s">
        <v>458</v>
      </c>
      <c r="D30" s="2970"/>
      <c r="E30" s="2969" t="s">
        <v>457</v>
      </c>
      <c r="F30" s="2970"/>
      <c r="G30" s="2969" t="s">
        <v>456</v>
      </c>
      <c r="H30" s="2970"/>
      <c r="I30" s="2966" t="s">
        <v>455</v>
      </c>
      <c r="J30" s="2966" t="s">
        <v>454</v>
      </c>
      <c r="K30" s="2969" t="s">
        <v>453</v>
      </c>
      <c r="L30" s="2970"/>
    </row>
    <row r="31" spans="1:12" x14ac:dyDescent="0.2">
      <c r="A31" s="2964"/>
      <c r="B31" s="2967"/>
      <c r="C31" s="792" t="s">
        <v>452</v>
      </c>
      <c r="D31" s="791" t="s">
        <v>451</v>
      </c>
      <c r="E31" s="792" t="s">
        <v>450</v>
      </c>
      <c r="F31" s="791" t="s">
        <v>449</v>
      </c>
      <c r="G31" s="2971"/>
      <c r="H31" s="2972"/>
      <c r="I31" s="2967"/>
      <c r="J31" s="2967"/>
      <c r="K31" s="1295" t="s">
        <v>228</v>
      </c>
      <c r="L31" s="1296" t="s">
        <v>229</v>
      </c>
    </row>
    <row r="32" spans="1:12" ht="13.5" thickBot="1" x14ac:dyDescent="0.25">
      <c r="A32" s="2965"/>
      <c r="B32" s="2968"/>
      <c r="C32" s="788" t="s">
        <v>448</v>
      </c>
      <c r="D32" s="787" t="s">
        <v>448</v>
      </c>
      <c r="E32" s="788" t="s">
        <v>447</v>
      </c>
      <c r="F32" s="787" t="s">
        <v>447</v>
      </c>
      <c r="G32" s="788" t="s">
        <v>446</v>
      </c>
      <c r="H32" s="787" t="s">
        <v>445</v>
      </c>
      <c r="I32" s="2968"/>
      <c r="J32" s="2968"/>
      <c r="K32" s="788" t="s">
        <v>444</v>
      </c>
      <c r="L32" s="787" t="s">
        <v>443</v>
      </c>
    </row>
    <row r="33" spans="1:12" x14ac:dyDescent="0.2">
      <c r="A33" s="785"/>
      <c r="B33" s="786"/>
      <c r="C33" s="784"/>
      <c r="D33" s="783"/>
      <c r="E33" s="784"/>
      <c r="F33" s="783"/>
      <c r="G33" s="784"/>
      <c r="H33" s="783"/>
      <c r="I33" s="785"/>
      <c r="J33" s="785"/>
      <c r="K33" s="784"/>
      <c r="L33" s="783"/>
    </row>
    <row r="34" spans="1:12" x14ac:dyDescent="0.2">
      <c r="A34" s="688">
        <v>1</v>
      </c>
      <c r="B34" s="1293" t="s">
        <v>442</v>
      </c>
      <c r="C34" s="781">
        <v>7</v>
      </c>
      <c r="D34" s="780">
        <v>9</v>
      </c>
      <c r="E34" s="781">
        <v>32</v>
      </c>
      <c r="F34" s="780">
        <v>40</v>
      </c>
      <c r="G34" s="781">
        <v>29</v>
      </c>
      <c r="H34" s="780">
        <v>29</v>
      </c>
      <c r="I34" s="782">
        <v>0</v>
      </c>
      <c r="J34" s="782">
        <v>0</v>
      </c>
      <c r="K34" s="781">
        <v>0</v>
      </c>
      <c r="L34" s="780">
        <v>0</v>
      </c>
    </row>
    <row r="35" spans="1:12" ht="13.5" thickBot="1" x14ac:dyDescent="0.25">
      <c r="A35" s="778"/>
      <c r="B35" s="779"/>
      <c r="C35" s="777"/>
      <c r="D35" s="7"/>
      <c r="E35" s="777"/>
      <c r="F35" s="7"/>
      <c r="G35" s="777"/>
      <c r="H35" s="7"/>
      <c r="I35" s="778"/>
      <c r="J35" s="778"/>
      <c r="K35" s="777"/>
      <c r="L35" s="7"/>
    </row>
    <row r="37" spans="1:12" x14ac:dyDescent="0.2">
      <c r="A37" s="354" t="s">
        <v>634</v>
      </c>
      <c r="B37" s="354" t="s">
        <v>763</v>
      </c>
      <c r="C37" s="354"/>
      <c r="D37" s="354"/>
      <c r="E37" s="1170"/>
      <c r="F37" s="354"/>
      <c r="I37" s="2937"/>
      <c r="J37" s="2937"/>
    </row>
    <row r="38" spans="1:12" x14ac:dyDescent="0.2">
      <c r="I38" s="694"/>
      <c r="J38" s="635"/>
    </row>
    <row r="39" spans="1:12" ht="15" x14ac:dyDescent="0.25">
      <c r="A39" s="2941" t="s">
        <v>462</v>
      </c>
      <c r="B39" s="2941"/>
      <c r="C39" s="2941"/>
      <c r="D39" s="2941"/>
      <c r="E39" s="2941"/>
      <c r="F39" s="2941"/>
      <c r="G39" s="2941"/>
      <c r="H39" s="2941"/>
      <c r="I39" s="2941"/>
      <c r="J39" s="2941"/>
      <c r="K39" s="2941"/>
      <c r="L39" s="2941"/>
    </row>
    <row r="40" spans="1:12" ht="15" x14ac:dyDescent="0.25">
      <c r="A40" s="2941" t="s">
        <v>777</v>
      </c>
      <c r="B40" s="2941"/>
      <c r="C40" s="2941"/>
      <c r="D40" s="2941"/>
      <c r="E40" s="2941"/>
      <c r="F40" s="2941"/>
      <c r="G40" s="2941"/>
      <c r="H40" s="2941"/>
      <c r="I40" s="2941"/>
      <c r="J40" s="2941"/>
      <c r="K40" s="2941"/>
      <c r="L40" s="2941"/>
    </row>
    <row r="42" spans="1:12" ht="15.75" thickBot="1" x14ac:dyDescent="0.3">
      <c r="A42" s="2962" t="s">
        <v>460</v>
      </c>
      <c r="B42" s="2962"/>
      <c r="C42" s="2962"/>
      <c r="D42" s="2962"/>
      <c r="E42" s="2962"/>
      <c r="F42" s="793"/>
      <c r="G42" s="793"/>
      <c r="H42" s="793"/>
      <c r="I42" s="793"/>
      <c r="J42" s="793"/>
      <c r="K42" s="793"/>
      <c r="L42" s="793"/>
    </row>
    <row r="43" spans="1:12" x14ac:dyDescent="0.2">
      <c r="A43" s="2963" t="s">
        <v>434</v>
      </c>
      <c r="B43" s="2966" t="s">
        <v>459</v>
      </c>
      <c r="C43" s="2969" t="s">
        <v>458</v>
      </c>
      <c r="D43" s="2970"/>
      <c r="E43" s="2969" t="s">
        <v>457</v>
      </c>
      <c r="F43" s="2970"/>
      <c r="G43" s="2969" t="s">
        <v>456</v>
      </c>
      <c r="H43" s="2970"/>
      <c r="I43" s="2966" t="s">
        <v>455</v>
      </c>
      <c r="J43" s="2966" t="s">
        <v>454</v>
      </c>
      <c r="K43" s="2969" t="s">
        <v>453</v>
      </c>
      <c r="L43" s="2970"/>
    </row>
    <row r="44" spans="1:12" x14ac:dyDescent="0.2">
      <c r="A44" s="2964"/>
      <c r="B44" s="2967"/>
      <c r="C44" s="792" t="s">
        <v>452</v>
      </c>
      <c r="D44" s="791" t="s">
        <v>451</v>
      </c>
      <c r="E44" s="792" t="s">
        <v>450</v>
      </c>
      <c r="F44" s="791" t="s">
        <v>449</v>
      </c>
      <c r="G44" s="2971"/>
      <c r="H44" s="2972"/>
      <c r="I44" s="2967"/>
      <c r="J44" s="2967"/>
      <c r="K44" s="1436" t="s">
        <v>228</v>
      </c>
      <c r="L44" s="1437" t="s">
        <v>229</v>
      </c>
    </row>
    <row r="45" spans="1:12" ht="13.5" thickBot="1" x14ac:dyDescent="0.25">
      <c r="A45" s="2965"/>
      <c r="B45" s="2968"/>
      <c r="C45" s="788" t="s">
        <v>448</v>
      </c>
      <c r="D45" s="787" t="s">
        <v>448</v>
      </c>
      <c r="E45" s="788" t="s">
        <v>447</v>
      </c>
      <c r="F45" s="787" t="s">
        <v>447</v>
      </c>
      <c r="G45" s="788" t="s">
        <v>446</v>
      </c>
      <c r="H45" s="787" t="s">
        <v>445</v>
      </c>
      <c r="I45" s="2968"/>
      <c r="J45" s="2968"/>
      <c r="K45" s="788" t="s">
        <v>444</v>
      </c>
      <c r="L45" s="787" t="s">
        <v>443</v>
      </c>
    </row>
    <row r="46" spans="1:12" x14ac:dyDescent="0.2">
      <c r="A46" s="785"/>
      <c r="B46" s="786"/>
      <c r="C46" s="784"/>
      <c r="D46" s="783"/>
      <c r="E46" s="784"/>
      <c r="F46" s="783"/>
      <c r="G46" s="784"/>
      <c r="H46" s="783"/>
      <c r="I46" s="785"/>
      <c r="J46" s="785"/>
      <c r="K46" s="784"/>
      <c r="L46" s="783"/>
    </row>
    <row r="47" spans="1:12" x14ac:dyDescent="0.2">
      <c r="A47" s="688">
        <v>1</v>
      </c>
      <c r="B47" s="1435" t="s">
        <v>442</v>
      </c>
      <c r="C47" s="781">
        <v>7</v>
      </c>
      <c r="D47" s="780">
        <v>9</v>
      </c>
      <c r="E47" s="781">
        <v>28</v>
      </c>
      <c r="F47" s="780">
        <v>66</v>
      </c>
      <c r="G47" s="781">
        <v>18</v>
      </c>
      <c r="H47" s="780">
        <v>18</v>
      </c>
      <c r="I47" s="782">
        <v>0</v>
      </c>
      <c r="J47" s="782">
        <v>0</v>
      </c>
      <c r="K47" s="781">
        <v>0</v>
      </c>
      <c r="L47" s="780">
        <v>0</v>
      </c>
    </row>
    <row r="48" spans="1:12" ht="13.5" thickBot="1" x14ac:dyDescent="0.25">
      <c r="A48" s="778"/>
      <c r="B48" s="779"/>
      <c r="C48" s="777"/>
      <c r="D48" s="7"/>
      <c r="E48" s="777"/>
      <c r="F48" s="7"/>
      <c r="G48" s="777"/>
      <c r="H48" s="7"/>
      <c r="I48" s="778"/>
      <c r="J48" s="778"/>
      <c r="K48" s="777"/>
      <c r="L48" s="7"/>
    </row>
    <row r="50" spans="1:12" x14ac:dyDescent="0.2">
      <c r="A50" s="354" t="s">
        <v>634</v>
      </c>
      <c r="B50" s="354" t="s">
        <v>763</v>
      </c>
      <c r="C50" s="354"/>
      <c r="D50" s="354"/>
      <c r="E50" s="1170"/>
      <c r="F50" s="354"/>
      <c r="I50" s="2937"/>
      <c r="J50" s="2937"/>
    </row>
    <row r="51" spans="1:12" x14ac:dyDescent="0.2">
      <c r="I51" s="694"/>
      <c r="J51" s="635"/>
    </row>
    <row r="52" spans="1:12" ht="15" x14ac:dyDescent="0.25">
      <c r="A52" s="2941" t="s">
        <v>462</v>
      </c>
      <c r="B52" s="2941"/>
      <c r="C52" s="2941"/>
      <c r="D52" s="2941"/>
      <c r="E52" s="2941"/>
      <c r="F52" s="2941"/>
      <c r="G52" s="2941"/>
      <c r="H52" s="2941"/>
      <c r="I52" s="2941"/>
      <c r="J52" s="2941"/>
      <c r="K52" s="2941"/>
      <c r="L52" s="2941"/>
    </row>
    <row r="53" spans="1:12" ht="15" x14ac:dyDescent="0.25">
      <c r="A53" s="2941" t="s">
        <v>809</v>
      </c>
      <c r="B53" s="2941"/>
      <c r="C53" s="2941"/>
      <c r="D53" s="2941"/>
      <c r="E53" s="2941"/>
      <c r="F53" s="2941"/>
      <c r="G53" s="2941"/>
      <c r="H53" s="2941"/>
      <c r="I53" s="2941"/>
      <c r="J53" s="2941"/>
      <c r="K53" s="2941"/>
      <c r="L53" s="2941"/>
    </row>
    <row r="55" spans="1:12" ht="15.75" thickBot="1" x14ac:dyDescent="0.3">
      <c r="A55" s="2962" t="s">
        <v>460</v>
      </c>
      <c r="B55" s="2962"/>
      <c r="C55" s="2962"/>
      <c r="D55" s="2962"/>
      <c r="E55" s="2962"/>
      <c r="F55" s="793"/>
      <c r="G55" s="793"/>
      <c r="H55" s="793"/>
      <c r="I55" s="793"/>
      <c r="J55" s="793"/>
      <c r="K55" s="793"/>
      <c r="L55" s="793"/>
    </row>
    <row r="56" spans="1:12" x14ac:dyDescent="0.2">
      <c r="A56" s="2963" t="s">
        <v>434</v>
      </c>
      <c r="B56" s="2966" t="s">
        <v>459</v>
      </c>
      <c r="C56" s="2969" t="s">
        <v>458</v>
      </c>
      <c r="D56" s="2970"/>
      <c r="E56" s="2969" t="s">
        <v>457</v>
      </c>
      <c r="F56" s="2970"/>
      <c r="G56" s="2969" t="s">
        <v>456</v>
      </c>
      <c r="H56" s="2970"/>
      <c r="I56" s="2966" t="s">
        <v>455</v>
      </c>
      <c r="J56" s="2966" t="s">
        <v>454</v>
      </c>
      <c r="K56" s="2969" t="s">
        <v>453</v>
      </c>
      <c r="L56" s="2970"/>
    </row>
    <row r="57" spans="1:12" x14ac:dyDescent="0.2">
      <c r="A57" s="2964"/>
      <c r="B57" s="2967"/>
      <c r="C57" s="792" t="s">
        <v>452</v>
      </c>
      <c r="D57" s="791" t="s">
        <v>451</v>
      </c>
      <c r="E57" s="792" t="s">
        <v>450</v>
      </c>
      <c r="F57" s="791" t="s">
        <v>449</v>
      </c>
      <c r="G57" s="2971"/>
      <c r="H57" s="2972"/>
      <c r="I57" s="2967"/>
      <c r="J57" s="2967"/>
      <c r="K57" s="1622" t="s">
        <v>228</v>
      </c>
      <c r="L57" s="1623" t="s">
        <v>229</v>
      </c>
    </row>
    <row r="58" spans="1:12" ht="13.5" thickBot="1" x14ac:dyDescent="0.25">
      <c r="A58" s="2965"/>
      <c r="B58" s="2968"/>
      <c r="C58" s="788" t="s">
        <v>448</v>
      </c>
      <c r="D58" s="787" t="s">
        <v>448</v>
      </c>
      <c r="E58" s="788" t="s">
        <v>447</v>
      </c>
      <c r="F58" s="787" t="s">
        <v>447</v>
      </c>
      <c r="G58" s="788" t="s">
        <v>446</v>
      </c>
      <c r="H58" s="787" t="s">
        <v>445</v>
      </c>
      <c r="I58" s="2968"/>
      <c r="J58" s="2968"/>
      <c r="K58" s="788" t="s">
        <v>444</v>
      </c>
      <c r="L58" s="787" t="s">
        <v>443</v>
      </c>
    </row>
    <row r="59" spans="1:12" x14ac:dyDescent="0.2">
      <c r="A59" s="785"/>
      <c r="B59" s="786"/>
      <c r="C59" s="784"/>
      <c r="D59" s="783"/>
      <c r="E59" s="784"/>
      <c r="F59" s="783"/>
      <c r="G59" s="784"/>
      <c r="H59" s="783"/>
      <c r="I59" s="785"/>
      <c r="J59" s="785"/>
      <c r="K59" s="784"/>
      <c r="L59" s="783"/>
    </row>
    <row r="60" spans="1:12" x14ac:dyDescent="0.2">
      <c r="A60" s="688">
        <v>1</v>
      </c>
      <c r="B60" s="1620" t="s">
        <v>442</v>
      </c>
      <c r="C60" s="781">
        <v>7</v>
      </c>
      <c r="D60" s="780">
        <v>9</v>
      </c>
      <c r="E60" s="781">
        <v>22</v>
      </c>
      <c r="F60" s="780">
        <v>33</v>
      </c>
      <c r="G60" s="781">
        <v>20</v>
      </c>
      <c r="H60" s="780">
        <v>20</v>
      </c>
      <c r="I60" s="782"/>
      <c r="J60" s="782">
        <v>0</v>
      </c>
      <c r="K60" s="781">
        <v>0</v>
      </c>
      <c r="L60" s="780">
        <v>0</v>
      </c>
    </row>
    <row r="61" spans="1:12" ht="13.5" thickBot="1" x14ac:dyDescent="0.25">
      <c r="A61" s="778"/>
      <c r="B61" s="779"/>
      <c r="C61" s="777"/>
      <c r="D61" s="7"/>
      <c r="E61" s="777"/>
      <c r="F61" s="7"/>
      <c r="G61" s="777"/>
      <c r="H61" s="7"/>
      <c r="I61" s="778"/>
      <c r="J61" s="778"/>
      <c r="K61" s="777"/>
      <c r="L61" s="7"/>
    </row>
    <row r="63" spans="1:12" x14ac:dyDescent="0.2">
      <c r="A63" s="354" t="s">
        <v>634</v>
      </c>
      <c r="B63" s="354" t="s">
        <v>763</v>
      </c>
      <c r="C63" s="354"/>
      <c r="D63" s="354"/>
      <c r="E63" s="1170"/>
      <c r="F63" s="354"/>
      <c r="I63" s="2937" t="s">
        <v>370</v>
      </c>
      <c r="J63" s="2937"/>
    </row>
    <row r="64" spans="1:12" x14ac:dyDescent="0.2">
      <c r="I64" s="694"/>
      <c r="J64" s="635"/>
    </row>
    <row r="65" spans="1:12" x14ac:dyDescent="0.2">
      <c r="I65" s="635"/>
      <c r="J65" s="635"/>
    </row>
    <row r="66" spans="1:12" x14ac:dyDescent="0.2">
      <c r="I66" s="694"/>
      <c r="J66" s="694"/>
    </row>
    <row r="67" spans="1:12" x14ac:dyDescent="0.2">
      <c r="I67" s="2938" t="s">
        <v>371</v>
      </c>
      <c r="J67" s="2938"/>
    </row>
    <row r="68" spans="1:12" x14ac:dyDescent="0.2">
      <c r="I68" s="2937" t="s">
        <v>372</v>
      </c>
      <c r="J68" s="2937"/>
    </row>
    <row r="69" spans="1:12" x14ac:dyDescent="0.2">
      <c r="I69" s="2937" t="s">
        <v>373</v>
      </c>
      <c r="J69" s="2937"/>
    </row>
    <row r="72" spans="1:12" ht="15" x14ac:dyDescent="0.25">
      <c r="A72" s="2941" t="s">
        <v>462</v>
      </c>
      <c r="B72" s="2941"/>
      <c r="C72" s="2941"/>
      <c r="D72" s="2941"/>
      <c r="E72" s="2941"/>
      <c r="F72" s="2941"/>
      <c r="G72" s="2941"/>
      <c r="H72" s="2941"/>
      <c r="I72" s="2941"/>
      <c r="J72" s="2941"/>
      <c r="K72" s="2941"/>
      <c r="L72" s="2941"/>
    </row>
    <row r="73" spans="1:12" ht="15" x14ac:dyDescent="0.25">
      <c r="A73" s="2941" t="s">
        <v>819</v>
      </c>
      <c r="B73" s="2941"/>
      <c r="C73" s="2941"/>
      <c r="D73" s="2941"/>
      <c r="E73" s="2941"/>
      <c r="F73" s="2941"/>
      <c r="G73" s="2941"/>
      <c r="H73" s="2941"/>
      <c r="I73" s="2941"/>
      <c r="J73" s="2941"/>
      <c r="K73" s="2941"/>
      <c r="L73" s="2941"/>
    </row>
    <row r="75" spans="1:12" ht="15.75" thickBot="1" x14ac:dyDescent="0.3">
      <c r="A75" s="2962" t="s">
        <v>460</v>
      </c>
      <c r="B75" s="2962"/>
      <c r="C75" s="2962"/>
      <c r="D75" s="2962"/>
      <c r="E75" s="2962"/>
      <c r="F75" s="793"/>
      <c r="G75" s="793"/>
      <c r="H75" s="793"/>
      <c r="I75" s="793"/>
      <c r="J75" s="793"/>
      <c r="K75" s="793"/>
      <c r="L75" s="793"/>
    </row>
    <row r="76" spans="1:12" x14ac:dyDescent="0.2">
      <c r="A76" s="2963" t="s">
        <v>434</v>
      </c>
      <c r="B76" s="2966" t="s">
        <v>459</v>
      </c>
      <c r="C76" s="2969" t="s">
        <v>458</v>
      </c>
      <c r="D76" s="2970"/>
      <c r="E76" s="2969" t="s">
        <v>457</v>
      </c>
      <c r="F76" s="2970"/>
      <c r="G76" s="2969" t="s">
        <v>456</v>
      </c>
      <c r="H76" s="2970"/>
      <c r="I76" s="2966" t="s">
        <v>455</v>
      </c>
      <c r="J76" s="2966" t="s">
        <v>454</v>
      </c>
      <c r="K76" s="2969" t="s">
        <v>453</v>
      </c>
      <c r="L76" s="2970"/>
    </row>
    <row r="77" spans="1:12" x14ac:dyDescent="0.2">
      <c r="A77" s="2964"/>
      <c r="B77" s="2967"/>
      <c r="C77" s="792" t="s">
        <v>452</v>
      </c>
      <c r="D77" s="791" t="s">
        <v>451</v>
      </c>
      <c r="E77" s="792" t="s">
        <v>450</v>
      </c>
      <c r="F77" s="791" t="s">
        <v>449</v>
      </c>
      <c r="G77" s="2971"/>
      <c r="H77" s="2972"/>
      <c r="I77" s="2967"/>
      <c r="J77" s="2967"/>
      <c r="K77" s="1768" t="s">
        <v>228</v>
      </c>
      <c r="L77" s="1769" t="s">
        <v>229</v>
      </c>
    </row>
    <row r="78" spans="1:12" ht="13.5" thickBot="1" x14ac:dyDescent="0.25">
      <c r="A78" s="2965"/>
      <c r="B78" s="2968"/>
      <c r="C78" s="788" t="s">
        <v>448</v>
      </c>
      <c r="D78" s="787" t="s">
        <v>448</v>
      </c>
      <c r="E78" s="788" t="s">
        <v>447</v>
      </c>
      <c r="F78" s="787" t="s">
        <v>447</v>
      </c>
      <c r="G78" s="788" t="s">
        <v>446</v>
      </c>
      <c r="H78" s="787" t="s">
        <v>445</v>
      </c>
      <c r="I78" s="2968"/>
      <c r="J78" s="2968"/>
      <c r="K78" s="788" t="s">
        <v>444</v>
      </c>
      <c r="L78" s="787" t="s">
        <v>443</v>
      </c>
    </row>
    <row r="79" spans="1:12" x14ac:dyDescent="0.2">
      <c r="A79" s="785"/>
      <c r="B79" s="786"/>
      <c r="C79" s="784"/>
      <c r="D79" s="783"/>
      <c r="E79" s="784"/>
      <c r="F79" s="783"/>
      <c r="G79" s="784"/>
      <c r="H79" s="783"/>
      <c r="I79" s="785"/>
      <c r="J79" s="785"/>
      <c r="K79" s="784"/>
      <c r="L79" s="783"/>
    </row>
    <row r="80" spans="1:12" x14ac:dyDescent="0.2">
      <c r="A80" s="688">
        <v>1</v>
      </c>
      <c r="B80" s="1766" t="s">
        <v>442</v>
      </c>
      <c r="C80" s="781">
        <v>7</v>
      </c>
      <c r="D80" s="780">
        <v>9</v>
      </c>
      <c r="E80" s="781">
        <v>9</v>
      </c>
      <c r="F80" s="780">
        <v>69</v>
      </c>
      <c r="G80" s="781">
        <v>16</v>
      </c>
      <c r="H80" s="780">
        <v>16</v>
      </c>
      <c r="I80" s="782"/>
      <c r="J80" s="782">
        <v>0</v>
      </c>
      <c r="K80" s="781">
        <v>0</v>
      </c>
      <c r="L80" s="780">
        <v>0</v>
      </c>
    </row>
    <row r="81" spans="1:12" ht="13.5" thickBot="1" x14ac:dyDescent="0.25">
      <c r="A81" s="778"/>
      <c r="B81" s="779"/>
      <c r="C81" s="777"/>
      <c r="D81" s="7"/>
      <c r="E81" s="777"/>
      <c r="F81" s="7"/>
      <c r="G81" s="777"/>
      <c r="H81" s="7"/>
      <c r="I81" s="778"/>
      <c r="J81" s="778"/>
      <c r="K81" s="777"/>
      <c r="L81" s="7"/>
    </row>
    <row r="83" spans="1:12" x14ac:dyDescent="0.2">
      <c r="A83" s="354" t="s">
        <v>634</v>
      </c>
      <c r="B83" s="354" t="s">
        <v>763</v>
      </c>
      <c r="C83" s="354"/>
      <c r="D83" s="354"/>
      <c r="E83" s="1170"/>
      <c r="F83" s="354"/>
      <c r="I83" s="2937" t="s">
        <v>370</v>
      </c>
      <c r="J83" s="2937"/>
    </row>
    <row r="84" spans="1:12" x14ac:dyDescent="0.2">
      <c r="I84" s="694"/>
      <c r="J84" s="635"/>
    </row>
    <row r="85" spans="1:12" x14ac:dyDescent="0.2">
      <c r="I85" s="635"/>
      <c r="J85" s="635"/>
    </row>
    <row r="86" spans="1:12" x14ac:dyDescent="0.2">
      <c r="I86" s="694"/>
      <c r="J86" s="694"/>
    </row>
    <row r="87" spans="1:12" x14ac:dyDescent="0.2">
      <c r="I87" s="2938" t="s">
        <v>371</v>
      </c>
      <c r="J87" s="2938"/>
    </row>
    <row r="88" spans="1:12" x14ac:dyDescent="0.2">
      <c r="I88" s="2937" t="s">
        <v>372</v>
      </c>
      <c r="J88" s="2937"/>
    </row>
    <row r="89" spans="1:12" x14ac:dyDescent="0.2">
      <c r="I89" s="2937" t="s">
        <v>373</v>
      </c>
      <c r="J89" s="2937"/>
    </row>
    <row r="92" spans="1:12" ht="15" x14ac:dyDescent="0.25">
      <c r="A92" s="2941" t="s">
        <v>462</v>
      </c>
      <c r="B92" s="2941"/>
      <c r="C92" s="2941"/>
      <c r="D92" s="2941"/>
      <c r="E92" s="2941"/>
      <c r="F92" s="2941"/>
      <c r="G92" s="2941"/>
      <c r="H92" s="2941"/>
      <c r="I92" s="2941"/>
      <c r="J92" s="2941"/>
      <c r="K92" s="2941"/>
      <c r="L92" s="2941"/>
    </row>
    <row r="93" spans="1:12" ht="15" x14ac:dyDescent="0.25">
      <c r="A93" s="2941" t="s">
        <v>835</v>
      </c>
      <c r="B93" s="2941"/>
      <c r="C93" s="2941"/>
      <c r="D93" s="2941"/>
      <c r="E93" s="2941"/>
      <c r="F93" s="2941"/>
      <c r="G93" s="2941"/>
      <c r="H93" s="2941"/>
      <c r="I93" s="2941"/>
      <c r="J93" s="2941"/>
      <c r="K93" s="2941"/>
      <c r="L93" s="2941"/>
    </row>
    <row r="95" spans="1:12" ht="15.75" thickBot="1" x14ac:dyDescent="0.3">
      <c r="A95" s="2962" t="s">
        <v>460</v>
      </c>
      <c r="B95" s="2962"/>
      <c r="C95" s="2962"/>
      <c r="D95" s="2962"/>
      <c r="E95" s="2962"/>
      <c r="F95" s="793"/>
      <c r="G95" s="793"/>
      <c r="H95" s="793"/>
      <c r="I95" s="793"/>
      <c r="J95" s="793"/>
      <c r="K95" s="793"/>
      <c r="L95" s="793"/>
    </row>
    <row r="96" spans="1:12" x14ac:dyDescent="0.2">
      <c r="A96" s="2963" t="s">
        <v>434</v>
      </c>
      <c r="B96" s="2966" t="s">
        <v>459</v>
      </c>
      <c r="C96" s="2969" t="s">
        <v>458</v>
      </c>
      <c r="D96" s="2970"/>
      <c r="E96" s="2969" t="s">
        <v>457</v>
      </c>
      <c r="F96" s="2970"/>
      <c r="G96" s="2969" t="s">
        <v>456</v>
      </c>
      <c r="H96" s="2970"/>
      <c r="I96" s="2966" t="s">
        <v>455</v>
      </c>
      <c r="J96" s="2966" t="s">
        <v>454</v>
      </c>
      <c r="K96" s="2969" t="s">
        <v>453</v>
      </c>
      <c r="L96" s="2970"/>
    </row>
    <row r="97" spans="1:12" x14ac:dyDescent="0.2">
      <c r="A97" s="2964"/>
      <c r="B97" s="2967"/>
      <c r="C97" s="792" t="s">
        <v>452</v>
      </c>
      <c r="D97" s="791" t="s">
        <v>451</v>
      </c>
      <c r="E97" s="792" t="s">
        <v>450</v>
      </c>
      <c r="F97" s="791" t="s">
        <v>449</v>
      </c>
      <c r="G97" s="2971"/>
      <c r="H97" s="2972"/>
      <c r="I97" s="2967"/>
      <c r="J97" s="2967"/>
      <c r="K97" s="1925" t="s">
        <v>228</v>
      </c>
      <c r="L97" s="1926" t="s">
        <v>229</v>
      </c>
    </row>
    <row r="98" spans="1:12" ht="13.5" thickBot="1" x14ac:dyDescent="0.25">
      <c r="A98" s="2965"/>
      <c r="B98" s="2968"/>
      <c r="C98" s="788" t="s">
        <v>448</v>
      </c>
      <c r="D98" s="787" t="s">
        <v>448</v>
      </c>
      <c r="E98" s="788" t="s">
        <v>447</v>
      </c>
      <c r="F98" s="787" t="s">
        <v>447</v>
      </c>
      <c r="G98" s="788" t="s">
        <v>446</v>
      </c>
      <c r="H98" s="787" t="s">
        <v>445</v>
      </c>
      <c r="I98" s="2968"/>
      <c r="J98" s="2968"/>
      <c r="K98" s="788" t="s">
        <v>444</v>
      </c>
      <c r="L98" s="787" t="s">
        <v>443</v>
      </c>
    </row>
    <row r="99" spans="1:12" x14ac:dyDescent="0.2">
      <c r="A99" s="785"/>
      <c r="B99" s="786"/>
      <c r="C99" s="784"/>
      <c r="D99" s="783"/>
      <c r="E99" s="784"/>
      <c r="F99" s="783"/>
      <c r="G99" s="784"/>
      <c r="H99" s="783"/>
      <c r="I99" s="785"/>
      <c r="J99" s="785"/>
      <c r="K99" s="784"/>
      <c r="L99" s="783"/>
    </row>
    <row r="100" spans="1:12" x14ac:dyDescent="0.2">
      <c r="A100" s="688">
        <v>1</v>
      </c>
      <c r="B100" s="1923" t="s">
        <v>442</v>
      </c>
      <c r="C100" s="781">
        <v>7</v>
      </c>
      <c r="D100" s="780">
        <v>9</v>
      </c>
      <c r="E100" s="781">
        <v>20</v>
      </c>
      <c r="F100" s="780">
        <v>140</v>
      </c>
      <c r="G100" s="781">
        <v>28</v>
      </c>
      <c r="H100" s="780">
        <v>28</v>
      </c>
      <c r="I100" s="782"/>
      <c r="J100" s="782">
        <v>0</v>
      </c>
      <c r="K100" s="781">
        <v>0</v>
      </c>
      <c r="L100" s="780">
        <v>0</v>
      </c>
    </row>
    <row r="101" spans="1:12" ht="13.5" thickBot="1" x14ac:dyDescent="0.25">
      <c r="A101" s="778"/>
      <c r="B101" s="779"/>
      <c r="C101" s="777"/>
      <c r="D101" s="7"/>
      <c r="E101" s="777"/>
      <c r="F101" s="7"/>
      <c r="G101" s="777"/>
      <c r="H101" s="7"/>
      <c r="I101" s="778"/>
      <c r="J101" s="778"/>
      <c r="K101" s="777"/>
      <c r="L101" s="7"/>
    </row>
    <row r="103" spans="1:12" x14ac:dyDescent="0.2">
      <c r="A103" s="354" t="s">
        <v>634</v>
      </c>
      <c r="B103" s="354" t="s">
        <v>763</v>
      </c>
      <c r="C103" s="354"/>
      <c r="D103" s="354"/>
      <c r="E103" s="1170"/>
      <c r="F103" s="354"/>
    </row>
    <row r="104" spans="1:12" x14ac:dyDescent="0.2">
      <c r="I104" s="2937" t="s">
        <v>370</v>
      </c>
      <c r="J104" s="2937"/>
    </row>
    <row r="105" spans="1:12" x14ac:dyDescent="0.2">
      <c r="I105" s="1924"/>
      <c r="J105" s="1924"/>
    </row>
    <row r="106" spans="1:12" x14ac:dyDescent="0.2">
      <c r="I106" s="1924"/>
      <c r="J106" s="1924"/>
    </row>
    <row r="107" spans="1:12" x14ac:dyDescent="0.2">
      <c r="I107" s="1924"/>
      <c r="J107" s="1924"/>
    </row>
    <row r="108" spans="1:12" x14ac:dyDescent="0.2">
      <c r="I108" s="2938" t="s">
        <v>371</v>
      </c>
      <c r="J108" s="2938"/>
    </row>
    <row r="109" spans="1:12" x14ac:dyDescent="0.2">
      <c r="I109" s="2937" t="s">
        <v>372</v>
      </c>
      <c r="J109" s="2937"/>
    </row>
    <row r="110" spans="1:12" x14ac:dyDescent="0.2">
      <c r="I110" s="2937" t="s">
        <v>373</v>
      </c>
      <c r="J110" s="2937"/>
    </row>
    <row r="113" spans="1:12" ht="15" x14ac:dyDescent="0.25">
      <c r="A113" s="2941" t="s">
        <v>462</v>
      </c>
      <c r="B113" s="2941"/>
      <c r="C113" s="2941"/>
      <c r="D113" s="2941"/>
      <c r="E113" s="2941"/>
      <c r="F113" s="2941"/>
      <c r="G113" s="2941"/>
      <c r="H113" s="2941"/>
      <c r="I113" s="2941"/>
      <c r="J113" s="2941"/>
      <c r="K113" s="2941"/>
      <c r="L113" s="2941"/>
    </row>
    <row r="114" spans="1:12" ht="15" x14ac:dyDescent="0.25">
      <c r="A114" s="2941" t="s">
        <v>845</v>
      </c>
      <c r="B114" s="2941"/>
      <c r="C114" s="2941"/>
      <c r="D114" s="2941"/>
      <c r="E114" s="2941"/>
      <c r="F114" s="2941"/>
      <c r="G114" s="2941"/>
      <c r="H114" s="2941"/>
      <c r="I114" s="2941"/>
      <c r="J114" s="2941"/>
      <c r="K114" s="2941"/>
      <c r="L114" s="2941"/>
    </row>
    <row r="116" spans="1:12" ht="15.75" thickBot="1" x14ac:dyDescent="0.3">
      <c r="A116" s="2962" t="s">
        <v>460</v>
      </c>
      <c r="B116" s="2962"/>
      <c r="C116" s="2962"/>
      <c r="D116" s="2962"/>
      <c r="E116" s="2962"/>
      <c r="F116" s="793"/>
      <c r="G116" s="793"/>
      <c r="H116" s="793"/>
      <c r="I116" s="793"/>
      <c r="J116" s="793"/>
      <c r="K116" s="793"/>
      <c r="L116" s="793"/>
    </row>
    <row r="117" spans="1:12" x14ac:dyDescent="0.2">
      <c r="A117" s="2963" t="s">
        <v>434</v>
      </c>
      <c r="B117" s="2966" t="s">
        <v>459</v>
      </c>
      <c r="C117" s="2969" t="s">
        <v>458</v>
      </c>
      <c r="D117" s="2970"/>
      <c r="E117" s="2969" t="s">
        <v>457</v>
      </c>
      <c r="F117" s="2970"/>
      <c r="G117" s="2969" t="s">
        <v>456</v>
      </c>
      <c r="H117" s="2970"/>
      <c r="I117" s="2966" t="s">
        <v>455</v>
      </c>
      <c r="J117" s="2966" t="s">
        <v>454</v>
      </c>
      <c r="K117" s="2969" t="s">
        <v>453</v>
      </c>
      <c r="L117" s="2970"/>
    </row>
    <row r="118" spans="1:12" x14ac:dyDescent="0.2">
      <c r="A118" s="2964"/>
      <c r="B118" s="2967"/>
      <c r="C118" s="792" t="s">
        <v>452</v>
      </c>
      <c r="D118" s="791" t="s">
        <v>451</v>
      </c>
      <c r="E118" s="792" t="s">
        <v>450</v>
      </c>
      <c r="F118" s="791" t="s">
        <v>449</v>
      </c>
      <c r="G118" s="2971"/>
      <c r="H118" s="2972"/>
      <c r="I118" s="2967"/>
      <c r="J118" s="2967"/>
      <c r="K118" s="2009" t="s">
        <v>228</v>
      </c>
      <c r="L118" s="2010" t="s">
        <v>229</v>
      </c>
    </row>
    <row r="119" spans="1:12" ht="13.5" thickBot="1" x14ac:dyDescent="0.25">
      <c r="A119" s="2965"/>
      <c r="B119" s="2968"/>
      <c r="C119" s="788" t="s">
        <v>448</v>
      </c>
      <c r="D119" s="787" t="s">
        <v>448</v>
      </c>
      <c r="E119" s="788" t="s">
        <v>447</v>
      </c>
      <c r="F119" s="787" t="s">
        <v>447</v>
      </c>
      <c r="G119" s="788" t="s">
        <v>446</v>
      </c>
      <c r="H119" s="787" t="s">
        <v>445</v>
      </c>
      <c r="I119" s="2968"/>
      <c r="J119" s="2968"/>
      <c r="K119" s="788" t="s">
        <v>444</v>
      </c>
      <c r="L119" s="787" t="s">
        <v>443</v>
      </c>
    </row>
    <row r="120" spans="1:12" x14ac:dyDescent="0.2">
      <c r="A120" s="785"/>
      <c r="B120" s="786"/>
      <c r="C120" s="784"/>
      <c r="D120" s="783"/>
      <c r="E120" s="784"/>
      <c r="F120" s="783"/>
      <c r="G120" s="784"/>
      <c r="H120" s="783"/>
      <c r="I120" s="785"/>
      <c r="J120" s="785"/>
      <c r="K120" s="784"/>
      <c r="L120" s="783"/>
    </row>
    <row r="121" spans="1:12" x14ac:dyDescent="0.2">
      <c r="A121" s="688">
        <v>1</v>
      </c>
      <c r="B121" s="2005" t="s">
        <v>442</v>
      </c>
      <c r="C121" s="781">
        <v>7</v>
      </c>
      <c r="D121" s="780">
        <v>9</v>
      </c>
      <c r="E121" s="781">
        <v>13</v>
      </c>
      <c r="F121" s="780">
        <v>46</v>
      </c>
      <c r="G121" s="781">
        <v>15</v>
      </c>
      <c r="H121" s="780">
        <v>15</v>
      </c>
      <c r="I121" s="782"/>
      <c r="J121" s="782">
        <v>0</v>
      </c>
      <c r="K121" s="781">
        <v>0</v>
      </c>
      <c r="L121" s="780">
        <v>0</v>
      </c>
    </row>
    <row r="122" spans="1:12" ht="13.5" thickBot="1" x14ac:dyDescent="0.25">
      <c r="A122" s="778"/>
      <c r="B122" s="779"/>
      <c r="C122" s="777"/>
      <c r="D122" s="7"/>
      <c r="E122" s="777"/>
      <c r="F122" s="7"/>
      <c r="G122" s="777"/>
      <c r="H122" s="7"/>
      <c r="I122" s="778"/>
      <c r="J122" s="778"/>
      <c r="K122" s="777"/>
      <c r="L122" s="7"/>
    </row>
    <row r="124" spans="1:12" x14ac:dyDescent="0.2">
      <c r="A124" s="354" t="s">
        <v>634</v>
      </c>
      <c r="B124" s="354" t="s">
        <v>763</v>
      </c>
      <c r="C124" s="354"/>
      <c r="D124" s="354"/>
      <c r="E124" s="1170"/>
      <c r="F124" s="354"/>
    </row>
    <row r="125" spans="1:12" x14ac:dyDescent="0.2">
      <c r="I125" s="2937" t="s">
        <v>370</v>
      </c>
      <c r="J125" s="2937"/>
    </row>
    <row r="126" spans="1:12" x14ac:dyDescent="0.2">
      <c r="I126" s="2008"/>
      <c r="J126" s="2008"/>
    </row>
    <row r="127" spans="1:12" x14ac:dyDescent="0.2">
      <c r="I127" s="2008"/>
      <c r="J127" s="2008"/>
    </row>
    <row r="128" spans="1:12" x14ac:dyDescent="0.2">
      <c r="I128" s="2008"/>
      <c r="J128" s="2008"/>
    </row>
    <row r="129" spans="1:12" x14ac:dyDescent="0.2">
      <c r="I129" s="2938" t="s">
        <v>371</v>
      </c>
      <c r="J129" s="2938"/>
    </row>
    <row r="130" spans="1:12" x14ac:dyDescent="0.2">
      <c r="I130" s="2937" t="s">
        <v>372</v>
      </c>
      <c r="J130" s="2937"/>
    </row>
    <row r="131" spans="1:12" x14ac:dyDescent="0.2">
      <c r="I131" s="2937" t="s">
        <v>373</v>
      </c>
      <c r="J131" s="2937"/>
    </row>
    <row r="134" spans="1:12" ht="15" x14ac:dyDescent="0.25">
      <c r="A134" s="2941" t="s">
        <v>462</v>
      </c>
      <c r="B134" s="2941"/>
      <c r="C134" s="2941"/>
      <c r="D134" s="2941"/>
      <c r="E134" s="2941"/>
      <c r="F134" s="2941"/>
      <c r="G134" s="2941"/>
      <c r="H134" s="2941"/>
      <c r="I134" s="2941"/>
      <c r="J134" s="2941"/>
      <c r="K134" s="2941"/>
      <c r="L134" s="2941"/>
    </row>
    <row r="135" spans="1:12" ht="15" x14ac:dyDescent="0.25">
      <c r="A135" s="2941" t="s">
        <v>852</v>
      </c>
      <c r="B135" s="2941"/>
      <c r="C135" s="2941"/>
      <c r="D135" s="2941"/>
      <c r="E135" s="2941"/>
      <c r="F135" s="2941"/>
      <c r="G135" s="2941"/>
      <c r="H135" s="2941"/>
      <c r="I135" s="2941"/>
      <c r="J135" s="2941"/>
      <c r="K135" s="2941"/>
      <c r="L135" s="2941"/>
    </row>
    <row r="137" spans="1:12" ht="15.75" thickBot="1" x14ac:dyDescent="0.3">
      <c r="A137" s="2962" t="s">
        <v>460</v>
      </c>
      <c r="B137" s="2962"/>
      <c r="C137" s="2962"/>
      <c r="D137" s="2962"/>
      <c r="E137" s="2962"/>
      <c r="F137" s="793"/>
      <c r="G137" s="793"/>
      <c r="H137" s="793"/>
      <c r="I137" s="793"/>
      <c r="J137" s="793"/>
      <c r="K137" s="793"/>
      <c r="L137" s="793"/>
    </row>
    <row r="138" spans="1:12" x14ac:dyDescent="0.2">
      <c r="A138" s="2963" t="s">
        <v>434</v>
      </c>
      <c r="B138" s="2966" t="s">
        <v>459</v>
      </c>
      <c r="C138" s="2969" t="s">
        <v>458</v>
      </c>
      <c r="D138" s="2970"/>
      <c r="E138" s="2969" t="s">
        <v>457</v>
      </c>
      <c r="F138" s="2970"/>
      <c r="G138" s="2969" t="s">
        <v>456</v>
      </c>
      <c r="H138" s="2970"/>
      <c r="I138" s="2966" t="s">
        <v>455</v>
      </c>
      <c r="J138" s="2966" t="s">
        <v>454</v>
      </c>
      <c r="K138" s="2969" t="s">
        <v>453</v>
      </c>
      <c r="L138" s="2970"/>
    </row>
    <row r="139" spans="1:12" x14ac:dyDescent="0.2">
      <c r="A139" s="2964"/>
      <c r="B139" s="2967"/>
      <c r="C139" s="792" t="s">
        <v>452</v>
      </c>
      <c r="D139" s="791" t="s">
        <v>451</v>
      </c>
      <c r="E139" s="792" t="s">
        <v>450</v>
      </c>
      <c r="F139" s="791" t="s">
        <v>449</v>
      </c>
      <c r="G139" s="2971"/>
      <c r="H139" s="2972"/>
      <c r="I139" s="2967"/>
      <c r="J139" s="2967"/>
      <c r="K139" s="2039" t="s">
        <v>228</v>
      </c>
      <c r="L139" s="2040" t="s">
        <v>229</v>
      </c>
    </row>
    <row r="140" spans="1:12" ht="13.5" thickBot="1" x14ac:dyDescent="0.25">
      <c r="A140" s="2965"/>
      <c r="B140" s="2968"/>
      <c r="C140" s="788" t="s">
        <v>448</v>
      </c>
      <c r="D140" s="787" t="s">
        <v>448</v>
      </c>
      <c r="E140" s="788" t="s">
        <v>447</v>
      </c>
      <c r="F140" s="787" t="s">
        <v>447</v>
      </c>
      <c r="G140" s="788" t="s">
        <v>446</v>
      </c>
      <c r="H140" s="787" t="s">
        <v>445</v>
      </c>
      <c r="I140" s="2968"/>
      <c r="J140" s="2968"/>
      <c r="K140" s="788" t="s">
        <v>444</v>
      </c>
      <c r="L140" s="787" t="s">
        <v>443</v>
      </c>
    </row>
    <row r="141" spans="1:12" x14ac:dyDescent="0.2">
      <c r="A141" s="785"/>
      <c r="B141" s="786"/>
      <c r="C141" s="784"/>
      <c r="D141" s="783"/>
      <c r="E141" s="784"/>
      <c r="F141" s="783"/>
      <c r="G141" s="784"/>
      <c r="H141" s="783"/>
      <c r="I141" s="785"/>
      <c r="J141" s="785"/>
      <c r="K141" s="784"/>
      <c r="L141" s="783"/>
    </row>
    <row r="142" spans="1:12" x14ac:dyDescent="0.2">
      <c r="A142" s="688">
        <v>1</v>
      </c>
      <c r="B142" s="2038" t="s">
        <v>442</v>
      </c>
      <c r="C142" s="781">
        <v>7</v>
      </c>
      <c r="D142" s="780">
        <v>9</v>
      </c>
      <c r="E142" s="781">
        <v>32</v>
      </c>
      <c r="F142" s="780">
        <v>84</v>
      </c>
      <c r="G142" s="781">
        <v>26</v>
      </c>
      <c r="H142" s="780">
        <v>26</v>
      </c>
      <c r="I142" s="782"/>
      <c r="J142" s="782">
        <v>0</v>
      </c>
      <c r="K142" s="781">
        <v>0</v>
      </c>
      <c r="L142" s="780">
        <v>0</v>
      </c>
    </row>
    <row r="143" spans="1:12" ht="13.5" thickBot="1" x14ac:dyDescent="0.25">
      <c r="A143" s="778"/>
      <c r="B143" s="779"/>
      <c r="C143" s="777"/>
      <c r="D143" s="7"/>
      <c r="E143" s="777"/>
      <c r="F143" s="7"/>
      <c r="G143" s="777"/>
      <c r="H143" s="7"/>
      <c r="I143" s="778"/>
      <c r="J143" s="778"/>
      <c r="K143" s="777"/>
      <c r="L143" s="7"/>
    </row>
    <row r="145" spans="1:12" x14ac:dyDescent="0.2">
      <c r="A145" s="354" t="s">
        <v>634</v>
      </c>
      <c r="B145" s="354" t="s">
        <v>763</v>
      </c>
      <c r="C145" s="354"/>
      <c r="D145" s="354"/>
      <c r="E145" s="1170"/>
      <c r="F145" s="354"/>
    </row>
    <row r="146" spans="1:12" x14ac:dyDescent="0.2">
      <c r="I146" s="2937" t="s">
        <v>370</v>
      </c>
      <c r="J146" s="2937"/>
    </row>
    <row r="147" spans="1:12" x14ac:dyDescent="0.2">
      <c r="I147" s="2179"/>
      <c r="J147" s="2179"/>
    </row>
    <row r="148" spans="1:12" x14ac:dyDescent="0.2">
      <c r="I148" s="2179"/>
      <c r="J148" s="2179"/>
    </row>
    <row r="149" spans="1:12" x14ac:dyDescent="0.2">
      <c r="I149" s="2179"/>
      <c r="J149" s="2179"/>
    </row>
    <row r="150" spans="1:12" x14ac:dyDescent="0.2">
      <c r="I150" s="2938" t="s">
        <v>371</v>
      </c>
      <c r="J150" s="2938"/>
    </row>
    <row r="151" spans="1:12" x14ac:dyDescent="0.2">
      <c r="I151" s="2937" t="s">
        <v>372</v>
      </c>
      <c r="J151" s="2937"/>
    </row>
    <row r="152" spans="1:12" x14ac:dyDescent="0.2">
      <c r="I152" s="2937" t="s">
        <v>373</v>
      </c>
      <c r="J152" s="2937"/>
    </row>
    <row r="154" spans="1:12" ht="15" x14ac:dyDescent="0.25">
      <c r="A154" s="2941" t="s">
        <v>462</v>
      </c>
      <c r="B154" s="2941"/>
      <c r="C154" s="2941"/>
      <c r="D154" s="2941"/>
      <c r="E154" s="2941"/>
      <c r="F154" s="2941"/>
      <c r="G154" s="2941"/>
      <c r="H154" s="2941"/>
      <c r="I154" s="2941"/>
      <c r="J154" s="2941"/>
      <c r="K154" s="2941"/>
      <c r="L154" s="2941"/>
    </row>
    <row r="155" spans="1:12" ht="15" x14ac:dyDescent="0.25">
      <c r="A155" s="2941" t="s">
        <v>854</v>
      </c>
      <c r="B155" s="2941"/>
      <c r="C155" s="2941"/>
      <c r="D155" s="2941"/>
      <c r="E155" s="2941"/>
      <c r="F155" s="2941"/>
      <c r="G155" s="2941"/>
      <c r="H155" s="2941"/>
      <c r="I155" s="2941"/>
      <c r="J155" s="2941"/>
      <c r="K155" s="2941"/>
      <c r="L155" s="2941"/>
    </row>
    <row r="157" spans="1:12" ht="15.75" thickBot="1" x14ac:dyDescent="0.3">
      <c r="A157" s="2962" t="s">
        <v>460</v>
      </c>
      <c r="B157" s="2962"/>
      <c r="C157" s="2962"/>
      <c r="D157" s="2962"/>
      <c r="E157" s="2962"/>
      <c r="F157" s="793"/>
      <c r="G157" s="793"/>
      <c r="H157" s="793"/>
      <c r="I157" s="793"/>
      <c r="J157" s="793"/>
      <c r="K157" s="793"/>
      <c r="L157" s="793"/>
    </row>
    <row r="158" spans="1:12" x14ac:dyDescent="0.2">
      <c r="A158" s="2963" t="s">
        <v>434</v>
      </c>
      <c r="B158" s="2966" t="s">
        <v>459</v>
      </c>
      <c r="C158" s="2969" t="s">
        <v>458</v>
      </c>
      <c r="D158" s="2970"/>
      <c r="E158" s="2969" t="s">
        <v>457</v>
      </c>
      <c r="F158" s="2970"/>
      <c r="G158" s="2969" t="s">
        <v>456</v>
      </c>
      <c r="H158" s="2970"/>
      <c r="I158" s="2966" t="s">
        <v>455</v>
      </c>
      <c r="J158" s="2966" t="s">
        <v>454</v>
      </c>
      <c r="K158" s="2969" t="s">
        <v>453</v>
      </c>
      <c r="L158" s="2970"/>
    </row>
    <row r="159" spans="1:12" x14ac:dyDescent="0.2">
      <c r="A159" s="2964"/>
      <c r="B159" s="2967"/>
      <c r="C159" s="792" t="s">
        <v>452</v>
      </c>
      <c r="D159" s="791" t="s">
        <v>451</v>
      </c>
      <c r="E159" s="792" t="s">
        <v>450</v>
      </c>
      <c r="F159" s="791" t="s">
        <v>449</v>
      </c>
      <c r="G159" s="2971"/>
      <c r="H159" s="2972"/>
      <c r="I159" s="2967"/>
      <c r="J159" s="2967"/>
      <c r="K159" s="2084" t="s">
        <v>228</v>
      </c>
      <c r="L159" s="2085" t="s">
        <v>229</v>
      </c>
    </row>
    <row r="160" spans="1:12" ht="13.5" thickBot="1" x14ac:dyDescent="0.25">
      <c r="A160" s="2965"/>
      <c r="B160" s="2968"/>
      <c r="C160" s="788" t="s">
        <v>448</v>
      </c>
      <c r="D160" s="787" t="s">
        <v>448</v>
      </c>
      <c r="E160" s="788" t="s">
        <v>447</v>
      </c>
      <c r="F160" s="787" t="s">
        <v>447</v>
      </c>
      <c r="G160" s="788" t="s">
        <v>446</v>
      </c>
      <c r="H160" s="787" t="s">
        <v>445</v>
      </c>
      <c r="I160" s="2968"/>
      <c r="J160" s="2968"/>
      <c r="K160" s="788" t="s">
        <v>444</v>
      </c>
      <c r="L160" s="787" t="s">
        <v>443</v>
      </c>
    </row>
    <row r="161" spans="1:12" x14ac:dyDescent="0.2">
      <c r="A161" s="785"/>
      <c r="B161" s="786"/>
      <c r="C161" s="784"/>
      <c r="D161" s="783"/>
      <c r="E161" s="784"/>
      <c r="F161" s="783"/>
      <c r="G161" s="784"/>
      <c r="H161" s="783"/>
      <c r="I161" s="785"/>
      <c r="J161" s="785"/>
      <c r="K161" s="784"/>
      <c r="L161" s="783"/>
    </row>
    <row r="162" spans="1:12" x14ac:dyDescent="0.2">
      <c r="A162" s="688">
        <v>1</v>
      </c>
      <c r="B162" s="2082" t="s">
        <v>442</v>
      </c>
      <c r="C162" s="781">
        <v>7</v>
      </c>
      <c r="D162" s="780">
        <v>9</v>
      </c>
      <c r="E162" s="781">
        <v>15</v>
      </c>
      <c r="F162" s="780">
        <v>0</v>
      </c>
      <c r="G162" s="781">
        <v>13</v>
      </c>
      <c r="H162" s="780">
        <v>13</v>
      </c>
      <c r="I162" s="782">
        <v>0</v>
      </c>
      <c r="J162" s="782">
        <v>0</v>
      </c>
      <c r="K162" s="781">
        <v>0</v>
      </c>
      <c r="L162" s="780">
        <v>0</v>
      </c>
    </row>
    <row r="163" spans="1:12" ht="13.5" thickBot="1" x14ac:dyDescent="0.25">
      <c r="A163" s="778"/>
      <c r="B163" s="779"/>
      <c r="C163" s="777"/>
      <c r="D163" s="7"/>
      <c r="E163" s="777"/>
      <c r="F163" s="7"/>
      <c r="G163" s="777"/>
      <c r="H163" s="7"/>
      <c r="I163" s="778"/>
      <c r="J163" s="778"/>
      <c r="K163" s="777"/>
      <c r="L163" s="7"/>
    </row>
    <row r="165" spans="1:12" x14ac:dyDescent="0.2">
      <c r="A165" s="354" t="s">
        <v>634</v>
      </c>
      <c r="B165" s="354" t="s">
        <v>763</v>
      </c>
      <c r="C165" s="354"/>
      <c r="D165" s="354"/>
      <c r="E165" s="1170"/>
      <c r="F165" s="354"/>
    </row>
    <row r="166" spans="1:12" x14ac:dyDescent="0.2">
      <c r="I166" s="2937"/>
      <c r="J166" s="2937"/>
    </row>
    <row r="167" spans="1:12" x14ac:dyDescent="0.2">
      <c r="I167" s="2179"/>
      <c r="J167" s="2179"/>
    </row>
    <row r="168" spans="1:12" x14ac:dyDescent="0.2">
      <c r="I168" s="2179"/>
      <c r="J168" s="2179"/>
    </row>
    <row r="169" spans="1:12" x14ac:dyDescent="0.2">
      <c r="I169" s="2179"/>
      <c r="J169" s="2179"/>
    </row>
    <row r="170" spans="1:12" x14ac:dyDescent="0.2">
      <c r="I170" s="2938"/>
      <c r="J170" s="2938"/>
    </row>
    <row r="171" spans="1:12" x14ac:dyDescent="0.2">
      <c r="I171" s="2937"/>
      <c r="J171" s="2937"/>
    </row>
    <row r="172" spans="1:12" x14ac:dyDescent="0.2">
      <c r="I172" s="2937"/>
      <c r="J172" s="2937"/>
    </row>
    <row r="174" spans="1:12" ht="15" x14ac:dyDescent="0.25">
      <c r="A174" s="2941" t="s">
        <v>462</v>
      </c>
      <c r="B174" s="2941"/>
      <c r="C174" s="2941"/>
      <c r="D174" s="2941"/>
      <c r="E174" s="2941"/>
      <c r="F174" s="2941"/>
      <c r="G174" s="2941"/>
      <c r="H174" s="2941"/>
      <c r="I174" s="2941"/>
      <c r="J174" s="2941"/>
      <c r="K174" s="2941"/>
      <c r="L174" s="2941"/>
    </row>
    <row r="175" spans="1:12" ht="15" x14ac:dyDescent="0.25">
      <c r="A175" s="2941" t="s">
        <v>855</v>
      </c>
      <c r="B175" s="2941"/>
      <c r="C175" s="2941"/>
      <c r="D175" s="2941"/>
      <c r="E175" s="2941"/>
      <c r="F175" s="2941"/>
      <c r="G175" s="2941"/>
      <c r="H175" s="2941"/>
      <c r="I175" s="2941"/>
      <c r="J175" s="2941"/>
      <c r="K175" s="2941"/>
      <c r="L175" s="2941"/>
    </row>
    <row r="177" spans="1:12" ht="15.75" thickBot="1" x14ac:dyDescent="0.3">
      <c r="A177" s="2962" t="s">
        <v>460</v>
      </c>
      <c r="B177" s="2962"/>
      <c r="C177" s="2962"/>
      <c r="D177" s="2962"/>
      <c r="E177" s="2962"/>
      <c r="F177" s="793"/>
      <c r="G177" s="793"/>
      <c r="H177" s="793"/>
      <c r="I177" s="793"/>
      <c r="J177" s="793"/>
      <c r="K177" s="793"/>
      <c r="L177" s="793"/>
    </row>
    <row r="178" spans="1:12" x14ac:dyDescent="0.2">
      <c r="A178" s="2963" t="s">
        <v>434</v>
      </c>
      <c r="B178" s="2966" t="s">
        <v>459</v>
      </c>
      <c r="C178" s="2969" t="s">
        <v>458</v>
      </c>
      <c r="D178" s="2970"/>
      <c r="E178" s="2969" t="s">
        <v>457</v>
      </c>
      <c r="F178" s="2970"/>
      <c r="G178" s="2969" t="s">
        <v>456</v>
      </c>
      <c r="H178" s="2970"/>
      <c r="I178" s="2966" t="s">
        <v>455</v>
      </c>
      <c r="J178" s="2966" t="s">
        <v>454</v>
      </c>
      <c r="K178" s="2969" t="s">
        <v>453</v>
      </c>
      <c r="L178" s="2970"/>
    </row>
    <row r="179" spans="1:12" x14ac:dyDescent="0.2">
      <c r="A179" s="2964"/>
      <c r="B179" s="2967"/>
      <c r="C179" s="792" t="s">
        <v>452</v>
      </c>
      <c r="D179" s="791" t="s">
        <v>451</v>
      </c>
      <c r="E179" s="792" t="s">
        <v>450</v>
      </c>
      <c r="F179" s="791" t="s">
        <v>449</v>
      </c>
      <c r="G179" s="2971"/>
      <c r="H179" s="2972"/>
      <c r="I179" s="2967"/>
      <c r="J179" s="2967"/>
      <c r="K179" s="2084" t="s">
        <v>228</v>
      </c>
      <c r="L179" s="2085" t="s">
        <v>229</v>
      </c>
    </row>
    <row r="180" spans="1:12" ht="13.5" thickBot="1" x14ac:dyDescent="0.25">
      <c r="A180" s="2965"/>
      <c r="B180" s="2968"/>
      <c r="C180" s="788" t="s">
        <v>448</v>
      </c>
      <c r="D180" s="787" t="s">
        <v>448</v>
      </c>
      <c r="E180" s="788" t="s">
        <v>447</v>
      </c>
      <c r="F180" s="787" t="s">
        <v>447</v>
      </c>
      <c r="G180" s="788" t="s">
        <v>446</v>
      </c>
      <c r="H180" s="787" t="s">
        <v>445</v>
      </c>
      <c r="I180" s="2968"/>
      <c r="J180" s="2968"/>
      <c r="K180" s="788" t="s">
        <v>444</v>
      </c>
      <c r="L180" s="787" t="s">
        <v>443</v>
      </c>
    </row>
    <row r="181" spans="1:12" x14ac:dyDescent="0.2">
      <c r="A181" s="785"/>
      <c r="B181" s="786"/>
      <c r="C181" s="784"/>
      <c r="D181" s="783"/>
      <c r="E181" s="784"/>
      <c r="F181" s="783"/>
      <c r="G181" s="784"/>
      <c r="H181" s="783"/>
      <c r="I181" s="785"/>
      <c r="J181" s="785"/>
      <c r="K181" s="784"/>
      <c r="L181" s="783"/>
    </row>
    <row r="182" spans="1:12" x14ac:dyDescent="0.2">
      <c r="A182" s="688">
        <v>1</v>
      </c>
      <c r="B182" s="2082" t="s">
        <v>442</v>
      </c>
      <c r="C182" s="781">
        <v>7</v>
      </c>
      <c r="D182" s="780">
        <v>9</v>
      </c>
      <c r="E182" s="781">
        <v>10</v>
      </c>
      <c r="F182" s="780">
        <v>0</v>
      </c>
      <c r="G182" s="781">
        <v>14</v>
      </c>
      <c r="H182" s="780">
        <v>14</v>
      </c>
      <c r="I182" s="782">
        <v>0</v>
      </c>
      <c r="J182" s="782">
        <v>0</v>
      </c>
      <c r="K182" s="781">
        <v>0</v>
      </c>
      <c r="L182" s="780">
        <v>0</v>
      </c>
    </row>
    <row r="183" spans="1:12" ht="13.5" thickBot="1" x14ac:dyDescent="0.25">
      <c r="A183" s="778"/>
      <c r="B183" s="779"/>
      <c r="C183" s="777"/>
      <c r="D183" s="7"/>
      <c r="E183" s="777"/>
      <c r="F183" s="7"/>
      <c r="G183" s="777"/>
      <c r="H183" s="7"/>
      <c r="I183" s="778"/>
      <c r="J183" s="778"/>
      <c r="K183" s="777"/>
      <c r="L183" s="7"/>
    </row>
    <row r="185" spans="1:12" x14ac:dyDescent="0.2">
      <c r="A185" s="354" t="s">
        <v>634</v>
      </c>
      <c r="B185" s="354" t="s">
        <v>763</v>
      </c>
      <c r="C185" s="354"/>
      <c r="D185" s="354"/>
      <c r="E185" s="1170"/>
      <c r="F185" s="354"/>
    </row>
    <row r="186" spans="1:12" x14ac:dyDescent="0.2">
      <c r="I186" s="2937"/>
      <c r="J186" s="2937"/>
    </row>
    <row r="187" spans="1:12" x14ac:dyDescent="0.2">
      <c r="I187" s="2083"/>
      <c r="J187" s="2083"/>
    </row>
    <row r="188" spans="1:12" x14ac:dyDescent="0.2">
      <c r="I188" s="2083"/>
      <c r="J188" s="2083"/>
    </row>
    <row r="189" spans="1:12" x14ac:dyDescent="0.2">
      <c r="I189" s="2083"/>
      <c r="J189" s="2083"/>
    </row>
    <row r="190" spans="1:12" x14ac:dyDescent="0.2">
      <c r="I190" s="2938"/>
      <c r="J190" s="2938"/>
    </row>
    <row r="191" spans="1:12" x14ac:dyDescent="0.2">
      <c r="I191" s="2937"/>
      <c r="J191" s="2937"/>
    </row>
    <row r="192" spans="1:12" x14ac:dyDescent="0.2">
      <c r="I192" s="2937"/>
      <c r="J192" s="2937"/>
    </row>
    <row r="195" spans="1:12" ht="15" x14ac:dyDescent="0.25">
      <c r="A195" s="2941" t="s">
        <v>462</v>
      </c>
      <c r="B195" s="2941"/>
      <c r="C195" s="2941"/>
      <c r="D195" s="2941"/>
      <c r="E195" s="2941"/>
      <c r="F195" s="2941"/>
      <c r="G195" s="2941"/>
      <c r="H195" s="2941"/>
      <c r="I195" s="2941"/>
      <c r="J195" s="2941"/>
      <c r="K195" s="2941"/>
      <c r="L195" s="2941"/>
    </row>
    <row r="196" spans="1:12" ht="15" x14ac:dyDescent="0.25">
      <c r="A196" s="2941" t="s">
        <v>856</v>
      </c>
      <c r="B196" s="2941"/>
      <c r="C196" s="2941"/>
      <c r="D196" s="2941"/>
      <c r="E196" s="2941"/>
      <c r="F196" s="2941"/>
      <c r="G196" s="2941"/>
      <c r="H196" s="2941"/>
      <c r="I196" s="2941"/>
      <c r="J196" s="2941"/>
      <c r="K196" s="2941"/>
      <c r="L196" s="2941"/>
    </row>
    <row r="198" spans="1:12" ht="15.75" thickBot="1" x14ac:dyDescent="0.3">
      <c r="A198" s="2962" t="s">
        <v>460</v>
      </c>
      <c r="B198" s="2962"/>
      <c r="C198" s="2962"/>
      <c r="D198" s="2962"/>
      <c r="E198" s="2962"/>
      <c r="F198" s="793"/>
      <c r="G198" s="793"/>
      <c r="H198" s="793"/>
      <c r="I198" s="793"/>
      <c r="J198" s="793"/>
      <c r="K198" s="793"/>
      <c r="L198" s="793"/>
    </row>
    <row r="199" spans="1:12" x14ac:dyDescent="0.2">
      <c r="A199" s="2963" t="s">
        <v>434</v>
      </c>
      <c r="B199" s="2966" t="s">
        <v>459</v>
      </c>
      <c r="C199" s="2969" t="s">
        <v>458</v>
      </c>
      <c r="D199" s="2970"/>
      <c r="E199" s="2969" t="s">
        <v>457</v>
      </c>
      <c r="F199" s="2970"/>
      <c r="G199" s="2969" t="s">
        <v>456</v>
      </c>
      <c r="H199" s="2970"/>
      <c r="I199" s="2966" t="s">
        <v>455</v>
      </c>
      <c r="J199" s="2966" t="s">
        <v>454</v>
      </c>
      <c r="K199" s="2969" t="s">
        <v>453</v>
      </c>
      <c r="L199" s="2970"/>
    </row>
    <row r="200" spans="1:12" x14ac:dyDescent="0.2">
      <c r="A200" s="2964"/>
      <c r="B200" s="2967"/>
      <c r="C200" s="792" t="s">
        <v>452</v>
      </c>
      <c r="D200" s="791" t="s">
        <v>451</v>
      </c>
      <c r="E200" s="792" t="s">
        <v>450</v>
      </c>
      <c r="F200" s="791" t="s">
        <v>449</v>
      </c>
      <c r="G200" s="2971"/>
      <c r="H200" s="2972"/>
      <c r="I200" s="2967"/>
      <c r="J200" s="2967"/>
      <c r="K200" s="2084" t="s">
        <v>228</v>
      </c>
      <c r="L200" s="2085" t="s">
        <v>229</v>
      </c>
    </row>
    <row r="201" spans="1:12" ht="13.5" thickBot="1" x14ac:dyDescent="0.25">
      <c r="A201" s="2965"/>
      <c r="B201" s="2968"/>
      <c r="C201" s="788" t="s">
        <v>448</v>
      </c>
      <c r="D201" s="787" t="s">
        <v>448</v>
      </c>
      <c r="E201" s="788" t="s">
        <v>447</v>
      </c>
      <c r="F201" s="787" t="s">
        <v>447</v>
      </c>
      <c r="G201" s="788" t="s">
        <v>446</v>
      </c>
      <c r="H201" s="787" t="s">
        <v>445</v>
      </c>
      <c r="I201" s="2968"/>
      <c r="J201" s="2968"/>
      <c r="K201" s="788" t="s">
        <v>444</v>
      </c>
      <c r="L201" s="787" t="s">
        <v>443</v>
      </c>
    </row>
    <row r="202" spans="1:12" x14ac:dyDescent="0.2">
      <c r="A202" s="785"/>
      <c r="B202" s="786"/>
      <c r="C202" s="784"/>
      <c r="D202" s="783"/>
      <c r="E202" s="784"/>
      <c r="F202" s="783"/>
      <c r="G202" s="784"/>
      <c r="H202" s="783"/>
      <c r="I202" s="785"/>
      <c r="J202" s="785"/>
      <c r="K202" s="784"/>
      <c r="L202" s="783"/>
    </row>
    <row r="203" spans="1:12" x14ac:dyDescent="0.2">
      <c r="A203" s="688">
        <v>1</v>
      </c>
      <c r="B203" s="2082" t="s">
        <v>442</v>
      </c>
      <c r="C203" s="781">
        <v>7</v>
      </c>
      <c r="D203" s="780">
        <v>9</v>
      </c>
      <c r="E203" s="781">
        <v>0</v>
      </c>
      <c r="F203" s="780">
        <v>0</v>
      </c>
      <c r="G203" s="781">
        <v>0</v>
      </c>
      <c r="H203" s="780">
        <v>0</v>
      </c>
      <c r="I203" s="782">
        <v>0</v>
      </c>
      <c r="J203" s="782">
        <v>0</v>
      </c>
      <c r="K203" s="781">
        <v>0</v>
      </c>
      <c r="L203" s="780">
        <v>0</v>
      </c>
    </row>
    <row r="204" spans="1:12" ht="13.5" thickBot="1" x14ac:dyDescent="0.25">
      <c r="A204" s="778"/>
      <c r="B204" s="779"/>
      <c r="C204" s="777"/>
      <c r="D204" s="7"/>
      <c r="E204" s="777"/>
      <c r="F204" s="7"/>
      <c r="G204" s="777"/>
      <c r="H204" s="7"/>
      <c r="I204" s="778"/>
      <c r="J204" s="778"/>
      <c r="K204" s="777"/>
      <c r="L204" s="7"/>
    </row>
    <row r="206" spans="1:12" x14ac:dyDescent="0.2">
      <c r="A206" s="354" t="s">
        <v>634</v>
      </c>
      <c r="B206" s="354" t="s">
        <v>763</v>
      </c>
      <c r="C206" s="354"/>
      <c r="D206" s="354"/>
      <c r="E206" s="1170"/>
      <c r="F206" s="354"/>
    </row>
    <row r="207" spans="1:12" x14ac:dyDescent="0.2">
      <c r="I207" s="2937"/>
      <c r="J207" s="2937"/>
    </row>
    <row r="208" spans="1:12" x14ac:dyDescent="0.2">
      <c r="I208" s="2083"/>
      <c r="J208" s="2083"/>
    </row>
    <row r="209" spans="9:10" x14ac:dyDescent="0.2">
      <c r="I209" s="2083"/>
      <c r="J209" s="2083"/>
    </row>
    <row r="210" spans="9:10" x14ac:dyDescent="0.2">
      <c r="I210" s="2083"/>
      <c r="J210" s="2083"/>
    </row>
    <row r="211" spans="9:10" x14ac:dyDescent="0.2">
      <c r="I211" s="2938"/>
      <c r="J211" s="2938"/>
    </row>
    <row r="212" spans="9:10" x14ac:dyDescent="0.2">
      <c r="I212" s="2937"/>
      <c r="J212" s="2937"/>
    </row>
    <row r="213" spans="9:10" x14ac:dyDescent="0.2">
      <c r="I213" s="2937"/>
      <c r="J213" s="2937"/>
    </row>
  </sheetData>
  <mergeCells count="178">
    <mergeCell ref="I207:J207"/>
    <mergeCell ref="I211:J211"/>
    <mergeCell ref="I212:J212"/>
    <mergeCell ref="I213:J213"/>
    <mergeCell ref="I186:J186"/>
    <mergeCell ref="I190:J190"/>
    <mergeCell ref="I191:J191"/>
    <mergeCell ref="I192:J192"/>
    <mergeCell ref="A195:L195"/>
    <mergeCell ref="A196:L196"/>
    <mergeCell ref="A198:E198"/>
    <mergeCell ref="A199:A201"/>
    <mergeCell ref="B199:B201"/>
    <mergeCell ref="C199:D199"/>
    <mergeCell ref="E199:F199"/>
    <mergeCell ref="G199:H200"/>
    <mergeCell ref="I199:I201"/>
    <mergeCell ref="J199:J201"/>
    <mergeCell ref="K199:L199"/>
    <mergeCell ref="A174:L174"/>
    <mergeCell ref="A175:L175"/>
    <mergeCell ref="A177:E177"/>
    <mergeCell ref="A178:A180"/>
    <mergeCell ref="B178:B180"/>
    <mergeCell ref="C178:D178"/>
    <mergeCell ref="E178:F178"/>
    <mergeCell ref="G178:H179"/>
    <mergeCell ref="I178:I180"/>
    <mergeCell ref="J178:J180"/>
    <mergeCell ref="K178:L178"/>
    <mergeCell ref="I166:J166"/>
    <mergeCell ref="I170:J170"/>
    <mergeCell ref="I171:J171"/>
    <mergeCell ref="I172:J172"/>
    <mergeCell ref="A154:L154"/>
    <mergeCell ref="A155:L155"/>
    <mergeCell ref="A157:E157"/>
    <mergeCell ref="A158:A160"/>
    <mergeCell ref="B158:B160"/>
    <mergeCell ref="C158:D158"/>
    <mergeCell ref="E158:F158"/>
    <mergeCell ref="G158:H159"/>
    <mergeCell ref="I158:I160"/>
    <mergeCell ref="J158:J160"/>
    <mergeCell ref="K158:L158"/>
    <mergeCell ref="I146:J146"/>
    <mergeCell ref="I150:J150"/>
    <mergeCell ref="I151:J151"/>
    <mergeCell ref="I152:J152"/>
    <mergeCell ref="A134:L134"/>
    <mergeCell ref="A135:L135"/>
    <mergeCell ref="A137:E137"/>
    <mergeCell ref="A138:A140"/>
    <mergeCell ref="B138:B140"/>
    <mergeCell ref="C138:D138"/>
    <mergeCell ref="E138:F138"/>
    <mergeCell ref="G138:H139"/>
    <mergeCell ref="I138:I140"/>
    <mergeCell ref="J138:J140"/>
    <mergeCell ref="K138:L138"/>
    <mergeCell ref="I104:J104"/>
    <mergeCell ref="I108:J108"/>
    <mergeCell ref="I109:J109"/>
    <mergeCell ref="I110:J110"/>
    <mergeCell ref="A92:L92"/>
    <mergeCell ref="A93:L93"/>
    <mergeCell ref="A95:E95"/>
    <mergeCell ref="A96:A98"/>
    <mergeCell ref="B96:B98"/>
    <mergeCell ref="C96:D96"/>
    <mergeCell ref="E96:F96"/>
    <mergeCell ref="G96:H97"/>
    <mergeCell ref="I96:I98"/>
    <mergeCell ref="J96:J98"/>
    <mergeCell ref="K96:L96"/>
    <mergeCell ref="A55:E55"/>
    <mergeCell ref="A53:L53"/>
    <mergeCell ref="A52:L52"/>
    <mergeCell ref="I69:J69"/>
    <mergeCell ref="I68:J68"/>
    <mergeCell ref="I67:J67"/>
    <mergeCell ref="G56:H57"/>
    <mergeCell ref="E56:F56"/>
    <mergeCell ref="C56:D56"/>
    <mergeCell ref="B56:B58"/>
    <mergeCell ref="A56:A58"/>
    <mergeCell ref="I63:J63"/>
    <mergeCell ref="K56:L56"/>
    <mergeCell ref="J56:J58"/>
    <mergeCell ref="I56:I58"/>
    <mergeCell ref="A39:L39"/>
    <mergeCell ref="K43:L43"/>
    <mergeCell ref="E43:F43"/>
    <mergeCell ref="C43:D43"/>
    <mergeCell ref="A42:E42"/>
    <mergeCell ref="A40:L40"/>
    <mergeCell ref="I50:J50"/>
    <mergeCell ref="J43:J45"/>
    <mergeCell ref="I43:I45"/>
    <mergeCell ref="B43:B45"/>
    <mergeCell ref="A43:A45"/>
    <mergeCell ref="G43:H44"/>
    <mergeCell ref="A26:L26"/>
    <mergeCell ref="C30:D30"/>
    <mergeCell ref="B30:B32"/>
    <mergeCell ref="A30:A32"/>
    <mergeCell ref="A29:E29"/>
    <mergeCell ref="A27:L27"/>
    <mergeCell ref="E30:F30"/>
    <mergeCell ref="I37:J37"/>
    <mergeCell ref="K30:L30"/>
    <mergeCell ref="J30:J32"/>
    <mergeCell ref="I30:I32"/>
    <mergeCell ref="G30:H31"/>
    <mergeCell ref="T5:U6"/>
    <mergeCell ref="V5:V7"/>
    <mergeCell ref="W5:W7"/>
    <mergeCell ref="X5:Y5"/>
    <mergeCell ref="A1:L1"/>
    <mergeCell ref="E5:F5"/>
    <mergeCell ref="G5:H6"/>
    <mergeCell ref="A5:A7"/>
    <mergeCell ref="B5:B7"/>
    <mergeCell ref="C5:D5"/>
    <mergeCell ref="N1:Y1"/>
    <mergeCell ref="N2:Y2"/>
    <mergeCell ref="N4:R4"/>
    <mergeCell ref="N5:N7"/>
    <mergeCell ref="O5:O7"/>
    <mergeCell ref="P5:Q5"/>
    <mergeCell ref="R5:S5"/>
    <mergeCell ref="I5:I7"/>
    <mergeCell ref="J5:J7"/>
    <mergeCell ref="K5:L5"/>
    <mergeCell ref="A2:L2"/>
    <mergeCell ref="A4:E4"/>
    <mergeCell ref="I24:J24"/>
    <mergeCell ref="A13:L13"/>
    <mergeCell ref="A14:L14"/>
    <mergeCell ref="A16:E16"/>
    <mergeCell ref="A17:A19"/>
    <mergeCell ref="B17:B19"/>
    <mergeCell ref="C17:D17"/>
    <mergeCell ref="E17:F17"/>
    <mergeCell ref="G17:H18"/>
    <mergeCell ref="I17:I19"/>
    <mergeCell ref="J17:J19"/>
    <mergeCell ref="K17:L17"/>
    <mergeCell ref="I83:J83"/>
    <mergeCell ref="I87:J87"/>
    <mergeCell ref="I88:J88"/>
    <mergeCell ref="I89:J89"/>
    <mergeCell ref="A72:L72"/>
    <mergeCell ref="A73:L73"/>
    <mergeCell ref="A75:E75"/>
    <mergeCell ref="A76:A78"/>
    <mergeCell ref="B76:B78"/>
    <mergeCell ref="C76:D76"/>
    <mergeCell ref="E76:F76"/>
    <mergeCell ref="G76:H77"/>
    <mergeCell ref="I76:I78"/>
    <mergeCell ref="J76:J78"/>
    <mergeCell ref="K76:L76"/>
    <mergeCell ref="I125:J125"/>
    <mergeCell ref="I129:J129"/>
    <mergeCell ref="I130:J130"/>
    <mergeCell ref="I131:J131"/>
    <mergeCell ref="A113:L113"/>
    <mergeCell ref="A114:L114"/>
    <mergeCell ref="A116:E116"/>
    <mergeCell ref="A117:A119"/>
    <mergeCell ref="B117:B119"/>
    <mergeCell ref="C117:D117"/>
    <mergeCell ref="E117:F117"/>
    <mergeCell ref="G117:H118"/>
    <mergeCell ref="I117:I119"/>
    <mergeCell ref="J117:J119"/>
    <mergeCell ref="K117:L117"/>
  </mergeCells>
  <pageMargins left="0.70866141732283472" right="0.70866141732283472" top="1.69" bottom="0.74803149606299213" header="0.31496062992125984" footer="0.31496062992125984"/>
  <pageSetup paperSize="256" orientation="landscape" horizontalDpi="4294967293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93"/>
  <sheetViews>
    <sheetView topLeftCell="A329" zoomScale="80" zoomScaleNormal="80" workbookViewId="0">
      <selection activeCell="I354" sqref="I354"/>
    </sheetView>
  </sheetViews>
  <sheetFormatPr defaultRowHeight="12.75" x14ac:dyDescent="0.2"/>
  <cols>
    <col min="1" max="1" width="6" style="694" customWidth="1"/>
    <col min="2" max="2" width="19.42578125" style="694" customWidth="1"/>
    <col min="3" max="3" width="21" style="694" customWidth="1"/>
    <col min="4" max="4" width="21.5703125" style="694" customWidth="1"/>
    <col min="5" max="5" width="24.7109375" style="694" customWidth="1"/>
    <col min="6" max="6" width="29.85546875" style="694" customWidth="1"/>
    <col min="7" max="7" width="9.140625" style="694" customWidth="1"/>
    <col min="8" max="11" width="9.140625" style="694"/>
    <col min="12" max="12" width="6" style="694" customWidth="1"/>
    <col min="13" max="13" width="19.42578125" style="694" customWidth="1"/>
    <col min="14" max="14" width="21" style="694" customWidth="1"/>
    <col min="15" max="15" width="21.42578125" style="694" customWidth="1"/>
    <col min="16" max="16" width="24.7109375" style="694" customWidth="1"/>
    <col min="17" max="17" width="28.42578125" style="694" customWidth="1"/>
    <col min="18" max="18" width="9.140625" style="694" customWidth="1"/>
    <col min="19" max="16384" width="9.140625" style="694"/>
  </cols>
  <sheetData>
    <row r="1" spans="1:18" x14ac:dyDescent="0.2">
      <c r="A1" s="2937" t="s">
        <v>488</v>
      </c>
      <c r="B1" s="2937"/>
      <c r="C1" s="2937"/>
      <c r="D1" s="2937"/>
      <c r="E1" s="2937"/>
      <c r="F1" s="2937"/>
      <c r="G1" s="2937"/>
      <c r="L1" s="2937" t="s">
        <v>488</v>
      </c>
      <c r="M1" s="2937"/>
      <c r="N1" s="2937"/>
      <c r="O1" s="2937"/>
      <c r="P1" s="2937"/>
      <c r="Q1" s="2937"/>
      <c r="R1" s="2937"/>
    </row>
    <row r="2" spans="1:18" x14ac:dyDescent="0.2">
      <c r="A2" s="2937" t="s">
        <v>487</v>
      </c>
      <c r="B2" s="2937"/>
      <c r="C2" s="2937"/>
      <c r="D2" s="2937"/>
      <c r="E2" s="2937"/>
      <c r="F2" s="2937"/>
      <c r="G2" s="2937"/>
      <c r="L2" s="2937" t="s">
        <v>506</v>
      </c>
      <c r="M2" s="2937"/>
      <c r="N2" s="2937"/>
      <c r="O2" s="2937"/>
      <c r="P2" s="2937"/>
      <c r="Q2" s="2937"/>
      <c r="R2" s="2937"/>
    </row>
    <row r="3" spans="1:18" x14ac:dyDescent="0.2">
      <c r="A3" s="2937" t="s">
        <v>505</v>
      </c>
      <c r="B3" s="2937"/>
      <c r="C3" s="2937"/>
      <c r="D3" s="2937"/>
      <c r="E3" s="2937"/>
      <c r="F3" s="2937"/>
      <c r="G3" s="2937"/>
      <c r="L3" s="2937" t="s">
        <v>504</v>
      </c>
      <c r="M3" s="2937"/>
      <c r="N3" s="2937"/>
      <c r="O3" s="2937"/>
      <c r="P3" s="2937"/>
      <c r="Q3" s="2937"/>
      <c r="R3" s="2937"/>
    </row>
    <row r="4" spans="1:18" x14ac:dyDescent="0.2">
      <c r="A4" s="824"/>
      <c r="B4" s="824"/>
      <c r="C4" s="824"/>
      <c r="D4" s="824"/>
      <c r="E4" s="824"/>
      <c r="F4" s="824"/>
      <c r="L4" s="824"/>
      <c r="M4" s="824"/>
      <c r="N4" s="824"/>
      <c r="O4" s="824"/>
      <c r="P4" s="824"/>
      <c r="Q4" s="824"/>
    </row>
    <row r="5" spans="1:18" ht="13.5" thickBot="1" x14ac:dyDescent="0.25">
      <c r="A5" s="817" t="s">
        <v>460</v>
      </c>
      <c r="B5" s="824"/>
      <c r="C5" s="824"/>
      <c r="D5" s="824"/>
      <c r="E5" s="824"/>
      <c r="F5" s="824"/>
      <c r="L5" s="817" t="s">
        <v>460</v>
      </c>
      <c r="M5" s="824"/>
      <c r="N5" s="824"/>
      <c r="O5" s="824"/>
      <c r="P5" s="824"/>
      <c r="Q5" s="824"/>
    </row>
    <row r="6" spans="1:18" ht="13.5" thickBot="1" x14ac:dyDescent="0.25">
      <c r="A6" s="2990" t="s">
        <v>221</v>
      </c>
      <c r="B6" s="2990" t="s">
        <v>485</v>
      </c>
      <c r="C6" s="2994" t="s">
        <v>484</v>
      </c>
      <c r="D6" s="2988" t="s">
        <v>483</v>
      </c>
      <c r="E6" s="2989"/>
      <c r="F6" s="2990" t="s">
        <v>482</v>
      </c>
      <c r="G6" s="2992" t="s">
        <v>3</v>
      </c>
      <c r="L6" s="2990" t="s">
        <v>221</v>
      </c>
      <c r="M6" s="2990" t="s">
        <v>485</v>
      </c>
      <c r="N6" s="2994" t="s">
        <v>484</v>
      </c>
      <c r="O6" s="2988" t="s">
        <v>483</v>
      </c>
      <c r="P6" s="2989"/>
      <c r="Q6" s="2990" t="s">
        <v>482</v>
      </c>
      <c r="R6" s="2992" t="s">
        <v>3</v>
      </c>
    </row>
    <row r="7" spans="1:18" ht="13.5" thickBot="1" x14ac:dyDescent="0.25">
      <c r="A7" s="2991"/>
      <c r="B7" s="2991"/>
      <c r="C7" s="2991"/>
      <c r="D7" s="823" t="s">
        <v>481</v>
      </c>
      <c r="E7" s="823" t="s">
        <v>480</v>
      </c>
      <c r="F7" s="2991"/>
      <c r="G7" s="2993"/>
      <c r="L7" s="2991"/>
      <c r="M7" s="2991"/>
      <c r="N7" s="2991"/>
      <c r="O7" s="823" t="s">
        <v>481</v>
      </c>
      <c r="P7" s="823" t="s">
        <v>480</v>
      </c>
      <c r="Q7" s="2991"/>
      <c r="R7" s="2993"/>
    </row>
    <row r="8" spans="1:18" ht="13.5" thickTop="1" x14ac:dyDescent="0.2">
      <c r="A8" s="822">
        <v>1</v>
      </c>
      <c r="B8" s="822" t="s">
        <v>275</v>
      </c>
      <c r="C8" s="822">
        <v>0</v>
      </c>
      <c r="D8" s="822"/>
      <c r="E8" s="822"/>
      <c r="F8" s="828"/>
      <c r="G8" s="820">
        <f t="shared" ref="G8:G17" si="0">SUM(D8:E8)</f>
        <v>0</v>
      </c>
      <c r="L8" s="822">
        <v>1</v>
      </c>
      <c r="M8" s="822" t="s">
        <v>275</v>
      </c>
      <c r="N8" s="822">
        <v>0</v>
      </c>
      <c r="O8" s="820">
        <f t="shared" ref="O8:O17" si="1">SUM(D8,D42,D75,D108,D141,D174,D206,D239,D272,D305,D338,D371)</f>
        <v>0</v>
      </c>
      <c r="P8" s="820">
        <f t="shared" ref="P8:P17" si="2">SUM(E8,E42,E75,E108,E141,E174,E206,E239,E272,E305,E338,E371)</f>
        <v>0</v>
      </c>
      <c r="Q8" s="828"/>
      <c r="R8" s="820">
        <f t="shared" ref="R8:R17" si="3">SUM(O8:P8)</f>
        <v>0</v>
      </c>
    </row>
    <row r="9" spans="1:18" x14ac:dyDescent="0.2">
      <c r="A9" s="822">
        <v>2</v>
      </c>
      <c r="B9" s="822" t="s">
        <v>275</v>
      </c>
      <c r="C9" s="822">
        <v>1</v>
      </c>
      <c r="D9" s="822"/>
      <c r="E9" s="822"/>
      <c r="F9" s="828"/>
      <c r="G9" s="820">
        <f t="shared" si="0"/>
        <v>0</v>
      </c>
      <c r="L9" s="822">
        <v>2</v>
      </c>
      <c r="M9" s="822" t="s">
        <v>275</v>
      </c>
      <c r="N9" s="822">
        <v>1</v>
      </c>
      <c r="O9" s="820">
        <f t="shared" si="1"/>
        <v>0</v>
      </c>
      <c r="P9" s="820">
        <f t="shared" si="2"/>
        <v>0</v>
      </c>
      <c r="Q9" s="828"/>
      <c r="R9" s="820">
        <f t="shared" si="3"/>
        <v>0</v>
      </c>
    </row>
    <row r="10" spans="1:18" x14ac:dyDescent="0.2">
      <c r="A10" s="822">
        <v>3</v>
      </c>
      <c r="B10" s="822" t="s">
        <v>275</v>
      </c>
      <c r="C10" s="822">
        <v>2</v>
      </c>
      <c r="D10" s="822"/>
      <c r="E10" s="822"/>
      <c r="F10" s="828"/>
      <c r="G10" s="820">
        <f t="shared" si="0"/>
        <v>0</v>
      </c>
      <c r="L10" s="822">
        <v>3</v>
      </c>
      <c r="M10" s="822" t="s">
        <v>275</v>
      </c>
      <c r="N10" s="822">
        <v>2</v>
      </c>
      <c r="O10" s="820">
        <f t="shared" si="1"/>
        <v>1</v>
      </c>
      <c r="P10" s="820">
        <f t="shared" si="2"/>
        <v>0</v>
      </c>
      <c r="Q10" s="828"/>
      <c r="R10" s="820">
        <f t="shared" si="3"/>
        <v>1</v>
      </c>
    </row>
    <row r="11" spans="1:18" x14ac:dyDescent="0.2">
      <c r="A11" s="822">
        <v>4</v>
      </c>
      <c r="B11" s="822" t="s">
        <v>275</v>
      </c>
      <c r="C11" s="822">
        <v>3</v>
      </c>
      <c r="D11" s="822">
        <v>30</v>
      </c>
      <c r="E11" s="822"/>
      <c r="F11" s="822" t="s">
        <v>503</v>
      </c>
      <c r="G11" s="820">
        <f t="shared" si="0"/>
        <v>30</v>
      </c>
      <c r="L11" s="822">
        <v>4</v>
      </c>
      <c r="M11" s="822" t="s">
        <v>275</v>
      </c>
      <c r="N11" s="822">
        <v>3</v>
      </c>
      <c r="O11" s="820">
        <f t="shared" si="1"/>
        <v>374</v>
      </c>
      <c r="P11" s="820">
        <f t="shared" si="2"/>
        <v>0</v>
      </c>
      <c r="Q11" s="822" t="s">
        <v>503</v>
      </c>
      <c r="R11" s="820">
        <f t="shared" si="3"/>
        <v>374</v>
      </c>
    </row>
    <row r="12" spans="1:18" x14ac:dyDescent="0.2">
      <c r="A12" s="822">
        <v>5</v>
      </c>
      <c r="B12" s="822" t="s">
        <v>275</v>
      </c>
      <c r="C12" s="822">
        <v>4</v>
      </c>
      <c r="D12" s="822"/>
      <c r="E12" s="822"/>
      <c r="F12" s="828"/>
      <c r="G12" s="820">
        <f t="shared" si="0"/>
        <v>0</v>
      </c>
      <c r="L12" s="822">
        <v>5</v>
      </c>
      <c r="M12" s="822" t="s">
        <v>275</v>
      </c>
      <c r="N12" s="822">
        <v>4</v>
      </c>
      <c r="O12" s="820">
        <f t="shared" si="1"/>
        <v>0</v>
      </c>
      <c r="P12" s="820">
        <f t="shared" si="2"/>
        <v>0</v>
      </c>
      <c r="Q12" s="828"/>
      <c r="R12" s="820">
        <f t="shared" si="3"/>
        <v>0</v>
      </c>
    </row>
    <row r="13" spans="1:18" x14ac:dyDescent="0.2">
      <c r="A13" s="822">
        <v>6</v>
      </c>
      <c r="B13" s="822" t="s">
        <v>275</v>
      </c>
      <c r="C13" s="822">
        <v>5</v>
      </c>
      <c r="D13" s="822"/>
      <c r="E13" s="822"/>
      <c r="F13" s="828"/>
      <c r="G13" s="820">
        <f t="shared" si="0"/>
        <v>0</v>
      </c>
      <c r="L13" s="822">
        <v>6</v>
      </c>
      <c r="M13" s="822" t="s">
        <v>275</v>
      </c>
      <c r="N13" s="822">
        <v>5</v>
      </c>
      <c r="O13" s="820">
        <f t="shared" si="1"/>
        <v>18</v>
      </c>
      <c r="P13" s="820">
        <f t="shared" si="2"/>
        <v>0</v>
      </c>
      <c r="Q13" s="828"/>
      <c r="R13" s="820">
        <f t="shared" si="3"/>
        <v>18</v>
      </c>
    </row>
    <row r="14" spans="1:18" x14ac:dyDescent="0.2">
      <c r="A14" s="822">
        <v>7</v>
      </c>
      <c r="B14" s="822" t="s">
        <v>275</v>
      </c>
      <c r="C14" s="822">
        <v>6</v>
      </c>
      <c r="D14" s="822">
        <v>3</v>
      </c>
      <c r="E14" s="822"/>
      <c r="F14" s="822" t="s">
        <v>502</v>
      </c>
      <c r="G14" s="820">
        <f t="shared" si="0"/>
        <v>3</v>
      </c>
      <c r="L14" s="822">
        <v>7</v>
      </c>
      <c r="M14" s="822" t="s">
        <v>275</v>
      </c>
      <c r="N14" s="822">
        <v>6</v>
      </c>
      <c r="O14" s="820">
        <f t="shared" si="1"/>
        <v>47</v>
      </c>
      <c r="P14" s="820">
        <f t="shared" si="2"/>
        <v>0</v>
      </c>
      <c r="Q14" s="822" t="s">
        <v>502</v>
      </c>
      <c r="R14" s="820">
        <f t="shared" si="3"/>
        <v>47</v>
      </c>
    </row>
    <row r="15" spans="1:18" x14ac:dyDescent="0.2">
      <c r="A15" s="822">
        <v>8</v>
      </c>
      <c r="B15" s="822" t="s">
        <v>275</v>
      </c>
      <c r="C15" s="822">
        <v>7</v>
      </c>
      <c r="D15" s="821"/>
      <c r="E15" s="821"/>
      <c r="F15" s="827"/>
      <c r="G15" s="820">
        <f t="shared" si="0"/>
        <v>0</v>
      </c>
      <c r="L15" s="822">
        <v>8</v>
      </c>
      <c r="M15" s="822" t="s">
        <v>275</v>
      </c>
      <c r="N15" s="822">
        <v>7</v>
      </c>
      <c r="O15" s="820">
        <f t="shared" si="1"/>
        <v>13</v>
      </c>
      <c r="P15" s="820">
        <f t="shared" si="2"/>
        <v>0</v>
      </c>
      <c r="Q15" s="827"/>
      <c r="R15" s="820">
        <f t="shared" si="3"/>
        <v>13</v>
      </c>
    </row>
    <row r="16" spans="1:18" x14ac:dyDescent="0.2">
      <c r="A16" s="822">
        <v>9</v>
      </c>
      <c r="B16" s="822" t="s">
        <v>275</v>
      </c>
      <c r="C16" s="822">
        <v>8</v>
      </c>
      <c r="D16" s="821">
        <v>4</v>
      </c>
      <c r="E16" s="821"/>
      <c r="F16" s="822" t="s">
        <v>501</v>
      </c>
      <c r="G16" s="820">
        <f t="shared" si="0"/>
        <v>4</v>
      </c>
      <c r="L16" s="822">
        <v>9</v>
      </c>
      <c r="M16" s="822" t="s">
        <v>275</v>
      </c>
      <c r="N16" s="822">
        <v>8</v>
      </c>
      <c r="O16" s="820">
        <f t="shared" si="1"/>
        <v>14</v>
      </c>
      <c r="P16" s="820">
        <f t="shared" si="2"/>
        <v>0</v>
      </c>
      <c r="Q16" s="822" t="s">
        <v>501</v>
      </c>
      <c r="R16" s="820">
        <f t="shared" si="3"/>
        <v>14</v>
      </c>
    </row>
    <row r="17" spans="1:18" ht="13.5" thickBot="1" x14ac:dyDescent="0.25">
      <c r="A17" s="822">
        <v>10</v>
      </c>
      <c r="B17" s="822" t="s">
        <v>275</v>
      </c>
      <c r="C17" s="822">
        <v>9</v>
      </c>
      <c r="D17" s="821">
        <v>1</v>
      </c>
      <c r="E17" s="821"/>
      <c r="F17" s="826" t="s">
        <v>500</v>
      </c>
      <c r="G17" s="820">
        <f t="shared" si="0"/>
        <v>1</v>
      </c>
      <c r="L17" s="822">
        <v>10</v>
      </c>
      <c r="M17" s="822" t="s">
        <v>275</v>
      </c>
      <c r="N17" s="822">
        <v>9</v>
      </c>
      <c r="O17" s="820">
        <f t="shared" si="1"/>
        <v>72</v>
      </c>
      <c r="P17" s="820">
        <f t="shared" si="2"/>
        <v>0</v>
      </c>
      <c r="Q17" s="826" t="s">
        <v>500</v>
      </c>
      <c r="R17" s="820">
        <f t="shared" si="3"/>
        <v>72</v>
      </c>
    </row>
    <row r="18" spans="1:18" ht="13.5" thickBot="1" x14ac:dyDescent="0.25">
      <c r="A18" s="2985" t="s">
        <v>3</v>
      </c>
      <c r="B18" s="2986"/>
      <c r="C18" s="2987"/>
      <c r="D18" s="697">
        <f>SUM(D8:D17)</f>
        <v>38</v>
      </c>
      <c r="E18" s="697">
        <f>SUM(E8:E17)</f>
        <v>0</v>
      </c>
      <c r="F18" s="825" t="s">
        <v>499</v>
      </c>
      <c r="G18" s="745">
        <f>SUM(G8:G17)</f>
        <v>38</v>
      </c>
      <c r="L18" s="2985" t="s">
        <v>3</v>
      </c>
      <c r="M18" s="2986"/>
      <c r="N18" s="2987"/>
      <c r="O18" s="745">
        <f>SUM(O8:O17)</f>
        <v>539</v>
      </c>
      <c r="P18" s="745">
        <f>SUM(P8:P17)</f>
        <v>0</v>
      </c>
      <c r="Q18" s="825" t="s">
        <v>499</v>
      </c>
      <c r="R18" s="745">
        <f>SUM(R8:R17)</f>
        <v>539</v>
      </c>
    </row>
    <row r="19" spans="1:18" x14ac:dyDescent="0.2">
      <c r="A19" s="590"/>
      <c r="B19" s="590"/>
      <c r="C19" s="590"/>
      <c r="D19" s="590"/>
      <c r="E19" s="590"/>
      <c r="F19" s="590"/>
      <c r="G19" s="819"/>
      <c r="L19" s="590"/>
      <c r="M19" s="590"/>
      <c r="N19" s="590"/>
      <c r="O19" s="590"/>
      <c r="P19" s="590"/>
      <c r="Q19" s="590"/>
      <c r="R19" s="819"/>
    </row>
    <row r="20" spans="1:18" x14ac:dyDescent="0.2">
      <c r="A20" s="818" t="s">
        <v>479</v>
      </c>
      <c r="B20" s="818"/>
      <c r="E20" s="818" t="s">
        <v>478</v>
      </c>
      <c r="G20" s="635"/>
      <c r="L20" s="818" t="s">
        <v>479</v>
      </c>
      <c r="M20" s="818"/>
      <c r="O20" s="818" t="s">
        <v>478</v>
      </c>
      <c r="R20" s="635"/>
    </row>
    <row r="21" spans="1:18" x14ac:dyDescent="0.2">
      <c r="A21" s="816" t="s">
        <v>680</v>
      </c>
      <c r="E21" s="817" t="s">
        <v>476</v>
      </c>
      <c r="G21" s="635"/>
      <c r="L21" s="816" t="s">
        <v>680</v>
      </c>
      <c r="O21" s="817" t="s">
        <v>476</v>
      </c>
      <c r="R21" s="635"/>
    </row>
    <row r="22" spans="1:18" x14ac:dyDescent="0.2">
      <c r="A22" s="816" t="s">
        <v>681</v>
      </c>
      <c r="E22" s="817" t="s">
        <v>474</v>
      </c>
      <c r="G22" s="635"/>
      <c r="L22" s="816" t="s">
        <v>681</v>
      </c>
      <c r="O22" s="817" t="s">
        <v>474</v>
      </c>
      <c r="R22" s="635"/>
    </row>
    <row r="23" spans="1:18" x14ac:dyDescent="0.2">
      <c r="A23" s="816" t="s">
        <v>682</v>
      </c>
      <c r="E23" s="694" t="s">
        <v>472</v>
      </c>
      <c r="L23" s="816" t="s">
        <v>682</v>
      </c>
      <c r="O23" s="694" t="s">
        <v>472</v>
      </c>
      <c r="Q23" s="2937" t="s">
        <v>370</v>
      </c>
      <c r="R23" s="2937"/>
    </row>
    <row r="24" spans="1:18" x14ac:dyDescent="0.2">
      <c r="A24" s="816" t="s">
        <v>683</v>
      </c>
      <c r="E24" s="694" t="s">
        <v>470</v>
      </c>
      <c r="L24" s="816" t="s">
        <v>683</v>
      </c>
      <c r="O24" s="694" t="s">
        <v>470</v>
      </c>
      <c r="R24" s="635"/>
    </row>
    <row r="25" spans="1:18" x14ac:dyDescent="0.2">
      <c r="A25" s="816" t="s">
        <v>684</v>
      </c>
      <c r="L25" s="816" t="s">
        <v>684</v>
      </c>
      <c r="Q25" s="635"/>
      <c r="R25" s="635"/>
    </row>
    <row r="26" spans="1:18" x14ac:dyDescent="0.2">
      <c r="A26" s="816" t="s">
        <v>685</v>
      </c>
      <c r="F26" s="1240"/>
      <c r="G26" s="635"/>
      <c r="L26" s="816" t="s">
        <v>685</v>
      </c>
    </row>
    <row r="27" spans="1:18" x14ac:dyDescent="0.2">
      <c r="A27" s="816" t="s">
        <v>686</v>
      </c>
      <c r="F27" s="1240"/>
      <c r="G27" s="635"/>
      <c r="L27" s="816" t="s">
        <v>686</v>
      </c>
      <c r="Q27" s="2938" t="s">
        <v>371</v>
      </c>
      <c r="R27" s="2938"/>
    </row>
    <row r="28" spans="1:18" x14ac:dyDescent="0.2">
      <c r="A28" s="816" t="s">
        <v>687</v>
      </c>
      <c r="F28" s="1240"/>
      <c r="G28" s="635"/>
      <c r="L28" s="816" t="s">
        <v>687</v>
      </c>
      <c r="Q28" s="2937" t="s">
        <v>372</v>
      </c>
      <c r="R28" s="2937"/>
    </row>
    <row r="29" spans="1:18" x14ac:dyDescent="0.2">
      <c r="A29" s="816" t="s">
        <v>688</v>
      </c>
      <c r="F29" s="1240"/>
      <c r="G29" s="635"/>
      <c r="L29" s="816" t="s">
        <v>688</v>
      </c>
      <c r="Q29" s="2937" t="s">
        <v>373</v>
      </c>
      <c r="R29" s="2937"/>
    </row>
    <row r="30" spans="1:18" x14ac:dyDescent="0.2">
      <c r="A30" s="816" t="s">
        <v>689</v>
      </c>
      <c r="F30" s="1241"/>
      <c r="G30" s="1247"/>
      <c r="L30" s="816" t="s">
        <v>689</v>
      </c>
    </row>
    <row r="31" spans="1:18" x14ac:dyDescent="0.2">
      <c r="F31" s="1240"/>
      <c r="G31" s="635"/>
    </row>
    <row r="32" spans="1:18" x14ac:dyDescent="0.2">
      <c r="A32" s="1237" t="s">
        <v>644</v>
      </c>
      <c r="B32" s="112" t="s">
        <v>679</v>
      </c>
      <c r="F32" s="1240"/>
      <c r="G32" s="635"/>
      <c r="L32" s="1242" t="s">
        <v>644</v>
      </c>
      <c r="M32" s="112" t="s">
        <v>694</v>
      </c>
    </row>
    <row r="33" spans="1:7" x14ac:dyDescent="0.2">
      <c r="A33" s="1237"/>
      <c r="B33" s="112"/>
      <c r="F33" s="1240"/>
      <c r="G33" s="635"/>
    </row>
    <row r="34" spans="1:7" x14ac:dyDescent="0.2">
      <c r="A34" s="1237"/>
      <c r="B34" s="112"/>
      <c r="F34" s="1240"/>
      <c r="G34" s="635"/>
    </row>
    <row r="35" spans="1:7" x14ac:dyDescent="0.2">
      <c r="A35" s="2937" t="s">
        <v>488</v>
      </c>
      <c r="B35" s="2937"/>
      <c r="C35" s="2937"/>
      <c r="D35" s="2937"/>
      <c r="E35" s="2937"/>
      <c r="F35" s="2937"/>
      <c r="G35" s="2937"/>
    </row>
    <row r="36" spans="1:7" x14ac:dyDescent="0.2">
      <c r="A36" s="2937" t="s">
        <v>487</v>
      </c>
      <c r="B36" s="2937"/>
      <c r="C36" s="2937"/>
      <c r="D36" s="2937"/>
      <c r="E36" s="2937"/>
      <c r="F36" s="2937"/>
      <c r="G36" s="2937"/>
    </row>
    <row r="37" spans="1:7" x14ac:dyDescent="0.2">
      <c r="A37" s="2937" t="s">
        <v>498</v>
      </c>
      <c r="B37" s="2937"/>
      <c r="C37" s="2937"/>
      <c r="D37" s="2937"/>
      <c r="E37" s="2937"/>
      <c r="F37" s="2937"/>
      <c r="G37" s="2937"/>
    </row>
    <row r="38" spans="1:7" ht="23.25" customHeight="1" x14ac:dyDescent="0.2">
      <c r="A38" s="824"/>
      <c r="B38" s="824"/>
      <c r="C38" s="824"/>
      <c r="D38" s="824"/>
      <c r="E38" s="824"/>
      <c r="F38" s="824"/>
    </row>
    <row r="39" spans="1:7" ht="13.5" thickBot="1" x14ac:dyDescent="0.25">
      <c r="A39" s="817" t="s">
        <v>460</v>
      </c>
      <c r="B39" s="824"/>
      <c r="C39" s="824"/>
      <c r="D39" s="824"/>
      <c r="E39" s="824"/>
      <c r="F39" s="824"/>
    </row>
    <row r="40" spans="1:7" ht="13.5" customHeight="1" thickBot="1" x14ac:dyDescent="0.25">
      <c r="A40" s="2999" t="s">
        <v>221</v>
      </c>
      <c r="B40" s="2999" t="s">
        <v>485</v>
      </c>
      <c r="C40" s="3001" t="s">
        <v>484</v>
      </c>
      <c r="D40" s="3002" t="s">
        <v>483</v>
      </c>
      <c r="E40" s="3003"/>
      <c r="F40" s="2999" t="s">
        <v>482</v>
      </c>
      <c r="G40" s="3004" t="s">
        <v>3</v>
      </c>
    </row>
    <row r="41" spans="1:7" ht="13.5" thickBot="1" x14ac:dyDescent="0.25">
      <c r="A41" s="3000"/>
      <c r="B41" s="3000"/>
      <c r="C41" s="3000"/>
      <c r="D41" s="1250" t="s">
        <v>481</v>
      </c>
      <c r="E41" s="1250" t="s">
        <v>480</v>
      </c>
      <c r="F41" s="3000"/>
      <c r="G41" s="3005"/>
    </row>
    <row r="42" spans="1:7" ht="13.5" thickTop="1" x14ac:dyDescent="0.2">
      <c r="A42" s="1251">
        <v>1</v>
      </c>
      <c r="B42" s="1251" t="s">
        <v>275</v>
      </c>
      <c r="C42" s="1251">
        <v>0</v>
      </c>
      <c r="D42" s="1251"/>
      <c r="E42" s="1251"/>
      <c r="F42" s="1251"/>
      <c r="G42" s="1252">
        <v>0</v>
      </c>
    </row>
    <row r="43" spans="1:7" x14ac:dyDescent="0.2">
      <c r="A43" s="1251">
        <v>2</v>
      </c>
      <c r="B43" s="1251" t="s">
        <v>275</v>
      </c>
      <c r="C43" s="1251">
        <v>1</v>
      </c>
      <c r="D43" s="1251"/>
      <c r="E43" s="1251"/>
      <c r="F43" s="1251"/>
      <c r="G43" s="1252">
        <v>0</v>
      </c>
    </row>
    <row r="44" spans="1:7" x14ac:dyDescent="0.2">
      <c r="A44" s="1251">
        <v>3</v>
      </c>
      <c r="B44" s="1251" t="s">
        <v>275</v>
      </c>
      <c r="C44" s="1251">
        <v>2</v>
      </c>
      <c r="D44" s="1251"/>
      <c r="E44" s="1251"/>
      <c r="F44" s="1251"/>
      <c r="G44" s="1252">
        <v>0</v>
      </c>
    </row>
    <row r="45" spans="1:7" x14ac:dyDescent="0.2">
      <c r="A45" s="1251">
        <v>4</v>
      </c>
      <c r="B45" s="1251" t="s">
        <v>275</v>
      </c>
      <c r="C45" s="1251">
        <v>3</v>
      </c>
      <c r="D45" s="1251">
        <v>53</v>
      </c>
      <c r="E45" s="1251"/>
      <c r="F45" s="1251" t="s">
        <v>690</v>
      </c>
      <c r="G45" s="1252">
        <v>53</v>
      </c>
    </row>
    <row r="46" spans="1:7" x14ac:dyDescent="0.2">
      <c r="A46" s="1251">
        <v>5</v>
      </c>
      <c r="B46" s="1251" t="s">
        <v>275</v>
      </c>
      <c r="C46" s="1251">
        <v>4</v>
      </c>
      <c r="D46" s="1251"/>
      <c r="E46" s="1251"/>
      <c r="F46" s="1251"/>
      <c r="G46" s="1252">
        <v>0</v>
      </c>
    </row>
    <row r="47" spans="1:7" x14ac:dyDescent="0.2">
      <c r="A47" s="1251">
        <v>6</v>
      </c>
      <c r="B47" s="1251" t="s">
        <v>275</v>
      </c>
      <c r="C47" s="1251">
        <v>5</v>
      </c>
      <c r="D47" s="1251">
        <v>3</v>
      </c>
      <c r="E47" s="1251"/>
      <c r="F47" s="1251" t="s">
        <v>691</v>
      </c>
      <c r="G47" s="1252">
        <v>3</v>
      </c>
    </row>
    <row r="48" spans="1:7" x14ac:dyDescent="0.2">
      <c r="A48" s="1251">
        <v>7</v>
      </c>
      <c r="B48" s="1251" t="s">
        <v>275</v>
      </c>
      <c r="C48" s="1251">
        <v>6</v>
      </c>
      <c r="D48" s="1251">
        <v>2</v>
      </c>
      <c r="E48" s="1251"/>
      <c r="F48" s="1251" t="s">
        <v>692</v>
      </c>
      <c r="G48" s="1252">
        <v>2</v>
      </c>
    </row>
    <row r="49" spans="1:18" x14ac:dyDescent="0.2">
      <c r="A49" s="1251">
        <v>8</v>
      </c>
      <c r="B49" s="1251" t="s">
        <v>275</v>
      </c>
      <c r="C49" s="1251">
        <v>7</v>
      </c>
      <c r="D49" s="1253"/>
      <c r="E49" s="1253"/>
      <c r="F49" s="1253"/>
      <c r="G49" s="1252">
        <v>0</v>
      </c>
    </row>
    <row r="50" spans="1:18" x14ac:dyDescent="0.2">
      <c r="A50" s="1251">
        <v>9</v>
      </c>
      <c r="B50" s="1251" t="s">
        <v>275</v>
      </c>
      <c r="C50" s="1251">
        <v>8</v>
      </c>
      <c r="D50" s="1253">
        <v>3</v>
      </c>
      <c r="E50" s="1253"/>
      <c r="F50" s="1251" t="s">
        <v>691</v>
      </c>
      <c r="G50" s="1252">
        <v>3</v>
      </c>
    </row>
    <row r="51" spans="1:18" ht="13.5" thickBot="1" x14ac:dyDescent="0.25">
      <c r="A51" s="1251">
        <v>10</v>
      </c>
      <c r="B51" s="1251" t="s">
        <v>275</v>
      </c>
      <c r="C51" s="1251">
        <v>9</v>
      </c>
      <c r="D51" s="1253">
        <v>1</v>
      </c>
      <c r="E51" s="1253"/>
      <c r="F51" s="1251" t="s">
        <v>693</v>
      </c>
      <c r="G51" s="1252">
        <v>1</v>
      </c>
    </row>
    <row r="52" spans="1:18" ht="13.5" thickBot="1" x14ac:dyDescent="0.25">
      <c r="A52" s="2996" t="s">
        <v>3</v>
      </c>
      <c r="B52" s="2997"/>
      <c r="C52" s="2998"/>
      <c r="D52" s="1249">
        <v>62</v>
      </c>
      <c r="E52" s="1249">
        <v>0</v>
      </c>
      <c r="F52" s="1249" t="s">
        <v>695</v>
      </c>
      <c r="G52" s="1248">
        <v>62</v>
      </c>
    </row>
    <row r="53" spans="1:18" x14ac:dyDescent="0.2">
      <c r="A53" s="590"/>
      <c r="B53" s="590"/>
      <c r="C53" s="590"/>
      <c r="D53" s="590"/>
      <c r="E53" s="590"/>
      <c r="F53" s="590"/>
      <c r="G53" s="819"/>
    </row>
    <row r="54" spans="1:18" x14ac:dyDescent="0.2">
      <c r="A54" s="818" t="s">
        <v>479</v>
      </c>
      <c r="B54" s="818"/>
      <c r="E54" s="818" t="s">
        <v>478</v>
      </c>
      <c r="G54" s="635"/>
      <c r="L54" s="818" t="s">
        <v>479</v>
      </c>
      <c r="M54" s="818"/>
      <c r="O54" s="818" t="s">
        <v>478</v>
      </c>
      <c r="R54" s="635"/>
    </row>
    <row r="55" spans="1:18" x14ac:dyDescent="0.2">
      <c r="A55" s="816" t="s">
        <v>680</v>
      </c>
      <c r="E55" s="817" t="s">
        <v>476</v>
      </c>
      <c r="G55" s="635"/>
      <c r="L55" s="816" t="s">
        <v>477</v>
      </c>
      <c r="O55" s="817" t="s">
        <v>476</v>
      </c>
      <c r="R55" s="635"/>
    </row>
    <row r="56" spans="1:18" x14ac:dyDescent="0.2">
      <c r="A56" s="816" t="s">
        <v>681</v>
      </c>
      <c r="E56" s="817" t="s">
        <v>474</v>
      </c>
      <c r="G56" s="635"/>
      <c r="L56" s="816" t="s">
        <v>475</v>
      </c>
      <c r="O56" s="817" t="s">
        <v>474</v>
      </c>
      <c r="R56" s="635"/>
    </row>
    <row r="57" spans="1:18" x14ac:dyDescent="0.2">
      <c r="A57" s="816" t="s">
        <v>682</v>
      </c>
      <c r="E57" s="694" t="s">
        <v>472</v>
      </c>
      <c r="L57" s="816" t="s">
        <v>473</v>
      </c>
      <c r="O57" s="694" t="s">
        <v>472</v>
      </c>
      <c r="Q57" s="2937" t="s">
        <v>370</v>
      </c>
      <c r="R57" s="2937"/>
    </row>
    <row r="58" spans="1:18" x14ac:dyDescent="0.2">
      <c r="A58" s="816" t="s">
        <v>683</v>
      </c>
      <c r="E58" s="694" t="s">
        <v>470</v>
      </c>
      <c r="L58" s="816" t="s">
        <v>471</v>
      </c>
      <c r="O58" s="694" t="s">
        <v>470</v>
      </c>
      <c r="R58" s="635"/>
    </row>
    <row r="59" spans="1:18" x14ac:dyDescent="0.2">
      <c r="A59" s="816" t="s">
        <v>684</v>
      </c>
      <c r="L59" s="816" t="s">
        <v>469</v>
      </c>
      <c r="Q59" s="635"/>
      <c r="R59" s="635"/>
    </row>
    <row r="60" spans="1:18" x14ac:dyDescent="0.2">
      <c r="A60" s="816" t="s">
        <v>685</v>
      </c>
      <c r="F60" s="1240"/>
      <c r="G60" s="635"/>
      <c r="L60" s="816" t="s">
        <v>468</v>
      </c>
    </row>
    <row r="61" spans="1:18" x14ac:dyDescent="0.2">
      <c r="A61" s="816" t="s">
        <v>686</v>
      </c>
      <c r="F61" s="1240"/>
      <c r="G61" s="635"/>
      <c r="L61" s="816" t="s">
        <v>467</v>
      </c>
      <c r="Q61" s="2938" t="s">
        <v>371</v>
      </c>
      <c r="R61" s="2938"/>
    </row>
    <row r="62" spans="1:18" x14ac:dyDescent="0.2">
      <c r="A62" s="816" t="s">
        <v>687</v>
      </c>
      <c r="F62" s="1240"/>
      <c r="G62" s="635"/>
      <c r="L62" s="816" t="s">
        <v>466</v>
      </c>
      <c r="Q62" s="2937" t="s">
        <v>372</v>
      </c>
      <c r="R62" s="2937"/>
    </row>
    <row r="63" spans="1:18" x14ac:dyDescent="0.2">
      <c r="A63" s="816" t="s">
        <v>688</v>
      </c>
      <c r="F63" s="1240"/>
      <c r="G63" s="635"/>
      <c r="L63" s="816" t="s">
        <v>465</v>
      </c>
      <c r="Q63" s="2937" t="s">
        <v>373</v>
      </c>
      <c r="R63" s="2937"/>
    </row>
    <row r="64" spans="1:18" x14ac:dyDescent="0.2">
      <c r="A64" s="816" t="s">
        <v>689</v>
      </c>
      <c r="F64" s="1241"/>
      <c r="G64" s="1247"/>
      <c r="L64" s="816" t="s">
        <v>464</v>
      </c>
    </row>
    <row r="65" spans="1:7" x14ac:dyDescent="0.2">
      <c r="F65" s="1240"/>
      <c r="G65" s="635"/>
    </row>
    <row r="66" spans="1:7" x14ac:dyDescent="0.2">
      <c r="A66" s="1237" t="s">
        <v>644</v>
      </c>
      <c r="B66" s="112" t="s">
        <v>679</v>
      </c>
      <c r="F66" s="1240"/>
      <c r="G66" s="635"/>
    </row>
    <row r="68" spans="1:7" x14ac:dyDescent="0.2">
      <c r="A68" s="2937" t="s">
        <v>488</v>
      </c>
      <c r="B68" s="2937"/>
      <c r="C68" s="2937"/>
      <c r="D68" s="2937"/>
      <c r="E68" s="2937"/>
      <c r="F68" s="2937"/>
      <c r="G68" s="2937"/>
    </row>
    <row r="69" spans="1:7" x14ac:dyDescent="0.2">
      <c r="A69" s="2937" t="s">
        <v>487</v>
      </c>
      <c r="B69" s="2937"/>
      <c r="C69" s="2937"/>
      <c r="D69" s="2937"/>
      <c r="E69" s="2937"/>
      <c r="F69" s="2937"/>
      <c r="G69" s="2937"/>
    </row>
    <row r="70" spans="1:7" x14ac:dyDescent="0.2">
      <c r="A70" s="2937" t="s">
        <v>497</v>
      </c>
      <c r="B70" s="2937"/>
      <c r="C70" s="2937"/>
      <c r="D70" s="2937"/>
      <c r="E70" s="2937"/>
      <c r="F70" s="2937"/>
      <c r="G70" s="2937"/>
    </row>
    <row r="71" spans="1:7" x14ac:dyDescent="0.2">
      <c r="A71" s="824"/>
      <c r="B71" s="824"/>
      <c r="C71" s="824"/>
      <c r="D71" s="824"/>
      <c r="E71" s="824"/>
      <c r="F71" s="824"/>
    </row>
    <row r="72" spans="1:7" ht="13.5" thickBot="1" x14ac:dyDescent="0.25">
      <c r="A72" s="817" t="s">
        <v>460</v>
      </c>
      <c r="B72" s="824"/>
      <c r="C72" s="824"/>
      <c r="D72" s="824"/>
      <c r="E72" s="824"/>
      <c r="F72" s="824"/>
    </row>
    <row r="73" spans="1:7" ht="13.5" thickBot="1" x14ac:dyDescent="0.25">
      <c r="A73" s="2990" t="s">
        <v>221</v>
      </c>
      <c r="B73" s="2990" t="s">
        <v>485</v>
      </c>
      <c r="C73" s="2994" t="s">
        <v>484</v>
      </c>
      <c r="D73" s="2988" t="s">
        <v>483</v>
      </c>
      <c r="E73" s="2989"/>
      <c r="F73" s="2990" t="s">
        <v>482</v>
      </c>
      <c r="G73" s="2992" t="s">
        <v>3</v>
      </c>
    </row>
    <row r="74" spans="1:7" ht="13.5" thickBot="1" x14ac:dyDescent="0.25">
      <c r="A74" s="2991"/>
      <c r="B74" s="2991"/>
      <c r="C74" s="2991"/>
      <c r="D74" s="823" t="s">
        <v>481</v>
      </c>
      <c r="E74" s="823" t="s">
        <v>480</v>
      </c>
      <c r="F74" s="2991"/>
      <c r="G74" s="2993"/>
    </row>
    <row r="75" spans="1:7" ht="13.5" thickTop="1" x14ac:dyDescent="0.2">
      <c r="A75" s="822">
        <v>1</v>
      </c>
      <c r="B75" s="822" t="s">
        <v>275</v>
      </c>
      <c r="C75" s="822">
        <v>0</v>
      </c>
      <c r="D75" s="822"/>
      <c r="E75" s="822"/>
      <c r="F75" s="822"/>
      <c r="G75" s="820">
        <f>SUM(D75:E75)</f>
        <v>0</v>
      </c>
    </row>
    <row r="76" spans="1:7" x14ac:dyDescent="0.2">
      <c r="A76" s="822">
        <v>2</v>
      </c>
      <c r="B76" s="822" t="s">
        <v>275</v>
      </c>
      <c r="C76" s="822">
        <v>1</v>
      </c>
      <c r="D76" s="822"/>
      <c r="E76" s="822"/>
      <c r="F76" s="822"/>
      <c r="G76" s="820">
        <f>SUM(D76:E76)</f>
        <v>0</v>
      </c>
    </row>
    <row r="77" spans="1:7" x14ac:dyDescent="0.2">
      <c r="A77" s="822">
        <v>3</v>
      </c>
      <c r="B77" s="822" t="s">
        <v>275</v>
      </c>
      <c r="C77" s="822">
        <v>2</v>
      </c>
      <c r="D77" s="822"/>
      <c r="E77" s="822"/>
      <c r="F77" s="822"/>
      <c r="G77" s="820">
        <f t="shared" ref="G77:G84" si="4">SUM(D77:E77)</f>
        <v>0</v>
      </c>
    </row>
    <row r="78" spans="1:7" x14ac:dyDescent="0.2">
      <c r="A78" s="822">
        <v>4</v>
      </c>
      <c r="B78" s="822" t="s">
        <v>275</v>
      </c>
      <c r="C78" s="822">
        <v>3</v>
      </c>
      <c r="D78" s="822">
        <v>33</v>
      </c>
      <c r="E78" s="822"/>
      <c r="F78" s="822" t="s">
        <v>765</v>
      </c>
      <c r="G78" s="820">
        <f t="shared" si="4"/>
        <v>33</v>
      </c>
    </row>
    <row r="79" spans="1:7" x14ac:dyDescent="0.2">
      <c r="A79" s="822">
        <v>5</v>
      </c>
      <c r="B79" s="822" t="s">
        <v>275</v>
      </c>
      <c r="C79" s="822">
        <v>4</v>
      </c>
      <c r="D79" s="822"/>
      <c r="E79" s="822"/>
      <c r="F79" s="822"/>
      <c r="G79" s="820">
        <f t="shared" si="4"/>
        <v>0</v>
      </c>
    </row>
    <row r="80" spans="1:7" x14ac:dyDescent="0.2">
      <c r="A80" s="822">
        <v>6</v>
      </c>
      <c r="B80" s="822" t="s">
        <v>275</v>
      </c>
      <c r="C80" s="822">
        <v>5</v>
      </c>
      <c r="D80" s="822">
        <v>2</v>
      </c>
      <c r="E80" s="822"/>
      <c r="F80" s="822" t="s">
        <v>766</v>
      </c>
      <c r="G80" s="820">
        <f t="shared" si="4"/>
        <v>2</v>
      </c>
    </row>
    <row r="81" spans="1:7" x14ac:dyDescent="0.2">
      <c r="A81" s="822">
        <v>7</v>
      </c>
      <c r="B81" s="822" t="s">
        <v>275</v>
      </c>
      <c r="C81" s="822">
        <v>6</v>
      </c>
      <c r="D81" s="822"/>
      <c r="E81" s="822"/>
      <c r="F81" s="822"/>
      <c r="G81" s="820">
        <f t="shared" si="4"/>
        <v>0</v>
      </c>
    </row>
    <row r="82" spans="1:7" x14ac:dyDescent="0.2">
      <c r="A82" s="822">
        <v>8</v>
      </c>
      <c r="B82" s="822" t="s">
        <v>275</v>
      </c>
      <c r="C82" s="822">
        <v>7</v>
      </c>
      <c r="D82" s="821">
        <v>1</v>
      </c>
      <c r="E82" s="821"/>
      <c r="F82" s="822" t="s">
        <v>767</v>
      </c>
      <c r="G82" s="820">
        <f t="shared" si="4"/>
        <v>1</v>
      </c>
    </row>
    <row r="83" spans="1:7" x14ac:dyDescent="0.2">
      <c r="A83" s="822">
        <v>9</v>
      </c>
      <c r="B83" s="822" t="s">
        <v>275</v>
      </c>
      <c r="C83" s="822">
        <v>8</v>
      </c>
      <c r="D83" s="821">
        <v>1</v>
      </c>
      <c r="E83" s="821"/>
      <c r="F83" s="822" t="s">
        <v>768</v>
      </c>
      <c r="G83" s="820">
        <f t="shared" si="4"/>
        <v>1</v>
      </c>
    </row>
    <row r="84" spans="1:7" ht="13.5" thickBot="1" x14ac:dyDescent="0.25">
      <c r="A84" s="822">
        <v>10</v>
      </c>
      <c r="B84" s="822" t="s">
        <v>275</v>
      </c>
      <c r="C84" s="822">
        <v>9</v>
      </c>
      <c r="D84" s="821"/>
      <c r="E84" s="821"/>
      <c r="F84" s="1304"/>
      <c r="G84" s="820">
        <f t="shared" si="4"/>
        <v>0</v>
      </c>
    </row>
    <row r="85" spans="1:7" ht="13.5" thickBot="1" x14ac:dyDescent="0.25">
      <c r="A85" s="2985" t="s">
        <v>3</v>
      </c>
      <c r="B85" s="2986"/>
      <c r="C85" s="2987"/>
      <c r="D85" s="697">
        <f>SUM(D75:D84)</f>
        <v>37</v>
      </c>
      <c r="E85" s="697">
        <f>SUM(E75:E84)</f>
        <v>0</v>
      </c>
      <c r="F85" s="825" t="s">
        <v>769</v>
      </c>
      <c r="G85" s="745">
        <f>SUM(G75:G84)</f>
        <v>37</v>
      </c>
    </row>
    <row r="86" spans="1:7" x14ac:dyDescent="0.2">
      <c r="A86" s="590"/>
      <c r="B86" s="590"/>
      <c r="C86" s="590"/>
      <c r="D86" s="590"/>
      <c r="E86" s="590"/>
      <c r="F86" s="590"/>
      <c r="G86" s="819"/>
    </row>
    <row r="87" spans="1:7" x14ac:dyDescent="0.2">
      <c r="A87" s="818" t="s">
        <v>479</v>
      </c>
      <c r="B87" s="818"/>
      <c r="D87" s="818" t="s">
        <v>478</v>
      </c>
      <c r="G87" s="635"/>
    </row>
    <row r="88" spans="1:7" x14ac:dyDescent="0.2">
      <c r="A88" s="816" t="s">
        <v>477</v>
      </c>
      <c r="D88" s="817" t="s">
        <v>476</v>
      </c>
      <c r="G88" s="635"/>
    </row>
    <row r="89" spans="1:7" x14ac:dyDescent="0.2">
      <c r="A89" s="816" t="s">
        <v>776</v>
      </c>
      <c r="D89" s="817" t="s">
        <v>474</v>
      </c>
      <c r="G89" s="635"/>
    </row>
    <row r="90" spans="1:7" x14ac:dyDescent="0.2">
      <c r="A90" s="816" t="s">
        <v>473</v>
      </c>
      <c r="D90" s="694" t="s">
        <v>472</v>
      </c>
      <c r="F90" s="2937" t="s">
        <v>370</v>
      </c>
      <c r="G90" s="2937"/>
    </row>
    <row r="91" spans="1:7" x14ac:dyDescent="0.2">
      <c r="A91" s="816" t="s">
        <v>471</v>
      </c>
      <c r="D91" s="694" t="s">
        <v>470</v>
      </c>
      <c r="G91" s="635"/>
    </row>
    <row r="92" spans="1:7" x14ac:dyDescent="0.2">
      <c r="A92" s="816" t="s">
        <v>469</v>
      </c>
      <c r="F92" s="635"/>
      <c r="G92" s="635"/>
    </row>
    <row r="93" spans="1:7" x14ac:dyDescent="0.2">
      <c r="A93" s="816" t="s">
        <v>468</v>
      </c>
    </row>
    <row r="94" spans="1:7" x14ac:dyDescent="0.2">
      <c r="A94" s="816" t="s">
        <v>467</v>
      </c>
      <c r="F94" s="2938" t="s">
        <v>371</v>
      </c>
      <c r="G94" s="2938"/>
    </row>
    <row r="95" spans="1:7" x14ac:dyDescent="0.2">
      <c r="A95" s="816" t="s">
        <v>466</v>
      </c>
      <c r="F95" s="2937" t="s">
        <v>372</v>
      </c>
      <c r="G95" s="2937"/>
    </row>
    <row r="96" spans="1:7" x14ac:dyDescent="0.2">
      <c r="A96" s="816" t="s">
        <v>465</v>
      </c>
      <c r="F96" s="2937" t="s">
        <v>373</v>
      </c>
      <c r="G96" s="2937"/>
    </row>
    <row r="97" spans="1:7" x14ac:dyDescent="0.2">
      <c r="A97" s="816" t="s">
        <v>464</v>
      </c>
    </row>
    <row r="101" spans="1:7" x14ac:dyDescent="0.2">
      <c r="A101" s="2937" t="s">
        <v>488</v>
      </c>
      <c r="B101" s="2937"/>
      <c r="C101" s="2937"/>
      <c r="D101" s="2937"/>
      <c r="E101" s="2937"/>
      <c r="F101" s="2937"/>
      <c r="G101" s="2937"/>
    </row>
    <row r="102" spans="1:7" x14ac:dyDescent="0.2">
      <c r="A102" s="2937" t="s">
        <v>487</v>
      </c>
      <c r="B102" s="2937"/>
      <c r="C102" s="2937"/>
      <c r="D102" s="2937"/>
      <c r="E102" s="2937"/>
      <c r="F102" s="2937"/>
      <c r="G102" s="2937"/>
    </row>
    <row r="103" spans="1:7" x14ac:dyDescent="0.2">
      <c r="A103" s="2937" t="s">
        <v>496</v>
      </c>
      <c r="B103" s="2937"/>
      <c r="C103" s="2937"/>
      <c r="D103" s="2937"/>
      <c r="E103" s="2937"/>
      <c r="F103" s="2937"/>
      <c r="G103" s="2937"/>
    </row>
    <row r="104" spans="1:7" x14ac:dyDescent="0.2">
      <c r="A104" s="824"/>
      <c r="B104" s="824"/>
      <c r="C104" s="824"/>
      <c r="D104" s="824"/>
      <c r="E104" s="824"/>
      <c r="F104" s="824"/>
    </row>
    <row r="105" spans="1:7" ht="13.5" thickBot="1" x14ac:dyDescent="0.25">
      <c r="A105" s="817" t="s">
        <v>460</v>
      </c>
      <c r="B105" s="824"/>
      <c r="C105" s="824"/>
      <c r="D105" s="824"/>
      <c r="E105" s="824"/>
      <c r="F105" s="824"/>
    </row>
    <row r="106" spans="1:7" ht="13.5" thickBot="1" x14ac:dyDescent="0.25">
      <c r="A106" s="2990" t="s">
        <v>221</v>
      </c>
      <c r="B106" s="2990" t="s">
        <v>485</v>
      </c>
      <c r="C106" s="2994" t="s">
        <v>484</v>
      </c>
      <c r="D106" s="2988" t="s">
        <v>483</v>
      </c>
      <c r="E106" s="2989"/>
      <c r="F106" s="2990" t="s">
        <v>482</v>
      </c>
      <c r="G106" s="2992" t="s">
        <v>3</v>
      </c>
    </row>
    <row r="107" spans="1:7" ht="13.5" thickBot="1" x14ac:dyDescent="0.25">
      <c r="A107" s="2991"/>
      <c r="B107" s="2991"/>
      <c r="C107" s="2991"/>
      <c r="D107" s="823" t="s">
        <v>481</v>
      </c>
      <c r="E107" s="823" t="s">
        <v>480</v>
      </c>
      <c r="F107" s="2991"/>
      <c r="G107" s="2993"/>
    </row>
    <row r="108" spans="1:7" ht="13.5" thickTop="1" x14ac:dyDescent="0.2">
      <c r="A108" s="822">
        <v>1</v>
      </c>
      <c r="B108" s="822" t="s">
        <v>275</v>
      </c>
      <c r="C108" s="822">
        <v>0</v>
      </c>
      <c r="D108" s="822"/>
      <c r="E108" s="822"/>
      <c r="F108" s="822"/>
      <c r="G108" s="820">
        <f>SUM(D108:E108)</f>
        <v>0</v>
      </c>
    </row>
    <row r="109" spans="1:7" x14ac:dyDescent="0.2">
      <c r="A109" s="822">
        <v>2</v>
      </c>
      <c r="B109" s="822" t="s">
        <v>275</v>
      </c>
      <c r="C109" s="822">
        <v>1</v>
      </c>
      <c r="D109" s="822"/>
      <c r="E109" s="822"/>
      <c r="F109" s="822"/>
      <c r="G109" s="820">
        <f>SUM(D109:E109)</f>
        <v>0</v>
      </c>
    </row>
    <row r="110" spans="1:7" x14ac:dyDescent="0.2">
      <c r="A110" s="822">
        <v>3</v>
      </c>
      <c r="B110" s="822" t="s">
        <v>275</v>
      </c>
      <c r="C110" s="822">
        <v>2</v>
      </c>
      <c r="D110" s="822"/>
      <c r="E110" s="822"/>
      <c r="F110" s="822"/>
      <c r="G110" s="820">
        <f t="shared" ref="G110:G117" si="5">SUM(D110:E110)</f>
        <v>0</v>
      </c>
    </row>
    <row r="111" spans="1:7" x14ac:dyDescent="0.2">
      <c r="A111" s="822">
        <v>4</v>
      </c>
      <c r="B111" s="822" t="s">
        <v>275</v>
      </c>
      <c r="C111" s="822">
        <v>3</v>
      </c>
      <c r="D111" s="822">
        <v>42</v>
      </c>
      <c r="E111" s="822"/>
      <c r="F111" s="822" t="s">
        <v>794</v>
      </c>
      <c r="G111" s="820">
        <f t="shared" si="5"/>
        <v>42</v>
      </c>
    </row>
    <row r="112" spans="1:7" x14ac:dyDescent="0.2">
      <c r="A112" s="822">
        <v>5</v>
      </c>
      <c r="B112" s="822" t="s">
        <v>275</v>
      </c>
      <c r="C112" s="822">
        <v>4</v>
      </c>
      <c r="D112" s="822"/>
      <c r="E112" s="822"/>
      <c r="F112" s="822"/>
      <c r="G112" s="820">
        <f t="shared" si="5"/>
        <v>0</v>
      </c>
    </row>
    <row r="113" spans="1:7" x14ac:dyDescent="0.2">
      <c r="A113" s="822">
        <v>6</v>
      </c>
      <c r="B113" s="822" t="s">
        <v>275</v>
      </c>
      <c r="C113" s="822">
        <v>5</v>
      </c>
      <c r="D113" s="822">
        <v>4</v>
      </c>
      <c r="E113" s="822"/>
      <c r="F113" s="822" t="s">
        <v>795</v>
      </c>
      <c r="G113" s="820">
        <f t="shared" si="5"/>
        <v>4</v>
      </c>
    </row>
    <row r="114" spans="1:7" x14ac:dyDescent="0.2">
      <c r="A114" s="822">
        <v>7</v>
      </c>
      <c r="B114" s="822" t="s">
        <v>275</v>
      </c>
      <c r="C114" s="822">
        <v>6</v>
      </c>
      <c r="D114" s="822">
        <v>14</v>
      </c>
      <c r="E114" s="822"/>
      <c r="F114" s="822" t="s">
        <v>796</v>
      </c>
      <c r="G114" s="820">
        <f t="shared" si="5"/>
        <v>14</v>
      </c>
    </row>
    <row r="115" spans="1:7" x14ac:dyDescent="0.2">
      <c r="A115" s="822">
        <v>8</v>
      </c>
      <c r="B115" s="822" t="s">
        <v>275</v>
      </c>
      <c r="C115" s="822">
        <v>7</v>
      </c>
      <c r="D115" s="821">
        <v>5</v>
      </c>
      <c r="E115" s="821"/>
      <c r="F115" s="822" t="s">
        <v>797</v>
      </c>
      <c r="G115" s="820">
        <f t="shared" si="5"/>
        <v>5</v>
      </c>
    </row>
    <row r="116" spans="1:7" x14ac:dyDescent="0.2">
      <c r="A116" s="822">
        <v>9</v>
      </c>
      <c r="B116" s="822" t="s">
        <v>275</v>
      </c>
      <c r="C116" s="822">
        <v>8</v>
      </c>
      <c r="D116" s="821">
        <v>2</v>
      </c>
      <c r="E116" s="821"/>
      <c r="F116" s="822" t="s">
        <v>798</v>
      </c>
      <c r="G116" s="820">
        <f t="shared" si="5"/>
        <v>2</v>
      </c>
    </row>
    <row r="117" spans="1:7" ht="13.5" thickBot="1" x14ac:dyDescent="0.25">
      <c r="A117" s="822">
        <v>10</v>
      </c>
      <c r="B117" s="822" t="s">
        <v>275</v>
      </c>
      <c r="C117" s="822">
        <v>9</v>
      </c>
      <c r="D117" s="821">
        <v>10</v>
      </c>
      <c r="E117" s="821"/>
      <c r="F117" s="826" t="s">
        <v>799</v>
      </c>
      <c r="G117" s="820">
        <f t="shared" si="5"/>
        <v>10</v>
      </c>
    </row>
    <row r="118" spans="1:7" ht="13.5" thickBot="1" x14ac:dyDescent="0.25">
      <c r="A118" s="2985" t="s">
        <v>3</v>
      </c>
      <c r="B118" s="2986"/>
      <c r="C118" s="2987"/>
      <c r="D118" s="697">
        <f>SUM(D108:D117)</f>
        <v>77</v>
      </c>
      <c r="E118" s="697">
        <f>SUM(E108:E117)</f>
        <v>0</v>
      </c>
      <c r="F118" s="825" t="s">
        <v>800</v>
      </c>
      <c r="G118" s="745">
        <f>SUM(G108:G117)</f>
        <v>77</v>
      </c>
    </row>
    <row r="119" spans="1:7" x14ac:dyDescent="0.2">
      <c r="A119" s="590"/>
      <c r="B119" s="590"/>
      <c r="C119" s="590"/>
      <c r="D119" s="590"/>
      <c r="E119" s="590"/>
      <c r="F119" s="590"/>
      <c r="G119" s="819"/>
    </row>
    <row r="120" spans="1:7" x14ac:dyDescent="0.2">
      <c r="A120" s="818" t="s">
        <v>479</v>
      </c>
      <c r="B120" s="818"/>
      <c r="D120" s="818" t="s">
        <v>478</v>
      </c>
      <c r="G120" s="635"/>
    </row>
    <row r="121" spans="1:7" x14ac:dyDescent="0.2">
      <c r="A121" s="816" t="s">
        <v>477</v>
      </c>
      <c r="D121" s="817" t="s">
        <v>476</v>
      </c>
      <c r="G121" s="635"/>
    </row>
    <row r="122" spans="1:7" x14ac:dyDescent="0.2">
      <c r="A122" s="816" t="s">
        <v>475</v>
      </c>
      <c r="D122" s="817" t="s">
        <v>474</v>
      </c>
      <c r="G122" s="635"/>
    </row>
    <row r="123" spans="1:7" x14ac:dyDescent="0.2">
      <c r="A123" s="816" t="s">
        <v>473</v>
      </c>
      <c r="D123" s="694" t="s">
        <v>472</v>
      </c>
      <c r="F123" s="2937" t="s">
        <v>370</v>
      </c>
      <c r="G123" s="2937"/>
    </row>
    <row r="124" spans="1:7" x14ac:dyDescent="0.2">
      <c r="A124" s="816" t="s">
        <v>471</v>
      </c>
      <c r="D124" s="694" t="s">
        <v>470</v>
      </c>
      <c r="G124" s="635"/>
    </row>
    <row r="125" spans="1:7" x14ac:dyDescent="0.2">
      <c r="A125" s="816" t="s">
        <v>469</v>
      </c>
      <c r="F125" s="635"/>
      <c r="G125" s="635"/>
    </row>
    <row r="126" spans="1:7" x14ac:dyDescent="0.2">
      <c r="A126" s="816" t="s">
        <v>468</v>
      </c>
    </row>
    <row r="127" spans="1:7" x14ac:dyDescent="0.2">
      <c r="A127" s="816" t="s">
        <v>467</v>
      </c>
      <c r="F127" s="2938" t="s">
        <v>371</v>
      </c>
      <c r="G127" s="2938"/>
    </row>
    <row r="128" spans="1:7" x14ac:dyDescent="0.2">
      <c r="A128" s="816" t="s">
        <v>466</v>
      </c>
      <c r="F128" s="2937" t="s">
        <v>372</v>
      </c>
      <c r="G128" s="2937"/>
    </row>
    <row r="129" spans="1:7" x14ac:dyDescent="0.2">
      <c r="A129" s="816" t="s">
        <v>465</v>
      </c>
      <c r="F129" s="2937" t="s">
        <v>373</v>
      </c>
      <c r="G129" s="2937"/>
    </row>
    <row r="130" spans="1:7" x14ac:dyDescent="0.2">
      <c r="A130" s="816" t="s">
        <v>464</v>
      </c>
    </row>
    <row r="134" spans="1:7" x14ac:dyDescent="0.2">
      <c r="A134" s="2937" t="s">
        <v>488</v>
      </c>
      <c r="B134" s="2937"/>
      <c r="C134" s="2937"/>
      <c r="D134" s="2937"/>
      <c r="E134" s="2937"/>
      <c r="F134" s="2937"/>
      <c r="G134" s="2937"/>
    </row>
    <row r="135" spans="1:7" x14ac:dyDescent="0.2">
      <c r="A135" s="2937" t="s">
        <v>487</v>
      </c>
      <c r="B135" s="2937"/>
      <c r="C135" s="2937"/>
      <c r="D135" s="2937"/>
      <c r="E135" s="2937"/>
      <c r="F135" s="2937"/>
      <c r="G135" s="2937"/>
    </row>
    <row r="136" spans="1:7" x14ac:dyDescent="0.2">
      <c r="A136" s="2937" t="s">
        <v>495</v>
      </c>
      <c r="B136" s="2937"/>
      <c r="C136" s="2937"/>
      <c r="D136" s="2937"/>
      <c r="E136" s="2937"/>
      <c r="F136" s="2937"/>
      <c r="G136" s="2937"/>
    </row>
    <row r="137" spans="1:7" x14ac:dyDescent="0.2">
      <c r="A137" s="824"/>
      <c r="B137" s="824"/>
      <c r="C137" s="824"/>
      <c r="D137" s="824"/>
      <c r="E137" s="824"/>
      <c r="F137" s="824"/>
    </row>
    <row r="138" spans="1:7" ht="13.5" thickBot="1" x14ac:dyDescent="0.25">
      <c r="A138" s="817" t="s">
        <v>460</v>
      </c>
      <c r="B138" s="824"/>
      <c r="C138" s="824"/>
      <c r="D138" s="824"/>
      <c r="E138" s="824"/>
      <c r="F138" s="824"/>
    </row>
    <row r="139" spans="1:7" ht="13.5" thickBot="1" x14ac:dyDescent="0.25">
      <c r="A139" s="2990" t="s">
        <v>221</v>
      </c>
      <c r="B139" s="2990" t="s">
        <v>485</v>
      </c>
      <c r="C139" s="2994" t="s">
        <v>484</v>
      </c>
      <c r="D139" s="2988" t="s">
        <v>483</v>
      </c>
      <c r="E139" s="2989"/>
      <c r="F139" s="2990" t="s">
        <v>482</v>
      </c>
      <c r="G139" s="2992" t="s">
        <v>3</v>
      </c>
    </row>
    <row r="140" spans="1:7" ht="13.5" thickBot="1" x14ac:dyDescent="0.25">
      <c r="A140" s="2991"/>
      <c r="B140" s="2991"/>
      <c r="C140" s="2991"/>
      <c r="D140" s="823" t="s">
        <v>481</v>
      </c>
      <c r="E140" s="823" t="s">
        <v>480</v>
      </c>
      <c r="F140" s="2991"/>
      <c r="G140" s="2993"/>
    </row>
    <row r="141" spans="1:7" ht="13.5" thickTop="1" x14ac:dyDescent="0.2">
      <c r="A141" s="822">
        <v>1</v>
      </c>
      <c r="B141" s="822" t="s">
        <v>275</v>
      </c>
      <c r="C141" s="822">
        <v>0</v>
      </c>
      <c r="D141" s="822"/>
      <c r="E141" s="822"/>
      <c r="F141" s="822"/>
      <c r="G141" s="820">
        <f>SUM(D141:E141)</f>
        <v>0</v>
      </c>
    </row>
    <row r="142" spans="1:7" x14ac:dyDescent="0.2">
      <c r="A142" s="822">
        <v>2</v>
      </c>
      <c r="B142" s="822" t="s">
        <v>275</v>
      </c>
      <c r="C142" s="822">
        <v>1</v>
      </c>
      <c r="D142" s="822"/>
      <c r="E142" s="822"/>
      <c r="F142" s="822"/>
      <c r="G142" s="820">
        <f>SUM(D142:E142)</f>
        <v>0</v>
      </c>
    </row>
    <row r="143" spans="1:7" x14ac:dyDescent="0.2">
      <c r="A143" s="822">
        <v>3</v>
      </c>
      <c r="B143" s="822" t="s">
        <v>275</v>
      </c>
      <c r="C143" s="822">
        <v>2</v>
      </c>
      <c r="D143" s="822"/>
      <c r="E143" s="822"/>
      <c r="F143" s="822"/>
      <c r="G143" s="820">
        <f t="shared" ref="G143:G150" si="6">SUM(D143:E143)</f>
        <v>0</v>
      </c>
    </row>
    <row r="144" spans="1:7" x14ac:dyDescent="0.2">
      <c r="A144" s="822">
        <v>4</v>
      </c>
      <c r="B144" s="822" t="s">
        <v>275</v>
      </c>
      <c r="C144" s="822">
        <v>3</v>
      </c>
      <c r="D144" s="822">
        <v>13</v>
      </c>
      <c r="E144" s="822"/>
      <c r="F144" s="822" t="s">
        <v>810</v>
      </c>
      <c r="G144" s="820">
        <f t="shared" si="6"/>
        <v>13</v>
      </c>
    </row>
    <row r="145" spans="1:7" x14ac:dyDescent="0.2">
      <c r="A145" s="822">
        <v>5</v>
      </c>
      <c r="B145" s="822" t="s">
        <v>275</v>
      </c>
      <c r="C145" s="822">
        <v>4</v>
      </c>
      <c r="D145" s="822"/>
      <c r="E145" s="822"/>
      <c r="F145" s="822"/>
      <c r="G145" s="820">
        <f t="shared" si="6"/>
        <v>0</v>
      </c>
    </row>
    <row r="146" spans="1:7" x14ac:dyDescent="0.2">
      <c r="A146" s="822">
        <v>6</v>
      </c>
      <c r="B146" s="822" t="s">
        <v>275</v>
      </c>
      <c r="C146" s="822">
        <v>5</v>
      </c>
      <c r="D146" s="822"/>
      <c r="E146" s="822"/>
      <c r="F146" s="822"/>
      <c r="G146" s="820">
        <f t="shared" si="6"/>
        <v>0</v>
      </c>
    </row>
    <row r="147" spans="1:7" x14ac:dyDescent="0.2">
      <c r="A147" s="822">
        <v>7</v>
      </c>
      <c r="B147" s="822" t="s">
        <v>275</v>
      </c>
      <c r="C147" s="822">
        <v>6</v>
      </c>
      <c r="D147" s="822">
        <v>4</v>
      </c>
      <c r="E147" s="822"/>
      <c r="F147" s="822" t="s">
        <v>795</v>
      </c>
      <c r="G147" s="820">
        <f t="shared" si="6"/>
        <v>4</v>
      </c>
    </row>
    <row r="148" spans="1:7" x14ac:dyDescent="0.2">
      <c r="A148" s="822">
        <v>8</v>
      </c>
      <c r="B148" s="822" t="s">
        <v>275</v>
      </c>
      <c r="C148" s="822">
        <v>7</v>
      </c>
      <c r="D148" s="821">
        <v>1</v>
      </c>
      <c r="E148" s="821"/>
      <c r="F148" s="822" t="s">
        <v>500</v>
      </c>
      <c r="G148" s="820">
        <f t="shared" si="6"/>
        <v>1</v>
      </c>
    </row>
    <row r="149" spans="1:7" x14ac:dyDescent="0.2">
      <c r="A149" s="822">
        <v>9</v>
      </c>
      <c r="B149" s="822" t="s">
        <v>275</v>
      </c>
      <c r="C149" s="822">
        <v>8</v>
      </c>
      <c r="D149" s="821">
        <v>2</v>
      </c>
      <c r="E149" s="821"/>
      <c r="F149" s="822" t="s">
        <v>766</v>
      </c>
      <c r="G149" s="820">
        <f t="shared" si="6"/>
        <v>2</v>
      </c>
    </row>
    <row r="150" spans="1:7" ht="13.5" thickBot="1" x14ac:dyDescent="0.25">
      <c r="A150" s="822">
        <v>10</v>
      </c>
      <c r="B150" s="822" t="s">
        <v>275</v>
      </c>
      <c r="C150" s="822">
        <v>9</v>
      </c>
      <c r="D150" s="821"/>
      <c r="E150" s="821"/>
      <c r="F150" s="1624"/>
      <c r="G150" s="820">
        <f t="shared" si="6"/>
        <v>0</v>
      </c>
    </row>
    <row r="151" spans="1:7" ht="13.5" thickBot="1" x14ac:dyDescent="0.25">
      <c r="A151" s="2985" t="s">
        <v>3</v>
      </c>
      <c r="B151" s="2986"/>
      <c r="C151" s="2987"/>
      <c r="D151" s="697">
        <f>SUM(D141:D150)</f>
        <v>20</v>
      </c>
      <c r="E151" s="697">
        <f>SUM(E141:E150)</f>
        <v>0</v>
      </c>
      <c r="F151" s="825" t="s">
        <v>811</v>
      </c>
      <c r="G151" s="745">
        <f>SUM(G141:G150)</f>
        <v>20</v>
      </c>
    </row>
    <row r="152" spans="1:7" x14ac:dyDescent="0.2">
      <c r="A152" s="590"/>
      <c r="B152" s="590"/>
      <c r="C152" s="590"/>
      <c r="D152" s="590"/>
      <c r="E152" s="590"/>
      <c r="F152" s="590"/>
      <c r="G152" s="819"/>
    </row>
    <row r="153" spans="1:7" x14ac:dyDescent="0.2">
      <c r="A153" s="818" t="s">
        <v>479</v>
      </c>
      <c r="B153" s="818"/>
      <c r="D153" s="818" t="s">
        <v>478</v>
      </c>
      <c r="G153" s="635"/>
    </row>
    <row r="154" spans="1:7" x14ac:dyDescent="0.2">
      <c r="A154" s="816" t="s">
        <v>477</v>
      </c>
      <c r="D154" s="817" t="s">
        <v>476</v>
      </c>
      <c r="G154" s="635"/>
    </row>
    <row r="155" spans="1:7" x14ac:dyDescent="0.2">
      <c r="A155" s="816" t="s">
        <v>475</v>
      </c>
      <c r="D155" s="817" t="s">
        <v>474</v>
      </c>
      <c r="G155" s="635"/>
    </row>
    <row r="156" spans="1:7" x14ac:dyDescent="0.2">
      <c r="A156" s="816" t="s">
        <v>473</v>
      </c>
      <c r="D156" s="694" t="s">
        <v>472</v>
      </c>
      <c r="F156" s="2937" t="s">
        <v>370</v>
      </c>
      <c r="G156" s="2937"/>
    </row>
    <row r="157" spans="1:7" x14ac:dyDescent="0.2">
      <c r="A157" s="816" t="s">
        <v>471</v>
      </c>
      <c r="D157" s="694" t="s">
        <v>470</v>
      </c>
      <c r="G157" s="635"/>
    </row>
    <row r="158" spans="1:7" x14ac:dyDescent="0.2">
      <c r="A158" s="816" t="s">
        <v>469</v>
      </c>
      <c r="F158" s="635"/>
      <c r="G158" s="635"/>
    </row>
    <row r="159" spans="1:7" x14ac:dyDescent="0.2">
      <c r="A159" s="816" t="s">
        <v>468</v>
      </c>
    </row>
    <row r="160" spans="1:7" x14ac:dyDescent="0.2">
      <c r="A160" s="816" t="s">
        <v>467</v>
      </c>
      <c r="F160" s="2938" t="s">
        <v>371</v>
      </c>
      <c r="G160" s="2938"/>
    </row>
    <row r="161" spans="1:7" x14ac:dyDescent="0.2">
      <c r="A161" s="816" t="s">
        <v>466</v>
      </c>
      <c r="F161" s="2937" t="s">
        <v>372</v>
      </c>
      <c r="G161" s="2937"/>
    </row>
    <row r="162" spans="1:7" x14ac:dyDescent="0.2">
      <c r="A162" s="816" t="s">
        <v>465</v>
      </c>
      <c r="F162" s="2937" t="s">
        <v>373</v>
      </c>
      <c r="G162" s="2937"/>
    </row>
    <row r="163" spans="1:7" x14ac:dyDescent="0.2">
      <c r="A163" s="816" t="s">
        <v>464</v>
      </c>
    </row>
    <row r="167" spans="1:7" x14ac:dyDescent="0.2">
      <c r="A167" s="2937" t="s">
        <v>488</v>
      </c>
      <c r="B167" s="2937"/>
      <c r="C167" s="2937"/>
      <c r="D167" s="2937"/>
      <c r="E167" s="2937"/>
      <c r="F167" s="2937"/>
      <c r="G167" s="2937"/>
    </row>
    <row r="168" spans="1:7" x14ac:dyDescent="0.2">
      <c r="A168" s="2937" t="s">
        <v>487</v>
      </c>
      <c r="B168" s="2937"/>
      <c r="C168" s="2937"/>
      <c r="D168" s="2937"/>
      <c r="E168" s="2937"/>
      <c r="F168" s="2937"/>
      <c r="G168" s="2937"/>
    </row>
    <row r="169" spans="1:7" x14ac:dyDescent="0.2">
      <c r="A169" s="2937" t="s">
        <v>494</v>
      </c>
      <c r="B169" s="2937"/>
      <c r="C169" s="2937"/>
      <c r="D169" s="2937"/>
      <c r="E169" s="2937"/>
      <c r="F169" s="2937"/>
      <c r="G169" s="2937"/>
    </row>
    <row r="170" spans="1:7" x14ac:dyDescent="0.2">
      <c r="A170" s="824"/>
      <c r="B170" s="824"/>
      <c r="C170" s="824"/>
      <c r="D170" s="824"/>
      <c r="E170" s="824"/>
      <c r="F170" s="824"/>
    </row>
    <row r="171" spans="1:7" ht="13.5" thickBot="1" x14ac:dyDescent="0.25">
      <c r="A171" s="817" t="s">
        <v>460</v>
      </c>
      <c r="B171" s="824"/>
      <c r="C171" s="824"/>
      <c r="D171" s="824"/>
      <c r="E171" s="824"/>
      <c r="F171" s="824"/>
    </row>
    <row r="172" spans="1:7" ht="13.5" thickBot="1" x14ac:dyDescent="0.25">
      <c r="A172" s="2990" t="s">
        <v>221</v>
      </c>
      <c r="B172" s="2990" t="s">
        <v>485</v>
      </c>
      <c r="C172" s="2994" t="s">
        <v>484</v>
      </c>
      <c r="D172" s="2988" t="s">
        <v>483</v>
      </c>
      <c r="E172" s="2989"/>
      <c r="F172" s="2990" t="s">
        <v>482</v>
      </c>
      <c r="G172" s="2992" t="s">
        <v>3</v>
      </c>
    </row>
    <row r="173" spans="1:7" ht="13.5" thickBot="1" x14ac:dyDescent="0.25">
      <c r="A173" s="2991"/>
      <c r="B173" s="2991"/>
      <c r="C173" s="2991"/>
      <c r="D173" s="823" t="s">
        <v>481</v>
      </c>
      <c r="E173" s="823" t="s">
        <v>480</v>
      </c>
      <c r="F173" s="2991"/>
      <c r="G173" s="2993"/>
    </row>
    <row r="174" spans="1:7" ht="13.5" thickTop="1" x14ac:dyDescent="0.2">
      <c r="A174" s="822">
        <v>1</v>
      </c>
      <c r="B174" s="822" t="s">
        <v>275</v>
      </c>
      <c r="C174" s="822">
        <v>0</v>
      </c>
      <c r="D174" s="822"/>
      <c r="E174" s="822"/>
      <c r="F174" s="822"/>
      <c r="G174" s="820">
        <f>SUM(D174:E174)</f>
        <v>0</v>
      </c>
    </row>
    <row r="175" spans="1:7" x14ac:dyDescent="0.2">
      <c r="A175" s="822">
        <v>2</v>
      </c>
      <c r="B175" s="822" t="s">
        <v>275</v>
      </c>
      <c r="C175" s="822">
        <v>1</v>
      </c>
      <c r="D175" s="822"/>
      <c r="E175" s="822"/>
      <c r="F175" s="822"/>
      <c r="G175" s="820">
        <f>SUM(D175:E175)</f>
        <v>0</v>
      </c>
    </row>
    <row r="176" spans="1:7" x14ac:dyDescent="0.2">
      <c r="A176" s="822">
        <v>3</v>
      </c>
      <c r="B176" s="822" t="s">
        <v>275</v>
      </c>
      <c r="C176" s="822">
        <v>2</v>
      </c>
      <c r="D176" s="822">
        <v>1</v>
      </c>
      <c r="E176" s="822"/>
      <c r="F176" s="822" t="s">
        <v>822</v>
      </c>
      <c r="G176" s="820">
        <f t="shared" ref="G176:G183" si="7">SUM(D176:E176)</f>
        <v>1</v>
      </c>
    </row>
    <row r="177" spans="1:7" x14ac:dyDescent="0.2">
      <c r="A177" s="822">
        <v>4</v>
      </c>
      <c r="B177" s="822" t="s">
        <v>275</v>
      </c>
      <c r="C177" s="822">
        <v>3</v>
      </c>
      <c r="D177" s="822">
        <v>29</v>
      </c>
      <c r="E177" s="822"/>
      <c r="F177" s="822" t="s">
        <v>823</v>
      </c>
      <c r="G177" s="820">
        <f t="shared" si="7"/>
        <v>29</v>
      </c>
    </row>
    <row r="178" spans="1:7" x14ac:dyDescent="0.2">
      <c r="A178" s="822">
        <v>5</v>
      </c>
      <c r="B178" s="822" t="s">
        <v>275</v>
      </c>
      <c r="C178" s="822">
        <v>4</v>
      </c>
      <c r="D178" s="822"/>
      <c r="E178" s="822"/>
      <c r="F178" s="822"/>
      <c r="G178" s="820">
        <f t="shared" si="7"/>
        <v>0</v>
      </c>
    </row>
    <row r="179" spans="1:7" x14ac:dyDescent="0.2">
      <c r="A179" s="822">
        <v>6</v>
      </c>
      <c r="B179" s="822" t="s">
        <v>275</v>
      </c>
      <c r="C179" s="822">
        <v>5</v>
      </c>
      <c r="D179" s="822">
        <v>3</v>
      </c>
      <c r="E179" s="822"/>
      <c r="F179" s="822" t="s">
        <v>824</v>
      </c>
      <c r="G179" s="820">
        <f t="shared" si="7"/>
        <v>3</v>
      </c>
    </row>
    <row r="180" spans="1:7" x14ac:dyDescent="0.2">
      <c r="A180" s="822">
        <v>7</v>
      </c>
      <c r="B180" s="822" t="s">
        <v>275</v>
      </c>
      <c r="C180" s="822">
        <v>6</v>
      </c>
      <c r="D180" s="822">
        <v>4</v>
      </c>
      <c r="E180" s="822"/>
      <c r="F180" s="822" t="s">
        <v>501</v>
      </c>
      <c r="G180" s="820">
        <f t="shared" si="7"/>
        <v>4</v>
      </c>
    </row>
    <row r="181" spans="1:7" x14ac:dyDescent="0.2">
      <c r="A181" s="822">
        <v>8</v>
      </c>
      <c r="B181" s="822" t="s">
        <v>275</v>
      </c>
      <c r="C181" s="822">
        <v>7</v>
      </c>
      <c r="D181" s="821"/>
      <c r="E181" s="821"/>
      <c r="F181" s="821"/>
      <c r="G181" s="820">
        <f t="shared" si="7"/>
        <v>0</v>
      </c>
    </row>
    <row r="182" spans="1:7" x14ac:dyDescent="0.2">
      <c r="A182" s="822">
        <v>9</v>
      </c>
      <c r="B182" s="822" t="s">
        <v>275</v>
      </c>
      <c r="C182" s="822">
        <v>8</v>
      </c>
      <c r="D182" s="821">
        <v>1</v>
      </c>
      <c r="E182" s="821"/>
      <c r="F182" s="822" t="s">
        <v>693</v>
      </c>
      <c r="G182" s="820">
        <f t="shared" si="7"/>
        <v>1</v>
      </c>
    </row>
    <row r="183" spans="1:7" ht="13.5" thickBot="1" x14ac:dyDescent="0.25">
      <c r="A183" s="822">
        <v>10</v>
      </c>
      <c r="B183" s="822" t="s">
        <v>275</v>
      </c>
      <c r="C183" s="822">
        <v>9</v>
      </c>
      <c r="D183" s="821">
        <v>14</v>
      </c>
      <c r="E183" s="821"/>
      <c r="F183" s="826" t="s">
        <v>825</v>
      </c>
      <c r="G183" s="820">
        <f t="shared" si="7"/>
        <v>14</v>
      </c>
    </row>
    <row r="184" spans="1:7" ht="13.5" thickBot="1" x14ac:dyDescent="0.25">
      <c r="A184" s="2985" t="s">
        <v>3</v>
      </c>
      <c r="B184" s="2986"/>
      <c r="C184" s="2987"/>
      <c r="D184" s="697">
        <f>SUM(D174:D183)</f>
        <v>52</v>
      </c>
      <c r="E184" s="697">
        <f>SUM(E174:E183)</f>
        <v>0</v>
      </c>
      <c r="F184" s="825" t="s">
        <v>826</v>
      </c>
      <c r="G184" s="745">
        <f>SUM(G174:G183)</f>
        <v>52</v>
      </c>
    </row>
    <row r="185" spans="1:7" x14ac:dyDescent="0.2">
      <c r="A185" s="590"/>
      <c r="B185" s="590"/>
      <c r="C185" s="590"/>
      <c r="D185" s="590"/>
      <c r="E185" s="590"/>
      <c r="F185" s="590"/>
      <c r="G185" s="819"/>
    </row>
    <row r="186" spans="1:7" x14ac:dyDescent="0.2">
      <c r="A186" s="818" t="s">
        <v>479</v>
      </c>
      <c r="B186" s="818"/>
      <c r="D186" s="818" t="s">
        <v>478</v>
      </c>
      <c r="G186" s="635"/>
    </row>
    <row r="187" spans="1:7" x14ac:dyDescent="0.2">
      <c r="A187" s="816" t="s">
        <v>477</v>
      </c>
      <c r="D187" s="817" t="s">
        <v>476</v>
      </c>
      <c r="G187" s="635"/>
    </row>
    <row r="188" spans="1:7" x14ac:dyDescent="0.2">
      <c r="A188" s="816" t="s">
        <v>475</v>
      </c>
      <c r="D188" s="817" t="s">
        <v>474</v>
      </c>
      <c r="G188" s="635"/>
    </row>
    <row r="189" spans="1:7" x14ac:dyDescent="0.2">
      <c r="A189" s="816" t="s">
        <v>473</v>
      </c>
      <c r="D189" s="694" t="s">
        <v>472</v>
      </c>
      <c r="F189" s="2937" t="s">
        <v>370</v>
      </c>
      <c r="G189" s="2937"/>
    </row>
    <row r="190" spans="1:7" x14ac:dyDescent="0.2">
      <c r="A190" s="816" t="s">
        <v>471</v>
      </c>
      <c r="D190" s="694" t="s">
        <v>470</v>
      </c>
      <c r="G190" s="635"/>
    </row>
    <row r="191" spans="1:7" x14ac:dyDescent="0.2">
      <c r="A191" s="816" t="s">
        <v>469</v>
      </c>
      <c r="F191" s="635"/>
      <c r="G191" s="635"/>
    </row>
    <row r="192" spans="1:7" x14ac:dyDescent="0.2">
      <c r="A192" s="816" t="s">
        <v>468</v>
      </c>
    </row>
    <row r="193" spans="1:7" x14ac:dyDescent="0.2">
      <c r="A193" s="816" t="s">
        <v>467</v>
      </c>
      <c r="F193" s="2938" t="s">
        <v>371</v>
      </c>
      <c r="G193" s="2938"/>
    </row>
    <row r="194" spans="1:7" x14ac:dyDescent="0.2">
      <c r="A194" s="816" t="s">
        <v>466</v>
      </c>
      <c r="F194" s="2937" t="s">
        <v>372</v>
      </c>
      <c r="G194" s="2937"/>
    </row>
    <row r="195" spans="1:7" x14ac:dyDescent="0.2">
      <c r="A195" s="816" t="s">
        <v>465</v>
      </c>
      <c r="F195" s="2937" t="s">
        <v>373</v>
      </c>
      <c r="G195" s="2937"/>
    </row>
    <row r="196" spans="1:7" x14ac:dyDescent="0.2">
      <c r="A196" s="816" t="s">
        <v>464</v>
      </c>
    </row>
    <row r="199" spans="1:7" x14ac:dyDescent="0.2">
      <c r="A199" s="2937" t="s">
        <v>488</v>
      </c>
      <c r="B199" s="2937"/>
      <c r="C199" s="2937"/>
      <c r="D199" s="2937"/>
      <c r="E199" s="2937"/>
      <c r="F199" s="2937"/>
      <c r="G199" s="2937"/>
    </row>
    <row r="200" spans="1:7" x14ac:dyDescent="0.2">
      <c r="A200" s="2937" t="s">
        <v>487</v>
      </c>
      <c r="B200" s="2937"/>
      <c r="C200" s="2937"/>
      <c r="D200" s="2937"/>
      <c r="E200" s="2937"/>
      <c r="F200" s="2937"/>
      <c r="G200" s="2937"/>
    </row>
    <row r="201" spans="1:7" x14ac:dyDescent="0.2">
      <c r="A201" s="2977" t="s">
        <v>493</v>
      </c>
      <c r="B201" s="2977"/>
      <c r="C201" s="2977"/>
      <c r="D201" s="2977"/>
      <c r="E201" s="2977"/>
      <c r="F201" s="2977"/>
      <c r="G201" s="2977"/>
    </row>
    <row r="202" spans="1:7" ht="15" x14ac:dyDescent="0.25">
      <c r="A202" s="1982"/>
      <c r="B202" s="1982"/>
      <c r="C202" s="1982"/>
      <c r="D202" s="1982"/>
      <c r="E202" s="1982"/>
      <c r="F202" s="1982"/>
      <c r="G202" s="1976"/>
    </row>
    <row r="203" spans="1:7" ht="15.75" thickBot="1" x14ac:dyDescent="0.3">
      <c r="A203" s="1983" t="s">
        <v>460</v>
      </c>
      <c r="B203" s="1982"/>
      <c r="C203" s="1982"/>
      <c r="D203" s="1982"/>
      <c r="E203" s="1982"/>
      <c r="F203" s="1982"/>
      <c r="G203" s="1976"/>
    </row>
    <row r="204" spans="1:7" ht="13.5" customHeight="1" thickBot="1" x14ac:dyDescent="0.25">
      <c r="A204" s="2978" t="s">
        <v>221</v>
      </c>
      <c r="B204" s="2978" t="s">
        <v>485</v>
      </c>
      <c r="C204" s="2980" t="s">
        <v>484</v>
      </c>
      <c r="D204" s="2981" t="s">
        <v>483</v>
      </c>
      <c r="E204" s="2982"/>
      <c r="F204" s="2978" t="s">
        <v>482</v>
      </c>
      <c r="G204" s="2983" t="s">
        <v>3</v>
      </c>
    </row>
    <row r="205" spans="1:7" ht="13.5" thickBot="1" x14ac:dyDescent="0.25">
      <c r="A205" s="2979"/>
      <c r="B205" s="2979"/>
      <c r="C205" s="2979"/>
      <c r="D205" s="1984" t="s">
        <v>481</v>
      </c>
      <c r="E205" s="1984" t="s">
        <v>480</v>
      </c>
      <c r="F205" s="2979"/>
      <c r="G205" s="2984"/>
    </row>
    <row r="206" spans="1:7" ht="13.5" thickTop="1" x14ac:dyDescent="0.2">
      <c r="A206" s="1985">
        <v>1</v>
      </c>
      <c r="B206" s="1985" t="s">
        <v>275</v>
      </c>
      <c r="C206" s="1985">
        <v>0</v>
      </c>
      <c r="D206" s="1985"/>
      <c r="E206" s="1985"/>
      <c r="F206" s="1985"/>
      <c r="G206" s="1986">
        <v>0</v>
      </c>
    </row>
    <row r="207" spans="1:7" x14ac:dyDescent="0.2">
      <c r="A207" s="1985">
        <v>2</v>
      </c>
      <c r="B207" s="1985" t="s">
        <v>275</v>
      </c>
      <c r="C207" s="1985">
        <v>1</v>
      </c>
      <c r="D207" s="1985"/>
      <c r="E207" s="1985"/>
      <c r="F207" s="1985"/>
      <c r="G207" s="1986">
        <v>0</v>
      </c>
    </row>
    <row r="208" spans="1:7" x14ac:dyDescent="0.2">
      <c r="A208" s="1985">
        <v>3</v>
      </c>
      <c r="B208" s="1985" t="s">
        <v>275</v>
      </c>
      <c r="C208" s="1985">
        <v>2</v>
      </c>
      <c r="D208" s="1985"/>
      <c r="E208" s="1985"/>
      <c r="F208" s="1985"/>
      <c r="G208" s="1986">
        <v>0</v>
      </c>
    </row>
    <row r="209" spans="1:7" x14ac:dyDescent="0.2">
      <c r="A209" s="1985">
        <v>4</v>
      </c>
      <c r="B209" s="1985" t="s">
        <v>275</v>
      </c>
      <c r="C209" s="1985">
        <v>3</v>
      </c>
      <c r="D209" s="1985">
        <v>34</v>
      </c>
      <c r="E209" s="1985"/>
      <c r="F209" s="1985" t="s">
        <v>836</v>
      </c>
      <c r="G209" s="1986">
        <v>34</v>
      </c>
    </row>
    <row r="210" spans="1:7" x14ac:dyDescent="0.2">
      <c r="A210" s="1985">
        <v>5</v>
      </c>
      <c r="B210" s="1985" t="s">
        <v>275</v>
      </c>
      <c r="C210" s="1985">
        <v>4</v>
      </c>
      <c r="D210" s="1985"/>
      <c r="E210" s="1985"/>
      <c r="F210" s="1985"/>
      <c r="G210" s="1986">
        <v>0</v>
      </c>
    </row>
    <row r="211" spans="1:7" x14ac:dyDescent="0.2">
      <c r="A211" s="1985">
        <v>6</v>
      </c>
      <c r="B211" s="1985" t="s">
        <v>275</v>
      </c>
      <c r="C211" s="1985">
        <v>5</v>
      </c>
      <c r="D211" s="1985">
        <v>2</v>
      </c>
      <c r="E211" s="1985"/>
      <c r="F211" s="1985" t="s">
        <v>837</v>
      </c>
      <c r="G211" s="1986">
        <v>2</v>
      </c>
    </row>
    <row r="212" spans="1:7" x14ac:dyDescent="0.2">
      <c r="A212" s="1985">
        <v>7</v>
      </c>
      <c r="B212" s="1985" t="s">
        <v>275</v>
      </c>
      <c r="C212" s="1985">
        <v>6</v>
      </c>
      <c r="D212" s="1985">
        <v>5</v>
      </c>
      <c r="E212" s="1985"/>
      <c r="F212" s="1985" t="s">
        <v>838</v>
      </c>
      <c r="G212" s="1986">
        <v>5</v>
      </c>
    </row>
    <row r="213" spans="1:7" x14ac:dyDescent="0.2">
      <c r="A213" s="1985">
        <v>8</v>
      </c>
      <c r="B213" s="1985" t="s">
        <v>275</v>
      </c>
      <c r="C213" s="1985">
        <v>7</v>
      </c>
      <c r="D213" s="1987">
        <v>4</v>
      </c>
      <c r="E213" s="1987"/>
      <c r="F213" s="1985" t="s">
        <v>839</v>
      </c>
      <c r="G213" s="1986">
        <v>4</v>
      </c>
    </row>
    <row r="214" spans="1:7" x14ac:dyDescent="0.2">
      <c r="A214" s="1985">
        <v>9</v>
      </c>
      <c r="B214" s="1985" t="s">
        <v>275</v>
      </c>
      <c r="C214" s="1985">
        <v>8</v>
      </c>
      <c r="D214" s="1987"/>
      <c r="E214" s="1987"/>
      <c r="F214" s="1987"/>
      <c r="G214" s="1986">
        <v>0</v>
      </c>
    </row>
    <row r="215" spans="1:7" ht="13.5" thickBot="1" x14ac:dyDescent="0.25">
      <c r="A215" s="1985">
        <v>10</v>
      </c>
      <c r="B215" s="1985" t="s">
        <v>275</v>
      </c>
      <c r="C215" s="1985">
        <v>9</v>
      </c>
      <c r="D215" s="1987">
        <v>11</v>
      </c>
      <c r="E215" s="1987"/>
      <c r="F215" s="2012" t="s">
        <v>840</v>
      </c>
      <c r="G215" s="1986">
        <v>11</v>
      </c>
    </row>
    <row r="216" spans="1:7" ht="13.5" thickBot="1" x14ac:dyDescent="0.25">
      <c r="A216" s="2974" t="s">
        <v>3</v>
      </c>
      <c r="B216" s="2975"/>
      <c r="C216" s="2976"/>
      <c r="D216" s="1979">
        <v>56</v>
      </c>
      <c r="E216" s="1979">
        <v>0</v>
      </c>
      <c r="F216" s="2013" t="s">
        <v>841</v>
      </c>
      <c r="G216" s="1977">
        <v>56</v>
      </c>
    </row>
    <row r="217" spans="1:7" x14ac:dyDescent="0.2">
      <c r="A217" s="1980"/>
      <c r="B217" s="1980"/>
      <c r="C217" s="1980"/>
      <c r="D217" s="1980"/>
      <c r="E217" s="1980"/>
      <c r="F217" s="1980"/>
      <c r="G217" s="1988"/>
    </row>
    <row r="218" spans="1:7" ht="15" x14ac:dyDescent="0.25">
      <c r="A218" s="1990" t="s">
        <v>479</v>
      </c>
      <c r="B218" s="1990"/>
      <c r="C218" s="1976"/>
      <c r="D218" s="1990" t="s">
        <v>478</v>
      </c>
      <c r="E218" s="1976"/>
      <c r="F218" s="1976"/>
      <c r="G218" s="1981"/>
    </row>
    <row r="219" spans="1:7" ht="15" x14ac:dyDescent="0.25">
      <c r="A219" s="1989" t="s">
        <v>477</v>
      </c>
      <c r="B219" s="1976"/>
      <c r="C219" s="1976"/>
      <c r="D219" s="1983" t="s">
        <v>476</v>
      </c>
      <c r="E219" s="1976"/>
      <c r="F219" s="1976"/>
      <c r="G219" s="1981"/>
    </row>
    <row r="220" spans="1:7" ht="15" x14ac:dyDescent="0.25">
      <c r="A220" s="1989" t="s">
        <v>475</v>
      </c>
      <c r="B220" s="1976"/>
      <c r="C220" s="1976"/>
      <c r="D220" s="1983" t="s">
        <v>474</v>
      </c>
      <c r="E220" s="1976"/>
      <c r="F220" s="1976"/>
      <c r="G220" s="1981"/>
    </row>
    <row r="221" spans="1:7" ht="15" x14ac:dyDescent="0.25">
      <c r="A221" s="1989" t="s">
        <v>473</v>
      </c>
      <c r="B221" s="1976"/>
      <c r="C221" s="1976"/>
      <c r="D221" s="1978" t="s">
        <v>472</v>
      </c>
      <c r="E221" s="1976"/>
      <c r="F221" s="2977" t="s">
        <v>370</v>
      </c>
      <c r="G221" s="2977"/>
    </row>
    <row r="222" spans="1:7" ht="15" x14ac:dyDescent="0.25">
      <c r="A222" s="1989" t="s">
        <v>471</v>
      </c>
      <c r="B222" s="1976"/>
      <c r="C222" s="1976"/>
      <c r="D222" s="1978" t="s">
        <v>470</v>
      </c>
      <c r="E222" s="1976"/>
      <c r="F222" s="1976"/>
      <c r="G222" s="1981"/>
    </row>
    <row r="223" spans="1:7" ht="15" x14ac:dyDescent="0.25">
      <c r="A223" s="1989" t="s">
        <v>469</v>
      </c>
      <c r="B223" s="1976"/>
      <c r="C223" s="1976"/>
      <c r="D223" s="1976"/>
      <c r="E223" s="1976"/>
      <c r="F223" s="1981"/>
      <c r="G223" s="1981"/>
    </row>
    <row r="224" spans="1:7" ht="15" x14ac:dyDescent="0.25">
      <c r="A224" s="1989" t="s">
        <v>468</v>
      </c>
      <c r="B224" s="1976"/>
      <c r="C224" s="1976"/>
      <c r="D224" s="1976"/>
      <c r="E224" s="1976"/>
      <c r="F224" s="1976"/>
      <c r="G224" s="1976"/>
    </row>
    <row r="225" spans="1:7" ht="15" x14ac:dyDescent="0.25">
      <c r="A225" s="1989" t="s">
        <v>467</v>
      </c>
      <c r="B225" s="1976"/>
      <c r="C225" s="1976"/>
      <c r="D225" s="1976"/>
      <c r="E225" s="1976"/>
      <c r="F225" s="2995" t="s">
        <v>371</v>
      </c>
      <c r="G225" s="2995"/>
    </row>
    <row r="226" spans="1:7" ht="15" x14ac:dyDescent="0.25">
      <c r="A226" s="1989" t="s">
        <v>466</v>
      </c>
      <c r="B226" s="1976"/>
      <c r="C226" s="1976"/>
      <c r="D226" s="1976"/>
      <c r="E226" s="1976"/>
      <c r="F226" s="2977" t="s">
        <v>372</v>
      </c>
      <c r="G226" s="2977"/>
    </row>
    <row r="227" spans="1:7" ht="15" x14ac:dyDescent="0.25">
      <c r="A227" s="1989" t="s">
        <v>465</v>
      </c>
      <c r="B227" s="1976"/>
      <c r="C227" s="1976"/>
      <c r="D227" s="1976"/>
      <c r="E227" s="1976"/>
      <c r="F227" s="2977" t="s">
        <v>373</v>
      </c>
      <c r="G227" s="2977"/>
    </row>
    <row r="228" spans="1:7" ht="15" x14ac:dyDescent="0.25">
      <c r="A228" s="1989" t="s">
        <v>464</v>
      </c>
      <c r="B228" s="1976"/>
      <c r="C228" s="1976"/>
      <c r="D228" s="1976"/>
      <c r="E228" s="1976"/>
      <c r="F228" s="1976"/>
      <c r="G228" s="1976"/>
    </row>
    <row r="232" spans="1:7" x14ac:dyDescent="0.2">
      <c r="A232" s="2977" t="s">
        <v>488</v>
      </c>
      <c r="B232" s="2977"/>
      <c r="C232" s="2977"/>
      <c r="D232" s="2977"/>
      <c r="E232" s="2977"/>
      <c r="F232" s="2977"/>
      <c r="G232" s="2977"/>
    </row>
    <row r="233" spans="1:7" x14ac:dyDescent="0.2">
      <c r="A233" s="2977" t="s">
        <v>487</v>
      </c>
      <c r="B233" s="2977"/>
      <c r="C233" s="2977"/>
      <c r="D233" s="2977"/>
      <c r="E233" s="2977"/>
      <c r="F233" s="2977"/>
      <c r="G233" s="2977"/>
    </row>
    <row r="234" spans="1:7" x14ac:dyDescent="0.2">
      <c r="A234" s="2977" t="s">
        <v>492</v>
      </c>
      <c r="B234" s="2977"/>
      <c r="C234" s="2977"/>
      <c r="D234" s="2977"/>
      <c r="E234" s="2977"/>
      <c r="F234" s="2977"/>
      <c r="G234" s="2977"/>
    </row>
    <row r="235" spans="1:7" ht="15" x14ac:dyDescent="0.25">
      <c r="A235" s="1982"/>
      <c r="B235" s="1982"/>
      <c r="C235" s="1982"/>
      <c r="D235" s="1982"/>
      <c r="E235" s="1982"/>
      <c r="F235" s="1982"/>
      <c r="G235" s="1976"/>
    </row>
    <row r="236" spans="1:7" ht="15.75" thickBot="1" x14ac:dyDescent="0.3">
      <c r="A236" s="1983" t="s">
        <v>460</v>
      </c>
      <c r="B236" s="1982"/>
      <c r="C236" s="1982"/>
      <c r="D236" s="1982"/>
      <c r="E236" s="1982"/>
      <c r="F236" s="1982"/>
      <c r="G236" s="1976"/>
    </row>
    <row r="237" spans="1:7" ht="13.5" customHeight="1" thickBot="1" x14ac:dyDescent="0.25">
      <c r="A237" s="2978" t="s">
        <v>221</v>
      </c>
      <c r="B237" s="2978" t="s">
        <v>485</v>
      </c>
      <c r="C237" s="2980" t="s">
        <v>484</v>
      </c>
      <c r="D237" s="2981" t="s">
        <v>483</v>
      </c>
      <c r="E237" s="2982"/>
      <c r="F237" s="2978" t="s">
        <v>482</v>
      </c>
      <c r="G237" s="2983" t="s">
        <v>3</v>
      </c>
    </row>
    <row r="238" spans="1:7" ht="13.5" thickBot="1" x14ac:dyDescent="0.25">
      <c r="A238" s="2979"/>
      <c r="B238" s="2979"/>
      <c r="C238" s="2979"/>
      <c r="D238" s="1984" t="s">
        <v>481</v>
      </c>
      <c r="E238" s="1984" t="s">
        <v>480</v>
      </c>
      <c r="F238" s="2979"/>
      <c r="G238" s="2984"/>
    </row>
    <row r="239" spans="1:7" ht="13.5" thickTop="1" x14ac:dyDescent="0.2">
      <c r="A239" s="1985">
        <v>1</v>
      </c>
      <c r="B239" s="1985" t="s">
        <v>275</v>
      </c>
      <c r="C239" s="1985">
        <v>0</v>
      </c>
      <c r="D239" s="1985"/>
      <c r="E239" s="1985"/>
      <c r="F239" s="1985"/>
      <c r="G239" s="1986">
        <v>0</v>
      </c>
    </row>
    <row r="240" spans="1:7" x14ac:dyDescent="0.2">
      <c r="A240" s="1985">
        <v>2</v>
      </c>
      <c r="B240" s="1985" t="s">
        <v>275</v>
      </c>
      <c r="C240" s="1985">
        <v>1</v>
      </c>
      <c r="D240" s="1985"/>
      <c r="E240" s="1985"/>
      <c r="F240" s="1985"/>
      <c r="G240" s="1986">
        <v>0</v>
      </c>
    </row>
    <row r="241" spans="1:7" x14ac:dyDescent="0.2">
      <c r="A241" s="1985">
        <v>3</v>
      </c>
      <c r="B241" s="1985" t="s">
        <v>275</v>
      </c>
      <c r="C241" s="1985">
        <v>2</v>
      </c>
      <c r="D241" s="1985"/>
      <c r="E241" s="1985"/>
      <c r="F241" s="1985"/>
      <c r="G241" s="1986">
        <v>0</v>
      </c>
    </row>
    <row r="242" spans="1:7" x14ac:dyDescent="0.2">
      <c r="A242" s="1985">
        <v>4</v>
      </c>
      <c r="B242" s="1985" t="s">
        <v>275</v>
      </c>
      <c r="C242" s="1985">
        <v>3</v>
      </c>
      <c r="D242" s="1985">
        <v>23</v>
      </c>
      <c r="E242" s="1985"/>
      <c r="F242" s="1985" t="s">
        <v>842</v>
      </c>
      <c r="G242" s="1986">
        <v>23</v>
      </c>
    </row>
    <row r="243" spans="1:7" x14ac:dyDescent="0.2">
      <c r="A243" s="1985">
        <v>5</v>
      </c>
      <c r="B243" s="1985" t="s">
        <v>275</v>
      </c>
      <c r="C243" s="1985">
        <v>4</v>
      </c>
      <c r="D243" s="1985"/>
      <c r="E243" s="1985"/>
      <c r="F243" s="1985"/>
      <c r="G243" s="1986">
        <v>0</v>
      </c>
    </row>
    <row r="244" spans="1:7" x14ac:dyDescent="0.2">
      <c r="A244" s="1985">
        <v>6</v>
      </c>
      <c r="B244" s="1985" t="s">
        <v>275</v>
      </c>
      <c r="C244" s="1985">
        <v>5</v>
      </c>
      <c r="D244" s="1985">
        <v>3</v>
      </c>
      <c r="E244" s="1985"/>
      <c r="F244" s="1985" t="s">
        <v>843</v>
      </c>
      <c r="G244" s="1986">
        <v>3</v>
      </c>
    </row>
    <row r="245" spans="1:7" x14ac:dyDescent="0.2">
      <c r="A245" s="1985">
        <v>7</v>
      </c>
      <c r="B245" s="1985" t="s">
        <v>275</v>
      </c>
      <c r="C245" s="1985">
        <v>6</v>
      </c>
      <c r="D245" s="1985">
        <v>5</v>
      </c>
      <c r="E245" s="1985"/>
      <c r="F245" s="1985" t="s">
        <v>836</v>
      </c>
      <c r="G245" s="1986">
        <v>5</v>
      </c>
    </row>
    <row r="246" spans="1:7" x14ac:dyDescent="0.2">
      <c r="A246" s="1985">
        <v>8</v>
      </c>
      <c r="B246" s="1985" t="s">
        <v>275</v>
      </c>
      <c r="C246" s="1985">
        <v>7</v>
      </c>
      <c r="D246" s="1987">
        <v>1</v>
      </c>
      <c r="E246" s="1987"/>
      <c r="F246" s="1985" t="s">
        <v>836</v>
      </c>
      <c r="G246" s="1986">
        <v>1</v>
      </c>
    </row>
    <row r="247" spans="1:7" x14ac:dyDescent="0.2">
      <c r="A247" s="1985">
        <v>9</v>
      </c>
      <c r="B247" s="1985" t="s">
        <v>275</v>
      </c>
      <c r="C247" s="1985">
        <v>8</v>
      </c>
      <c r="D247" s="1987"/>
      <c r="E247" s="1987"/>
      <c r="F247" s="1987"/>
      <c r="G247" s="1986">
        <v>0</v>
      </c>
    </row>
    <row r="248" spans="1:7" ht="13.5" thickBot="1" x14ac:dyDescent="0.25">
      <c r="A248" s="1985">
        <v>10</v>
      </c>
      <c r="B248" s="1985" t="s">
        <v>275</v>
      </c>
      <c r="C248" s="1985">
        <v>9</v>
      </c>
      <c r="D248" s="1987">
        <v>11</v>
      </c>
      <c r="E248" s="1987"/>
      <c r="F248" s="2012" t="s">
        <v>836</v>
      </c>
      <c r="G248" s="1986">
        <v>11</v>
      </c>
    </row>
    <row r="249" spans="1:7" ht="13.5" thickBot="1" x14ac:dyDescent="0.25">
      <c r="A249" s="2974" t="s">
        <v>3</v>
      </c>
      <c r="B249" s="2975"/>
      <c r="C249" s="2976"/>
      <c r="D249" s="1979">
        <v>43</v>
      </c>
      <c r="E249" s="1979">
        <v>0</v>
      </c>
      <c r="F249" s="2013" t="s">
        <v>836</v>
      </c>
      <c r="G249" s="1977">
        <v>43</v>
      </c>
    </row>
    <row r="250" spans="1:7" x14ac:dyDescent="0.2">
      <c r="A250" s="590"/>
      <c r="B250" s="590"/>
      <c r="C250" s="590"/>
      <c r="D250" s="590"/>
      <c r="E250" s="590"/>
      <c r="F250" s="590"/>
      <c r="G250" s="819"/>
    </row>
    <row r="251" spans="1:7" x14ac:dyDescent="0.2">
      <c r="A251" s="818" t="s">
        <v>479</v>
      </c>
      <c r="B251" s="818"/>
      <c r="D251" s="818" t="s">
        <v>478</v>
      </c>
      <c r="G251" s="635"/>
    </row>
    <row r="252" spans="1:7" x14ac:dyDescent="0.2">
      <c r="A252" s="816" t="s">
        <v>477</v>
      </c>
      <c r="D252" s="817" t="s">
        <v>476</v>
      </c>
      <c r="G252" s="635"/>
    </row>
    <row r="253" spans="1:7" x14ac:dyDescent="0.2">
      <c r="A253" s="816" t="s">
        <v>475</v>
      </c>
      <c r="D253" s="817" t="s">
        <v>474</v>
      </c>
      <c r="G253" s="635"/>
    </row>
    <row r="254" spans="1:7" x14ac:dyDescent="0.2">
      <c r="A254" s="816" t="s">
        <v>473</v>
      </c>
      <c r="D254" s="694" t="s">
        <v>472</v>
      </c>
      <c r="F254" s="2937" t="s">
        <v>370</v>
      </c>
      <c r="G254" s="2937"/>
    </row>
    <row r="255" spans="1:7" x14ac:dyDescent="0.2">
      <c r="A255" s="816" t="s">
        <v>471</v>
      </c>
      <c r="D255" s="694" t="s">
        <v>470</v>
      </c>
      <c r="G255" s="635"/>
    </row>
    <row r="256" spans="1:7" x14ac:dyDescent="0.2">
      <c r="A256" s="816" t="s">
        <v>469</v>
      </c>
      <c r="F256" s="635"/>
      <c r="G256" s="635"/>
    </row>
    <row r="257" spans="1:7" x14ac:dyDescent="0.2">
      <c r="A257" s="816" t="s">
        <v>468</v>
      </c>
    </row>
    <row r="258" spans="1:7" x14ac:dyDescent="0.2">
      <c r="A258" s="816" t="s">
        <v>467</v>
      </c>
      <c r="F258" s="2938" t="s">
        <v>371</v>
      </c>
      <c r="G258" s="2938"/>
    </row>
    <row r="259" spans="1:7" x14ac:dyDescent="0.2">
      <c r="A259" s="816" t="s">
        <v>466</v>
      </c>
      <c r="F259" s="2937" t="s">
        <v>372</v>
      </c>
      <c r="G259" s="2937"/>
    </row>
    <row r="260" spans="1:7" x14ac:dyDescent="0.2">
      <c r="A260" s="816" t="s">
        <v>465</v>
      </c>
      <c r="F260" s="2937" t="s">
        <v>373</v>
      </c>
      <c r="G260" s="2937"/>
    </row>
    <row r="261" spans="1:7" x14ac:dyDescent="0.2">
      <c r="A261" s="816" t="s">
        <v>464</v>
      </c>
    </row>
    <row r="265" spans="1:7" x14ac:dyDescent="0.2">
      <c r="A265" s="2937" t="s">
        <v>488</v>
      </c>
      <c r="B265" s="2937"/>
      <c r="C265" s="2937"/>
      <c r="D265" s="2937"/>
      <c r="E265" s="2937"/>
      <c r="F265" s="2937"/>
      <c r="G265" s="2937"/>
    </row>
    <row r="266" spans="1:7" x14ac:dyDescent="0.2">
      <c r="A266" s="2937" t="s">
        <v>487</v>
      </c>
      <c r="B266" s="2937"/>
      <c r="C266" s="2937"/>
      <c r="D266" s="2937"/>
      <c r="E266" s="2937"/>
      <c r="F266" s="2937"/>
      <c r="G266" s="2937"/>
    </row>
    <row r="267" spans="1:7" x14ac:dyDescent="0.2">
      <c r="A267" s="2937" t="s">
        <v>491</v>
      </c>
      <c r="B267" s="2937"/>
      <c r="C267" s="2937"/>
      <c r="D267" s="2937"/>
      <c r="E267" s="2937"/>
      <c r="F267" s="2937"/>
      <c r="G267" s="2937"/>
    </row>
    <row r="268" spans="1:7" x14ac:dyDescent="0.2">
      <c r="A268" s="824"/>
      <c r="B268" s="824"/>
      <c r="C268" s="824"/>
      <c r="D268" s="824"/>
      <c r="E268" s="824"/>
      <c r="F268" s="824"/>
    </row>
    <row r="269" spans="1:7" ht="13.5" thickBot="1" x14ac:dyDescent="0.25">
      <c r="A269" s="817" t="s">
        <v>460</v>
      </c>
      <c r="B269" s="824"/>
      <c r="C269" s="824"/>
      <c r="D269" s="824"/>
      <c r="E269" s="824"/>
      <c r="F269" s="824"/>
    </row>
    <row r="270" spans="1:7" ht="13.5" thickBot="1" x14ac:dyDescent="0.25">
      <c r="A270" s="2990" t="s">
        <v>221</v>
      </c>
      <c r="B270" s="2990" t="s">
        <v>485</v>
      </c>
      <c r="C270" s="2994" t="s">
        <v>484</v>
      </c>
      <c r="D270" s="2988" t="s">
        <v>483</v>
      </c>
      <c r="E270" s="2989"/>
      <c r="F270" s="2990" t="s">
        <v>482</v>
      </c>
      <c r="G270" s="2992" t="s">
        <v>3</v>
      </c>
    </row>
    <row r="271" spans="1:7" ht="13.5" thickBot="1" x14ac:dyDescent="0.25">
      <c r="A271" s="2991"/>
      <c r="B271" s="2991"/>
      <c r="C271" s="2991"/>
      <c r="D271" s="823" t="s">
        <v>481</v>
      </c>
      <c r="E271" s="823" t="s">
        <v>480</v>
      </c>
      <c r="F271" s="2991"/>
      <c r="G271" s="2993"/>
    </row>
    <row r="272" spans="1:7" ht="13.5" thickTop="1" x14ac:dyDescent="0.2">
      <c r="A272" s="822">
        <v>1</v>
      </c>
      <c r="B272" s="822" t="s">
        <v>275</v>
      </c>
      <c r="C272" s="822">
        <v>0</v>
      </c>
      <c r="D272" s="822"/>
      <c r="E272" s="822"/>
      <c r="F272" s="822"/>
      <c r="G272" s="820">
        <f>SUM(D272:E272)</f>
        <v>0</v>
      </c>
    </row>
    <row r="273" spans="1:7" x14ac:dyDescent="0.2">
      <c r="A273" s="822">
        <v>2</v>
      </c>
      <c r="B273" s="822" t="s">
        <v>275</v>
      </c>
      <c r="C273" s="822">
        <v>1</v>
      </c>
      <c r="D273" s="822"/>
      <c r="E273" s="822"/>
      <c r="F273" s="822"/>
      <c r="G273" s="820">
        <f>SUM(D273:E273)</f>
        <v>0</v>
      </c>
    </row>
    <row r="274" spans="1:7" x14ac:dyDescent="0.2">
      <c r="A274" s="822">
        <v>3</v>
      </c>
      <c r="B274" s="822" t="s">
        <v>275</v>
      </c>
      <c r="C274" s="822">
        <v>2</v>
      </c>
      <c r="D274" s="822"/>
      <c r="E274" s="822"/>
      <c r="F274" s="822"/>
      <c r="G274" s="820">
        <f t="shared" ref="G274:G281" si="8">SUM(D274:E274)</f>
        <v>0</v>
      </c>
    </row>
    <row r="275" spans="1:7" x14ac:dyDescent="0.2">
      <c r="A275" s="822">
        <v>4</v>
      </c>
      <c r="B275" s="822" t="s">
        <v>275</v>
      </c>
      <c r="C275" s="822">
        <v>3</v>
      </c>
      <c r="D275" s="822">
        <v>37</v>
      </c>
      <c r="E275" s="822"/>
      <c r="F275" s="822" t="s">
        <v>861</v>
      </c>
      <c r="G275" s="820">
        <f t="shared" si="8"/>
        <v>37</v>
      </c>
    </row>
    <row r="276" spans="1:7" x14ac:dyDescent="0.2">
      <c r="A276" s="822">
        <v>5</v>
      </c>
      <c r="B276" s="822" t="s">
        <v>275</v>
      </c>
      <c r="C276" s="822">
        <v>4</v>
      </c>
      <c r="D276" s="822"/>
      <c r="E276" s="822"/>
      <c r="F276" s="822"/>
      <c r="G276" s="820">
        <f t="shared" si="8"/>
        <v>0</v>
      </c>
    </row>
    <row r="277" spans="1:7" x14ac:dyDescent="0.2">
      <c r="A277" s="822">
        <v>6</v>
      </c>
      <c r="B277" s="822" t="s">
        <v>275</v>
      </c>
      <c r="C277" s="822">
        <v>5</v>
      </c>
      <c r="D277" s="822">
        <v>1</v>
      </c>
      <c r="E277" s="822"/>
      <c r="F277" s="822" t="s">
        <v>768</v>
      </c>
      <c r="G277" s="820">
        <f t="shared" si="8"/>
        <v>1</v>
      </c>
    </row>
    <row r="278" spans="1:7" x14ac:dyDescent="0.2">
      <c r="A278" s="822">
        <v>7</v>
      </c>
      <c r="B278" s="822" t="s">
        <v>275</v>
      </c>
      <c r="C278" s="822">
        <v>6</v>
      </c>
      <c r="D278" s="822">
        <v>1</v>
      </c>
      <c r="E278" s="822"/>
      <c r="F278" s="822" t="s">
        <v>500</v>
      </c>
      <c r="G278" s="820">
        <f t="shared" si="8"/>
        <v>1</v>
      </c>
    </row>
    <row r="279" spans="1:7" x14ac:dyDescent="0.2">
      <c r="A279" s="822">
        <v>8</v>
      </c>
      <c r="B279" s="822" t="s">
        <v>275</v>
      </c>
      <c r="C279" s="822">
        <v>7</v>
      </c>
      <c r="D279" s="821"/>
      <c r="E279" s="821"/>
      <c r="F279" s="821"/>
      <c r="G279" s="820">
        <f t="shared" si="8"/>
        <v>0</v>
      </c>
    </row>
    <row r="280" spans="1:7" x14ac:dyDescent="0.2">
      <c r="A280" s="822">
        <v>9</v>
      </c>
      <c r="B280" s="822" t="s">
        <v>275</v>
      </c>
      <c r="C280" s="822">
        <v>8</v>
      </c>
      <c r="D280" s="821"/>
      <c r="E280" s="821"/>
      <c r="F280" s="821"/>
      <c r="G280" s="820">
        <f t="shared" si="8"/>
        <v>0</v>
      </c>
    </row>
    <row r="281" spans="1:7" ht="13.5" thickBot="1" x14ac:dyDescent="0.25">
      <c r="A281" s="822">
        <v>10</v>
      </c>
      <c r="B281" s="822" t="s">
        <v>275</v>
      </c>
      <c r="C281" s="822">
        <v>9</v>
      </c>
      <c r="D281" s="821">
        <v>9</v>
      </c>
      <c r="E281" s="821"/>
      <c r="F281" s="2094" t="s">
        <v>862</v>
      </c>
      <c r="G281" s="820">
        <f t="shared" si="8"/>
        <v>9</v>
      </c>
    </row>
    <row r="282" spans="1:7" ht="13.5" thickBot="1" x14ac:dyDescent="0.25">
      <c r="A282" s="2985" t="s">
        <v>3</v>
      </c>
      <c r="B282" s="2986"/>
      <c r="C282" s="2987"/>
      <c r="D282" s="697">
        <f>SUM(D272:D281)</f>
        <v>48</v>
      </c>
      <c r="E282" s="697">
        <f>SUM(E272:E281)</f>
        <v>0</v>
      </c>
      <c r="F282" s="825" t="s">
        <v>836</v>
      </c>
      <c r="G282" s="745">
        <f>SUM(G272:G281)</f>
        <v>48</v>
      </c>
    </row>
    <row r="283" spans="1:7" x14ac:dyDescent="0.2">
      <c r="A283" s="590"/>
      <c r="B283" s="590"/>
      <c r="C283" s="590"/>
      <c r="D283" s="590"/>
      <c r="E283" s="590"/>
      <c r="F283" s="590"/>
      <c r="G283" s="819"/>
    </row>
    <row r="284" spans="1:7" x14ac:dyDescent="0.2">
      <c r="A284" s="818" t="s">
        <v>479</v>
      </c>
      <c r="B284" s="818"/>
      <c r="D284" s="818" t="s">
        <v>478</v>
      </c>
      <c r="G284" s="635"/>
    </row>
    <row r="285" spans="1:7" x14ac:dyDescent="0.2">
      <c r="A285" s="816" t="s">
        <v>477</v>
      </c>
      <c r="D285" s="817" t="s">
        <v>476</v>
      </c>
      <c r="G285" s="635"/>
    </row>
    <row r="286" spans="1:7" x14ac:dyDescent="0.2">
      <c r="A286" s="816" t="s">
        <v>475</v>
      </c>
      <c r="D286" s="817" t="s">
        <v>474</v>
      </c>
      <c r="G286" s="635"/>
    </row>
    <row r="287" spans="1:7" x14ac:dyDescent="0.2">
      <c r="A287" s="816" t="s">
        <v>473</v>
      </c>
      <c r="D287" s="694" t="s">
        <v>472</v>
      </c>
      <c r="F287" s="2937"/>
      <c r="G287" s="2937"/>
    </row>
    <row r="288" spans="1:7" x14ac:dyDescent="0.2">
      <c r="A288" s="816" t="s">
        <v>471</v>
      </c>
      <c r="D288" s="694" t="s">
        <v>470</v>
      </c>
      <c r="G288" s="635"/>
    </row>
    <row r="289" spans="1:7" x14ac:dyDescent="0.2">
      <c r="A289" s="816" t="s">
        <v>469</v>
      </c>
      <c r="F289" s="635"/>
      <c r="G289" s="635"/>
    </row>
    <row r="290" spans="1:7" x14ac:dyDescent="0.2">
      <c r="A290" s="816" t="s">
        <v>468</v>
      </c>
    </row>
    <row r="291" spans="1:7" x14ac:dyDescent="0.2">
      <c r="A291" s="816" t="s">
        <v>467</v>
      </c>
      <c r="F291" s="2938"/>
      <c r="G291" s="2938"/>
    </row>
    <row r="292" spans="1:7" x14ac:dyDescent="0.2">
      <c r="A292" s="816" t="s">
        <v>466</v>
      </c>
      <c r="F292" s="2937"/>
      <c r="G292" s="2937"/>
    </row>
    <row r="293" spans="1:7" x14ac:dyDescent="0.2">
      <c r="A293" s="816" t="s">
        <v>465</v>
      </c>
      <c r="F293" s="2937"/>
      <c r="G293" s="2937"/>
    </row>
    <row r="294" spans="1:7" x14ac:dyDescent="0.2">
      <c r="A294" s="816" t="s">
        <v>464</v>
      </c>
    </row>
    <row r="298" spans="1:7" x14ac:dyDescent="0.2">
      <c r="A298" s="2937" t="s">
        <v>488</v>
      </c>
      <c r="B298" s="2937"/>
      <c r="C298" s="2937"/>
      <c r="D298" s="2937"/>
      <c r="E298" s="2937"/>
      <c r="F298" s="2937"/>
      <c r="G298" s="2937"/>
    </row>
    <row r="299" spans="1:7" x14ac:dyDescent="0.2">
      <c r="A299" s="2937" t="s">
        <v>487</v>
      </c>
      <c r="B299" s="2937"/>
      <c r="C299" s="2937"/>
      <c r="D299" s="2937"/>
      <c r="E299" s="2937"/>
      <c r="F299" s="2937"/>
      <c r="G299" s="2937"/>
    </row>
    <row r="300" spans="1:7" x14ac:dyDescent="0.2">
      <c r="A300" s="2937" t="s">
        <v>490</v>
      </c>
      <c r="B300" s="2937"/>
      <c r="C300" s="2937"/>
      <c r="D300" s="2937"/>
      <c r="E300" s="2937"/>
      <c r="F300" s="2937"/>
      <c r="G300" s="2937"/>
    </row>
    <row r="301" spans="1:7" x14ac:dyDescent="0.2">
      <c r="A301" s="824"/>
      <c r="B301" s="824"/>
      <c r="C301" s="824"/>
      <c r="D301" s="824"/>
      <c r="E301" s="824"/>
      <c r="F301" s="824"/>
    </row>
    <row r="302" spans="1:7" ht="13.5" thickBot="1" x14ac:dyDescent="0.25">
      <c r="A302" s="817" t="s">
        <v>460</v>
      </c>
      <c r="B302" s="824"/>
      <c r="C302" s="824"/>
      <c r="D302" s="824"/>
      <c r="E302" s="824"/>
      <c r="F302" s="824"/>
    </row>
    <row r="303" spans="1:7" ht="13.5" thickBot="1" x14ac:dyDescent="0.25">
      <c r="A303" s="2990" t="s">
        <v>221</v>
      </c>
      <c r="B303" s="2990" t="s">
        <v>485</v>
      </c>
      <c r="C303" s="2994" t="s">
        <v>484</v>
      </c>
      <c r="D303" s="2988" t="s">
        <v>483</v>
      </c>
      <c r="E303" s="2989"/>
      <c r="F303" s="2990" t="s">
        <v>482</v>
      </c>
      <c r="G303" s="2992" t="s">
        <v>3</v>
      </c>
    </row>
    <row r="304" spans="1:7" ht="13.5" thickBot="1" x14ac:dyDescent="0.25">
      <c r="A304" s="2991"/>
      <c r="B304" s="2991"/>
      <c r="C304" s="2991"/>
      <c r="D304" s="823" t="s">
        <v>481</v>
      </c>
      <c r="E304" s="823" t="s">
        <v>480</v>
      </c>
      <c r="F304" s="2991"/>
      <c r="G304" s="2993"/>
    </row>
    <row r="305" spans="1:7" ht="13.5" thickTop="1" x14ac:dyDescent="0.2">
      <c r="A305" s="822">
        <v>1</v>
      </c>
      <c r="B305" s="822" t="s">
        <v>275</v>
      </c>
      <c r="C305" s="822">
        <v>0</v>
      </c>
      <c r="D305" s="822"/>
      <c r="E305" s="822"/>
      <c r="F305" s="822"/>
      <c r="G305" s="820">
        <f>SUM(D305:E305)</f>
        <v>0</v>
      </c>
    </row>
    <row r="306" spans="1:7" x14ac:dyDescent="0.2">
      <c r="A306" s="822">
        <v>2</v>
      </c>
      <c r="B306" s="822" t="s">
        <v>275</v>
      </c>
      <c r="C306" s="822">
        <v>1</v>
      </c>
      <c r="D306" s="822"/>
      <c r="E306" s="822"/>
      <c r="F306" s="822"/>
      <c r="G306" s="820">
        <f>SUM(D306:E306)</f>
        <v>0</v>
      </c>
    </row>
    <row r="307" spans="1:7" x14ac:dyDescent="0.2">
      <c r="A307" s="822">
        <v>3</v>
      </c>
      <c r="B307" s="822" t="s">
        <v>275</v>
      </c>
      <c r="C307" s="822">
        <v>2</v>
      </c>
      <c r="D307" s="822"/>
      <c r="E307" s="822"/>
      <c r="F307" s="822"/>
      <c r="G307" s="820">
        <f t="shared" ref="G307:G314" si="9">SUM(D307:E307)</f>
        <v>0</v>
      </c>
    </row>
    <row r="308" spans="1:7" x14ac:dyDescent="0.2">
      <c r="A308" s="822">
        <v>4</v>
      </c>
      <c r="B308" s="822" t="s">
        <v>275</v>
      </c>
      <c r="C308" s="822">
        <v>3</v>
      </c>
      <c r="D308" s="822">
        <v>21</v>
      </c>
      <c r="E308" s="822"/>
      <c r="F308" s="822" t="s">
        <v>863</v>
      </c>
      <c r="G308" s="820">
        <f t="shared" si="9"/>
        <v>21</v>
      </c>
    </row>
    <row r="309" spans="1:7" x14ac:dyDescent="0.2">
      <c r="A309" s="822">
        <v>5</v>
      </c>
      <c r="B309" s="822" t="s">
        <v>275</v>
      </c>
      <c r="C309" s="822">
        <v>4</v>
      </c>
      <c r="D309" s="822"/>
      <c r="E309" s="822"/>
      <c r="F309" s="822"/>
      <c r="G309" s="820">
        <f t="shared" si="9"/>
        <v>0</v>
      </c>
    </row>
    <row r="310" spans="1:7" x14ac:dyDescent="0.2">
      <c r="A310" s="822">
        <v>6</v>
      </c>
      <c r="B310" s="822" t="s">
        <v>275</v>
      </c>
      <c r="C310" s="822">
        <v>5</v>
      </c>
      <c r="D310" s="822"/>
      <c r="E310" s="822"/>
      <c r="F310" s="822"/>
      <c r="G310" s="820">
        <f t="shared" si="9"/>
        <v>0</v>
      </c>
    </row>
    <row r="311" spans="1:7" x14ac:dyDescent="0.2">
      <c r="A311" s="822">
        <v>7</v>
      </c>
      <c r="B311" s="822" t="s">
        <v>275</v>
      </c>
      <c r="C311" s="822">
        <v>6</v>
      </c>
      <c r="D311" s="822">
        <v>9</v>
      </c>
      <c r="E311" s="822"/>
      <c r="F311" s="822" t="s">
        <v>864</v>
      </c>
      <c r="G311" s="820">
        <f t="shared" si="9"/>
        <v>9</v>
      </c>
    </row>
    <row r="312" spans="1:7" x14ac:dyDescent="0.2">
      <c r="A312" s="822">
        <v>8</v>
      </c>
      <c r="B312" s="822" t="s">
        <v>275</v>
      </c>
      <c r="C312" s="822">
        <v>7</v>
      </c>
      <c r="D312" s="821"/>
      <c r="E312" s="821"/>
      <c r="F312" s="821"/>
      <c r="G312" s="820">
        <f t="shared" si="9"/>
        <v>0</v>
      </c>
    </row>
    <row r="313" spans="1:7" x14ac:dyDescent="0.2">
      <c r="A313" s="822">
        <v>9</v>
      </c>
      <c r="B313" s="822" t="s">
        <v>275</v>
      </c>
      <c r="C313" s="822">
        <v>8</v>
      </c>
      <c r="D313" s="821"/>
      <c r="E313" s="821"/>
      <c r="F313" s="821"/>
      <c r="G313" s="820">
        <f t="shared" si="9"/>
        <v>0</v>
      </c>
    </row>
    <row r="314" spans="1:7" ht="13.5" thickBot="1" x14ac:dyDescent="0.25">
      <c r="A314" s="822">
        <v>10</v>
      </c>
      <c r="B314" s="822" t="s">
        <v>275</v>
      </c>
      <c r="C314" s="822">
        <v>9</v>
      </c>
      <c r="D314" s="821">
        <v>8</v>
      </c>
      <c r="E314" s="821"/>
      <c r="F314" s="2094" t="s">
        <v>865</v>
      </c>
      <c r="G314" s="820">
        <f t="shared" si="9"/>
        <v>8</v>
      </c>
    </row>
    <row r="315" spans="1:7" ht="13.5" thickBot="1" x14ac:dyDescent="0.25">
      <c r="A315" s="2985" t="s">
        <v>3</v>
      </c>
      <c r="B315" s="2986"/>
      <c r="C315" s="2987"/>
      <c r="D315" s="697">
        <f>SUM(D305:D314)</f>
        <v>38</v>
      </c>
      <c r="E315" s="697">
        <f>SUM(E305:E314)</f>
        <v>0</v>
      </c>
      <c r="F315" s="825" t="s">
        <v>866</v>
      </c>
      <c r="G315" s="745">
        <f>SUM(G305:G314)</f>
        <v>38</v>
      </c>
    </row>
    <row r="316" spans="1:7" x14ac:dyDescent="0.2">
      <c r="A316" s="590"/>
      <c r="B316" s="590"/>
      <c r="C316" s="590"/>
      <c r="D316" s="590"/>
      <c r="E316" s="590"/>
      <c r="F316" s="590"/>
      <c r="G316" s="819"/>
    </row>
    <row r="317" spans="1:7" x14ac:dyDescent="0.2">
      <c r="A317" s="818" t="s">
        <v>479</v>
      </c>
      <c r="B317" s="818"/>
      <c r="D317" s="818" t="s">
        <v>478</v>
      </c>
      <c r="G317" s="635"/>
    </row>
    <row r="318" spans="1:7" x14ac:dyDescent="0.2">
      <c r="A318" s="816" t="s">
        <v>477</v>
      </c>
      <c r="D318" s="817" t="s">
        <v>476</v>
      </c>
      <c r="G318" s="635"/>
    </row>
    <row r="319" spans="1:7" x14ac:dyDescent="0.2">
      <c r="A319" s="816" t="s">
        <v>475</v>
      </c>
      <c r="D319" s="817" t="s">
        <v>474</v>
      </c>
      <c r="G319" s="635"/>
    </row>
    <row r="320" spans="1:7" x14ac:dyDescent="0.2">
      <c r="A320" s="816" t="s">
        <v>473</v>
      </c>
      <c r="D320" s="694" t="s">
        <v>472</v>
      </c>
      <c r="F320" s="2937"/>
      <c r="G320" s="2937"/>
    </row>
    <row r="321" spans="1:7" x14ac:dyDescent="0.2">
      <c r="A321" s="816" t="s">
        <v>471</v>
      </c>
      <c r="D321" s="694" t="s">
        <v>470</v>
      </c>
      <c r="G321" s="635"/>
    </row>
    <row r="322" spans="1:7" x14ac:dyDescent="0.2">
      <c r="A322" s="816" t="s">
        <v>469</v>
      </c>
      <c r="F322" s="635"/>
      <c r="G322" s="635"/>
    </row>
    <row r="323" spans="1:7" x14ac:dyDescent="0.2">
      <c r="A323" s="816" t="s">
        <v>468</v>
      </c>
    </row>
    <row r="324" spans="1:7" x14ac:dyDescent="0.2">
      <c r="A324" s="816" t="s">
        <v>467</v>
      </c>
      <c r="F324" s="2938"/>
      <c r="G324" s="2938"/>
    </row>
    <row r="325" spans="1:7" x14ac:dyDescent="0.2">
      <c r="A325" s="816" t="s">
        <v>466</v>
      </c>
      <c r="F325" s="2937"/>
      <c r="G325" s="2937"/>
    </row>
    <row r="326" spans="1:7" x14ac:dyDescent="0.2">
      <c r="A326" s="816" t="s">
        <v>465</v>
      </c>
      <c r="F326" s="2937"/>
      <c r="G326" s="2937"/>
    </row>
    <row r="327" spans="1:7" x14ac:dyDescent="0.2">
      <c r="A327" s="816" t="s">
        <v>464</v>
      </c>
    </row>
    <row r="331" spans="1:7" x14ac:dyDescent="0.2">
      <c r="A331" s="2937" t="s">
        <v>488</v>
      </c>
      <c r="B331" s="2937"/>
      <c r="C331" s="2937"/>
      <c r="D331" s="2937"/>
      <c r="E331" s="2937"/>
      <c r="F331" s="2937"/>
      <c r="G331" s="2937"/>
    </row>
    <row r="332" spans="1:7" x14ac:dyDescent="0.2">
      <c r="A332" s="2937" t="s">
        <v>487</v>
      </c>
      <c r="B332" s="2937"/>
      <c r="C332" s="2937"/>
      <c r="D332" s="2937"/>
      <c r="E332" s="2937"/>
      <c r="F332" s="2937"/>
      <c r="G332" s="2937"/>
    </row>
    <row r="333" spans="1:7" x14ac:dyDescent="0.2">
      <c r="A333" s="2937" t="s">
        <v>489</v>
      </c>
      <c r="B333" s="2937"/>
      <c r="C333" s="2937"/>
      <c r="D333" s="2937"/>
      <c r="E333" s="2937"/>
      <c r="F333" s="2937"/>
      <c r="G333" s="2937"/>
    </row>
    <row r="334" spans="1:7" x14ac:dyDescent="0.2">
      <c r="A334" s="824"/>
      <c r="B334" s="824"/>
      <c r="C334" s="824"/>
      <c r="D334" s="824"/>
      <c r="E334" s="824"/>
      <c r="F334" s="824"/>
    </row>
    <row r="335" spans="1:7" ht="13.5" thickBot="1" x14ac:dyDescent="0.25">
      <c r="A335" s="817" t="s">
        <v>460</v>
      </c>
      <c r="B335" s="824"/>
      <c r="C335" s="824"/>
      <c r="D335" s="824"/>
      <c r="E335" s="824"/>
      <c r="F335" s="824"/>
    </row>
    <row r="336" spans="1:7" ht="13.5" thickBot="1" x14ac:dyDescent="0.25">
      <c r="A336" s="2990" t="s">
        <v>221</v>
      </c>
      <c r="B336" s="2990" t="s">
        <v>485</v>
      </c>
      <c r="C336" s="2994" t="s">
        <v>484</v>
      </c>
      <c r="D336" s="2988" t="s">
        <v>483</v>
      </c>
      <c r="E336" s="2989"/>
      <c r="F336" s="2990" t="s">
        <v>482</v>
      </c>
      <c r="G336" s="2992" t="s">
        <v>3</v>
      </c>
    </row>
    <row r="337" spans="1:7" ht="13.5" thickBot="1" x14ac:dyDescent="0.25">
      <c r="A337" s="2991"/>
      <c r="B337" s="2991"/>
      <c r="C337" s="2991"/>
      <c r="D337" s="823" t="s">
        <v>481</v>
      </c>
      <c r="E337" s="823" t="s">
        <v>480</v>
      </c>
      <c r="F337" s="2991"/>
      <c r="G337" s="2993"/>
    </row>
    <row r="338" spans="1:7" ht="13.5" thickTop="1" x14ac:dyDescent="0.2">
      <c r="A338" s="822">
        <v>1</v>
      </c>
      <c r="B338" s="822" t="s">
        <v>275</v>
      </c>
      <c r="C338" s="822">
        <v>0</v>
      </c>
      <c r="D338" s="2204"/>
      <c r="E338" s="2204"/>
      <c r="F338" s="2204"/>
      <c r="G338" s="2205">
        <v>0</v>
      </c>
    </row>
    <row r="339" spans="1:7" x14ac:dyDescent="0.2">
      <c r="A339" s="822">
        <v>2</v>
      </c>
      <c r="B339" s="822" t="s">
        <v>275</v>
      </c>
      <c r="C339" s="822">
        <v>1</v>
      </c>
      <c r="D339" s="2204"/>
      <c r="E339" s="2204"/>
      <c r="F339" s="2204"/>
      <c r="G339" s="2205">
        <v>0</v>
      </c>
    </row>
    <row r="340" spans="1:7" x14ac:dyDescent="0.2">
      <c r="A340" s="822">
        <v>3</v>
      </c>
      <c r="B340" s="822" t="s">
        <v>275</v>
      </c>
      <c r="C340" s="822">
        <v>2</v>
      </c>
      <c r="D340" s="2204"/>
      <c r="E340" s="2204"/>
      <c r="F340" s="2204"/>
      <c r="G340" s="2205">
        <v>0</v>
      </c>
    </row>
    <row r="341" spans="1:7" x14ac:dyDescent="0.2">
      <c r="A341" s="822">
        <v>4</v>
      </c>
      <c r="B341" s="822" t="s">
        <v>275</v>
      </c>
      <c r="C341" s="822">
        <v>3</v>
      </c>
      <c r="D341" s="2204">
        <v>59</v>
      </c>
      <c r="E341" s="2204"/>
      <c r="F341" s="2204" t="s">
        <v>887</v>
      </c>
      <c r="G341" s="2205">
        <v>59</v>
      </c>
    </row>
    <row r="342" spans="1:7" x14ac:dyDescent="0.2">
      <c r="A342" s="822">
        <v>5</v>
      </c>
      <c r="B342" s="822" t="s">
        <v>275</v>
      </c>
      <c r="C342" s="822">
        <v>4</v>
      </c>
      <c r="D342" s="2204"/>
      <c r="E342" s="2204"/>
      <c r="F342" s="2204"/>
      <c r="G342" s="2205">
        <v>0</v>
      </c>
    </row>
    <row r="343" spans="1:7" x14ac:dyDescent="0.2">
      <c r="A343" s="822">
        <v>6</v>
      </c>
      <c r="B343" s="822" t="s">
        <v>275</v>
      </c>
      <c r="C343" s="822">
        <v>5</v>
      </c>
      <c r="D343" s="2204"/>
      <c r="E343" s="2204"/>
      <c r="F343" s="2204"/>
      <c r="G343" s="2205">
        <v>0</v>
      </c>
    </row>
    <row r="344" spans="1:7" x14ac:dyDescent="0.2">
      <c r="A344" s="822">
        <v>7</v>
      </c>
      <c r="B344" s="822" t="s">
        <v>275</v>
      </c>
      <c r="C344" s="822">
        <v>6</v>
      </c>
      <c r="D344" s="2204"/>
      <c r="E344" s="2204"/>
      <c r="F344" s="2204"/>
      <c r="G344" s="2205">
        <v>0</v>
      </c>
    </row>
    <row r="345" spans="1:7" x14ac:dyDescent="0.2">
      <c r="A345" s="822">
        <v>8</v>
      </c>
      <c r="B345" s="822" t="s">
        <v>275</v>
      </c>
      <c r="C345" s="822">
        <v>7</v>
      </c>
      <c r="D345" s="2206">
        <v>1</v>
      </c>
      <c r="E345" s="2206"/>
      <c r="F345" s="2204" t="s">
        <v>888</v>
      </c>
      <c r="G345" s="2205">
        <v>1</v>
      </c>
    </row>
    <row r="346" spans="1:7" x14ac:dyDescent="0.2">
      <c r="A346" s="822">
        <v>9</v>
      </c>
      <c r="B346" s="822" t="s">
        <v>275</v>
      </c>
      <c r="C346" s="822">
        <v>8</v>
      </c>
      <c r="D346" s="2206">
        <v>1</v>
      </c>
      <c r="E346" s="2206"/>
      <c r="F346" s="2204" t="s">
        <v>837</v>
      </c>
      <c r="G346" s="2205">
        <v>1</v>
      </c>
    </row>
    <row r="347" spans="1:7" ht="13.5" thickBot="1" x14ac:dyDescent="0.25">
      <c r="A347" s="822">
        <v>10</v>
      </c>
      <c r="B347" s="822" t="s">
        <v>275</v>
      </c>
      <c r="C347" s="822">
        <v>9</v>
      </c>
      <c r="D347" s="2206">
        <v>7</v>
      </c>
      <c r="E347" s="2206"/>
      <c r="F347" s="2207" t="s">
        <v>889</v>
      </c>
      <c r="G347" s="2205">
        <v>7</v>
      </c>
    </row>
    <row r="348" spans="1:7" ht="13.5" thickBot="1" x14ac:dyDescent="0.25">
      <c r="A348" s="2985" t="s">
        <v>3</v>
      </c>
      <c r="B348" s="2986"/>
      <c r="C348" s="2987"/>
      <c r="D348" s="2203">
        <v>68</v>
      </c>
      <c r="E348" s="2203">
        <v>0</v>
      </c>
      <c r="F348" s="2208" t="s">
        <v>863</v>
      </c>
      <c r="G348" s="2202">
        <v>68</v>
      </c>
    </row>
    <row r="349" spans="1:7" x14ac:dyDescent="0.2">
      <c r="A349" s="590"/>
      <c r="B349" s="590"/>
      <c r="C349" s="590"/>
      <c r="D349" s="590"/>
      <c r="E349" s="590"/>
      <c r="F349" s="590"/>
      <c r="G349" s="819"/>
    </row>
    <row r="350" spans="1:7" x14ac:dyDescent="0.2">
      <c r="A350" s="818" t="s">
        <v>479</v>
      </c>
      <c r="B350" s="818"/>
      <c r="D350" s="818" t="s">
        <v>478</v>
      </c>
      <c r="G350" s="635"/>
    </row>
    <row r="351" spans="1:7" x14ac:dyDescent="0.2">
      <c r="A351" s="816" t="s">
        <v>477</v>
      </c>
      <c r="D351" s="817" t="s">
        <v>476</v>
      </c>
      <c r="G351" s="635"/>
    </row>
    <row r="352" spans="1:7" x14ac:dyDescent="0.2">
      <c r="A352" s="816" t="s">
        <v>475</v>
      </c>
      <c r="D352" s="817" t="s">
        <v>474</v>
      </c>
      <c r="G352" s="635"/>
    </row>
    <row r="353" spans="1:7" x14ac:dyDescent="0.2">
      <c r="A353" s="816" t="s">
        <v>473</v>
      </c>
      <c r="D353" s="694" t="s">
        <v>472</v>
      </c>
      <c r="F353" s="2937"/>
      <c r="G353" s="2937"/>
    </row>
    <row r="354" spans="1:7" x14ac:dyDescent="0.2">
      <c r="A354" s="816" t="s">
        <v>471</v>
      </c>
      <c r="D354" s="694" t="s">
        <v>470</v>
      </c>
      <c r="G354" s="635"/>
    </row>
    <row r="355" spans="1:7" x14ac:dyDescent="0.2">
      <c r="A355" s="816" t="s">
        <v>469</v>
      </c>
      <c r="F355" s="635"/>
      <c r="G355" s="635"/>
    </row>
    <row r="356" spans="1:7" x14ac:dyDescent="0.2">
      <c r="A356" s="816" t="s">
        <v>468</v>
      </c>
    </row>
    <row r="357" spans="1:7" x14ac:dyDescent="0.2">
      <c r="A357" s="816" t="s">
        <v>467</v>
      </c>
      <c r="F357" s="2938"/>
      <c r="G357" s="2938"/>
    </row>
    <row r="358" spans="1:7" x14ac:dyDescent="0.2">
      <c r="A358" s="816" t="s">
        <v>466</v>
      </c>
      <c r="F358" s="2937"/>
      <c r="G358" s="2937"/>
    </row>
    <row r="359" spans="1:7" x14ac:dyDescent="0.2">
      <c r="A359" s="816" t="s">
        <v>465</v>
      </c>
      <c r="F359" s="2937"/>
      <c r="G359" s="2937"/>
    </row>
    <row r="360" spans="1:7" x14ac:dyDescent="0.2">
      <c r="A360" s="816" t="s">
        <v>464</v>
      </c>
    </row>
    <row r="364" spans="1:7" x14ac:dyDescent="0.2">
      <c r="A364" s="2937" t="s">
        <v>488</v>
      </c>
      <c r="B364" s="2937"/>
      <c r="C364" s="2937"/>
      <c r="D364" s="2937"/>
      <c r="E364" s="2937"/>
      <c r="F364" s="2937"/>
      <c r="G364" s="2937"/>
    </row>
    <row r="365" spans="1:7" x14ac:dyDescent="0.2">
      <c r="A365" s="2937" t="s">
        <v>487</v>
      </c>
      <c r="B365" s="2937"/>
      <c r="C365" s="2937"/>
      <c r="D365" s="2937"/>
      <c r="E365" s="2937"/>
      <c r="F365" s="2937"/>
      <c r="G365" s="2937"/>
    </row>
    <row r="366" spans="1:7" x14ac:dyDescent="0.2">
      <c r="A366" s="2937" t="s">
        <v>486</v>
      </c>
      <c r="B366" s="2937"/>
      <c r="C366" s="2937"/>
      <c r="D366" s="2937"/>
      <c r="E366" s="2937"/>
      <c r="F366" s="2937"/>
      <c r="G366" s="2937"/>
    </row>
    <row r="367" spans="1:7" x14ac:dyDescent="0.2">
      <c r="A367" s="824"/>
      <c r="B367" s="824"/>
      <c r="C367" s="824"/>
      <c r="D367" s="824"/>
      <c r="E367" s="824"/>
      <c r="F367" s="824"/>
    </row>
    <row r="368" spans="1:7" ht="13.5" thickBot="1" x14ac:dyDescent="0.25">
      <c r="A368" s="817" t="s">
        <v>460</v>
      </c>
      <c r="B368" s="824"/>
      <c r="C368" s="824"/>
      <c r="D368" s="824"/>
      <c r="E368" s="824"/>
      <c r="F368" s="824"/>
    </row>
    <row r="369" spans="1:7" ht="13.5" thickBot="1" x14ac:dyDescent="0.25">
      <c r="A369" s="2990" t="s">
        <v>221</v>
      </c>
      <c r="B369" s="2990" t="s">
        <v>485</v>
      </c>
      <c r="C369" s="2994" t="s">
        <v>484</v>
      </c>
      <c r="D369" s="2988" t="s">
        <v>483</v>
      </c>
      <c r="E369" s="2989"/>
      <c r="F369" s="2990" t="s">
        <v>482</v>
      </c>
      <c r="G369" s="2992" t="s">
        <v>3</v>
      </c>
    </row>
    <row r="370" spans="1:7" ht="13.5" thickBot="1" x14ac:dyDescent="0.25">
      <c r="A370" s="2991"/>
      <c r="B370" s="2991"/>
      <c r="C370" s="2991"/>
      <c r="D370" s="823" t="s">
        <v>481</v>
      </c>
      <c r="E370" s="823" t="s">
        <v>480</v>
      </c>
      <c r="F370" s="2991"/>
      <c r="G370" s="2993"/>
    </row>
    <row r="371" spans="1:7" ht="13.5" thickTop="1" x14ac:dyDescent="0.2">
      <c r="A371" s="822">
        <v>1</v>
      </c>
      <c r="B371" s="822" t="s">
        <v>275</v>
      </c>
      <c r="C371" s="822">
        <v>0</v>
      </c>
      <c r="D371" s="822"/>
      <c r="E371" s="822"/>
      <c r="F371" s="822"/>
      <c r="G371" s="820">
        <f t="shared" ref="G371:G380" si="10">SUM(D371:E371)</f>
        <v>0</v>
      </c>
    </row>
    <row r="372" spans="1:7" x14ac:dyDescent="0.2">
      <c r="A372" s="822">
        <v>2</v>
      </c>
      <c r="B372" s="822" t="s">
        <v>275</v>
      </c>
      <c r="C372" s="822">
        <v>1</v>
      </c>
      <c r="D372" s="822"/>
      <c r="E372" s="822"/>
      <c r="F372" s="822"/>
      <c r="G372" s="820">
        <f t="shared" si="10"/>
        <v>0</v>
      </c>
    </row>
    <row r="373" spans="1:7" x14ac:dyDescent="0.2">
      <c r="A373" s="822">
        <v>3</v>
      </c>
      <c r="B373" s="822" t="s">
        <v>275</v>
      </c>
      <c r="C373" s="822">
        <v>2</v>
      </c>
      <c r="D373" s="822"/>
      <c r="E373" s="822"/>
      <c r="F373" s="822"/>
      <c r="G373" s="820">
        <f t="shared" si="10"/>
        <v>0</v>
      </c>
    </row>
    <row r="374" spans="1:7" x14ac:dyDescent="0.2">
      <c r="A374" s="822">
        <v>4</v>
      </c>
      <c r="B374" s="822" t="s">
        <v>275</v>
      </c>
      <c r="C374" s="822">
        <v>3</v>
      </c>
      <c r="D374" s="822"/>
      <c r="E374" s="822"/>
      <c r="F374" s="822"/>
      <c r="G374" s="820">
        <f t="shared" si="10"/>
        <v>0</v>
      </c>
    </row>
    <row r="375" spans="1:7" x14ac:dyDescent="0.2">
      <c r="A375" s="822">
        <v>5</v>
      </c>
      <c r="B375" s="822" t="s">
        <v>275</v>
      </c>
      <c r="C375" s="822">
        <v>4</v>
      </c>
      <c r="D375" s="822"/>
      <c r="E375" s="822"/>
      <c r="F375" s="822"/>
      <c r="G375" s="820">
        <f t="shared" si="10"/>
        <v>0</v>
      </c>
    </row>
    <row r="376" spans="1:7" x14ac:dyDescent="0.2">
      <c r="A376" s="822">
        <v>6</v>
      </c>
      <c r="B376" s="822" t="s">
        <v>275</v>
      </c>
      <c r="C376" s="822">
        <v>5</v>
      </c>
      <c r="D376" s="822"/>
      <c r="E376" s="822"/>
      <c r="F376" s="822"/>
      <c r="G376" s="820">
        <f t="shared" si="10"/>
        <v>0</v>
      </c>
    </row>
    <row r="377" spans="1:7" x14ac:dyDescent="0.2">
      <c r="A377" s="822">
        <v>7</v>
      </c>
      <c r="B377" s="822" t="s">
        <v>275</v>
      </c>
      <c r="C377" s="822">
        <v>6</v>
      </c>
      <c r="D377" s="822"/>
      <c r="E377" s="822"/>
      <c r="F377" s="822"/>
      <c r="G377" s="820">
        <f t="shared" si="10"/>
        <v>0</v>
      </c>
    </row>
    <row r="378" spans="1:7" x14ac:dyDescent="0.2">
      <c r="A378" s="822">
        <v>8</v>
      </c>
      <c r="B378" s="822" t="s">
        <v>275</v>
      </c>
      <c r="C378" s="822">
        <v>7</v>
      </c>
      <c r="D378" s="821"/>
      <c r="E378" s="821"/>
      <c r="F378" s="821"/>
      <c r="G378" s="820">
        <f t="shared" si="10"/>
        <v>0</v>
      </c>
    </row>
    <row r="379" spans="1:7" x14ac:dyDescent="0.2">
      <c r="A379" s="822">
        <v>9</v>
      </c>
      <c r="B379" s="822" t="s">
        <v>275</v>
      </c>
      <c r="C379" s="822">
        <v>8</v>
      </c>
      <c r="D379" s="821"/>
      <c r="E379" s="821"/>
      <c r="F379" s="821"/>
      <c r="G379" s="820">
        <f t="shared" si="10"/>
        <v>0</v>
      </c>
    </row>
    <row r="380" spans="1:7" ht="13.5" thickBot="1" x14ac:dyDescent="0.25">
      <c r="A380" s="822">
        <v>10</v>
      </c>
      <c r="B380" s="822" t="s">
        <v>275</v>
      </c>
      <c r="C380" s="822">
        <v>9</v>
      </c>
      <c r="D380" s="821"/>
      <c r="E380" s="821"/>
      <c r="F380" s="821"/>
      <c r="G380" s="820">
        <f t="shared" si="10"/>
        <v>0</v>
      </c>
    </row>
    <row r="381" spans="1:7" ht="13.5" thickBot="1" x14ac:dyDescent="0.25">
      <c r="A381" s="2985" t="s">
        <v>3</v>
      </c>
      <c r="B381" s="2986"/>
      <c r="C381" s="2987"/>
      <c r="D381" s="697">
        <f>SUM(D371:D380)</f>
        <v>0</v>
      </c>
      <c r="E381" s="697">
        <f>SUM(E371:E380)</f>
        <v>0</v>
      </c>
      <c r="F381" s="697"/>
      <c r="G381" s="745">
        <f>SUM(G371:G380)</f>
        <v>0</v>
      </c>
    </row>
    <row r="382" spans="1:7" x14ac:dyDescent="0.2">
      <c r="A382" s="590"/>
      <c r="B382" s="590"/>
      <c r="C382" s="590"/>
      <c r="D382" s="590"/>
      <c r="E382" s="590"/>
      <c r="F382" s="590"/>
      <c r="G382" s="819"/>
    </row>
    <row r="383" spans="1:7" x14ac:dyDescent="0.2">
      <c r="A383" s="818" t="s">
        <v>479</v>
      </c>
      <c r="B383" s="818"/>
      <c r="D383" s="818" t="s">
        <v>478</v>
      </c>
      <c r="G383" s="635"/>
    </row>
    <row r="384" spans="1:7" x14ac:dyDescent="0.2">
      <c r="A384" s="816" t="s">
        <v>477</v>
      </c>
      <c r="D384" s="817" t="s">
        <v>476</v>
      </c>
      <c r="G384" s="635"/>
    </row>
    <row r="385" spans="1:7" x14ac:dyDescent="0.2">
      <c r="A385" s="816" t="s">
        <v>475</v>
      </c>
      <c r="D385" s="817" t="s">
        <v>474</v>
      </c>
      <c r="G385" s="635"/>
    </row>
    <row r="386" spans="1:7" x14ac:dyDescent="0.2">
      <c r="A386" s="816" t="s">
        <v>473</v>
      </c>
      <c r="D386" s="694" t="s">
        <v>472</v>
      </c>
      <c r="F386" s="2937" t="s">
        <v>370</v>
      </c>
      <c r="G386" s="2937"/>
    </row>
    <row r="387" spans="1:7" x14ac:dyDescent="0.2">
      <c r="A387" s="816" t="s">
        <v>471</v>
      </c>
      <c r="D387" s="694" t="s">
        <v>470</v>
      </c>
      <c r="G387" s="635"/>
    </row>
    <row r="388" spans="1:7" x14ac:dyDescent="0.2">
      <c r="A388" s="816" t="s">
        <v>469</v>
      </c>
      <c r="F388" s="635"/>
      <c r="G388" s="635"/>
    </row>
    <row r="389" spans="1:7" x14ac:dyDescent="0.2">
      <c r="A389" s="816" t="s">
        <v>468</v>
      </c>
    </row>
    <row r="390" spans="1:7" x14ac:dyDescent="0.2">
      <c r="A390" s="816" t="s">
        <v>467</v>
      </c>
      <c r="F390" s="2938" t="s">
        <v>371</v>
      </c>
      <c r="G390" s="2938"/>
    </row>
    <row r="391" spans="1:7" x14ac:dyDescent="0.2">
      <c r="A391" s="816" t="s">
        <v>466</v>
      </c>
      <c r="F391" s="2937" t="s">
        <v>372</v>
      </c>
      <c r="G391" s="2937"/>
    </row>
    <row r="392" spans="1:7" x14ac:dyDescent="0.2">
      <c r="A392" s="816" t="s">
        <v>465</v>
      </c>
      <c r="F392" s="2937" t="s">
        <v>373</v>
      </c>
      <c r="G392" s="2937"/>
    </row>
    <row r="393" spans="1:7" x14ac:dyDescent="0.2">
      <c r="A393" s="816" t="s">
        <v>464</v>
      </c>
    </row>
  </sheetData>
  <mergeCells count="178">
    <mergeCell ref="B106:B107"/>
    <mergeCell ref="C106:C107"/>
    <mergeCell ref="D106:E106"/>
    <mergeCell ref="F106:F107"/>
    <mergeCell ref="G106:G107"/>
    <mergeCell ref="G73:G74"/>
    <mergeCell ref="F139:F140"/>
    <mergeCell ref="G139:G140"/>
    <mergeCell ref="F90:G90"/>
    <mergeCell ref="F94:G94"/>
    <mergeCell ref="F123:G123"/>
    <mergeCell ref="D73:E73"/>
    <mergeCell ref="C139:C140"/>
    <mergeCell ref="D139:E139"/>
    <mergeCell ref="A18:C18"/>
    <mergeCell ref="A52:C52"/>
    <mergeCell ref="A40:A41"/>
    <mergeCell ref="B40:B41"/>
    <mergeCell ref="C40:C41"/>
    <mergeCell ref="D40:E40"/>
    <mergeCell ref="F40:F41"/>
    <mergeCell ref="G40:G41"/>
    <mergeCell ref="A68:G68"/>
    <mergeCell ref="A1:G1"/>
    <mergeCell ref="A2:G2"/>
    <mergeCell ref="A3:G3"/>
    <mergeCell ref="A6:A7"/>
    <mergeCell ref="B6:B7"/>
    <mergeCell ref="C6:C7"/>
    <mergeCell ref="D6:E6"/>
    <mergeCell ref="F6:F7"/>
    <mergeCell ref="G6:G7"/>
    <mergeCell ref="A151:C151"/>
    <mergeCell ref="A199:G199"/>
    <mergeCell ref="A200:G200"/>
    <mergeCell ref="F156:G156"/>
    <mergeCell ref="A167:G167"/>
    <mergeCell ref="A168:G168"/>
    <mergeCell ref="A169:G169"/>
    <mergeCell ref="A172:A173"/>
    <mergeCell ref="B172:B173"/>
    <mergeCell ref="C172:C173"/>
    <mergeCell ref="D172:E172"/>
    <mergeCell ref="F172:F173"/>
    <mergeCell ref="G172:G173"/>
    <mergeCell ref="F160:G160"/>
    <mergeCell ref="F161:G161"/>
    <mergeCell ref="F162:G162"/>
    <mergeCell ref="A270:A271"/>
    <mergeCell ref="B270:B271"/>
    <mergeCell ref="C270:C271"/>
    <mergeCell ref="D270:E270"/>
    <mergeCell ref="F270:F271"/>
    <mergeCell ref="G270:G271"/>
    <mergeCell ref="F259:G259"/>
    <mergeCell ref="F260:G260"/>
    <mergeCell ref="A265:G265"/>
    <mergeCell ref="A266:G266"/>
    <mergeCell ref="A267:G267"/>
    <mergeCell ref="F258:G258"/>
    <mergeCell ref="F254:G254"/>
    <mergeCell ref="F221:G221"/>
    <mergeCell ref="F225:G225"/>
    <mergeCell ref="A249:C249"/>
    <mergeCell ref="A237:A238"/>
    <mergeCell ref="B237:B238"/>
    <mergeCell ref="C237:C238"/>
    <mergeCell ref="D237:E237"/>
    <mergeCell ref="F237:F238"/>
    <mergeCell ref="G237:G238"/>
    <mergeCell ref="L1:R1"/>
    <mergeCell ref="L2:R2"/>
    <mergeCell ref="L3:R3"/>
    <mergeCell ref="L6:L7"/>
    <mergeCell ref="M6:M7"/>
    <mergeCell ref="N6:N7"/>
    <mergeCell ref="F195:G195"/>
    <mergeCell ref="A70:G70"/>
    <mergeCell ref="A73:A74"/>
    <mergeCell ref="B73:B74"/>
    <mergeCell ref="C73:C74"/>
    <mergeCell ref="O6:P6"/>
    <mergeCell ref="Q6:Q7"/>
    <mergeCell ref="R6:R7"/>
    <mergeCell ref="L18:N18"/>
    <mergeCell ref="Q23:R23"/>
    <mergeCell ref="Q27:R27"/>
    <mergeCell ref="F73:F74"/>
    <mergeCell ref="A184:C184"/>
    <mergeCell ref="A134:G134"/>
    <mergeCell ref="A135:G135"/>
    <mergeCell ref="A136:G136"/>
    <mergeCell ref="A139:A140"/>
    <mergeCell ref="B139:B140"/>
    <mergeCell ref="Q28:R28"/>
    <mergeCell ref="Q29:R29"/>
    <mergeCell ref="F189:G189"/>
    <mergeCell ref="F193:G193"/>
    <mergeCell ref="F194:G194"/>
    <mergeCell ref="F95:G95"/>
    <mergeCell ref="F96:G96"/>
    <mergeCell ref="Q57:R57"/>
    <mergeCell ref="Q61:R61"/>
    <mergeCell ref="Q62:R62"/>
    <mergeCell ref="Q63:R63"/>
    <mergeCell ref="A35:G35"/>
    <mergeCell ref="A36:G36"/>
    <mergeCell ref="A37:G37"/>
    <mergeCell ref="A69:G69"/>
    <mergeCell ref="A118:C118"/>
    <mergeCell ref="F127:G127"/>
    <mergeCell ref="F128:G128"/>
    <mergeCell ref="F129:G129"/>
    <mergeCell ref="A85:C85"/>
    <mergeCell ref="A101:G101"/>
    <mergeCell ref="A102:G102"/>
    <mergeCell ref="A103:G103"/>
    <mergeCell ref="A106:A107"/>
    <mergeCell ref="F391:G391"/>
    <mergeCell ref="F392:G392"/>
    <mergeCell ref="F359:G359"/>
    <mergeCell ref="A331:G331"/>
    <mergeCell ref="A332:G332"/>
    <mergeCell ref="A303:A304"/>
    <mergeCell ref="B303:B304"/>
    <mergeCell ref="C303:C304"/>
    <mergeCell ref="D303:E303"/>
    <mergeCell ref="F303:F304"/>
    <mergeCell ref="F320:G320"/>
    <mergeCell ref="A348:C348"/>
    <mergeCell ref="A364:G364"/>
    <mergeCell ref="A365:G365"/>
    <mergeCell ref="A366:G366"/>
    <mergeCell ref="F353:G353"/>
    <mergeCell ref="F357:G357"/>
    <mergeCell ref="F358:G358"/>
    <mergeCell ref="A315:C315"/>
    <mergeCell ref="G303:G304"/>
    <mergeCell ref="A381:C381"/>
    <mergeCell ref="A369:A370"/>
    <mergeCell ref="B369:B370"/>
    <mergeCell ref="C369:C370"/>
    <mergeCell ref="A282:C282"/>
    <mergeCell ref="A298:G298"/>
    <mergeCell ref="A299:G299"/>
    <mergeCell ref="A300:G300"/>
    <mergeCell ref="F292:G292"/>
    <mergeCell ref="F293:G293"/>
    <mergeCell ref="F291:G291"/>
    <mergeCell ref="F386:G386"/>
    <mergeCell ref="F390:G390"/>
    <mergeCell ref="F287:G287"/>
    <mergeCell ref="D369:E369"/>
    <mergeCell ref="F369:F370"/>
    <mergeCell ref="F324:G324"/>
    <mergeCell ref="F325:G325"/>
    <mergeCell ref="F326:G326"/>
    <mergeCell ref="G369:G370"/>
    <mergeCell ref="A333:G333"/>
    <mergeCell ref="A336:A337"/>
    <mergeCell ref="B336:B337"/>
    <mergeCell ref="C336:C337"/>
    <mergeCell ref="D336:E336"/>
    <mergeCell ref="F336:F337"/>
    <mergeCell ref="G336:G337"/>
    <mergeCell ref="A216:C216"/>
    <mergeCell ref="A232:G232"/>
    <mergeCell ref="A233:G233"/>
    <mergeCell ref="A234:G234"/>
    <mergeCell ref="A201:G201"/>
    <mergeCell ref="A204:A205"/>
    <mergeCell ref="B204:B205"/>
    <mergeCell ref="C204:C205"/>
    <mergeCell ref="D204:E204"/>
    <mergeCell ref="F204:F205"/>
    <mergeCell ref="G204:G205"/>
    <mergeCell ref="F226:G226"/>
    <mergeCell ref="F227:G227"/>
  </mergeCells>
  <pageMargins left="1.61" right="0.34" top="0.74803149606299213" bottom="0.74803149606299213" header="0.31496062992125984" footer="0.31496062992125984"/>
  <pageSetup paperSize="256" orientation="landscape" horizontalDpi="4294967292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5"/>
  <sheetViews>
    <sheetView zoomScale="50" zoomScaleNormal="50" workbookViewId="0">
      <selection activeCell="Y37" sqref="Y37"/>
    </sheetView>
  </sheetViews>
  <sheetFormatPr defaultRowHeight="12.75" x14ac:dyDescent="0.2"/>
  <cols>
    <col min="1" max="1" width="9.140625" style="95"/>
    <col min="2" max="2" width="6" style="95" customWidth="1"/>
    <col min="3" max="3" width="10.7109375" style="95" customWidth="1"/>
    <col min="4" max="4" width="10" style="95" customWidth="1"/>
    <col min="5" max="5" width="9.42578125" style="95" customWidth="1"/>
    <col min="6" max="6" width="8.85546875" style="95" customWidth="1"/>
    <col min="7" max="7" width="9.5703125" style="95" bestFit="1" customWidth="1"/>
    <col min="8" max="8" width="6.140625" style="95" customWidth="1"/>
    <col min="9" max="9" width="5.140625" style="95" customWidth="1"/>
    <col min="10" max="10" width="6.140625" style="95" customWidth="1"/>
    <col min="11" max="12" width="9.5703125" style="95" customWidth="1"/>
    <col min="13" max="13" width="9.28515625" style="95" customWidth="1"/>
    <col min="14" max="14" width="9.5703125" style="95" customWidth="1"/>
    <col min="15" max="15" width="9.140625" style="95"/>
    <col min="16" max="16" width="9.5703125" style="95" customWidth="1"/>
    <col min="17" max="18" width="9.7109375" style="95" customWidth="1"/>
    <col min="19" max="19" width="10" style="95" customWidth="1"/>
    <col min="20" max="20" width="9.5703125" style="95" customWidth="1"/>
    <col min="21" max="21" width="9.140625" style="95"/>
    <col min="22" max="22" width="9.7109375" style="95" customWidth="1"/>
    <col min="23" max="23" width="9.140625" style="95"/>
    <col min="24" max="24" width="12.28515625" style="95" bestFit="1" customWidth="1"/>
    <col min="25" max="16384" width="9.140625" style="95"/>
  </cols>
  <sheetData>
    <row r="1" spans="2:44" s="880" customFormat="1" ht="18.75" x14ac:dyDescent="0.3">
      <c r="B1" s="3006" t="s">
        <v>517</v>
      </c>
      <c r="C1" s="3006"/>
      <c r="D1" s="3006"/>
      <c r="E1" s="3006"/>
      <c r="F1" s="3006"/>
      <c r="G1" s="3006"/>
      <c r="H1" s="3006"/>
      <c r="I1" s="3006"/>
      <c r="J1" s="3006"/>
      <c r="K1" s="3006"/>
      <c r="L1" s="3006"/>
      <c r="M1" s="3006"/>
      <c r="N1" s="3006"/>
      <c r="O1" s="3006"/>
      <c r="P1" s="3006"/>
      <c r="Q1" s="3006"/>
      <c r="R1" s="3006"/>
      <c r="S1" s="3006"/>
      <c r="T1" s="3006"/>
      <c r="U1" s="3006"/>
      <c r="V1" s="3006"/>
      <c r="W1" s="881"/>
      <c r="X1" s="3006" t="s">
        <v>517</v>
      </c>
      <c r="Y1" s="3006"/>
      <c r="Z1" s="3006"/>
      <c r="AA1" s="3006"/>
      <c r="AB1" s="3006"/>
      <c r="AC1" s="3006"/>
      <c r="AD1" s="3006"/>
      <c r="AE1" s="3006"/>
      <c r="AF1" s="3006"/>
      <c r="AG1" s="3006"/>
      <c r="AH1" s="3006"/>
      <c r="AI1" s="3006"/>
      <c r="AJ1" s="3006"/>
      <c r="AK1" s="3006"/>
      <c r="AL1" s="3006"/>
      <c r="AM1" s="3006"/>
      <c r="AN1" s="3006"/>
      <c r="AO1" s="3006"/>
      <c r="AP1" s="3006"/>
      <c r="AQ1" s="3006"/>
      <c r="AR1" s="3006"/>
    </row>
    <row r="2" spans="2:44" s="880" customFormat="1" ht="18.75" x14ac:dyDescent="0.3">
      <c r="B2" s="3006" t="s">
        <v>892</v>
      </c>
      <c r="C2" s="3006"/>
      <c r="D2" s="3006"/>
      <c r="E2" s="3006"/>
      <c r="F2" s="3006"/>
      <c r="G2" s="3006"/>
      <c r="H2" s="3006"/>
      <c r="I2" s="3006"/>
      <c r="J2" s="3006"/>
      <c r="K2" s="3006"/>
      <c r="L2" s="3006"/>
      <c r="M2" s="3006"/>
      <c r="N2" s="3006"/>
      <c r="O2" s="3006"/>
      <c r="P2" s="3006"/>
      <c r="Q2" s="3006"/>
      <c r="R2" s="3006"/>
      <c r="S2" s="3006"/>
      <c r="T2" s="3006"/>
      <c r="U2" s="3006"/>
      <c r="V2" s="3006"/>
      <c r="W2" s="881"/>
      <c r="X2" s="3006" t="s">
        <v>884</v>
      </c>
      <c r="Y2" s="3006"/>
      <c r="Z2" s="3006"/>
      <c r="AA2" s="3006"/>
      <c r="AB2" s="3006"/>
      <c r="AC2" s="3006"/>
      <c r="AD2" s="3006"/>
      <c r="AE2" s="3006"/>
      <c r="AF2" s="3006"/>
      <c r="AG2" s="3006"/>
      <c r="AH2" s="3006"/>
      <c r="AI2" s="3006"/>
      <c r="AJ2" s="3006"/>
      <c r="AK2" s="3006"/>
      <c r="AL2" s="3006"/>
      <c r="AM2" s="3006"/>
      <c r="AN2" s="3006"/>
      <c r="AO2" s="3006"/>
      <c r="AP2" s="3006"/>
      <c r="AQ2" s="3006"/>
      <c r="AR2" s="3006"/>
    </row>
    <row r="3" spans="2:44" x14ac:dyDescent="0.2"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8"/>
      <c r="AA3" s="540"/>
      <c r="AB3" s="540"/>
      <c r="AC3" s="540"/>
      <c r="AD3" s="540"/>
      <c r="AE3" s="540"/>
      <c r="AF3" s="540"/>
      <c r="AG3" s="540"/>
      <c r="AH3" s="540"/>
      <c r="AI3" s="540"/>
      <c r="AJ3" s="540"/>
      <c r="AK3" s="540"/>
      <c r="AL3" s="540"/>
      <c r="AM3" s="540"/>
      <c r="AN3" s="540"/>
      <c r="AO3" s="540"/>
      <c r="AP3" s="540"/>
      <c r="AQ3" s="540"/>
      <c r="AR3" s="540"/>
    </row>
    <row r="4" spans="2:44" x14ac:dyDescent="0.2"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</row>
    <row r="5" spans="2:44" ht="15.75" customHeight="1" thickBot="1" x14ac:dyDescent="0.25">
      <c r="B5" s="95" t="s">
        <v>460</v>
      </c>
      <c r="E5" s="540"/>
      <c r="F5" s="540"/>
      <c r="G5" s="540"/>
      <c r="H5" s="540"/>
      <c r="I5" s="540"/>
      <c r="J5" s="540"/>
      <c r="K5" s="540"/>
      <c r="L5" s="540"/>
      <c r="M5" s="540"/>
      <c r="N5" s="540"/>
      <c r="O5" s="540"/>
      <c r="P5" s="540"/>
      <c r="Q5" s="540"/>
      <c r="R5" s="540"/>
      <c r="S5" s="540"/>
      <c r="T5" s="540"/>
      <c r="U5" s="540"/>
      <c r="V5" s="540"/>
      <c r="W5" s="540"/>
      <c r="X5" s="95" t="s">
        <v>460</v>
      </c>
      <c r="AA5" s="540"/>
      <c r="AB5" s="540"/>
      <c r="AC5" s="540"/>
      <c r="AD5" s="540"/>
      <c r="AE5" s="540"/>
      <c r="AF5" s="540"/>
      <c r="AG5" s="540"/>
      <c r="AH5" s="540"/>
      <c r="AI5" s="540"/>
      <c r="AJ5" s="540"/>
      <c r="AK5" s="540"/>
      <c r="AL5" s="540"/>
      <c r="AM5" s="540"/>
      <c r="AN5" s="540"/>
      <c r="AO5" s="540"/>
      <c r="AP5" s="540"/>
      <c r="AQ5" s="540"/>
      <c r="AR5" s="540"/>
    </row>
    <row r="6" spans="2:44" s="878" customFormat="1" thickBot="1" x14ac:dyDescent="0.25">
      <c r="B6" s="3007" t="s">
        <v>434</v>
      </c>
      <c r="C6" s="3007" t="s">
        <v>485</v>
      </c>
      <c r="D6" s="3007" t="s">
        <v>516</v>
      </c>
      <c r="E6" s="3010" t="s">
        <v>515</v>
      </c>
      <c r="F6" s="3011"/>
      <c r="G6" s="3012"/>
      <c r="H6" s="3010" t="s">
        <v>515</v>
      </c>
      <c r="I6" s="3011"/>
      <c r="J6" s="3012"/>
      <c r="K6" s="3013" t="s">
        <v>514</v>
      </c>
      <c r="L6" s="3014"/>
      <c r="M6" s="3014"/>
      <c r="N6" s="3014"/>
      <c r="O6" s="3014"/>
      <c r="P6" s="3014"/>
      <c r="Q6" s="3014"/>
      <c r="R6" s="3014"/>
      <c r="S6" s="3014"/>
      <c r="T6" s="3014"/>
      <c r="U6" s="3014"/>
      <c r="V6" s="3015"/>
      <c r="W6" s="873"/>
      <c r="X6" s="3007" t="s">
        <v>434</v>
      </c>
      <c r="Y6" s="3007" t="s">
        <v>485</v>
      </c>
      <c r="Z6" s="3007" t="s">
        <v>516</v>
      </c>
      <c r="AA6" s="3010" t="s">
        <v>515</v>
      </c>
      <c r="AB6" s="3011"/>
      <c r="AC6" s="3012"/>
      <c r="AD6" s="3010" t="s">
        <v>515</v>
      </c>
      <c r="AE6" s="3011"/>
      <c r="AF6" s="3012"/>
      <c r="AG6" s="3013" t="s">
        <v>514</v>
      </c>
      <c r="AH6" s="3014"/>
      <c r="AI6" s="3014"/>
      <c r="AJ6" s="3014"/>
      <c r="AK6" s="3014"/>
      <c r="AL6" s="3014"/>
      <c r="AM6" s="3014"/>
      <c r="AN6" s="3014"/>
      <c r="AO6" s="3014"/>
      <c r="AP6" s="3014"/>
      <c r="AQ6" s="3014"/>
      <c r="AR6" s="3015"/>
    </row>
    <row r="7" spans="2:44" s="878" customFormat="1" ht="12" x14ac:dyDescent="0.2">
      <c r="B7" s="3008"/>
      <c r="C7" s="3008"/>
      <c r="D7" s="3008"/>
      <c r="E7" s="3016" t="s">
        <v>513</v>
      </c>
      <c r="F7" s="3017"/>
      <c r="G7" s="3018"/>
      <c r="H7" s="3019" t="s">
        <v>512</v>
      </c>
      <c r="I7" s="3020"/>
      <c r="J7" s="3021"/>
      <c r="K7" s="3022" t="s">
        <v>511</v>
      </c>
      <c r="L7" s="3023"/>
      <c r="M7" s="3024"/>
      <c r="N7" s="3022" t="s">
        <v>510</v>
      </c>
      <c r="O7" s="3023"/>
      <c r="P7" s="3024"/>
      <c r="Q7" s="3022" t="s">
        <v>509</v>
      </c>
      <c r="R7" s="3023"/>
      <c r="S7" s="3024"/>
      <c r="T7" s="3022" t="s">
        <v>508</v>
      </c>
      <c r="U7" s="3023"/>
      <c r="V7" s="3024"/>
      <c r="W7" s="879"/>
      <c r="X7" s="3008"/>
      <c r="Y7" s="3008"/>
      <c r="Z7" s="3008"/>
      <c r="AA7" s="3016" t="s">
        <v>513</v>
      </c>
      <c r="AB7" s="3017"/>
      <c r="AC7" s="3018"/>
      <c r="AD7" s="3019" t="s">
        <v>512</v>
      </c>
      <c r="AE7" s="3020"/>
      <c r="AF7" s="3021"/>
      <c r="AG7" s="3022" t="s">
        <v>511</v>
      </c>
      <c r="AH7" s="3023"/>
      <c r="AI7" s="3024"/>
      <c r="AJ7" s="3022" t="s">
        <v>510</v>
      </c>
      <c r="AK7" s="3023"/>
      <c r="AL7" s="3024"/>
      <c r="AM7" s="3022" t="s">
        <v>509</v>
      </c>
      <c r="AN7" s="3023"/>
      <c r="AO7" s="3024"/>
      <c r="AP7" s="3022" t="s">
        <v>508</v>
      </c>
      <c r="AQ7" s="3023"/>
      <c r="AR7" s="3024"/>
    </row>
    <row r="8" spans="2:44" s="872" customFormat="1" thickBot="1" x14ac:dyDescent="0.25">
      <c r="B8" s="3009"/>
      <c r="C8" s="3009"/>
      <c r="D8" s="3009"/>
      <c r="E8" s="877" t="s">
        <v>127</v>
      </c>
      <c r="F8" s="876" t="s">
        <v>131</v>
      </c>
      <c r="G8" s="875" t="s">
        <v>507</v>
      </c>
      <c r="H8" s="877" t="s">
        <v>127</v>
      </c>
      <c r="I8" s="876" t="s">
        <v>131</v>
      </c>
      <c r="J8" s="875" t="s">
        <v>507</v>
      </c>
      <c r="K8" s="877" t="s">
        <v>127</v>
      </c>
      <c r="L8" s="876" t="s">
        <v>131</v>
      </c>
      <c r="M8" s="875" t="s">
        <v>507</v>
      </c>
      <c r="N8" s="877" t="s">
        <v>127</v>
      </c>
      <c r="O8" s="876" t="s">
        <v>131</v>
      </c>
      <c r="P8" s="875" t="s">
        <v>507</v>
      </c>
      <c r="Q8" s="877" t="s">
        <v>127</v>
      </c>
      <c r="R8" s="876" t="s">
        <v>131</v>
      </c>
      <c r="S8" s="875" t="s">
        <v>507</v>
      </c>
      <c r="T8" s="877" t="s">
        <v>127</v>
      </c>
      <c r="U8" s="876" t="s">
        <v>131</v>
      </c>
      <c r="V8" s="875" t="s">
        <v>507</v>
      </c>
      <c r="W8" s="874"/>
      <c r="X8" s="3009"/>
      <c r="Y8" s="3009"/>
      <c r="Z8" s="3009"/>
      <c r="AA8" s="877" t="s">
        <v>127</v>
      </c>
      <c r="AB8" s="876" t="s">
        <v>131</v>
      </c>
      <c r="AC8" s="875" t="s">
        <v>507</v>
      </c>
      <c r="AD8" s="877" t="s">
        <v>127</v>
      </c>
      <c r="AE8" s="876" t="s">
        <v>131</v>
      </c>
      <c r="AF8" s="875" t="s">
        <v>507</v>
      </c>
      <c r="AG8" s="877" t="s">
        <v>127</v>
      </c>
      <c r="AH8" s="876" t="s">
        <v>131</v>
      </c>
      <c r="AI8" s="875" t="s">
        <v>507</v>
      </c>
      <c r="AJ8" s="877" t="s">
        <v>127</v>
      </c>
      <c r="AK8" s="876" t="s">
        <v>131</v>
      </c>
      <c r="AL8" s="875" t="s">
        <v>507</v>
      </c>
      <c r="AM8" s="877" t="s">
        <v>127</v>
      </c>
      <c r="AN8" s="876" t="s">
        <v>131</v>
      </c>
      <c r="AO8" s="875" t="s">
        <v>507</v>
      </c>
      <c r="AP8" s="877" t="s">
        <v>127</v>
      </c>
      <c r="AQ8" s="876" t="s">
        <v>131</v>
      </c>
      <c r="AR8" s="875" t="s">
        <v>507</v>
      </c>
    </row>
    <row r="9" spans="2:44" ht="13.5" thickBot="1" x14ac:dyDescent="0.25">
      <c r="B9" s="871">
        <v>1</v>
      </c>
      <c r="C9" s="871">
        <v>2</v>
      </c>
      <c r="D9" s="871">
        <v>3</v>
      </c>
      <c r="E9" s="870">
        <v>4</v>
      </c>
      <c r="F9" s="869">
        <v>5</v>
      </c>
      <c r="G9" s="868">
        <v>6</v>
      </c>
      <c r="H9" s="867">
        <v>7</v>
      </c>
      <c r="I9" s="866">
        <v>8</v>
      </c>
      <c r="J9" s="865">
        <v>9</v>
      </c>
      <c r="K9" s="867">
        <v>10</v>
      </c>
      <c r="L9" s="866">
        <v>11</v>
      </c>
      <c r="M9" s="865">
        <v>12</v>
      </c>
      <c r="N9" s="867">
        <v>13</v>
      </c>
      <c r="O9" s="866">
        <v>14</v>
      </c>
      <c r="P9" s="865">
        <v>15</v>
      </c>
      <c r="Q9" s="867">
        <v>16</v>
      </c>
      <c r="R9" s="866">
        <v>17</v>
      </c>
      <c r="S9" s="865">
        <v>18</v>
      </c>
      <c r="T9" s="867">
        <v>19</v>
      </c>
      <c r="U9" s="866">
        <v>20</v>
      </c>
      <c r="V9" s="865">
        <v>21</v>
      </c>
      <c r="W9" s="864"/>
      <c r="X9" s="871">
        <v>1</v>
      </c>
      <c r="Y9" s="871">
        <v>2</v>
      </c>
      <c r="Z9" s="871">
        <v>3</v>
      </c>
      <c r="AA9" s="870">
        <v>4</v>
      </c>
      <c r="AB9" s="869">
        <v>5</v>
      </c>
      <c r="AC9" s="868">
        <v>6</v>
      </c>
      <c r="AD9" s="867">
        <v>7</v>
      </c>
      <c r="AE9" s="866">
        <v>8</v>
      </c>
      <c r="AF9" s="865">
        <v>9</v>
      </c>
      <c r="AG9" s="867">
        <v>10</v>
      </c>
      <c r="AH9" s="866">
        <v>11</v>
      </c>
      <c r="AI9" s="865">
        <v>12</v>
      </c>
      <c r="AJ9" s="867">
        <v>13</v>
      </c>
      <c r="AK9" s="866">
        <v>14</v>
      </c>
      <c r="AL9" s="865">
        <v>15</v>
      </c>
      <c r="AM9" s="867">
        <v>16</v>
      </c>
      <c r="AN9" s="866">
        <v>17</v>
      </c>
      <c r="AO9" s="865">
        <v>18</v>
      </c>
      <c r="AP9" s="867">
        <v>19</v>
      </c>
      <c r="AQ9" s="866">
        <v>20</v>
      </c>
      <c r="AR9" s="865">
        <v>21</v>
      </c>
    </row>
    <row r="10" spans="2:44" x14ac:dyDescent="0.2">
      <c r="B10" s="249"/>
      <c r="C10" s="249"/>
      <c r="D10" s="863"/>
      <c r="E10" s="861"/>
      <c r="F10" s="860"/>
      <c r="G10" s="859"/>
      <c r="H10" s="862"/>
      <c r="I10" s="860"/>
      <c r="J10" s="859"/>
      <c r="K10" s="861"/>
      <c r="L10" s="860"/>
      <c r="M10" s="859"/>
      <c r="N10" s="861"/>
      <c r="O10" s="860"/>
      <c r="P10" s="859"/>
      <c r="Q10" s="861"/>
      <c r="R10" s="860"/>
      <c r="S10" s="859"/>
      <c r="T10" s="861"/>
      <c r="U10" s="860"/>
      <c r="V10" s="859"/>
      <c r="W10" s="858"/>
      <c r="X10" s="249"/>
      <c r="Y10" s="249"/>
      <c r="Z10" s="863"/>
      <c r="AA10" s="861"/>
      <c r="AB10" s="860"/>
      <c r="AC10" s="859"/>
      <c r="AD10" s="862"/>
      <c r="AE10" s="860"/>
      <c r="AF10" s="859"/>
      <c r="AG10" s="861"/>
      <c r="AH10" s="860"/>
      <c r="AI10" s="859"/>
      <c r="AJ10" s="861"/>
      <c r="AK10" s="860"/>
      <c r="AL10" s="859"/>
      <c r="AM10" s="861"/>
      <c r="AN10" s="860"/>
      <c r="AO10" s="859"/>
      <c r="AP10" s="861"/>
      <c r="AQ10" s="860"/>
      <c r="AR10" s="859"/>
    </row>
    <row r="11" spans="2:44" s="540" customFormat="1" x14ac:dyDescent="0.2">
      <c r="B11" s="857">
        <v>1</v>
      </c>
      <c r="C11" s="856" t="s">
        <v>275</v>
      </c>
      <c r="D11" s="855">
        <f>+Sheet3!G19</f>
        <v>5787</v>
      </c>
      <c r="E11" s="801">
        <f>+Jamsostek!$R$19</f>
        <v>275472</v>
      </c>
      <c r="F11" s="853">
        <f>+Jamsostek!$S$19</f>
        <v>96428</v>
      </c>
      <c r="G11" s="800">
        <f>+F11+E11</f>
        <v>371900</v>
      </c>
      <c r="H11" s="854">
        <f>+Jamsostek!$T$19</f>
        <v>127</v>
      </c>
      <c r="I11" s="853">
        <f>+Jamsostek!$U$19</f>
        <v>52</v>
      </c>
      <c r="J11" s="800">
        <f>+H11+I11</f>
        <v>179</v>
      </c>
      <c r="K11" s="801">
        <f>+H11+E11</f>
        <v>275599</v>
      </c>
      <c r="L11" s="853">
        <f>+I11+F11</f>
        <v>96480</v>
      </c>
      <c r="M11" s="800">
        <f>+L11+K11</f>
        <v>372079</v>
      </c>
      <c r="N11" s="801">
        <f>+K11</f>
        <v>275599</v>
      </c>
      <c r="O11" s="853">
        <f>+L11</f>
        <v>96480</v>
      </c>
      <c r="P11" s="800">
        <f>+M11</f>
        <v>372079</v>
      </c>
      <c r="Q11" s="801">
        <f>K11</f>
        <v>275599</v>
      </c>
      <c r="R11" s="853">
        <f>L11</f>
        <v>96480</v>
      </c>
      <c r="S11" s="800">
        <f>M11</f>
        <v>372079</v>
      </c>
      <c r="T11" s="801">
        <f>K11</f>
        <v>275599</v>
      </c>
      <c r="U11" s="853">
        <f>L11</f>
        <v>96480</v>
      </c>
      <c r="V11" s="800">
        <f>M11</f>
        <v>372079</v>
      </c>
      <c r="W11" s="852"/>
      <c r="X11" s="857">
        <v>1</v>
      </c>
      <c r="Y11" s="856" t="s">
        <v>275</v>
      </c>
      <c r="Z11" s="855">
        <f>+Sheet3!AC19</f>
        <v>0</v>
      </c>
      <c r="AA11" s="801">
        <f>+Jamsostek!$R$19</f>
        <v>275472</v>
      </c>
      <c r="AB11" s="853">
        <f>+Jamsostek!$S$19</f>
        <v>96428</v>
      </c>
      <c r="AC11" s="800">
        <f>+AB11+AA11</f>
        <v>371900</v>
      </c>
      <c r="AD11" s="854">
        <f>+Jamsostek!$T$19</f>
        <v>127</v>
      </c>
      <c r="AE11" s="853">
        <f>+Jamsostek!$U$19</f>
        <v>52</v>
      </c>
      <c r="AF11" s="800">
        <f>+AD11+AE11</f>
        <v>179</v>
      </c>
      <c r="AG11" s="801">
        <f>+AD11+AA11</f>
        <v>275599</v>
      </c>
      <c r="AH11" s="853">
        <f>+AE11+AB11</f>
        <v>96480</v>
      </c>
      <c r="AI11" s="800">
        <f>+AH11+AG11</f>
        <v>372079</v>
      </c>
      <c r="AJ11" s="801">
        <f>+AG11</f>
        <v>275599</v>
      </c>
      <c r="AK11" s="853">
        <f>+AH11</f>
        <v>96480</v>
      </c>
      <c r="AL11" s="800">
        <f>+AI11</f>
        <v>372079</v>
      </c>
      <c r="AM11" s="801">
        <f>AG11</f>
        <v>275599</v>
      </c>
      <c r="AN11" s="853">
        <f>AH11</f>
        <v>96480</v>
      </c>
      <c r="AO11" s="800">
        <f>AI11</f>
        <v>372079</v>
      </c>
      <c r="AP11" s="801">
        <f>AG11</f>
        <v>275599</v>
      </c>
      <c r="AQ11" s="853">
        <f>AH11</f>
        <v>96480</v>
      </c>
      <c r="AR11" s="800">
        <f>AI11</f>
        <v>372079</v>
      </c>
    </row>
    <row r="12" spans="2:44" ht="13.5" thickBot="1" x14ac:dyDescent="0.25">
      <c r="B12" s="851"/>
      <c r="C12" s="851"/>
      <c r="D12" s="850"/>
      <c r="E12" s="848"/>
      <c r="F12" s="202"/>
      <c r="G12" s="847"/>
      <c r="H12" s="849"/>
      <c r="I12" s="202"/>
      <c r="J12" s="847"/>
      <c r="K12" s="848"/>
      <c r="L12" s="202"/>
      <c r="M12" s="847"/>
      <c r="N12" s="848"/>
      <c r="O12" s="202"/>
      <c r="P12" s="847"/>
      <c r="Q12" s="848"/>
      <c r="R12" s="202"/>
      <c r="S12" s="847"/>
      <c r="T12" s="848"/>
      <c r="U12" s="202"/>
      <c r="V12" s="847"/>
      <c r="W12" s="829"/>
      <c r="X12" s="851"/>
      <c r="Y12" s="851"/>
      <c r="Z12" s="850"/>
      <c r="AA12" s="848"/>
      <c r="AB12" s="202"/>
      <c r="AC12" s="847"/>
      <c r="AD12" s="849"/>
      <c r="AE12" s="202"/>
      <c r="AF12" s="847"/>
      <c r="AG12" s="848"/>
      <c r="AH12" s="202"/>
      <c r="AI12" s="847"/>
      <c r="AJ12" s="848"/>
      <c r="AK12" s="202"/>
      <c r="AL12" s="847"/>
      <c r="AM12" s="848"/>
      <c r="AN12" s="202"/>
      <c r="AO12" s="847"/>
      <c r="AP12" s="848"/>
      <c r="AQ12" s="202"/>
      <c r="AR12" s="847"/>
    </row>
    <row r="13" spans="2:44" ht="13.5" thickBot="1" x14ac:dyDescent="0.25">
      <c r="B13" s="2489" t="s">
        <v>3</v>
      </c>
      <c r="C13" s="2703"/>
      <c r="D13" s="846">
        <f t="shared" ref="D13:V13" si="0">SUM(D11:D12)</f>
        <v>5787</v>
      </c>
      <c r="E13" s="845">
        <f t="shared" si="0"/>
        <v>275472</v>
      </c>
      <c r="F13" s="844">
        <f t="shared" si="0"/>
        <v>96428</v>
      </c>
      <c r="G13" s="843">
        <f t="shared" si="0"/>
        <v>371900</v>
      </c>
      <c r="H13" s="842">
        <f t="shared" si="0"/>
        <v>127</v>
      </c>
      <c r="I13" s="840">
        <f t="shared" si="0"/>
        <v>52</v>
      </c>
      <c r="J13" s="839">
        <f t="shared" si="0"/>
        <v>179</v>
      </c>
      <c r="K13" s="842">
        <f t="shared" si="0"/>
        <v>275599</v>
      </c>
      <c r="L13" s="840">
        <f t="shared" si="0"/>
        <v>96480</v>
      </c>
      <c r="M13" s="839">
        <f t="shared" si="0"/>
        <v>372079</v>
      </c>
      <c r="N13" s="841">
        <f t="shared" si="0"/>
        <v>275599</v>
      </c>
      <c r="O13" s="840">
        <f t="shared" si="0"/>
        <v>96480</v>
      </c>
      <c r="P13" s="839">
        <f t="shared" si="0"/>
        <v>372079</v>
      </c>
      <c r="Q13" s="842">
        <f t="shared" si="0"/>
        <v>275599</v>
      </c>
      <c r="R13" s="840">
        <f t="shared" si="0"/>
        <v>96480</v>
      </c>
      <c r="S13" s="839">
        <f t="shared" si="0"/>
        <v>372079</v>
      </c>
      <c r="T13" s="841">
        <f t="shared" si="0"/>
        <v>275599</v>
      </c>
      <c r="U13" s="840">
        <f t="shared" si="0"/>
        <v>96480</v>
      </c>
      <c r="V13" s="839">
        <f t="shared" si="0"/>
        <v>372079</v>
      </c>
      <c r="W13" s="829"/>
      <c r="X13" s="2489" t="s">
        <v>3</v>
      </c>
      <c r="Y13" s="2703"/>
      <c r="Z13" s="846">
        <f t="shared" ref="Z13:AR13" si="1">SUM(Z11:Z12)</f>
        <v>0</v>
      </c>
      <c r="AA13" s="845">
        <f t="shared" si="1"/>
        <v>275472</v>
      </c>
      <c r="AB13" s="844">
        <f t="shared" si="1"/>
        <v>96428</v>
      </c>
      <c r="AC13" s="843">
        <f t="shared" si="1"/>
        <v>371900</v>
      </c>
      <c r="AD13" s="842">
        <f t="shared" si="1"/>
        <v>127</v>
      </c>
      <c r="AE13" s="840">
        <f t="shared" si="1"/>
        <v>52</v>
      </c>
      <c r="AF13" s="839">
        <f t="shared" si="1"/>
        <v>179</v>
      </c>
      <c r="AG13" s="842">
        <f t="shared" si="1"/>
        <v>275599</v>
      </c>
      <c r="AH13" s="840">
        <f t="shared" si="1"/>
        <v>96480</v>
      </c>
      <c r="AI13" s="839">
        <f t="shared" si="1"/>
        <v>372079</v>
      </c>
      <c r="AJ13" s="841">
        <f t="shared" si="1"/>
        <v>275599</v>
      </c>
      <c r="AK13" s="840">
        <f t="shared" si="1"/>
        <v>96480</v>
      </c>
      <c r="AL13" s="839">
        <f t="shared" si="1"/>
        <v>372079</v>
      </c>
      <c r="AM13" s="842">
        <f t="shared" si="1"/>
        <v>275599</v>
      </c>
      <c r="AN13" s="840">
        <f t="shared" si="1"/>
        <v>96480</v>
      </c>
      <c r="AO13" s="839">
        <f t="shared" si="1"/>
        <v>372079</v>
      </c>
      <c r="AP13" s="841">
        <f t="shared" si="1"/>
        <v>275599</v>
      </c>
      <c r="AQ13" s="840">
        <f t="shared" si="1"/>
        <v>96480</v>
      </c>
      <c r="AR13" s="839">
        <f t="shared" si="1"/>
        <v>372079</v>
      </c>
    </row>
    <row r="14" spans="2:44" s="838" customFormat="1" ht="15" x14ac:dyDescent="0.25">
      <c r="E14" s="837">
        <f>+E13+H13</f>
        <v>275599</v>
      </c>
      <c r="F14" s="837">
        <f>+F13+I13</f>
        <v>96480</v>
      </c>
      <c r="G14" s="837">
        <f>+G13+J13</f>
        <v>372079</v>
      </c>
      <c r="M14" s="838">
        <v>336329</v>
      </c>
      <c r="P14" s="838">
        <v>336315</v>
      </c>
      <c r="S14" s="838">
        <v>332341</v>
      </c>
      <c r="V14" s="838">
        <v>285532</v>
      </c>
      <c r="AA14" s="837">
        <f>+AA13+AD13</f>
        <v>275599</v>
      </c>
      <c r="AB14" s="837">
        <f>+AB13+AE13</f>
        <v>96480</v>
      </c>
      <c r="AC14" s="837">
        <f>+AC13+AF13</f>
        <v>372079</v>
      </c>
      <c r="AI14" s="838">
        <v>336329</v>
      </c>
      <c r="AL14" s="838">
        <v>336315</v>
      </c>
      <c r="AO14" s="838">
        <v>332341</v>
      </c>
      <c r="AR14" s="838">
        <v>285532</v>
      </c>
    </row>
    <row r="15" spans="2:44" ht="15" x14ac:dyDescent="0.25">
      <c r="B15" s="354" t="s">
        <v>634</v>
      </c>
      <c r="C15" s="354" t="s">
        <v>891</v>
      </c>
      <c r="D15" s="354"/>
      <c r="E15" s="354"/>
      <c r="F15" s="1170"/>
      <c r="G15" s="354"/>
      <c r="J15" s="837">
        <f>+G13+J13</f>
        <v>372079</v>
      </c>
      <c r="X15" s="354" t="s">
        <v>634</v>
      </c>
      <c r="Y15" s="354" t="s">
        <v>879</v>
      </c>
      <c r="Z15" s="354"/>
      <c r="AA15" s="354"/>
      <c r="AB15" s="1170"/>
      <c r="AC15" s="354"/>
      <c r="AF15" s="837">
        <f>+AC13+AF13</f>
        <v>372079</v>
      </c>
    </row>
    <row r="16" spans="2:44" ht="15" x14ac:dyDescent="0.25">
      <c r="G16" s="837">
        <f>+G13-G15</f>
        <v>371900</v>
      </c>
      <c r="J16" s="837">
        <f>+J15-J13</f>
        <v>371900</v>
      </c>
      <c r="R16" s="2880"/>
      <c r="S16" s="2880"/>
      <c r="T16" s="2880"/>
      <c r="U16" s="2880"/>
      <c r="V16" s="2880"/>
      <c r="W16" s="638"/>
      <c r="AC16" s="837">
        <f>+AC13-AC15</f>
        <v>371900</v>
      </c>
      <c r="AF16" s="837">
        <f>+AF15-AF13</f>
        <v>371900</v>
      </c>
      <c r="AN16" s="2880"/>
      <c r="AO16" s="2880"/>
      <c r="AP16" s="2880"/>
      <c r="AQ16" s="2880"/>
      <c r="AR16" s="2880"/>
    </row>
    <row r="17" spans="1:44" ht="14.25" x14ac:dyDescent="0.2">
      <c r="R17" s="586"/>
      <c r="S17" s="586"/>
      <c r="T17" s="586"/>
      <c r="U17" s="586"/>
      <c r="V17" s="586"/>
      <c r="W17" s="586"/>
      <c r="AN17" s="586"/>
      <c r="AO17" s="586"/>
      <c r="AP17" s="586"/>
      <c r="AQ17" s="586"/>
      <c r="AR17" s="586"/>
    </row>
    <row r="18" spans="1:44" x14ac:dyDescent="0.2">
      <c r="R18" s="635"/>
      <c r="S18" s="635"/>
      <c r="T18" s="635"/>
      <c r="U18" s="635"/>
      <c r="V18" s="635"/>
      <c r="W18" s="635"/>
      <c r="AN18" s="635"/>
      <c r="AO18" s="635"/>
      <c r="AP18" s="635"/>
      <c r="AQ18" s="635"/>
      <c r="AR18" s="635"/>
    </row>
    <row r="19" spans="1:44" ht="15" x14ac:dyDescent="0.25">
      <c r="B19" s="833"/>
      <c r="C19" s="833"/>
      <c r="D19" s="833"/>
      <c r="E19" s="833"/>
      <c r="F19" s="833"/>
      <c r="G19" s="833"/>
      <c r="H19" s="833"/>
      <c r="I19" s="833"/>
      <c r="J19" s="836">
        <f>+G11+J11</f>
        <v>372079</v>
      </c>
      <c r="K19" s="833"/>
      <c r="L19" s="833"/>
      <c r="M19" s="833"/>
      <c r="N19" s="833"/>
      <c r="O19" s="833"/>
      <c r="P19" s="833"/>
      <c r="Q19" s="833"/>
      <c r="R19" s="586"/>
      <c r="S19" s="586"/>
      <c r="T19" s="586"/>
      <c r="U19" s="586"/>
      <c r="V19" s="586"/>
      <c r="W19" s="586"/>
      <c r="X19" s="833"/>
      <c r="Y19" s="833"/>
      <c r="Z19" s="833"/>
      <c r="AA19" s="833"/>
      <c r="AB19" s="833"/>
      <c r="AC19" s="833"/>
      <c r="AD19" s="833"/>
      <c r="AE19" s="833"/>
      <c r="AF19" s="836">
        <f>+AC11+AF11</f>
        <v>372079</v>
      </c>
      <c r="AG19" s="833"/>
      <c r="AH19" s="833"/>
      <c r="AI19" s="833"/>
      <c r="AJ19" s="833"/>
      <c r="AK19" s="833"/>
      <c r="AL19" s="833"/>
      <c r="AM19" s="833"/>
      <c r="AN19" s="586"/>
      <c r="AO19" s="586"/>
      <c r="AP19" s="586"/>
      <c r="AQ19" s="586"/>
      <c r="AR19" s="586"/>
    </row>
    <row r="20" spans="1:44" ht="14.25" x14ac:dyDescent="0.2">
      <c r="B20" s="833"/>
      <c r="C20" s="833"/>
      <c r="D20" s="833"/>
      <c r="E20" s="833"/>
      <c r="F20" s="833"/>
      <c r="G20" s="833"/>
      <c r="H20" s="833"/>
      <c r="I20" s="833"/>
      <c r="J20" s="833"/>
      <c r="K20" s="833"/>
      <c r="L20" s="833"/>
      <c r="M20" s="833"/>
      <c r="N20" s="833"/>
      <c r="O20" s="833"/>
      <c r="P20" s="833"/>
      <c r="Q20" s="833"/>
      <c r="R20" s="2879"/>
      <c r="S20" s="2879"/>
      <c r="T20" s="2879"/>
      <c r="U20" s="2879"/>
      <c r="V20" s="2879"/>
      <c r="W20" s="637"/>
      <c r="X20" s="833"/>
      <c r="Y20" s="833"/>
      <c r="Z20" s="833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2879"/>
      <c r="AO20" s="2879"/>
      <c r="AP20" s="2879"/>
      <c r="AQ20" s="2879"/>
      <c r="AR20" s="2879"/>
    </row>
    <row r="21" spans="1:44" ht="14.25" x14ac:dyDescent="0.2">
      <c r="B21" s="833"/>
      <c r="C21" s="833"/>
      <c r="D21" s="833"/>
      <c r="E21" s="833"/>
      <c r="F21" s="833"/>
      <c r="G21" s="833"/>
      <c r="H21" s="833"/>
      <c r="I21" s="833"/>
      <c r="J21" s="833"/>
      <c r="K21" s="833"/>
      <c r="L21" s="833"/>
      <c r="M21" s="833"/>
      <c r="N21" s="833"/>
      <c r="O21" s="833"/>
      <c r="P21" s="833"/>
      <c r="Q21" s="833"/>
      <c r="R21" s="2880"/>
      <c r="S21" s="2880"/>
      <c r="T21" s="2880"/>
      <c r="U21" s="2880"/>
      <c r="V21" s="2880"/>
      <c r="W21" s="638"/>
      <c r="X21" s="833"/>
      <c r="Y21" s="833"/>
      <c r="Z21" s="833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2880"/>
      <c r="AO21" s="2880"/>
      <c r="AP21" s="2880"/>
      <c r="AQ21" s="2880"/>
      <c r="AR21" s="2880"/>
    </row>
    <row r="22" spans="1:44" ht="14.25" x14ac:dyDescent="0.2">
      <c r="B22" s="6"/>
      <c r="C22" s="6"/>
      <c r="D22" s="6"/>
      <c r="E22" s="829"/>
      <c r="F22" s="829"/>
      <c r="G22" s="829"/>
      <c r="H22" s="829"/>
      <c r="I22" s="829"/>
      <c r="J22" s="829"/>
      <c r="K22" s="829"/>
      <c r="L22" s="829"/>
      <c r="M22" s="829"/>
      <c r="N22" s="829"/>
      <c r="O22" s="829"/>
      <c r="P22" s="829"/>
      <c r="Q22" s="829"/>
      <c r="R22" s="2880"/>
      <c r="S22" s="2880"/>
      <c r="T22" s="2880"/>
      <c r="U22" s="2880"/>
      <c r="V22" s="2880"/>
      <c r="W22" s="638"/>
      <c r="X22" s="6"/>
      <c r="Y22" s="6"/>
      <c r="Z22" s="6"/>
      <c r="AA22" s="829"/>
      <c r="AB22" s="829"/>
      <c r="AC22" s="829"/>
      <c r="AD22" s="829"/>
      <c r="AE22" s="829"/>
      <c r="AF22" s="829"/>
      <c r="AG22" s="829"/>
      <c r="AH22" s="829"/>
      <c r="AI22" s="829"/>
      <c r="AJ22" s="829"/>
      <c r="AK22" s="829"/>
      <c r="AL22" s="829"/>
      <c r="AM22" s="829"/>
      <c r="AN22" s="2880"/>
      <c r="AO22" s="2880"/>
      <c r="AP22" s="2880"/>
      <c r="AQ22" s="2880"/>
      <c r="AR22" s="2880"/>
    </row>
    <row r="23" spans="1:44" x14ac:dyDescent="0.2">
      <c r="B23" s="6"/>
      <c r="C23" s="6"/>
      <c r="D23" s="6"/>
      <c r="E23" s="829"/>
      <c r="F23" s="829"/>
      <c r="G23" s="829"/>
      <c r="H23" s="829"/>
      <c r="I23" s="829"/>
      <c r="J23" s="829"/>
      <c r="K23" s="829"/>
      <c r="L23" s="829"/>
      <c r="M23" s="829"/>
      <c r="N23" s="829"/>
      <c r="O23" s="829"/>
      <c r="P23" s="829"/>
      <c r="Q23" s="829"/>
      <c r="R23" s="829"/>
      <c r="S23" s="829"/>
      <c r="T23" s="829"/>
      <c r="U23" s="829"/>
      <c r="V23" s="829"/>
      <c r="W23" s="829"/>
    </row>
    <row r="24" spans="1:44" x14ac:dyDescent="0.2">
      <c r="B24" s="3028"/>
      <c r="C24" s="3029"/>
      <c r="D24" s="3029"/>
      <c r="E24" s="3025"/>
      <c r="F24" s="3025"/>
      <c r="G24" s="3025"/>
      <c r="H24" s="3025"/>
      <c r="I24" s="3025"/>
      <c r="J24" s="3025"/>
      <c r="K24" s="3025"/>
      <c r="L24" s="3025"/>
      <c r="M24" s="3025"/>
      <c r="N24" s="3025"/>
      <c r="O24" s="3025"/>
      <c r="P24" s="3025"/>
      <c r="Q24" s="3025"/>
      <c r="R24" s="3025"/>
      <c r="S24" s="3025"/>
      <c r="T24" s="3025"/>
      <c r="U24" s="3025"/>
      <c r="V24" s="3025"/>
      <c r="W24" s="832"/>
    </row>
    <row r="25" spans="1:44" x14ac:dyDescent="0.2">
      <c r="B25" s="3028"/>
      <c r="C25" s="3029"/>
      <c r="D25" s="3029"/>
      <c r="E25" s="3026"/>
      <c r="F25" s="3026"/>
      <c r="G25" s="3026"/>
      <c r="H25" s="3027"/>
      <c r="I25" s="3027"/>
      <c r="J25" s="3027"/>
      <c r="K25" s="3027"/>
      <c r="L25" s="3027"/>
      <c r="M25" s="3027"/>
      <c r="N25" s="3027"/>
      <c r="O25" s="3027"/>
      <c r="P25" s="3027"/>
      <c r="Q25" s="3027"/>
      <c r="R25" s="3027"/>
      <c r="S25" s="3027"/>
      <c r="T25" s="3027"/>
      <c r="U25" s="3027"/>
      <c r="V25" s="3027"/>
      <c r="W25" s="835"/>
    </row>
    <row r="26" spans="1:44" x14ac:dyDescent="0.2">
      <c r="B26" s="3028"/>
      <c r="C26" s="3029"/>
      <c r="D26" s="6"/>
      <c r="E26" s="832"/>
      <c r="F26" s="832"/>
      <c r="G26" s="832"/>
      <c r="H26" s="832"/>
      <c r="I26" s="832"/>
      <c r="J26" s="832"/>
      <c r="K26" s="832"/>
      <c r="L26" s="832"/>
      <c r="M26" s="832"/>
      <c r="N26" s="832"/>
      <c r="O26" s="832"/>
      <c r="P26" s="832"/>
      <c r="Q26" s="832"/>
      <c r="R26" s="832"/>
      <c r="S26" s="832"/>
      <c r="T26" s="832"/>
      <c r="U26" s="832"/>
      <c r="V26" s="832"/>
      <c r="W26" s="832"/>
    </row>
    <row r="27" spans="1:44" x14ac:dyDescent="0.2">
      <c r="B27" s="833"/>
      <c r="C27" s="833"/>
      <c r="D27" s="833"/>
      <c r="E27" s="834"/>
      <c r="F27" s="834"/>
      <c r="G27" s="834"/>
      <c r="H27" s="834"/>
      <c r="I27" s="834"/>
      <c r="J27" s="834"/>
      <c r="K27" s="834"/>
      <c r="L27" s="834"/>
      <c r="M27" s="834"/>
      <c r="N27" s="834"/>
      <c r="O27" s="834"/>
      <c r="P27" s="834"/>
      <c r="Q27" s="834"/>
      <c r="R27" s="834"/>
      <c r="S27" s="834"/>
      <c r="T27" s="834"/>
      <c r="U27" s="834"/>
      <c r="V27" s="834"/>
      <c r="W27" s="834"/>
    </row>
    <row r="28" spans="1:44" x14ac:dyDescent="0.2">
      <c r="B28" s="833"/>
      <c r="C28" s="833"/>
      <c r="D28" s="833"/>
      <c r="E28" s="832"/>
      <c r="F28" s="832"/>
      <c r="G28" s="832"/>
      <c r="H28" s="832"/>
      <c r="I28" s="832"/>
      <c r="J28" s="832"/>
      <c r="K28" s="832"/>
      <c r="L28" s="832"/>
      <c r="M28" s="832"/>
      <c r="N28" s="832"/>
      <c r="O28" s="832"/>
      <c r="P28" s="832"/>
      <c r="Q28" s="832"/>
      <c r="R28" s="832"/>
      <c r="S28" s="832"/>
      <c r="T28" s="832"/>
      <c r="U28" s="832"/>
      <c r="V28" s="832"/>
      <c r="W28" s="832"/>
    </row>
    <row r="29" spans="1:44" x14ac:dyDescent="0.2">
      <c r="A29" s="540"/>
      <c r="B29" s="831"/>
      <c r="C29" s="647"/>
      <c r="D29" s="831"/>
      <c r="E29" s="6"/>
      <c r="F29" s="6"/>
      <c r="G29" s="831"/>
      <c r="H29" s="831"/>
      <c r="I29" s="831"/>
      <c r="J29" s="831"/>
      <c r="K29" s="831"/>
      <c r="L29" s="831"/>
      <c r="M29" s="831"/>
      <c r="N29" s="831"/>
      <c r="O29" s="831"/>
      <c r="P29" s="831"/>
      <c r="Q29" s="831"/>
      <c r="R29" s="831"/>
      <c r="S29" s="831"/>
      <c r="T29" s="831"/>
      <c r="U29" s="831"/>
      <c r="V29" s="831"/>
      <c r="W29" s="831"/>
    </row>
    <row r="30" spans="1:44" ht="15" customHeight="1" x14ac:dyDescent="0.2">
      <c r="B30" s="6"/>
      <c r="C30" s="6"/>
      <c r="D30" s="6"/>
      <c r="E30" s="829"/>
      <c r="F30" s="829"/>
      <c r="G30" s="829"/>
      <c r="H30" s="829"/>
      <c r="I30" s="829"/>
      <c r="J30" s="829"/>
      <c r="K30" s="829"/>
      <c r="L30" s="829"/>
      <c r="M30" s="829"/>
      <c r="N30" s="829"/>
      <c r="O30" s="829"/>
      <c r="P30" s="829"/>
      <c r="Q30" s="829"/>
      <c r="R30" s="829"/>
      <c r="S30" s="829"/>
      <c r="T30" s="829"/>
      <c r="U30" s="829"/>
      <c r="V30" s="829"/>
      <c r="W30" s="829"/>
    </row>
    <row r="31" spans="1:44" x14ac:dyDescent="0.2">
      <c r="B31" s="2803"/>
      <c r="C31" s="2803"/>
      <c r="D31" s="830"/>
      <c r="E31" s="829"/>
      <c r="F31" s="829"/>
      <c r="G31" s="829"/>
      <c r="H31" s="829"/>
      <c r="I31" s="829"/>
      <c r="J31" s="829"/>
      <c r="K31" s="829"/>
      <c r="L31" s="829"/>
      <c r="M31" s="829"/>
      <c r="N31" s="829"/>
      <c r="O31" s="829"/>
      <c r="P31" s="829"/>
      <c r="Q31" s="829"/>
      <c r="R31" s="829"/>
      <c r="S31" s="829"/>
      <c r="T31" s="829"/>
      <c r="U31" s="829"/>
      <c r="V31" s="829"/>
      <c r="W31" s="829"/>
    </row>
    <row r="32" spans="1:44" x14ac:dyDescent="0.2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3:23" x14ac:dyDescent="0.2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42" spans="3:23" ht="15.75" customHeight="1" x14ac:dyDescent="0.2"/>
    <row r="43" spans="3:23" ht="15" customHeight="1" x14ac:dyDescent="0.2"/>
    <row r="60" ht="15.75" customHeight="1" x14ac:dyDescent="0.2"/>
    <row r="61" ht="15" customHeight="1" x14ac:dyDescent="0.2"/>
    <row r="78" ht="15.75" customHeight="1" x14ac:dyDescent="0.2"/>
    <row r="79" ht="15" customHeight="1" x14ac:dyDescent="0.2"/>
    <row r="96" ht="15.75" customHeight="1" x14ac:dyDescent="0.2"/>
    <row r="97" ht="15" customHeight="1" x14ac:dyDescent="0.2"/>
    <row r="114" ht="15.75" customHeight="1" x14ac:dyDescent="0.2"/>
    <row r="115" ht="15" customHeight="1" x14ac:dyDescent="0.2"/>
    <row r="132" ht="15.75" customHeight="1" x14ac:dyDescent="0.2"/>
    <row r="133" ht="15" customHeight="1" x14ac:dyDescent="0.2"/>
    <row r="150" ht="15.75" customHeight="1" x14ac:dyDescent="0.2"/>
    <row r="151" ht="15" customHeight="1" x14ac:dyDescent="0.2"/>
    <row r="158" s="657" customFormat="1" ht="15" x14ac:dyDescent="0.25"/>
    <row r="168" ht="15.75" customHeight="1" x14ac:dyDescent="0.2"/>
    <row r="169" ht="15" customHeight="1" x14ac:dyDescent="0.2"/>
    <row r="186" ht="15.75" customHeight="1" x14ac:dyDescent="0.2"/>
    <row r="187" ht="15" customHeight="1" x14ac:dyDescent="0.2"/>
    <row r="204" ht="15.75" customHeight="1" x14ac:dyDescent="0.2"/>
    <row r="205" ht="15" customHeight="1" x14ac:dyDescent="0.2"/>
  </sheetData>
  <mergeCells count="51">
    <mergeCell ref="AN21:AR21"/>
    <mergeCell ref="AN22:AR22"/>
    <mergeCell ref="AM7:AO7"/>
    <mergeCell ref="AP7:AR7"/>
    <mergeCell ref="X13:Y13"/>
    <mergeCell ref="AN16:AR16"/>
    <mergeCell ref="AN20:AR20"/>
    <mergeCell ref="Q7:S7"/>
    <mergeCell ref="T7:V7"/>
    <mergeCell ref="B31:C31"/>
    <mergeCell ref="K24:V24"/>
    <mergeCell ref="E25:G25"/>
    <mergeCell ref="H25:J25"/>
    <mergeCell ref="K25:M25"/>
    <mergeCell ref="N25:P25"/>
    <mergeCell ref="Q25:S25"/>
    <mergeCell ref="T25:V25"/>
    <mergeCell ref="B24:B26"/>
    <mergeCell ref="C24:C26"/>
    <mergeCell ref="D24:D25"/>
    <mergeCell ref="E24:G24"/>
    <mergeCell ref="H24:J24"/>
    <mergeCell ref="R22:V22"/>
    <mergeCell ref="AA6:AC6"/>
    <mergeCell ref="AD6:AF6"/>
    <mergeCell ref="X1:AR1"/>
    <mergeCell ref="X2:AR2"/>
    <mergeCell ref="X6:X8"/>
    <mergeCell ref="Y6:Y8"/>
    <mergeCell ref="Z6:Z8"/>
    <mergeCell ref="AG6:AR6"/>
    <mergeCell ref="AA7:AC7"/>
    <mergeCell ref="AD7:AF7"/>
    <mergeCell ref="AG7:AI7"/>
    <mergeCell ref="AJ7:AL7"/>
    <mergeCell ref="R16:V16"/>
    <mergeCell ref="R20:V20"/>
    <mergeCell ref="R21:V21"/>
    <mergeCell ref="B13:C13"/>
    <mergeCell ref="B1:V1"/>
    <mergeCell ref="B2:V2"/>
    <mergeCell ref="B6:B8"/>
    <mergeCell ref="C6:C8"/>
    <mergeCell ref="E6:G6"/>
    <mergeCell ref="H6:J6"/>
    <mergeCell ref="D6:D8"/>
    <mergeCell ref="K6:V6"/>
    <mergeCell ref="E7:G7"/>
    <mergeCell ref="H7:J7"/>
    <mergeCell ref="K7:M7"/>
    <mergeCell ref="N7:P7"/>
  </mergeCells>
  <pageMargins left="0.39370078740157483" right="0.19685039370078741" top="1.1811023622047245" bottom="0.74803149606299213" header="0.31496062992125984" footer="0.31496062992125984"/>
  <pageSetup paperSize="256" scale="85" orientation="landscape" horizontalDpi="4294967292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G213"/>
  <sheetViews>
    <sheetView topLeftCell="A4" workbookViewId="0">
      <selection activeCell="V21" sqref="V21"/>
    </sheetView>
  </sheetViews>
  <sheetFormatPr defaultRowHeight="12.75" x14ac:dyDescent="0.2"/>
  <cols>
    <col min="1" max="1" width="3.85546875" style="95" customWidth="1"/>
    <col min="2" max="2" width="16.7109375" style="95" customWidth="1"/>
    <col min="3" max="3" width="9.140625" style="95"/>
    <col min="4" max="5" width="10.140625" style="95" customWidth="1"/>
    <col min="6" max="6" width="10.7109375" style="95" customWidth="1"/>
    <col min="7" max="9" width="9.140625" style="95"/>
    <col min="10" max="10" width="10.7109375" style="95" customWidth="1"/>
    <col min="11" max="11" width="9.140625" style="95"/>
    <col min="12" max="13" width="10.5703125" style="95" customWidth="1"/>
    <col min="14" max="14" width="10.7109375" style="95" customWidth="1"/>
    <col min="15" max="15" width="10.7109375" style="6" customWidth="1"/>
    <col min="16" max="16" width="5.85546875" style="95" customWidth="1"/>
    <col min="17" max="17" width="16.140625" style="95" customWidth="1"/>
    <col min="18" max="18" width="9.140625" style="95"/>
    <col min="19" max="20" width="10.140625" style="95" customWidth="1"/>
    <col min="21" max="21" width="12.42578125" style="95" customWidth="1"/>
    <col min="22" max="26" width="9.140625" style="95"/>
    <col min="27" max="28" width="10.5703125" style="95" customWidth="1"/>
    <col min="29" max="29" width="12.5703125" style="95" customWidth="1"/>
    <col min="30" max="30" width="11.42578125" style="6" customWidth="1"/>
    <col min="31" max="33" width="9.140625" style="95"/>
    <col min="34" max="35" width="10.140625" style="95" customWidth="1"/>
    <col min="36" max="36" width="11.42578125" style="95" customWidth="1"/>
    <col min="37" max="41" width="9.140625" style="95"/>
    <col min="42" max="43" width="10.5703125" style="95" customWidth="1"/>
    <col min="44" max="44" width="9.7109375" style="95" customWidth="1"/>
    <col min="45" max="45" width="11.42578125" style="6" customWidth="1"/>
    <col min="46" max="46" width="4.7109375" style="95" customWidth="1"/>
    <col min="47" max="48" width="9.140625" style="95"/>
    <col min="49" max="50" width="10.140625" style="95" customWidth="1"/>
    <col min="51" max="51" width="11.42578125" style="95" customWidth="1"/>
    <col min="52" max="56" width="9.140625" style="95"/>
    <col min="57" max="58" width="10.5703125" style="95" customWidth="1"/>
    <col min="59" max="59" width="11.42578125" style="95" customWidth="1"/>
    <col min="60" max="16384" width="9.140625" style="95"/>
  </cols>
  <sheetData>
    <row r="1" spans="1:59" ht="15" x14ac:dyDescent="0.25">
      <c r="A1" s="3030" t="s">
        <v>531</v>
      </c>
      <c r="B1" s="3030"/>
      <c r="C1" s="3030"/>
      <c r="D1" s="3030"/>
      <c r="E1" s="3030"/>
      <c r="F1" s="3030"/>
      <c r="G1" s="3030"/>
      <c r="H1" s="3030"/>
      <c r="I1" s="3030"/>
      <c r="J1" s="3030"/>
      <c r="K1" s="3030"/>
      <c r="L1" s="3030"/>
      <c r="M1" s="3030"/>
      <c r="N1" s="3030"/>
      <c r="O1" s="937"/>
      <c r="P1" s="3030" t="s">
        <v>545</v>
      </c>
      <c r="Q1" s="3030"/>
      <c r="R1" s="3030"/>
      <c r="S1" s="3030"/>
      <c r="T1" s="3030"/>
      <c r="U1" s="3030"/>
      <c r="V1" s="3030"/>
      <c r="W1" s="3030"/>
      <c r="X1" s="3030"/>
      <c r="Y1" s="3030"/>
      <c r="Z1" s="3030"/>
      <c r="AA1" s="3030"/>
      <c r="AB1" s="3030"/>
      <c r="AC1" s="3030"/>
      <c r="AD1" s="937"/>
      <c r="AE1" s="3030" t="s">
        <v>546</v>
      </c>
      <c r="AF1" s="3030"/>
      <c r="AG1" s="3030"/>
      <c r="AH1" s="3030"/>
      <c r="AI1" s="3030"/>
      <c r="AJ1" s="3030"/>
      <c r="AK1" s="3030"/>
      <c r="AL1" s="3030"/>
      <c r="AM1" s="3030"/>
      <c r="AN1" s="3030"/>
      <c r="AO1" s="3030"/>
      <c r="AP1" s="3030"/>
      <c r="AQ1" s="3030"/>
      <c r="AR1" s="3030"/>
      <c r="AS1" s="937"/>
      <c r="AT1" s="3030" t="s">
        <v>545</v>
      </c>
      <c r="AU1" s="3030"/>
      <c r="AV1" s="3030"/>
      <c r="AW1" s="3030"/>
      <c r="AX1" s="3030"/>
      <c r="AY1" s="3030"/>
      <c r="AZ1" s="3030"/>
      <c r="BA1" s="3030"/>
      <c r="BB1" s="3030"/>
      <c r="BC1" s="3030"/>
      <c r="BD1" s="3030"/>
      <c r="BE1" s="3030"/>
      <c r="BF1" s="3030"/>
      <c r="BG1" s="3030"/>
    </row>
    <row r="2" spans="1:59" ht="15" x14ac:dyDescent="0.25">
      <c r="A2" s="2279" t="s">
        <v>544</v>
      </c>
      <c r="B2" s="2279"/>
      <c r="C2" s="2279"/>
      <c r="D2" s="2279"/>
      <c r="E2" s="2279"/>
      <c r="F2" s="2279"/>
      <c r="G2" s="2279"/>
      <c r="H2" s="2279"/>
      <c r="I2" s="2279"/>
      <c r="J2" s="2279"/>
      <c r="K2" s="2279"/>
      <c r="L2" s="2279"/>
      <c r="M2" s="2279"/>
      <c r="N2" s="2279"/>
      <c r="O2" s="937"/>
      <c r="P2" s="2279" t="s">
        <v>827</v>
      </c>
      <c r="Q2" s="2279"/>
      <c r="R2" s="2279"/>
      <c r="S2" s="2279"/>
      <c r="T2" s="2279"/>
      <c r="U2" s="2279"/>
      <c r="V2" s="2279"/>
      <c r="W2" s="2279"/>
      <c r="X2" s="2279"/>
      <c r="Y2" s="2279"/>
      <c r="Z2" s="2279"/>
      <c r="AA2" s="2279"/>
      <c r="AB2" s="2279"/>
      <c r="AC2" s="2279"/>
      <c r="AD2" s="937"/>
      <c r="AE2" s="2279" t="s">
        <v>543</v>
      </c>
      <c r="AF2" s="2279"/>
      <c r="AG2" s="2279"/>
      <c r="AH2" s="2279"/>
      <c r="AI2" s="2279"/>
      <c r="AJ2" s="2279"/>
      <c r="AK2" s="2279"/>
      <c r="AL2" s="2279"/>
      <c r="AM2" s="2279"/>
      <c r="AN2" s="2279"/>
      <c r="AO2" s="2279"/>
      <c r="AP2" s="2279"/>
      <c r="AQ2" s="2279"/>
      <c r="AR2" s="2279"/>
      <c r="AS2" s="937"/>
      <c r="AT2" s="2279" t="s">
        <v>542</v>
      </c>
      <c r="AU2" s="2279"/>
      <c r="AV2" s="2279"/>
      <c r="AW2" s="2279"/>
      <c r="AX2" s="2279"/>
      <c r="AY2" s="2279"/>
      <c r="AZ2" s="2279"/>
      <c r="BA2" s="2279"/>
      <c r="BB2" s="2279"/>
      <c r="BC2" s="2279"/>
      <c r="BD2" s="2279"/>
      <c r="BE2" s="2279"/>
      <c r="BF2" s="2279"/>
      <c r="BG2" s="2279"/>
    </row>
    <row r="3" spans="1:59" ht="14.25" x14ac:dyDescent="0.2">
      <c r="A3" s="586"/>
      <c r="B3" s="586"/>
      <c r="C3" s="58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639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639"/>
      <c r="AE3" s="586"/>
      <c r="AF3" s="586"/>
      <c r="AG3" s="586"/>
      <c r="AH3" s="586"/>
      <c r="AI3" s="586"/>
      <c r="AJ3" s="586"/>
      <c r="AK3" s="586"/>
      <c r="AL3" s="586"/>
      <c r="AM3" s="586"/>
      <c r="AN3" s="586"/>
      <c r="AO3" s="586"/>
      <c r="AP3" s="586"/>
      <c r="AQ3" s="586"/>
      <c r="AR3" s="586"/>
      <c r="AS3" s="639"/>
      <c r="AT3" s="586"/>
      <c r="AU3" s="586"/>
      <c r="AV3" s="586"/>
      <c r="AW3" s="586"/>
      <c r="AX3" s="586"/>
      <c r="AY3" s="586"/>
      <c r="AZ3" s="586"/>
      <c r="BA3" s="586"/>
      <c r="BB3" s="586"/>
      <c r="BC3" s="586"/>
      <c r="BD3" s="586"/>
      <c r="BE3" s="586"/>
      <c r="BF3" s="586"/>
      <c r="BG3" s="586"/>
    </row>
    <row r="4" spans="1:59" ht="15" thickBot="1" x14ac:dyDescent="0.25">
      <c r="A4" s="586"/>
      <c r="B4" s="586"/>
      <c r="C4" s="586"/>
      <c r="D4" s="586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639"/>
      <c r="P4" s="586"/>
      <c r="Q4" s="586"/>
      <c r="R4" s="586"/>
      <c r="S4" s="586"/>
      <c r="T4" s="586"/>
      <c r="U4" s="586"/>
      <c r="V4" s="586"/>
      <c r="W4" s="586"/>
      <c r="X4" s="586"/>
      <c r="Y4" s="586"/>
      <c r="Z4" s="586"/>
      <c r="AA4" s="586"/>
      <c r="AB4" s="586"/>
      <c r="AC4" s="586"/>
      <c r="AD4" s="639"/>
      <c r="AE4" s="586"/>
      <c r="AF4" s="586"/>
      <c r="AG4" s="586"/>
      <c r="AH4" s="586"/>
      <c r="AI4" s="586"/>
      <c r="AJ4" s="586"/>
      <c r="AK4" s="586"/>
      <c r="AL4" s="586"/>
      <c r="AM4" s="586"/>
      <c r="AN4" s="586"/>
      <c r="AO4" s="586"/>
      <c r="AP4" s="586"/>
      <c r="AQ4" s="586"/>
      <c r="AR4" s="586"/>
      <c r="AS4" s="639"/>
      <c r="AT4" s="586"/>
      <c r="AU4" s="586"/>
      <c r="AV4" s="586"/>
      <c r="AW4" s="586"/>
      <c r="AX4" s="586"/>
      <c r="AY4" s="586"/>
      <c r="AZ4" s="586"/>
      <c r="BA4" s="586"/>
      <c r="BB4" s="586"/>
      <c r="BC4" s="586"/>
      <c r="BD4" s="586"/>
      <c r="BE4" s="586"/>
      <c r="BF4" s="586"/>
      <c r="BG4" s="586"/>
    </row>
    <row r="5" spans="1:59" ht="15" x14ac:dyDescent="0.25">
      <c r="A5" s="3031" t="s">
        <v>529</v>
      </c>
      <c r="B5" s="3032"/>
      <c r="C5" s="3037" t="s">
        <v>39</v>
      </c>
      <c r="D5" s="3038"/>
      <c r="E5" s="3038"/>
      <c r="F5" s="3039"/>
      <c r="G5" s="3037" t="s">
        <v>38</v>
      </c>
      <c r="H5" s="3038"/>
      <c r="I5" s="3038"/>
      <c r="J5" s="3038"/>
      <c r="K5" s="3037" t="s">
        <v>3</v>
      </c>
      <c r="L5" s="3038"/>
      <c r="M5" s="3038"/>
      <c r="N5" s="3039"/>
      <c r="O5" s="937"/>
      <c r="P5" s="3031" t="s">
        <v>529</v>
      </c>
      <c r="Q5" s="2285"/>
      <c r="R5" s="3037" t="s">
        <v>39</v>
      </c>
      <c r="S5" s="3038"/>
      <c r="T5" s="3038"/>
      <c r="U5" s="3039"/>
      <c r="V5" s="3037" t="s">
        <v>38</v>
      </c>
      <c r="W5" s="3038"/>
      <c r="X5" s="3038"/>
      <c r="Y5" s="3038"/>
      <c r="Z5" s="3037" t="s">
        <v>3</v>
      </c>
      <c r="AA5" s="3038"/>
      <c r="AB5" s="3038"/>
      <c r="AC5" s="3039"/>
      <c r="AD5" s="937"/>
      <c r="AE5" s="3031" t="s">
        <v>529</v>
      </c>
      <c r="AF5" s="3032"/>
      <c r="AG5" s="3037" t="s">
        <v>39</v>
      </c>
      <c r="AH5" s="3038"/>
      <c r="AI5" s="3038"/>
      <c r="AJ5" s="3039"/>
      <c r="AK5" s="3037" t="s">
        <v>38</v>
      </c>
      <c r="AL5" s="3038"/>
      <c r="AM5" s="3038"/>
      <c r="AN5" s="3039"/>
      <c r="AO5" s="3037" t="s">
        <v>3</v>
      </c>
      <c r="AP5" s="3038"/>
      <c r="AQ5" s="3038"/>
      <c r="AR5" s="3039"/>
      <c r="AS5" s="937"/>
      <c r="AT5" s="3031" t="s">
        <v>529</v>
      </c>
      <c r="AU5" s="3032"/>
      <c r="AV5" s="3037" t="s">
        <v>39</v>
      </c>
      <c r="AW5" s="3038"/>
      <c r="AX5" s="3038"/>
      <c r="AY5" s="3039"/>
      <c r="AZ5" s="3037" t="s">
        <v>38</v>
      </c>
      <c r="BA5" s="3038"/>
      <c r="BB5" s="3038"/>
      <c r="BC5" s="3039"/>
      <c r="BD5" s="3037" t="s">
        <v>3</v>
      </c>
      <c r="BE5" s="3038"/>
      <c r="BF5" s="3038"/>
      <c r="BG5" s="3039"/>
    </row>
    <row r="6" spans="1:59" ht="15.75" thickBot="1" x14ac:dyDescent="0.3">
      <c r="A6" s="3033"/>
      <c r="B6" s="3034"/>
      <c r="C6" s="909" t="s">
        <v>527</v>
      </c>
      <c r="D6" s="908" t="s">
        <v>127</v>
      </c>
      <c r="E6" s="908" t="s">
        <v>131</v>
      </c>
      <c r="F6" s="907" t="s">
        <v>528</v>
      </c>
      <c r="G6" s="909" t="s">
        <v>527</v>
      </c>
      <c r="H6" s="908" t="s">
        <v>127</v>
      </c>
      <c r="I6" s="908" t="s">
        <v>131</v>
      </c>
      <c r="J6" s="910" t="s">
        <v>528</v>
      </c>
      <c r="K6" s="909" t="s">
        <v>527</v>
      </c>
      <c r="L6" s="908" t="s">
        <v>127</v>
      </c>
      <c r="M6" s="908" t="s">
        <v>131</v>
      </c>
      <c r="N6" s="907" t="s">
        <v>430</v>
      </c>
      <c r="O6" s="937"/>
      <c r="P6" s="3040"/>
      <c r="Q6" s="3041"/>
      <c r="R6" s="909" t="s">
        <v>527</v>
      </c>
      <c r="S6" s="908" t="s">
        <v>127</v>
      </c>
      <c r="T6" s="908" t="s">
        <v>131</v>
      </c>
      <c r="U6" s="907" t="s">
        <v>528</v>
      </c>
      <c r="V6" s="909" t="s">
        <v>527</v>
      </c>
      <c r="W6" s="908" t="s">
        <v>127</v>
      </c>
      <c r="X6" s="908" t="s">
        <v>131</v>
      </c>
      <c r="Y6" s="910" t="s">
        <v>528</v>
      </c>
      <c r="Z6" s="909" t="s">
        <v>527</v>
      </c>
      <c r="AA6" s="908" t="s">
        <v>127</v>
      </c>
      <c r="AB6" s="908" t="s">
        <v>131</v>
      </c>
      <c r="AC6" s="907" t="s">
        <v>430</v>
      </c>
      <c r="AD6" s="937"/>
      <c r="AE6" s="3033"/>
      <c r="AF6" s="3034"/>
      <c r="AG6" s="909" t="s">
        <v>527</v>
      </c>
      <c r="AH6" s="908" t="s">
        <v>127</v>
      </c>
      <c r="AI6" s="908" t="s">
        <v>131</v>
      </c>
      <c r="AJ6" s="907" t="s">
        <v>528</v>
      </c>
      <c r="AK6" s="909" t="s">
        <v>527</v>
      </c>
      <c r="AL6" s="908" t="s">
        <v>127</v>
      </c>
      <c r="AM6" s="908" t="s">
        <v>131</v>
      </c>
      <c r="AN6" s="907" t="s">
        <v>528</v>
      </c>
      <c r="AO6" s="909" t="s">
        <v>527</v>
      </c>
      <c r="AP6" s="908" t="s">
        <v>127</v>
      </c>
      <c r="AQ6" s="908" t="s">
        <v>131</v>
      </c>
      <c r="AR6" s="907" t="s">
        <v>430</v>
      </c>
      <c r="AS6" s="937"/>
      <c r="AT6" s="3033"/>
      <c r="AU6" s="3034"/>
      <c r="AV6" s="909" t="s">
        <v>527</v>
      </c>
      <c r="AW6" s="908" t="s">
        <v>127</v>
      </c>
      <c r="AX6" s="908" t="s">
        <v>131</v>
      </c>
      <c r="AY6" s="907" t="s">
        <v>528</v>
      </c>
      <c r="AZ6" s="909" t="s">
        <v>527</v>
      </c>
      <c r="BA6" s="908" t="s">
        <v>127</v>
      </c>
      <c r="BB6" s="908" t="s">
        <v>131</v>
      </c>
      <c r="BC6" s="907" t="s">
        <v>528</v>
      </c>
      <c r="BD6" s="909" t="s">
        <v>527</v>
      </c>
      <c r="BE6" s="908" t="s">
        <v>127</v>
      </c>
      <c r="BF6" s="908" t="s">
        <v>131</v>
      </c>
      <c r="BG6" s="907" t="s">
        <v>430</v>
      </c>
    </row>
    <row r="7" spans="1:59" ht="15" x14ac:dyDescent="0.25">
      <c r="A7" s="906">
        <v>0</v>
      </c>
      <c r="B7" s="905" t="s">
        <v>97</v>
      </c>
      <c r="C7" s="936">
        <v>0</v>
      </c>
      <c r="D7" s="935">
        <v>0</v>
      </c>
      <c r="E7" s="935">
        <v>0</v>
      </c>
      <c r="F7" s="901">
        <f t="shared" ref="F7:F16" si="0">SUM(D7:E7)</f>
        <v>0</v>
      </c>
      <c r="G7" s="903">
        <v>0</v>
      </c>
      <c r="H7" s="935">
        <v>0</v>
      </c>
      <c r="I7" s="935">
        <v>0</v>
      </c>
      <c r="J7" s="901">
        <f t="shared" ref="J7:J16" si="1">SUM(H7:I7)</f>
        <v>0</v>
      </c>
      <c r="K7" s="903">
        <f t="shared" ref="K7:K16" si="2">+C7+G7</f>
        <v>0</v>
      </c>
      <c r="L7" s="902">
        <f t="shared" ref="L7:L16" si="3">+D7+H7</f>
        <v>0</v>
      </c>
      <c r="M7" s="902">
        <f t="shared" ref="M7:M16" si="4">+E7+I7</f>
        <v>0</v>
      </c>
      <c r="N7" s="901">
        <f t="shared" ref="N7:N16" si="5">+F7+J7</f>
        <v>0</v>
      </c>
      <c r="O7" s="919"/>
      <c r="P7" s="906">
        <v>0</v>
      </c>
      <c r="Q7" s="905" t="s">
        <v>97</v>
      </c>
      <c r="R7" s="933">
        <f t="shared" ref="R7:R17" si="6">+AG7+AV7</f>
        <v>160</v>
      </c>
      <c r="S7" s="932">
        <f t="shared" ref="S7:S17" si="7">+AH7+AW7</f>
        <v>3512</v>
      </c>
      <c r="T7" s="932">
        <f t="shared" ref="T7:T17" si="8">+AI7+AX7</f>
        <v>6501</v>
      </c>
      <c r="U7" s="934">
        <f t="shared" ref="U7:U17" si="9">+AJ7+AY7</f>
        <v>10013</v>
      </c>
      <c r="V7" s="933">
        <f t="shared" ref="V7:V17" si="10">+AK7+AZ7</f>
        <v>0</v>
      </c>
      <c r="W7" s="932">
        <f t="shared" ref="W7:W17" si="11">+AL7+BA7</f>
        <v>191</v>
      </c>
      <c r="X7" s="932">
        <f t="shared" ref="X7:X17" si="12">+AM7+BB7</f>
        <v>11</v>
      </c>
      <c r="Y7" s="934">
        <f t="shared" ref="Y7:Y17" si="13">+AN7+BC7</f>
        <v>202</v>
      </c>
      <c r="Z7" s="933">
        <f t="shared" ref="Z7:Z17" si="14">+AO7+BD7</f>
        <v>160</v>
      </c>
      <c r="AA7" s="932">
        <f t="shared" ref="AA7:AA17" si="15">+AP7+BE7</f>
        <v>3703</v>
      </c>
      <c r="AB7" s="932">
        <f t="shared" ref="AB7:AB17" si="16">+AQ7+BF7</f>
        <v>6512</v>
      </c>
      <c r="AC7" s="901">
        <f t="shared" ref="AC7:AC17" si="17">+AR7+BG7</f>
        <v>10215</v>
      </c>
      <c r="AD7" s="919"/>
      <c r="AE7" s="906">
        <v>0</v>
      </c>
      <c r="AF7" s="905" t="s">
        <v>97</v>
      </c>
      <c r="AG7" s="903">
        <f t="shared" ref="AG7:AG15" si="18">+C7+C25+C43+C61+C79+C96+C114+C131+C149+C167+C185+C203</f>
        <v>0</v>
      </c>
      <c r="AH7" s="902">
        <f t="shared" ref="AH7:AH16" si="19">+D7+D25+D43+D61+D79+D96+D114+D131+D149+D167+D185+D203</f>
        <v>0</v>
      </c>
      <c r="AI7" s="902">
        <f t="shared" ref="AI7:AI16" si="20">+E7+E25+E43+E61+E79+E96+E114+E131+E149+E167+E185+E203</f>
        <v>0</v>
      </c>
      <c r="AJ7" s="901">
        <f t="shared" ref="AJ7:AJ16" si="21">+F7+F25+F43+F61+F79+F96+F114+F131+F149+F167+F185+F203</f>
        <v>0</v>
      </c>
      <c r="AK7" s="903">
        <f t="shared" ref="AK7:AK16" si="22">+G7+G25+G43+G61+G79+G96+G114+G131+G149+G167+G185+G203</f>
        <v>0</v>
      </c>
      <c r="AL7" s="902">
        <f t="shared" ref="AL7:AL16" si="23">+H7+H25+H43+H61+H79+H96+H114+H131+H149+H167+H185+H203</f>
        <v>0</v>
      </c>
      <c r="AM7" s="902">
        <f t="shared" ref="AM7:AM16" si="24">+I7+I25+I43+I61+I79+I96+I114+I131+I149+I167+I185+I203</f>
        <v>0</v>
      </c>
      <c r="AN7" s="901">
        <f t="shared" ref="AN7:AN16" si="25">+J7+J25+J43+J61+J79+J96+J114+J131+J149+J167+J185+J203</f>
        <v>0</v>
      </c>
      <c r="AO7" s="903">
        <f t="shared" ref="AO7:AO16" si="26">+K7+K25+K43+K61+K79+K96+K114+K131+K149+K167+K185+K203</f>
        <v>0</v>
      </c>
      <c r="AP7" s="902">
        <f t="shared" ref="AP7:AP16" si="27">+L7+L25+L43+L61+L79+L96+L114+L131+L149+L167+L185+L203</f>
        <v>0</v>
      </c>
      <c r="AQ7" s="902">
        <f t="shared" ref="AQ7:AQ16" si="28">+M7+M25+M43+M61+M79+M96+M114+M131+M149+M167+M185+M203</f>
        <v>0</v>
      </c>
      <c r="AR7" s="901">
        <f t="shared" ref="AR7:AR16" si="29">+N7+N25+N43+N61+N79+N96+N114+N131+N149+N167+N185+N203</f>
        <v>0</v>
      </c>
      <c r="AS7" s="919"/>
      <c r="AT7" s="906">
        <v>0</v>
      </c>
      <c r="AU7" s="931" t="s">
        <v>97</v>
      </c>
      <c r="AV7" s="903">
        <v>160</v>
      </c>
      <c r="AW7" s="902">
        <v>3512</v>
      </c>
      <c r="AX7" s="902">
        <v>6501</v>
      </c>
      <c r="AY7" s="901">
        <v>10013</v>
      </c>
      <c r="AZ7" s="903">
        <v>0</v>
      </c>
      <c r="BA7" s="902">
        <v>191</v>
      </c>
      <c r="BB7" s="902">
        <v>11</v>
      </c>
      <c r="BC7" s="901">
        <v>202</v>
      </c>
      <c r="BD7" s="903">
        <v>160</v>
      </c>
      <c r="BE7" s="902">
        <v>3703</v>
      </c>
      <c r="BF7" s="902">
        <v>6512</v>
      </c>
      <c r="BG7" s="901">
        <v>10215</v>
      </c>
    </row>
    <row r="8" spans="1:59" ht="15" x14ac:dyDescent="0.25">
      <c r="A8" s="900">
        <v>1</v>
      </c>
      <c r="B8" s="899" t="s">
        <v>526</v>
      </c>
      <c r="C8" s="930">
        <v>0</v>
      </c>
      <c r="D8" s="929">
        <v>0</v>
      </c>
      <c r="E8" s="929">
        <v>0</v>
      </c>
      <c r="F8" s="895">
        <f t="shared" si="0"/>
        <v>0</v>
      </c>
      <c r="G8" s="897">
        <v>0</v>
      </c>
      <c r="H8" s="929">
        <v>0</v>
      </c>
      <c r="I8" s="929">
        <v>0</v>
      </c>
      <c r="J8" s="895">
        <f t="shared" si="1"/>
        <v>0</v>
      </c>
      <c r="K8" s="897">
        <f t="shared" si="2"/>
        <v>0</v>
      </c>
      <c r="L8" s="896">
        <f t="shared" si="3"/>
        <v>0</v>
      </c>
      <c r="M8" s="896">
        <f t="shared" si="4"/>
        <v>0</v>
      </c>
      <c r="N8" s="895">
        <f t="shared" si="5"/>
        <v>0</v>
      </c>
      <c r="O8" s="919"/>
      <c r="P8" s="900">
        <v>1</v>
      </c>
      <c r="Q8" s="899" t="s">
        <v>526</v>
      </c>
      <c r="R8" s="927">
        <f t="shared" si="6"/>
        <v>220</v>
      </c>
      <c r="S8" s="926">
        <f t="shared" si="7"/>
        <v>12319</v>
      </c>
      <c r="T8" s="926">
        <f t="shared" si="8"/>
        <v>9193</v>
      </c>
      <c r="U8" s="928">
        <f t="shared" si="9"/>
        <v>21512</v>
      </c>
      <c r="V8" s="927">
        <f t="shared" si="10"/>
        <v>0</v>
      </c>
      <c r="W8" s="926">
        <f t="shared" si="11"/>
        <v>19</v>
      </c>
      <c r="X8" s="926">
        <f t="shared" si="12"/>
        <v>5</v>
      </c>
      <c r="Y8" s="928">
        <f t="shared" si="13"/>
        <v>24</v>
      </c>
      <c r="Z8" s="927">
        <f t="shared" si="14"/>
        <v>220</v>
      </c>
      <c r="AA8" s="926">
        <f t="shared" si="15"/>
        <v>12338</v>
      </c>
      <c r="AB8" s="926">
        <f t="shared" si="16"/>
        <v>9198</v>
      </c>
      <c r="AC8" s="895">
        <f t="shared" si="17"/>
        <v>21536</v>
      </c>
      <c r="AD8" s="919"/>
      <c r="AE8" s="900">
        <v>1</v>
      </c>
      <c r="AF8" s="899" t="s">
        <v>526</v>
      </c>
      <c r="AG8" s="897">
        <f t="shared" si="18"/>
        <v>1</v>
      </c>
      <c r="AH8" s="896">
        <f t="shared" si="19"/>
        <v>1</v>
      </c>
      <c r="AI8" s="896">
        <f t="shared" si="20"/>
        <v>1</v>
      </c>
      <c r="AJ8" s="895">
        <f t="shared" si="21"/>
        <v>2</v>
      </c>
      <c r="AK8" s="897">
        <f t="shared" si="22"/>
        <v>0</v>
      </c>
      <c r="AL8" s="896">
        <f t="shared" si="23"/>
        <v>3</v>
      </c>
      <c r="AM8" s="896">
        <f t="shared" si="24"/>
        <v>0</v>
      </c>
      <c r="AN8" s="895">
        <f t="shared" si="25"/>
        <v>3</v>
      </c>
      <c r="AO8" s="897">
        <f t="shared" si="26"/>
        <v>1</v>
      </c>
      <c r="AP8" s="896">
        <f t="shared" si="27"/>
        <v>4</v>
      </c>
      <c r="AQ8" s="896">
        <f t="shared" si="28"/>
        <v>1</v>
      </c>
      <c r="AR8" s="895">
        <f t="shared" si="29"/>
        <v>5</v>
      </c>
      <c r="AS8" s="919"/>
      <c r="AT8" s="900">
        <v>1</v>
      </c>
      <c r="AU8" s="925" t="s">
        <v>526</v>
      </c>
      <c r="AV8" s="897">
        <v>219</v>
      </c>
      <c r="AW8" s="896">
        <v>12318</v>
      </c>
      <c r="AX8" s="896">
        <v>9192</v>
      </c>
      <c r="AY8" s="895">
        <v>21510</v>
      </c>
      <c r="AZ8" s="897">
        <v>0</v>
      </c>
      <c r="BA8" s="896">
        <v>16</v>
      </c>
      <c r="BB8" s="896">
        <v>5</v>
      </c>
      <c r="BC8" s="895">
        <v>21</v>
      </c>
      <c r="BD8" s="897">
        <v>219</v>
      </c>
      <c r="BE8" s="896">
        <v>12334</v>
      </c>
      <c r="BF8" s="896">
        <v>9197</v>
      </c>
      <c r="BG8" s="895">
        <v>21531</v>
      </c>
    </row>
    <row r="9" spans="1:59" ht="15" x14ac:dyDescent="0.25">
      <c r="A9" s="900">
        <v>2</v>
      </c>
      <c r="B9" s="899" t="s">
        <v>525</v>
      </c>
      <c r="C9" s="930">
        <v>1</v>
      </c>
      <c r="D9" s="929">
        <v>4</v>
      </c>
      <c r="E9" s="929">
        <v>0</v>
      </c>
      <c r="F9" s="895">
        <f t="shared" si="0"/>
        <v>4</v>
      </c>
      <c r="G9" s="897">
        <v>0</v>
      </c>
      <c r="H9" s="929">
        <v>4</v>
      </c>
      <c r="I9" s="929">
        <v>0</v>
      </c>
      <c r="J9" s="895">
        <f t="shared" si="1"/>
        <v>4</v>
      </c>
      <c r="K9" s="897">
        <f t="shared" si="2"/>
        <v>1</v>
      </c>
      <c r="L9" s="896">
        <f t="shared" si="3"/>
        <v>8</v>
      </c>
      <c r="M9" s="896">
        <f t="shared" si="4"/>
        <v>0</v>
      </c>
      <c r="N9" s="895">
        <f t="shared" si="5"/>
        <v>8</v>
      </c>
      <c r="O9" s="919"/>
      <c r="P9" s="900">
        <v>2</v>
      </c>
      <c r="Q9" s="899" t="s">
        <v>525</v>
      </c>
      <c r="R9" s="927">
        <f t="shared" si="6"/>
        <v>473</v>
      </c>
      <c r="S9" s="926">
        <f t="shared" si="7"/>
        <v>11078</v>
      </c>
      <c r="T9" s="926">
        <f t="shared" si="8"/>
        <v>15057</v>
      </c>
      <c r="U9" s="928">
        <f t="shared" si="9"/>
        <v>26135</v>
      </c>
      <c r="V9" s="927">
        <f t="shared" si="10"/>
        <v>0</v>
      </c>
      <c r="W9" s="926">
        <f t="shared" si="11"/>
        <v>144</v>
      </c>
      <c r="X9" s="926">
        <f t="shared" si="12"/>
        <v>35</v>
      </c>
      <c r="Y9" s="928">
        <f t="shared" si="13"/>
        <v>179</v>
      </c>
      <c r="Z9" s="927">
        <f t="shared" si="14"/>
        <v>473</v>
      </c>
      <c r="AA9" s="926">
        <f t="shared" si="15"/>
        <v>11222</v>
      </c>
      <c r="AB9" s="926">
        <f t="shared" si="16"/>
        <v>15092</v>
      </c>
      <c r="AC9" s="895">
        <f t="shared" si="17"/>
        <v>26314</v>
      </c>
      <c r="AD9" s="919"/>
      <c r="AE9" s="900">
        <v>2</v>
      </c>
      <c r="AF9" s="899" t="s">
        <v>525</v>
      </c>
      <c r="AG9" s="897">
        <f t="shared" si="18"/>
        <v>3</v>
      </c>
      <c r="AH9" s="896">
        <f t="shared" si="19"/>
        <v>37</v>
      </c>
      <c r="AI9" s="896">
        <f t="shared" si="20"/>
        <v>3</v>
      </c>
      <c r="AJ9" s="895">
        <f t="shared" si="21"/>
        <v>40</v>
      </c>
      <c r="AK9" s="897">
        <f t="shared" si="22"/>
        <v>0</v>
      </c>
      <c r="AL9" s="896">
        <f t="shared" si="23"/>
        <v>4</v>
      </c>
      <c r="AM9" s="896">
        <f t="shared" si="24"/>
        <v>0</v>
      </c>
      <c r="AN9" s="895">
        <f t="shared" si="25"/>
        <v>4</v>
      </c>
      <c r="AO9" s="897">
        <f t="shared" si="26"/>
        <v>3</v>
      </c>
      <c r="AP9" s="896">
        <f t="shared" si="27"/>
        <v>41</v>
      </c>
      <c r="AQ9" s="896">
        <f t="shared" si="28"/>
        <v>3</v>
      </c>
      <c r="AR9" s="895">
        <f t="shared" si="29"/>
        <v>44</v>
      </c>
      <c r="AS9" s="919"/>
      <c r="AT9" s="900">
        <v>2</v>
      </c>
      <c r="AU9" s="925" t="s">
        <v>525</v>
      </c>
      <c r="AV9" s="897">
        <v>470</v>
      </c>
      <c r="AW9" s="896">
        <v>11041</v>
      </c>
      <c r="AX9" s="896">
        <v>15054</v>
      </c>
      <c r="AY9" s="895">
        <v>26095</v>
      </c>
      <c r="AZ9" s="897">
        <v>0</v>
      </c>
      <c r="BA9" s="896">
        <v>140</v>
      </c>
      <c r="BB9" s="896">
        <v>35</v>
      </c>
      <c r="BC9" s="895">
        <v>175</v>
      </c>
      <c r="BD9" s="897">
        <v>470</v>
      </c>
      <c r="BE9" s="896">
        <v>11181</v>
      </c>
      <c r="BF9" s="896">
        <v>15089</v>
      </c>
      <c r="BG9" s="895">
        <v>26270</v>
      </c>
    </row>
    <row r="10" spans="1:59" ht="15" x14ac:dyDescent="0.25">
      <c r="A10" s="900">
        <v>3</v>
      </c>
      <c r="B10" s="899" t="s">
        <v>524</v>
      </c>
      <c r="C10" s="930">
        <v>1</v>
      </c>
      <c r="D10" s="929">
        <v>18</v>
      </c>
      <c r="E10" s="929">
        <v>4</v>
      </c>
      <c r="F10" s="895">
        <f t="shared" si="0"/>
        <v>22</v>
      </c>
      <c r="G10" s="897">
        <v>0</v>
      </c>
      <c r="H10" s="929">
        <v>0</v>
      </c>
      <c r="I10" s="929">
        <v>0</v>
      </c>
      <c r="J10" s="895">
        <f t="shared" si="1"/>
        <v>0</v>
      </c>
      <c r="K10" s="897">
        <f t="shared" si="2"/>
        <v>1</v>
      </c>
      <c r="L10" s="896">
        <f t="shared" si="3"/>
        <v>18</v>
      </c>
      <c r="M10" s="896">
        <f t="shared" si="4"/>
        <v>4</v>
      </c>
      <c r="N10" s="895">
        <f t="shared" si="5"/>
        <v>22</v>
      </c>
      <c r="O10" s="919"/>
      <c r="P10" s="900">
        <v>3</v>
      </c>
      <c r="Q10" s="899" t="s">
        <v>524</v>
      </c>
      <c r="R10" s="927">
        <f t="shared" si="6"/>
        <v>1753</v>
      </c>
      <c r="S10" s="926">
        <f t="shared" si="7"/>
        <v>123513</v>
      </c>
      <c r="T10" s="926">
        <f t="shared" si="8"/>
        <v>84602</v>
      </c>
      <c r="U10" s="928">
        <f t="shared" si="9"/>
        <v>208115</v>
      </c>
      <c r="V10" s="927">
        <f t="shared" si="10"/>
        <v>0</v>
      </c>
      <c r="W10" s="926">
        <f t="shared" si="11"/>
        <v>91</v>
      </c>
      <c r="X10" s="926">
        <f t="shared" si="12"/>
        <v>19</v>
      </c>
      <c r="Y10" s="928">
        <f t="shared" si="13"/>
        <v>110</v>
      </c>
      <c r="Z10" s="927">
        <f t="shared" si="14"/>
        <v>1753</v>
      </c>
      <c r="AA10" s="926">
        <f t="shared" si="15"/>
        <v>123604</v>
      </c>
      <c r="AB10" s="926">
        <f t="shared" si="16"/>
        <v>84621</v>
      </c>
      <c r="AC10" s="895">
        <f t="shared" si="17"/>
        <v>208225</v>
      </c>
      <c r="AD10" s="919"/>
      <c r="AE10" s="900">
        <v>3</v>
      </c>
      <c r="AF10" s="899" t="s">
        <v>524</v>
      </c>
      <c r="AG10" s="897">
        <f t="shared" si="18"/>
        <v>27</v>
      </c>
      <c r="AH10" s="896">
        <f t="shared" si="19"/>
        <v>1017</v>
      </c>
      <c r="AI10" s="896">
        <f t="shared" si="20"/>
        <v>332</v>
      </c>
      <c r="AJ10" s="895">
        <f t="shared" si="21"/>
        <v>1349</v>
      </c>
      <c r="AK10" s="897">
        <f t="shared" si="22"/>
        <v>0</v>
      </c>
      <c r="AL10" s="896">
        <f t="shared" si="23"/>
        <v>6</v>
      </c>
      <c r="AM10" s="896">
        <f t="shared" si="24"/>
        <v>0</v>
      </c>
      <c r="AN10" s="895">
        <f t="shared" si="25"/>
        <v>6</v>
      </c>
      <c r="AO10" s="897">
        <f t="shared" si="26"/>
        <v>27</v>
      </c>
      <c r="AP10" s="896">
        <f t="shared" si="27"/>
        <v>1023</v>
      </c>
      <c r="AQ10" s="896">
        <f t="shared" si="28"/>
        <v>332</v>
      </c>
      <c r="AR10" s="895">
        <f t="shared" si="29"/>
        <v>1355</v>
      </c>
      <c r="AS10" s="919"/>
      <c r="AT10" s="900">
        <v>3</v>
      </c>
      <c r="AU10" s="925" t="s">
        <v>524</v>
      </c>
      <c r="AV10" s="897">
        <v>1726</v>
      </c>
      <c r="AW10" s="896">
        <v>122496</v>
      </c>
      <c r="AX10" s="896">
        <v>84270</v>
      </c>
      <c r="AY10" s="895">
        <v>206766</v>
      </c>
      <c r="AZ10" s="897">
        <v>0</v>
      </c>
      <c r="BA10" s="896">
        <v>85</v>
      </c>
      <c r="BB10" s="896">
        <v>19</v>
      </c>
      <c r="BC10" s="895">
        <v>104</v>
      </c>
      <c r="BD10" s="897">
        <v>1726</v>
      </c>
      <c r="BE10" s="896">
        <v>122581</v>
      </c>
      <c r="BF10" s="896">
        <v>84289</v>
      </c>
      <c r="BG10" s="895">
        <v>206870</v>
      </c>
    </row>
    <row r="11" spans="1:59" ht="15" x14ac:dyDescent="0.25">
      <c r="A11" s="900">
        <v>4</v>
      </c>
      <c r="B11" s="899" t="s">
        <v>523</v>
      </c>
      <c r="C11" s="930">
        <v>0</v>
      </c>
      <c r="D11" s="929">
        <v>0</v>
      </c>
      <c r="E11" s="929">
        <v>0</v>
      </c>
      <c r="F11" s="895">
        <f t="shared" si="0"/>
        <v>0</v>
      </c>
      <c r="G11" s="897">
        <v>0</v>
      </c>
      <c r="H11" s="929">
        <v>0</v>
      </c>
      <c r="I11" s="929">
        <v>0</v>
      </c>
      <c r="J11" s="895">
        <f t="shared" si="1"/>
        <v>0</v>
      </c>
      <c r="K11" s="897">
        <f t="shared" si="2"/>
        <v>0</v>
      </c>
      <c r="L11" s="896">
        <f t="shared" si="3"/>
        <v>0</v>
      </c>
      <c r="M11" s="896">
        <f t="shared" si="4"/>
        <v>0</v>
      </c>
      <c r="N11" s="895">
        <f t="shared" si="5"/>
        <v>0</v>
      </c>
      <c r="O11" s="919"/>
      <c r="P11" s="900">
        <v>4</v>
      </c>
      <c r="Q11" s="899" t="s">
        <v>523</v>
      </c>
      <c r="R11" s="927">
        <f t="shared" si="6"/>
        <v>416</v>
      </c>
      <c r="S11" s="926">
        <f t="shared" si="7"/>
        <v>22453</v>
      </c>
      <c r="T11" s="926">
        <f t="shared" si="8"/>
        <v>45804</v>
      </c>
      <c r="U11" s="928">
        <f t="shared" si="9"/>
        <v>68257</v>
      </c>
      <c r="V11" s="927">
        <f t="shared" si="10"/>
        <v>0</v>
      </c>
      <c r="W11" s="926">
        <f t="shared" si="11"/>
        <v>84</v>
      </c>
      <c r="X11" s="926">
        <f t="shared" si="12"/>
        <v>26</v>
      </c>
      <c r="Y11" s="928">
        <f t="shared" si="13"/>
        <v>110</v>
      </c>
      <c r="Z11" s="927">
        <f t="shared" si="14"/>
        <v>416</v>
      </c>
      <c r="AA11" s="926">
        <f t="shared" si="15"/>
        <v>22537</v>
      </c>
      <c r="AB11" s="926">
        <f t="shared" si="16"/>
        <v>45830</v>
      </c>
      <c r="AC11" s="895">
        <f t="shared" si="17"/>
        <v>68367</v>
      </c>
      <c r="AD11" s="919"/>
      <c r="AE11" s="900">
        <v>4</v>
      </c>
      <c r="AF11" s="899" t="s">
        <v>523</v>
      </c>
      <c r="AG11" s="897">
        <f t="shared" si="18"/>
        <v>2</v>
      </c>
      <c r="AH11" s="896">
        <f t="shared" si="19"/>
        <v>46</v>
      </c>
      <c r="AI11" s="896">
        <f t="shared" si="20"/>
        <v>31</v>
      </c>
      <c r="AJ11" s="895">
        <f t="shared" si="21"/>
        <v>77</v>
      </c>
      <c r="AK11" s="897">
        <f t="shared" si="22"/>
        <v>0</v>
      </c>
      <c r="AL11" s="896">
        <f t="shared" si="23"/>
        <v>3</v>
      </c>
      <c r="AM11" s="896">
        <f t="shared" si="24"/>
        <v>0</v>
      </c>
      <c r="AN11" s="895">
        <f t="shared" si="25"/>
        <v>3</v>
      </c>
      <c r="AO11" s="897">
        <f t="shared" si="26"/>
        <v>2</v>
      </c>
      <c r="AP11" s="896">
        <f t="shared" si="27"/>
        <v>49</v>
      </c>
      <c r="AQ11" s="896">
        <f t="shared" si="28"/>
        <v>31</v>
      </c>
      <c r="AR11" s="895">
        <f t="shared" si="29"/>
        <v>80</v>
      </c>
      <c r="AS11" s="919"/>
      <c r="AT11" s="900">
        <v>4</v>
      </c>
      <c r="AU11" s="925" t="s">
        <v>523</v>
      </c>
      <c r="AV11" s="897">
        <v>414</v>
      </c>
      <c r="AW11" s="896">
        <v>22407</v>
      </c>
      <c r="AX11" s="896">
        <v>45773</v>
      </c>
      <c r="AY11" s="895">
        <v>68180</v>
      </c>
      <c r="AZ11" s="897">
        <v>0</v>
      </c>
      <c r="BA11" s="896">
        <v>81</v>
      </c>
      <c r="BB11" s="896">
        <v>26</v>
      </c>
      <c r="BC11" s="895">
        <v>107</v>
      </c>
      <c r="BD11" s="897">
        <v>414</v>
      </c>
      <c r="BE11" s="896">
        <v>22488</v>
      </c>
      <c r="BF11" s="896">
        <v>45799</v>
      </c>
      <c r="BG11" s="895">
        <v>68287</v>
      </c>
    </row>
    <row r="12" spans="1:59" ht="15" x14ac:dyDescent="0.25">
      <c r="A12" s="900">
        <v>5</v>
      </c>
      <c r="B12" s="899" t="s">
        <v>522</v>
      </c>
      <c r="C12" s="930">
        <v>0</v>
      </c>
      <c r="D12" s="929">
        <v>0</v>
      </c>
      <c r="E12" s="929">
        <v>0</v>
      </c>
      <c r="F12" s="895">
        <f t="shared" si="0"/>
        <v>0</v>
      </c>
      <c r="G12" s="897">
        <v>0</v>
      </c>
      <c r="H12" s="929">
        <v>0</v>
      </c>
      <c r="I12" s="929">
        <v>0</v>
      </c>
      <c r="J12" s="895">
        <f t="shared" si="1"/>
        <v>0</v>
      </c>
      <c r="K12" s="897">
        <f t="shared" si="2"/>
        <v>0</v>
      </c>
      <c r="L12" s="896">
        <f t="shared" si="3"/>
        <v>0</v>
      </c>
      <c r="M12" s="896">
        <f t="shared" si="4"/>
        <v>0</v>
      </c>
      <c r="N12" s="895">
        <f t="shared" si="5"/>
        <v>0</v>
      </c>
      <c r="O12" s="919"/>
      <c r="P12" s="900">
        <v>5</v>
      </c>
      <c r="Q12" s="899" t="s">
        <v>522</v>
      </c>
      <c r="R12" s="927">
        <f t="shared" si="6"/>
        <v>676</v>
      </c>
      <c r="S12" s="926">
        <f t="shared" si="7"/>
        <v>26064</v>
      </c>
      <c r="T12" s="926">
        <f t="shared" si="8"/>
        <v>21362</v>
      </c>
      <c r="U12" s="928">
        <f t="shared" si="9"/>
        <v>47426</v>
      </c>
      <c r="V12" s="927">
        <f t="shared" si="10"/>
        <v>0</v>
      </c>
      <c r="W12" s="926">
        <f t="shared" si="11"/>
        <v>148</v>
      </c>
      <c r="X12" s="926">
        <f t="shared" si="12"/>
        <v>31</v>
      </c>
      <c r="Y12" s="928">
        <f t="shared" si="13"/>
        <v>179</v>
      </c>
      <c r="Z12" s="927">
        <f t="shared" si="14"/>
        <v>676</v>
      </c>
      <c r="AA12" s="926">
        <f t="shared" si="15"/>
        <v>26212</v>
      </c>
      <c r="AB12" s="926">
        <f t="shared" si="16"/>
        <v>21393</v>
      </c>
      <c r="AC12" s="895">
        <f t="shared" si="17"/>
        <v>47605</v>
      </c>
      <c r="AD12" s="919"/>
      <c r="AE12" s="900">
        <v>5</v>
      </c>
      <c r="AF12" s="899" t="s">
        <v>522</v>
      </c>
      <c r="AG12" s="897">
        <f t="shared" si="18"/>
        <v>20</v>
      </c>
      <c r="AH12" s="896">
        <f t="shared" si="19"/>
        <v>356</v>
      </c>
      <c r="AI12" s="896">
        <f t="shared" si="20"/>
        <v>77</v>
      </c>
      <c r="AJ12" s="895">
        <f t="shared" si="21"/>
        <v>433</v>
      </c>
      <c r="AK12" s="897">
        <f t="shared" si="22"/>
        <v>0</v>
      </c>
      <c r="AL12" s="896">
        <f t="shared" si="23"/>
        <v>1</v>
      </c>
      <c r="AM12" s="896">
        <f t="shared" si="24"/>
        <v>0</v>
      </c>
      <c r="AN12" s="895">
        <f t="shared" si="25"/>
        <v>1</v>
      </c>
      <c r="AO12" s="897">
        <f t="shared" si="26"/>
        <v>20</v>
      </c>
      <c r="AP12" s="896">
        <f t="shared" si="27"/>
        <v>357</v>
      </c>
      <c r="AQ12" s="896">
        <f t="shared" si="28"/>
        <v>77</v>
      </c>
      <c r="AR12" s="895">
        <f t="shared" si="29"/>
        <v>434</v>
      </c>
      <c r="AS12" s="919"/>
      <c r="AT12" s="900">
        <v>5</v>
      </c>
      <c r="AU12" s="925" t="s">
        <v>522</v>
      </c>
      <c r="AV12" s="897">
        <v>656</v>
      </c>
      <c r="AW12" s="896">
        <v>25708</v>
      </c>
      <c r="AX12" s="896">
        <v>21285</v>
      </c>
      <c r="AY12" s="895">
        <v>46993</v>
      </c>
      <c r="AZ12" s="897">
        <v>0</v>
      </c>
      <c r="BA12" s="896">
        <v>147</v>
      </c>
      <c r="BB12" s="896">
        <v>31</v>
      </c>
      <c r="BC12" s="895">
        <v>178</v>
      </c>
      <c r="BD12" s="897">
        <v>656</v>
      </c>
      <c r="BE12" s="896">
        <v>25855</v>
      </c>
      <c r="BF12" s="896">
        <v>21316</v>
      </c>
      <c r="BG12" s="895">
        <v>47171</v>
      </c>
    </row>
    <row r="13" spans="1:59" ht="15" x14ac:dyDescent="0.25">
      <c r="A13" s="900">
        <v>6</v>
      </c>
      <c r="B13" s="899" t="s">
        <v>521</v>
      </c>
      <c r="C13" s="930">
        <v>7</v>
      </c>
      <c r="D13" s="929">
        <v>133</v>
      </c>
      <c r="E13" s="929">
        <v>78</v>
      </c>
      <c r="F13" s="895">
        <f t="shared" si="0"/>
        <v>211</v>
      </c>
      <c r="G13" s="897">
        <v>0</v>
      </c>
      <c r="H13" s="929">
        <v>0</v>
      </c>
      <c r="I13" s="929">
        <v>0</v>
      </c>
      <c r="J13" s="895">
        <f t="shared" si="1"/>
        <v>0</v>
      </c>
      <c r="K13" s="897">
        <f t="shared" si="2"/>
        <v>7</v>
      </c>
      <c r="L13" s="896">
        <f t="shared" si="3"/>
        <v>133</v>
      </c>
      <c r="M13" s="896">
        <f t="shared" si="4"/>
        <v>78</v>
      </c>
      <c r="N13" s="895">
        <f t="shared" si="5"/>
        <v>211</v>
      </c>
      <c r="O13" s="919"/>
      <c r="P13" s="900">
        <v>6</v>
      </c>
      <c r="Q13" s="899" t="s">
        <v>521</v>
      </c>
      <c r="R13" s="927">
        <f t="shared" si="6"/>
        <v>4124</v>
      </c>
      <c r="S13" s="926">
        <f t="shared" si="7"/>
        <v>336872</v>
      </c>
      <c r="T13" s="926">
        <f t="shared" si="8"/>
        <v>483909</v>
      </c>
      <c r="U13" s="928">
        <f t="shared" si="9"/>
        <v>820781</v>
      </c>
      <c r="V13" s="927">
        <f t="shared" si="10"/>
        <v>0</v>
      </c>
      <c r="W13" s="926">
        <f t="shared" si="11"/>
        <v>432</v>
      </c>
      <c r="X13" s="926">
        <f t="shared" si="12"/>
        <v>57</v>
      </c>
      <c r="Y13" s="928">
        <f t="shared" si="13"/>
        <v>489</v>
      </c>
      <c r="Z13" s="927">
        <f t="shared" si="14"/>
        <v>4124</v>
      </c>
      <c r="AA13" s="926">
        <f t="shared" si="15"/>
        <v>337304</v>
      </c>
      <c r="AB13" s="926">
        <f t="shared" si="16"/>
        <v>483966</v>
      </c>
      <c r="AC13" s="895">
        <f t="shared" si="17"/>
        <v>821270</v>
      </c>
      <c r="AD13" s="919"/>
      <c r="AE13" s="900">
        <v>6</v>
      </c>
      <c r="AF13" s="899" t="s">
        <v>521</v>
      </c>
      <c r="AG13" s="897">
        <f t="shared" si="18"/>
        <v>170</v>
      </c>
      <c r="AH13" s="896">
        <f t="shared" si="19"/>
        <v>4050</v>
      </c>
      <c r="AI13" s="896">
        <f t="shared" si="20"/>
        <v>1525</v>
      </c>
      <c r="AJ13" s="895">
        <f t="shared" si="21"/>
        <v>5575</v>
      </c>
      <c r="AK13" s="897">
        <f t="shared" si="22"/>
        <v>0</v>
      </c>
      <c r="AL13" s="896">
        <f t="shared" si="23"/>
        <v>40</v>
      </c>
      <c r="AM13" s="896">
        <f t="shared" si="24"/>
        <v>6</v>
      </c>
      <c r="AN13" s="895">
        <f t="shared" si="25"/>
        <v>46</v>
      </c>
      <c r="AO13" s="897">
        <f t="shared" si="26"/>
        <v>170</v>
      </c>
      <c r="AP13" s="896">
        <f t="shared" si="27"/>
        <v>4090</v>
      </c>
      <c r="AQ13" s="896">
        <f t="shared" si="28"/>
        <v>1531</v>
      </c>
      <c r="AR13" s="895">
        <f t="shared" si="29"/>
        <v>5621</v>
      </c>
      <c r="AS13" s="919"/>
      <c r="AT13" s="900">
        <v>6</v>
      </c>
      <c r="AU13" s="925" t="s">
        <v>521</v>
      </c>
      <c r="AV13" s="897">
        <v>3954</v>
      </c>
      <c r="AW13" s="896">
        <v>332822</v>
      </c>
      <c r="AX13" s="896">
        <v>482384</v>
      </c>
      <c r="AY13" s="895">
        <v>815206</v>
      </c>
      <c r="AZ13" s="897">
        <v>0</v>
      </c>
      <c r="BA13" s="896">
        <v>392</v>
      </c>
      <c r="BB13" s="896">
        <v>51</v>
      </c>
      <c r="BC13" s="895">
        <v>443</v>
      </c>
      <c r="BD13" s="897">
        <v>3954</v>
      </c>
      <c r="BE13" s="896">
        <v>333214</v>
      </c>
      <c r="BF13" s="896">
        <v>482435</v>
      </c>
      <c r="BG13" s="895">
        <v>815649</v>
      </c>
    </row>
    <row r="14" spans="1:59" ht="15" x14ac:dyDescent="0.25">
      <c r="A14" s="900">
        <v>7</v>
      </c>
      <c r="B14" s="899" t="s">
        <v>520</v>
      </c>
      <c r="C14" s="930">
        <v>2</v>
      </c>
      <c r="D14" s="929">
        <v>146</v>
      </c>
      <c r="E14" s="929">
        <v>17</v>
      </c>
      <c r="F14" s="895">
        <f t="shared" si="0"/>
        <v>163</v>
      </c>
      <c r="G14" s="897">
        <v>0</v>
      </c>
      <c r="H14" s="929">
        <v>0</v>
      </c>
      <c r="I14" s="929">
        <v>0</v>
      </c>
      <c r="J14" s="895">
        <f t="shared" si="1"/>
        <v>0</v>
      </c>
      <c r="K14" s="897">
        <f t="shared" si="2"/>
        <v>2</v>
      </c>
      <c r="L14" s="896">
        <f t="shared" si="3"/>
        <v>146</v>
      </c>
      <c r="M14" s="896">
        <f t="shared" si="4"/>
        <v>17</v>
      </c>
      <c r="N14" s="895">
        <f t="shared" si="5"/>
        <v>163</v>
      </c>
      <c r="O14" s="919"/>
      <c r="P14" s="900">
        <v>7</v>
      </c>
      <c r="Q14" s="899" t="s">
        <v>520</v>
      </c>
      <c r="R14" s="927">
        <f t="shared" si="6"/>
        <v>1384</v>
      </c>
      <c r="S14" s="926">
        <f t="shared" si="7"/>
        <v>48215</v>
      </c>
      <c r="T14" s="926">
        <f t="shared" si="8"/>
        <v>41062</v>
      </c>
      <c r="U14" s="928">
        <f t="shared" si="9"/>
        <v>89277</v>
      </c>
      <c r="V14" s="927">
        <f t="shared" si="10"/>
        <v>0</v>
      </c>
      <c r="W14" s="926">
        <f t="shared" si="11"/>
        <v>118</v>
      </c>
      <c r="X14" s="926">
        <f t="shared" si="12"/>
        <v>18</v>
      </c>
      <c r="Y14" s="928">
        <f t="shared" si="13"/>
        <v>136</v>
      </c>
      <c r="Z14" s="927">
        <f t="shared" si="14"/>
        <v>1384</v>
      </c>
      <c r="AA14" s="926">
        <f t="shared" si="15"/>
        <v>48333</v>
      </c>
      <c r="AB14" s="926">
        <f t="shared" si="16"/>
        <v>41080</v>
      </c>
      <c r="AC14" s="895">
        <f t="shared" si="17"/>
        <v>89413</v>
      </c>
      <c r="AD14" s="919"/>
      <c r="AE14" s="900">
        <v>7</v>
      </c>
      <c r="AF14" s="899" t="s">
        <v>520</v>
      </c>
      <c r="AG14" s="897">
        <f t="shared" si="18"/>
        <v>22</v>
      </c>
      <c r="AH14" s="896">
        <f t="shared" si="19"/>
        <v>5063</v>
      </c>
      <c r="AI14" s="896">
        <f t="shared" si="20"/>
        <v>585</v>
      </c>
      <c r="AJ14" s="895">
        <f t="shared" si="21"/>
        <v>5648</v>
      </c>
      <c r="AK14" s="897">
        <f t="shared" si="22"/>
        <v>0</v>
      </c>
      <c r="AL14" s="896">
        <f t="shared" si="23"/>
        <v>1</v>
      </c>
      <c r="AM14" s="896">
        <f t="shared" si="24"/>
        <v>0</v>
      </c>
      <c r="AN14" s="895">
        <f t="shared" si="25"/>
        <v>1</v>
      </c>
      <c r="AO14" s="897">
        <f t="shared" si="26"/>
        <v>22</v>
      </c>
      <c r="AP14" s="896">
        <f t="shared" si="27"/>
        <v>5064</v>
      </c>
      <c r="AQ14" s="896">
        <f t="shared" si="28"/>
        <v>585</v>
      </c>
      <c r="AR14" s="895">
        <f t="shared" si="29"/>
        <v>5649</v>
      </c>
      <c r="AS14" s="919"/>
      <c r="AT14" s="900">
        <v>7</v>
      </c>
      <c r="AU14" s="925" t="s">
        <v>520</v>
      </c>
      <c r="AV14" s="897">
        <v>1362</v>
      </c>
      <c r="AW14" s="896">
        <v>43152</v>
      </c>
      <c r="AX14" s="896">
        <v>40477</v>
      </c>
      <c r="AY14" s="895">
        <v>83629</v>
      </c>
      <c r="AZ14" s="897">
        <v>0</v>
      </c>
      <c r="BA14" s="896">
        <v>117</v>
      </c>
      <c r="BB14" s="896">
        <v>18</v>
      </c>
      <c r="BC14" s="895">
        <v>135</v>
      </c>
      <c r="BD14" s="897">
        <v>1362</v>
      </c>
      <c r="BE14" s="896">
        <v>43269</v>
      </c>
      <c r="BF14" s="896">
        <v>40495</v>
      </c>
      <c r="BG14" s="895">
        <v>83764</v>
      </c>
    </row>
    <row r="15" spans="1:59" ht="15" x14ac:dyDescent="0.25">
      <c r="A15" s="900">
        <v>8</v>
      </c>
      <c r="B15" s="899" t="s">
        <v>519</v>
      </c>
      <c r="C15" s="930">
        <v>9</v>
      </c>
      <c r="D15" s="929">
        <v>287</v>
      </c>
      <c r="E15" s="929">
        <v>42</v>
      </c>
      <c r="F15" s="895">
        <f t="shared" si="0"/>
        <v>329</v>
      </c>
      <c r="G15" s="897"/>
      <c r="H15" s="929">
        <v>2</v>
      </c>
      <c r="I15" s="929">
        <v>0</v>
      </c>
      <c r="J15" s="895">
        <f t="shared" si="1"/>
        <v>2</v>
      </c>
      <c r="K15" s="897">
        <f t="shared" si="2"/>
        <v>9</v>
      </c>
      <c r="L15" s="896">
        <f t="shared" si="3"/>
        <v>289</v>
      </c>
      <c r="M15" s="896">
        <f t="shared" si="4"/>
        <v>42</v>
      </c>
      <c r="N15" s="895">
        <f t="shared" si="5"/>
        <v>331</v>
      </c>
      <c r="O15" s="919"/>
      <c r="P15" s="900">
        <v>8</v>
      </c>
      <c r="Q15" s="899" t="s">
        <v>519</v>
      </c>
      <c r="R15" s="927">
        <f t="shared" si="6"/>
        <v>1812</v>
      </c>
      <c r="S15" s="926">
        <f t="shared" si="7"/>
        <v>46636</v>
      </c>
      <c r="T15" s="926">
        <f t="shared" si="8"/>
        <v>23635</v>
      </c>
      <c r="U15" s="928">
        <f t="shared" si="9"/>
        <v>70271</v>
      </c>
      <c r="V15" s="927">
        <f t="shared" si="10"/>
        <v>0</v>
      </c>
      <c r="W15" s="926">
        <f t="shared" si="11"/>
        <v>124</v>
      </c>
      <c r="X15" s="926">
        <f t="shared" si="12"/>
        <v>15</v>
      </c>
      <c r="Y15" s="928">
        <f t="shared" si="13"/>
        <v>139</v>
      </c>
      <c r="Z15" s="927">
        <f t="shared" si="14"/>
        <v>1812</v>
      </c>
      <c r="AA15" s="926">
        <f t="shared" si="15"/>
        <v>46760</v>
      </c>
      <c r="AB15" s="926">
        <f t="shared" si="16"/>
        <v>23650</v>
      </c>
      <c r="AC15" s="895">
        <f t="shared" si="17"/>
        <v>70410</v>
      </c>
      <c r="AD15" s="919"/>
      <c r="AE15" s="900">
        <v>8</v>
      </c>
      <c r="AF15" s="899" t="s">
        <v>519</v>
      </c>
      <c r="AG15" s="897">
        <f t="shared" si="18"/>
        <v>69</v>
      </c>
      <c r="AH15" s="896">
        <f t="shared" si="19"/>
        <v>2303</v>
      </c>
      <c r="AI15" s="896">
        <f t="shared" si="20"/>
        <v>405</v>
      </c>
      <c r="AJ15" s="895">
        <f t="shared" si="21"/>
        <v>2708</v>
      </c>
      <c r="AK15" s="897">
        <f t="shared" si="22"/>
        <v>0</v>
      </c>
      <c r="AL15" s="896">
        <f t="shared" si="23"/>
        <v>10</v>
      </c>
      <c r="AM15" s="896">
        <f t="shared" si="24"/>
        <v>2</v>
      </c>
      <c r="AN15" s="895">
        <f t="shared" si="25"/>
        <v>12</v>
      </c>
      <c r="AO15" s="897">
        <f t="shared" si="26"/>
        <v>69</v>
      </c>
      <c r="AP15" s="896">
        <f t="shared" si="27"/>
        <v>2313</v>
      </c>
      <c r="AQ15" s="896">
        <f t="shared" si="28"/>
        <v>407</v>
      </c>
      <c r="AR15" s="895">
        <f t="shared" si="29"/>
        <v>2720</v>
      </c>
      <c r="AS15" s="919"/>
      <c r="AT15" s="900">
        <v>8</v>
      </c>
      <c r="AU15" s="925" t="s">
        <v>519</v>
      </c>
      <c r="AV15" s="897">
        <v>1743</v>
      </c>
      <c r="AW15" s="896">
        <v>44333</v>
      </c>
      <c r="AX15" s="896">
        <v>23230</v>
      </c>
      <c r="AY15" s="895">
        <v>67563</v>
      </c>
      <c r="AZ15" s="897">
        <v>0</v>
      </c>
      <c r="BA15" s="896">
        <v>114</v>
      </c>
      <c r="BB15" s="896">
        <v>13</v>
      </c>
      <c r="BC15" s="895">
        <v>127</v>
      </c>
      <c r="BD15" s="897">
        <v>1743</v>
      </c>
      <c r="BE15" s="896">
        <v>44447</v>
      </c>
      <c r="BF15" s="896">
        <v>23243</v>
      </c>
      <c r="BG15" s="895">
        <v>67690</v>
      </c>
    </row>
    <row r="16" spans="1:59" ht="15.75" thickBot="1" x14ac:dyDescent="0.3">
      <c r="A16" s="894">
        <v>9</v>
      </c>
      <c r="B16" s="893" t="s">
        <v>518</v>
      </c>
      <c r="C16" s="924">
        <v>6</v>
      </c>
      <c r="D16" s="923">
        <v>358</v>
      </c>
      <c r="E16" s="923">
        <v>64</v>
      </c>
      <c r="F16" s="886">
        <f t="shared" si="0"/>
        <v>422</v>
      </c>
      <c r="G16" s="888">
        <v>0</v>
      </c>
      <c r="H16" s="923">
        <v>7</v>
      </c>
      <c r="I16" s="923">
        <v>3</v>
      </c>
      <c r="J16" s="886">
        <f t="shared" si="1"/>
        <v>10</v>
      </c>
      <c r="K16" s="888">
        <f t="shared" si="2"/>
        <v>6</v>
      </c>
      <c r="L16" s="887">
        <f t="shared" si="3"/>
        <v>365</v>
      </c>
      <c r="M16" s="887">
        <f t="shared" si="4"/>
        <v>67</v>
      </c>
      <c r="N16" s="886">
        <f t="shared" si="5"/>
        <v>432</v>
      </c>
      <c r="O16" s="919"/>
      <c r="P16" s="894">
        <v>9</v>
      </c>
      <c r="Q16" s="893" t="s">
        <v>518</v>
      </c>
      <c r="R16" s="921">
        <f>+AG16+AV16</f>
        <v>1636</v>
      </c>
      <c r="S16" s="920">
        <f t="shared" si="7"/>
        <v>76907</v>
      </c>
      <c r="T16" s="920">
        <f t="shared" si="8"/>
        <v>49649</v>
      </c>
      <c r="U16" s="922">
        <f t="shared" si="9"/>
        <v>126556</v>
      </c>
      <c r="V16" s="921">
        <f t="shared" si="10"/>
        <v>0</v>
      </c>
      <c r="W16" s="920">
        <f t="shared" si="11"/>
        <v>95</v>
      </c>
      <c r="X16" s="920">
        <f t="shared" si="12"/>
        <v>56</v>
      </c>
      <c r="Y16" s="922">
        <f t="shared" si="13"/>
        <v>151</v>
      </c>
      <c r="Z16" s="921">
        <f t="shared" si="14"/>
        <v>1636</v>
      </c>
      <c r="AA16" s="920">
        <f t="shared" si="15"/>
        <v>77002</v>
      </c>
      <c r="AB16" s="920">
        <f t="shared" si="16"/>
        <v>49705</v>
      </c>
      <c r="AC16" s="892">
        <f t="shared" si="17"/>
        <v>126707</v>
      </c>
      <c r="AD16" s="919"/>
      <c r="AE16" s="894">
        <v>9</v>
      </c>
      <c r="AF16" s="893" t="s">
        <v>518</v>
      </c>
      <c r="AG16" s="888">
        <f>+C16+C34+C52+C70+C88+C105+C123+C140+C158+C176+C194+C212</f>
        <v>80</v>
      </c>
      <c r="AH16" s="887">
        <f t="shared" si="19"/>
        <v>4687</v>
      </c>
      <c r="AI16" s="887">
        <f t="shared" si="20"/>
        <v>748</v>
      </c>
      <c r="AJ16" s="886">
        <f t="shared" si="21"/>
        <v>5435</v>
      </c>
      <c r="AK16" s="897">
        <f t="shared" si="22"/>
        <v>0</v>
      </c>
      <c r="AL16" s="896">
        <f t="shared" si="23"/>
        <v>12</v>
      </c>
      <c r="AM16" s="896">
        <f t="shared" si="24"/>
        <v>11</v>
      </c>
      <c r="AN16" s="886">
        <f t="shared" si="25"/>
        <v>23</v>
      </c>
      <c r="AO16" s="888">
        <f t="shared" si="26"/>
        <v>80</v>
      </c>
      <c r="AP16" s="887">
        <f t="shared" si="27"/>
        <v>4699</v>
      </c>
      <c r="AQ16" s="887">
        <f t="shared" si="28"/>
        <v>759</v>
      </c>
      <c r="AR16" s="886">
        <f t="shared" si="29"/>
        <v>5458</v>
      </c>
      <c r="AS16" s="919"/>
      <c r="AT16" s="894">
        <v>9</v>
      </c>
      <c r="AU16" s="918" t="s">
        <v>518</v>
      </c>
      <c r="AV16" s="888">
        <v>1556</v>
      </c>
      <c r="AW16" s="887">
        <v>72220</v>
      </c>
      <c r="AX16" s="887">
        <v>48901</v>
      </c>
      <c r="AY16" s="886">
        <v>121121</v>
      </c>
      <c r="AZ16" s="888">
        <v>0</v>
      </c>
      <c r="BA16" s="887">
        <v>83</v>
      </c>
      <c r="BB16" s="887">
        <v>45</v>
      </c>
      <c r="BC16" s="886">
        <v>128</v>
      </c>
      <c r="BD16" s="888">
        <v>1556</v>
      </c>
      <c r="BE16" s="887">
        <v>72303</v>
      </c>
      <c r="BF16" s="887">
        <v>48946</v>
      </c>
      <c r="BG16" s="886">
        <v>121249</v>
      </c>
    </row>
    <row r="17" spans="1:59" ht="15.75" thickBot="1" x14ac:dyDescent="0.25">
      <c r="A17" s="3035" t="s">
        <v>3</v>
      </c>
      <c r="B17" s="3036"/>
      <c r="C17" s="884">
        <f t="shared" ref="C17:N17" si="30">SUM(C7:C16)</f>
        <v>26</v>
      </c>
      <c r="D17" s="883">
        <f t="shared" si="30"/>
        <v>946</v>
      </c>
      <c r="E17" s="883">
        <f t="shared" si="30"/>
        <v>205</v>
      </c>
      <c r="F17" s="882">
        <f t="shared" si="30"/>
        <v>1151</v>
      </c>
      <c r="G17" s="884">
        <f t="shared" si="30"/>
        <v>0</v>
      </c>
      <c r="H17" s="883">
        <f t="shared" si="30"/>
        <v>13</v>
      </c>
      <c r="I17" s="883">
        <f t="shared" si="30"/>
        <v>3</v>
      </c>
      <c r="J17" s="885">
        <f t="shared" si="30"/>
        <v>16</v>
      </c>
      <c r="K17" s="884">
        <f t="shared" si="30"/>
        <v>26</v>
      </c>
      <c r="L17" s="883">
        <f t="shared" si="30"/>
        <v>959</v>
      </c>
      <c r="M17" s="883">
        <f t="shared" si="30"/>
        <v>208</v>
      </c>
      <c r="N17" s="882">
        <f t="shared" si="30"/>
        <v>1167</v>
      </c>
      <c r="O17" s="914"/>
      <c r="P17" s="3035" t="s">
        <v>3</v>
      </c>
      <c r="Q17" s="3042"/>
      <c r="R17" s="917">
        <f t="shared" si="6"/>
        <v>12654</v>
      </c>
      <c r="S17" s="916">
        <f t="shared" si="7"/>
        <v>707569</v>
      </c>
      <c r="T17" s="916">
        <f t="shared" si="8"/>
        <v>780774</v>
      </c>
      <c r="U17" s="915">
        <f t="shared" si="9"/>
        <v>1488343</v>
      </c>
      <c r="V17" s="917">
        <f t="shared" si="10"/>
        <v>0</v>
      </c>
      <c r="W17" s="916">
        <f t="shared" si="11"/>
        <v>1446</v>
      </c>
      <c r="X17" s="916">
        <f t="shared" si="12"/>
        <v>273</v>
      </c>
      <c r="Y17" s="915">
        <f t="shared" si="13"/>
        <v>1719</v>
      </c>
      <c r="Z17" s="917">
        <f t="shared" si="14"/>
        <v>12654</v>
      </c>
      <c r="AA17" s="916">
        <f t="shared" si="15"/>
        <v>709015</v>
      </c>
      <c r="AB17" s="916">
        <f t="shared" si="16"/>
        <v>781047</v>
      </c>
      <c r="AC17" s="915">
        <f t="shared" si="17"/>
        <v>1490062</v>
      </c>
      <c r="AD17" s="914"/>
      <c r="AE17" s="3035" t="s">
        <v>3</v>
      </c>
      <c r="AF17" s="3036"/>
      <c r="AG17" s="913">
        <f t="shared" ref="AG17:AR17" si="31">SUM(AG7:AG16)</f>
        <v>394</v>
      </c>
      <c r="AH17" s="912">
        <f t="shared" si="31"/>
        <v>17560</v>
      </c>
      <c r="AI17" s="912">
        <f t="shared" si="31"/>
        <v>3707</v>
      </c>
      <c r="AJ17" s="912">
        <f t="shared" si="31"/>
        <v>21267</v>
      </c>
      <c r="AK17" s="913">
        <f t="shared" si="31"/>
        <v>0</v>
      </c>
      <c r="AL17" s="912">
        <f t="shared" si="31"/>
        <v>80</v>
      </c>
      <c r="AM17" s="912">
        <f t="shared" si="31"/>
        <v>19</v>
      </c>
      <c r="AN17" s="912">
        <f t="shared" si="31"/>
        <v>99</v>
      </c>
      <c r="AO17" s="884">
        <f t="shared" si="31"/>
        <v>394</v>
      </c>
      <c r="AP17" s="883">
        <f t="shared" si="31"/>
        <v>17640</v>
      </c>
      <c r="AQ17" s="883">
        <f t="shared" si="31"/>
        <v>3726</v>
      </c>
      <c r="AR17" s="882">
        <f t="shared" si="31"/>
        <v>21366</v>
      </c>
      <c r="AS17" s="914"/>
      <c r="AT17" s="3035" t="s">
        <v>3</v>
      </c>
      <c r="AU17" s="3036"/>
      <c r="AV17" s="913">
        <v>12260</v>
      </c>
      <c r="AW17" s="912">
        <v>690009</v>
      </c>
      <c r="AX17" s="912">
        <v>777067</v>
      </c>
      <c r="AY17" s="911">
        <v>1467076</v>
      </c>
      <c r="AZ17" s="913"/>
      <c r="BA17" s="912">
        <v>1366</v>
      </c>
      <c r="BB17" s="912">
        <v>254</v>
      </c>
      <c r="BC17" s="911">
        <v>1620</v>
      </c>
      <c r="BD17" s="913">
        <v>12260</v>
      </c>
      <c r="BE17" s="912">
        <v>691375</v>
      </c>
      <c r="BF17" s="912">
        <v>777321</v>
      </c>
      <c r="BG17" s="911">
        <v>1468696</v>
      </c>
    </row>
    <row r="19" spans="1:59" ht="15" x14ac:dyDescent="0.25">
      <c r="A19" s="3030" t="s">
        <v>531</v>
      </c>
      <c r="B19" s="3030"/>
      <c r="C19" s="3030"/>
      <c r="D19" s="3030"/>
      <c r="E19" s="3030"/>
      <c r="F19" s="3030"/>
      <c r="G19" s="3030"/>
      <c r="H19" s="3030"/>
      <c r="I19" s="3030"/>
      <c r="J19" s="3030"/>
      <c r="K19" s="3030"/>
      <c r="L19" s="3030"/>
      <c r="M19" s="3030"/>
      <c r="N19" s="3030"/>
    </row>
    <row r="20" spans="1:59" ht="15" x14ac:dyDescent="0.25">
      <c r="A20" s="2279" t="s">
        <v>541</v>
      </c>
      <c r="B20" s="2279"/>
      <c r="C20" s="2279"/>
      <c r="D20" s="2279"/>
      <c r="E20" s="2279"/>
      <c r="F20" s="2279"/>
      <c r="G20" s="2279"/>
      <c r="H20" s="2279"/>
      <c r="I20" s="2279"/>
      <c r="J20" s="2279"/>
      <c r="K20" s="2279"/>
      <c r="L20" s="2279"/>
      <c r="M20" s="2279"/>
      <c r="N20" s="2279"/>
    </row>
    <row r="21" spans="1:59" ht="14.25" x14ac:dyDescent="0.2">
      <c r="A21" s="586"/>
      <c r="B21" s="586"/>
      <c r="C21" s="586"/>
      <c r="D21" s="586"/>
      <c r="E21" s="586"/>
      <c r="F21" s="586"/>
      <c r="G21" s="586"/>
      <c r="H21" s="586"/>
      <c r="I21" s="586"/>
      <c r="J21" s="586"/>
      <c r="K21" s="586"/>
      <c r="L21" s="586"/>
      <c r="M21" s="586"/>
      <c r="N21" s="586"/>
    </row>
    <row r="22" spans="1:59" ht="15" thickBot="1" x14ac:dyDescent="0.25">
      <c r="A22" s="586"/>
      <c r="B22" s="586"/>
      <c r="C22" s="586"/>
      <c r="D22" s="586"/>
      <c r="E22" s="586"/>
      <c r="F22" s="586"/>
      <c r="G22" s="586"/>
      <c r="H22" s="586"/>
      <c r="I22" s="586"/>
      <c r="J22" s="586"/>
      <c r="K22" s="586"/>
      <c r="L22" s="586"/>
      <c r="M22" s="586"/>
      <c r="N22" s="586"/>
    </row>
    <row r="23" spans="1:59" ht="15" x14ac:dyDescent="0.25">
      <c r="A23" s="3031" t="s">
        <v>529</v>
      </c>
      <c r="B23" s="3032"/>
      <c r="C23" s="3037" t="s">
        <v>39</v>
      </c>
      <c r="D23" s="3038"/>
      <c r="E23" s="3038"/>
      <c r="F23" s="3039"/>
      <c r="G23" s="3037" t="s">
        <v>38</v>
      </c>
      <c r="H23" s="3038"/>
      <c r="I23" s="3038"/>
      <c r="J23" s="3038"/>
      <c r="K23" s="3037" t="s">
        <v>3</v>
      </c>
      <c r="L23" s="3038"/>
      <c r="M23" s="3038"/>
      <c r="N23" s="3039"/>
    </row>
    <row r="24" spans="1:59" ht="15.75" thickBot="1" x14ac:dyDescent="0.3">
      <c r="A24" s="3033"/>
      <c r="B24" s="3034"/>
      <c r="C24" s="909" t="s">
        <v>527</v>
      </c>
      <c r="D24" s="908" t="s">
        <v>127</v>
      </c>
      <c r="E24" s="908" t="s">
        <v>131</v>
      </c>
      <c r="F24" s="907" t="s">
        <v>528</v>
      </c>
      <c r="G24" s="909" t="s">
        <v>527</v>
      </c>
      <c r="H24" s="908" t="s">
        <v>127</v>
      </c>
      <c r="I24" s="908" t="s">
        <v>131</v>
      </c>
      <c r="J24" s="910" t="s">
        <v>528</v>
      </c>
      <c r="K24" s="909" t="s">
        <v>527</v>
      </c>
      <c r="L24" s="908" t="s">
        <v>127</v>
      </c>
      <c r="M24" s="908" t="s">
        <v>131</v>
      </c>
      <c r="N24" s="907" t="s">
        <v>430</v>
      </c>
    </row>
    <row r="25" spans="1:59" ht="14.25" x14ac:dyDescent="0.2">
      <c r="A25" s="906">
        <v>0</v>
      </c>
      <c r="B25" s="905" t="s">
        <v>97</v>
      </c>
      <c r="C25" s="903">
        <v>0</v>
      </c>
      <c r="D25" s="902">
        <v>0</v>
      </c>
      <c r="E25" s="902">
        <v>0</v>
      </c>
      <c r="F25" s="901">
        <f t="shared" ref="F25:F34" si="32">SUM(D25:E25)</f>
        <v>0</v>
      </c>
      <c r="G25" s="903">
        <v>0</v>
      </c>
      <c r="H25" s="902">
        <v>0</v>
      </c>
      <c r="I25" s="902">
        <v>0</v>
      </c>
      <c r="J25" s="904">
        <f t="shared" ref="J25:J34" si="33">SUM(H25:I25)</f>
        <v>0</v>
      </c>
      <c r="K25" s="903">
        <f t="shared" ref="K25:K34" si="34">+C25+G25</f>
        <v>0</v>
      </c>
      <c r="L25" s="902">
        <f t="shared" ref="L25:L34" si="35">+D25+H25</f>
        <v>0</v>
      </c>
      <c r="M25" s="902">
        <f t="shared" ref="M25:M34" si="36">+E25+I25</f>
        <v>0</v>
      </c>
      <c r="N25" s="901">
        <f t="shared" ref="N25:N34" si="37">+F25+J25</f>
        <v>0</v>
      </c>
    </row>
    <row r="26" spans="1:59" ht="14.25" x14ac:dyDescent="0.2">
      <c r="A26" s="900">
        <v>1</v>
      </c>
      <c r="B26" s="899" t="s">
        <v>526</v>
      </c>
      <c r="C26" s="897">
        <v>0</v>
      </c>
      <c r="D26" s="896">
        <v>0</v>
      </c>
      <c r="E26" s="896">
        <v>0</v>
      </c>
      <c r="F26" s="895">
        <f t="shared" si="32"/>
        <v>0</v>
      </c>
      <c r="G26" s="897">
        <v>0</v>
      </c>
      <c r="H26" s="896">
        <v>0</v>
      </c>
      <c r="I26" s="896">
        <v>0</v>
      </c>
      <c r="J26" s="898">
        <f t="shared" si="33"/>
        <v>0</v>
      </c>
      <c r="K26" s="897">
        <f t="shared" si="34"/>
        <v>0</v>
      </c>
      <c r="L26" s="896">
        <f t="shared" si="35"/>
        <v>0</v>
      </c>
      <c r="M26" s="896">
        <f t="shared" si="36"/>
        <v>0</v>
      </c>
      <c r="N26" s="895">
        <f t="shared" si="37"/>
        <v>0</v>
      </c>
    </row>
    <row r="27" spans="1:59" ht="14.25" x14ac:dyDescent="0.2">
      <c r="A27" s="900">
        <v>2</v>
      </c>
      <c r="B27" s="899" t="s">
        <v>525</v>
      </c>
      <c r="C27" s="897">
        <v>1</v>
      </c>
      <c r="D27" s="896">
        <v>14</v>
      </c>
      <c r="E27" s="896">
        <v>2</v>
      </c>
      <c r="F27" s="895">
        <f t="shared" si="32"/>
        <v>16</v>
      </c>
      <c r="G27" s="897">
        <v>0</v>
      </c>
      <c r="H27" s="896">
        <v>0</v>
      </c>
      <c r="I27" s="896">
        <v>0</v>
      </c>
      <c r="J27" s="898">
        <f t="shared" si="33"/>
        <v>0</v>
      </c>
      <c r="K27" s="897">
        <f t="shared" si="34"/>
        <v>1</v>
      </c>
      <c r="L27" s="896">
        <f t="shared" si="35"/>
        <v>14</v>
      </c>
      <c r="M27" s="896">
        <f t="shared" si="36"/>
        <v>2</v>
      </c>
      <c r="N27" s="895">
        <f t="shared" si="37"/>
        <v>16</v>
      </c>
    </row>
    <row r="28" spans="1:59" ht="14.25" x14ac:dyDescent="0.2">
      <c r="A28" s="900">
        <v>3</v>
      </c>
      <c r="B28" s="899" t="s">
        <v>524</v>
      </c>
      <c r="C28" s="897">
        <v>6</v>
      </c>
      <c r="D28" s="896">
        <v>143</v>
      </c>
      <c r="E28" s="896">
        <v>19</v>
      </c>
      <c r="F28" s="895">
        <f t="shared" si="32"/>
        <v>162</v>
      </c>
      <c r="G28" s="897">
        <v>0</v>
      </c>
      <c r="H28" s="896">
        <v>1</v>
      </c>
      <c r="I28" s="896">
        <v>0</v>
      </c>
      <c r="J28" s="898">
        <f t="shared" si="33"/>
        <v>1</v>
      </c>
      <c r="K28" s="897">
        <f t="shared" si="34"/>
        <v>6</v>
      </c>
      <c r="L28" s="896">
        <f t="shared" si="35"/>
        <v>144</v>
      </c>
      <c r="M28" s="896">
        <f t="shared" si="36"/>
        <v>19</v>
      </c>
      <c r="N28" s="895">
        <f t="shared" si="37"/>
        <v>163</v>
      </c>
    </row>
    <row r="29" spans="1:59" ht="14.25" x14ac:dyDescent="0.2">
      <c r="A29" s="900">
        <v>4</v>
      </c>
      <c r="B29" s="899" t="s">
        <v>523</v>
      </c>
      <c r="C29" s="897">
        <v>0</v>
      </c>
      <c r="D29" s="896">
        <v>0</v>
      </c>
      <c r="E29" s="896">
        <v>0</v>
      </c>
      <c r="F29" s="895">
        <f t="shared" si="32"/>
        <v>0</v>
      </c>
      <c r="G29" s="897">
        <v>0</v>
      </c>
      <c r="H29" s="896">
        <v>0</v>
      </c>
      <c r="I29" s="896">
        <v>0</v>
      </c>
      <c r="J29" s="898">
        <f t="shared" si="33"/>
        <v>0</v>
      </c>
      <c r="K29" s="897">
        <f t="shared" si="34"/>
        <v>0</v>
      </c>
      <c r="L29" s="896">
        <f t="shared" si="35"/>
        <v>0</v>
      </c>
      <c r="M29" s="896">
        <f t="shared" si="36"/>
        <v>0</v>
      </c>
      <c r="N29" s="895">
        <f t="shared" si="37"/>
        <v>0</v>
      </c>
    </row>
    <row r="30" spans="1:59" ht="14.25" x14ac:dyDescent="0.2">
      <c r="A30" s="900">
        <v>5</v>
      </c>
      <c r="B30" s="899" t="s">
        <v>522</v>
      </c>
      <c r="C30" s="897">
        <v>3</v>
      </c>
      <c r="D30" s="896">
        <v>7</v>
      </c>
      <c r="E30" s="896">
        <v>10</v>
      </c>
      <c r="F30" s="895">
        <f t="shared" si="32"/>
        <v>17</v>
      </c>
      <c r="G30" s="897">
        <v>0</v>
      </c>
      <c r="H30" s="896">
        <v>0</v>
      </c>
      <c r="I30" s="896">
        <v>0</v>
      </c>
      <c r="J30" s="898">
        <f t="shared" si="33"/>
        <v>0</v>
      </c>
      <c r="K30" s="897">
        <f t="shared" si="34"/>
        <v>3</v>
      </c>
      <c r="L30" s="896">
        <f t="shared" si="35"/>
        <v>7</v>
      </c>
      <c r="M30" s="896">
        <f t="shared" si="36"/>
        <v>10</v>
      </c>
      <c r="N30" s="895">
        <f t="shared" si="37"/>
        <v>17</v>
      </c>
    </row>
    <row r="31" spans="1:59" ht="14.25" x14ac:dyDescent="0.2">
      <c r="A31" s="900">
        <v>6</v>
      </c>
      <c r="B31" s="899" t="s">
        <v>521</v>
      </c>
      <c r="C31" s="897">
        <v>11</v>
      </c>
      <c r="D31" s="896">
        <v>243</v>
      </c>
      <c r="E31" s="896">
        <v>69</v>
      </c>
      <c r="F31" s="895">
        <f t="shared" si="32"/>
        <v>312</v>
      </c>
      <c r="G31" s="897">
        <v>0</v>
      </c>
      <c r="H31" s="896">
        <v>1</v>
      </c>
      <c r="I31" s="896">
        <v>0</v>
      </c>
      <c r="J31" s="898">
        <f t="shared" si="33"/>
        <v>1</v>
      </c>
      <c r="K31" s="897">
        <f t="shared" si="34"/>
        <v>11</v>
      </c>
      <c r="L31" s="896">
        <f t="shared" si="35"/>
        <v>244</v>
      </c>
      <c r="M31" s="896">
        <f t="shared" si="36"/>
        <v>69</v>
      </c>
      <c r="N31" s="895">
        <f t="shared" si="37"/>
        <v>313</v>
      </c>
    </row>
    <row r="32" spans="1:59" ht="14.25" x14ac:dyDescent="0.2">
      <c r="A32" s="900">
        <v>7</v>
      </c>
      <c r="B32" s="899" t="s">
        <v>520</v>
      </c>
      <c r="C32" s="897">
        <v>4</v>
      </c>
      <c r="D32" s="896">
        <v>1798</v>
      </c>
      <c r="E32" s="896">
        <v>366</v>
      </c>
      <c r="F32" s="895">
        <f t="shared" si="32"/>
        <v>2164</v>
      </c>
      <c r="G32" s="897">
        <v>0</v>
      </c>
      <c r="H32" s="896">
        <v>0</v>
      </c>
      <c r="I32" s="896">
        <v>0</v>
      </c>
      <c r="J32" s="898">
        <f t="shared" si="33"/>
        <v>0</v>
      </c>
      <c r="K32" s="897">
        <f t="shared" si="34"/>
        <v>4</v>
      </c>
      <c r="L32" s="896">
        <f t="shared" si="35"/>
        <v>1798</v>
      </c>
      <c r="M32" s="896">
        <f t="shared" si="36"/>
        <v>366</v>
      </c>
      <c r="N32" s="895">
        <f t="shared" si="37"/>
        <v>2164</v>
      </c>
    </row>
    <row r="33" spans="1:14" ht="14.25" x14ac:dyDescent="0.2">
      <c r="A33" s="900">
        <v>8</v>
      </c>
      <c r="B33" s="899" t="s">
        <v>519</v>
      </c>
      <c r="C33" s="897">
        <v>4</v>
      </c>
      <c r="D33" s="896">
        <v>123</v>
      </c>
      <c r="E33" s="896">
        <v>28</v>
      </c>
      <c r="F33" s="895">
        <f t="shared" si="32"/>
        <v>151</v>
      </c>
      <c r="G33" s="897">
        <v>0</v>
      </c>
      <c r="H33" s="896">
        <v>0</v>
      </c>
      <c r="I33" s="896">
        <v>0</v>
      </c>
      <c r="J33" s="898">
        <f t="shared" si="33"/>
        <v>0</v>
      </c>
      <c r="K33" s="897">
        <f t="shared" si="34"/>
        <v>4</v>
      </c>
      <c r="L33" s="896">
        <f t="shared" si="35"/>
        <v>123</v>
      </c>
      <c r="M33" s="896">
        <f t="shared" si="36"/>
        <v>28</v>
      </c>
      <c r="N33" s="895">
        <f t="shared" si="37"/>
        <v>151</v>
      </c>
    </row>
    <row r="34" spans="1:14" ht="15" thickBot="1" x14ac:dyDescent="0.25">
      <c r="A34" s="894">
        <v>9</v>
      </c>
      <c r="B34" s="893" t="s">
        <v>518</v>
      </c>
      <c r="C34" s="891">
        <v>10</v>
      </c>
      <c r="D34" s="890">
        <v>1049</v>
      </c>
      <c r="E34" s="890">
        <v>46</v>
      </c>
      <c r="F34" s="892">
        <f t="shared" si="32"/>
        <v>1095</v>
      </c>
      <c r="G34" s="891">
        <v>0</v>
      </c>
      <c r="H34" s="890">
        <v>0</v>
      </c>
      <c r="I34" s="890">
        <v>0</v>
      </c>
      <c r="J34" s="889">
        <f t="shared" si="33"/>
        <v>0</v>
      </c>
      <c r="K34" s="888">
        <f t="shared" si="34"/>
        <v>10</v>
      </c>
      <c r="L34" s="887">
        <f t="shared" si="35"/>
        <v>1049</v>
      </c>
      <c r="M34" s="887">
        <f t="shared" si="36"/>
        <v>46</v>
      </c>
      <c r="N34" s="886">
        <f t="shared" si="37"/>
        <v>1095</v>
      </c>
    </row>
    <row r="35" spans="1:14" ht="15.75" thickBot="1" x14ac:dyDescent="0.25">
      <c r="A35" s="3035" t="s">
        <v>3</v>
      </c>
      <c r="B35" s="3036"/>
      <c r="C35" s="884">
        <f t="shared" ref="C35:N35" si="38">SUM(C25:C34)</f>
        <v>39</v>
      </c>
      <c r="D35" s="883">
        <f t="shared" si="38"/>
        <v>3377</v>
      </c>
      <c r="E35" s="883">
        <f t="shared" si="38"/>
        <v>540</v>
      </c>
      <c r="F35" s="882">
        <f t="shared" si="38"/>
        <v>3917</v>
      </c>
      <c r="G35" s="884">
        <f t="shared" si="38"/>
        <v>0</v>
      </c>
      <c r="H35" s="883">
        <f t="shared" si="38"/>
        <v>2</v>
      </c>
      <c r="I35" s="883">
        <f t="shared" si="38"/>
        <v>0</v>
      </c>
      <c r="J35" s="885">
        <f t="shared" si="38"/>
        <v>2</v>
      </c>
      <c r="K35" s="884">
        <f t="shared" si="38"/>
        <v>39</v>
      </c>
      <c r="L35" s="883">
        <f t="shared" si="38"/>
        <v>3379</v>
      </c>
      <c r="M35" s="883">
        <f t="shared" si="38"/>
        <v>540</v>
      </c>
      <c r="N35" s="882">
        <f t="shared" si="38"/>
        <v>3919</v>
      </c>
    </row>
    <row r="37" spans="1:14" ht="15" x14ac:dyDescent="0.25">
      <c r="A37" s="3030" t="s">
        <v>531</v>
      </c>
      <c r="B37" s="3030"/>
      <c r="C37" s="3030"/>
      <c r="D37" s="3030"/>
      <c r="E37" s="3030"/>
      <c r="F37" s="3030"/>
      <c r="G37" s="3030"/>
      <c r="H37" s="3030"/>
      <c r="I37" s="3030"/>
      <c r="J37" s="3030"/>
      <c r="K37" s="3030"/>
      <c r="L37" s="3030"/>
      <c r="M37" s="3030"/>
      <c r="N37" s="3030"/>
    </row>
    <row r="38" spans="1:14" ht="15" x14ac:dyDescent="0.25">
      <c r="A38" s="2279" t="s">
        <v>540</v>
      </c>
      <c r="B38" s="2279"/>
      <c r="C38" s="2279"/>
      <c r="D38" s="2279"/>
      <c r="E38" s="2279"/>
      <c r="F38" s="2279"/>
      <c r="G38" s="2279"/>
      <c r="H38" s="2279"/>
      <c r="I38" s="2279"/>
      <c r="J38" s="2279"/>
      <c r="K38" s="2279"/>
      <c r="L38" s="2279"/>
      <c r="M38" s="2279"/>
      <c r="N38" s="2279"/>
    </row>
    <row r="39" spans="1:14" ht="14.25" x14ac:dyDescent="0.2">
      <c r="A39" s="586"/>
      <c r="B39" s="586"/>
      <c r="C39" s="586"/>
      <c r="D39" s="586"/>
      <c r="E39" s="586"/>
      <c r="F39" s="586"/>
      <c r="G39" s="586"/>
      <c r="H39" s="586"/>
      <c r="I39" s="586"/>
      <c r="J39" s="586"/>
      <c r="K39" s="586"/>
      <c r="L39" s="586"/>
      <c r="M39" s="586"/>
      <c r="N39" s="586"/>
    </row>
    <row r="40" spans="1:14" ht="15" thickBot="1" x14ac:dyDescent="0.25">
      <c r="A40" s="586"/>
      <c r="B40" s="586"/>
      <c r="C40" s="586"/>
      <c r="D40" s="586"/>
      <c r="E40" s="586"/>
      <c r="F40" s="586"/>
      <c r="G40" s="586"/>
      <c r="H40" s="586"/>
      <c r="I40" s="586"/>
      <c r="J40" s="586"/>
      <c r="K40" s="586"/>
      <c r="L40" s="586"/>
      <c r="M40" s="586"/>
      <c r="N40" s="586"/>
    </row>
    <row r="41" spans="1:14" ht="15" x14ac:dyDescent="0.25">
      <c r="A41" s="3031" t="s">
        <v>529</v>
      </c>
      <c r="B41" s="3032"/>
      <c r="C41" s="3037" t="s">
        <v>39</v>
      </c>
      <c r="D41" s="3038"/>
      <c r="E41" s="3038"/>
      <c r="F41" s="3039"/>
      <c r="G41" s="3037" t="s">
        <v>38</v>
      </c>
      <c r="H41" s="3038"/>
      <c r="I41" s="3038"/>
      <c r="J41" s="3038"/>
      <c r="K41" s="3037" t="s">
        <v>3</v>
      </c>
      <c r="L41" s="3038"/>
      <c r="M41" s="3038"/>
      <c r="N41" s="3039"/>
    </row>
    <row r="42" spans="1:14" ht="15.75" thickBot="1" x14ac:dyDescent="0.3">
      <c r="A42" s="3033"/>
      <c r="B42" s="3034"/>
      <c r="C42" s="909" t="s">
        <v>527</v>
      </c>
      <c r="D42" s="908" t="s">
        <v>127</v>
      </c>
      <c r="E42" s="908" t="s">
        <v>131</v>
      </c>
      <c r="F42" s="907" t="s">
        <v>528</v>
      </c>
      <c r="G42" s="909" t="s">
        <v>527</v>
      </c>
      <c r="H42" s="908" t="s">
        <v>127</v>
      </c>
      <c r="I42" s="908" t="s">
        <v>131</v>
      </c>
      <c r="J42" s="910" t="s">
        <v>528</v>
      </c>
      <c r="K42" s="909" t="s">
        <v>527</v>
      </c>
      <c r="L42" s="908" t="s">
        <v>127</v>
      </c>
      <c r="M42" s="908" t="s">
        <v>131</v>
      </c>
      <c r="N42" s="907" t="s">
        <v>430</v>
      </c>
    </row>
    <row r="43" spans="1:14" ht="14.25" x14ac:dyDescent="0.2">
      <c r="A43" s="906">
        <v>0</v>
      </c>
      <c r="B43" s="905" t="s">
        <v>97</v>
      </c>
      <c r="C43" s="903">
        <v>0</v>
      </c>
      <c r="D43" s="902">
        <v>0</v>
      </c>
      <c r="E43" s="902">
        <v>0</v>
      </c>
      <c r="F43" s="901">
        <f t="shared" ref="F43:F52" si="39">SUM(D43:E43)</f>
        <v>0</v>
      </c>
      <c r="G43" s="903">
        <v>0</v>
      </c>
      <c r="H43" s="902">
        <v>0</v>
      </c>
      <c r="I43" s="902">
        <v>0</v>
      </c>
      <c r="J43" s="904">
        <f t="shared" ref="J43:J52" si="40">SUM(H43:I43)</f>
        <v>0</v>
      </c>
      <c r="K43" s="903">
        <f t="shared" ref="K43:K52" si="41">+C43+G43</f>
        <v>0</v>
      </c>
      <c r="L43" s="902">
        <f t="shared" ref="L43:L52" si="42">+D43+H43</f>
        <v>0</v>
      </c>
      <c r="M43" s="902">
        <f t="shared" ref="M43:M52" si="43">+E43+I43</f>
        <v>0</v>
      </c>
      <c r="N43" s="901">
        <f t="shared" ref="N43:N52" si="44">+F43+J43</f>
        <v>0</v>
      </c>
    </row>
    <row r="44" spans="1:14" ht="14.25" x14ac:dyDescent="0.2">
      <c r="A44" s="900">
        <v>1</v>
      </c>
      <c r="B44" s="899" t="s">
        <v>526</v>
      </c>
      <c r="C44" s="897">
        <v>0</v>
      </c>
      <c r="D44" s="896">
        <v>0</v>
      </c>
      <c r="E44" s="896">
        <v>0</v>
      </c>
      <c r="F44" s="895">
        <f t="shared" si="39"/>
        <v>0</v>
      </c>
      <c r="G44" s="897">
        <v>0</v>
      </c>
      <c r="H44" s="896">
        <v>0</v>
      </c>
      <c r="I44" s="896">
        <v>0</v>
      </c>
      <c r="J44" s="898">
        <f t="shared" si="40"/>
        <v>0</v>
      </c>
      <c r="K44" s="897">
        <f t="shared" si="41"/>
        <v>0</v>
      </c>
      <c r="L44" s="896">
        <f t="shared" si="42"/>
        <v>0</v>
      </c>
      <c r="M44" s="896">
        <f t="shared" si="43"/>
        <v>0</v>
      </c>
      <c r="N44" s="895">
        <f t="shared" si="44"/>
        <v>0</v>
      </c>
    </row>
    <row r="45" spans="1:14" ht="14.25" x14ac:dyDescent="0.2">
      <c r="A45" s="900">
        <v>2</v>
      </c>
      <c r="B45" s="899" t="s">
        <v>525</v>
      </c>
      <c r="C45" s="897">
        <v>0</v>
      </c>
      <c r="D45" s="896">
        <v>0</v>
      </c>
      <c r="E45" s="896">
        <v>0</v>
      </c>
      <c r="F45" s="895">
        <f t="shared" si="39"/>
        <v>0</v>
      </c>
      <c r="G45" s="897">
        <v>0</v>
      </c>
      <c r="H45" s="896">
        <v>0</v>
      </c>
      <c r="I45" s="896">
        <v>0</v>
      </c>
      <c r="J45" s="898">
        <f t="shared" si="40"/>
        <v>0</v>
      </c>
      <c r="K45" s="897">
        <f t="shared" si="41"/>
        <v>0</v>
      </c>
      <c r="L45" s="896">
        <f t="shared" si="42"/>
        <v>0</v>
      </c>
      <c r="M45" s="896">
        <f t="shared" si="43"/>
        <v>0</v>
      </c>
      <c r="N45" s="895">
        <f t="shared" si="44"/>
        <v>0</v>
      </c>
    </row>
    <row r="46" spans="1:14" ht="14.25" x14ac:dyDescent="0.2">
      <c r="A46" s="900">
        <v>3</v>
      </c>
      <c r="B46" s="899" t="s">
        <v>524</v>
      </c>
      <c r="C46" s="897">
        <v>6</v>
      </c>
      <c r="D46" s="896">
        <v>448</v>
      </c>
      <c r="E46" s="896">
        <v>41</v>
      </c>
      <c r="F46" s="895">
        <f t="shared" si="39"/>
        <v>489</v>
      </c>
      <c r="G46" s="897">
        <v>0</v>
      </c>
      <c r="H46" s="896">
        <v>0</v>
      </c>
      <c r="I46" s="896">
        <v>0</v>
      </c>
      <c r="J46" s="898">
        <f t="shared" si="40"/>
        <v>0</v>
      </c>
      <c r="K46" s="897">
        <f t="shared" si="41"/>
        <v>6</v>
      </c>
      <c r="L46" s="896">
        <f t="shared" si="42"/>
        <v>448</v>
      </c>
      <c r="M46" s="896">
        <f t="shared" si="43"/>
        <v>41</v>
      </c>
      <c r="N46" s="895">
        <f t="shared" si="44"/>
        <v>489</v>
      </c>
    </row>
    <row r="47" spans="1:14" ht="14.25" x14ac:dyDescent="0.2">
      <c r="A47" s="900">
        <v>4</v>
      </c>
      <c r="B47" s="899" t="s">
        <v>523</v>
      </c>
      <c r="C47" s="897">
        <v>0</v>
      </c>
      <c r="D47" s="896">
        <v>0</v>
      </c>
      <c r="E47" s="896">
        <v>0</v>
      </c>
      <c r="F47" s="895">
        <f t="shared" si="39"/>
        <v>0</v>
      </c>
      <c r="G47" s="897">
        <v>0</v>
      </c>
      <c r="H47" s="896">
        <v>0</v>
      </c>
      <c r="I47" s="896">
        <v>0</v>
      </c>
      <c r="J47" s="898">
        <f t="shared" si="40"/>
        <v>0</v>
      </c>
      <c r="K47" s="897">
        <f t="shared" si="41"/>
        <v>0</v>
      </c>
      <c r="L47" s="896">
        <f t="shared" si="42"/>
        <v>0</v>
      </c>
      <c r="M47" s="896">
        <f t="shared" si="43"/>
        <v>0</v>
      </c>
      <c r="N47" s="895">
        <f t="shared" si="44"/>
        <v>0</v>
      </c>
    </row>
    <row r="48" spans="1:14" ht="14.25" x14ac:dyDescent="0.2">
      <c r="A48" s="900">
        <v>5</v>
      </c>
      <c r="B48" s="899" t="s">
        <v>522</v>
      </c>
      <c r="C48" s="897">
        <v>1</v>
      </c>
      <c r="D48" s="896">
        <v>59</v>
      </c>
      <c r="E48" s="896">
        <v>8</v>
      </c>
      <c r="F48" s="895">
        <f t="shared" si="39"/>
        <v>67</v>
      </c>
      <c r="G48" s="897">
        <v>0</v>
      </c>
      <c r="H48" s="896">
        <v>0</v>
      </c>
      <c r="I48" s="896">
        <v>0</v>
      </c>
      <c r="J48" s="898">
        <f t="shared" si="40"/>
        <v>0</v>
      </c>
      <c r="K48" s="897">
        <f t="shared" si="41"/>
        <v>1</v>
      </c>
      <c r="L48" s="896">
        <f t="shared" si="42"/>
        <v>59</v>
      </c>
      <c r="M48" s="896">
        <f t="shared" si="43"/>
        <v>8</v>
      </c>
      <c r="N48" s="895">
        <f t="shared" si="44"/>
        <v>67</v>
      </c>
    </row>
    <row r="49" spans="1:14" ht="14.25" x14ac:dyDescent="0.2">
      <c r="A49" s="900">
        <v>6</v>
      </c>
      <c r="B49" s="899" t="s">
        <v>521</v>
      </c>
      <c r="C49" s="897">
        <v>18</v>
      </c>
      <c r="D49" s="896">
        <v>499</v>
      </c>
      <c r="E49" s="896">
        <v>205</v>
      </c>
      <c r="F49" s="895">
        <f t="shared" si="39"/>
        <v>704</v>
      </c>
      <c r="G49" s="897">
        <v>0</v>
      </c>
      <c r="H49" s="896">
        <v>6</v>
      </c>
      <c r="I49" s="896">
        <v>1</v>
      </c>
      <c r="J49" s="898">
        <f t="shared" si="40"/>
        <v>7</v>
      </c>
      <c r="K49" s="897">
        <f t="shared" si="41"/>
        <v>18</v>
      </c>
      <c r="L49" s="896">
        <f t="shared" si="42"/>
        <v>505</v>
      </c>
      <c r="M49" s="896">
        <f t="shared" si="43"/>
        <v>206</v>
      </c>
      <c r="N49" s="895">
        <f t="shared" si="44"/>
        <v>711</v>
      </c>
    </row>
    <row r="50" spans="1:14" ht="14.25" x14ac:dyDescent="0.2">
      <c r="A50" s="900">
        <v>7</v>
      </c>
      <c r="B50" s="899" t="s">
        <v>520</v>
      </c>
      <c r="C50" s="897">
        <v>7</v>
      </c>
      <c r="D50" s="896">
        <v>2532</v>
      </c>
      <c r="E50" s="896">
        <v>139</v>
      </c>
      <c r="F50" s="895">
        <f t="shared" si="39"/>
        <v>2671</v>
      </c>
      <c r="G50" s="897">
        <v>0</v>
      </c>
      <c r="H50" s="896">
        <v>0</v>
      </c>
      <c r="I50" s="896">
        <v>0</v>
      </c>
      <c r="J50" s="898">
        <f t="shared" si="40"/>
        <v>0</v>
      </c>
      <c r="K50" s="897">
        <f t="shared" si="41"/>
        <v>7</v>
      </c>
      <c r="L50" s="896">
        <f t="shared" si="42"/>
        <v>2532</v>
      </c>
      <c r="M50" s="896">
        <f t="shared" si="43"/>
        <v>139</v>
      </c>
      <c r="N50" s="895">
        <f t="shared" si="44"/>
        <v>2671</v>
      </c>
    </row>
    <row r="51" spans="1:14" ht="14.25" x14ac:dyDescent="0.2">
      <c r="A51" s="900">
        <v>8</v>
      </c>
      <c r="B51" s="899" t="s">
        <v>519</v>
      </c>
      <c r="C51" s="897">
        <v>7</v>
      </c>
      <c r="D51" s="896">
        <v>65</v>
      </c>
      <c r="E51" s="896">
        <v>17</v>
      </c>
      <c r="F51" s="895">
        <f t="shared" si="39"/>
        <v>82</v>
      </c>
      <c r="G51" s="897">
        <v>0</v>
      </c>
      <c r="H51" s="896">
        <v>0</v>
      </c>
      <c r="I51" s="896">
        <v>1</v>
      </c>
      <c r="J51" s="898">
        <f t="shared" si="40"/>
        <v>1</v>
      </c>
      <c r="K51" s="897">
        <f t="shared" si="41"/>
        <v>7</v>
      </c>
      <c r="L51" s="896">
        <f t="shared" si="42"/>
        <v>65</v>
      </c>
      <c r="M51" s="896">
        <f t="shared" si="43"/>
        <v>18</v>
      </c>
      <c r="N51" s="895">
        <f t="shared" si="44"/>
        <v>83</v>
      </c>
    </row>
    <row r="52" spans="1:14" ht="15" thickBot="1" x14ac:dyDescent="0.25">
      <c r="A52" s="894">
        <v>9</v>
      </c>
      <c r="B52" s="893" t="s">
        <v>518</v>
      </c>
      <c r="C52" s="891">
        <v>7</v>
      </c>
      <c r="D52" s="890">
        <v>483</v>
      </c>
      <c r="E52" s="890">
        <v>105</v>
      </c>
      <c r="F52" s="892">
        <f t="shared" si="39"/>
        <v>588</v>
      </c>
      <c r="G52" s="891">
        <v>0</v>
      </c>
      <c r="H52" s="890">
        <v>0</v>
      </c>
      <c r="I52" s="890">
        <v>0</v>
      </c>
      <c r="J52" s="889">
        <f t="shared" si="40"/>
        <v>0</v>
      </c>
      <c r="K52" s="888">
        <f t="shared" si="41"/>
        <v>7</v>
      </c>
      <c r="L52" s="887">
        <f t="shared" si="42"/>
        <v>483</v>
      </c>
      <c r="M52" s="887">
        <f t="shared" si="43"/>
        <v>105</v>
      </c>
      <c r="N52" s="886">
        <f t="shared" si="44"/>
        <v>588</v>
      </c>
    </row>
    <row r="53" spans="1:14" ht="15.75" thickBot="1" x14ac:dyDescent="0.25">
      <c r="A53" s="3035" t="s">
        <v>3</v>
      </c>
      <c r="B53" s="3036"/>
      <c r="C53" s="884">
        <f t="shared" ref="C53:N53" si="45">SUM(C43:C52)</f>
        <v>46</v>
      </c>
      <c r="D53" s="883">
        <f t="shared" si="45"/>
        <v>4086</v>
      </c>
      <c r="E53" s="883">
        <f t="shared" si="45"/>
        <v>515</v>
      </c>
      <c r="F53" s="882">
        <f t="shared" si="45"/>
        <v>4601</v>
      </c>
      <c r="G53" s="884">
        <f t="shared" si="45"/>
        <v>0</v>
      </c>
      <c r="H53" s="883">
        <f t="shared" si="45"/>
        <v>6</v>
      </c>
      <c r="I53" s="883">
        <f t="shared" si="45"/>
        <v>2</v>
      </c>
      <c r="J53" s="885">
        <f t="shared" si="45"/>
        <v>8</v>
      </c>
      <c r="K53" s="884">
        <f t="shared" si="45"/>
        <v>46</v>
      </c>
      <c r="L53" s="883">
        <f t="shared" si="45"/>
        <v>4092</v>
      </c>
      <c r="M53" s="883">
        <f t="shared" si="45"/>
        <v>517</v>
      </c>
      <c r="N53" s="882">
        <f t="shared" si="45"/>
        <v>4609</v>
      </c>
    </row>
    <row r="55" spans="1:14" ht="15" x14ac:dyDescent="0.25">
      <c r="A55" s="3030" t="s">
        <v>531</v>
      </c>
      <c r="B55" s="3030"/>
      <c r="C55" s="3030"/>
      <c r="D55" s="3030"/>
      <c r="E55" s="3030"/>
      <c r="F55" s="3030"/>
      <c r="G55" s="3030"/>
      <c r="H55" s="3030"/>
      <c r="I55" s="3030"/>
      <c r="J55" s="3030"/>
      <c r="K55" s="3030"/>
      <c r="L55" s="3030"/>
      <c r="M55" s="3030"/>
      <c r="N55" s="3030"/>
    </row>
    <row r="56" spans="1:14" ht="15" x14ac:dyDescent="0.25">
      <c r="A56" s="2279" t="s">
        <v>539</v>
      </c>
      <c r="B56" s="2279"/>
      <c r="C56" s="2279"/>
      <c r="D56" s="2279"/>
      <c r="E56" s="2279"/>
      <c r="F56" s="2279"/>
      <c r="G56" s="2279"/>
      <c r="H56" s="2279"/>
      <c r="I56" s="2279"/>
      <c r="J56" s="2279"/>
      <c r="K56" s="2279"/>
      <c r="L56" s="2279"/>
      <c r="M56" s="2279"/>
      <c r="N56" s="2279"/>
    </row>
    <row r="57" spans="1:14" ht="14.25" x14ac:dyDescent="0.2">
      <c r="A57" s="586"/>
      <c r="B57" s="586"/>
      <c r="C57" s="586"/>
      <c r="D57" s="586"/>
      <c r="E57" s="586"/>
      <c r="F57" s="586"/>
      <c r="G57" s="586"/>
      <c r="H57" s="586"/>
      <c r="I57" s="586"/>
      <c r="J57" s="586"/>
      <c r="K57" s="586"/>
      <c r="L57" s="586"/>
      <c r="M57" s="586"/>
      <c r="N57" s="586"/>
    </row>
    <row r="58" spans="1:14" ht="15" thickBot="1" x14ac:dyDescent="0.25">
      <c r="A58" s="586"/>
      <c r="B58" s="586"/>
      <c r="C58" s="586"/>
      <c r="D58" s="586"/>
      <c r="E58" s="586"/>
      <c r="F58" s="586"/>
      <c r="G58" s="586"/>
      <c r="H58" s="586"/>
      <c r="I58" s="586"/>
      <c r="J58" s="586"/>
      <c r="K58" s="586"/>
      <c r="L58" s="586"/>
      <c r="M58" s="586"/>
      <c r="N58" s="586"/>
    </row>
    <row r="59" spans="1:14" ht="15" x14ac:dyDescent="0.25">
      <c r="A59" s="3031" t="s">
        <v>529</v>
      </c>
      <c r="B59" s="3032"/>
      <c r="C59" s="3037" t="s">
        <v>39</v>
      </c>
      <c r="D59" s="3038"/>
      <c r="E59" s="3038"/>
      <c r="F59" s="3039"/>
      <c r="G59" s="3037" t="s">
        <v>38</v>
      </c>
      <c r="H59" s="3038"/>
      <c r="I59" s="3038"/>
      <c r="J59" s="3038"/>
      <c r="K59" s="3037" t="s">
        <v>3</v>
      </c>
      <c r="L59" s="3038"/>
      <c r="M59" s="3038"/>
      <c r="N59" s="3039"/>
    </row>
    <row r="60" spans="1:14" ht="15.75" thickBot="1" x14ac:dyDescent="0.3">
      <c r="A60" s="3033"/>
      <c r="B60" s="3034"/>
      <c r="C60" s="909" t="s">
        <v>527</v>
      </c>
      <c r="D60" s="908" t="s">
        <v>127</v>
      </c>
      <c r="E60" s="908" t="s">
        <v>131</v>
      </c>
      <c r="F60" s="907" t="s">
        <v>528</v>
      </c>
      <c r="G60" s="909" t="s">
        <v>527</v>
      </c>
      <c r="H60" s="908" t="s">
        <v>127</v>
      </c>
      <c r="I60" s="908" t="s">
        <v>131</v>
      </c>
      <c r="J60" s="910" t="s">
        <v>528</v>
      </c>
      <c r="K60" s="909" t="s">
        <v>527</v>
      </c>
      <c r="L60" s="908" t="s">
        <v>127</v>
      </c>
      <c r="M60" s="908" t="s">
        <v>131</v>
      </c>
      <c r="N60" s="907" t="s">
        <v>430</v>
      </c>
    </row>
    <row r="61" spans="1:14" ht="14.25" x14ac:dyDescent="0.2">
      <c r="A61" s="906">
        <v>0</v>
      </c>
      <c r="B61" s="905" t="s">
        <v>97</v>
      </c>
      <c r="C61" s="903">
        <v>0</v>
      </c>
      <c r="D61" s="902">
        <v>0</v>
      </c>
      <c r="E61" s="902">
        <v>0</v>
      </c>
      <c r="F61" s="901">
        <f t="shared" ref="F61:F70" si="46">SUM(D61:E61)</f>
        <v>0</v>
      </c>
      <c r="G61" s="903">
        <v>0</v>
      </c>
      <c r="H61" s="902">
        <v>0</v>
      </c>
      <c r="I61" s="902">
        <v>0</v>
      </c>
      <c r="J61" s="904">
        <f t="shared" ref="J61:J70" si="47">SUM(H61:I61)</f>
        <v>0</v>
      </c>
      <c r="K61" s="903">
        <f t="shared" ref="K61:K70" si="48">+C61+G61</f>
        <v>0</v>
      </c>
      <c r="L61" s="902">
        <f t="shared" ref="L61:L70" si="49">+D61+H61</f>
        <v>0</v>
      </c>
      <c r="M61" s="902">
        <f t="shared" ref="M61:M70" si="50">+E61+I61</f>
        <v>0</v>
      </c>
      <c r="N61" s="901">
        <f t="shared" ref="N61:N70" si="51">+F61+J61</f>
        <v>0</v>
      </c>
    </row>
    <row r="62" spans="1:14" ht="14.25" x14ac:dyDescent="0.2">
      <c r="A62" s="900">
        <v>1</v>
      </c>
      <c r="B62" s="899" t="s">
        <v>526</v>
      </c>
      <c r="C62" s="897">
        <v>0</v>
      </c>
      <c r="D62" s="896">
        <v>0</v>
      </c>
      <c r="E62" s="896">
        <v>0</v>
      </c>
      <c r="F62" s="895">
        <f t="shared" si="46"/>
        <v>0</v>
      </c>
      <c r="G62" s="897">
        <v>0</v>
      </c>
      <c r="H62" s="896">
        <v>0</v>
      </c>
      <c r="I62" s="896">
        <v>0</v>
      </c>
      <c r="J62" s="898">
        <f t="shared" si="47"/>
        <v>0</v>
      </c>
      <c r="K62" s="897">
        <f t="shared" si="48"/>
        <v>0</v>
      </c>
      <c r="L62" s="896">
        <f t="shared" si="49"/>
        <v>0</v>
      </c>
      <c r="M62" s="896">
        <f t="shared" si="50"/>
        <v>0</v>
      </c>
      <c r="N62" s="895">
        <f t="shared" si="51"/>
        <v>0</v>
      </c>
    </row>
    <row r="63" spans="1:14" ht="14.25" x14ac:dyDescent="0.2">
      <c r="A63" s="900">
        <v>2</v>
      </c>
      <c r="B63" s="899" t="s">
        <v>525</v>
      </c>
      <c r="C63" s="897">
        <v>1</v>
      </c>
      <c r="D63" s="1484">
        <v>19</v>
      </c>
      <c r="E63" s="1484">
        <v>1</v>
      </c>
      <c r="F63" s="895">
        <f t="shared" si="46"/>
        <v>20</v>
      </c>
      <c r="G63" s="897">
        <v>0</v>
      </c>
      <c r="H63" s="1486">
        <v>0</v>
      </c>
      <c r="I63" s="1486">
        <v>0</v>
      </c>
      <c r="J63" s="898">
        <f t="shared" si="47"/>
        <v>0</v>
      </c>
      <c r="K63" s="897">
        <f t="shared" si="48"/>
        <v>1</v>
      </c>
      <c r="L63" s="896">
        <f t="shared" si="49"/>
        <v>19</v>
      </c>
      <c r="M63" s="896">
        <f t="shared" si="50"/>
        <v>1</v>
      </c>
      <c r="N63" s="895">
        <f t="shared" si="51"/>
        <v>20</v>
      </c>
    </row>
    <row r="64" spans="1:14" ht="14.25" x14ac:dyDescent="0.2">
      <c r="A64" s="900">
        <v>3</v>
      </c>
      <c r="B64" s="899" t="s">
        <v>524</v>
      </c>
      <c r="C64" s="897">
        <v>4</v>
      </c>
      <c r="D64" s="1484">
        <v>58</v>
      </c>
      <c r="E64" s="1484">
        <v>27</v>
      </c>
      <c r="F64" s="895">
        <f t="shared" si="46"/>
        <v>85</v>
      </c>
      <c r="G64" s="897">
        <v>0</v>
      </c>
      <c r="H64" s="1486">
        <v>3</v>
      </c>
      <c r="I64" s="1486">
        <v>0</v>
      </c>
      <c r="J64" s="898">
        <f t="shared" si="47"/>
        <v>3</v>
      </c>
      <c r="K64" s="897">
        <f t="shared" si="48"/>
        <v>4</v>
      </c>
      <c r="L64" s="896">
        <f t="shared" si="49"/>
        <v>61</v>
      </c>
      <c r="M64" s="896">
        <f t="shared" si="50"/>
        <v>27</v>
      </c>
      <c r="N64" s="895">
        <f t="shared" si="51"/>
        <v>88</v>
      </c>
    </row>
    <row r="65" spans="1:14" ht="14.25" x14ac:dyDescent="0.2">
      <c r="A65" s="900">
        <v>4</v>
      </c>
      <c r="B65" s="899" t="s">
        <v>523</v>
      </c>
      <c r="C65" s="897">
        <v>0</v>
      </c>
      <c r="D65" s="1484">
        <v>0</v>
      </c>
      <c r="E65" s="1484">
        <v>0</v>
      </c>
      <c r="F65" s="895">
        <f t="shared" si="46"/>
        <v>0</v>
      </c>
      <c r="G65" s="897">
        <v>0</v>
      </c>
      <c r="H65" s="1486">
        <v>0</v>
      </c>
      <c r="I65" s="1486">
        <v>0</v>
      </c>
      <c r="J65" s="898">
        <f t="shared" si="47"/>
        <v>0</v>
      </c>
      <c r="K65" s="897">
        <f t="shared" si="48"/>
        <v>0</v>
      </c>
      <c r="L65" s="896">
        <f t="shared" si="49"/>
        <v>0</v>
      </c>
      <c r="M65" s="896">
        <f t="shared" si="50"/>
        <v>0</v>
      </c>
      <c r="N65" s="895">
        <f t="shared" si="51"/>
        <v>0</v>
      </c>
    </row>
    <row r="66" spans="1:14" ht="14.25" x14ac:dyDescent="0.2">
      <c r="A66" s="900">
        <v>5</v>
      </c>
      <c r="B66" s="899" t="s">
        <v>522</v>
      </c>
      <c r="C66" s="897">
        <v>2</v>
      </c>
      <c r="D66" s="1484">
        <v>11</v>
      </c>
      <c r="E66" s="1484">
        <v>10</v>
      </c>
      <c r="F66" s="895">
        <f t="shared" si="46"/>
        <v>21</v>
      </c>
      <c r="G66" s="897">
        <v>0</v>
      </c>
      <c r="H66" s="1486">
        <v>1</v>
      </c>
      <c r="I66" s="1486">
        <v>0</v>
      </c>
      <c r="J66" s="898">
        <f t="shared" si="47"/>
        <v>1</v>
      </c>
      <c r="K66" s="897">
        <f t="shared" si="48"/>
        <v>2</v>
      </c>
      <c r="L66" s="896">
        <f t="shared" si="49"/>
        <v>12</v>
      </c>
      <c r="M66" s="896">
        <f t="shared" si="50"/>
        <v>10</v>
      </c>
      <c r="N66" s="895">
        <f t="shared" si="51"/>
        <v>22</v>
      </c>
    </row>
    <row r="67" spans="1:14" ht="14.25" x14ac:dyDescent="0.2">
      <c r="A67" s="900">
        <v>6</v>
      </c>
      <c r="B67" s="899" t="s">
        <v>521</v>
      </c>
      <c r="C67" s="897">
        <v>11</v>
      </c>
      <c r="D67" s="1484">
        <v>233</v>
      </c>
      <c r="E67" s="1484">
        <v>218</v>
      </c>
      <c r="F67" s="895">
        <f t="shared" si="46"/>
        <v>451</v>
      </c>
      <c r="G67" s="897">
        <v>0</v>
      </c>
      <c r="H67" s="1486">
        <v>1</v>
      </c>
      <c r="I67" s="1486">
        <v>1</v>
      </c>
      <c r="J67" s="898">
        <f t="shared" si="47"/>
        <v>2</v>
      </c>
      <c r="K67" s="897">
        <f t="shared" si="48"/>
        <v>11</v>
      </c>
      <c r="L67" s="896">
        <f t="shared" si="49"/>
        <v>234</v>
      </c>
      <c r="M67" s="896">
        <f t="shared" si="50"/>
        <v>219</v>
      </c>
      <c r="N67" s="895">
        <f t="shared" si="51"/>
        <v>453</v>
      </c>
    </row>
    <row r="68" spans="1:14" ht="14.25" x14ac:dyDescent="0.2">
      <c r="A68" s="900">
        <v>7</v>
      </c>
      <c r="B68" s="899" t="s">
        <v>520</v>
      </c>
      <c r="C68" s="897">
        <v>1</v>
      </c>
      <c r="D68" s="1484">
        <v>5</v>
      </c>
      <c r="E68" s="1484">
        <v>0</v>
      </c>
      <c r="F68" s="895">
        <f t="shared" si="46"/>
        <v>5</v>
      </c>
      <c r="G68" s="897">
        <v>0</v>
      </c>
      <c r="H68" s="1486">
        <v>0</v>
      </c>
      <c r="I68" s="1486">
        <v>0</v>
      </c>
      <c r="J68" s="898">
        <f t="shared" si="47"/>
        <v>0</v>
      </c>
      <c r="K68" s="897">
        <f t="shared" si="48"/>
        <v>1</v>
      </c>
      <c r="L68" s="896">
        <f t="shared" si="49"/>
        <v>5</v>
      </c>
      <c r="M68" s="896">
        <f t="shared" si="50"/>
        <v>0</v>
      </c>
      <c r="N68" s="895">
        <f t="shared" si="51"/>
        <v>5</v>
      </c>
    </row>
    <row r="69" spans="1:14" ht="14.25" x14ac:dyDescent="0.2">
      <c r="A69" s="900">
        <v>8</v>
      </c>
      <c r="B69" s="899" t="s">
        <v>519</v>
      </c>
      <c r="C69" s="897">
        <v>3</v>
      </c>
      <c r="D69" s="1484">
        <v>103</v>
      </c>
      <c r="E69" s="1484">
        <v>27</v>
      </c>
      <c r="F69" s="895">
        <f t="shared" si="46"/>
        <v>130</v>
      </c>
      <c r="G69" s="897">
        <v>0</v>
      </c>
      <c r="H69" s="896">
        <v>0</v>
      </c>
      <c r="I69" s="896">
        <v>0</v>
      </c>
      <c r="J69" s="898">
        <f t="shared" si="47"/>
        <v>0</v>
      </c>
      <c r="K69" s="897">
        <f t="shared" si="48"/>
        <v>3</v>
      </c>
      <c r="L69" s="896">
        <f t="shared" si="49"/>
        <v>103</v>
      </c>
      <c r="M69" s="896">
        <f t="shared" si="50"/>
        <v>27</v>
      </c>
      <c r="N69" s="895">
        <f t="shared" si="51"/>
        <v>130</v>
      </c>
    </row>
    <row r="70" spans="1:14" ht="15" thickBot="1" x14ac:dyDescent="0.25">
      <c r="A70" s="894">
        <v>9</v>
      </c>
      <c r="B70" s="893" t="s">
        <v>518</v>
      </c>
      <c r="C70" s="891">
        <v>5</v>
      </c>
      <c r="D70" s="1484">
        <v>167</v>
      </c>
      <c r="E70" s="1484">
        <v>26</v>
      </c>
      <c r="F70" s="892">
        <f t="shared" si="46"/>
        <v>193</v>
      </c>
      <c r="G70" s="891">
        <v>0</v>
      </c>
      <c r="H70" s="890">
        <v>0</v>
      </c>
      <c r="I70" s="890">
        <v>0</v>
      </c>
      <c r="J70" s="889">
        <f t="shared" si="47"/>
        <v>0</v>
      </c>
      <c r="K70" s="888">
        <f t="shared" si="48"/>
        <v>5</v>
      </c>
      <c r="L70" s="887">
        <f t="shared" si="49"/>
        <v>167</v>
      </c>
      <c r="M70" s="887">
        <f t="shared" si="50"/>
        <v>26</v>
      </c>
      <c r="N70" s="886">
        <f t="shared" si="51"/>
        <v>193</v>
      </c>
    </row>
    <row r="71" spans="1:14" ht="15.75" thickBot="1" x14ac:dyDescent="0.25">
      <c r="A71" s="3035" t="s">
        <v>3</v>
      </c>
      <c r="B71" s="3036"/>
      <c r="C71" s="884">
        <f t="shared" ref="C71:N71" si="52">SUM(C61:C70)</f>
        <v>27</v>
      </c>
      <c r="D71" s="883">
        <f t="shared" si="52"/>
        <v>596</v>
      </c>
      <c r="E71" s="883">
        <f t="shared" si="52"/>
        <v>309</v>
      </c>
      <c r="F71" s="882">
        <f t="shared" si="52"/>
        <v>905</v>
      </c>
      <c r="G71" s="884">
        <f t="shared" si="52"/>
        <v>0</v>
      </c>
      <c r="H71" s="883">
        <f t="shared" si="52"/>
        <v>5</v>
      </c>
      <c r="I71" s="883">
        <f t="shared" si="52"/>
        <v>1</v>
      </c>
      <c r="J71" s="885">
        <f t="shared" si="52"/>
        <v>6</v>
      </c>
      <c r="K71" s="884">
        <f t="shared" si="52"/>
        <v>27</v>
      </c>
      <c r="L71" s="883">
        <f t="shared" si="52"/>
        <v>601</v>
      </c>
      <c r="M71" s="883">
        <f t="shared" si="52"/>
        <v>310</v>
      </c>
      <c r="N71" s="882">
        <f t="shared" si="52"/>
        <v>911</v>
      </c>
    </row>
    <row r="73" spans="1:14" ht="15" x14ac:dyDescent="0.25">
      <c r="A73" s="3030" t="s">
        <v>531</v>
      </c>
      <c r="B73" s="3030"/>
      <c r="C73" s="3030"/>
      <c r="D73" s="3030"/>
      <c r="E73" s="3030"/>
      <c r="F73" s="3030"/>
      <c r="G73" s="3030"/>
      <c r="H73" s="3030"/>
      <c r="I73" s="3030"/>
      <c r="J73" s="3030"/>
      <c r="K73" s="3030"/>
      <c r="L73" s="3030"/>
      <c r="M73" s="3030"/>
      <c r="N73" s="3030"/>
    </row>
    <row r="74" spans="1:14" ht="15" x14ac:dyDescent="0.25">
      <c r="A74" s="2279" t="s">
        <v>538</v>
      </c>
      <c r="B74" s="2279"/>
      <c r="C74" s="2279"/>
      <c r="D74" s="2279"/>
      <c r="E74" s="2279"/>
      <c r="F74" s="2279"/>
      <c r="G74" s="2279"/>
      <c r="H74" s="2279"/>
      <c r="I74" s="2279"/>
      <c r="J74" s="2279"/>
      <c r="K74" s="2279"/>
      <c r="L74" s="2279"/>
      <c r="M74" s="2279"/>
      <c r="N74" s="2279"/>
    </row>
    <row r="75" spans="1:14" ht="14.25" x14ac:dyDescent="0.2">
      <c r="A75" s="586"/>
      <c r="B75" s="586"/>
      <c r="C75" s="586"/>
      <c r="D75" s="586"/>
      <c r="E75" s="586"/>
      <c r="F75" s="586"/>
      <c r="G75" s="586"/>
      <c r="H75" s="586"/>
      <c r="I75" s="586"/>
      <c r="J75" s="586"/>
      <c r="K75" s="586"/>
      <c r="L75" s="586"/>
      <c r="M75" s="586"/>
      <c r="N75" s="586"/>
    </row>
    <row r="76" spans="1:14" ht="15" thickBot="1" x14ac:dyDescent="0.25">
      <c r="A76" s="586"/>
      <c r="B76" s="586"/>
      <c r="C76" s="586"/>
      <c r="D76" s="586"/>
      <c r="E76" s="586"/>
      <c r="F76" s="586"/>
      <c r="G76" s="586"/>
      <c r="H76" s="586"/>
      <c r="I76" s="586"/>
      <c r="J76" s="586"/>
      <c r="K76" s="586"/>
      <c r="L76" s="586"/>
      <c r="M76" s="586"/>
      <c r="N76" s="586"/>
    </row>
    <row r="77" spans="1:14" ht="15" x14ac:dyDescent="0.25">
      <c r="A77" s="3031" t="s">
        <v>529</v>
      </c>
      <c r="B77" s="3032"/>
      <c r="C77" s="3037" t="s">
        <v>39</v>
      </c>
      <c r="D77" s="3038"/>
      <c r="E77" s="3038"/>
      <c r="F77" s="3039"/>
      <c r="G77" s="3037" t="s">
        <v>38</v>
      </c>
      <c r="H77" s="3038"/>
      <c r="I77" s="3038"/>
      <c r="J77" s="3038"/>
      <c r="K77" s="3037" t="s">
        <v>3</v>
      </c>
      <c r="L77" s="3038"/>
      <c r="M77" s="3038"/>
      <c r="N77" s="3039"/>
    </row>
    <row r="78" spans="1:14" ht="15.75" thickBot="1" x14ac:dyDescent="0.3">
      <c r="A78" s="3033"/>
      <c r="B78" s="3034"/>
      <c r="C78" s="909" t="s">
        <v>527</v>
      </c>
      <c r="D78" s="908" t="s">
        <v>127</v>
      </c>
      <c r="E78" s="908" t="s">
        <v>131</v>
      </c>
      <c r="F78" s="907" t="s">
        <v>528</v>
      </c>
      <c r="G78" s="909" t="s">
        <v>527</v>
      </c>
      <c r="H78" s="908" t="s">
        <v>127</v>
      </c>
      <c r="I78" s="908" t="s">
        <v>131</v>
      </c>
      <c r="J78" s="910" t="s">
        <v>528</v>
      </c>
      <c r="K78" s="909" t="s">
        <v>527</v>
      </c>
      <c r="L78" s="908" t="s">
        <v>127</v>
      </c>
      <c r="M78" s="908" t="s">
        <v>131</v>
      </c>
      <c r="N78" s="907" t="s">
        <v>430</v>
      </c>
    </row>
    <row r="79" spans="1:14" ht="15" x14ac:dyDescent="0.25">
      <c r="A79" s="906">
        <v>0</v>
      </c>
      <c r="B79" s="905" t="s">
        <v>97</v>
      </c>
      <c r="C79" s="1667">
        <v>0</v>
      </c>
      <c r="D79" s="1668">
        <v>0</v>
      </c>
      <c r="E79" s="1668">
        <v>0</v>
      </c>
      <c r="F79" s="901">
        <f t="shared" ref="F79:F88" si="53">SUM(D79:E79)</f>
        <v>0</v>
      </c>
      <c r="G79" s="903">
        <v>0</v>
      </c>
      <c r="H79" s="1671">
        <v>0</v>
      </c>
      <c r="I79" s="1671">
        <v>0</v>
      </c>
      <c r="J79" s="904">
        <f t="shared" ref="J79:J88" si="54">SUM(H79:I79)</f>
        <v>0</v>
      </c>
      <c r="K79" s="903">
        <f t="shared" ref="K79:K88" si="55">+C79+G79</f>
        <v>0</v>
      </c>
      <c r="L79" s="902">
        <f t="shared" ref="L79:L88" si="56">+D79+H79</f>
        <v>0</v>
      </c>
      <c r="M79" s="902">
        <f t="shared" ref="M79:M88" si="57">+E79+I79</f>
        <v>0</v>
      </c>
      <c r="N79" s="901">
        <f t="shared" ref="N79:N88" si="58">+F79+J79</f>
        <v>0</v>
      </c>
    </row>
    <row r="80" spans="1:14" ht="15" x14ac:dyDescent="0.25">
      <c r="A80" s="900">
        <v>1</v>
      </c>
      <c r="B80" s="899" t="s">
        <v>526</v>
      </c>
      <c r="C80" s="1669">
        <v>0</v>
      </c>
      <c r="D80" s="1670">
        <v>0</v>
      </c>
      <c r="E80" s="1670">
        <v>0</v>
      </c>
      <c r="F80" s="895">
        <f t="shared" si="53"/>
        <v>0</v>
      </c>
      <c r="G80" s="897">
        <v>0</v>
      </c>
      <c r="H80" s="1672">
        <v>0</v>
      </c>
      <c r="I80" s="1672">
        <v>0</v>
      </c>
      <c r="J80" s="898">
        <f t="shared" si="54"/>
        <v>0</v>
      </c>
      <c r="K80" s="897">
        <f t="shared" si="55"/>
        <v>0</v>
      </c>
      <c r="L80" s="896">
        <f t="shared" si="56"/>
        <v>0</v>
      </c>
      <c r="M80" s="896">
        <f t="shared" si="57"/>
        <v>0</v>
      </c>
      <c r="N80" s="895">
        <f t="shared" si="58"/>
        <v>0</v>
      </c>
    </row>
    <row r="81" spans="1:14" ht="15" x14ac:dyDescent="0.25">
      <c r="A81" s="900">
        <v>2</v>
      </c>
      <c r="B81" s="899" t="s">
        <v>525</v>
      </c>
      <c r="C81" s="1669">
        <v>0</v>
      </c>
      <c r="D81" s="1670">
        <v>0</v>
      </c>
      <c r="E81" s="1670">
        <v>0</v>
      </c>
      <c r="F81" s="895">
        <f t="shared" si="53"/>
        <v>0</v>
      </c>
      <c r="G81" s="897">
        <v>0</v>
      </c>
      <c r="H81" s="1672">
        <v>0</v>
      </c>
      <c r="I81" s="1672">
        <v>0</v>
      </c>
      <c r="J81" s="898">
        <f t="shared" si="54"/>
        <v>0</v>
      </c>
      <c r="K81" s="897">
        <f t="shared" si="55"/>
        <v>0</v>
      </c>
      <c r="L81" s="896">
        <f t="shared" si="56"/>
        <v>0</v>
      </c>
      <c r="M81" s="896">
        <f t="shared" si="57"/>
        <v>0</v>
      </c>
      <c r="N81" s="895">
        <f t="shared" si="58"/>
        <v>0</v>
      </c>
    </row>
    <row r="82" spans="1:14" ht="15" x14ac:dyDescent="0.25">
      <c r="A82" s="900">
        <v>3</v>
      </c>
      <c r="B82" s="899" t="s">
        <v>524</v>
      </c>
      <c r="C82" s="1669">
        <v>1</v>
      </c>
      <c r="D82" s="1670">
        <v>3</v>
      </c>
      <c r="E82" s="1670">
        <v>1</v>
      </c>
      <c r="F82" s="895">
        <f t="shared" si="53"/>
        <v>4</v>
      </c>
      <c r="G82" s="897">
        <v>0</v>
      </c>
      <c r="H82" s="1672">
        <v>1</v>
      </c>
      <c r="I82" s="1672">
        <v>0</v>
      </c>
      <c r="J82" s="898">
        <f t="shared" si="54"/>
        <v>1</v>
      </c>
      <c r="K82" s="897">
        <f t="shared" si="55"/>
        <v>1</v>
      </c>
      <c r="L82" s="896">
        <f t="shared" si="56"/>
        <v>4</v>
      </c>
      <c r="M82" s="896">
        <f t="shared" si="57"/>
        <v>1</v>
      </c>
      <c r="N82" s="895">
        <f t="shared" si="58"/>
        <v>5</v>
      </c>
    </row>
    <row r="83" spans="1:14" ht="15" x14ac:dyDescent="0.25">
      <c r="A83" s="900">
        <v>4</v>
      </c>
      <c r="B83" s="899" t="s">
        <v>523</v>
      </c>
      <c r="C83" s="1669">
        <v>0</v>
      </c>
      <c r="D83" s="1670">
        <v>0</v>
      </c>
      <c r="E83" s="1670">
        <v>0</v>
      </c>
      <c r="F83" s="895">
        <f t="shared" si="53"/>
        <v>0</v>
      </c>
      <c r="G83" s="897">
        <v>0</v>
      </c>
      <c r="H83" s="1672">
        <v>0</v>
      </c>
      <c r="I83" s="1672">
        <v>0</v>
      </c>
      <c r="J83" s="898">
        <f t="shared" si="54"/>
        <v>0</v>
      </c>
      <c r="K83" s="897">
        <f t="shared" si="55"/>
        <v>0</v>
      </c>
      <c r="L83" s="896">
        <f t="shared" si="56"/>
        <v>0</v>
      </c>
      <c r="M83" s="896">
        <f t="shared" si="57"/>
        <v>0</v>
      </c>
      <c r="N83" s="895">
        <f t="shared" si="58"/>
        <v>0</v>
      </c>
    </row>
    <row r="84" spans="1:14" ht="15" x14ac:dyDescent="0.25">
      <c r="A84" s="900">
        <v>5</v>
      </c>
      <c r="B84" s="899" t="s">
        <v>522</v>
      </c>
      <c r="C84" s="1669">
        <v>2</v>
      </c>
      <c r="D84" s="1670">
        <v>78</v>
      </c>
      <c r="E84" s="1670">
        <v>27</v>
      </c>
      <c r="F84" s="895">
        <f t="shared" si="53"/>
        <v>105</v>
      </c>
      <c r="G84" s="897">
        <v>0</v>
      </c>
      <c r="H84" s="1672">
        <v>0</v>
      </c>
      <c r="I84" s="1672">
        <v>0</v>
      </c>
      <c r="J84" s="898">
        <f t="shared" si="54"/>
        <v>0</v>
      </c>
      <c r="K84" s="897">
        <f t="shared" si="55"/>
        <v>2</v>
      </c>
      <c r="L84" s="896">
        <f t="shared" si="56"/>
        <v>78</v>
      </c>
      <c r="M84" s="896">
        <f t="shared" si="57"/>
        <v>27</v>
      </c>
      <c r="N84" s="895">
        <f t="shared" si="58"/>
        <v>105</v>
      </c>
    </row>
    <row r="85" spans="1:14" ht="15" x14ac:dyDescent="0.25">
      <c r="A85" s="900">
        <v>6</v>
      </c>
      <c r="B85" s="899" t="s">
        <v>521</v>
      </c>
      <c r="C85" s="1669">
        <v>7</v>
      </c>
      <c r="D85" s="1670">
        <v>53</v>
      </c>
      <c r="E85" s="1670">
        <v>40</v>
      </c>
      <c r="F85" s="895">
        <f t="shared" si="53"/>
        <v>93</v>
      </c>
      <c r="G85" s="897">
        <v>0</v>
      </c>
      <c r="H85" s="1672">
        <v>3</v>
      </c>
      <c r="I85" s="1672">
        <v>1</v>
      </c>
      <c r="J85" s="898">
        <f t="shared" si="54"/>
        <v>4</v>
      </c>
      <c r="K85" s="897">
        <f t="shared" si="55"/>
        <v>7</v>
      </c>
      <c r="L85" s="896">
        <f t="shared" si="56"/>
        <v>56</v>
      </c>
      <c r="M85" s="896">
        <f t="shared" si="57"/>
        <v>41</v>
      </c>
      <c r="N85" s="895">
        <f t="shared" si="58"/>
        <v>97</v>
      </c>
    </row>
    <row r="86" spans="1:14" ht="15" x14ac:dyDescent="0.25">
      <c r="A86" s="900">
        <v>7</v>
      </c>
      <c r="B86" s="899" t="s">
        <v>520</v>
      </c>
      <c r="C86" s="1669">
        <v>3</v>
      </c>
      <c r="D86" s="1670">
        <v>172</v>
      </c>
      <c r="E86" s="1670">
        <v>21</v>
      </c>
      <c r="F86" s="895">
        <f t="shared" si="53"/>
        <v>193</v>
      </c>
      <c r="G86" s="897">
        <v>0</v>
      </c>
      <c r="H86" s="1672">
        <v>1</v>
      </c>
      <c r="I86" s="1672">
        <v>0</v>
      </c>
      <c r="J86" s="898">
        <f t="shared" si="54"/>
        <v>1</v>
      </c>
      <c r="K86" s="897">
        <f t="shared" si="55"/>
        <v>3</v>
      </c>
      <c r="L86" s="896">
        <f t="shared" si="56"/>
        <v>173</v>
      </c>
      <c r="M86" s="896">
        <f t="shared" si="57"/>
        <v>21</v>
      </c>
      <c r="N86" s="895">
        <f t="shared" si="58"/>
        <v>194</v>
      </c>
    </row>
    <row r="87" spans="1:14" ht="15" x14ac:dyDescent="0.25">
      <c r="A87" s="900">
        <v>8</v>
      </c>
      <c r="B87" s="899" t="s">
        <v>519</v>
      </c>
      <c r="C87" s="1669">
        <v>20</v>
      </c>
      <c r="D87" s="1670">
        <v>221</v>
      </c>
      <c r="E87" s="1670">
        <v>133</v>
      </c>
      <c r="F87" s="895">
        <f t="shared" si="53"/>
        <v>354</v>
      </c>
      <c r="G87" s="897">
        <v>0</v>
      </c>
      <c r="H87" s="1672">
        <v>5</v>
      </c>
      <c r="I87" s="1672">
        <v>1</v>
      </c>
      <c r="J87" s="898">
        <f t="shared" si="54"/>
        <v>6</v>
      </c>
      <c r="K87" s="897">
        <f t="shared" si="55"/>
        <v>20</v>
      </c>
      <c r="L87" s="896">
        <f t="shared" si="56"/>
        <v>226</v>
      </c>
      <c r="M87" s="896">
        <f t="shared" si="57"/>
        <v>134</v>
      </c>
      <c r="N87" s="895">
        <f t="shared" si="58"/>
        <v>360</v>
      </c>
    </row>
    <row r="88" spans="1:14" ht="15.75" thickBot="1" x14ac:dyDescent="0.3">
      <c r="A88" s="894">
        <v>9</v>
      </c>
      <c r="B88" s="893" t="s">
        <v>518</v>
      </c>
      <c r="C88" s="1669">
        <v>6</v>
      </c>
      <c r="D88" s="1670">
        <v>519</v>
      </c>
      <c r="E88" s="1670">
        <v>77</v>
      </c>
      <c r="F88" s="892">
        <f t="shared" si="53"/>
        <v>596</v>
      </c>
      <c r="G88" s="891">
        <v>0</v>
      </c>
      <c r="H88" s="1672">
        <v>0</v>
      </c>
      <c r="I88" s="1672">
        <v>0</v>
      </c>
      <c r="J88" s="889">
        <f t="shared" si="54"/>
        <v>0</v>
      </c>
      <c r="K88" s="888">
        <f t="shared" si="55"/>
        <v>6</v>
      </c>
      <c r="L88" s="887">
        <f t="shared" si="56"/>
        <v>519</v>
      </c>
      <c r="M88" s="887">
        <f t="shared" si="57"/>
        <v>77</v>
      </c>
      <c r="N88" s="886">
        <f t="shared" si="58"/>
        <v>596</v>
      </c>
    </row>
    <row r="89" spans="1:14" ht="15.75" thickBot="1" x14ac:dyDescent="0.25">
      <c r="A89" s="3035" t="s">
        <v>3</v>
      </c>
      <c r="B89" s="3036"/>
      <c r="C89" s="884">
        <f t="shared" ref="C89:N89" si="59">SUM(C79:C88)</f>
        <v>39</v>
      </c>
      <c r="D89" s="883">
        <f t="shared" si="59"/>
        <v>1046</v>
      </c>
      <c r="E89" s="883">
        <f t="shared" si="59"/>
        <v>299</v>
      </c>
      <c r="F89" s="882">
        <f t="shared" si="59"/>
        <v>1345</v>
      </c>
      <c r="G89" s="884">
        <f t="shared" si="59"/>
        <v>0</v>
      </c>
      <c r="H89" s="883">
        <f t="shared" si="59"/>
        <v>10</v>
      </c>
      <c r="I89" s="883">
        <f t="shared" si="59"/>
        <v>2</v>
      </c>
      <c r="J89" s="885">
        <f t="shared" si="59"/>
        <v>12</v>
      </c>
      <c r="K89" s="884">
        <f t="shared" si="59"/>
        <v>39</v>
      </c>
      <c r="L89" s="883">
        <f t="shared" si="59"/>
        <v>1056</v>
      </c>
      <c r="M89" s="883">
        <f t="shared" si="59"/>
        <v>301</v>
      </c>
      <c r="N89" s="882">
        <f t="shared" si="59"/>
        <v>1357</v>
      </c>
    </row>
    <row r="91" spans="1:14" ht="15" x14ac:dyDescent="0.25">
      <c r="A91" s="3030" t="s">
        <v>531</v>
      </c>
      <c r="B91" s="3030"/>
      <c r="C91" s="3030"/>
      <c r="D91" s="3030"/>
      <c r="E91" s="3030"/>
      <c r="F91" s="3030"/>
      <c r="G91" s="3030"/>
      <c r="H91" s="3030"/>
      <c r="I91" s="3030"/>
      <c r="J91" s="3030"/>
      <c r="K91" s="3030"/>
      <c r="L91" s="3030"/>
      <c r="M91" s="3030"/>
      <c r="N91" s="3030"/>
    </row>
    <row r="92" spans="1:14" ht="15" x14ac:dyDescent="0.25">
      <c r="A92" s="2279" t="s">
        <v>537</v>
      </c>
      <c r="B92" s="2279"/>
      <c r="C92" s="2279"/>
      <c r="D92" s="2279"/>
      <c r="E92" s="2279"/>
      <c r="F92" s="2279"/>
      <c r="G92" s="2279"/>
      <c r="H92" s="2279"/>
      <c r="I92" s="2279"/>
      <c r="J92" s="2279"/>
      <c r="K92" s="2279"/>
      <c r="L92" s="2279"/>
      <c r="M92" s="2279"/>
      <c r="N92" s="2279"/>
    </row>
    <row r="93" spans="1:14" ht="15" thickBot="1" x14ac:dyDescent="0.25">
      <c r="A93" s="586"/>
      <c r="B93" s="586"/>
      <c r="C93" s="586"/>
      <c r="D93" s="586"/>
      <c r="E93" s="586"/>
      <c r="F93" s="586"/>
      <c r="G93" s="586"/>
      <c r="H93" s="586"/>
      <c r="I93" s="586"/>
      <c r="J93" s="586"/>
      <c r="K93" s="586"/>
      <c r="L93" s="586"/>
      <c r="M93" s="586"/>
      <c r="N93" s="586"/>
    </row>
    <row r="94" spans="1:14" ht="15" x14ac:dyDescent="0.25">
      <c r="A94" s="3031" t="s">
        <v>529</v>
      </c>
      <c r="B94" s="3032"/>
      <c r="C94" s="3037" t="s">
        <v>39</v>
      </c>
      <c r="D94" s="3038"/>
      <c r="E94" s="3038"/>
      <c r="F94" s="3039"/>
      <c r="G94" s="3037" t="s">
        <v>38</v>
      </c>
      <c r="H94" s="3038"/>
      <c r="I94" s="3038"/>
      <c r="J94" s="3038"/>
      <c r="K94" s="3037" t="s">
        <v>3</v>
      </c>
      <c r="L94" s="3038"/>
      <c r="M94" s="3038"/>
      <c r="N94" s="3039"/>
    </row>
    <row r="95" spans="1:14" ht="15.75" thickBot="1" x14ac:dyDescent="0.3">
      <c r="A95" s="3033"/>
      <c r="B95" s="3034"/>
      <c r="C95" s="909" t="s">
        <v>527</v>
      </c>
      <c r="D95" s="908" t="s">
        <v>127</v>
      </c>
      <c r="E95" s="908" t="s">
        <v>131</v>
      </c>
      <c r="F95" s="907" t="s">
        <v>528</v>
      </c>
      <c r="G95" s="909" t="s">
        <v>527</v>
      </c>
      <c r="H95" s="908" t="s">
        <v>127</v>
      </c>
      <c r="I95" s="908" t="s">
        <v>131</v>
      </c>
      <c r="J95" s="910" t="s">
        <v>528</v>
      </c>
      <c r="K95" s="909" t="s">
        <v>527</v>
      </c>
      <c r="L95" s="908" t="s">
        <v>127</v>
      </c>
      <c r="M95" s="908" t="s">
        <v>131</v>
      </c>
      <c r="N95" s="907" t="s">
        <v>430</v>
      </c>
    </row>
    <row r="96" spans="1:14" ht="14.25" x14ac:dyDescent="0.2">
      <c r="A96" s="906">
        <v>0</v>
      </c>
      <c r="B96" s="905" t="s">
        <v>97</v>
      </c>
      <c r="C96" s="903">
        <v>0</v>
      </c>
      <c r="D96" s="902">
        <v>0</v>
      </c>
      <c r="E96" s="902">
        <v>0</v>
      </c>
      <c r="F96" s="901">
        <f t="shared" ref="F96:F105" si="60">SUM(D96:E96)</f>
        <v>0</v>
      </c>
      <c r="G96" s="903">
        <v>0</v>
      </c>
      <c r="H96" s="902">
        <v>0</v>
      </c>
      <c r="I96" s="902">
        <v>0</v>
      </c>
      <c r="J96" s="904">
        <f t="shared" ref="J96:J105" si="61">SUM(H96:I96)</f>
        <v>0</v>
      </c>
      <c r="K96" s="903">
        <f t="shared" ref="K96:K105" si="62">+C96+G96</f>
        <v>0</v>
      </c>
      <c r="L96" s="902">
        <f t="shared" ref="L96:L105" si="63">+D96+H96</f>
        <v>0</v>
      </c>
      <c r="M96" s="902">
        <f t="shared" ref="M96:M105" si="64">+E96+I96</f>
        <v>0</v>
      </c>
      <c r="N96" s="901">
        <f t="shared" ref="N96:N105" si="65">+F96+J96</f>
        <v>0</v>
      </c>
    </row>
    <row r="97" spans="1:14" ht="14.25" x14ac:dyDescent="0.2">
      <c r="A97" s="900">
        <v>1</v>
      </c>
      <c r="B97" s="899" t="s">
        <v>526</v>
      </c>
      <c r="C97" s="897">
        <v>0</v>
      </c>
      <c r="D97" s="896">
        <v>0</v>
      </c>
      <c r="E97" s="896">
        <v>0</v>
      </c>
      <c r="F97" s="895">
        <f t="shared" si="60"/>
        <v>0</v>
      </c>
      <c r="G97" s="897">
        <v>0</v>
      </c>
      <c r="H97" s="896">
        <v>0</v>
      </c>
      <c r="I97" s="896">
        <v>0</v>
      </c>
      <c r="J97" s="898">
        <f t="shared" si="61"/>
        <v>0</v>
      </c>
      <c r="K97" s="897">
        <f t="shared" si="62"/>
        <v>0</v>
      </c>
      <c r="L97" s="896">
        <f t="shared" si="63"/>
        <v>0</v>
      </c>
      <c r="M97" s="896">
        <f t="shared" si="64"/>
        <v>0</v>
      </c>
      <c r="N97" s="895">
        <f t="shared" si="65"/>
        <v>0</v>
      </c>
    </row>
    <row r="98" spans="1:14" ht="14.25" x14ac:dyDescent="0.2">
      <c r="A98" s="900">
        <v>2</v>
      </c>
      <c r="B98" s="899" t="s">
        <v>525</v>
      </c>
      <c r="C98" s="897">
        <v>0</v>
      </c>
      <c r="D98" s="896">
        <v>0</v>
      </c>
      <c r="E98" s="896">
        <v>0</v>
      </c>
      <c r="F98" s="895">
        <f t="shared" si="60"/>
        <v>0</v>
      </c>
      <c r="G98" s="897">
        <v>0</v>
      </c>
      <c r="H98" s="896">
        <v>0</v>
      </c>
      <c r="I98" s="896">
        <v>0</v>
      </c>
      <c r="J98" s="898">
        <f t="shared" si="61"/>
        <v>0</v>
      </c>
      <c r="K98" s="897">
        <f t="shared" si="62"/>
        <v>0</v>
      </c>
      <c r="L98" s="896">
        <f t="shared" si="63"/>
        <v>0</v>
      </c>
      <c r="M98" s="896">
        <f t="shared" si="64"/>
        <v>0</v>
      </c>
      <c r="N98" s="895">
        <f t="shared" si="65"/>
        <v>0</v>
      </c>
    </row>
    <row r="99" spans="1:14" ht="14.25" x14ac:dyDescent="0.2">
      <c r="A99" s="900">
        <v>3</v>
      </c>
      <c r="B99" s="899" t="s">
        <v>524</v>
      </c>
      <c r="C99" s="897">
        <v>1</v>
      </c>
      <c r="D99" s="1751">
        <v>122</v>
      </c>
      <c r="E99" s="1751">
        <v>6</v>
      </c>
      <c r="F99" s="895">
        <f t="shared" si="60"/>
        <v>128</v>
      </c>
      <c r="G99" s="897">
        <v>0</v>
      </c>
      <c r="H99" s="896">
        <v>0</v>
      </c>
      <c r="I99" s="896">
        <v>0</v>
      </c>
      <c r="J99" s="898">
        <f t="shared" si="61"/>
        <v>0</v>
      </c>
      <c r="K99" s="897">
        <f t="shared" si="62"/>
        <v>1</v>
      </c>
      <c r="L99" s="896">
        <f t="shared" si="63"/>
        <v>122</v>
      </c>
      <c r="M99" s="896">
        <f t="shared" si="64"/>
        <v>6</v>
      </c>
      <c r="N99" s="895">
        <f t="shared" si="65"/>
        <v>128</v>
      </c>
    </row>
    <row r="100" spans="1:14" ht="14.25" x14ac:dyDescent="0.2">
      <c r="A100" s="900">
        <v>4</v>
      </c>
      <c r="B100" s="899" t="s">
        <v>523</v>
      </c>
      <c r="C100" s="897">
        <v>1</v>
      </c>
      <c r="D100" s="1751">
        <v>44</v>
      </c>
      <c r="E100" s="1751">
        <v>30</v>
      </c>
      <c r="F100" s="895">
        <f t="shared" si="60"/>
        <v>74</v>
      </c>
      <c r="G100" s="897">
        <v>0</v>
      </c>
      <c r="H100" s="1752">
        <v>2</v>
      </c>
      <c r="I100" s="1752">
        <v>0</v>
      </c>
      <c r="J100" s="898">
        <f t="shared" si="61"/>
        <v>2</v>
      </c>
      <c r="K100" s="897">
        <f t="shared" si="62"/>
        <v>1</v>
      </c>
      <c r="L100" s="896">
        <f t="shared" si="63"/>
        <v>46</v>
      </c>
      <c r="M100" s="896">
        <f t="shared" si="64"/>
        <v>30</v>
      </c>
      <c r="N100" s="895">
        <f t="shared" si="65"/>
        <v>76</v>
      </c>
    </row>
    <row r="101" spans="1:14" ht="14.25" x14ac:dyDescent="0.2">
      <c r="A101" s="900">
        <v>5</v>
      </c>
      <c r="B101" s="899" t="s">
        <v>522</v>
      </c>
      <c r="C101" s="897">
        <v>4</v>
      </c>
      <c r="D101" s="1751">
        <v>20</v>
      </c>
      <c r="E101" s="1751">
        <v>8</v>
      </c>
      <c r="F101" s="895">
        <f t="shared" si="60"/>
        <v>28</v>
      </c>
      <c r="G101" s="897">
        <v>0</v>
      </c>
      <c r="H101" s="1752">
        <v>0</v>
      </c>
      <c r="I101" s="1752">
        <v>0</v>
      </c>
      <c r="J101" s="898">
        <f t="shared" si="61"/>
        <v>0</v>
      </c>
      <c r="K101" s="897">
        <f t="shared" si="62"/>
        <v>4</v>
      </c>
      <c r="L101" s="896">
        <f t="shared" si="63"/>
        <v>20</v>
      </c>
      <c r="M101" s="896">
        <f t="shared" si="64"/>
        <v>8</v>
      </c>
      <c r="N101" s="895">
        <f t="shared" si="65"/>
        <v>28</v>
      </c>
    </row>
    <row r="102" spans="1:14" ht="14.25" x14ac:dyDescent="0.2">
      <c r="A102" s="900">
        <v>6</v>
      </c>
      <c r="B102" s="899" t="s">
        <v>521</v>
      </c>
      <c r="C102" s="897">
        <v>12</v>
      </c>
      <c r="D102" s="1751">
        <v>304</v>
      </c>
      <c r="E102" s="1751">
        <v>210</v>
      </c>
      <c r="F102" s="895">
        <f t="shared" si="60"/>
        <v>514</v>
      </c>
      <c r="G102" s="897">
        <v>0</v>
      </c>
      <c r="H102" s="1752">
        <v>12</v>
      </c>
      <c r="I102" s="1752">
        <v>0</v>
      </c>
      <c r="J102" s="898">
        <f t="shared" si="61"/>
        <v>12</v>
      </c>
      <c r="K102" s="897">
        <f t="shared" si="62"/>
        <v>12</v>
      </c>
      <c r="L102" s="896">
        <f t="shared" si="63"/>
        <v>316</v>
      </c>
      <c r="M102" s="896">
        <f t="shared" si="64"/>
        <v>210</v>
      </c>
      <c r="N102" s="895">
        <f t="shared" si="65"/>
        <v>526</v>
      </c>
    </row>
    <row r="103" spans="1:14" ht="14.25" x14ac:dyDescent="0.2">
      <c r="A103" s="900">
        <v>7</v>
      </c>
      <c r="B103" s="899" t="s">
        <v>520</v>
      </c>
      <c r="C103" s="897">
        <v>0</v>
      </c>
      <c r="D103" s="1751">
        <v>0</v>
      </c>
      <c r="E103" s="1751">
        <v>0</v>
      </c>
      <c r="F103" s="895">
        <f t="shared" si="60"/>
        <v>0</v>
      </c>
      <c r="G103" s="897">
        <v>0</v>
      </c>
      <c r="H103" s="1752">
        <v>0</v>
      </c>
      <c r="I103" s="1752">
        <v>0</v>
      </c>
      <c r="J103" s="898">
        <f t="shared" si="61"/>
        <v>0</v>
      </c>
      <c r="K103" s="897">
        <f t="shared" si="62"/>
        <v>0</v>
      </c>
      <c r="L103" s="896">
        <f t="shared" si="63"/>
        <v>0</v>
      </c>
      <c r="M103" s="896">
        <f t="shared" si="64"/>
        <v>0</v>
      </c>
      <c r="N103" s="895">
        <f t="shared" si="65"/>
        <v>0</v>
      </c>
    </row>
    <row r="104" spans="1:14" ht="14.25" x14ac:dyDescent="0.2">
      <c r="A104" s="900">
        <v>8</v>
      </c>
      <c r="B104" s="899" t="s">
        <v>519</v>
      </c>
      <c r="C104" s="897">
        <v>1</v>
      </c>
      <c r="D104" s="1751">
        <v>3</v>
      </c>
      <c r="E104" s="1751">
        <v>4</v>
      </c>
      <c r="F104" s="895">
        <f t="shared" si="60"/>
        <v>7</v>
      </c>
      <c r="G104" s="897">
        <v>0</v>
      </c>
      <c r="H104" s="1752">
        <v>0</v>
      </c>
      <c r="I104" s="1752">
        <v>0</v>
      </c>
      <c r="J104" s="898">
        <f t="shared" si="61"/>
        <v>0</v>
      </c>
      <c r="K104" s="897">
        <f t="shared" si="62"/>
        <v>1</v>
      </c>
      <c r="L104" s="896">
        <f t="shared" si="63"/>
        <v>3</v>
      </c>
      <c r="M104" s="896">
        <f t="shared" si="64"/>
        <v>4</v>
      </c>
      <c r="N104" s="895">
        <f t="shared" si="65"/>
        <v>7</v>
      </c>
    </row>
    <row r="105" spans="1:14" ht="15" thickBot="1" x14ac:dyDescent="0.25">
      <c r="A105" s="894">
        <v>9</v>
      </c>
      <c r="B105" s="893" t="s">
        <v>518</v>
      </c>
      <c r="C105" s="891">
        <v>16</v>
      </c>
      <c r="D105" s="1751">
        <v>631</v>
      </c>
      <c r="E105" s="1751">
        <v>99</v>
      </c>
      <c r="F105" s="892">
        <f t="shared" si="60"/>
        <v>730</v>
      </c>
      <c r="G105" s="897">
        <v>0</v>
      </c>
      <c r="H105" s="1752">
        <v>1</v>
      </c>
      <c r="I105" s="1752">
        <v>1</v>
      </c>
      <c r="J105" s="889">
        <f t="shared" si="61"/>
        <v>2</v>
      </c>
      <c r="K105" s="888">
        <f t="shared" si="62"/>
        <v>16</v>
      </c>
      <c r="L105" s="887">
        <f t="shared" si="63"/>
        <v>632</v>
      </c>
      <c r="M105" s="887">
        <f t="shared" si="64"/>
        <v>100</v>
      </c>
      <c r="N105" s="886">
        <f t="shared" si="65"/>
        <v>732</v>
      </c>
    </row>
    <row r="106" spans="1:14" ht="15.75" thickBot="1" x14ac:dyDescent="0.25">
      <c r="A106" s="3035" t="s">
        <v>3</v>
      </c>
      <c r="B106" s="3036"/>
      <c r="C106" s="884">
        <f t="shared" ref="C106:N106" si="66">SUM(C96:C105)</f>
        <v>35</v>
      </c>
      <c r="D106" s="883">
        <f t="shared" si="66"/>
        <v>1124</v>
      </c>
      <c r="E106" s="883">
        <f t="shared" si="66"/>
        <v>357</v>
      </c>
      <c r="F106" s="882">
        <f t="shared" si="66"/>
        <v>1481</v>
      </c>
      <c r="G106" s="884">
        <f t="shared" si="66"/>
        <v>0</v>
      </c>
      <c r="H106" s="883">
        <f t="shared" si="66"/>
        <v>15</v>
      </c>
      <c r="I106" s="883">
        <f t="shared" si="66"/>
        <v>1</v>
      </c>
      <c r="J106" s="885">
        <f t="shared" si="66"/>
        <v>16</v>
      </c>
      <c r="K106" s="884">
        <f t="shared" si="66"/>
        <v>35</v>
      </c>
      <c r="L106" s="883">
        <f t="shared" si="66"/>
        <v>1139</v>
      </c>
      <c r="M106" s="883">
        <f t="shared" si="66"/>
        <v>358</v>
      </c>
      <c r="N106" s="882">
        <f t="shared" si="66"/>
        <v>1497</v>
      </c>
    </row>
    <row r="108" spans="1:14" ht="15" x14ac:dyDescent="0.25">
      <c r="A108" s="3030" t="s">
        <v>531</v>
      </c>
      <c r="B108" s="3030"/>
      <c r="C108" s="3030"/>
      <c r="D108" s="3030"/>
      <c r="E108" s="3030"/>
      <c r="F108" s="3030"/>
      <c r="G108" s="3030"/>
      <c r="H108" s="3030"/>
      <c r="I108" s="3030"/>
      <c r="J108" s="3030"/>
      <c r="K108" s="3030"/>
      <c r="L108" s="3030"/>
      <c r="M108" s="3030"/>
      <c r="N108" s="3030"/>
    </row>
    <row r="109" spans="1:14" ht="15" x14ac:dyDescent="0.25">
      <c r="A109" s="2279" t="s">
        <v>536</v>
      </c>
      <c r="B109" s="2279"/>
      <c r="C109" s="2279"/>
      <c r="D109" s="2279"/>
      <c r="E109" s="2279"/>
      <c r="F109" s="2279"/>
      <c r="G109" s="2279"/>
      <c r="H109" s="2279"/>
      <c r="I109" s="2279"/>
      <c r="J109" s="2279"/>
      <c r="K109" s="2279"/>
      <c r="L109" s="2279"/>
      <c r="M109" s="2279"/>
      <c r="N109" s="2279"/>
    </row>
    <row r="110" spans="1:14" ht="14.25" x14ac:dyDescent="0.2">
      <c r="A110" s="586"/>
      <c r="B110" s="586"/>
      <c r="C110" s="586"/>
      <c r="D110" s="586"/>
      <c r="E110" s="586"/>
      <c r="F110" s="586"/>
      <c r="G110" s="586"/>
      <c r="H110" s="586"/>
      <c r="I110" s="586"/>
      <c r="J110" s="586"/>
      <c r="K110" s="586"/>
      <c r="L110" s="586"/>
      <c r="M110" s="586"/>
      <c r="N110" s="586"/>
    </row>
    <row r="111" spans="1:14" ht="15" thickBot="1" x14ac:dyDescent="0.25">
      <c r="A111" s="586"/>
      <c r="B111" s="586"/>
      <c r="C111" s="586"/>
      <c r="D111" s="58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</row>
    <row r="112" spans="1:14" ht="15" x14ac:dyDescent="0.25">
      <c r="A112" s="3031" t="s">
        <v>529</v>
      </c>
      <c r="B112" s="3032"/>
      <c r="C112" s="3037" t="s">
        <v>39</v>
      </c>
      <c r="D112" s="3038"/>
      <c r="E112" s="3038"/>
      <c r="F112" s="3039"/>
      <c r="G112" s="3037" t="s">
        <v>38</v>
      </c>
      <c r="H112" s="3038"/>
      <c r="I112" s="3038"/>
      <c r="J112" s="3038"/>
      <c r="K112" s="3037" t="s">
        <v>3</v>
      </c>
      <c r="L112" s="3038"/>
      <c r="M112" s="3038"/>
      <c r="N112" s="3039"/>
    </row>
    <row r="113" spans="1:14" ht="15.75" thickBot="1" x14ac:dyDescent="0.3">
      <c r="A113" s="3033"/>
      <c r="B113" s="3034"/>
      <c r="C113" s="909" t="s">
        <v>527</v>
      </c>
      <c r="D113" s="908" t="s">
        <v>127</v>
      </c>
      <c r="E113" s="908" t="s">
        <v>131</v>
      </c>
      <c r="F113" s="907" t="s">
        <v>528</v>
      </c>
      <c r="G113" s="909" t="s">
        <v>527</v>
      </c>
      <c r="H113" s="908" t="s">
        <v>127</v>
      </c>
      <c r="I113" s="908" t="s">
        <v>131</v>
      </c>
      <c r="J113" s="910" t="s">
        <v>528</v>
      </c>
      <c r="K113" s="909" t="s">
        <v>527</v>
      </c>
      <c r="L113" s="908" t="s">
        <v>127</v>
      </c>
      <c r="M113" s="908" t="s">
        <v>131</v>
      </c>
      <c r="N113" s="907" t="s">
        <v>430</v>
      </c>
    </row>
    <row r="114" spans="1:14" ht="14.25" x14ac:dyDescent="0.2">
      <c r="A114" s="906">
        <v>0</v>
      </c>
      <c r="B114" s="905" t="s">
        <v>97</v>
      </c>
      <c r="C114" s="903">
        <v>0</v>
      </c>
      <c r="D114" s="902">
        <v>0</v>
      </c>
      <c r="E114" s="902">
        <v>0</v>
      </c>
      <c r="F114" s="901">
        <f t="shared" ref="F114:F123" si="67">SUM(D114:E114)</f>
        <v>0</v>
      </c>
      <c r="G114" s="1929">
        <v>0</v>
      </c>
      <c r="H114" s="902">
        <v>0</v>
      </c>
      <c r="I114" s="902">
        <v>0</v>
      </c>
      <c r="J114" s="901">
        <f t="shared" ref="J114:J123" si="68">SUM(H114:I114)</f>
        <v>0</v>
      </c>
      <c r="K114" s="1929">
        <f t="shared" ref="K114:K123" si="69">+C114+G114</f>
        <v>0</v>
      </c>
      <c r="L114" s="902">
        <f t="shared" ref="L114:L123" si="70">+D114+H114</f>
        <v>0</v>
      </c>
      <c r="M114" s="902">
        <f t="shared" ref="M114:M123" si="71">+E114+I114</f>
        <v>0</v>
      </c>
      <c r="N114" s="901">
        <f t="shared" ref="N114:N123" si="72">+F114+J114</f>
        <v>0</v>
      </c>
    </row>
    <row r="115" spans="1:14" ht="14.25" x14ac:dyDescent="0.2">
      <c r="A115" s="900">
        <v>1</v>
      </c>
      <c r="B115" s="899" t="s">
        <v>526</v>
      </c>
      <c r="C115" s="897">
        <v>0</v>
      </c>
      <c r="D115" s="896">
        <v>0</v>
      </c>
      <c r="E115" s="896">
        <v>0</v>
      </c>
      <c r="F115" s="895">
        <f t="shared" si="67"/>
        <v>0</v>
      </c>
      <c r="G115" s="1930">
        <v>0</v>
      </c>
      <c r="H115" s="896">
        <v>0</v>
      </c>
      <c r="I115" s="896">
        <v>0</v>
      </c>
      <c r="J115" s="895">
        <f t="shared" si="68"/>
        <v>0</v>
      </c>
      <c r="K115" s="1930">
        <f t="shared" si="69"/>
        <v>0</v>
      </c>
      <c r="L115" s="896">
        <f t="shared" si="70"/>
        <v>0</v>
      </c>
      <c r="M115" s="896">
        <f t="shared" si="71"/>
        <v>0</v>
      </c>
      <c r="N115" s="895">
        <f t="shared" si="72"/>
        <v>0</v>
      </c>
    </row>
    <row r="116" spans="1:14" ht="14.25" x14ac:dyDescent="0.2">
      <c r="A116" s="900">
        <v>2</v>
      </c>
      <c r="B116" s="899" t="s">
        <v>525</v>
      </c>
      <c r="C116" s="897">
        <v>0</v>
      </c>
      <c r="D116" s="896">
        <v>0</v>
      </c>
      <c r="E116" s="896">
        <v>0</v>
      </c>
      <c r="F116" s="895">
        <f t="shared" si="67"/>
        <v>0</v>
      </c>
      <c r="G116" s="1930">
        <v>0</v>
      </c>
      <c r="H116" s="896">
        <v>0</v>
      </c>
      <c r="I116" s="896">
        <v>0</v>
      </c>
      <c r="J116" s="895">
        <f t="shared" si="68"/>
        <v>0</v>
      </c>
      <c r="K116" s="1930">
        <f t="shared" si="69"/>
        <v>0</v>
      </c>
      <c r="L116" s="896">
        <f t="shared" si="70"/>
        <v>0</v>
      </c>
      <c r="M116" s="896">
        <f t="shared" si="71"/>
        <v>0</v>
      </c>
      <c r="N116" s="895">
        <f t="shared" si="72"/>
        <v>0</v>
      </c>
    </row>
    <row r="117" spans="1:14" ht="14.25" x14ac:dyDescent="0.2">
      <c r="A117" s="900">
        <v>3</v>
      </c>
      <c r="B117" s="899" t="s">
        <v>524</v>
      </c>
      <c r="C117" s="1935">
        <v>2</v>
      </c>
      <c r="D117" s="1933">
        <v>98</v>
      </c>
      <c r="E117" s="1933">
        <v>6</v>
      </c>
      <c r="F117" s="895">
        <f t="shared" si="67"/>
        <v>104</v>
      </c>
      <c r="G117" s="1930">
        <v>0</v>
      </c>
      <c r="H117" s="1934">
        <v>1</v>
      </c>
      <c r="I117" s="1934">
        <v>0</v>
      </c>
      <c r="J117" s="895">
        <f t="shared" si="68"/>
        <v>1</v>
      </c>
      <c r="K117" s="1930">
        <f t="shared" si="69"/>
        <v>2</v>
      </c>
      <c r="L117" s="896">
        <f t="shared" si="70"/>
        <v>99</v>
      </c>
      <c r="M117" s="896">
        <f t="shared" si="71"/>
        <v>6</v>
      </c>
      <c r="N117" s="895">
        <f t="shared" si="72"/>
        <v>105</v>
      </c>
    </row>
    <row r="118" spans="1:14" ht="14.25" x14ac:dyDescent="0.2">
      <c r="A118" s="900">
        <v>4</v>
      </c>
      <c r="B118" s="899" t="s">
        <v>523</v>
      </c>
      <c r="C118" s="1935">
        <v>1</v>
      </c>
      <c r="D118" s="1933">
        <v>2</v>
      </c>
      <c r="E118" s="1933">
        <v>1</v>
      </c>
      <c r="F118" s="895">
        <f t="shared" si="67"/>
        <v>3</v>
      </c>
      <c r="G118" s="1930">
        <v>0</v>
      </c>
      <c r="H118" s="1934">
        <v>1</v>
      </c>
      <c r="I118" s="1934">
        <v>0</v>
      </c>
      <c r="J118" s="895">
        <f t="shared" si="68"/>
        <v>1</v>
      </c>
      <c r="K118" s="1930">
        <f t="shared" si="69"/>
        <v>1</v>
      </c>
      <c r="L118" s="896">
        <f t="shared" si="70"/>
        <v>3</v>
      </c>
      <c r="M118" s="896">
        <f t="shared" si="71"/>
        <v>1</v>
      </c>
      <c r="N118" s="895">
        <f t="shared" si="72"/>
        <v>4</v>
      </c>
    </row>
    <row r="119" spans="1:14" ht="14.25" x14ac:dyDescent="0.2">
      <c r="A119" s="900">
        <v>5</v>
      </c>
      <c r="B119" s="899" t="s">
        <v>522</v>
      </c>
      <c r="C119" s="1935">
        <v>2</v>
      </c>
      <c r="D119" s="1933">
        <v>136</v>
      </c>
      <c r="E119" s="1933">
        <v>1</v>
      </c>
      <c r="F119" s="895">
        <f t="shared" si="67"/>
        <v>137</v>
      </c>
      <c r="G119" s="1930">
        <v>0</v>
      </c>
      <c r="H119" s="1934">
        <v>0</v>
      </c>
      <c r="I119" s="1934">
        <v>0</v>
      </c>
      <c r="J119" s="895">
        <f t="shared" si="68"/>
        <v>0</v>
      </c>
      <c r="K119" s="1930">
        <f t="shared" si="69"/>
        <v>2</v>
      </c>
      <c r="L119" s="896">
        <f t="shared" si="70"/>
        <v>136</v>
      </c>
      <c r="M119" s="896">
        <f t="shared" si="71"/>
        <v>1</v>
      </c>
      <c r="N119" s="895">
        <f t="shared" si="72"/>
        <v>137</v>
      </c>
    </row>
    <row r="120" spans="1:14" ht="14.25" x14ac:dyDescent="0.2">
      <c r="A120" s="900">
        <v>6</v>
      </c>
      <c r="B120" s="899" t="s">
        <v>521</v>
      </c>
      <c r="C120" s="1935">
        <v>18</v>
      </c>
      <c r="D120" s="1933">
        <v>272</v>
      </c>
      <c r="E120" s="1933">
        <v>112</v>
      </c>
      <c r="F120" s="895">
        <f t="shared" si="67"/>
        <v>384</v>
      </c>
      <c r="G120" s="1930">
        <v>0</v>
      </c>
      <c r="H120" s="1934">
        <v>1</v>
      </c>
      <c r="I120" s="1934">
        <v>0</v>
      </c>
      <c r="J120" s="895">
        <f t="shared" si="68"/>
        <v>1</v>
      </c>
      <c r="K120" s="1930">
        <f t="shared" si="69"/>
        <v>18</v>
      </c>
      <c r="L120" s="896">
        <f t="shared" si="70"/>
        <v>273</v>
      </c>
      <c r="M120" s="896">
        <f t="shared" si="71"/>
        <v>112</v>
      </c>
      <c r="N120" s="895">
        <f t="shared" si="72"/>
        <v>385</v>
      </c>
    </row>
    <row r="121" spans="1:14" ht="14.25" x14ac:dyDescent="0.2">
      <c r="A121" s="900">
        <v>7</v>
      </c>
      <c r="B121" s="899" t="s">
        <v>520</v>
      </c>
      <c r="C121" s="1935">
        <v>1</v>
      </c>
      <c r="D121" s="1933">
        <v>92</v>
      </c>
      <c r="E121" s="1933">
        <v>33</v>
      </c>
      <c r="F121" s="895">
        <f t="shared" si="67"/>
        <v>125</v>
      </c>
      <c r="G121" s="1930">
        <v>0</v>
      </c>
      <c r="H121" s="1934">
        <v>0</v>
      </c>
      <c r="I121" s="1934">
        <v>0</v>
      </c>
      <c r="J121" s="895">
        <f t="shared" si="68"/>
        <v>0</v>
      </c>
      <c r="K121" s="1930">
        <f t="shared" si="69"/>
        <v>1</v>
      </c>
      <c r="L121" s="896">
        <f t="shared" si="70"/>
        <v>92</v>
      </c>
      <c r="M121" s="896">
        <f t="shared" si="71"/>
        <v>33</v>
      </c>
      <c r="N121" s="895">
        <f t="shared" si="72"/>
        <v>125</v>
      </c>
    </row>
    <row r="122" spans="1:14" ht="14.25" x14ac:dyDescent="0.2">
      <c r="A122" s="900">
        <v>8</v>
      </c>
      <c r="B122" s="899" t="s">
        <v>519</v>
      </c>
      <c r="C122" s="1935">
        <v>5</v>
      </c>
      <c r="D122" s="1933">
        <v>1088</v>
      </c>
      <c r="E122" s="1933">
        <v>48</v>
      </c>
      <c r="F122" s="895">
        <f t="shared" si="67"/>
        <v>1136</v>
      </c>
      <c r="G122" s="1930">
        <v>0</v>
      </c>
      <c r="H122" s="1934">
        <v>1</v>
      </c>
      <c r="I122" s="1934">
        <v>0</v>
      </c>
      <c r="J122" s="895">
        <f t="shared" si="68"/>
        <v>1</v>
      </c>
      <c r="K122" s="1930">
        <f t="shared" si="69"/>
        <v>5</v>
      </c>
      <c r="L122" s="896">
        <f t="shared" si="70"/>
        <v>1089</v>
      </c>
      <c r="M122" s="896">
        <f t="shared" si="71"/>
        <v>48</v>
      </c>
      <c r="N122" s="895">
        <f t="shared" si="72"/>
        <v>1137</v>
      </c>
    </row>
    <row r="123" spans="1:14" ht="15" thickBot="1" x14ac:dyDescent="0.25">
      <c r="A123" s="894">
        <v>9</v>
      </c>
      <c r="B123" s="893" t="s">
        <v>518</v>
      </c>
      <c r="C123" s="1936">
        <v>4</v>
      </c>
      <c r="D123" s="1937">
        <v>23</v>
      </c>
      <c r="E123" s="1937">
        <v>18</v>
      </c>
      <c r="F123" s="886">
        <f t="shared" si="67"/>
        <v>41</v>
      </c>
      <c r="G123" s="1931">
        <v>0</v>
      </c>
      <c r="H123" s="1938">
        <v>1</v>
      </c>
      <c r="I123" s="1938">
        <v>1</v>
      </c>
      <c r="J123" s="886">
        <f t="shared" si="68"/>
        <v>2</v>
      </c>
      <c r="K123" s="1931">
        <f t="shared" si="69"/>
        <v>4</v>
      </c>
      <c r="L123" s="887">
        <f t="shared" si="70"/>
        <v>24</v>
      </c>
      <c r="M123" s="887">
        <f t="shared" si="71"/>
        <v>19</v>
      </c>
      <c r="N123" s="886">
        <f t="shared" si="72"/>
        <v>43</v>
      </c>
    </row>
    <row r="124" spans="1:14" ht="15.75" thickBot="1" x14ac:dyDescent="0.25">
      <c r="A124" s="1927" t="s">
        <v>3</v>
      </c>
      <c r="B124" s="1928"/>
      <c r="C124" s="913">
        <f t="shared" ref="C124:N124" si="73">SUM(C114:C123)</f>
        <v>33</v>
      </c>
      <c r="D124" s="912">
        <f t="shared" si="73"/>
        <v>1711</v>
      </c>
      <c r="E124" s="912">
        <f t="shared" si="73"/>
        <v>219</v>
      </c>
      <c r="F124" s="911">
        <f t="shared" si="73"/>
        <v>1930</v>
      </c>
      <c r="G124" s="913">
        <f t="shared" si="73"/>
        <v>0</v>
      </c>
      <c r="H124" s="912">
        <f t="shared" si="73"/>
        <v>5</v>
      </c>
      <c r="I124" s="912">
        <f t="shared" si="73"/>
        <v>1</v>
      </c>
      <c r="J124" s="1932">
        <f t="shared" si="73"/>
        <v>6</v>
      </c>
      <c r="K124" s="884">
        <f t="shared" si="73"/>
        <v>33</v>
      </c>
      <c r="L124" s="883">
        <f t="shared" si="73"/>
        <v>1716</v>
      </c>
      <c r="M124" s="883">
        <f t="shared" si="73"/>
        <v>220</v>
      </c>
      <c r="N124" s="882">
        <f t="shared" si="73"/>
        <v>1936</v>
      </c>
    </row>
    <row r="126" spans="1:14" ht="15" x14ac:dyDescent="0.25">
      <c r="A126" s="3030" t="s">
        <v>531</v>
      </c>
      <c r="B126" s="3030"/>
      <c r="C126" s="3030"/>
      <c r="D126" s="3030"/>
      <c r="E126" s="3030"/>
      <c r="F126" s="3030"/>
      <c r="G126" s="3030"/>
      <c r="H126" s="3030"/>
      <c r="I126" s="3030"/>
      <c r="J126" s="3030"/>
      <c r="K126" s="3030"/>
      <c r="L126" s="3030"/>
      <c r="M126" s="3030"/>
      <c r="N126" s="3030"/>
    </row>
    <row r="127" spans="1:14" ht="15" x14ac:dyDescent="0.25">
      <c r="A127" s="2279" t="s">
        <v>535</v>
      </c>
      <c r="B127" s="2279"/>
      <c r="C127" s="2279"/>
      <c r="D127" s="2279"/>
      <c r="E127" s="2279"/>
      <c r="F127" s="2279"/>
      <c r="G127" s="2279"/>
      <c r="H127" s="2279"/>
      <c r="I127" s="2279"/>
      <c r="J127" s="2279"/>
      <c r="K127" s="2279"/>
      <c r="L127" s="2279"/>
      <c r="M127" s="2279"/>
      <c r="N127" s="2279"/>
    </row>
    <row r="128" spans="1:14" ht="15" thickBot="1" x14ac:dyDescent="0.25">
      <c r="A128" s="586"/>
      <c r="B128" s="586"/>
      <c r="C128" s="586"/>
      <c r="D128" s="586"/>
      <c r="E128" s="586"/>
      <c r="F128" s="586"/>
      <c r="G128" s="586"/>
      <c r="H128" s="586"/>
      <c r="I128" s="586"/>
      <c r="J128" s="586"/>
      <c r="K128" s="586"/>
      <c r="L128" s="586"/>
      <c r="M128" s="586"/>
      <c r="N128" s="586"/>
    </row>
    <row r="129" spans="1:14" ht="15" x14ac:dyDescent="0.25">
      <c r="A129" s="3031" t="s">
        <v>529</v>
      </c>
      <c r="B129" s="3032"/>
      <c r="C129" s="3037" t="s">
        <v>39</v>
      </c>
      <c r="D129" s="3038"/>
      <c r="E129" s="3038"/>
      <c r="F129" s="3039"/>
      <c r="G129" s="3037" t="s">
        <v>38</v>
      </c>
      <c r="H129" s="3038"/>
      <c r="I129" s="3038"/>
      <c r="J129" s="3038"/>
      <c r="K129" s="3037" t="s">
        <v>3</v>
      </c>
      <c r="L129" s="3038"/>
      <c r="M129" s="3038"/>
      <c r="N129" s="3039"/>
    </row>
    <row r="130" spans="1:14" ht="15.75" thickBot="1" x14ac:dyDescent="0.3">
      <c r="A130" s="3033"/>
      <c r="B130" s="3034"/>
      <c r="C130" s="909" t="s">
        <v>527</v>
      </c>
      <c r="D130" s="908" t="s">
        <v>127</v>
      </c>
      <c r="E130" s="908" t="s">
        <v>131</v>
      </c>
      <c r="F130" s="907" t="s">
        <v>528</v>
      </c>
      <c r="G130" s="909" t="s">
        <v>527</v>
      </c>
      <c r="H130" s="908" t="s">
        <v>127</v>
      </c>
      <c r="I130" s="908" t="s">
        <v>131</v>
      </c>
      <c r="J130" s="910" t="s">
        <v>528</v>
      </c>
      <c r="K130" s="909" t="s">
        <v>527</v>
      </c>
      <c r="L130" s="908" t="s">
        <v>127</v>
      </c>
      <c r="M130" s="908" t="s">
        <v>131</v>
      </c>
      <c r="N130" s="907" t="s">
        <v>430</v>
      </c>
    </row>
    <row r="131" spans="1:14" ht="14.25" x14ac:dyDescent="0.2">
      <c r="A131" s="906">
        <v>0</v>
      </c>
      <c r="B131" s="905" t="s">
        <v>97</v>
      </c>
      <c r="C131" s="903">
        <v>0</v>
      </c>
      <c r="D131" s="902">
        <v>0</v>
      </c>
      <c r="E131" s="902">
        <v>0</v>
      </c>
      <c r="F131" s="901">
        <f t="shared" ref="F131:F140" si="74">SUM(D131:E131)</f>
        <v>0</v>
      </c>
      <c r="G131" s="1929">
        <v>0</v>
      </c>
      <c r="H131" s="902">
        <v>0</v>
      </c>
      <c r="I131" s="902">
        <v>0</v>
      </c>
      <c r="J131" s="901">
        <f t="shared" ref="J131:J140" si="75">SUM(H131:I131)</f>
        <v>0</v>
      </c>
      <c r="K131" s="1929">
        <f t="shared" ref="K131:K140" si="76">+C131+G131</f>
        <v>0</v>
      </c>
      <c r="L131" s="902">
        <f t="shared" ref="L131:L140" si="77">+D131+H131</f>
        <v>0</v>
      </c>
      <c r="M131" s="902">
        <f t="shared" ref="M131:M140" si="78">+E131+I131</f>
        <v>0</v>
      </c>
      <c r="N131" s="901">
        <f t="shared" ref="N131:N140" si="79">+F131+J131</f>
        <v>0</v>
      </c>
    </row>
    <row r="132" spans="1:14" ht="14.25" x14ac:dyDescent="0.2">
      <c r="A132" s="900">
        <v>1</v>
      </c>
      <c r="B132" s="899" t="s">
        <v>526</v>
      </c>
      <c r="C132" s="897">
        <v>0</v>
      </c>
      <c r="D132" s="896">
        <v>0</v>
      </c>
      <c r="E132" s="896">
        <v>0</v>
      </c>
      <c r="F132" s="895">
        <f t="shared" si="74"/>
        <v>0</v>
      </c>
      <c r="G132" s="1930">
        <v>0</v>
      </c>
      <c r="H132" s="896">
        <v>0</v>
      </c>
      <c r="I132" s="896">
        <v>0</v>
      </c>
      <c r="J132" s="895">
        <f t="shared" si="75"/>
        <v>0</v>
      </c>
      <c r="K132" s="1930">
        <f t="shared" si="76"/>
        <v>0</v>
      </c>
      <c r="L132" s="896">
        <f t="shared" si="77"/>
        <v>0</v>
      </c>
      <c r="M132" s="896">
        <f t="shared" si="78"/>
        <v>0</v>
      </c>
      <c r="N132" s="895">
        <f t="shared" si="79"/>
        <v>0</v>
      </c>
    </row>
    <row r="133" spans="1:14" ht="14.25" x14ac:dyDescent="0.2">
      <c r="A133" s="900">
        <v>2</v>
      </c>
      <c r="B133" s="899" t="s">
        <v>525</v>
      </c>
      <c r="C133" s="897">
        <v>0</v>
      </c>
      <c r="D133" s="896">
        <v>0</v>
      </c>
      <c r="E133" s="896">
        <v>0</v>
      </c>
      <c r="F133" s="895">
        <f t="shared" si="74"/>
        <v>0</v>
      </c>
      <c r="G133" s="1930">
        <v>0</v>
      </c>
      <c r="H133" s="896">
        <v>0</v>
      </c>
      <c r="I133" s="896">
        <v>0</v>
      </c>
      <c r="J133" s="895">
        <f t="shared" si="75"/>
        <v>0</v>
      </c>
      <c r="K133" s="1930">
        <f t="shared" si="76"/>
        <v>0</v>
      </c>
      <c r="L133" s="896">
        <f t="shared" si="77"/>
        <v>0</v>
      </c>
      <c r="M133" s="896">
        <f t="shared" si="78"/>
        <v>0</v>
      </c>
      <c r="N133" s="895">
        <f t="shared" si="79"/>
        <v>0</v>
      </c>
    </row>
    <row r="134" spans="1:14" ht="15" x14ac:dyDescent="0.25">
      <c r="A134" s="900">
        <v>3</v>
      </c>
      <c r="B134" s="899" t="s">
        <v>524</v>
      </c>
      <c r="C134" s="2022">
        <v>2</v>
      </c>
      <c r="D134" s="2023">
        <v>11</v>
      </c>
      <c r="E134" s="2023">
        <v>43</v>
      </c>
      <c r="F134" s="895">
        <f t="shared" si="74"/>
        <v>54</v>
      </c>
      <c r="G134" s="1930">
        <v>0</v>
      </c>
      <c r="H134" s="2026">
        <v>0</v>
      </c>
      <c r="I134" s="896">
        <v>0</v>
      </c>
      <c r="J134" s="895">
        <f t="shared" si="75"/>
        <v>0</v>
      </c>
      <c r="K134" s="1930">
        <f t="shared" si="76"/>
        <v>2</v>
      </c>
      <c r="L134" s="896">
        <f t="shared" si="77"/>
        <v>11</v>
      </c>
      <c r="M134" s="896">
        <f t="shared" si="78"/>
        <v>43</v>
      </c>
      <c r="N134" s="895">
        <f t="shared" si="79"/>
        <v>54</v>
      </c>
    </row>
    <row r="135" spans="1:14" ht="15" x14ac:dyDescent="0.25">
      <c r="A135" s="900">
        <v>4</v>
      </c>
      <c r="B135" s="899" t="s">
        <v>523</v>
      </c>
      <c r="C135" s="2022">
        <v>0</v>
      </c>
      <c r="D135" s="2023">
        <v>0</v>
      </c>
      <c r="E135" s="2023">
        <v>0</v>
      </c>
      <c r="F135" s="895">
        <f t="shared" si="74"/>
        <v>0</v>
      </c>
      <c r="G135" s="1930">
        <v>0</v>
      </c>
      <c r="H135" s="2026">
        <v>0</v>
      </c>
      <c r="I135" s="896">
        <v>0</v>
      </c>
      <c r="J135" s="895">
        <f t="shared" si="75"/>
        <v>0</v>
      </c>
      <c r="K135" s="1930">
        <f t="shared" si="76"/>
        <v>0</v>
      </c>
      <c r="L135" s="896">
        <f t="shared" si="77"/>
        <v>0</v>
      </c>
      <c r="M135" s="896">
        <f t="shared" si="78"/>
        <v>0</v>
      </c>
      <c r="N135" s="895">
        <f t="shared" si="79"/>
        <v>0</v>
      </c>
    </row>
    <row r="136" spans="1:14" ht="15" x14ac:dyDescent="0.25">
      <c r="A136" s="900">
        <v>5</v>
      </c>
      <c r="B136" s="899" t="s">
        <v>522</v>
      </c>
      <c r="C136" s="2022">
        <v>0</v>
      </c>
      <c r="D136" s="2023">
        <v>0</v>
      </c>
      <c r="E136" s="2023">
        <v>0</v>
      </c>
      <c r="F136" s="895">
        <f t="shared" si="74"/>
        <v>0</v>
      </c>
      <c r="G136" s="1930">
        <v>0</v>
      </c>
      <c r="H136" s="2026">
        <v>0</v>
      </c>
      <c r="I136" s="896">
        <v>0</v>
      </c>
      <c r="J136" s="895">
        <f t="shared" si="75"/>
        <v>0</v>
      </c>
      <c r="K136" s="1930">
        <f t="shared" si="76"/>
        <v>0</v>
      </c>
      <c r="L136" s="896">
        <f t="shared" si="77"/>
        <v>0</v>
      </c>
      <c r="M136" s="896">
        <f t="shared" si="78"/>
        <v>0</v>
      </c>
      <c r="N136" s="895">
        <f t="shared" si="79"/>
        <v>0</v>
      </c>
    </row>
    <row r="137" spans="1:14" ht="15" x14ac:dyDescent="0.25">
      <c r="A137" s="900">
        <v>6</v>
      </c>
      <c r="B137" s="899" t="s">
        <v>521</v>
      </c>
      <c r="C137" s="2022">
        <v>18</v>
      </c>
      <c r="D137" s="2023">
        <v>611</v>
      </c>
      <c r="E137" s="2023">
        <v>159</v>
      </c>
      <c r="F137" s="895">
        <f t="shared" si="74"/>
        <v>770</v>
      </c>
      <c r="G137" s="1930">
        <v>0</v>
      </c>
      <c r="H137" s="2026">
        <v>1</v>
      </c>
      <c r="I137" s="896">
        <v>0</v>
      </c>
      <c r="J137" s="895">
        <f t="shared" si="75"/>
        <v>1</v>
      </c>
      <c r="K137" s="1930">
        <f t="shared" si="76"/>
        <v>18</v>
      </c>
      <c r="L137" s="896">
        <f t="shared" si="77"/>
        <v>612</v>
      </c>
      <c r="M137" s="896">
        <f t="shared" si="78"/>
        <v>159</v>
      </c>
      <c r="N137" s="895">
        <f t="shared" si="79"/>
        <v>771</v>
      </c>
    </row>
    <row r="138" spans="1:14" ht="15" x14ac:dyDescent="0.25">
      <c r="A138" s="900">
        <v>7</v>
      </c>
      <c r="B138" s="899" t="s">
        <v>520</v>
      </c>
      <c r="C138" s="2022">
        <v>0</v>
      </c>
      <c r="D138" s="2023">
        <v>0</v>
      </c>
      <c r="E138" s="2023">
        <v>0</v>
      </c>
      <c r="F138" s="895">
        <f t="shared" si="74"/>
        <v>0</v>
      </c>
      <c r="G138" s="1930">
        <v>0</v>
      </c>
      <c r="H138" s="2026">
        <v>0</v>
      </c>
      <c r="I138" s="896">
        <v>0</v>
      </c>
      <c r="J138" s="895">
        <f t="shared" si="75"/>
        <v>0</v>
      </c>
      <c r="K138" s="1930">
        <f t="shared" si="76"/>
        <v>0</v>
      </c>
      <c r="L138" s="896">
        <f t="shared" si="77"/>
        <v>0</v>
      </c>
      <c r="M138" s="896">
        <f t="shared" si="78"/>
        <v>0</v>
      </c>
      <c r="N138" s="895">
        <f t="shared" si="79"/>
        <v>0</v>
      </c>
    </row>
    <row r="139" spans="1:14" ht="15" x14ac:dyDescent="0.25">
      <c r="A139" s="900">
        <v>8</v>
      </c>
      <c r="B139" s="899" t="s">
        <v>519</v>
      </c>
      <c r="C139" s="2022">
        <v>5</v>
      </c>
      <c r="D139" s="2023">
        <v>165</v>
      </c>
      <c r="E139" s="2023">
        <v>47</v>
      </c>
      <c r="F139" s="895">
        <f t="shared" si="74"/>
        <v>212</v>
      </c>
      <c r="G139" s="1930">
        <v>0</v>
      </c>
      <c r="H139" s="2026">
        <v>2</v>
      </c>
      <c r="I139" s="896">
        <v>0</v>
      </c>
      <c r="J139" s="895">
        <f t="shared" si="75"/>
        <v>2</v>
      </c>
      <c r="K139" s="1930">
        <f t="shared" si="76"/>
        <v>5</v>
      </c>
      <c r="L139" s="896">
        <f t="shared" si="77"/>
        <v>167</v>
      </c>
      <c r="M139" s="896">
        <f t="shared" si="78"/>
        <v>47</v>
      </c>
      <c r="N139" s="895">
        <f t="shared" si="79"/>
        <v>214</v>
      </c>
    </row>
    <row r="140" spans="1:14" ht="15.75" thickBot="1" x14ac:dyDescent="0.3">
      <c r="A140" s="894">
        <v>9</v>
      </c>
      <c r="B140" s="893" t="s">
        <v>518</v>
      </c>
      <c r="C140" s="2021">
        <v>4</v>
      </c>
      <c r="D140" s="2020">
        <v>271</v>
      </c>
      <c r="E140" s="2020">
        <v>92</v>
      </c>
      <c r="F140" s="886">
        <f t="shared" si="74"/>
        <v>363</v>
      </c>
      <c r="G140" s="1931">
        <v>0</v>
      </c>
      <c r="H140" s="2025">
        <v>1</v>
      </c>
      <c r="I140" s="887">
        <v>6</v>
      </c>
      <c r="J140" s="886">
        <f t="shared" si="75"/>
        <v>7</v>
      </c>
      <c r="K140" s="1931">
        <f t="shared" si="76"/>
        <v>4</v>
      </c>
      <c r="L140" s="887">
        <f t="shared" si="77"/>
        <v>272</v>
      </c>
      <c r="M140" s="887">
        <f t="shared" si="78"/>
        <v>98</v>
      </c>
      <c r="N140" s="886">
        <f t="shared" si="79"/>
        <v>370</v>
      </c>
    </row>
    <row r="141" spans="1:14" ht="15.75" thickBot="1" x14ac:dyDescent="0.25">
      <c r="A141" s="3035" t="s">
        <v>3</v>
      </c>
      <c r="B141" s="3036"/>
      <c r="C141" s="2024">
        <f t="shared" ref="C141:N141" si="80">SUM(C131:C140)</f>
        <v>29</v>
      </c>
      <c r="D141" s="912">
        <f t="shared" si="80"/>
        <v>1058</v>
      </c>
      <c r="E141" s="912">
        <f t="shared" si="80"/>
        <v>341</v>
      </c>
      <c r="F141" s="911">
        <f t="shared" si="80"/>
        <v>1399</v>
      </c>
      <c r="G141" s="913">
        <f t="shared" si="80"/>
        <v>0</v>
      </c>
      <c r="H141" s="912">
        <f t="shared" si="80"/>
        <v>4</v>
      </c>
      <c r="I141" s="912">
        <f t="shared" si="80"/>
        <v>6</v>
      </c>
      <c r="J141" s="1932">
        <f t="shared" si="80"/>
        <v>10</v>
      </c>
      <c r="K141" s="884">
        <f t="shared" si="80"/>
        <v>29</v>
      </c>
      <c r="L141" s="883">
        <f t="shared" si="80"/>
        <v>1062</v>
      </c>
      <c r="M141" s="883">
        <f t="shared" si="80"/>
        <v>347</v>
      </c>
      <c r="N141" s="882">
        <f t="shared" si="80"/>
        <v>1409</v>
      </c>
    </row>
    <row r="143" spans="1:14" ht="15" x14ac:dyDescent="0.25">
      <c r="A143" s="3030" t="s">
        <v>531</v>
      </c>
      <c r="B143" s="3030"/>
      <c r="C143" s="3030"/>
      <c r="D143" s="3030"/>
      <c r="E143" s="3030"/>
      <c r="F143" s="3030"/>
      <c r="G143" s="3030"/>
      <c r="H143" s="3030"/>
      <c r="I143" s="3030"/>
      <c r="J143" s="3030"/>
      <c r="K143" s="3030"/>
      <c r="L143" s="3030"/>
      <c r="M143" s="3030"/>
      <c r="N143" s="3030"/>
    </row>
    <row r="144" spans="1:14" ht="15" x14ac:dyDescent="0.25">
      <c r="A144" s="2279" t="s">
        <v>534</v>
      </c>
      <c r="B144" s="2279"/>
      <c r="C144" s="2279"/>
      <c r="D144" s="2279"/>
      <c r="E144" s="2279"/>
      <c r="F144" s="2279"/>
      <c r="G144" s="2279"/>
      <c r="H144" s="2279"/>
      <c r="I144" s="2279"/>
      <c r="J144" s="2279"/>
      <c r="K144" s="2279"/>
      <c r="L144" s="2279"/>
      <c r="M144" s="2279"/>
      <c r="N144" s="2279"/>
    </row>
    <row r="145" spans="1:14" ht="14.25" x14ac:dyDescent="0.2">
      <c r="A145" s="586"/>
      <c r="B145" s="586"/>
      <c r="C145" s="586"/>
      <c r="D145" s="58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</row>
    <row r="146" spans="1:14" ht="15" thickBot="1" x14ac:dyDescent="0.25">
      <c r="A146" s="586"/>
      <c r="B146" s="586"/>
      <c r="C146" s="586"/>
      <c r="D146" s="586"/>
      <c r="E146" s="586"/>
      <c r="F146" s="586"/>
      <c r="G146" s="586"/>
      <c r="H146" s="586"/>
      <c r="I146" s="586"/>
      <c r="J146" s="586"/>
      <c r="K146" s="586"/>
      <c r="L146" s="586"/>
      <c r="M146" s="586"/>
      <c r="N146" s="586"/>
    </row>
    <row r="147" spans="1:14" ht="15" x14ac:dyDescent="0.25">
      <c r="A147" s="3031" t="s">
        <v>529</v>
      </c>
      <c r="B147" s="3032"/>
      <c r="C147" s="3037" t="s">
        <v>39</v>
      </c>
      <c r="D147" s="3038"/>
      <c r="E147" s="3038"/>
      <c r="F147" s="3039"/>
      <c r="G147" s="3037" t="s">
        <v>38</v>
      </c>
      <c r="H147" s="3038"/>
      <c r="I147" s="3038"/>
      <c r="J147" s="3038"/>
      <c r="K147" s="3037" t="s">
        <v>3</v>
      </c>
      <c r="L147" s="3038"/>
      <c r="M147" s="3038"/>
      <c r="N147" s="3039"/>
    </row>
    <row r="148" spans="1:14" ht="15.75" thickBot="1" x14ac:dyDescent="0.3">
      <c r="A148" s="3033"/>
      <c r="B148" s="3034"/>
      <c r="C148" s="909" t="s">
        <v>527</v>
      </c>
      <c r="D148" s="908" t="s">
        <v>127</v>
      </c>
      <c r="E148" s="908" t="s">
        <v>131</v>
      </c>
      <c r="F148" s="907" t="s">
        <v>528</v>
      </c>
      <c r="G148" s="909" t="s">
        <v>527</v>
      </c>
      <c r="H148" s="908" t="s">
        <v>127</v>
      </c>
      <c r="I148" s="908" t="s">
        <v>131</v>
      </c>
      <c r="J148" s="910" t="s">
        <v>528</v>
      </c>
      <c r="K148" s="909" t="s">
        <v>527</v>
      </c>
      <c r="L148" s="908" t="s">
        <v>127</v>
      </c>
      <c r="M148" s="908" t="s">
        <v>131</v>
      </c>
      <c r="N148" s="907" t="s">
        <v>430</v>
      </c>
    </row>
    <row r="149" spans="1:14" ht="14.25" x14ac:dyDescent="0.2">
      <c r="A149" s="906">
        <v>0</v>
      </c>
      <c r="B149" s="905" t="s">
        <v>97</v>
      </c>
      <c r="C149" s="903">
        <v>0</v>
      </c>
      <c r="D149" s="902">
        <v>0</v>
      </c>
      <c r="E149" s="902">
        <v>0</v>
      </c>
      <c r="F149" s="901">
        <f t="shared" ref="F149:F151" si="81">SUM(D149:E149)</f>
        <v>0</v>
      </c>
      <c r="G149" s="903">
        <v>0</v>
      </c>
      <c r="H149" s="902">
        <v>0</v>
      </c>
      <c r="I149" s="902">
        <v>0</v>
      </c>
      <c r="J149" s="901">
        <f t="shared" ref="J149:J158" si="82">SUM(H149:I149)</f>
        <v>0</v>
      </c>
      <c r="K149" s="1929">
        <f t="shared" ref="K149" si="83">+C149+G149</f>
        <v>0</v>
      </c>
      <c r="L149" s="902">
        <f t="shared" ref="L149" si="84">+D149+H149</f>
        <v>0</v>
      </c>
      <c r="M149" s="902">
        <f t="shared" ref="M149" si="85">+E149+I149</f>
        <v>0</v>
      </c>
      <c r="N149" s="901">
        <f t="shared" ref="N149:N158" si="86">+F149+J149</f>
        <v>0</v>
      </c>
    </row>
    <row r="150" spans="1:14" ht="14.25" x14ac:dyDescent="0.2">
      <c r="A150" s="900">
        <v>1</v>
      </c>
      <c r="B150" s="899" t="s">
        <v>526</v>
      </c>
      <c r="C150" s="897">
        <v>0</v>
      </c>
      <c r="D150" s="896">
        <v>0</v>
      </c>
      <c r="E150" s="896">
        <v>0</v>
      </c>
      <c r="F150" s="895">
        <f t="shared" si="81"/>
        <v>0</v>
      </c>
      <c r="G150" s="897">
        <v>0</v>
      </c>
      <c r="H150" s="896">
        <v>0</v>
      </c>
      <c r="I150" s="896">
        <v>0</v>
      </c>
      <c r="J150" s="895">
        <f t="shared" si="82"/>
        <v>0</v>
      </c>
      <c r="K150" s="1930">
        <f>+C150+G150</f>
        <v>0</v>
      </c>
      <c r="L150" s="896">
        <f>+D150+H150</f>
        <v>0</v>
      </c>
      <c r="M150" s="896">
        <f>+E150+I150</f>
        <v>0</v>
      </c>
      <c r="N150" s="895">
        <f t="shared" si="86"/>
        <v>0</v>
      </c>
    </row>
    <row r="151" spans="1:14" ht="14.25" x14ac:dyDescent="0.2">
      <c r="A151" s="900">
        <v>2</v>
      </c>
      <c r="B151" s="899" t="s">
        <v>525</v>
      </c>
      <c r="C151" s="897">
        <v>0</v>
      </c>
      <c r="D151" s="896">
        <v>0</v>
      </c>
      <c r="E151" s="896">
        <v>0</v>
      </c>
      <c r="F151" s="895">
        <f t="shared" si="81"/>
        <v>0</v>
      </c>
      <c r="G151" s="897">
        <v>0</v>
      </c>
      <c r="H151" s="896">
        <v>0</v>
      </c>
      <c r="I151" s="896">
        <v>0</v>
      </c>
      <c r="J151" s="895">
        <f t="shared" si="82"/>
        <v>0</v>
      </c>
      <c r="K151" s="1930">
        <f t="shared" ref="K151:K158" si="87">+C151+G151</f>
        <v>0</v>
      </c>
      <c r="L151" s="896">
        <f t="shared" ref="L151:L158" si="88">+D151+H151</f>
        <v>0</v>
      </c>
      <c r="M151" s="896">
        <f t="shared" ref="M151:M158" si="89">+E151+I151</f>
        <v>0</v>
      </c>
      <c r="N151" s="895">
        <f t="shared" si="86"/>
        <v>0</v>
      </c>
    </row>
    <row r="152" spans="1:14" ht="15" x14ac:dyDescent="0.25">
      <c r="A152" s="900">
        <v>3</v>
      </c>
      <c r="B152" s="899" t="s">
        <v>524</v>
      </c>
      <c r="C152" s="2064">
        <v>3</v>
      </c>
      <c r="D152" s="2069">
        <v>107</v>
      </c>
      <c r="E152" s="2068">
        <v>163</v>
      </c>
      <c r="F152" s="895">
        <f>SUM(D152:E152)</f>
        <v>270</v>
      </c>
      <c r="G152" s="2071">
        <v>0</v>
      </c>
      <c r="H152" s="2075">
        <v>0</v>
      </c>
      <c r="I152" s="2076">
        <v>0</v>
      </c>
      <c r="J152" s="895">
        <f t="shared" si="82"/>
        <v>0</v>
      </c>
      <c r="K152" s="1930">
        <f t="shared" si="87"/>
        <v>3</v>
      </c>
      <c r="L152" s="896">
        <f t="shared" si="88"/>
        <v>107</v>
      </c>
      <c r="M152" s="896">
        <f t="shared" si="89"/>
        <v>163</v>
      </c>
      <c r="N152" s="895">
        <f t="shared" si="86"/>
        <v>270</v>
      </c>
    </row>
    <row r="153" spans="1:14" ht="15" x14ac:dyDescent="0.25">
      <c r="A153" s="900">
        <v>4</v>
      </c>
      <c r="B153" s="899" t="s">
        <v>523</v>
      </c>
      <c r="C153" s="2066">
        <v>0</v>
      </c>
      <c r="D153" s="2067">
        <v>0</v>
      </c>
      <c r="E153" s="2067">
        <v>0</v>
      </c>
      <c r="F153" s="895">
        <f t="shared" ref="F153:F158" si="90">SUM(D153:E153)</f>
        <v>0</v>
      </c>
      <c r="G153" s="2071">
        <v>0</v>
      </c>
      <c r="H153" s="2073">
        <v>0</v>
      </c>
      <c r="I153" s="2072">
        <v>0</v>
      </c>
      <c r="J153" s="895">
        <f t="shared" si="82"/>
        <v>0</v>
      </c>
      <c r="K153" s="1930">
        <f t="shared" si="87"/>
        <v>0</v>
      </c>
      <c r="L153" s="896">
        <f t="shared" si="88"/>
        <v>0</v>
      </c>
      <c r="M153" s="896">
        <f t="shared" si="89"/>
        <v>0</v>
      </c>
      <c r="N153" s="895">
        <f t="shared" si="86"/>
        <v>0</v>
      </c>
    </row>
    <row r="154" spans="1:14" ht="15" x14ac:dyDescent="0.25">
      <c r="A154" s="900">
        <v>5</v>
      </c>
      <c r="B154" s="899" t="s">
        <v>522</v>
      </c>
      <c r="C154" s="2064">
        <v>1</v>
      </c>
      <c r="D154" s="2070">
        <v>3</v>
      </c>
      <c r="E154" s="2070"/>
      <c r="F154" s="895">
        <f t="shared" si="90"/>
        <v>3</v>
      </c>
      <c r="G154" s="2071">
        <v>0</v>
      </c>
      <c r="H154" s="2077"/>
      <c r="I154" s="2078"/>
      <c r="J154" s="895">
        <f t="shared" si="82"/>
        <v>0</v>
      </c>
      <c r="K154" s="1930">
        <f t="shared" si="87"/>
        <v>1</v>
      </c>
      <c r="L154" s="896">
        <f t="shared" si="88"/>
        <v>3</v>
      </c>
      <c r="M154" s="896">
        <f t="shared" si="89"/>
        <v>0</v>
      </c>
      <c r="N154" s="895">
        <f t="shared" si="86"/>
        <v>3</v>
      </c>
    </row>
    <row r="155" spans="1:14" ht="15" x14ac:dyDescent="0.25">
      <c r="A155" s="900">
        <v>6</v>
      </c>
      <c r="B155" s="899" t="s">
        <v>521</v>
      </c>
      <c r="C155" s="2064">
        <v>33</v>
      </c>
      <c r="D155" s="2069">
        <v>606</v>
      </c>
      <c r="E155" s="2068">
        <v>194</v>
      </c>
      <c r="F155" s="895">
        <f t="shared" si="90"/>
        <v>800</v>
      </c>
      <c r="G155" s="2071">
        <v>0</v>
      </c>
      <c r="H155" s="2074">
        <v>10</v>
      </c>
      <c r="I155" s="2079">
        <v>1</v>
      </c>
      <c r="J155" s="895">
        <f t="shared" si="82"/>
        <v>11</v>
      </c>
      <c r="K155" s="1930">
        <f t="shared" si="87"/>
        <v>33</v>
      </c>
      <c r="L155" s="896">
        <f t="shared" si="88"/>
        <v>616</v>
      </c>
      <c r="M155" s="896">
        <f t="shared" si="89"/>
        <v>195</v>
      </c>
      <c r="N155" s="895">
        <f t="shared" si="86"/>
        <v>811</v>
      </c>
    </row>
    <row r="156" spans="1:14" ht="15" x14ac:dyDescent="0.25">
      <c r="A156" s="900">
        <v>7</v>
      </c>
      <c r="B156" s="899" t="s">
        <v>520</v>
      </c>
      <c r="C156" s="2064">
        <v>1</v>
      </c>
      <c r="D156" s="2070">
        <v>141</v>
      </c>
      <c r="E156" s="2070">
        <v>3</v>
      </c>
      <c r="F156" s="895">
        <f t="shared" si="90"/>
        <v>144</v>
      </c>
      <c r="G156" s="2071">
        <v>0</v>
      </c>
      <c r="H156" s="2077">
        <v>0</v>
      </c>
      <c r="I156" s="2078">
        <v>0</v>
      </c>
      <c r="J156" s="895">
        <f t="shared" si="82"/>
        <v>0</v>
      </c>
      <c r="K156" s="1930">
        <f t="shared" si="87"/>
        <v>1</v>
      </c>
      <c r="L156" s="896">
        <f t="shared" si="88"/>
        <v>141</v>
      </c>
      <c r="M156" s="896">
        <f t="shared" si="89"/>
        <v>3</v>
      </c>
      <c r="N156" s="895">
        <f t="shared" si="86"/>
        <v>144</v>
      </c>
    </row>
    <row r="157" spans="1:14" ht="15" x14ac:dyDescent="0.25">
      <c r="A157" s="900">
        <v>8</v>
      </c>
      <c r="B157" s="899" t="s">
        <v>519</v>
      </c>
      <c r="C157" s="2064">
        <v>7</v>
      </c>
      <c r="D157" s="2069">
        <v>190</v>
      </c>
      <c r="E157" s="2068">
        <v>35</v>
      </c>
      <c r="F157" s="895">
        <f t="shared" si="90"/>
        <v>225</v>
      </c>
      <c r="G157" s="2071">
        <v>0</v>
      </c>
      <c r="H157" s="2074">
        <v>0</v>
      </c>
      <c r="I157" s="2079">
        <v>0</v>
      </c>
      <c r="J157" s="895">
        <f t="shared" si="82"/>
        <v>0</v>
      </c>
      <c r="K157" s="1930">
        <f t="shared" si="87"/>
        <v>7</v>
      </c>
      <c r="L157" s="896">
        <f t="shared" si="88"/>
        <v>190</v>
      </c>
      <c r="M157" s="896">
        <f t="shared" si="89"/>
        <v>35</v>
      </c>
      <c r="N157" s="895">
        <f t="shared" si="86"/>
        <v>225</v>
      </c>
    </row>
    <row r="158" spans="1:14" ht="15.75" thickBot="1" x14ac:dyDescent="0.3">
      <c r="A158" s="894">
        <v>9</v>
      </c>
      <c r="B158" s="893" t="s">
        <v>518</v>
      </c>
      <c r="C158" s="2065">
        <v>9</v>
      </c>
      <c r="D158" s="2062">
        <v>684</v>
      </c>
      <c r="E158" s="2063">
        <v>75</v>
      </c>
      <c r="F158" s="886">
        <f t="shared" si="90"/>
        <v>759</v>
      </c>
      <c r="G158" s="2071">
        <v>0</v>
      </c>
      <c r="H158" s="2080">
        <v>1</v>
      </c>
      <c r="I158" s="2081">
        <v>0</v>
      </c>
      <c r="J158" s="886">
        <f t="shared" si="82"/>
        <v>1</v>
      </c>
      <c r="K158" s="1930">
        <f t="shared" si="87"/>
        <v>9</v>
      </c>
      <c r="L158" s="896">
        <f t="shared" si="88"/>
        <v>685</v>
      </c>
      <c r="M158" s="896">
        <f t="shared" si="89"/>
        <v>75</v>
      </c>
      <c r="N158" s="895">
        <f t="shared" si="86"/>
        <v>760</v>
      </c>
    </row>
    <row r="159" spans="1:14" ht="23.25" customHeight="1" thickBot="1" x14ac:dyDescent="0.25">
      <c r="A159" s="1927" t="s">
        <v>3</v>
      </c>
      <c r="B159" s="1928"/>
      <c r="C159" s="913">
        <f t="shared" ref="C159:K159" si="91">SUM(C149:C158)</f>
        <v>54</v>
      </c>
      <c r="D159" s="912">
        <f t="shared" si="91"/>
        <v>1731</v>
      </c>
      <c r="E159" s="912">
        <f t="shared" si="91"/>
        <v>470</v>
      </c>
      <c r="F159" s="911">
        <f t="shared" si="91"/>
        <v>2201</v>
      </c>
      <c r="G159" s="913">
        <f t="shared" si="91"/>
        <v>0</v>
      </c>
      <c r="H159" s="912">
        <f t="shared" si="91"/>
        <v>11</v>
      </c>
      <c r="I159" s="912">
        <f>SUM(I149:I158)</f>
        <v>1</v>
      </c>
      <c r="J159" s="911">
        <f t="shared" si="91"/>
        <v>12</v>
      </c>
      <c r="K159" s="884">
        <f t="shared" si="91"/>
        <v>54</v>
      </c>
      <c r="L159" s="883">
        <f>SUM(L149:L158)</f>
        <v>1742</v>
      </c>
      <c r="M159" s="883">
        <f>SUM(M149:M158)</f>
        <v>471</v>
      </c>
      <c r="N159" s="882">
        <f>SUM(N149:N158)</f>
        <v>2213</v>
      </c>
    </row>
    <row r="161" spans="1:14" ht="15" x14ac:dyDescent="0.25">
      <c r="A161" s="3030" t="s">
        <v>531</v>
      </c>
      <c r="B161" s="3030"/>
      <c r="C161" s="3030"/>
      <c r="D161" s="3030"/>
      <c r="E161" s="3030"/>
      <c r="F161" s="3030"/>
      <c r="G161" s="3030"/>
      <c r="H161" s="3030"/>
      <c r="I161" s="3030"/>
      <c r="J161" s="3030"/>
      <c r="K161" s="3030"/>
      <c r="L161" s="3030"/>
      <c r="M161" s="3030"/>
      <c r="N161" s="3030"/>
    </row>
    <row r="162" spans="1:14" ht="15" x14ac:dyDescent="0.25">
      <c r="A162" s="2279" t="s">
        <v>533</v>
      </c>
      <c r="B162" s="2279"/>
      <c r="C162" s="2279"/>
      <c r="D162" s="2279"/>
      <c r="E162" s="2279"/>
      <c r="F162" s="2279"/>
      <c r="G162" s="2279"/>
      <c r="H162" s="2279"/>
      <c r="I162" s="2279"/>
      <c r="J162" s="2279"/>
      <c r="K162" s="2279"/>
      <c r="L162" s="2279"/>
      <c r="M162" s="2279"/>
      <c r="N162" s="2279"/>
    </row>
    <row r="163" spans="1:14" ht="14.25" x14ac:dyDescent="0.2">
      <c r="A163" s="586"/>
      <c r="B163" s="586"/>
      <c r="C163" s="586"/>
      <c r="D163" s="58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</row>
    <row r="164" spans="1:14" ht="15" thickBot="1" x14ac:dyDescent="0.25">
      <c r="A164" s="586"/>
      <c r="B164" s="586"/>
      <c r="C164" s="586"/>
      <c r="D164" s="586"/>
      <c r="E164" s="586"/>
      <c r="F164" s="586"/>
      <c r="G164" s="586"/>
      <c r="H164" s="586"/>
      <c r="I164" s="586"/>
      <c r="J164" s="586"/>
      <c r="K164" s="586"/>
      <c r="L164" s="586"/>
      <c r="M164" s="586"/>
      <c r="N164" s="586"/>
    </row>
    <row r="165" spans="1:14" ht="15" x14ac:dyDescent="0.25">
      <c r="A165" s="3031" t="s">
        <v>529</v>
      </c>
      <c r="B165" s="3032"/>
      <c r="C165" s="3037" t="s">
        <v>39</v>
      </c>
      <c r="D165" s="3038"/>
      <c r="E165" s="3038"/>
      <c r="F165" s="3039"/>
      <c r="G165" s="3037" t="s">
        <v>38</v>
      </c>
      <c r="H165" s="3038"/>
      <c r="I165" s="3038"/>
      <c r="J165" s="3038"/>
      <c r="K165" s="3037" t="s">
        <v>3</v>
      </c>
      <c r="L165" s="3038"/>
      <c r="M165" s="3038"/>
      <c r="N165" s="3039"/>
    </row>
    <row r="166" spans="1:14" ht="15.75" thickBot="1" x14ac:dyDescent="0.3">
      <c r="A166" s="3033"/>
      <c r="B166" s="3034"/>
      <c r="C166" s="909" t="s">
        <v>527</v>
      </c>
      <c r="D166" s="908" t="s">
        <v>127</v>
      </c>
      <c r="E166" s="908" t="s">
        <v>131</v>
      </c>
      <c r="F166" s="907" t="s">
        <v>528</v>
      </c>
      <c r="G166" s="909" t="s">
        <v>527</v>
      </c>
      <c r="H166" s="908" t="s">
        <v>127</v>
      </c>
      <c r="I166" s="908" t="s">
        <v>131</v>
      </c>
      <c r="J166" s="910" t="s">
        <v>528</v>
      </c>
      <c r="K166" s="909" t="s">
        <v>527</v>
      </c>
      <c r="L166" s="908" t="s">
        <v>127</v>
      </c>
      <c r="M166" s="908" t="s">
        <v>131</v>
      </c>
      <c r="N166" s="907" t="s">
        <v>430</v>
      </c>
    </row>
    <row r="167" spans="1:14" ht="15" x14ac:dyDescent="0.25">
      <c r="A167" s="906">
        <v>0</v>
      </c>
      <c r="B167" s="905" t="s">
        <v>97</v>
      </c>
      <c r="C167" s="2127">
        <v>0</v>
      </c>
      <c r="D167" s="2117">
        <v>0</v>
      </c>
      <c r="E167" s="2118">
        <v>0</v>
      </c>
      <c r="F167" s="901">
        <f t="shared" ref="F167:F176" si="92">SUM(D167:E167)</f>
        <v>0</v>
      </c>
      <c r="G167" s="903">
        <v>0</v>
      </c>
      <c r="H167" s="2131">
        <v>0</v>
      </c>
      <c r="I167" s="2132">
        <v>0</v>
      </c>
      <c r="J167" s="904">
        <f t="shared" ref="J167:J176" si="93">SUM(H167:I167)</f>
        <v>0</v>
      </c>
      <c r="K167" s="903">
        <f t="shared" ref="K167:K176" si="94">+C167+G167</f>
        <v>0</v>
      </c>
      <c r="L167" s="902">
        <f t="shared" ref="L167:L176" si="95">+D167+H167</f>
        <v>0</v>
      </c>
      <c r="M167" s="902">
        <f t="shared" ref="M167:M176" si="96">+E167+I167</f>
        <v>0</v>
      </c>
      <c r="N167" s="901">
        <f t="shared" ref="N167:N176" si="97">+F167+J167</f>
        <v>0</v>
      </c>
    </row>
    <row r="168" spans="1:14" ht="15" x14ac:dyDescent="0.25">
      <c r="A168" s="900">
        <v>1</v>
      </c>
      <c r="B168" s="899" t="s">
        <v>526</v>
      </c>
      <c r="C168" s="2129">
        <v>1</v>
      </c>
      <c r="D168" s="2122">
        <v>1</v>
      </c>
      <c r="E168" s="2121">
        <v>1</v>
      </c>
      <c r="F168" s="895">
        <f t="shared" si="92"/>
        <v>2</v>
      </c>
      <c r="G168" s="897">
        <v>0</v>
      </c>
      <c r="H168" s="2136">
        <v>3</v>
      </c>
      <c r="I168" s="2135">
        <v>0</v>
      </c>
      <c r="J168" s="898">
        <f t="shared" si="93"/>
        <v>3</v>
      </c>
      <c r="K168" s="897">
        <f t="shared" si="94"/>
        <v>1</v>
      </c>
      <c r="L168" s="896">
        <f t="shared" si="95"/>
        <v>4</v>
      </c>
      <c r="M168" s="896">
        <f t="shared" si="96"/>
        <v>1</v>
      </c>
      <c r="N168" s="895">
        <f t="shared" si="97"/>
        <v>5</v>
      </c>
    </row>
    <row r="169" spans="1:14" ht="15" x14ac:dyDescent="0.25">
      <c r="A169" s="900">
        <v>2</v>
      </c>
      <c r="B169" s="899" t="s">
        <v>525</v>
      </c>
      <c r="C169" s="2128">
        <v>0</v>
      </c>
      <c r="D169" s="2119">
        <v>0</v>
      </c>
      <c r="E169" s="2120">
        <v>0</v>
      </c>
      <c r="F169" s="895">
        <f t="shared" si="92"/>
        <v>0</v>
      </c>
      <c r="G169" s="897">
        <v>0</v>
      </c>
      <c r="H169" s="2133">
        <v>0</v>
      </c>
      <c r="I169" s="2134">
        <v>0</v>
      </c>
      <c r="J169" s="898">
        <f t="shared" si="93"/>
        <v>0</v>
      </c>
      <c r="K169" s="897">
        <f t="shared" si="94"/>
        <v>0</v>
      </c>
      <c r="L169" s="896">
        <f t="shared" si="95"/>
        <v>0</v>
      </c>
      <c r="M169" s="896">
        <f t="shared" si="96"/>
        <v>0</v>
      </c>
      <c r="N169" s="895">
        <f t="shared" si="97"/>
        <v>0</v>
      </c>
    </row>
    <row r="170" spans="1:14" ht="15" x14ac:dyDescent="0.25">
      <c r="A170" s="900">
        <v>3</v>
      </c>
      <c r="B170" s="899" t="s">
        <v>524</v>
      </c>
      <c r="C170" s="2129">
        <v>1</v>
      </c>
      <c r="D170" s="2123">
        <v>9</v>
      </c>
      <c r="E170" s="2124">
        <v>22</v>
      </c>
      <c r="F170" s="895">
        <f t="shared" si="92"/>
        <v>31</v>
      </c>
      <c r="G170" s="897">
        <v>0</v>
      </c>
      <c r="H170" s="2141">
        <v>0</v>
      </c>
      <c r="I170" s="2142">
        <v>0</v>
      </c>
      <c r="J170" s="898">
        <f t="shared" si="93"/>
        <v>0</v>
      </c>
      <c r="K170" s="897">
        <f t="shared" si="94"/>
        <v>1</v>
      </c>
      <c r="L170" s="896">
        <f t="shared" si="95"/>
        <v>9</v>
      </c>
      <c r="M170" s="896">
        <f t="shared" si="96"/>
        <v>22</v>
      </c>
      <c r="N170" s="895">
        <f t="shared" si="97"/>
        <v>31</v>
      </c>
    </row>
    <row r="171" spans="1:14" ht="15" x14ac:dyDescent="0.25">
      <c r="A171" s="900">
        <v>4</v>
      </c>
      <c r="B171" s="899" t="s">
        <v>523</v>
      </c>
      <c r="C171" s="2128">
        <v>0</v>
      </c>
      <c r="D171" s="2119">
        <v>0</v>
      </c>
      <c r="E171" s="2120">
        <v>0</v>
      </c>
      <c r="F171" s="895">
        <f t="shared" si="92"/>
        <v>0</v>
      </c>
      <c r="G171" s="897">
        <v>0</v>
      </c>
      <c r="H171" s="2133">
        <v>0</v>
      </c>
      <c r="I171" s="2134">
        <v>0</v>
      </c>
      <c r="J171" s="898">
        <f t="shared" si="93"/>
        <v>0</v>
      </c>
      <c r="K171" s="897">
        <f t="shared" si="94"/>
        <v>0</v>
      </c>
      <c r="L171" s="896">
        <f t="shared" si="95"/>
        <v>0</v>
      </c>
      <c r="M171" s="896">
        <f t="shared" si="96"/>
        <v>0</v>
      </c>
      <c r="N171" s="895">
        <f t="shared" si="97"/>
        <v>0</v>
      </c>
    </row>
    <row r="172" spans="1:14" ht="15" x14ac:dyDescent="0.25">
      <c r="A172" s="900">
        <v>5</v>
      </c>
      <c r="B172" s="899" t="s">
        <v>522</v>
      </c>
      <c r="C172" s="2129">
        <v>5</v>
      </c>
      <c r="D172" s="2123">
        <v>42</v>
      </c>
      <c r="E172" s="2124">
        <v>13</v>
      </c>
      <c r="F172" s="895">
        <f t="shared" si="92"/>
        <v>55</v>
      </c>
      <c r="G172" s="897">
        <v>0</v>
      </c>
      <c r="H172" s="2133">
        <v>0</v>
      </c>
      <c r="I172" s="2134">
        <v>0</v>
      </c>
      <c r="J172" s="898">
        <f t="shared" si="93"/>
        <v>0</v>
      </c>
      <c r="K172" s="897">
        <f t="shared" si="94"/>
        <v>5</v>
      </c>
      <c r="L172" s="896">
        <f t="shared" si="95"/>
        <v>42</v>
      </c>
      <c r="M172" s="896">
        <f t="shared" si="96"/>
        <v>13</v>
      </c>
      <c r="N172" s="895">
        <f t="shared" si="97"/>
        <v>55</v>
      </c>
    </row>
    <row r="173" spans="1:14" ht="15" x14ac:dyDescent="0.25">
      <c r="A173" s="900">
        <v>6</v>
      </c>
      <c r="B173" s="899" t="s">
        <v>521</v>
      </c>
      <c r="C173" s="2129">
        <v>22</v>
      </c>
      <c r="D173" s="2123">
        <v>911</v>
      </c>
      <c r="E173" s="2124">
        <v>143</v>
      </c>
      <c r="F173" s="895">
        <f t="shared" si="92"/>
        <v>1054</v>
      </c>
      <c r="G173" s="897">
        <v>0</v>
      </c>
      <c r="H173" s="2139">
        <v>4</v>
      </c>
      <c r="I173" s="2140"/>
      <c r="J173" s="898">
        <f t="shared" si="93"/>
        <v>4</v>
      </c>
      <c r="K173" s="897">
        <f t="shared" si="94"/>
        <v>22</v>
      </c>
      <c r="L173" s="896">
        <f t="shared" si="95"/>
        <v>915</v>
      </c>
      <c r="M173" s="896">
        <f t="shared" si="96"/>
        <v>143</v>
      </c>
      <c r="N173" s="895">
        <f t="shared" si="97"/>
        <v>1058</v>
      </c>
    </row>
    <row r="174" spans="1:14" ht="15" x14ac:dyDescent="0.25">
      <c r="A174" s="900">
        <v>7</v>
      </c>
      <c r="B174" s="899" t="s">
        <v>520</v>
      </c>
      <c r="C174" s="2128">
        <v>1</v>
      </c>
      <c r="D174" s="2119">
        <v>9</v>
      </c>
      <c r="E174" s="2120">
        <v>5</v>
      </c>
      <c r="F174" s="895">
        <f t="shared" si="92"/>
        <v>14</v>
      </c>
      <c r="G174" s="897">
        <v>0</v>
      </c>
      <c r="H174" s="2133">
        <v>0</v>
      </c>
      <c r="I174" s="2134">
        <v>0</v>
      </c>
      <c r="J174" s="898">
        <f t="shared" si="93"/>
        <v>0</v>
      </c>
      <c r="K174" s="897">
        <f t="shared" si="94"/>
        <v>1</v>
      </c>
      <c r="L174" s="896">
        <f t="shared" si="95"/>
        <v>9</v>
      </c>
      <c r="M174" s="896">
        <f t="shared" si="96"/>
        <v>5</v>
      </c>
      <c r="N174" s="895">
        <f t="shared" si="97"/>
        <v>14</v>
      </c>
    </row>
    <row r="175" spans="1:14" ht="15" x14ac:dyDescent="0.25">
      <c r="A175" s="900">
        <v>8</v>
      </c>
      <c r="B175" s="899" t="s">
        <v>519</v>
      </c>
      <c r="C175" s="2128">
        <v>3</v>
      </c>
      <c r="D175" s="2119">
        <v>18</v>
      </c>
      <c r="E175" s="2120">
        <v>10</v>
      </c>
      <c r="F175" s="895">
        <f t="shared" si="92"/>
        <v>28</v>
      </c>
      <c r="G175" s="897">
        <v>0</v>
      </c>
      <c r="H175" s="2133">
        <v>0</v>
      </c>
      <c r="I175" s="2134">
        <v>0</v>
      </c>
      <c r="J175" s="898">
        <f t="shared" si="93"/>
        <v>0</v>
      </c>
      <c r="K175" s="897">
        <f t="shared" si="94"/>
        <v>3</v>
      </c>
      <c r="L175" s="896">
        <f t="shared" si="95"/>
        <v>18</v>
      </c>
      <c r="M175" s="896">
        <f t="shared" si="96"/>
        <v>10</v>
      </c>
      <c r="N175" s="895">
        <f t="shared" si="97"/>
        <v>28</v>
      </c>
    </row>
    <row r="176" spans="1:14" ht="15.75" thickBot="1" x14ac:dyDescent="0.3">
      <c r="A176" s="894">
        <v>9</v>
      </c>
      <c r="B176" s="893" t="s">
        <v>518</v>
      </c>
      <c r="C176" s="2130">
        <v>7</v>
      </c>
      <c r="D176" s="2125">
        <v>56</v>
      </c>
      <c r="E176" s="2126">
        <v>64</v>
      </c>
      <c r="F176" s="892">
        <f t="shared" si="92"/>
        <v>120</v>
      </c>
      <c r="G176" s="891">
        <v>0</v>
      </c>
      <c r="H176" s="2137">
        <v>0</v>
      </c>
      <c r="I176" s="2138">
        <v>0</v>
      </c>
      <c r="J176" s="889">
        <f t="shared" si="93"/>
        <v>0</v>
      </c>
      <c r="K176" s="888">
        <f t="shared" si="94"/>
        <v>7</v>
      </c>
      <c r="L176" s="887">
        <f t="shared" si="95"/>
        <v>56</v>
      </c>
      <c r="M176" s="887">
        <f t="shared" si="96"/>
        <v>64</v>
      </c>
      <c r="N176" s="886">
        <f t="shared" si="97"/>
        <v>120</v>
      </c>
    </row>
    <row r="177" spans="1:14" ht="15.75" thickBot="1" x14ac:dyDescent="0.25">
      <c r="A177" s="3035" t="s">
        <v>3</v>
      </c>
      <c r="B177" s="3036"/>
      <c r="C177" s="884">
        <f t="shared" ref="C177:N177" si="98">SUM(C167:C176)</f>
        <v>40</v>
      </c>
      <c r="D177" s="883">
        <f>SUM(D167:D176)</f>
        <v>1046</v>
      </c>
      <c r="E177" s="883">
        <f t="shared" si="98"/>
        <v>258</v>
      </c>
      <c r="F177" s="882">
        <f t="shared" si="98"/>
        <v>1304</v>
      </c>
      <c r="G177" s="884">
        <f t="shared" si="98"/>
        <v>0</v>
      </c>
      <c r="H177" s="883">
        <f t="shared" si="98"/>
        <v>7</v>
      </c>
      <c r="I177" s="883">
        <f t="shared" si="98"/>
        <v>0</v>
      </c>
      <c r="J177" s="885">
        <f t="shared" si="98"/>
        <v>7</v>
      </c>
      <c r="K177" s="884">
        <f t="shared" si="98"/>
        <v>40</v>
      </c>
      <c r="L177" s="883">
        <f t="shared" si="98"/>
        <v>1053</v>
      </c>
      <c r="M177" s="883">
        <f t="shared" si="98"/>
        <v>258</v>
      </c>
      <c r="N177" s="882">
        <f t="shared" si="98"/>
        <v>1311</v>
      </c>
    </row>
    <row r="179" spans="1:14" ht="15" x14ac:dyDescent="0.25">
      <c r="A179" s="3030" t="s">
        <v>531</v>
      </c>
      <c r="B179" s="3030"/>
      <c r="C179" s="3030"/>
      <c r="D179" s="3030"/>
      <c r="E179" s="3030"/>
      <c r="F179" s="3030"/>
      <c r="G179" s="3030"/>
      <c r="H179" s="3030"/>
      <c r="I179" s="3030"/>
      <c r="J179" s="3030"/>
      <c r="K179" s="3030"/>
      <c r="L179" s="3030"/>
      <c r="M179" s="3030"/>
      <c r="N179" s="3030"/>
    </row>
    <row r="180" spans="1:14" ht="15" x14ac:dyDescent="0.25">
      <c r="A180" s="2279" t="s">
        <v>532</v>
      </c>
      <c r="B180" s="2279"/>
      <c r="C180" s="2279"/>
      <c r="D180" s="2279"/>
      <c r="E180" s="2279"/>
      <c r="F180" s="2279"/>
      <c r="G180" s="2279"/>
      <c r="H180" s="2279"/>
      <c r="I180" s="2279"/>
      <c r="J180" s="2279"/>
      <c r="K180" s="2279"/>
      <c r="L180" s="2279"/>
      <c r="M180" s="2279"/>
      <c r="N180" s="2279"/>
    </row>
    <row r="181" spans="1:14" ht="14.25" x14ac:dyDescent="0.2">
      <c r="A181" s="586"/>
      <c r="B181" s="586"/>
      <c r="C181" s="586"/>
      <c r="D181" s="586"/>
      <c r="E181" s="586"/>
      <c r="F181" s="586"/>
      <c r="G181" s="586"/>
      <c r="H181" s="586"/>
      <c r="I181" s="586"/>
      <c r="J181" s="586"/>
      <c r="K181" s="586"/>
      <c r="L181" s="586"/>
      <c r="M181" s="586"/>
      <c r="N181" s="586"/>
    </row>
    <row r="182" spans="1:14" ht="15" thickBot="1" x14ac:dyDescent="0.25">
      <c r="A182" s="586"/>
      <c r="B182" s="586"/>
      <c r="C182" s="586"/>
      <c r="D182" s="586"/>
      <c r="E182" s="586"/>
      <c r="F182" s="586"/>
      <c r="G182" s="586"/>
      <c r="H182" s="586"/>
      <c r="I182" s="586"/>
      <c r="J182" s="586"/>
      <c r="K182" s="586"/>
      <c r="L182" s="586"/>
      <c r="M182" s="586"/>
      <c r="N182" s="586"/>
    </row>
    <row r="183" spans="1:14" ht="15" x14ac:dyDescent="0.25">
      <c r="A183" s="3031" t="s">
        <v>529</v>
      </c>
      <c r="B183" s="3032"/>
      <c r="C183" s="3037" t="s">
        <v>39</v>
      </c>
      <c r="D183" s="3038"/>
      <c r="E183" s="3038"/>
      <c r="F183" s="3039"/>
      <c r="G183" s="3037" t="s">
        <v>38</v>
      </c>
      <c r="H183" s="3038"/>
      <c r="I183" s="3038"/>
      <c r="J183" s="3038"/>
      <c r="K183" s="3037" t="s">
        <v>3</v>
      </c>
      <c r="L183" s="3038"/>
      <c r="M183" s="3038"/>
      <c r="N183" s="3039"/>
    </row>
    <row r="184" spans="1:14" ht="15.75" thickBot="1" x14ac:dyDescent="0.3">
      <c r="A184" s="3033"/>
      <c r="B184" s="3034"/>
      <c r="C184" s="909" t="s">
        <v>527</v>
      </c>
      <c r="D184" s="908" t="s">
        <v>127</v>
      </c>
      <c r="E184" s="908" t="s">
        <v>131</v>
      </c>
      <c r="F184" s="907" t="s">
        <v>528</v>
      </c>
      <c r="G184" s="909" t="s">
        <v>527</v>
      </c>
      <c r="H184" s="908" t="s">
        <v>127</v>
      </c>
      <c r="I184" s="908" t="s">
        <v>131</v>
      </c>
      <c r="J184" s="910" t="s">
        <v>528</v>
      </c>
      <c r="K184" s="909" t="s">
        <v>527</v>
      </c>
      <c r="L184" s="908" t="s">
        <v>127</v>
      </c>
      <c r="M184" s="908" t="s">
        <v>131</v>
      </c>
      <c r="N184" s="907" t="s">
        <v>430</v>
      </c>
    </row>
    <row r="185" spans="1:14" ht="15" x14ac:dyDescent="0.25">
      <c r="A185" s="906">
        <v>0</v>
      </c>
      <c r="B185" s="905" t="s">
        <v>97</v>
      </c>
      <c r="C185" s="2228">
        <v>0</v>
      </c>
      <c r="D185" s="2227">
        <v>0</v>
      </c>
      <c r="E185" s="2227">
        <v>0</v>
      </c>
      <c r="F185" s="901">
        <f t="shared" ref="F185:F194" si="99">SUM(D185:E185)</f>
        <v>0</v>
      </c>
      <c r="G185" s="903">
        <v>0</v>
      </c>
      <c r="H185" s="2223">
        <v>0</v>
      </c>
      <c r="I185" s="2223">
        <v>0</v>
      </c>
      <c r="J185" s="901">
        <f t="shared" ref="J185:J194" si="100">SUM(H185:I185)</f>
        <v>0</v>
      </c>
      <c r="K185" s="1929">
        <f t="shared" ref="K185:K194" si="101">+C185+G185</f>
        <v>0</v>
      </c>
      <c r="L185" s="902">
        <f t="shared" ref="L185:L194" si="102">+D185+H185</f>
        <v>0</v>
      </c>
      <c r="M185" s="902">
        <f t="shared" ref="M185:M194" si="103">+E185+I185</f>
        <v>0</v>
      </c>
      <c r="N185" s="901">
        <f t="shared" ref="N185:N194" si="104">+F185+J185</f>
        <v>0</v>
      </c>
    </row>
    <row r="186" spans="1:14" ht="15" x14ac:dyDescent="0.25">
      <c r="A186" s="900">
        <v>1</v>
      </c>
      <c r="B186" s="899" t="s">
        <v>526</v>
      </c>
      <c r="C186" s="2226">
        <v>0</v>
      </c>
      <c r="D186" s="2230">
        <v>0</v>
      </c>
      <c r="E186" s="2230">
        <v>0</v>
      </c>
      <c r="F186" s="895">
        <f t="shared" si="99"/>
        <v>0</v>
      </c>
      <c r="G186" s="897">
        <v>0</v>
      </c>
      <c r="H186" s="2229">
        <v>0</v>
      </c>
      <c r="I186" s="2229">
        <v>0</v>
      </c>
      <c r="J186" s="895">
        <f t="shared" si="100"/>
        <v>0</v>
      </c>
      <c r="K186" s="1930">
        <f t="shared" si="101"/>
        <v>0</v>
      </c>
      <c r="L186" s="896">
        <f t="shared" si="102"/>
        <v>0</v>
      </c>
      <c r="M186" s="896">
        <f t="shared" si="103"/>
        <v>0</v>
      </c>
      <c r="N186" s="895">
        <f t="shared" si="104"/>
        <v>0</v>
      </c>
    </row>
    <row r="187" spans="1:14" ht="15" x14ac:dyDescent="0.25">
      <c r="A187" s="900">
        <v>2</v>
      </c>
      <c r="B187" s="899" t="s">
        <v>525</v>
      </c>
      <c r="C187" s="2226">
        <v>0</v>
      </c>
      <c r="D187" s="2230">
        <v>0</v>
      </c>
      <c r="E187" s="2230">
        <v>0</v>
      </c>
      <c r="F187" s="895">
        <f t="shared" si="99"/>
        <v>0</v>
      </c>
      <c r="G187" s="897">
        <v>0</v>
      </c>
      <c r="H187" s="2229">
        <v>0</v>
      </c>
      <c r="I187" s="2229">
        <v>0</v>
      </c>
      <c r="J187" s="895">
        <f t="shared" si="100"/>
        <v>0</v>
      </c>
      <c r="K187" s="1930">
        <f t="shared" si="101"/>
        <v>0</v>
      </c>
      <c r="L187" s="896">
        <f t="shared" si="102"/>
        <v>0</v>
      </c>
      <c r="M187" s="896">
        <f t="shared" si="103"/>
        <v>0</v>
      </c>
      <c r="N187" s="895">
        <f t="shared" si="104"/>
        <v>0</v>
      </c>
    </row>
    <row r="188" spans="1:14" ht="15" x14ac:dyDescent="0.25">
      <c r="A188" s="900">
        <v>3</v>
      </c>
      <c r="B188" s="899" t="s">
        <v>524</v>
      </c>
      <c r="C188" s="2226">
        <v>0</v>
      </c>
      <c r="D188" s="2230">
        <v>0</v>
      </c>
      <c r="E188" s="2230">
        <v>0</v>
      </c>
      <c r="F188" s="895">
        <f t="shared" si="99"/>
        <v>0</v>
      </c>
      <c r="G188" s="897">
        <v>0</v>
      </c>
      <c r="H188" s="2229">
        <v>0</v>
      </c>
      <c r="I188" s="2229">
        <v>0</v>
      </c>
      <c r="J188" s="895">
        <f t="shared" si="100"/>
        <v>0</v>
      </c>
      <c r="K188" s="1930">
        <f t="shared" si="101"/>
        <v>0</v>
      </c>
      <c r="L188" s="896">
        <f t="shared" si="102"/>
        <v>0</v>
      </c>
      <c r="M188" s="896">
        <f t="shared" si="103"/>
        <v>0</v>
      </c>
      <c r="N188" s="895">
        <f t="shared" si="104"/>
        <v>0</v>
      </c>
    </row>
    <row r="189" spans="1:14" ht="15" x14ac:dyDescent="0.25">
      <c r="A189" s="900">
        <v>4</v>
      </c>
      <c r="B189" s="899" t="s">
        <v>523</v>
      </c>
      <c r="C189" s="2226">
        <v>0</v>
      </c>
      <c r="D189" s="2230">
        <v>0</v>
      </c>
      <c r="E189" s="2230">
        <v>0</v>
      </c>
      <c r="F189" s="895">
        <f t="shared" si="99"/>
        <v>0</v>
      </c>
      <c r="G189" s="897">
        <v>0</v>
      </c>
      <c r="H189" s="2229">
        <v>0</v>
      </c>
      <c r="I189" s="2229">
        <v>0</v>
      </c>
      <c r="J189" s="895">
        <f t="shared" si="100"/>
        <v>0</v>
      </c>
      <c r="K189" s="1930">
        <f t="shared" si="101"/>
        <v>0</v>
      </c>
      <c r="L189" s="896">
        <f t="shared" si="102"/>
        <v>0</v>
      </c>
      <c r="M189" s="896">
        <f t="shared" si="103"/>
        <v>0</v>
      </c>
      <c r="N189" s="895">
        <f t="shared" si="104"/>
        <v>0</v>
      </c>
    </row>
    <row r="190" spans="1:14" ht="15" x14ac:dyDescent="0.25">
      <c r="A190" s="900">
        <v>5</v>
      </c>
      <c r="B190" s="899" t="s">
        <v>522</v>
      </c>
      <c r="C190" s="2226">
        <v>0</v>
      </c>
      <c r="D190" s="2230">
        <v>0</v>
      </c>
      <c r="E190" s="2230">
        <v>0</v>
      </c>
      <c r="F190" s="895">
        <f t="shared" si="99"/>
        <v>0</v>
      </c>
      <c r="G190" s="897">
        <v>0</v>
      </c>
      <c r="H190" s="2229">
        <v>0</v>
      </c>
      <c r="I190" s="2229">
        <v>0</v>
      </c>
      <c r="J190" s="895">
        <f t="shared" si="100"/>
        <v>0</v>
      </c>
      <c r="K190" s="1930">
        <f t="shared" si="101"/>
        <v>0</v>
      </c>
      <c r="L190" s="896">
        <f t="shared" si="102"/>
        <v>0</v>
      </c>
      <c r="M190" s="896">
        <f t="shared" si="103"/>
        <v>0</v>
      </c>
      <c r="N190" s="895">
        <f t="shared" si="104"/>
        <v>0</v>
      </c>
    </row>
    <row r="191" spans="1:14" ht="15" x14ac:dyDescent="0.25">
      <c r="A191" s="900">
        <v>6</v>
      </c>
      <c r="B191" s="899" t="s">
        <v>521</v>
      </c>
      <c r="C191" s="2226">
        <v>13</v>
      </c>
      <c r="D191" s="2230">
        <v>185</v>
      </c>
      <c r="E191" s="2230">
        <v>97</v>
      </c>
      <c r="F191" s="895">
        <f t="shared" si="99"/>
        <v>282</v>
      </c>
      <c r="G191" s="897">
        <v>0</v>
      </c>
      <c r="H191" s="2229">
        <v>1</v>
      </c>
      <c r="I191" s="2229">
        <v>2</v>
      </c>
      <c r="J191" s="895">
        <f t="shared" si="100"/>
        <v>3</v>
      </c>
      <c r="K191" s="1930">
        <f t="shared" si="101"/>
        <v>13</v>
      </c>
      <c r="L191" s="896">
        <f t="shared" si="102"/>
        <v>186</v>
      </c>
      <c r="M191" s="896">
        <f t="shared" si="103"/>
        <v>99</v>
      </c>
      <c r="N191" s="895">
        <f t="shared" si="104"/>
        <v>285</v>
      </c>
    </row>
    <row r="192" spans="1:14" ht="15" x14ac:dyDescent="0.25">
      <c r="A192" s="900">
        <v>7</v>
      </c>
      <c r="B192" s="899" t="s">
        <v>520</v>
      </c>
      <c r="C192" s="2226">
        <v>2</v>
      </c>
      <c r="D192" s="2230">
        <v>168</v>
      </c>
      <c r="E192" s="2230">
        <v>1</v>
      </c>
      <c r="F192" s="895">
        <f t="shared" si="99"/>
        <v>169</v>
      </c>
      <c r="G192" s="897">
        <v>0</v>
      </c>
      <c r="H192" s="2229">
        <v>0</v>
      </c>
      <c r="I192" s="2229">
        <v>0</v>
      </c>
      <c r="J192" s="895">
        <f t="shared" si="100"/>
        <v>0</v>
      </c>
      <c r="K192" s="1930">
        <f t="shared" si="101"/>
        <v>2</v>
      </c>
      <c r="L192" s="896">
        <f t="shared" si="102"/>
        <v>168</v>
      </c>
      <c r="M192" s="896">
        <f t="shared" si="103"/>
        <v>1</v>
      </c>
      <c r="N192" s="895">
        <f t="shared" si="104"/>
        <v>169</v>
      </c>
    </row>
    <row r="193" spans="1:14" ht="15" x14ac:dyDescent="0.25">
      <c r="A193" s="900">
        <v>8</v>
      </c>
      <c r="B193" s="899" t="s">
        <v>519</v>
      </c>
      <c r="C193" s="2226">
        <v>5</v>
      </c>
      <c r="D193" s="2230">
        <v>40</v>
      </c>
      <c r="E193" s="2230">
        <v>14</v>
      </c>
      <c r="F193" s="895">
        <f t="shared" si="99"/>
        <v>54</v>
      </c>
      <c r="G193" s="897">
        <v>0</v>
      </c>
      <c r="H193" s="2229">
        <v>0</v>
      </c>
      <c r="I193" s="2229">
        <v>0</v>
      </c>
      <c r="J193" s="895">
        <f t="shared" si="100"/>
        <v>0</v>
      </c>
      <c r="K193" s="1930">
        <f t="shared" si="101"/>
        <v>5</v>
      </c>
      <c r="L193" s="896">
        <f t="shared" si="102"/>
        <v>40</v>
      </c>
      <c r="M193" s="896">
        <f t="shared" si="103"/>
        <v>14</v>
      </c>
      <c r="N193" s="895">
        <f t="shared" si="104"/>
        <v>54</v>
      </c>
    </row>
    <row r="194" spans="1:14" ht="15.75" thickBot="1" x14ac:dyDescent="0.3">
      <c r="A194" s="894">
        <v>9</v>
      </c>
      <c r="B194" s="893" t="s">
        <v>518</v>
      </c>
      <c r="C194" s="2225">
        <v>6</v>
      </c>
      <c r="D194" s="2224">
        <v>446</v>
      </c>
      <c r="E194" s="2224">
        <v>82</v>
      </c>
      <c r="F194" s="886">
        <f t="shared" si="99"/>
        <v>528</v>
      </c>
      <c r="G194" s="888">
        <v>0</v>
      </c>
      <c r="H194" s="2222">
        <v>1</v>
      </c>
      <c r="I194" s="2222">
        <v>0</v>
      </c>
      <c r="J194" s="886">
        <f t="shared" si="100"/>
        <v>1</v>
      </c>
      <c r="K194" s="1931">
        <f t="shared" si="101"/>
        <v>6</v>
      </c>
      <c r="L194" s="887">
        <f t="shared" si="102"/>
        <v>447</v>
      </c>
      <c r="M194" s="887">
        <f t="shared" si="103"/>
        <v>82</v>
      </c>
      <c r="N194" s="886">
        <f t="shared" si="104"/>
        <v>529</v>
      </c>
    </row>
    <row r="195" spans="1:14" ht="15.75" thickBot="1" x14ac:dyDescent="0.25">
      <c r="A195" s="3035" t="s">
        <v>3</v>
      </c>
      <c r="B195" s="3036"/>
      <c r="C195" s="913">
        <f t="shared" ref="C195:N195" si="105">SUM(C185:C194)</f>
        <v>26</v>
      </c>
      <c r="D195" s="912">
        <f t="shared" si="105"/>
        <v>839</v>
      </c>
      <c r="E195" s="912">
        <f t="shared" si="105"/>
        <v>194</v>
      </c>
      <c r="F195" s="911">
        <f t="shared" si="105"/>
        <v>1033</v>
      </c>
      <c r="G195" s="913">
        <f t="shared" si="105"/>
        <v>0</v>
      </c>
      <c r="H195" s="912">
        <f t="shared" si="105"/>
        <v>2</v>
      </c>
      <c r="I195" s="912">
        <f t="shared" si="105"/>
        <v>2</v>
      </c>
      <c r="J195" s="1932">
        <f t="shared" si="105"/>
        <v>4</v>
      </c>
      <c r="K195" s="884">
        <f t="shared" si="105"/>
        <v>26</v>
      </c>
      <c r="L195" s="883">
        <f t="shared" si="105"/>
        <v>841</v>
      </c>
      <c r="M195" s="883">
        <f t="shared" si="105"/>
        <v>196</v>
      </c>
      <c r="N195" s="882">
        <f t="shared" si="105"/>
        <v>1037</v>
      </c>
    </row>
    <row r="197" spans="1:14" ht="15" x14ac:dyDescent="0.25">
      <c r="A197" s="3030" t="s">
        <v>531</v>
      </c>
      <c r="B197" s="3030"/>
      <c r="C197" s="3030"/>
      <c r="D197" s="3030"/>
      <c r="E197" s="3030"/>
      <c r="F197" s="3030"/>
      <c r="G197" s="3030"/>
      <c r="H197" s="3030"/>
      <c r="I197" s="3030"/>
      <c r="J197" s="3030"/>
      <c r="K197" s="3030"/>
      <c r="L197" s="3030"/>
      <c r="M197" s="3030"/>
      <c r="N197" s="3030"/>
    </row>
    <row r="198" spans="1:14" ht="15" x14ac:dyDescent="0.25">
      <c r="A198" s="2279" t="s">
        <v>530</v>
      </c>
      <c r="B198" s="2279"/>
      <c r="C198" s="2279"/>
      <c r="D198" s="2279"/>
      <c r="E198" s="2279"/>
      <c r="F198" s="2279"/>
      <c r="G198" s="2279"/>
      <c r="H198" s="2279"/>
      <c r="I198" s="2279"/>
      <c r="J198" s="2279"/>
      <c r="K198" s="2279"/>
      <c r="L198" s="2279"/>
      <c r="M198" s="2279"/>
      <c r="N198" s="2279"/>
    </row>
    <row r="199" spans="1:14" ht="14.25" x14ac:dyDescent="0.2">
      <c r="A199" s="586"/>
      <c r="B199" s="586"/>
      <c r="C199" s="586"/>
      <c r="D199" s="586"/>
      <c r="E199" s="586"/>
      <c r="F199" s="586"/>
      <c r="G199" s="586"/>
      <c r="H199" s="586"/>
      <c r="I199" s="586"/>
      <c r="J199" s="586"/>
      <c r="K199" s="586"/>
      <c r="L199" s="586"/>
      <c r="M199" s="586"/>
      <c r="N199" s="586"/>
    </row>
    <row r="200" spans="1:14" ht="15" thickBot="1" x14ac:dyDescent="0.25">
      <c r="A200" s="586"/>
      <c r="B200" s="586"/>
      <c r="C200" s="586"/>
      <c r="D200" s="586"/>
      <c r="E200" s="586"/>
      <c r="F200" s="586"/>
      <c r="G200" s="586"/>
      <c r="H200" s="586"/>
      <c r="I200" s="586"/>
      <c r="J200" s="586"/>
      <c r="K200" s="586"/>
      <c r="L200" s="586"/>
      <c r="M200" s="586"/>
      <c r="N200" s="586"/>
    </row>
    <row r="201" spans="1:14" ht="15" x14ac:dyDescent="0.25">
      <c r="A201" s="3031" t="s">
        <v>529</v>
      </c>
      <c r="B201" s="3032"/>
      <c r="C201" s="3037" t="s">
        <v>39</v>
      </c>
      <c r="D201" s="3038"/>
      <c r="E201" s="3038"/>
      <c r="F201" s="3039"/>
      <c r="G201" s="3037" t="s">
        <v>38</v>
      </c>
      <c r="H201" s="3038"/>
      <c r="I201" s="3038"/>
      <c r="J201" s="3038"/>
      <c r="K201" s="3037" t="s">
        <v>3</v>
      </c>
      <c r="L201" s="3038"/>
      <c r="M201" s="3038"/>
      <c r="N201" s="3039"/>
    </row>
    <row r="202" spans="1:14" ht="15.75" thickBot="1" x14ac:dyDescent="0.3">
      <c r="A202" s="3033"/>
      <c r="B202" s="3034"/>
      <c r="C202" s="909" t="s">
        <v>527</v>
      </c>
      <c r="D202" s="908" t="s">
        <v>127</v>
      </c>
      <c r="E202" s="908" t="s">
        <v>131</v>
      </c>
      <c r="F202" s="907" t="s">
        <v>528</v>
      </c>
      <c r="G202" s="909" t="s">
        <v>527</v>
      </c>
      <c r="H202" s="908" t="s">
        <v>127</v>
      </c>
      <c r="I202" s="908" t="s">
        <v>131</v>
      </c>
      <c r="J202" s="910" t="s">
        <v>528</v>
      </c>
      <c r="K202" s="909" t="s">
        <v>527</v>
      </c>
      <c r="L202" s="908" t="s">
        <v>127</v>
      </c>
      <c r="M202" s="908" t="s">
        <v>131</v>
      </c>
      <c r="N202" s="907" t="s">
        <v>430</v>
      </c>
    </row>
    <row r="203" spans="1:14" ht="14.25" x14ac:dyDescent="0.2">
      <c r="A203" s="906">
        <v>0</v>
      </c>
      <c r="B203" s="905" t="s">
        <v>97</v>
      </c>
      <c r="C203" s="903">
        <v>0</v>
      </c>
      <c r="D203" s="902">
        <v>0</v>
      </c>
      <c r="E203" s="902">
        <v>0</v>
      </c>
      <c r="F203" s="901">
        <f t="shared" ref="F203:F212" si="106">SUM(D203:E203)</f>
        <v>0</v>
      </c>
      <c r="G203" s="903">
        <v>0</v>
      </c>
      <c r="H203" s="902">
        <v>0</v>
      </c>
      <c r="I203" s="902">
        <v>0</v>
      </c>
      <c r="J203" s="904">
        <f t="shared" ref="J203:J212" si="107">SUM(H203:I203)</f>
        <v>0</v>
      </c>
      <c r="K203" s="903">
        <f t="shared" ref="K203:K212" si="108">+C203+G203</f>
        <v>0</v>
      </c>
      <c r="L203" s="902">
        <f t="shared" ref="L203:L212" si="109">+D203+H203</f>
        <v>0</v>
      </c>
      <c r="M203" s="902">
        <f t="shared" ref="M203:M212" si="110">+E203+I203</f>
        <v>0</v>
      </c>
      <c r="N203" s="901">
        <f t="shared" ref="N203:N212" si="111">+F203+J203</f>
        <v>0</v>
      </c>
    </row>
    <row r="204" spans="1:14" ht="14.25" x14ac:dyDescent="0.2">
      <c r="A204" s="900">
        <v>1</v>
      </c>
      <c r="B204" s="899" t="s">
        <v>526</v>
      </c>
      <c r="C204" s="897">
        <v>0</v>
      </c>
      <c r="D204" s="896">
        <v>0</v>
      </c>
      <c r="E204" s="896">
        <v>0</v>
      </c>
      <c r="F204" s="895">
        <f t="shared" si="106"/>
        <v>0</v>
      </c>
      <c r="G204" s="897">
        <v>0</v>
      </c>
      <c r="H204" s="896">
        <v>0</v>
      </c>
      <c r="I204" s="896">
        <v>0</v>
      </c>
      <c r="J204" s="898">
        <f t="shared" si="107"/>
        <v>0</v>
      </c>
      <c r="K204" s="897">
        <f t="shared" si="108"/>
        <v>0</v>
      </c>
      <c r="L204" s="896">
        <f t="shared" si="109"/>
        <v>0</v>
      </c>
      <c r="M204" s="896">
        <f t="shared" si="110"/>
        <v>0</v>
      </c>
      <c r="N204" s="895">
        <f t="shared" si="111"/>
        <v>0</v>
      </c>
    </row>
    <row r="205" spans="1:14" ht="14.25" x14ac:dyDescent="0.2">
      <c r="A205" s="900">
        <v>2</v>
      </c>
      <c r="B205" s="899" t="s">
        <v>525</v>
      </c>
      <c r="C205" s="897">
        <v>0</v>
      </c>
      <c r="D205" s="896">
        <v>0</v>
      </c>
      <c r="E205" s="896">
        <v>0</v>
      </c>
      <c r="F205" s="895">
        <f t="shared" si="106"/>
        <v>0</v>
      </c>
      <c r="G205" s="897">
        <v>0</v>
      </c>
      <c r="H205" s="896">
        <v>0</v>
      </c>
      <c r="I205" s="896">
        <v>0</v>
      </c>
      <c r="J205" s="898">
        <f t="shared" si="107"/>
        <v>0</v>
      </c>
      <c r="K205" s="897">
        <f t="shared" si="108"/>
        <v>0</v>
      </c>
      <c r="L205" s="896">
        <f t="shared" si="109"/>
        <v>0</v>
      </c>
      <c r="M205" s="896">
        <f t="shared" si="110"/>
        <v>0</v>
      </c>
      <c r="N205" s="895">
        <f t="shared" si="111"/>
        <v>0</v>
      </c>
    </row>
    <row r="206" spans="1:14" ht="14.25" x14ac:dyDescent="0.2">
      <c r="A206" s="900">
        <v>3</v>
      </c>
      <c r="B206" s="899" t="s">
        <v>524</v>
      </c>
      <c r="C206" s="897">
        <v>0</v>
      </c>
      <c r="D206" s="896">
        <v>0</v>
      </c>
      <c r="E206" s="896">
        <v>0</v>
      </c>
      <c r="F206" s="895">
        <f t="shared" si="106"/>
        <v>0</v>
      </c>
      <c r="G206" s="897">
        <v>0</v>
      </c>
      <c r="H206" s="896">
        <v>0</v>
      </c>
      <c r="I206" s="896">
        <v>0</v>
      </c>
      <c r="J206" s="898">
        <f t="shared" si="107"/>
        <v>0</v>
      </c>
      <c r="K206" s="897">
        <f t="shared" si="108"/>
        <v>0</v>
      </c>
      <c r="L206" s="896">
        <f t="shared" si="109"/>
        <v>0</v>
      </c>
      <c r="M206" s="896">
        <f t="shared" si="110"/>
        <v>0</v>
      </c>
      <c r="N206" s="895">
        <f t="shared" si="111"/>
        <v>0</v>
      </c>
    </row>
    <row r="207" spans="1:14" ht="14.25" x14ac:dyDescent="0.2">
      <c r="A207" s="900">
        <v>4</v>
      </c>
      <c r="B207" s="899" t="s">
        <v>523</v>
      </c>
      <c r="C207" s="897">
        <v>0</v>
      </c>
      <c r="D207" s="896">
        <v>0</v>
      </c>
      <c r="E207" s="896">
        <v>0</v>
      </c>
      <c r="F207" s="895">
        <f t="shared" si="106"/>
        <v>0</v>
      </c>
      <c r="G207" s="897">
        <v>0</v>
      </c>
      <c r="H207" s="896">
        <v>0</v>
      </c>
      <c r="I207" s="896">
        <v>0</v>
      </c>
      <c r="J207" s="898">
        <f t="shared" si="107"/>
        <v>0</v>
      </c>
      <c r="K207" s="897">
        <f t="shared" si="108"/>
        <v>0</v>
      </c>
      <c r="L207" s="896">
        <f t="shared" si="109"/>
        <v>0</v>
      </c>
      <c r="M207" s="896">
        <f t="shared" si="110"/>
        <v>0</v>
      </c>
      <c r="N207" s="895">
        <f t="shared" si="111"/>
        <v>0</v>
      </c>
    </row>
    <row r="208" spans="1:14" ht="14.25" x14ac:dyDescent="0.2">
      <c r="A208" s="900">
        <v>5</v>
      </c>
      <c r="B208" s="899" t="s">
        <v>522</v>
      </c>
      <c r="C208" s="897">
        <v>0</v>
      </c>
      <c r="D208" s="896">
        <v>0</v>
      </c>
      <c r="E208" s="896">
        <v>0</v>
      </c>
      <c r="F208" s="895">
        <f t="shared" si="106"/>
        <v>0</v>
      </c>
      <c r="G208" s="897">
        <v>0</v>
      </c>
      <c r="H208" s="896">
        <v>0</v>
      </c>
      <c r="I208" s="896">
        <v>0</v>
      </c>
      <c r="J208" s="898">
        <f t="shared" si="107"/>
        <v>0</v>
      </c>
      <c r="K208" s="897">
        <f t="shared" si="108"/>
        <v>0</v>
      </c>
      <c r="L208" s="896">
        <f t="shared" si="109"/>
        <v>0</v>
      </c>
      <c r="M208" s="896">
        <f t="shared" si="110"/>
        <v>0</v>
      </c>
      <c r="N208" s="895">
        <f t="shared" si="111"/>
        <v>0</v>
      </c>
    </row>
    <row r="209" spans="1:14" ht="14.25" x14ac:dyDescent="0.2">
      <c r="A209" s="900">
        <v>6</v>
      </c>
      <c r="B209" s="899" t="s">
        <v>521</v>
      </c>
      <c r="C209" s="897">
        <v>0</v>
      </c>
      <c r="D209" s="896">
        <v>0</v>
      </c>
      <c r="E209" s="896">
        <v>0</v>
      </c>
      <c r="F209" s="895">
        <f t="shared" si="106"/>
        <v>0</v>
      </c>
      <c r="G209" s="897">
        <v>0</v>
      </c>
      <c r="H209" s="896">
        <v>0</v>
      </c>
      <c r="I209" s="896">
        <v>0</v>
      </c>
      <c r="J209" s="898">
        <f t="shared" si="107"/>
        <v>0</v>
      </c>
      <c r="K209" s="897">
        <f t="shared" si="108"/>
        <v>0</v>
      </c>
      <c r="L209" s="896">
        <f t="shared" si="109"/>
        <v>0</v>
      </c>
      <c r="M209" s="896">
        <f t="shared" si="110"/>
        <v>0</v>
      </c>
      <c r="N209" s="895">
        <f t="shared" si="111"/>
        <v>0</v>
      </c>
    </row>
    <row r="210" spans="1:14" ht="14.25" x14ac:dyDescent="0.2">
      <c r="A210" s="900">
        <v>7</v>
      </c>
      <c r="B210" s="899" t="s">
        <v>520</v>
      </c>
      <c r="C210" s="897">
        <v>0</v>
      </c>
      <c r="D210" s="896">
        <v>0</v>
      </c>
      <c r="E210" s="896">
        <v>0</v>
      </c>
      <c r="F210" s="895">
        <f t="shared" si="106"/>
        <v>0</v>
      </c>
      <c r="G210" s="897">
        <v>0</v>
      </c>
      <c r="H210" s="896">
        <v>0</v>
      </c>
      <c r="I210" s="896">
        <v>0</v>
      </c>
      <c r="J210" s="898">
        <f t="shared" si="107"/>
        <v>0</v>
      </c>
      <c r="K210" s="897">
        <f t="shared" si="108"/>
        <v>0</v>
      </c>
      <c r="L210" s="896">
        <f t="shared" si="109"/>
        <v>0</v>
      </c>
      <c r="M210" s="896">
        <f t="shared" si="110"/>
        <v>0</v>
      </c>
      <c r="N210" s="895">
        <f t="shared" si="111"/>
        <v>0</v>
      </c>
    </row>
    <row r="211" spans="1:14" ht="14.25" x14ac:dyDescent="0.2">
      <c r="A211" s="900">
        <v>8</v>
      </c>
      <c r="B211" s="899" t="s">
        <v>519</v>
      </c>
      <c r="C211" s="897">
        <v>0</v>
      </c>
      <c r="D211" s="896">
        <v>0</v>
      </c>
      <c r="E211" s="896">
        <v>0</v>
      </c>
      <c r="F211" s="895">
        <f t="shared" si="106"/>
        <v>0</v>
      </c>
      <c r="G211" s="897">
        <v>0</v>
      </c>
      <c r="H211" s="896">
        <v>0</v>
      </c>
      <c r="I211" s="896">
        <v>0</v>
      </c>
      <c r="J211" s="898">
        <f t="shared" si="107"/>
        <v>0</v>
      </c>
      <c r="K211" s="897">
        <f t="shared" si="108"/>
        <v>0</v>
      </c>
      <c r="L211" s="896">
        <f t="shared" si="109"/>
        <v>0</v>
      </c>
      <c r="M211" s="896">
        <f t="shared" si="110"/>
        <v>0</v>
      </c>
      <c r="N211" s="895">
        <f t="shared" si="111"/>
        <v>0</v>
      </c>
    </row>
    <row r="212" spans="1:14" ht="15" thickBot="1" x14ac:dyDescent="0.25">
      <c r="A212" s="894">
        <v>9</v>
      </c>
      <c r="B212" s="893" t="s">
        <v>518</v>
      </c>
      <c r="C212" s="891">
        <v>0</v>
      </c>
      <c r="D212" s="890">
        <v>0</v>
      </c>
      <c r="E212" s="890">
        <v>0</v>
      </c>
      <c r="F212" s="892">
        <f t="shared" si="106"/>
        <v>0</v>
      </c>
      <c r="G212" s="891">
        <v>0</v>
      </c>
      <c r="H212" s="890">
        <v>0</v>
      </c>
      <c r="I212" s="890">
        <v>0</v>
      </c>
      <c r="J212" s="889">
        <f t="shared" si="107"/>
        <v>0</v>
      </c>
      <c r="K212" s="888">
        <f t="shared" si="108"/>
        <v>0</v>
      </c>
      <c r="L212" s="887">
        <f t="shared" si="109"/>
        <v>0</v>
      </c>
      <c r="M212" s="887">
        <f t="shared" si="110"/>
        <v>0</v>
      </c>
      <c r="N212" s="886">
        <f t="shared" si="111"/>
        <v>0</v>
      </c>
    </row>
    <row r="213" spans="1:14" ht="15.75" thickBot="1" x14ac:dyDescent="0.25">
      <c r="A213" s="3035" t="s">
        <v>3</v>
      </c>
      <c r="B213" s="3036"/>
      <c r="C213" s="884">
        <f t="shared" ref="C213:N213" si="112">SUM(C203:C212)</f>
        <v>0</v>
      </c>
      <c r="D213" s="883">
        <f t="shared" si="112"/>
        <v>0</v>
      </c>
      <c r="E213" s="883">
        <f t="shared" si="112"/>
        <v>0</v>
      </c>
      <c r="F213" s="882">
        <f t="shared" si="112"/>
        <v>0</v>
      </c>
      <c r="G213" s="884">
        <f t="shared" si="112"/>
        <v>0</v>
      </c>
      <c r="H213" s="883">
        <f t="shared" si="112"/>
        <v>0</v>
      </c>
      <c r="I213" s="883">
        <f t="shared" si="112"/>
        <v>0</v>
      </c>
      <c r="J213" s="885">
        <f t="shared" si="112"/>
        <v>0</v>
      </c>
      <c r="K213" s="884">
        <f t="shared" si="112"/>
        <v>0</v>
      </c>
      <c r="L213" s="883">
        <f t="shared" si="112"/>
        <v>0</v>
      </c>
      <c r="M213" s="883">
        <f t="shared" si="112"/>
        <v>0</v>
      </c>
      <c r="N213" s="882">
        <f t="shared" si="112"/>
        <v>0</v>
      </c>
    </row>
  </sheetData>
  <mergeCells count="103">
    <mergeCell ref="AT17:AU17"/>
    <mergeCell ref="AT1:BG1"/>
    <mergeCell ref="AT2:BG2"/>
    <mergeCell ref="AT5:AU6"/>
    <mergeCell ref="AV5:AY5"/>
    <mergeCell ref="AZ5:BC5"/>
    <mergeCell ref="BD5:BG5"/>
    <mergeCell ref="A1:N1"/>
    <mergeCell ref="A2:N2"/>
    <mergeCell ref="A5:B6"/>
    <mergeCell ref="C5:F5"/>
    <mergeCell ref="G5:J5"/>
    <mergeCell ref="K5:N5"/>
    <mergeCell ref="A17:B17"/>
    <mergeCell ref="AE1:AR1"/>
    <mergeCell ref="AE2:AR2"/>
    <mergeCell ref="Z5:AC5"/>
    <mergeCell ref="P17:Q17"/>
    <mergeCell ref="AE5:AF6"/>
    <mergeCell ref="AG5:AJ5"/>
    <mergeCell ref="AK5:AN5"/>
    <mergeCell ref="AO5:AR5"/>
    <mergeCell ref="AE17:AF17"/>
    <mergeCell ref="P1:AC1"/>
    <mergeCell ref="A92:N92"/>
    <mergeCell ref="A94:B95"/>
    <mergeCell ref="C94:F94"/>
    <mergeCell ref="G94:J94"/>
    <mergeCell ref="K94:N94"/>
    <mergeCell ref="P2:AC2"/>
    <mergeCell ref="P5:Q6"/>
    <mergeCell ref="V5:Y5"/>
    <mergeCell ref="A74:N74"/>
    <mergeCell ref="A77:B78"/>
    <mergeCell ref="C77:F77"/>
    <mergeCell ref="G77:J77"/>
    <mergeCell ref="K77:N77"/>
    <mergeCell ref="A35:B35"/>
    <mergeCell ref="A37:N37"/>
    <mergeCell ref="A38:N38"/>
    <mergeCell ref="A41:B42"/>
    <mergeCell ref="C41:F41"/>
    <mergeCell ref="A19:N19"/>
    <mergeCell ref="A20:N20"/>
    <mergeCell ref="A23:B24"/>
    <mergeCell ref="C23:F23"/>
    <mergeCell ref="G23:J23"/>
    <mergeCell ref="K23:N23"/>
    <mergeCell ref="C59:F59"/>
    <mergeCell ref="G59:J59"/>
    <mergeCell ref="K59:N59"/>
    <mergeCell ref="A71:B71"/>
    <mergeCell ref="A73:N73"/>
    <mergeCell ref="A55:N55"/>
    <mergeCell ref="R5:U5"/>
    <mergeCell ref="A89:B89"/>
    <mergeCell ref="A91:N91"/>
    <mergeCell ref="G41:J41"/>
    <mergeCell ref="K41:N41"/>
    <mergeCell ref="A53:B53"/>
    <mergeCell ref="A56:N56"/>
    <mergeCell ref="A59:B60"/>
    <mergeCell ref="A106:B106"/>
    <mergeCell ref="A108:N108"/>
    <mergeCell ref="A109:N109"/>
    <mergeCell ref="A112:B113"/>
    <mergeCell ref="C112:F112"/>
    <mergeCell ref="G112:J112"/>
    <mergeCell ref="K112:N112"/>
    <mergeCell ref="G147:J147"/>
    <mergeCell ref="K147:N147"/>
    <mergeCell ref="C147:F147"/>
    <mergeCell ref="A126:N126"/>
    <mergeCell ref="A127:N127"/>
    <mergeCell ref="A129:B130"/>
    <mergeCell ref="C129:F129"/>
    <mergeCell ref="G129:J129"/>
    <mergeCell ref="K129:N129"/>
    <mergeCell ref="A141:B141"/>
    <mergeCell ref="A143:N143"/>
    <mergeCell ref="A144:N144"/>
    <mergeCell ref="A161:N161"/>
    <mergeCell ref="A147:B148"/>
    <mergeCell ref="A213:B213"/>
    <mergeCell ref="A162:N162"/>
    <mergeCell ref="A165:B166"/>
    <mergeCell ref="C165:F165"/>
    <mergeCell ref="G165:J165"/>
    <mergeCell ref="K165:N165"/>
    <mergeCell ref="A177:B177"/>
    <mergeCell ref="A179:N179"/>
    <mergeCell ref="A180:N180"/>
    <mergeCell ref="A183:B184"/>
    <mergeCell ref="A195:B195"/>
    <mergeCell ref="A197:N197"/>
    <mergeCell ref="A198:N198"/>
    <mergeCell ref="A201:B202"/>
    <mergeCell ref="C201:F201"/>
    <mergeCell ref="G201:J201"/>
    <mergeCell ref="K201:N201"/>
    <mergeCell ref="C183:F183"/>
    <mergeCell ref="G183:J183"/>
    <mergeCell ref="K183:N183"/>
  </mergeCells>
  <pageMargins left="0.35" right="0.33" top="0.74803149606299213" bottom="0.74803149606299213" header="0.31496062992125984" footer="0.31496062992125984"/>
  <pageSetup paperSize="256" orientation="landscape" horizontalDpi="4294967293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M220"/>
  <sheetViews>
    <sheetView topLeftCell="C182" workbookViewId="0">
      <selection activeCell="C193" sqref="C193:E193"/>
    </sheetView>
  </sheetViews>
  <sheetFormatPr defaultRowHeight="12.75" x14ac:dyDescent="0.2"/>
  <cols>
    <col min="1" max="1" width="4.42578125" style="95" customWidth="1"/>
    <col min="2" max="10" width="9.140625" style="95"/>
    <col min="11" max="11" width="9.42578125" style="95" customWidth="1"/>
    <col min="12" max="23" width="9.140625" style="95"/>
    <col min="24" max="24" width="4.85546875" style="95" customWidth="1"/>
    <col min="25" max="25" width="13.5703125" style="95" customWidth="1"/>
    <col min="26" max="26" width="7.140625" style="95" customWidth="1"/>
    <col min="27" max="29" width="10" style="95" customWidth="1"/>
    <col min="30" max="30" width="7.140625" style="95" customWidth="1"/>
    <col min="31" max="33" width="10" style="95" customWidth="1"/>
    <col min="34" max="34" width="7.140625" style="95" customWidth="1"/>
    <col min="35" max="37" width="10" style="95" customWidth="1"/>
    <col min="38" max="38" width="7.140625" style="95" customWidth="1"/>
    <col min="39" max="44" width="10" style="95" customWidth="1"/>
    <col min="45" max="45" width="11.42578125" style="95" customWidth="1"/>
    <col min="46" max="68" width="9.140625" style="95"/>
    <col min="69" max="69" width="9.140625" style="6"/>
    <col min="70" max="72" width="9.140625" style="95"/>
    <col min="73" max="90" width="10.28515625" style="95" customWidth="1"/>
    <col min="91" max="91" width="11.7109375" style="95" customWidth="1"/>
    <col min="92" max="16384" width="9.140625" style="95"/>
  </cols>
  <sheetData>
    <row r="1" spans="1:91" ht="15.75" x14ac:dyDescent="0.25">
      <c r="A1" s="3043" t="s">
        <v>547</v>
      </c>
      <c r="B1" s="3043"/>
      <c r="C1" s="3043"/>
      <c r="D1" s="3043"/>
      <c r="E1" s="3043"/>
      <c r="F1" s="3043"/>
      <c r="G1" s="3043"/>
      <c r="H1" s="3043"/>
      <c r="I1" s="3043"/>
      <c r="J1" s="3043"/>
      <c r="K1" s="3043"/>
      <c r="L1" s="3043"/>
      <c r="M1" s="3043"/>
      <c r="N1" s="3043"/>
      <c r="O1" s="3043"/>
      <c r="P1" s="3043"/>
      <c r="Q1" s="3043"/>
      <c r="R1" s="3043"/>
      <c r="S1" s="3043"/>
      <c r="T1" s="3043"/>
      <c r="U1" s="3043"/>
      <c r="V1" s="3043"/>
      <c r="X1" s="3043" t="s">
        <v>548</v>
      </c>
      <c r="Y1" s="3043"/>
      <c r="Z1" s="3043"/>
      <c r="AA1" s="3043"/>
      <c r="AB1" s="3043"/>
      <c r="AC1" s="3043"/>
      <c r="AD1" s="3043"/>
      <c r="AE1" s="3043"/>
      <c r="AF1" s="3043"/>
      <c r="AG1" s="3043"/>
      <c r="AH1" s="3043"/>
      <c r="AI1" s="3043"/>
      <c r="AJ1" s="3043"/>
      <c r="AK1" s="3043"/>
      <c r="AL1" s="3043"/>
      <c r="AM1" s="3043"/>
      <c r="AN1" s="3043"/>
      <c r="AO1" s="3043"/>
      <c r="AP1" s="3043"/>
      <c r="AQ1" s="3043"/>
      <c r="AR1" s="3043"/>
      <c r="AS1" s="3043"/>
      <c r="AT1" s="938"/>
      <c r="AU1" s="3043" t="s">
        <v>547</v>
      </c>
      <c r="AV1" s="3043"/>
      <c r="AW1" s="3043"/>
      <c r="AX1" s="3043"/>
      <c r="AY1" s="3043"/>
      <c r="AZ1" s="3043"/>
      <c r="BA1" s="3043"/>
      <c r="BB1" s="3043"/>
      <c r="BC1" s="3043"/>
      <c r="BD1" s="3043"/>
      <c r="BE1" s="3043"/>
      <c r="BF1" s="3043"/>
      <c r="BG1" s="3043"/>
      <c r="BH1" s="3043"/>
      <c r="BI1" s="3043"/>
      <c r="BJ1" s="3043"/>
      <c r="BK1" s="3043"/>
      <c r="BL1" s="3043"/>
      <c r="BM1" s="3043"/>
      <c r="BN1" s="3043"/>
      <c r="BO1" s="3043"/>
      <c r="BP1" s="3043"/>
      <c r="BQ1" s="939"/>
      <c r="BR1" s="3043" t="s">
        <v>549</v>
      </c>
      <c r="BS1" s="3043"/>
      <c r="BT1" s="3043"/>
      <c r="BU1" s="3043"/>
      <c r="BV1" s="3043"/>
      <c r="BW1" s="3043"/>
      <c r="BX1" s="3043"/>
      <c r="BY1" s="3043"/>
      <c r="BZ1" s="3043"/>
      <c r="CA1" s="3043"/>
      <c r="CB1" s="3043"/>
      <c r="CC1" s="3043"/>
      <c r="CD1" s="3043"/>
      <c r="CE1" s="3043"/>
      <c r="CF1" s="3043"/>
      <c r="CG1" s="3043"/>
      <c r="CH1" s="3043"/>
      <c r="CI1" s="3043"/>
      <c r="CJ1" s="3043"/>
      <c r="CK1" s="3043"/>
      <c r="CL1" s="3043"/>
      <c r="CM1" s="3043"/>
    </row>
    <row r="2" spans="1:91" ht="15.75" x14ac:dyDescent="0.25">
      <c r="A2" s="3043" t="s">
        <v>550</v>
      </c>
      <c r="B2" s="3043"/>
      <c r="C2" s="3043"/>
      <c r="D2" s="3043"/>
      <c r="E2" s="3043"/>
      <c r="F2" s="3043"/>
      <c r="G2" s="3043"/>
      <c r="H2" s="3043"/>
      <c r="I2" s="3043"/>
      <c r="J2" s="3043"/>
      <c r="K2" s="3043"/>
      <c r="L2" s="3043"/>
      <c r="M2" s="3043"/>
      <c r="N2" s="3043"/>
      <c r="O2" s="3043"/>
      <c r="P2" s="3043"/>
      <c r="Q2" s="3043"/>
      <c r="R2" s="3043"/>
      <c r="S2" s="3043"/>
      <c r="T2" s="3043"/>
      <c r="U2" s="3043"/>
      <c r="V2" s="3043"/>
      <c r="X2" s="3043" t="s">
        <v>551</v>
      </c>
      <c r="Y2" s="3043"/>
      <c r="Z2" s="3043"/>
      <c r="AA2" s="3043"/>
      <c r="AB2" s="3043"/>
      <c r="AC2" s="3043"/>
      <c r="AD2" s="3043"/>
      <c r="AE2" s="3043"/>
      <c r="AF2" s="3043"/>
      <c r="AG2" s="3043"/>
      <c r="AH2" s="3043"/>
      <c r="AI2" s="3043"/>
      <c r="AJ2" s="3043"/>
      <c r="AK2" s="3043"/>
      <c r="AL2" s="3043"/>
      <c r="AM2" s="3043"/>
      <c r="AN2" s="3043"/>
      <c r="AO2" s="3043"/>
      <c r="AP2" s="3043"/>
      <c r="AQ2" s="3043"/>
      <c r="AR2" s="3043"/>
      <c r="AS2" s="3043"/>
      <c r="AT2" s="938"/>
      <c r="AU2" s="3043" t="s">
        <v>550</v>
      </c>
      <c r="AV2" s="3043"/>
      <c r="AW2" s="3043"/>
      <c r="AX2" s="3043"/>
      <c r="AY2" s="3043"/>
      <c r="AZ2" s="3043"/>
      <c r="BA2" s="3043"/>
      <c r="BB2" s="3043"/>
      <c r="BC2" s="3043"/>
      <c r="BD2" s="3043"/>
      <c r="BE2" s="3043"/>
      <c r="BF2" s="3043"/>
      <c r="BG2" s="3043"/>
      <c r="BH2" s="3043"/>
      <c r="BI2" s="3043"/>
      <c r="BJ2" s="3043"/>
      <c r="BK2" s="3043"/>
      <c r="BL2" s="3043"/>
      <c r="BM2" s="3043"/>
      <c r="BN2" s="3043"/>
      <c r="BO2" s="3043"/>
      <c r="BP2" s="3043"/>
      <c r="BQ2" s="939"/>
      <c r="BR2" s="3043" t="s">
        <v>552</v>
      </c>
      <c r="BS2" s="3043"/>
      <c r="BT2" s="3043"/>
      <c r="BU2" s="3043"/>
      <c r="BV2" s="3043"/>
      <c r="BW2" s="3043"/>
      <c r="BX2" s="3043"/>
      <c r="BY2" s="3043"/>
      <c r="BZ2" s="3043"/>
      <c r="CA2" s="3043"/>
      <c r="CB2" s="3043"/>
      <c r="CC2" s="3043"/>
      <c r="CD2" s="3043"/>
      <c r="CE2" s="3043"/>
      <c r="CF2" s="3043"/>
      <c r="CG2" s="3043"/>
      <c r="CH2" s="3043"/>
      <c r="CI2" s="3043"/>
      <c r="CJ2" s="3043"/>
      <c r="CK2" s="3043"/>
      <c r="CL2" s="3043"/>
      <c r="CM2" s="3043"/>
    </row>
    <row r="3" spans="1:91" ht="13.5" thickBot="1" x14ac:dyDescent="0.25">
      <c r="A3" s="940"/>
      <c r="B3" s="940"/>
      <c r="C3" s="940"/>
      <c r="D3" s="940"/>
      <c r="E3" s="940"/>
      <c r="F3" s="940"/>
      <c r="G3" s="940"/>
      <c r="H3" s="940"/>
      <c r="I3" s="940"/>
      <c r="J3" s="940"/>
      <c r="K3" s="940"/>
      <c r="L3" s="940"/>
      <c r="M3" s="940"/>
      <c r="N3" s="940"/>
      <c r="O3" s="941"/>
      <c r="P3" s="941"/>
      <c r="Q3" s="941"/>
      <c r="R3" s="941"/>
      <c r="S3" s="940"/>
      <c r="T3" s="940"/>
      <c r="U3" s="940"/>
      <c r="V3" s="940"/>
      <c r="X3" s="940"/>
      <c r="Y3" s="940"/>
      <c r="Z3" s="940"/>
      <c r="AA3" s="940"/>
      <c r="AB3" s="940"/>
      <c r="AC3" s="940"/>
      <c r="AD3" s="940"/>
      <c r="AE3" s="940"/>
      <c r="AF3" s="940"/>
      <c r="AG3" s="940"/>
      <c r="AH3" s="940"/>
      <c r="AI3" s="940"/>
      <c r="AJ3" s="940"/>
      <c r="AK3" s="940"/>
      <c r="AL3" s="941"/>
      <c r="AM3" s="941"/>
      <c r="AN3" s="941"/>
      <c r="AO3" s="941"/>
      <c r="AP3" s="940"/>
      <c r="AQ3" s="940"/>
      <c r="AR3" s="940"/>
      <c r="AS3" s="940"/>
      <c r="AT3" s="940"/>
      <c r="AU3" s="940"/>
      <c r="AV3" s="940"/>
      <c r="AW3" s="940"/>
      <c r="AX3" s="940"/>
      <c r="AY3" s="940"/>
      <c r="AZ3" s="940"/>
      <c r="BA3" s="940"/>
      <c r="BB3" s="940"/>
      <c r="BC3" s="940"/>
      <c r="BD3" s="940"/>
      <c r="BE3" s="940"/>
      <c r="BF3" s="940"/>
      <c r="BG3" s="940"/>
      <c r="BH3" s="940"/>
      <c r="BI3" s="941"/>
      <c r="BJ3" s="941"/>
      <c r="BK3" s="941"/>
      <c r="BL3" s="941"/>
      <c r="BM3" s="940"/>
      <c r="BN3" s="940"/>
      <c r="BO3" s="940"/>
      <c r="BP3" s="940"/>
      <c r="BQ3" s="942"/>
      <c r="BR3" s="940"/>
      <c r="BS3" s="940"/>
      <c r="BT3" s="940"/>
      <c r="BU3" s="940"/>
      <c r="BV3" s="940"/>
      <c r="BW3" s="940"/>
      <c r="BX3" s="940"/>
      <c r="BY3" s="940"/>
      <c r="BZ3" s="940"/>
      <c r="CA3" s="940"/>
      <c r="CB3" s="940"/>
      <c r="CC3" s="940"/>
      <c r="CD3" s="940"/>
      <c r="CE3" s="940"/>
      <c r="CF3" s="941"/>
      <c r="CG3" s="941"/>
      <c r="CH3" s="941"/>
      <c r="CI3" s="941"/>
      <c r="CJ3" s="940"/>
      <c r="CK3" s="940"/>
      <c r="CL3" s="940"/>
      <c r="CM3" s="940"/>
    </row>
    <row r="4" spans="1:91" x14ac:dyDescent="0.2">
      <c r="A4" s="3047" t="s">
        <v>0</v>
      </c>
      <c r="B4" s="3047" t="s">
        <v>553</v>
      </c>
      <c r="C4" s="3044" t="s">
        <v>44</v>
      </c>
      <c r="D4" s="3045"/>
      <c r="E4" s="3045"/>
      <c r="F4" s="3046"/>
      <c r="G4" s="3050" t="s">
        <v>43</v>
      </c>
      <c r="H4" s="3051"/>
      <c r="I4" s="3051"/>
      <c r="J4" s="3052"/>
      <c r="K4" s="3050" t="s">
        <v>554</v>
      </c>
      <c r="L4" s="3051"/>
      <c r="M4" s="3051"/>
      <c r="N4" s="3052"/>
      <c r="O4" s="3044" t="s">
        <v>555</v>
      </c>
      <c r="P4" s="3045"/>
      <c r="Q4" s="3045"/>
      <c r="R4" s="3046"/>
      <c r="S4" s="3044" t="s">
        <v>3</v>
      </c>
      <c r="T4" s="3045"/>
      <c r="U4" s="3045"/>
      <c r="V4" s="3046"/>
      <c r="X4" s="3047" t="s">
        <v>0</v>
      </c>
      <c r="Y4" s="3047" t="s">
        <v>553</v>
      </c>
      <c r="Z4" s="3044" t="s">
        <v>44</v>
      </c>
      <c r="AA4" s="3045"/>
      <c r="AB4" s="3045"/>
      <c r="AC4" s="3046"/>
      <c r="AD4" s="3050" t="s">
        <v>43</v>
      </c>
      <c r="AE4" s="3051"/>
      <c r="AF4" s="3051"/>
      <c r="AG4" s="3052"/>
      <c r="AH4" s="3050" t="s">
        <v>554</v>
      </c>
      <c r="AI4" s="3051"/>
      <c r="AJ4" s="3051"/>
      <c r="AK4" s="3052"/>
      <c r="AL4" s="3044" t="s">
        <v>555</v>
      </c>
      <c r="AM4" s="3045"/>
      <c r="AN4" s="3045"/>
      <c r="AO4" s="3062"/>
      <c r="AP4" s="3044" t="s">
        <v>3</v>
      </c>
      <c r="AQ4" s="3045"/>
      <c r="AR4" s="3045"/>
      <c r="AS4" s="3046"/>
      <c r="AT4" s="943"/>
      <c r="AU4" s="3047" t="s">
        <v>0</v>
      </c>
      <c r="AV4" s="3047" t="s">
        <v>553</v>
      </c>
      <c r="AW4" s="3044" t="s">
        <v>44</v>
      </c>
      <c r="AX4" s="3045"/>
      <c r="AY4" s="3045"/>
      <c r="AZ4" s="3046"/>
      <c r="BA4" s="3050" t="s">
        <v>43</v>
      </c>
      <c r="BB4" s="3051"/>
      <c r="BC4" s="3051"/>
      <c r="BD4" s="3052"/>
      <c r="BE4" s="3050" t="s">
        <v>554</v>
      </c>
      <c r="BF4" s="3051"/>
      <c r="BG4" s="3051"/>
      <c r="BH4" s="3052"/>
      <c r="BI4" s="3044" t="s">
        <v>555</v>
      </c>
      <c r="BJ4" s="3045"/>
      <c r="BK4" s="3045"/>
      <c r="BL4" s="3062"/>
      <c r="BM4" s="3044" t="s">
        <v>3</v>
      </c>
      <c r="BN4" s="3045"/>
      <c r="BO4" s="3045"/>
      <c r="BP4" s="3046"/>
      <c r="BQ4" s="943"/>
      <c r="BR4" s="3047" t="s">
        <v>0</v>
      </c>
      <c r="BS4" s="3047" t="s">
        <v>553</v>
      </c>
      <c r="BT4" s="3050" t="s">
        <v>44</v>
      </c>
      <c r="BU4" s="3051"/>
      <c r="BV4" s="3051"/>
      <c r="BW4" s="3052"/>
      <c r="BX4" s="3050" t="s">
        <v>43</v>
      </c>
      <c r="BY4" s="3051"/>
      <c r="BZ4" s="3051"/>
      <c r="CA4" s="3052"/>
      <c r="CB4" s="3050" t="s">
        <v>554</v>
      </c>
      <c r="CC4" s="3051"/>
      <c r="CD4" s="3051"/>
      <c r="CE4" s="3052"/>
      <c r="CF4" s="3050" t="s">
        <v>555</v>
      </c>
      <c r="CG4" s="3051"/>
      <c r="CH4" s="3051"/>
      <c r="CI4" s="3052"/>
      <c r="CJ4" s="3050" t="s">
        <v>3</v>
      </c>
      <c r="CK4" s="3051"/>
      <c r="CL4" s="3051"/>
      <c r="CM4" s="3052"/>
    </row>
    <row r="5" spans="1:91" x14ac:dyDescent="0.2">
      <c r="A5" s="3048"/>
      <c r="B5" s="3048"/>
      <c r="C5" s="3057" t="s">
        <v>556</v>
      </c>
      <c r="D5" s="3055" t="s">
        <v>440</v>
      </c>
      <c r="E5" s="3055"/>
      <c r="F5" s="3056"/>
      <c r="G5" s="3057" t="s">
        <v>556</v>
      </c>
      <c r="H5" s="3055" t="s">
        <v>440</v>
      </c>
      <c r="I5" s="3055"/>
      <c r="J5" s="3056"/>
      <c r="K5" s="3057" t="s">
        <v>556</v>
      </c>
      <c r="L5" s="3059" t="s">
        <v>440</v>
      </c>
      <c r="M5" s="3060"/>
      <c r="N5" s="3061"/>
      <c r="O5" s="3053" t="s">
        <v>556</v>
      </c>
      <c r="P5" s="3055" t="s">
        <v>440</v>
      </c>
      <c r="Q5" s="3055"/>
      <c r="R5" s="3056"/>
      <c r="S5" s="3053" t="s">
        <v>556</v>
      </c>
      <c r="T5" s="3055" t="s">
        <v>440</v>
      </c>
      <c r="U5" s="3055"/>
      <c r="V5" s="3056"/>
      <c r="X5" s="3048"/>
      <c r="Y5" s="3048"/>
      <c r="Z5" s="3057" t="s">
        <v>556</v>
      </c>
      <c r="AA5" s="3055" t="s">
        <v>440</v>
      </c>
      <c r="AB5" s="3055"/>
      <c r="AC5" s="3056"/>
      <c r="AD5" s="3057" t="s">
        <v>556</v>
      </c>
      <c r="AE5" s="3055" t="s">
        <v>440</v>
      </c>
      <c r="AF5" s="3055"/>
      <c r="AG5" s="3056"/>
      <c r="AH5" s="3057" t="s">
        <v>556</v>
      </c>
      <c r="AI5" s="3055" t="s">
        <v>440</v>
      </c>
      <c r="AJ5" s="3055"/>
      <c r="AK5" s="3056"/>
      <c r="AL5" s="3053" t="s">
        <v>556</v>
      </c>
      <c r="AM5" s="3055" t="s">
        <v>440</v>
      </c>
      <c r="AN5" s="3055"/>
      <c r="AO5" s="3059"/>
      <c r="AP5" s="3053" t="s">
        <v>556</v>
      </c>
      <c r="AQ5" s="3055" t="s">
        <v>440</v>
      </c>
      <c r="AR5" s="3055"/>
      <c r="AS5" s="3056"/>
      <c r="AT5" s="943"/>
      <c r="AU5" s="3048"/>
      <c r="AV5" s="3048"/>
      <c r="AW5" s="3057" t="s">
        <v>556</v>
      </c>
      <c r="AX5" s="3055" t="s">
        <v>440</v>
      </c>
      <c r="AY5" s="3055"/>
      <c r="AZ5" s="3056"/>
      <c r="BA5" s="3057" t="s">
        <v>556</v>
      </c>
      <c r="BB5" s="3055" t="s">
        <v>440</v>
      </c>
      <c r="BC5" s="3055"/>
      <c r="BD5" s="3056"/>
      <c r="BE5" s="3057" t="s">
        <v>556</v>
      </c>
      <c r="BF5" s="3055" t="s">
        <v>440</v>
      </c>
      <c r="BG5" s="3055"/>
      <c r="BH5" s="3056"/>
      <c r="BI5" s="3053" t="s">
        <v>556</v>
      </c>
      <c r="BJ5" s="3055" t="s">
        <v>440</v>
      </c>
      <c r="BK5" s="3055"/>
      <c r="BL5" s="3059"/>
      <c r="BM5" s="3053" t="s">
        <v>556</v>
      </c>
      <c r="BN5" s="3055" t="s">
        <v>440</v>
      </c>
      <c r="BO5" s="3055"/>
      <c r="BP5" s="3056"/>
      <c r="BQ5" s="943"/>
      <c r="BR5" s="3048"/>
      <c r="BS5" s="3048"/>
      <c r="BT5" s="3057" t="s">
        <v>556</v>
      </c>
      <c r="BU5" s="3059" t="s">
        <v>440</v>
      </c>
      <c r="BV5" s="3060"/>
      <c r="BW5" s="3061"/>
      <c r="BX5" s="3057" t="s">
        <v>556</v>
      </c>
      <c r="BY5" s="3059" t="s">
        <v>440</v>
      </c>
      <c r="BZ5" s="3060"/>
      <c r="CA5" s="3061"/>
      <c r="CB5" s="3057" t="s">
        <v>556</v>
      </c>
      <c r="CC5" s="3059" t="s">
        <v>440</v>
      </c>
      <c r="CD5" s="3060"/>
      <c r="CE5" s="3061"/>
      <c r="CF5" s="3057" t="s">
        <v>556</v>
      </c>
      <c r="CG5" s="3059" t="s">
        <v>440</v>
      </c>
      <c r="CH5" s="3060"/>
      <c r="CI5" s="3061"/>
      <c r="CJ5" s="3057" t="s">
        <v>556</v>
      </c>
      <c r="CK5" s="3059" t="s">
        <v>440</v>
      </c>
      <c r="CL5" s="3060"/>
      <c r="CM5" s="3061"/>
    </row>
    <row r="6" spans="1:91" ht="13.5" thickBot="1" x14ac:dyDescent="0.25">
      <c r="A6" s="3049"/>
      <c r="B6" s="3049"/>
      <c r="C6" s="3063"/>
      <c r="D6" s="944" t="s">
        <v>127</v>
      </c>
      <c r="E6" s="944" t="s">
        <v>131</v>
      </c>
      <c r="F6" s="945" t="s">
        <v>430</v>
      </c>
      <c r="G6" s="3058"/>
      <c r="H6" s="946" t="s">
        <v>127</v>
      </c>
      <c r="I6" s="946" t="s">
        <v>131</v>
      </c>
      <c r="J6" s="947" t="s">
        <v>430</v>
      </c>
      <c r="K6" s="3058"/>
      <c r="L6" s="946" t="s">
        <v>127</v>
      </c>
      <c r="M6" s="946" t="s">
        <v>131</v>
      </c>
      <c r="N6" s="947" t="s">
        <v>430</v>
      </c>
      <c r="O6" s="3054"/>
      <c r="P6" s="946" t="s">
        <v>127</v>
      </c>
      <c r="Q6" s="946" t="s">
        <v>131</v>
      </c>
      <c r="R6" s="947" t="s">
        <v>430</v>
      </c>
      <c r="S6" s="3057"/>
      <c r="T6" s="944" t="s">
        <v>127</v>
      </c>
      <c r="U6" s="944" t="s">
        <v>131</v>
      </c>
      <c r="V6" s="945" t="s">
        <v>430</v>
      </c>
      <c r="X6" s="3049"/>
      <c r="Y6" s="3049"/>
      <c r="Z6" s="3063"/>
      <c r="AA6" s="944" t="s">
        <v>127</v>
      </c>
      <c r="AB6" s="944" t="s">
        <v>131</v>
      </c>
      <c r="AC6" s="945" t="s">
        <v>430</v>
      </c>
      <c r="AD6" s="3063"/>
      <c r="AE6" s="944" t="s">
        <v>127</v>
      </c>
      <c r="AF6" s="944" t="s">
        <v>131</v>
      </c>
      <c r="AG6" s="945" t="s">
        <v>430</v>
      </c>
      <c r="AH6" s="3063"/>
      <c r="AI6" s="944" t="s">
        <v>127</v>
      </c>
      <c r="AJ6" s="944" t="s">
        <v>131</v>
      </c>
      <c r="AK6" s="945" t="s">
        <v>430</v>
      </c>
      <c r="AL6" s="3057"/>
      <c r="AM6" s="944" t="s">
        <v>127</v>
      </c>
      <c r="AN6" s="944" t="s">
        <v>131</v>
      </c>
      <c r="AO6" s="948" t="s">
        <v>430</v>
      </c>
      <c r="AP6" s="3057"/>
      <c r="AQ6" s="944" t="s">
        <v>127</v>
      </c>
      <c r="AR6" s="944" t="s">
        <v>131</v>
      </c>
      <c r="AS6" s="945" t="s">
        <v>430</v>
      </c>
      <c r="AT6" s="943"/>
      <c r="AU6" s="3049"/>
      <c r="AV6" s="3049"/>
      <c r="AW6" s="3063"/>
      <c r="AX6" s="944" t="s">
        <v>127</v>
      </c>
      <c r="AY6" s="944" t="s">
        <v>131</v>
      </c>
      <c r="AZ6" s="945" t="s">
        <v>430</v>
      </c>
      <c r="BA6" s="3063"/>
      <c r="BB6" s="944" t="s">
        <v>127</v>
      </c>
      <c r="BC6" s="944" t="s">
        <v>131</v>
      </c>
      <c r="BD6" s="945" t="s">
        <v>430</v>
      </c>
      <c r="BE6" s="3063"/>
      <c r="BF6" s="944" t="s">
        <v>127</v>
      </c>
      <c r="BG6" s="944" t="s">
        <v>131</v>
      </c>
      <c r="BH6" s="945" t="s">
        <v>430</v>
      </c>
      <c r="BI6" s="3057"/>
      <c r="BJ6" s="944" t="s">
        <v>127</v>
      </c>
      <c r="BK6" s="944" t="s">
        <v>131</v>
      </c>
      <c r="BL6" s="948" t="s">
        <v>430</v>
      </c>
      <c r="BM6" s="3057"/>
      <c r="BN6" s="944" t="s">
        <v>127</v>
      </c>
      <c r="BO6" s="944" t="s">
        <v>131</v>
      </c>
      <c r="BP6" s="945" t="s">
        <v>430</v>
      </c>
      <c r="BQ6" s="943"/>
      <c r="BR6" s="3049"/>
      <c r="BS6" s="3049"/>
      <c r="BT6" s="3058"/>
      <c r="BU6" s="946" t="s">
        <v>127</v>
      </c>
      <c r="BV6" s="946" t="s">
        <v>131</v>
      </c>
      <c r="BW6" s="947" t="s">
        <v>430</v>
      </c>
      <c r="BX6" s="3058"/>
      <c r="BY6" s="946" t="s">
        <v>127</v>
      </c>
      <c r="BZ6" s="946" t="s">
        <v>131</v>
      </c>
      <c r="CA6" s="947" t="s">
        <v>430</v>
      </c>
      <c r="CB6" s="3058"/>
      <c r="CC6" s="946" t="s">
        <v>127</v>
      </c>
      <c r="CD6" s="946" t="s">
        <v>131</v>
      </c>
      <c r="CE6" s="947" t="s">
        <v>430</v>
      </c>
      <c r="CF6" s="3058"/>
      <c r="CG6" s="946" t="s">
        <v>127</v>
      </c>
      <c r="CH6" s="946" t="s">
        <v>131</v>
      </c>
      <c r="CI6" s="947" t="s">
        <v>430</v>
      </c>
      <c r="CJ6" s="3058"/>
      <c r="CK6" s="946" t="s">
        <v>127</v>
      </c>
      <c r="CL6" s="946" t="s">
        <v>131</v>
      </c>
      <c r="CM6" s="947" t="s">
        <v>430</v>
      </c>
    </row>
    <row r="7" spans="1:91" s="89" customFormat="1" x14ac:dyDescent="0.2">
      <c r="A7" s="949">
        <v>0</v>
      </c>
      <c r="B7" s="950" t="s">
        <v>557</v>
      </c>
      <c r="C7" s="951">
        <v>0</v>
      </c>
      <c r="D7" s="952">
        <v>0</v>
      </c>
      <c r="E7" s="952">
        <v>0</v>
      </c>
      <c r="F7" s="953">
        <f t="shared" ref="F7:F16" si="0">SUM(D7:E7)</f>
        <v>0</v>
      </c>
      <c r="G7" s="951">
        <v>0</v>
      </c>
      <c r="H7" s="952">
        <v>0</v>
      </c>
      <c r="I7" s="952">
        <v>0</v>
      </c>
      <c r="J7" s="953">
        <f t="shared" ref="J7:J16" si="1">SUM(H7:I7)</f>
        <v>0</v>
      </c>
      <c r="K7" s="951">
        <v>0</v>
      </c>
      <c r="L7" s="952">
        <v>0</v>
      </c>
      <c r="M7" s="952">
        <v>0</v>
      </c>
      <c r="N7" s="953">
        <f t="shared" ref="N7:N16" si="2">SUM(L7:M7)</f>
        <v>0</v>
      </c>
      <c r="O7" s="951">
        <v>0</v>
      </c>
      <c r="P7" s="952">
        <v>0</v>
      </c>
      <c r="Q7" s="952">
        <v>0</v>
      </c>
      <c r="R7" s="954">
        <f t="shared" ref="R7:R16" si="3">SUM(P7:Q7)</f>
        <v>0</v>
      </c>
      <c r="S7" s="951">
        <f t="shared" ref="S7:S16" si="4">+C7+G7+K7+O7</f>
        <v>0</v>
      </c>
      <c r="T7" s="952">
        <f t="shared" ref="T7:T16" si="5">+D7+H7+L7+P7</f>
        <v>0</v>
      </c>
      <c r="U7" s="952">
        <f t="shared" ref="U7:U16" si="6">+E7+I7+M7+Q7</f>
        <v>0</v>
      </c>
      <c r="V7" s="953">
        <f t="shared" ref="V7:V16" si="7">SUM(T7:U7)</f>
        <v>0</v>
      </c>
      <c r="X7" s="949">
        <v>0</v>
      </c>
      <c r="Y7" s="955" t="s">
        <v>557</v>
      </c>
      <c r="Z7" s="951">
        <f t="shared" ref="Z7:Z17" si="8">+AW7+BT7</f>
        <v>35</v>
      </c>
      <c r="AA7" s="952">
        <f t="shared" ref="AA7:AA17" si="9">+AX7+BU7</f>
        <v>96</v>
      </c>
      <c r="AB7" s="952">
        <f t="shared" ref="AB7:AB17" si="10">+AY7+BV7</f>
        <v>144</v>
      </c>
      <c r="AC7" s="953">
        <f t="shared" ref="AC7:AC17" si="11">+AZ7+BW7</f>
        <v>240</v>
      </c>
      <c r="AD7" s="951">
        <f t="shared" ref="AD7:AD17" si="12">+BA7+BX7</f>
        <v>57</v>
      </c>
      <c r="AE7" s="952">
        <f t="shared" ref="AE7:AE17" si="13">+BB7+BY7</f>
        <v>1805</v>
      </c>
      <c r="AF7" s="952">
        <f t="shared" ref="AF7:AF17" si="14">+BC7+BZ7</f>
        <v>4111</v>
      </c>
      <c r="AG7" s="953">
        <f t="shared" ref="AG7:AG17" si="15">+BD7+CA7</f>
        <v>5916</v>
      </c>
      <c r="AH7" s="951">
        <f t="shared" ref="AH7:AH17" si="16">+BE7+CB7</f>
        <v>31</v>
      </c>
      <c r="AI7" s="952">
        <f t="shared" ref="AI7:AI17" si="17">+BF7+CC7</f>
        <v>271</v>
      </c>
      <c r="AJ7" s="952">
        <f t="shared" ref="AJ7:AJ17" si="18">+BG7+CD7</f>
        <v>187</v>
      </c>
      <c r="AK7" s="953">
        <f t="shared" ref="AK7:AK17" si="19">+BH7+CE7</f>
        <v>458</v>
      </c>
      <c r="AL7" s="956">
        <f t="shared" ref="AL7:AL17" si="20">+BI7+CF7</f>
        <v>37</v>
      </c>
      <c r="AM7" s="952">
        <f t="shared" ref="AM7:AM17" si="21">+BJ7+CG7</f>
        <v>1531</v>
      </c>
      <c r="AN7" s="952">
        <f t="shared" ref="AN7:AN17" si="22">+BK7+CH7</f>
        <v>2070</v>
      </c>
      <c r="AO7" s="953">
        <f t="shared" ref="AO7:AO17" si="23">+BL7+CI7</f>
        <v>3601</v>
      </c>
      <c r="AP7" s="951">
        <f t="shared" ref="AP7:AP17" si="24">+BM7+CJ7</f>
        <v>160</v>
      </c>
      <c r="AQ7" s="952">
        <f t="shared" ref="AQ7:AQ17" si="25">+BN7+CK7</f>
        <v>3703</v>
      </c>
      <c r="AR7" s="952">
        <f t="shared" ref="AR7:AR17" si="26">+BO7+CL7</f>
        <v>6512</v>
      </c>
      <c r="AS7" s="953">
        <f t="shared" ref="AS7:AS17" si="27">+BP7+CM7</f>
        <v>10215</v>
      </c>
      <c r="AT7" s="957"/>
      <c r="AU7" s="949">
        <v>0</v>
      </c>
      <c r="AV7" s="950" t="s">
        <v>557</v>
      </c>
      <c r="AW7" s="951">
        <f t="shared" ref="AW7:AW16" si="28">+C7+C25+C43+C61+C79+C97+C115+C134+C153+C172+C191+C210</f>
        <v>0</v>
      </c>
      <c r="AX7" s="952">
        <f t="shared" ref="AX7:AX16" si="29">+D7+D25+D43+D61+D79+D97+D115+D134+D153+D172+D191+D210</f>
        <v>0</v>
      </c>
      <c r="AY7" s="952">
        <f t="shared" ref="AY7:AY16" si="30">+E7+E25+E43+E61+E79+E97+E115+E134+E153+E172+E191+E210</f>
        <v>0</v>
      </c>
      <c r="AZ7" s="953">
        <f t="shared" ref="AZ7:AZ16" si="31">+F7+F25+F43+F61+F79+F97+F115+F134+F153+F172+F191+F210</f>
        <v>0</v>
      </c>
      <c r="BA7" s="951">
        <f t="shared" ref="BA7:BA16" si="32">+G7+G25+G43+G61+G79+G97+G115+G134+G153+G172+G191+G210</f>
        <v>0</v>
      </c>
      <c r="BB7" s="952">
        <f t="shared" ref="BB7:BB16" si="33">+H7+H25+H43+H61+H79+H97+H115+H134+H153+H172+H191+H210</f>
        <v>0</v>
      </c>
      <c r="BC7" s="952">
        <f t="shared" ref="BC7:BC16" si="34">+I7+I25+I43+I61+I79+I97+I115+I134+I153+I172+I191+I210</f>
        <v>0</v>
      </c>
      <c r="BD7" s="953">
        <f t="shared" ref="BD7:BD16" si="35">+J7+J25+J43+J61+J79+J97+J115+J134+J153+J172+J191+J210</f>
        <v>0</v>
      </c>
      <c r="BE7" s="951">
        <f t="shared" ref="BE7:BE16" si="36">+K7+K25+K43+K61+K79+K97+K115+K134+K153+K172+K191+K210</f>
        <v>0</v>
      </c>
      <c r="BF7" s="952">
        <f t="shared" ref="BF7:BF16" si="37">+L7+L25+L43+L61+L79+L97+L115+L134+L153+L172+L191+L210</f>
        <v>0</v>
      </c>
      <c r="BG7" s="952">
        <f t="shared" ref="BG7:BG16" si="38">+M7+M25+M43+M61+M79+M97+M115+M134+M153+M172+M191+M210</f>
        <v>0</v>
      </c>
      <c r="BH7" s="953">
        <f t="shared" ref="BH7:BH16" si="39">+N7+N25+N43+N61+N79+N97+N115+N134+N153+N172+N191+N210</f>
        <v>0</v>
      </c>
      <c r="BI7" s="951">
        <f t="shared" ref="BI7:BI16" si="40">+O7+O25+O43+O61+O79+O97+O115+O134+O153+O172+O191+O210</f>
        <v>0</v>
      </c>
      <c r="BJ7" s="952">
        <f t="shared" ref="BJ7:BJ16" si="41">+P7+P25+P43+P61+P79+P97+P115+P134+P153+P172+P191+P210</f>
        <v>0</v>
      </c>
      <c r="BK7" s="952">
        <f t="shared" ref="BK7:BK16" si="42">+Q7+Q25+Q43+Q61+Q79+Q97+Q115+Q134+Q153+Q172+Q191+Q210</f>
        <v>0</v>
      </c>
      <c r="BL7" s="953">
        <f t="shared" ref="BL7:BL16" si="43">+R7+R25+R43+R61+R79+R97+R115+R134+R153+R172+R191+R210</f>
        <v>0</v>
      </c>
      <c r="BM7" s="951">
        <f t="shared" ref="BM7:BM16" si="44">+S7+S25+S43+S61+S79+S97+S115+S134+S153+S172+S191+S210</f>
        <v>0</v>
      </c>
      <c r="BN7" s="952">
        <f t="shared" ref="BN7:BN16" si="45">+T7+T25+T43+T61+T79+T97+T115+T134+T153+T172+T191+T210</f>
        <v>0</v>
      </c>
      <c r="BO7" s="952">
        <f t="shared" ref="BO7:BO16" si="46">+U7+U25+U43+U61+U79+U97+U115+U134+U153+U172+U191+U210</f>
        <v>0</v>
      </c>
      <c r="BP7" s="953">
        <f t="shared" ref="BP7:BP16" si="47">+V7+V25+V43+V61+V79+V97+V115+V134+V153+V172+V191+V210</f>
        <v>0</v>
      </c>
      <c r="BQ7" s="957"/>
      <c r="BR7" s="949">
        <v>0</v>
      </c>
      <c r="BS7" s="958" t="s">
        <v>557</v>
      </c>
      <c r="BT7" s="951">
        <v>35</v>
      </c>
      <c r="BU7" s="952">
        <v>96</v>
      </c>
      <c r="BV7" s="952">
        <v>144</v>
      </c>
      <c r="BW7" s="953">
        <v>240</v>
      </c>
      <c r="BX7" s="951">
        <v>57</v>
      </c>
      <c r="BY7" s="952">
        <v>1805</v>
      </c>
      <c r="BZ7" s="952">
        <v>4111</v>
      </c>
      <c r="CA7" s="953">
        <v>5916</v>
      </c>
      <c r="CB7" s="951">
        <v>31</v>
      </c>
      <c r="CC7" s="952">
        <v>271</v>
      </c>
      <c r="CD7" s="952">
        <v>187</v>
      </c>
      <c r="CE7" s="953">
        <v>458</v>
      </c>
      <c r="CF7" s="951">
        <v>37</v>
      </c>
      <c r="CG7" s="952">
        <v>1531</v>
      </c>
      <c r="CH7" s="952">
        <v>2070</v>
      </c>
      <c r="CI7" s="953">
        <v>3601</v>
      </c>
      <c r="CJ7" s="951">
        <v>160</v>
      </c>
      <c r="CK7" s="952">
        <v>3703</v>
      </c>
      <c r="CL7" s="952">
        <v>6512</v>
      </c>
      <c r="CM7" s="953">
        <v>10215</v>
      </c>
    </row>
    <row r="8" spans="1:91" s="89" customFormat="1" x14ac:dyDescent="0.2">
      <c r="A8" s="959">
        <v>1</v>
      </c>
      <c r="B8" s="960" t="s">
        <v>526</v>
      </c>
      <c r="C8" s="961">
        <v>0</v>
      </c>
      <c r="D8" s="962">
        <v>0</v>
      </c>
      <c r="E8" s="962">
        <v>0</v>
      </c>
      <c r="F8" s="963">
        <f t="shared" si="0"/>
        <v>0</v>
      </c>
      <c r="G8" s="961">
        <v>0</v>
      </c>
      <c r="H8" s="962">
        <v>0</v>
      </c>
      <c r="I8" s="962">
        <v>0</v>
      </c>
      <c r="J8" s="963">
        <f t="shared" si="1"/>
        <v>0</v>
      </c>
      <c r="K8" s="961">
        <v>0</v>
      </c>
      <c r="L8" s="962">
        <v>0</v>
      </c>
      <c r="M8" s="962">
        <v>0</v>
      </c>
      <c r="N8" s="963">
        <f t="shared" si="2"/>
        <v>0</v>
      </c>
      <c r="O8" s="961">
        <v>0</v>
      </c>
      <c r="P8" s="962">
        <v>0</v>
      </c>
      <c r="Q8" s="962">
        <v>0</v>
      </c>
      <c r="R8" s="964">
        <f t="shared" si="3"/>
        <v>0</v>
      </c>
      <c r="S8" s="961">
        <f t="shared" si="4"/>
        <v>0</v>
      </c>
      <c r="T8" s="962">
        <f t="shared" si="5"/>
        <v>0</v>
      </c>
      <c r="U8" s="962">
        <f t="shared" si="6"/>
        <v>0</v>
      </c>
      <c r="V8" s="963">
        <f t="shared" si="7"/>
        <v>0</v>
      </c>
      <c r="X8" s="959">
        <v>1</v>
      </c>
      <c r="Y8" s="960" t="s">
        <v>526</v>
      </c>
      <c r="Z8" s="961">
        <f t="shared" si="8"/>
        <v>41</v>
      </c>
      <c r="AA8" s="962">
        <f t="shared" si="9"/>
        <v>1166</v>
      </c>
      <c r="AB8" s="962">
        <f t="shared" si="10"/>
        <v>300</v>
      </c>
      <c r="AC8" s="963">
        <f t="shared" si="11"/>
        <v>1466</v>
      </c>
      <c r="AD8" s="961">
        <f t="shared" si="12"/>
        <v>68</v>
      </c>
      <c r="AE8" s="962">
        <f t="shared" si="13"/>
        <v>3152</v>
      </c>
      <c r="AF8" s="962">
        <f t="shared" si="14"/>
        <v>3342</v>
      </c>
      <c r="AG8" s="963">
        <f t="shared" si="15"/>
        <v>6494</v>
      </c>
      <c r="AH8" s="961">
        <f t="shared" si="16"/>
        <v>54</v>
      </c>
      <c r="AI8" s="962">
        <f t="shared" si="17"/>
        <v>220</v>
      </c>
      <c r="AJ8" s="962">
        <f t="shared" si="18"/>
        <v>379</v>
      </c>
      <c r="AK8" s="963">
        <f t="shared" si="19"/>
        <v>599</v>
      </c>
      <c r="AL8" s="965">
        <f t="shared" si="20"/>
        <v>57</v>
      </c>
      <c r="AM8" s="962">
        <f t="shared" si="21"/>
        <v>7800</v>
      </c>
      <c r="AN8" s="962">
        <f t="shared" si="22"/>
        <v>5177</v>
      </c>
      <c r="AO8" s="963">
        <f t="shared" si="23"/>
        <v>12977</v>
      </c>
      <c r="AP8" s="961">
        <f t="shared" si="24"/>
        <v>220</v>
      </c>
      <c r="AQ8" s="962">
        <f t="shared" si="25"/>
        <v>12338</v>
      </c>
      <c r="AR8" s="962">
        <f t="shared" si="26"/>
        <v>9198</v>
      </c>
      <c r="AS8" s="963">
        <f t="shared" si="27"/>
        <v>21536</v>
      </c>
      <c r="AT8" s="957"/>
      <c r="AU8" s="959">
        <v>1</v>
      </c>
      <c r="AV8" s="960" t="s">
        <v>526</v>
      </c>
      <c r="AW8" s="961">
        <f t="shared" si="28"/>
        <v>1</v>
      </c>
      <c r="AX8" s="962">
        <f t="shared" si="29"/>
        <v>4</v>
      </c>
      <c r="AY8" s="962">
        <f t="shared" si="30"/>
        <v>1</v>
      </c>
      <c r="AZ8" s="963">
        <f t="shared" si="31"/>
        <v>5</v>
      </c>
      <c r="BA8" s="961">
        <f t="shared" si="32"/>
        <v>0</v>
      </c>
      <c r="BB8" s="962">
        <f t="shared" si="33"/>
        <v>0</v>
      </c>
      <c r="BC8" s="962">
        <f t="shared" si="34"/>
        <v>0</v>
      </c>
      <c r="BD8" s="963">
        <f t="shared" si="35"/>
        <v>0</v>
      </c>
      <c r="BE8" s="961">
        <f t="shared" si="36"/>
        <v>0</v>
      </c>
      <c r="BF8" s="962">
        <f t="shared" si="37"/>
        <v>0</v>
      </c>
      <c r="BG8" s="962">
        <f t="shared" si="38"/>
        <v>0</v>
      </c>
      <c r="BH8" s="963">
        <f t="shared" si="39"/>
        <v>0</v>
      </c>
      <c r="BI8" s="961">
        <f t="shared" si="40"/>
        <v>0</v>
      </c>
      <c r="BJ8" s="962">
        <f t="shared" si="41"/>
        <v>0</v>
      </c>
      <c r="BK8" s="962">
        <f t="shared" si="42"/>
        <v>0</v>
      </c>
      <c r="BL8" s="963">
        <f t="shared" si="43"/>
        <v>0</v>
      </c>
      <c r="BM8" s="961">
        <f t="shared" si="44"/>
        <v>1</v>
      </c>
      <c r="BN8" s="962">
        <f t="shared" si="45"/>
        <v>4</v>
      </c>
      <c r="BO8" s="962">
        <f t="shared" si="46"/>
        <v>1</v>
      </c>
      <c r="BP8" s="963">
        <f t="shared" si="47"/>
        <v>5</v>
      </c>
      <c r="BQ8" s="957"/>
      <c r="BR8" s="959">
        <v>1</v>
      </c>
      <c r="BS8" s="966" t="s">
        <v>526</v>
      </c>
      <c r="BT8" s="961">
        <v>40</v>
      </c>
      <c r="BU8" s="962">
        <v>1162</v>
      </c>
      <c r="BV8" s="962">
        <v>299</v>
      </c>
      <c r="BW8" s="963">
        <v>1461</v>
      </c>
      <c r="BX8" s="961">
        <v>68</v>
      </c>
      <c r="BY8" s="962">
        <v>3152</v>
      </c>
      <c r="BZ8" s="962">
        <v>3342</v>
      </c>
      <c r="CA8" s="963">
        <v>6494</v>
      </c>
      <c r="CB8" s="961">
        <v>54</v>
      </c>
      <c r="CC8" s="962">
        <v>220</v>
      </c>
      <c r="CD8" s="962">
        <v>379</v>
      </c>
      <c r="CE8" s="963">
        <v>599</v>
      </c>
      <c r="CF8" s="961">
        <v>57</v>
      </c>
      <c r="CG8" s="962">
        <v>7800</v>
      </c>
      <c r="CH8" s="962">
        <v>5177</v>
      </c>
      <c r="CI8" s="963">
        <v>12977</v>
      </c>
      <c r="CJ8" s="961">
        <v>219</v>
      </c>
      <c r="CK8" s="962">
        <v>12334</v>
      </c>
      <c r="CL8" s="962">
        <v>9197</v>
      </c>
      <c r="CM8" s="963">
        <v>21531</v>
      </c>
    </row>
    <row r="9" spans="1:91" s="89" customFormat="1" x14ac:dyDescent="0.2">
      <c r="A9" s="959">
        <v>2</v>
      </c>
      <c r="B9" s="960" t="s">
        <v>525</v>
      </c>
      <c r="C9" s="961">
        <v>0</v>
      </c>
      <c r="D9" s="962">
        <v>0</v>
      </c>
      <c r="E9" s="962">
        <v>0</v>
      </c>
      <c r="F9" s="963">
        <f t="shared" si="0"/>
        <v>0</v>
      </c>
      <c r="G9" s="961">
        <v>0</v>
      </c>
      <c r="H9" s="962">
        <v>0</v>
      </c>
      <c r="I9" s="962">
        <v>0</v>
      </c>
      <c r="J9" s="963">
        <f t="shared" si="1"/>
        <v>0</v>
      </c>
      <c r="K9" s="961">
        <v>0</v>
      </c>
      <c r="L9" s="962">
        <v>0</v>
      </c>
      <c r="M9" s="962">
        <v>0</v>
      </c>
      <c r="N9" s="963">
        <f t="shared" si="2"/>
        <v>0</v>
      </c>
      <c r="O9" s="961">
        <v>1</v>
      </c>
      <c r="P9" s="962">
        <v>8</v>
      </c>
      <c r="Q9" s="962">
        <v>0</v>
      </c>
      <c r="R9" s="964">
        <f t="shared" si="3"/>
        <v>8</v>
      </c>
      <c r="S9" s="961">
        <f t="shared" si="4"/>
        <v>1</v>
      </c>
      <c r="T9" s="962">
        <f t="shared" si="5"/>
        <v>8</v>
      </c>
      <c r="U9" s="962">
        <f t="shared" si="6"/>
        <v>0</v>
      </c>
      <c r="V9" s="963">
        <f t="shared" si="7"/>
        <v>8</v>
      </c>
      <c r="X9" s="959">
        <v>2</v>
      </c>
      <c r="Y9" s="960" t="s">
        <v>525</v>
      </c>
      <c r="Z9" s="961">
        <f t="shared" si="8"/>
        <v>104</v>
      </c>
      <c r="AA9" s="962">
        <f t="shared" si="9"/>
        <v>1958</v>
      </c>
      <c r="AB9" s="962">
        <f t="shared" si="10"/>
        <v>2795</v>
      </c>
      <c r="AC9" s="963">
        <f t="shared" si="11"/>
        <v>4753</v>
      </c>
      <c r="AD9" s="961">
        <f t="shared" si="12"/>
        <v>183</v>
      </c>
      <c r="AE9" s="962">
        <f t="shared" si="13"/>
        <v>4490</v>
      </c>
      <c r="AF9" s="962">
        <f t="shared" si="14"/>
        <v>4510</v>
      </c>
      <c r="AG9" s="963">
        <f t="shared" si="15"/>
        <v>9000</v>
      </c>
      <c r="AH9" s="961">
        <f t="shared" si="16"/>
        <v>54</v>
      </c>
      <c r="AI9" s="962">
        <f t="shared" si="17"/>
        <v>625</v>
      </c>
      <c r="AJ9" s="962">
        <f t="shared" si="18"/>
        <v>232</v>
      </c>
      <c r="AK9" s="963">
        <f t="shared" si="19"/>
        <v>857</v>
      </c>
      <c r="AL9" s="965">
        <f t="shared" si="20"/>
        <v>132</v>
      </c>
      <c r="AM9" s="962">
        <f t="shared" si="21"/>
        <v>4149</v>
      </c>
      <c r="AN9" s="962">
        <f t="shared" si="22"/>
        <v>7555</v>
      </c>
      <c r="AO9" s="963">
        <f t="shared" si="23"/>
        <v>11704</v>
      </c>
      <c r="AP9" s="961">
        <f t="shared" si="24"/>
        <v>473</v>
      </c>
      <c r="AQ9" s="962">
        <f t="shared" si="25"/>
        <v>11222</v>
      </c>
      <c r="AR9" s="962">
        <f t="shared" si="26"/>
        <v>15092</v>
      </c>
      <c r="AS9" s="963">
        <f t="shared" si="27"/>
        <v>26314</v>
      </c>
      <c r="AT9" s="957"/>
      <c r="AU9" s="959">
        <v>2</v>
      </c>
      <c r="AV9" s="960" t="s">
        <v>525</v>
      </c>
      <c r="AW9" s="961">
        <f t="shared" si="28"/>
        <v>1</v>
      </c>
      <c r="AX9" s="962">
        <f t="shared" si="29"/>
        <v>19</v>
      </c>
      <c r="AY9" s="962">
        <f t="shared" si="30"/>
        <v>1</v>
      </c>
      <c r="AZ9" s="963">
        <f t="shared" si="31"/>
        <v>20</v>
      </c>
      <c r="BA9" s="961">
        <f t="shared" si="32"/>
        <v>0</v>
      </c>
      <c r="BB9" s="962">
        <f t="shared" si="33"/>
        <v>0</v>
      </c>
      <c r="BC9" s="962">
        <f t="shared" si="34"/>
        <v>0</v>
      </c>
      <c r="BD9" s="963">
        <f t="shared" si="35"/>
        <v>0</v>
      </c>
      <c r="BE9" s="961">
        <f t="shared" si="36"/>
        <v>0</v>
      </c>
      <c r="BF9" s="962">
        <f t="shared" si="37"/>
        <v>0</v>
      </c>
      <c r="BG9" s="962">
        <f t="shared" si="38"/>
        <v>0</v>
      </c>
      <c r="BH9" s="963">
        <f t="shared" si="39"/>
        <v>0</v>
      </c>
      <c r="BI9" s="961">
        <f t="shared" si="40"/>
        <v>2</v>
      </c>
      <c r="BJ9" s="962">
        <f t="shared" si="41"/>
        <v>22</v>
      </c>
      <c r="BK9" s="962">
        <f t="shared" si="42"/>
        <v>2</v>
      </c>
      <c r="BL9" s="963">
        <f t="shared" si="43"/>
        <v>24</v>
      </c>
      <c r="BM9" s="961">
        <f t="shared" si="44"/>
        <v>3</v>
      </c>
      <c r="BN9" s="962">
        <f t="shared" si="45"/>
        <v>41</v>
      </c>
      <c r="BO9" s="962">
        <f t="shared" si="46"/>
        <v>3</v>
      </c>
      <c r="BP9" s="963">
        <f t="shared" si="47"/>
        <v>44</v>
      </c>
      <c r="BQ9" s="957"/>
      <c r="BR9" s="959">
        <v>2</v>
      </c>
      <c r="BS9" s="966" t="s">
        <v>525</v>
      </c>
      <c r="BT9" s="961">
        <v>103</v>
      </c>
      <c r="BU9" s="962">
        <v>1939</v>
      </c>
      <c r="BV9" s="962">
        <v>2794</v>
      </c>
      <c r="BW9" s="963">
        <v>4733</v>
      </c>
      <c r="BX9" s="961">
        <v>183</v>
      </c>
      <c r="BY9" s="962">
        <v>4490</v>
      </c>
      <c r="BZ9" s="962">
        <v>4510</v>
      </c>
      <c r="CA9" s="963">
        <v>9000</v>
      </c>
      <c r="CB9" s="961">
        <v>54</v>
      </c>
      <c r="CC9" s="962">
        <v>625</v>
      </c>
      <c r="CD9" s="962">
        <v>232</v>
      </c>
      <c r="CE9" s="963">
        <v>857</v>
      </c>
      <c r="CF9" s="961">
        <v>130</v>
      </c>
      <c r="CG9" s="962">
        <v>4127</v>
      </c>
      <c r="CH9" s="962">
        <v>7553</v>
      </c>
      <c r="CI9" s="963">
        <v>11680</v>
      </c>
      <c r="CJ9" s="961">
        <v>470</v>
      </c>
      <c r="CK9" s="962">
        <v>11181</v>
      </c>
      <c r="CL9" s="962">
        <v>15089</v>
      </c>
      <c r="CM9" s="963">
        <v>26270</v>
      </c>
    </row>
    <row r="10" spans="1:91" s="89" customFormat="1" x14ac:dyDescent="0.2">
      <c r="A10" s="959">
        <v>3</v>
      </c>
      <c r="B10" s="960" t="s">
        <v>524</v>
      </c>
      <c r="C10" s="961">
        <v>0</v>
      </c>
      <c r="D10" s="962">
        <v>0</v>
      </c>
      <c r="E10" s="962">
        <v>0</v>
      </c>
      <c r="F10" s="963">
        <f t="shared" si="0"/>
        <v>0</v>
      </c>
      <c r="G10" s="961">
        <v>0</v>
      </c>
      <c r="H10" s="962">
        <v>0</v>
      </c>
      <c r="I10" s="962">
        <v>0</v>
      </c>
      <c r="J10" s="963">
        <f t="shared" si="1"/>
        <v>0</v>
      </c>
      <c r="K10" s="961">
        <v>0</v>
      </c>
      <c r="L10" s="962">
        <v>0</v>
      </c>
      <c r="M10" s="962">
        <v>0</v>
      </c>
      <c r="N10" s="963">
        <f t="shared" si="2"/>
        <v>0</v>
      </c>
      <c r="O10" s="961">
        <v>1</v>
      </c>
      <c r="P10" s="962">
        <v>18</v>
      </c>
      <c r="Q10" s="962">
        <v>4</v>
      </c>
      <c r="R10" s="964">
        <f t="shared" si="3"/>
        <v>22</v>
      </c>
      <c r="S10" s="961">
        <f t="shared" si="4"/>
        <v>1</v>
      </c>
      <c r="T10" s="962">
        <f t="shared" si="5"/>
        <v>18</v>
      </c>
      <c r="U10" s="962">
        <f t="shared" si="6"/>
        <v>4</v>
      </c>
      <c r="V10" s="963">
        <f t="shared" si="7"/>
        <v>22</v>
      </c>
      <c r="X10" s="959">
        <v>3</v>
      </c>
      <c r="Y10" s="960" t="s">
        <v>524</v>
      </c>
      <c r="Z10" s="961">
        <f t="shared" si="8"/>
        <v>676</v>
      </c>
      <c r="AA10" s="962">
        <f t="shared" si="9"/>
        <v>32230</v>
      </c>
      <c r="AB10" s="962">
        <f t="shared" si="10"/>
        <v>19624</v>
      </c>
      <c r="AC10" s="963">
        <f t="shared" si="11"/>
        <v>51854</v>
      </c>
      <c r="AD10" s="961">
        <f t="shared" si="12"/>
        <v>437</v>
      </c>
      <c r="AE10" s="962">
        <f t="shared" si="13"/>
        <v>73528</v>
      </c>
      <c r="AF10" s="962">
        <f t="shared" si="14"/>
        <v>47184</v>
      </c>
      <c r="AG10" s="963">
        <f t="shared" si="15"/>
        <v>120712</v>
      </c>
      <c r="AH10" s="961">
        <f t="shared" si="16"/>
        <v>284</v>
      </c>
      <c r="AI10" s="962">
        <f t="shared" si="17"/>
        <v>5732</v>
      </c>
      <c r="AJ10" s="962">
        <f t="shared" si="18"/>
        <v>4586</v>
      </c>
      <c r="AK10" s="963">
        <f t="shared" si="19"/>
        <v>10318</v>
      </c>
      <c r="AL10" s="965">
        <f t="shared" si="20"/>
        <v>356</v>
      </c>
      <c r="AM10" s="962">
        <f t="shared" si="21"/>
        <v>12114</v>
      </c>
      <c r="AN10" s="962">
        <f t="shared" si="22"/>
        <v>13227</v>
      </c>
      <c r="AO10" s="963">
        <f t="shared" si="23"/>
        <v>25341</v>
      </c>
      <c r="AP10" s="961">
        <f t="shared" si="24"/>
        <v>1753</v>
      </c>
      <c r="AQ10" s="962">
        <f t="shared" si="25"/>
        <v>123604</v>
      </c>
      <c r="AR10" s="962">
        <f t="shared" si="26"/>
        <v>84621</v>
      </c>
      <c r="AS10" s="963">
        <f t="shared" si="27"/>
        <v>208225</v>
      </c>
      <c r="AT10" s="957"/>
      <c r="AU10" s="959">
        <v>3</v>
      </c>
      <c r="AV10" s="960" t="s">
        <v>524</v>
      </c>
      <c r="AW10" s="961">
        <f t="shared" si="28"/>
        <v>5</v>
      </c>
      <c r="AX10" s="962">
        <f t="shared" si="29"/>
        <v>219</v>
      </c>
      <c r="AY10" s="962">
        <f t="shared" si="30"/>
        <v>20</v>
      </c>
      <c r="AZ10" s="963">
        <f t="shared" si="31"/>
        <v>239</v>
      </c>
      <c r="BA10" s="961">
        <f t="shared" si="32"/>
        <v>5</v>
      </c>
      <c r="BB10" s="962">
        <f t="shared" si="33"/>
        <v>484</v>
      </c>
      <c r="BC10" s="962">
        <f t="shared" si="34"/>
        <v>114</v>
      </c>
      <c r="BD10" s="963">
        <f t="shared" si="35"/>
        <v>598</v>
      </c>
      <c r="BE10" s="961">
        <f t="shared" si="36"/>
        <v>0</v>
      </c>
      <c r="BF10" s="962">
        <f t="shared" si="37"/>
        <v>0</v>
      </c>
      <c r="BG10" s="962">
        <f t="shared" si="38"/>
        <v>0</v>
      </c>
      <c r="BH10" s="963">
        <f t="shared" si="39"/>
        <v>0</v>
      </c>
      <c r="BI10" s="961">
        <f t="shared" si="40"/>
        <v>17</v>
      </c>
      <c r="BJ10" s="962">
        <f t="shared" si="41"/>
        <v>320</v>
      </c>
      <c r="BK10" s="962">
        <f t="shared" si="42"/>
        <v>198</v>
      </c>
      <c r="BL10" s="963">
        <f t="shared" si="43"/>
        <v>518</v>
      </c>
      <c r="BM10" s="961">
        <f t="shared" si="44"/>
        <v>27</v>
      </c>
      <c r="BN10" s="962">
        <f t="shared" si="45"/>
        <v>1023</v>
      </c>
      <c r="BO10" s="962">
        <f t="shared" si="46"/>
        <v>332</v>
      </c>
      <c r="BP10" s="963">
        <f t="shared" si="47"/>
        <v>1355</v>
      </c>
      <c r="BQ10" s="957"/>
      <c r="BR10" s="959">
        <v>3</v>
      </c>
      <c r="BS10" s="966" t="s">
        <v>524</v>
      </c>
      <c r="BT10" s="961">
        <v>671</v>
      </c>
      <c r="BU10" s="962">
        <v>32011</v>
      </c>
      <c r="BV10" s="962">
        <v>19604</v>
      </c>
      <c r="BW10" s="963">
        <v>51615</v>
      </c>
      <c r="BX10" s="961">
        <v>432</v>
      </c>
      <c r="BY10" s="962">
        <v>73044</v>
      </c>
      <c r="BZ10" s="962">
        <v>47070</v>
      </c>
      <c r="CA10" s="963">
        <v>120114</v>
      </c>
      <c r="CB10" s="961">
        <v>284</v>
      </c>
      <c r="CC10" s="962">
        <v>5732</v>
      </c>
      <c r="CD10" s="962">
        <v>4586</v>
      </c>
      <c r="CE10" s="963">
        <v>10318</v>
      </c>
      <c r="CF10" s="961">
        <v>339</v>
      </c>
      <c r="CG10" s="962">
        <v>11794</v>
      </c>
      <c r="CH10" s="962">
        <v>13029</v>
      </c>
      <c r="CI10" s="963">
        <v>24823</v>
      </c>
      <c r="CJ10" s="961">
        <v>1726</v>
      </c>
      <c r="CK10" s="962">
        <v>122581</v>
      </c>
      <c r="CL10" s="962">
        <v>84289</v>
      </c>
      <c r="CM10" s="963">
        <v>206870</v>
      </c>
    </row>
    <row r="11" spans="1:91" s="89" customFormat="1" x14ac:dyDescent="0.2">
      <c r="A11" s="959">
        <v>4</v>
      </c>
      <c r="B11" s="960" t="s">
        <v>558</v>
      </c>
      <c r="C11" s="961">
        <v>0</v>
      </c>
      <c r="D11" s="962">
        <v>0</v>
      </c>
      <c r="E11" s="962">
        <v>0</v>
      </c>
      <c r="F11" s="963">
        <f t="shared" si="0"/>
        <v>0</v>
      </c>
      <c r="G11" s="961">
        <v>0</v>
      </c>
      <c r="H11" s="962">
        <v>0</v>
      </c>
      <c r="I11" s="962">
        <v>0</v>
      </c>
      <c r="J11" s="963">
        <f t="shared" si="1"/>
        <v>0</v>
      </c>
      <c r="K11" s="961">
        <v>0</v>
      </c>
      <c r="L11" s="962">
        <v>0</v>
      </c>
      <c r="M11" s="962">
        <v>0</v>
      </c>
      <c r="N11" s="963">
        <f t="shared" si="2"/>
        <v>0</v>
      </c>
      <c r="O11" s="961">
        <v>0</v>
      </c>
      <c r="P11" s="962">
        <v>0</v>
      </c>
      <c r="Q11" s="962">
        <v>0</v>
      </c>
      <c r="R11" s="964">
        <f t="shared" si="3"/>
        <v>0</v>
      </c>
      <c r="S11" s="961">
        <f t="shared" si="4"/>
        <v>0</v>
      </c>
      <c r="T11" s="962">
        <f t="shared" si="5"/>
        <v>0</v>
      </c>
      <c r="U11" s="962">
        <f t="shared" si="6"/>
        <v>0</v>
      </c>
      <c r="V11" s="963">
        <f t="shared" si="7"/>
        <v>0</v>
      </c>
      <c r="X11" s="959">
        <v>4</v>
      </c>
      <c r="Y11" s="960" t="s">
        <v>558</v>
      </c>
      <c r="Z11" s="961">
        <f t="shared" si="8"/>
        <v>137</v>
      </c>
      <c r="AA11" s="962">
        <f t="shared" si="9"/>
        <v>6178</v>
      </c>
      <c r="AB11" s="962">
        <f t="shared" si="10"/>
        <v>38615</v>
      </c>
      <c r="AC11" s="963">
        <f t="shared" si="11"/>
        <v>44793</v>
      </c>
      <c r="AD11" s="961">
        <f t="shared" si="12"/>
        <v>138</v>
      </c>
      <c r="AE11" s="962">
        <f t="shared" si="13"/>
        <v>5746</v>
      </c>
      <c r="AF11" s="962">
        <f t="shared" si="14"/>
        <v>2018</v>
      </c>
      <c r="AG11" s="963">
        <f t="shared" si="15"/>
        <v>7764</v>
      </c>
      <c r="AH11" s="961">
        <f t="shared" si="16"/>
        <v>37</v>
      </c>
      <c r="AI11" s="962">
        <f t="shared" si="17"/>
        <v>1099</v>
      </c>
      <c r="AJ11" s="962">
        <f t="shared" si="18"/>
        <v>824</v>
      </c>
      <c r="AK11" s="963">
        <f t="shared" si="19"/>
        <v>1923</v>
      </c>
      <c r="AL11" s="965">
        <f t="shared" si="20"/>
        <v>104</v>
      </c>
      <c r="AM11" s="962">
        <f t="shared" si="21"/>
        <v>9514</v>
      </c>
      <c r="AN11" s="962">
        <f t="shared" si="22"/>
        <v>4373</v>
      </c>
      <c r="AO11" s="963">
        <f t="shared" si="23"/>
        <v>13887</v>
      </c>
      <c r="AP11" s="961">
        <f t="shared" si="24"/>
        <v>416</v>
      </c>
      <c r="AQ11" s="962">
        <f t="shared" si="25"/>
        <v>22537</v>
      </c>
      <c r="AR11" s="962">
        <f t="shared" si="26"/>
        <v>45830</v>
      </c>
      <c r="AS11" s="963">
        <f t="shared" si="27"/>
        <v>68367</v>
      </c>
      <c r="AT11" s="957"/>
      <c r="AU11" s="959">
        <v>4</v>
      </c>
      <c r="AV11" s="960" t="s">
        <v>558</v>
      </c>
      <c r="AW11" s="961">
        <f t="shared" si="28"/>
        <v>0</v>
      </c>
      <c r="AX11" s="962">
        <f t="shared" si="29"/>
        <v>0</v>
      </c>
      <c r="AY11" s="962">
        <f t="shared" si="30"/>
        <v>0</v>
      </c>
      <c r="AZ11" s="963">
        <f t="shared" si="31"/>
        <v>0</v>
      </c>
      <c r="BA11" s="961">
        <f t="shared" si="32"/>
        <v>2</v>
      </c>
      <c r="BB11" s="962">
        <f t="shared" si="33"/>
        <v>49</v>
      </c>
      <c r="BC11" s="962">
        <f t="shared" si="34"/>
        <v>31</v>
      </c>
      <c r="BD11" s="963">
        <f t="shared" si="35"/>
        <v>80</v>
      </c>
      <c r="BE11" s="961">
        <f t="shared" si="36"/>
        <v>0</v>
      </c>
      <c r="BF11" s="962">
        <f t="shared" si="37"/>
        <v>0</v>
      </c>
      <c r="BG11" s="962">
        <f t="shared" si="38"/>
        <v>0</v>
      </c>
      <c r="BH11" s="963">
        <f t="shared" si="39"/>
        <v>0</v>
      </c>
      <c r="BI11" s="961">
        <f t="shared" si="40"/>
        <v>0</v>
      </c>
      <c r="BJ11" s="962">
        <f t="shared" si="41"/>
        <v>0</v>
      </c>
      <c r="BK11" s="962">
        <f t="shared" si="42"/>
        <v>0</v>
      </c>
      <c r="BL11" s="963">
        <f t="shared" si="43"/>
        <v>0</v>
      </c>
      <c r="BM11" s="961">
        <f t="shared" si="44"/>
        <v>2</v>
      </c>
      <c r="BN11" s="962">
        <f t="shared" si="45"/>
        <v>49</v>
      </c>
      <c r="BO11" s="962">
        <f t="shared" si="46"/>
        <v>31</v>
      </c>
      <c r="BP11" s="963">
        <f t="shared" si="47"/>
        <v>80</v>
      </c>
      <c r="BQ11" s="957"/>
      <c r="BR11" s="959">
        <v>4</v>
      </c>
      <c r="BS11" s="966" t="s">
        <v>558</v>
      </c>
      <c r="BT11" s="961">
        <v>137</v>
      </c>
      <c r="BU11" s="962">
        <v>6178</v>
      </c>
      <c r="BV11" s="962">
        <v>38615</v>
      </c>
      <c r="BW11" s="963">
        <v>44793</v>
      </c>
      <c r="BX11" s="961">
        <v>136</v>
      </c>
      <c r="BY11" s="962">
        <v>5697</v>
      </c>
      <c r="BZ11" s="962">
        <v>1987</v>
      </c>
      <c r="CA11" s="963">
        <v>7684</v>
      </c>
      <c r="CB11" s="961">
        <v>37</v>
      </c>
      <c r="CC11" s="962">
        <v>1099</v>
      </c>
      <c r="CD11" s="962">
        <v>824</v>
      </c>
      <c r="CE11" s="963">
        <v>1923</v>
      </c>
      <c r="CF11" s="961">
        <v>104</v>
      </c>
      <c r="CG11" s="962">
        <v>9514</v>
      </c>
      <c r="CH11" s="962">
        <v>4373</v>
      </c>
      <c r="CI11" s="963">
        <v>13887</v>
      </c>
      <c r="CJ11" s="961">
        <v>414</v>
      </c>
      <c r="CK11" s="962">
        <v>22488</v>
      </c>
      <c r="CL11" s="962">
        <v>45799</v>
      </c>
      <c r="CM11" s="963">
        <v>68287</v>
      </c>
    </row>
    <row r="12" spans="1:91" s="89" customFormat="1" x14ac:dyDescent="0.2">
      <c r="A12" s="959">
        <v>5</v>
      </c>
      <c r="B12" s="960" t="s">
        <v>522</v>
      </c>
      <c r="C12" s="961">
        <v>0</v>
      </c>
      <c r="D12" s="962">
        <v>0</v>
      </c>
      <c r="E12" s="962">
        <v>0</v>
      </c>
      <c r="F12" s="963">
        <f t="shared" si="0"/>
        <v>0</v>
      </c>
      <c r="G12" s="961">
        <v>0</v>
      </c>
      <c r="H12" s="962">
        <v>0</v>
      </c>
      <c r="I12" s="962">
        <v>0</v>
      </c>
      <c r="J12" s="963">
        <f t="shared" si="1"/>
        <v>0</v>
      </c>
      <c r="K12" s="961">
        <v>0</v>
      </c>
      <c r="L12" s="962">
        <v>0</v>
      </c>
      <c r="M12" s="962">
        <v>0</v>
      </c>
      <c r="N12" s="963">
        <f t="shared" si="2"/>
        <v>0</v>
      </c>
      <c r="O12" s="961">
        <v>0</v>
      </c>
      <c r="P12" s="962">
        <v>0</v>
      </c>
      <c r="Q12" s="962">
        <v>0</v>
      </c>
      <c r="R12" s="964">
        <f t="shared" si="3"/>
        <v>0</v>
      </c>
      <c r="S12" s="961">
        <f t="shared" si="4"/>
        <v>0</v>
      </c>
      <c r="T12" s="962">
        <f t="shared" si="5"/>
        <v>0</v>
      </c>
      <c r="U12" s="962">
        <f t="shared" si="6"/>
        <v>0</v>
      </c>
      <c r="V12" s="963">
        <f t="shared" si="7"/>
        <v>0</v>
      </c>
      <c r="X12" s="959">
        <v>5</v>
      </c>
      <c r="Y12" s="960" t="s">
        <v>522</v>
      </c>
      <c r="Z12" s="961">
        <f t="shared" si="8"/>
        <v>173</v>
      </c>
      <c r="AA12" s="962">
        <f t="shared" si="9"/>
        <v>4467</v>
      </c>
      <c r="AB12" s="962">
        <f t="shared" si="10"/>
        <v>3089</v>
      </c>
      <c r="AC12" s="963">
        <f t="shared" si="11"/>
        <v>7556</v>
      </c>
      <c r="AD12" s="961">
        <f t="shared" si="12"/>
        <v>196</v>
      </c>
      <c r="AE12" s="962">
        <f t="shared" si="13"/>
        <v>10232</v>
      </c>
      <c r="AF12" s="962">
        <f t="shared" si="14"/>
        <v>9257</v>
      </c>
      <c r="AG12" s="963">
        <f t="shared" si="15"/>
        <v>19489</v>
      </c>
      <c r="AH12" s="961">
        <f t="shared" si="16"/>
        <v>98</v>
      </c>
      <c r="AI12" s="962">
        <f t="shared" si="17"/>
        <v>3208</v>
      </c>
      <c r="AJ12" s="962">
        <f t="shared" si="18"/>
        <v>1913</v>
      </c>
      <c r="AK12" s="963">
        <f t="shared" si="19"/>
        <v>5121</v>
      </c>
      <c r="AL12" s="965">
        <f t="shared" si="20"/>
        <v>209</v>
      </c>
      <c r="AM12" s="962">
        <f t="shared" si="21"/>
        <v>8305</v>
      </c>
      <c r="AN12" s="962">
        <f t="shared" si="22"/>
        <v>7134</v>
      </c>
      <c r="AO12" s="963">
        <f t="shared" si="23"/>
        <v>15439</v>
      </c>
      <c r="AP12" s="961">
        <f t="shared" si="24"/>
        <v>676</v>
      </c>
      <c r="AQ12" s="962">
        <f t="shared" si="25"/>
        <v>26212</v>
      </c>
      <c r="AR12" s="962">
        <f t="shared" si="26"/>
        <v>21393</v>
      </c>
      <c r="AS12" s="963">
        <f t="shared" si="27"/>
        <v>47605</v>
      </c>
      <c r="AT12" s="957"/>
      <c r="AU12" s="959">
        <v>5</v>
      </c>
      <c r="AV12" s="960" t="s">
        <v>522</v>
      </c>
      <c r="AW12" s="961">
        <f t="shared" si="28"/>
        <v>2</v>
      </c>
      <c r="AX12" s="962">
        <f t="shared" si="29"/>
        <v>2</v>
      </c>
      <c r="AY12" s="962">
        <f t="shared" si="30"/>
        <v>2</v>
      </c>
      <c r="AZ12" s="963">
        <f t="shared" si="31"/>
        <v>4</v>
      </c>
      <c r="BA12" s="961">
        <f t="shared" si="32"/>
        <v>1</v>
      </c>
      <c r="BB12" s="962">
        <f t="shared" si="33"/>
        <v>2</v>
      </c>
      <c r="BC12" s="962">
        <f t="shared" si="34"/>
        <v>0</v>
      </c>
      <c r="BD12" s="963">
        <f t="shared" si="35"/>
        <v>2</v>
      </c>
      <c r="BE12" s="961">
        <f t="shared" si="36"/>
        <v>0</v>
      </c>
      <c r="BF12" s="962">
        <f t="shared" si="37"/>
        <v>0</v>
      </c>
      <c r="BG12" s="962">
        <f t="shared" si="38"/>
        <v>0</v>
      </c>
      <c r="BH12" s="963">
        <f t="shared" si="39"/>
        <v>0</v>
      </c>
      <c r="BI12" s="961">
        <f t="shared" si="40"/>
        <v>17</v>
      </c>
      <c r="BJ12" s="962">
        <f t="shared" si="41"/>
        <v>353</v>
      </c>
      <c r="BK12" s="962">
        <f t="shared" si="42"/>
        <v>75</v>
      </c>
      <c r="BL12" s="963">
        <f t="shared" si="43"/>
        <v>428</v>
      </c>
      <c r="BM12" s="961">
        <f t="shared" si="44"/>
        <v>20</v>
      </c>
      <c r="BN12" s="962">
        <f t="shared" si="45"/>
        <v>357</v>
      </c>
      <c r="BO12" s="962">
        <f t="shared" si="46"/>
        <v>77</v>
      </c>
      <c r="BP12" s="963">
        <f t="shared" si="47"/>
        <v>434</v>
      </c>
      <c r="BQ12" s="957"/>
      <c r="BR12" s="959">
        <v>5</v>
      </c>
      <c r="BS12" s="966" t="s">
        <v>522</v>
      </c>
      <c r="BT12" s="961">
        <v>171</v>
      </c>
      <c r="BU12" s="962">
        <v>4465</v>
      </c>
      <c r="BV12" s="962">
        <v>3087</v>
      </c>
      <c r="BW12" s="963">
        <v>7552</v>
      </c>
      <c r="BX12" s="961">
        <v>195</v>
      </c>
      <c r="BY12" s="962">
        <v>10230</v>
      </c>
      <c r="BZ12" s="962">
        <v>9257</v>
      </c>
      <c r="CA12" s="963">
        <v>19487</v>
      </c>
      <c r="CB12" s="961">
        <v>98</v>
      </c>
      <c r="CC12" s="962">
        <v>3208</v>
      </c>
      <c r="CD12" s="962">
        <v>1913</v>
      </c>
      <c r="CE12" s="963">
        <v>5121</v>
      </c>
      <c r="CF12" s="961">
        <v>192</v>
      </c>
      <c r="CG12" s="962">
        <v>7952</v>
      </c>
      <c r="CH12" s="962">
        <v>7059</v>
      </c>
      <c r="CI12" s="963">
        <v>15011</v>
      </c>
      <c r="CJ12" s="961">
        <v>656</v>
      </c>
      <c r="CK12" s="962">
        <v>25855</v>
      </c>
      <c r="CL12" s="962">
        <v>21316</v>
      </c>
      <c r="CM12" s="963">
        <v>47171</v>
      </c>
    </row>
    <row r="13" spans="1:91" s="89" customFormat="1" x14ac:dyDescent="0.2">
      <c r="A13" s="959">
        <v>6</v>
      </c>
      <c r="B13" s="960" t="s">
        <v>521</v>
      </c>
      <c r="C13" s="961">
        <v>0</v>
      </c>
      <c r="D13" s="962">
        <v>0</v>
      </c>
      <c r="E13" s="962">
        <v>0</v>
      </c>
      <c r="F13" s="963">
        <f t="shared" si="0"/>
        <v>0</v>
      </c>
      <c r="G13" s="961">
        <v>3</v>
      </c>
      <c r="H13" s="962">
        <v>77</v>
      </c>
      <c r="I13" s="962">
        <v>26</v>
      </c>
      <c r="J13" s="963">
        <f t="shared" si="1"/>
        <v>103</v>
      </c>
      <c r="K13" s="961">
        <v>0</v>
      </c>
      <c r="L13" s="962">
        <v>0</v>
      </c>
      <c r="M13" s="962">
        <v>0</v>
      </c>
      <c r="N13" s="963">
        <f t="shared" si="2"/>
        <v>0</v>
      </c>
      <c r="O13" s="961">
        <v>4</v>
      </c>
      <c r="P13" s="962">
        <v>56</v>
      </c>
      <c r="Q13" s="962">
        <v>52</v>
      </c>
      <c r="R13" s="964">
        <f t="shared" si="3"/>
        <v>108</v>
      </c>
      <c r="S13" s="961">
        <f t="shared" si="4"/>
        <v>7</v>
      </c>
      <c r="T13" s="962">
        <f t="shared" si="5"/>
        <v>133</v>
      </c>
      <c r="U13" s="962">
        <f t="shared" si="6"/>
        <v>78</v>
      </c>
      <c r="V13" s="963">
        <f t="shared" si="7"/>
        <v>211</v>
      </c>
      <c r="X13" s="959">
        <v>6</v>
      </c>
      <c r="Y13" s="960" t="s">
        <v>521</v>
      </c>
      <c r="Z13" s="961">
        <f t="shared" si="8"/>
        <v>1390</v>
      </c>
      <c r="AA13" s="962">
        <f t="shared" si="9"/>
        <v>97380</v>
      </c>
      <c r="AB13" s="962">
        <f t="shared" si="10"/>
        <v>132868</v>
      </c>
      <c r="AC13" s="963">
        <f t="shared" si="11"/>
        <v>230248</v>
      </c>
      <c r="AD13" s="961">
        <f t="shared" si="12"/>
        <v>879</v>
      </c>
      <c r="AE13" s="962">
        <f t="shared" si="13"/>
        <v>138893</v>
      </c>
      <c r="AF13" s="962">
        <f t="shared" si="14"/>
        <v>151468</v>
      </c>
      <c r="AG13" s="963">
        <f t="shared" si="15"/>
        <v>290361</v>
      </c>
      <c r="AH13" s="961">
        <f t="shared" si="16"/>
        <v>728</v>
      </c>
      <c r="AI13" s="962">
        <f t="shared" si="17"/>
        <v>12235</v>
      </c>
      <c r="AJ13" s="962">
        <f t="shared" si="18"/>
        <v>47399</v>
      </c>
      <c r="AK13" s="963">
        <f t="shared" si="19"/>
        <v>59634</v>
      </c>
      <c r="AL13" s="965">
        <f t="shared" si="20"/>
        <v>1127</v>
      </c>
      <c r="AM13" s="962">
        <f t="shared" si="21"/>
        <v>88796</v>
      </c>
      <c r="AN13" s="962">
        <f t="shared" si="22"/>
        <v>152231</v>
      </c>
      <c r="AO13" s="963">
        <f t="shared" si="23"/>
        <v>241027</v>
      </c>
      <c r="AP13" s="961">
        <f t="shared" si="24"/>
        <v>4124</v>
      </c>
      <c r="AQ13" s="962">
        <f t="shared" si="25"/>
        <v>337304</v>
      </c>
      <c r="AR13" s="962">
        <f t="shared" si="26"/>
        <v>483966</v>
      </c>
      <c r="AS13" s="963">
        <f t="shared" si="27"/>
        <v>821270</v>
      </c>
      <c r="AT13" s="957"/>
      <c r="AU13" s="959">
        <v>6</v>
      </c>
      <c r="AV13" s="960" t="s">
        <v>521</v>
      </c>
      <c r="AW13" s="961">
        <f t="shared" si="28"/>
        <v>30</v>
      </c>
      <c r="AX13" s="962">
        <f t="shared" si="29"/>
        <v>493</v>
      </c>
      <c r="AY13" s="962">
        <f t="shared" si="30"/>
        <v>285</v>
      </c>
      <c r="AZ13" s="963">
        <f t="shared" si="31"/>
        <v>778</v>
      </c>
      <c r="BA13" s="961">
        <f t="shared" si="32"/>
        <v>20</v>
      </c>
      <c r="BB13" s="962">
        <f t="shared" si="33"/>
        <v>867</v>
      </c>
      <c r="BC13" s="962">
        <f t="shared" si="34"/>
        <v>213</v>
      </c>
      <c r="BD13" s="963">
        <f t="shared" si="35"/>
        <v>1080</v>
      </c>
      <c r="BE13" s="961">
        <f t="shared" si="36"/>
        <v>0</v>
      </c>
      <c r="BF13" s="962">
        <f t="shared" si="37"/>
        <v>0</v>
      </c>
      <c r="BG13" s="962">
        <f t="shared" si="38"/>
        <v>0</v>
      </c>
      <c r="BH13" s="963">
        <f t="shared" si="39"/>
        <v>0</v>
      </c>
      <c r="BI13" s="961">
        <f t="shared" si="40"/>
        <v>120</v>
      </c>
      <c r="BJ13" s="962">
        <f t="shared" si="41"/>
        <v>2730</v>
      </c>
      <c r="BK13" s="962">
        <f t="shared" si="42"/>
        <v>1033</v>
      </c>
      <c r="BL13" s="963">
        <f t="shared" si="43"/>
        <v>3763</v>
      </c>
      <c r="BM13" s="961">
        <f t="shared" si="44"/>
        <v>170</v>
      </c>
      <c r="BN13" s="962">
        <f t="shared" si="45"/>
        <v>4090</v>
      </c>
      <c r="BO13" s="962">
        <f t="shared" si="46"/>
        <v>1531</v>
      </c>
      <c r="BP13" s="963">
        <f t="shared" si="47"/>
        <v>5621</v>
      </c>
      <c r="BQ13" s="957"/>
      <c r="BR13" s="959">
        <v>6</v>
      </c>
      <c r="BS13" s="966" t="s">
        <v>521</v>
      </c>
      <c r="BT13" s="961">
        <v>1360</v>
      </c>
      <c r="BU13" s="962">
        <v>96887</v>
      </c>
      <c r="BV13" s="962">
        <v>132583</v>
      </c>
      <c r="BW13" s="963">
        <v>229470</v>
      </c>
      <c r="BX13" s="961">
        <v>859</v>
      </c>
      <c r="BY13" s="962">
        <v>138026</v>
      </c>
      <c r="BZ13" s="962">
        <v>151255</v>
      </c>
      <c r="CA13" s="963">
        <v>289281</v>
      </c>
      <c r="CB13" s="961">
        <v>728</v>
      </c>
      <c r="CC13" s="962">
        <v>12235</v>
      </c>
      <c r="CD13" s="962">
        <v>47399</v>
      </c>
      <c r="CE13" s="963">
        <v>59634</v>
      </c>
      <c r="CF13" s="961">
        <v>1007</v>
      </c>
      <c r="CG13" s="962">
        <v>86066</v>
      </c>
      <c r="CH13" s="962">
        <v>151198</v>
      </c>
      <c r="CI13" s="963">
        <v>237264</v>
      </c>
      <c r="CJ13" s="961">
        <v>3954</v>
      </c>
      <c r="CK13" s="962">
        <v>333214</v>
      </c>
      <c r="CL13" s="962">
        <v>482435</v>
      </c>
      <c r="CM13" s="963">
        <v>815649</v>
      </c>
    </row>
    <row r="14" spans="1:91" s="89" customFormat="1" x14ac:dyDescent="0.2">
      <c r="A14" s="959">
        <v>7</v>
      </c>
      <c r="B14" s="960" t="s">
        <v>520</v>
      </c>
      <c r="C14" s="961">
        <v>0</v>
      </c>
      <c r="D14" s="962">
        <v>0</v>
      </c>
      <c r="E14" s="962">
        <v>0</v>
      </c>
      <c r="F14" s="963">
        <f t="shared" si="0"/>
        <v>0</v>
      </c>
      <c r="G14" s="961">
        <v>0</v>
      </c>
      <c r="H14" s="962">
        <v>0</v>
      </c>
      <c r="I14" s="962">
        <v>0</v>
      </c>
      <c r="J14" s="963">
        <f t="shared" si="1"/>
        <v>0</v>
      </c>
      <c r="K14" s="961">
        <v>0</v>
      </c>
      <c r="L14" s="962">
        <v>0</v>
      </c>
      <c r="M14" s="962">
        <v>0</v>
      </c>
      <c r="N14" s="963">
        <f t="shared" si="2"/>
        <v>0</v>
      </c>
      <c r="O14" s="961">
        <v>2</v>
      </c>
      <c r="P14" s="962">
        <v>146</v>
      </c>
      <c r="Q14" s="962">
        <v>17</v>
      </c>
      <c r="R14" s="964">
        <f t="shared" si="3"/>
        <v>163</v>
      </c>
      <c r="S14" s="961">
        <f t="shared" si="4"/>
        <v>2</v>
      </c>
      <c r="T14" s="962">
        <f t="shared" si="5"/>
        <v>146</v>
      </c>
      <c r="U14" s="962">
        <f t="shared" si="6"/>
        <v>17</v>
      </c>
      <c r="V14" s="963">
        <f t="shared" si="7"/>
        <v>163</v>
      </c>
      <c r="X14" s="959">
        <v>7</v>
      </c>
      <c r="Y14" s="960" t="s">
        <v>520</v>
      </c>
      <c r="Z14" s="961">
        <f t="shared" si="8"/>
        <v>502</v>
      </c>
      <c r="AA14" s="962">
        <f t="shared" si="9"/>
        <v>17069</v>
      </c>
      <c r="AB14" s="962">
        <f t="shared" si="10"/>
        <v>18066</v>
      </c>
      <c r="AC14" s="963">
        <f t="shared" si="11"/>
        <v>35135</v>
      </c>
      <c r="AD14" s="961">
        <f t="shared" si="12"/>
        <v>411</v>
      </c>
      <c r="AE14" s="962">
        <f t="shared" si="13"/>
        <v>16426</v>
      </c>
      <c r="AF14" s="962">
        <f t="shared" si="14"/>
        <v>14321</v>
      </c>
      <c r="AG14" s="963">
        <f t="shared" si="15"/>
        <v>30747</v>
      </c>
      <c r="AH14" s="961">
        <f t="shared" si="16"/>
        <v>208</v>
      </c>
      <c r="AI14" s="962">
        <f t="shared" si="17"/>
        <v>2866</v>
      </c>
      <c r="AJ14" s="962">
        <f t="shared" si="18"/>
        <v>2514</v>
      </c>
      <c r="AK14" s="963">
        <f t="shared" si="19"/>
        <v>5380</v>
      </c>
      <c r="AL14" s="965">
        <f t="shared" si="20"/>
        <v>263</v>
      </c>
      <c r="AM14" s="962">
        <f t="shared" si="21"/>
        <v>11972</v>
      </c>
      <c r="AN14" s="962">
        <f t="shared" si="22"/>
        <v>6179</v>
      </c>
      <c r="AO14" s="963">
        <f t="shared" si="23"/>
        <v>18151</v>
      </c>
      <c r="AP14" s="961">
        <f t="shared" si="24"/>
        <v>1384</v>
      </c>
      <c r="AQ14" s="962">
        <f t="shared" si="25"/>
        <v>48333</v>
      </c>
      <c r="AR14" s="962">
        <f t="shared" si="26"/>
        <v>41080</v>
      </c>
      <c r="AS14" s="963">
        <f t="shared" si="27"/>
        <v>89413</v>
      </c>
      <c r="AT14" s="957"/>
      <c r="AU14" s="959">
        <v>7</v>
      </c>
      <c r="AV14" s="960" t="s">
        <v>520</v>
      </c>
      <c r="AW14" s="961">
        <f t="shared" si="28"/>
        <v>3</v>
      </c>
      <c r="AX14" s="962">
        <f t="shared" si="29"/>
        <v>157</v>
      </c>
      <c r="AY14" s="962">
        <f t="shared" si="30"/>
        <v>10</v>
      </c>
      <c r="AZ14" s="963">
        <f t="shared" si="31"/>
        <v>167</v>
      </c>
      <c r="BA14" s="961">
        <f t="shared" si="32"/>
        <v>4</v>
      </c>
      <c r="BB14" s="962">
        <f t="shared" si="33"/>
        <v>2843</v>
      </c>
      <c r="BC14" s="962">
        <f t="shared" si="34"/>
        <v>147</v>
      </c>
      <c r="BD14" s="963">
        <f t="shared" si="35"/>
        <v>2990</v>
      </c>
      <c r="BE14" s="961">
        <f t="shared" si="36"/>
        <v>0</v>
      </c>
      <c r="BF14" s="962">
        <f t="shared" si="37"/>
        <v>0</v>
      </c>
      <c r="BG14" s="962">
        <f t="shared" si="38"/>
        <v>0</v>
      </c>
      <c r="BH14" s="963">
        <f t="shared" si="39"/>
        <v>0</v>
      </c>
      <c r="BI14" s="961">
        <f t="shared" si="40"/>
        <v>15</v>
      </c>
      <c r="BJ14" s="962">
        <f t="shared" si="41"/>
        <v>2064</v>
      </c>
      <c r="BK14" s="962">
        <f t="shared" si="42"/>
        <v>428</v>
      </c>
      <c r="BL14" s="963">
        <f t="shared" si="43"/>
        <v>2492</v>
      </c>
      <c r="BM14" s="961">
        <f t="shared" si="44"/>
        <v>22</v>
      </c>
      <c r="BN14" s="962">
        <f t="shared" si="45"/>
        <v>5064</v>
      </c>
      <c r="BO14" s="962">
        <f t="shared" si="46"/>
        <v>585</v>
      </c>
      <c r="BP14" s="963">
        <f t="shared" si="47"/>
        <v>5649</v>
      </c>
      <c r="BQ14" s="957"/>
      <c r="BR14" s="959">
        <v>7</v>
      </c>
      <c r="BS14" s="966" t="s">
        <v>520</v>
      </c>
      <c r="BT14" s="961">
        <v>499</v>
      </c>
      <c r="BU14" s="962">
        <v>16912</v>
      </c>
      <c r="BV14" s="962">
        <v>18056</v>
      </c>
      <c r="BW14" s="963">
        <v>34968</v>
      </c>
      <c r="BX14" s="961">
        <v>407</v>
      </c>
      <c r="BY14" s="962">
        <v>13583</v>
      </c>
      <c r="BZ14" s="962">
        <v>14174</v>
      </c>
      <c r="CA14" s="963">
        <v>27757</v>
      </c>
      <c r="CB14" s="961">
        <v>208</v>
      </c>
      <c r="CC14" s="962">
        <v>2866</v>
      </c>
      <c r="CD14" s="962">
        <v>2514</v>
      </c>
      <c r="CE14" s="963">
        <v>5380</v>
      </c>
      <c r="CF14" s="961">
        <v>248</v>
      </c>
      <c r="CG14" s="962">
        <v>9908</v>
      </c>
      <c r="CH14" s="962">
        <v>5751</v>
      </c>
      <c r="CI14" s="963">
        <v>15659</v>
      </c>
      <c r="CJ14" s="961">
        <v>1362</v>
      </c>
      <c r="CK14" s="962">
        <v>43269</v>
      </c>
      <c r="CL14" s="962">
        <v>40495</v>
      </c>
      <c r="CM14" s="963">
        <v>83764</v>
      </c>
    </row>
    <row r="15" spans="1:91" s="89" customFormat="1" x14ac:dyDescent="0.2">
      <c r="A15" s="959">
        <v>8</v>
      </c>
      <c r="B15" s="960" t="s">
        <v>519</v>
      </c>
      <c r="C15" s="961">
        <v>1</v>
      </c>
      <c r="D15" s="962">
        <v>8</v>
      </c>
      <c r="E15" s="962">
        <v>3</v>
      </c>
      <c r="F15" s="963">
        <f t="shared" si="0"/>
        <v>11</v>
      </c>
      <c r="G15" s="961">
        <v>0</v>
      </c>
      <c r="H15" s="962">
        <v>0</v>
      </c>
      <c r="I15" s="962">
        <v>0</v>
      </c>
      <c r="J15" s="963">
        <f t="shared" si="1"/>
        <v>0</v>
      </c>
      <c r="K15" s="961">
        <v>0</v>
      </c>
      <c r="L15" s="962">
        <v>0</v>
      </c>
      <c r="M15" s="962">
        <v>0</v>
      </c>
      <c r="N15" s="963">
        <f t="shared" si="2"/>
        <v>0</v>
      </c>
      <c r="O15" s="961">
        <v>8</v>
      </c>
      <c r="P15" s="962">
        <v>281</v>
      </c>
      <c r="Q15" s="962">
        <v>39</v>
      </c>
      <c r="R15" s="964">
        <f t="shared" si="3"/>
        <v>320</v>
      </c>
      <c r="S15" s="961">
        <f t="shared" si="4"/>
        <v>9</v>
      </c>
      <c r="T15" s="962">
        <f t="shared" si="5"/>
        <v>289</v>
      </c>
      <c r="U15" s="962">
        <f t="shared" si="6"/>
        <v>42</v>
      </c>
      <c r="V15" s="963">
        <f t="shared" si="7"/>
        <v>331</v>
      </c>
      <c r="X15" s="959">
        <v>8</v>
      </c>
      <c r="Y15" s="960" t="s">
        <v>519</v>
      </c>
      <c r="Z15" s="961">
        <f t="shared" si="8"/>
        <v>497</v>
      </c>
      <c r="AA15" s="962">
        <f t="shared" si="9"/>
        <v>13112</v>
      </c>
      <c r="AB15" s="962">
        <f t="shared" si="10"/>
        <v>2861</v>
      </c>
      <c r="AC15" s="963">
        <f t="shared" si="11"/>
        <v>15973</v>
      </c>
      <c r="AD15" s="961">
        <f t="shared" si="12"/>
        <v>423</v>
      </c>
      <c r="AE15" s="962">
        <f t="shared" si="13"/>
        <v>17005</v>
      </c>
      <c r="AF15" s="962">
        <f t="shared" si="14"/>
        <v>12202</v>
      </c>
      <c r="AG15" s="963">
        <f t="shared" si="15"/>
        <v>29207</v>
      </c>
      <c r="AH15" s="961">
        <f t="shared" si="16"/>
        <v>329</v>
      </c>
      <c r="AI15" s="962">
        <f t="shared" si="17"/>
        <v>3361</v>
      </c>
      <c r="AJ15" s="962">
        <f t="shared" si="18"/>
        <v>2312</v>
      </c>
      <c r="AK15" s="963">
        <f t="shared" si="19"/>
        <v>5673</v>
      </c>
      <c r="AL15" s="965">
        <f t="shared" si="20"/>
        <v>563</v>
      </c>
      <c r="AM15" s="962">
        <f t="shared" si="21"/>
        <v>13282</v>
      </c>
      <c r="AN15" s="962">
        <f t="shared" si="22"/>
        <v>6275</v>
      </c>
      <c r="AO15" s="963">
        <f t="shared" si="23"/>
        <v>19557</v>
      </c>
      <c r="AP15" s="961">
        <f t="shared" si="24"/>
        <v>1812</v>
      </c>
      <c r="AQ15" s="962">
        <f t="shared" si="25"/>
        <v>46760</v>
      </c>
      <c r="AR15" s="962">
        <f t="shared" si="26"/>
        <v>23650</v>
      </c>
      <c r="AS15" s="963">
        <f t="shared" si="27"/>
        <v>70410</v>
      </c>
      <c r="AT15" s="957"/>
      <c r="AU15" s="959">
        <v>8</v>
      </c>
      <c r="AV15" s="960" t="s">
        <v>519</v>
      </c>
      <c r="AW15" s="961">
        <f t="shared" si="28"/>
        <v>7</v>
      </c>
      <c r="AX15" s="962">
        <f t="shared" si="29"/>
        <v>32</v>
      </c>
      <c r="AY15" s="962">
        <f t="shared" si="30"/>
        <v>15</v>
      </c>
      <c r="AZ15" s="963">
        <f t="shared" si="31"/>
        <v>47</v>
      </c>
      <c r="BA15" s="961">
        <f t="shared" si="32"/>
        <v>13</v>
      </c>
      <c r="BB15" s="962">
        <f t="shared" si="33"/>
        <v>1223</v>
      </c>
      <c r="BC15" s="962">
        <f t="shared" si="34"/>
        <v>129</v>
      </c>
      <c r="BD15" s="963">
        <f t="shared" si="35"/>
        <v>1352</v>
      </c>
      <c r="BE15" s="961">
        <f t="shared" si="36"/>
        <v>0</v>
      </c>
      <c r="BF15" s="962">
        <f t="shared" si="37"/>
        <v>0</v>
      </c>
      <c r="BG15" s="962">
        <f t="shared" si="38"/>
        <v>0</v>
      </c>
      <c r="BH15" s="963">
        <f t="shared" si="39"/>
        <v>0</v>
      </c>
      <c r="BI15" s="961">
        <f t="shared" si="40"/>
        <v>49</v>
      </c>
      <c r="BJ15" s="962">
        <f t="shared" si="41"/>
        <v>1058</v>
      </c>
      <c r="BK15" s="962">
        <f t="shared" si="42"/>
        <v>263</v>
      </c>
      <c r="BL15" s="963">
        <f t="shared" si="43"/>
        <v>1321</v>
      </c>
      <c r="BM15" s="961">
        <f t="shared" si="44"/>
        <v>69</v>
      </c>
      <c r="BN15" s="962">
        <f t="shared" si="45"/>
        <v>2313</v>
      </c>
      <c r="BO15" s="962">
        <f t="shared" si="46"/>
        <v>407</v>
      </c>
      <c r="BP15" s="963">
        <f t="shared" si="47"/>
        <v>2720</v>
      </c>
      <c r="BQ15" s="957"/>
      <c r="BR15" s="959">
        <v>8</v>
      </c>
      <c r="BS15" s="966" t="s">
        <v>519</v>
      </c>
      <c r="BT15" s="961">
        <v>490</v>
      </c>
      <c r="BU15" s="962">
        <v>13080</v>
      </c>
      <c r="BV15" s="962">
        <v>2846</v>
      </c>
      <c r="BW15" s="963">
        <v>15926</v>
      </c>
      <c r="BX15" s="961">
        <v>410</v>
      </c>
      <c r="BY15" s="962">
        <v>15782</v>
      </c>
      <c r="BZ15" s="962">
        <v>12073</v>
      </c>
      <c r="CA15" s="963">
        <v>27855</v>
      </c>
      <c r="CB15" s="961">
        <v>329</v>
      </c>
      <c r="CC15" s="962">
        <v>3361</v>
      </c>
      <c r="CD15" s="962">
        <v>2312</v>
      </c>
      <c r="CE15" s="963">
        <v>5673</v>
      </c>
      <c r="CF15" s="961">
        <v>514</v>
      </c>
      <c r="CG15" s="962">
        <v>12224</v>
      </c>
      <c r="CH15" s="962">
        <v>6012</v>
      </c>
      <c r="CI15" s="963">
        <v>18236</v>
      </c>
      <c r="CJ15" s="961">
        <v>1743</v>
      </c>
      <c r="CK15" s="962">
        <v>44447</v>
      </c>
      <c r="CL15" s="962">
        <v>23243</v>
      </c>
      <c r="CM15" s="963">
        <v>67690</v>
      </c>
    </row>
    <row r="16" spans="1:91" s="89" customFormat="1" ht="13.5" thickBot="1" x14ac:dyDescent="0.25">
      <c r="A16" s="967">
        <v>9</v>
      </c>
      <c r="B16" s="968" t="s">
        <v>518</v>
      </c>
      <c r="C16" s="969">
        <v>0</v>
      </c>
      <c r="D16" s="970">
        <v>0</v>
      </c>
      <c r="E16" s="970">
        <v>0</v>
      </c>
      <c r="F16" s="971">
        <f t="shared" si="0"/>
        <v>0</v>
      </c>
      <c r="G16" s="969">
        <v>0</v>
      </c>
      <c r="H16" s="970">
        <v>0</v>
      </c>
      <c r="I16" s="970">
        <v>0</v>
      </c>
      <c r="J16" s="971">
        <f t="shared" si="1"/>
        <v>0</v>
      </c>
      <c r="K16" s="969">
        <v>0</v>
      </c>
      <c r="L16" s="970">
        <v>0</v>
      </c>
      <c r="M16" s="970">
        <v>0</v>
      </c>
      <c r="N16" s="971">
        <f t="shared" si="2"/>
        <v>0</v>
      </c>
      <c r="O16" s="969">
        <v>6</v>
      </c>
      <c r="P16" s="970">
        <f>358+7</f>
        <v>365</v>
      </c>
      <c r="Q16" s="970">
        <f>64+3</f>
        <v>67</v>
      </c>
      <c r="R16" s="972">
        <f t="shared" si="3"/>
        <v>432</v>
      </c>
      <c r="S16" s="969">
        <f t="shared" si="4"/>
        <v>6</v>
      </c>
      <c r="T16" s="970">
        <f t="shared" si="5"/>
        <v>365</v>
      </c>
      <c r="U16" s="970">
        <f t="shared" si="6"/>
        <v>67</v>
      </c>
      <c r="V16" s="971">
        <f t="shared" si="7"/>
        <v>432</v>
      </c>
      <c r="X16" s="967">
        <v>9</v>
      </c>
      <c r="Y16" s="968" t="s">
        <v>518</v>
      </c>
      <c r="Z16" s="969">
        <f t="shared" si="8"/>
        <v>314</v>
      </c>
      <c r="AA16" s="970">
        <f t="shared" si="9"/>
        <v>5183</v>
      </c>
      <c r="AB16" s="970">
        <f t="shared" si="10"/>
        <v>3944</v>
      </c>
      <c r="AC16" s="971">
        <f t="shared" si="11"/>
        <v>9127</v>
      </c>
      <c r="AD16" s="969">
        <f t="shared" si="12"/>
        <v>324</v>
      </c>
      <c r="AE16" s="970">
        <f t="shared" si="13"/>
        <v>17553</v>
      </c>
      <c r="AF16" s="970">
        <f t="shared" si="14"/>
        <v>13987</v>
      </c>
      <c r="AG16" s="971">
        <f t="shared" si="15"/>
        <v>31540</v>
      </c>
      <c r="AH16" s="969">
        <f t="shared" si="16"/>
        <v>405</v>
      </c>
      <c r="AI16" s="970">
        <f t="shared" si="17"/>
        <v>4940</v>
      </c>
      <c r="AJ16" s="970">
        <f t="shared" si="18"/>
        <v>8283</v>
      </c>
      <c r="AK16" s="971">
        <f t="shared" si="19"/>
        <v>13223</v>
      </c>
      <c r="AL16" s="973">
        <f t="shared" si="20"/>
        <v>593</v>
      </c>
      <c r="AM16" s="970">
        <f t="shared" si="21"/>
        <v>49326</v>
      </c>
      <c r="AN16" s="970">
        <f t="shared" si="22"/>
        <v>23491</v>
      </c>
      <c r="AO16" s="971">
        <f t="shared" si="23"/>
        <v>72817</v>
      </c>
      <c r="AP16" s="969">
        <f t="shared" si="24"/>
        <v>1636</v>
      </c>
      <c r="AQ16" s="970">
        <f t="shared" si="25"/>
        <v>77002</v>
      </c>
      <c r="AR16" s="970">
        <f t="shared" si="26"/>
        <v>49705</v>
      </c>
      <c r="AS16" s="971">
        <f t="shared" si="27"/>
        <v>126707</v>
      </c>
      <c r="AT16" s="957"/>
      <c r="AU16" s="967">
        <v>9</v>
      </c>
      <c r="AV16" s="968" t="s">
        <v>518</v>
      </c>
      <c r="AW16" s="969">
        <f t="shared" si="28"/>
        <v>4</v>
      </c>
      <c r="AX16" s="970">
        <f t="shared" si="29"/>
        <v>33</v>
      </c>
      <c r="AY16" s="970">
        <f t="shared" si="30"/>
        <v>50</v>
      </c>
      <c r="AZ16" s="971">
        <f t="shared" si="31"/>
        <v>83</v>
      </c>
      <c r="BA16" s="969">
        <f t="shared" si="32"/>
        <v>11</v>
      </c>
      <c r="BB16" s="970">
        <f t="shared" si="33"/>
        <v>825</v>
      </c>
      <c r="BC16" s="970">
        <f t="shared" si="34"/>
        <v>50</v>
      </c>
      <c r="BD16" s="971">
        <f t="shared" si="35"/>
        <v>875</v>
      </c>
      <c r="BE16" s="969">
        <f t="shared" si="36"/>
        <v>0</v>
      </c>
      <c r="BF16" s="970">
        <f t="shared" si="37"/>
        <v>0</v>
      </c>
      <c r="BG16" s="970">
        <f t="shared" si="38"/>
        <v>0</v>
      </c>
      <c r="BH16" s="971">
        <f t="shared" si="39"/>
        <v>0</v>
      </c>
      <c r="BI16" s="969">
        <f t="shared" si="40"/>
        <v>65</v>
      </c>
      <c r="BJ16" s="970">
        <f t="shared" si="41"/>
        <v>3841</v>
      </c>
      <c r="BK16" s="970">
        <f t="shared" si="42"/>
        <v>659</v>
      </c>
      <c r="BL16" s="971">
        <f t="shared" si="43"/>
        <v>4500</v>
      </c>
      <c r="BM16" s="969">
        <f t="shared" si="44"/>
        <v>80</v>
      </c>
      <c r="BN16" s="970">
        <f t="shared" si="45"/>
        <v>4699</v>
      </c>
      <c r="BO16" s="970">
        <f t="shared" si="46"/>
        <v>759</v>
      </c>
      <c r="BP16" s="971">
        <f t="shared" si="47"/>
        <v>5458</v>
      </c>
      <c r="BQ16" s="957"/>
      <c r="BR16" s="967">
        <v>9</v>
      </c>
      <c r="BS16" s="974" t="s">
        <v>518</v>
      </c>
      <c r="BT16" s="969">
        <v>310</v>
      </c>
      <c r="BU16" s="970">
        <v>5150</v>
      </c>
      <c r="BV16" s="970">
        <v>3894</v>
      </c>
      <c r="BW16" s="971">
        <v>9044</v>
      </c>
      <c r="BX16" s="969">
        <v>313</v>
      </c>
      <c r="BY16" s="970">
        <v>16728</v>
      </c>
      <c r="BZ16" s="970">
        <v>13937</v>
      </c>
      <c r="CA16" s="971">
        <v>30665</v>
      </c>
      <c r="CB16" s="969">
        <v>405</v>
      </c>
      <c r="CC16" s="970">
        <v>4940</v>
      </c>
      <c r="CD16" s="970">
        <v>8283</v>
      </c>
      <c r="CE16" s="971">
        <v>13223</v>
      </c>
      <c r="CF16" s="969">
        <v>528</v>
      </c>
      <c r="CG16" s="970">
        <v>45485</v>
      </c>
      <c r="CH16" s="970">
        <v>22832</v>
      </c>
      <c r="CI16" s="971">
        <v>68317</v>
      </c>
      <c r="CJ16" s="969">
        <v>1556</v>
      </c>
      <c r="CK16" s="970">
        <v>72303</v>
      </c>
      <c r="CL16" s="970">
        <v>48946</v>
      </c>
      <c r="CM16" s="971">
        <v>121249</v>
      </c>
    </row>
    <row r="17" spans="1:91" s="89" customFormat="1" ht="13.5" thickBot="1" x14ac:dyDescent="0.25">
      <c r="A17" s="3064" t="s">
        <v>3</v>
      </c>
      <c r="B17" s="3065"/>
      <c r="C17" s="975">
        <f t="shared" ref="C17:V17" si="48">SUM(C7:C16)</f>
        <v>1</v>
      </c>
      <c r="D17" s="976">
        <f t="shared" si="48"/>
        <v>8</v>
      </c>
      <c r="E17" s="976">
        <f t="shared" si="48"/>
        <v>3</v>
      </c>
      <c r="F17" s="977">
        <f t="shared" si="48"/>
        <v>11</v>
      </c>
      <c r="G17" s="975">
        <f t="shared" si="48"/>
        <v>3</v>
      </c>
      <c r="H17" s="976">
        <f t="shared" si="48"/>
        <v>77</v>
      </c>
      <c r="I17" s="976">
        <f t="shared" si="48"/>
        <v>26</v>
      </c>
      <c r="J17" s="977">
        <f t="shared" si="48"/>
        <v>103</v>
      </c>
      <c r="K17" s="975">
        <f t="shared" si="48"/>
        <v>0</v>
      </c>
      <c r="L17" s="976">
        <f t="shared" si="48"/>
        <v>0</v>
      </c>
      <c r="M17" s="976">
        <f t="shared" si="48"/>
        <v>0</v>
      </c>
      <c r="N17" s="977">
        <f t="shared" si="48"/>
        <v>0</v>
      </c>
      <c r="O17" s="975">
        <f t="shared" si="48"/>
        <v>22</v>
      </c>
      <c r="P17" s="976">
        <f t="shared" si="48"/>
        <v>874</v>
      </c>
      <c r="Q17" s="976">
        <f t="shared" si="48"/>
        <v>179</v>
      </c>
      <c r="R17" s="977">
        <f t="shared" si="48"/>
        <v>1053</v>
      </c>
      <c r="S17" s="975">
        <f t="shared" si="48"/>
        <v>26</v>
      </c>
      <c r="T17" s="976">
        <f t="shared" si="48"/>
        <v>959</v>
      </c>
      <c r="U17" s="976">
        <f t="shared" si="48"/>
        <v>208</v>
      </c>
      <c r="V17" s="977">
        <f t="shared" si="48"/>
        <v>1167</v>
      </c>
      <c r="X17" s="3064" t="s">
        <v>3</v>
      </c>
      <c r="Y17" s="3066"/>
      <c r="Z17" s="978">
        <f t="shared" si="8"/>
        <v>3869</v>
      </c>
      <c r="AA17" s="979">
        <f t="shared" si="9"/>
        <v>178839</v>
      </c>
      <c r="AB17" s="979">
        <f t="shared" si="10"/>
        <v>222306</v>
      </c>
      <c r="AC17" s="980">
        <f t="shared" si="11"/>
        <v>401145</v>
      </c>
      <c r="AD17" s="978">
        <f t="shared" si="12"/>
        <v>3116</v>
      </c>
      <c r="AE17" s="979">
        <f t="shared" si="13"/>
        <v>288830</v>
      </c>
      <c r="AF17" s="979">
        <f t="shared" si="14"/>
        <v>262400</v>
      </c>
      <c r="AG17" s="980">
        <f t="shared" si="15"/>
        <v>551230</v>
      </c>
      <c r="AH17" s="978">
        <f t="shared" si="16"/>
        <v>2228</v>
      </c>
      <c r="AI17" s="979">
        <f t="shared" si="17"/>
        <v>34557</v>
      </c>
      <c r="AJ17" s="979">
        <f t="shared" si="18"/>
        <v>68629</v>
      </c>
      <c r="AK17" s="980">
        <f t="shared" si="19"/>
        <v>103186</v>
      </c>
      <c r="AL17" s="981">
        <f t="shared" si="20"/>
        <v>3441</v>
      </c>
      <c r="AM17" s="979">
        <f t="shared" si="21"/>
        <v>206789</v>
      </c>
      <c r="AN17" s="979">
        <f t="shared" si="22"/>
        <v>227712</v>
      </c>
      <c r="AO17" s="980">
        <f t="shared" si="23"/>
        <v>434501</v>
      </c>
      <c r="AP17" s="978">
        <f t="shared" si="24"/>
        <v>12654</v>
      </c>
      <c r="AQ17" s="979">
        <f t="shared" si="25"/>
        <v>709015</v>
      </c>
      <c r="AR17" s="979">
        <f t="shared" si="26"/>
        <v>781047</v>
      </c>
      <c r="AS17" s="980">
        <f t="shared" si="27"/>
        <v>1490062</v>
      </c>
      <c r="AT17" s="957"/>
      <c r="AU17" s="3064" t="s">
        <v>3</v>
      </c>
      <c r="AV17" s="3065"/>
      <c r="AW17" s="975">
        <f t="shared" ref="AW17:BP17" si="49">SUM(AW7:AW16)</f>
        <v>53</v>
      </c>
      <c r="AX17" s="976">
        <f t="shared" si="49"/>
        <v>959</v>
      </c>
      <c r="AY17" s="976">
        <f t="shared" si="49"/>
        <v>384</v>
      </c>
      <c r="AZ17" s="977">
        <f t="shared" si="49"/>
        <v>1343</v>
      </c>
      <c r="BA17" s="975">
        <f t="shared" si="49"/>
        <v>56</v>
      </c>
      <c r="BB17" s="976">
        <f t="shared" si="49"/>
        <v>6293</v>
      </c>
      <c r="BC17" s="976">
        <f t="shared" si="49"/>
        <v>684</v>
      </c>
      <c r="BD17" s="977">
        <f t="shared" si="49"/>
        <v>6977</v>
      </c>
      <c r="BE17" s="975">
        <f t="shared" si="49"/>
        <v>0</v>
      </c>
      <c r="BF17" s="976">
        <f t="shared" si="49"/>
        <v>0</v>
      </c>
      <c r="BG17" s="976">
        <f t="shared" si="49"/>
        <v>0</v>
      </c>
      <c r="BH17" s="977">
        <f t="shared" si="49"/>
        <v>0</v>
      </c>
      <c r="BI17" s="975">
        <f t="shared" si="49"/>
        <v>285</v>
      </c>
      <c r="BJ17" s="976">
        <f t="shared" si="49"/>
        <v>10388</v>
      </c>
      <c r="BK17" s="976">
        <f t="shared" si="49"/>
        <v>2658</v>
      </c>
      <c r="BL17" s="982">
        <f t="shared" si="49"/>
        <v>13046</v>
      </c>
      <c r="BM17" s="975">
        <f t="shared" si="49"/>
        <v>394</v>
      </c>
      <c r="BN17" s="976">
        <f t="shared" si="49"/>
        <v>17640</v>
      </c>
      <c r="BO17" s="976">
        <f t="shared" si="49"/>
        <v>3726</v>
      </c>
      <c r="BP17" s="977">
        <f t="shared" si="49"/>
        <v>21366</v>
      </c>
      <c r="BQ17" s="957"/>
      <c r="BR17" s="3064" t="s">
        <v>3</v>
      </c>
      <c r="BS17" s="3065"/>
      <c r="BT17" s="978">
        <v>3816</v>
      </c>
      <c r="BU17" s="979">
        <v>177880</v>
      </c>
      <c r="BV17" s="979">
        <v>221922</v>
      </c>
      <c r="BW17" s="980">
        <v>399802</v>
      </c>
      <c r="BX17" s="978">
        <v>3060</v>
      </c>
      <c r="BY17" s="979">
        <v>282537</v>
      </c>
      <c r="BZ17" s="979">
        <v>261716</v>
      </c>
      <c r="CA17" s="980">
        <v>544253</v>
      </c>
      <c r="CB17" s="978">
        <v>2228</v>
      </c>
      <c r="CC17" s="979">
        <v>34557</v>
      </c>
      <c r="CD17" s="979">
        <v>68629</v>
      </c>
      <c r="CE17" s="980">
        <v>103186</v>
      </c>
      <c r="CF17" s="978">
        <v>3156</v>
      </c>
      <c r="CG17" s="979">
        <v>196401</v>
      </c>
      <c r="CH17" s="979">
        <v>225054</v>
      </c>
      <c r="CI17" s="980">
        <v>421455</v>
      </c>
      <c r="CJ17" s="978">
        <v>12260</v>
      </c>
      <c r="CK17" s="979">
        <v>691375</v>
      </c>
      <c r="CL17" s="979">
        <v>777321</v>
      </c>
      <c r="CM17" s="980">
        <v>1468696</v>
      </c>
    </row>
    <row r="18" spans="1:91" ht="15" x14ac:dyDescent="0.25">
      <c r="AH18" s="837">
        <f>+AH17+AL17</f>
        <v>5669</v>
      </c>
    </row>
    <row r="19" spans="1:91" ht="15.75" x14ac:dyDescent="0.25">
      <c r="A19" s="3043" t="s">
        <v>547</v>
      </c>
      <c r="B19" s="3043"/>
      <c r="C19" s="3043"/>
      <c r="D19" s="3043"/>
      <c r="E19" s="3043"/>
      <c r="F19" s="3043"/>
      <c r="G19" s="3043"/>
      <c r="H19" s="3043"/>
      <c r="I19" s="3043"/>
      <c r="J19" s="3043"/>
      <c r="K19" s="3043"/>
      <c r="L19" s="3043"/>
      <c r="M19" s="3043"/>
      <c r="N19" s="3043"/>
      <c r="O19" s="3043"/>
      <c r="P19" s="3043"/>
      <c r="Q19" s="3043"/>
      <c r="R19" s="3043"/>
      <c r="S19" s="3043"/>
      <c r="T19" s="3043"/>
      <c r="U19" s="3043"/>
      <c r="V19" s="3043"/>
    </row>
    <row r="20" spans="1:91" ht="15.75" x14ac:dyDescent="0.25">
      <c r="A20" s="3043" t="s">
        <v>559</v>
      </c>
      <c r="B20" s="3043"/>
      <c r="C20" s="3043"/>
      <c r="D20" s="3043"/>
      <c r="E20" s="3043"/>
      <c r="F20" s="3043"/>
      <c r="G20" s="3043"/>
      <c r="H20" s="3043"/>
      <c r="I20" s="3043"/>
      <c r="J20" s="3043"/>
      <c r="K20" s="3043"/>
      <c r="L20" s="3043"/>
      <c r="M20" s="3043"/>
      <c r="N20" s="3043"/>
      <c r="O20" s="3043"/>
      <c r="P20" s="3043"/>
      <c r="Q20" s="3043"/>
      <c r="R20" s="3043"/>
      <c r="S20" s="3043"/>
      <c r="T20" s="3043"/>
      <c r="U20" s="3043"/>
      <c r="V20" s="3043"/>
      <c r="AH20" s="656"/>
      <c r="AK20" s="656"/>
    </row>
    <row r="21" spans="1:91" ht="18.75" thickBot="1" x14ac:dyDescent="0.3">
      <c r="A21" s="983"/>
      <c r="B21" s="983"/>
      <c r="C21" s="983"/>
      <c r="D21" s="983"/>
      <c r="E21" s="983"/>
      <c r="F21" s="983"/>
      <c r="G21" s="983"/>
      <c r="H21" s="983"/>
      <c r="I21" s="983"/>
      <c r="J21" s="983"/>
      <c r="K21" s="983"/>
      <c r="L21" s="983"/>
      <c r="M21" s="983"/>
      <c r="N21" s="983"/>
      <c r="O21" s="984"/>
      <c r="P21" s="984"/>
      <c r="Q21" s="984"/>
      <c r="R21" s="984"/>
      <c r="S21" s="983"/>
      <c r="T21" s="983"/>
      <c r="U21" s="983"/>
      <c r="V21" s="983"/>
    </row>
    <row r="22" spans="1:91" x14ac:dyDescent="0.2">
      <c r="A22" s="3047" t="s">
        <v>0</v>
      </c>
      <c r="B22" s="3047" t="s">
        <v>553</v>
      </c>
      <c r="C22" s="3044" t="s">
        <v>44</v>
      </c>
      <c r="D22" s="3045"/>
      <c r="E22" s="3045"/>
      <c r="F22" s="3046"/>
      <c r="G22" s="3050" t="s">
        <v>43</v>
      </c>
      <c r="H22" s="3051"/>
      <c r="I22" s="3051"/>
      <c r="J22" s="3052"/>
      <c r="K22" s="3050" t="s">
        <v>554</v>
      </c>
      <c r="L22" s="3051"/>
      <c r="M22" s="3051"/>
      <c r="N22" s="3052"/>
      <c r="O22" s="3044" t="s">
        <v>555</v>
      </c>
      <c r="P22" s="3045"/>
      <c r="Q22" s="3045"/>
      <c r="R22" s="3046"/>
      <c r="S22" s="3044" t="s">
        <v>3</v>
      </c>
      <c r="T22" s="3045"/>
      <c r="U22" s="3045"/>
      <c r="V22" s="3046"/>
    </row>
    <row r="23" spans="1:91" x14ac:dyDescent="0.2">
      <c r="A23" s="3048"/>
      <c r="B23" s="3048"/>
      <c r="C23" s="3057" t="s">
        <v>556</v>
      </c>
      <c r="D23" s="3055" t="s">
        <v>440</v>
      </c>
      <c r="E23" s="3055"/>
      <c r="F23" s="3056"/>
      <c r="G23" s="3057" t="s">
        <v>556</v>
      </c>
      <c r="H23" s="3055" t="s">
        <v>440</v>
      </c>
      <c r="I23" s="3055"/>
      <c r="J23" s="3056"/>
      <c r="K23" s="3057" t="s">
        <v>556</v>
      </c>
      <c r="L23" s="3059" t="s">
        <v>440</v>
      </c>
      <c r="M23" s="3060"/>
      <c r="N23" s="3061"/>
      <c r="O23" s="3053" t="s">
        <v>556</v>
      </c>
      <c r="P23" s="3055" t="s">
        <v>440</v>
      </c>
      <c r="Q23" s="3055"/>
      <c r="R23" s="3056"/>
      <c r="S23" s="3053" t="s">
        <v>556</v>
      </c>
      <c r="T23" s="3055" t="s">
        <v>440</v>
      </c>
      <c r="U23" s="3055"/>
      <c r="V23" s="3056"/>
    </row>
    <row r="24" spans="1:91" ht="13.5" thickBot="1" x14ac:dyDescent="0.25">
      <c r="A24" s="3049"/>
      <c r="B24" s="3049"/>
      <c r="C24" s="3063"/>
      <c r="D24" s="944" t="s">
        <v>127</v>
      </c>
      <c r="E24" s="944" t="s">
        <v>131</v>
      </c>
      <c r="F24" s="945" t="s">
        <v>430</v>
      </c>
      <c r="G24" s="3058"/>
      <c r="H24" s="946" t="s">
        <v>127</v>
      </c>
      <c r="I24" s="946" t="s">
        <v>131</v>
      </c>
      <c r="J24" s="947" t="s">
        <v>430</v>
      </c>
      <c r="K24" s="3058"/>
      <c r="L24" s="946" t="s">
        <v>127</v>
      </c>
      <c r="M24" s="946" t="s">
        <v>131</v>
      </c>
      <c r="N24" s="947" t="s">
        <v>430</v>
      </c>
      <c r="O24" s="3054"/>
      <c r="P24" s="946" t="s">
        <v>127</v>
      </c>
      <c r="Q24" s="946" t="s">
        <v>131</v>
      </c>
      <c r="R24" s="947" t="s">
        <v>430</v>
      </c>
      <c r="S24" s="3057"/>
      <c r="T24" s="944" t="s">
        <v>127</v>
      </c>
      <c r="U24" s="944" t="s">
        <v>131</v>
      </c>
      <c r="V24" s="945" t="s">
        <v>430</v>
      </c>
    </row>
    <row r="25" spans="1:91" x14ac:dyDescent="0.2">
      <c r="A25" s="985">
        <v>0</v>
      </c>
      <c r="B25" s="986" t="s">
        <v>557</v>
      </c>
      <c r="C25" s="987">
        <v>0</v>
      </c>
      <c r="D25" s="988">
        <v>0</v>
      </c>
      <c r="E25" s="988">
        <v>0</v>
      </c>
      <c r="F25" s="989">
        <f t="shared" ref="F25:F34" si="50">SUM(D25:E25)</f>
        <v>0</v>
      </c>
      <c r="G25" s="987">
        <v>0</v>
      </c>
      <c r="H25" s="988">
        <v>0</v>
      </c>
      <c r="I25" s="988">
        <v>0</v>
      </c>
      <c r="J25" s="989">
        <f t="shared" ref="J25:J34" si="51">SUM(H25:I25)</f>
        <v>0</v>
      </c>
      <c r="K25" s="987">
        <v>0</v>
      </c>
      <c r="L25" s="988">
        <v>0</v>
      </c>
      <c r="M25" s="988">
        <v>0</v>
      </c>
      <c r="N25" s="989">
        <f t="shared" ref="N25:N34" si="52">SUM(L25:M25)</f>
        <v>0</v>
      </c>
      <c r="O25" s="987">
        <v>0</v>
      </c>
      <c r="P25" s="988">
        <v>0</v>
      </c>
      <c r="Q25" s="988">
        <v>0</v>
      </c>
      <c r="R25" s="990">
        <f t="shared" ref="R25:R34" si="53">SUM(P25:Q25)</f>
        <v>0</v>
      </c>
      <c r="S25" s="987">
        <f t="shared" ref="S25:S34" si="54">+C25+G25+K25+O25</f>
        <v>0</v>
      </c>
      <c r="T25" s="988">
        <f t="shared" ref="T25:T34" si="55">+D25+H25+L25+P25</f>
        <v>0</v>
      </c>
      <c r="U25" s="988">
        <f t="shared" ref="U25:U34" si="56">+E25+I25+M25+Q25</f>
        <v>0</v>
      </c>
      <c r="V25" s="989">
        <f t="shared" ref="V25:V34" si="57">SUM(T25:U25)</f>
        <v>0</v>
      </c>
    </row>
    <row r="26" spans="1:91" x14ac:dyDescent="0.2">
      <c r="A26" s="991">
        <v>1</v>
      </c>
      <c r="B26" s="992" t="s">
        <v>526</v>
      </c>
      <c r="C26" s="993">
        <v>0</v>
      </c>
      <c r="D26" s="994">
        <v>0</v>
      </c>
      <c r="E26" s="994">
        <v>0</v>
      </c>
      <c r="F26" s="995">
        <f t="shared" si="50"/>
        <v>0</v>
      </c>
      <c r="G26" s="993">
        <v>0</v>
      </c>
      <c r="H26" s="994">
        <v>0</v>
      </c>
      <c r="I26" s="994">
        <v>0</v>
      </c>
      <c r="J26" s="995">
        <f t="shared" si="51"/>
        <v>0</v>
      </c>
      <c r="K26" s="993">
        <v>0</v>
      </c>
      <c r="L26" s="994">
        <v>0</v>
      </c>
      <c r="M26" s="994">
        <v>0</v>
      </c>
      <c r="N26" s="995">
        <f t="shared" si="52"/>
        <v>0</v>
      </c>
      <c r="O26" s="993">
        <v>0</v>
      </c>
      <c r="P26" s="994">
        <v>0</v>
      </c>
      <c r="Q26" s="994">
        <v>0</v>
      </c>
      <c r="R26" s="996">
        <f t="shared" si="53"/>
        <v>0</v>
      </c>
      <c r="S26" s="993">
        <f t="shared" si="54"/>
        <v>0</v>
      </c>
      <c r="T26" s="994">
        <f t="shared" si="55"/>
        <v>0</v>
      </c>
      <c r="U26" s="994">
        <f t="shared" si="56"/>
        <v>0</v>
      </c>
      <c r="V26" s="995">
        <f t="shared" si="57"/>
        <v>0</v>
      </c>
    </row>
    <row r="27" spans="1:91" x14ac:dyDescent="0.2">
      <c r="A27" s="959">
        <v>2</v>
      </c>
      <c r="B27" s="960" t="s">
        <v>525</v>
      </c>
      <c r="C27" s="993">
        <v>0</v>
      </c>
      <c r="D27" s="994">
        <v>0</v>
      </c>
      <c r="E27" s="994">
        <v>0</v>
      </c>
      <c r="F27" s="995">
        <f t="shared" si="50"/>
        <v>0</v>
      </c>
      <c r="G27" s="993">
        <v>0</v>
      </c>
      <c r="H27" s="994">
        <v>0</v>
      </c>
      <c r="I27" s="994">
        <v>0</v>
      </c>
      <c r="J27" s="995">
        <f t="shared" si="51"/>
        <v>0</v>
      </c>
      <c r="K27" s="993">
        <v>0</v>
      </c>
      <c r="L27" s="994">
        <v>0</v>
      </c>
      <c r="M27" s="994">
        <v>0</v>
      </c>
      <c r="N27" s="995">
        <f t="shared" si="52"/>
        <v>0</v>
      </c>
      <c r="O27" s="993">
        <v>1</v>
      </c>
      <c r="P27" s="994">
        <v>14</v>
      </c>
      <c r="Q27" s="994">
        <v>2</v>
      </c>
      <c r="R27" s="996">
        <f t="shared" si="53"/>
        <v>16</v>
      </c>
      <c r="S27" s="993">
        <f t="shared" si="54"/>
        <v>1</v>
      </c>
      <c r="T27" s="994">
        <f t="shared" si="55"/>
        <v>14</v>
      </c>
      <c r="U27" s="994">
        <f t="shared" si="56"/>
        <v>2</v>
      </c>
      <c r="V27" s="995">
        <f t="shared" si="57"/>
        <v>16</v>
      </c>
      <c r="AM27" s="656"/>
    </row>
    <row r="28" spans="1:91" x14ac:dyDescent="0.2">
      <c r="A28" s="959">
        <v>3</v>
      </c>
      <c r="B28" s="960" t="s">
        <v>524</v>
      </c>
      <c r="C28" s="993">
        <v>1</v>
      </c>
      <c r="D28" s="994">
        <v>4</v>
      </c>
      <c r="E28" s="994">
        <v>2</v>
      </c>
      <c r="F28" s="995">
        <f t="shared" si="50"/>
        <v>6</v>
      </c>
      <c r="G28" s="993">
        <v>1</v>
      </c>
      <c r="H28" s="994">
        <v>100</v>
      </c>
      <c r="I28" s="994">
        <v>4</v>
      </c>
      <c r="J28" s="995">
        <f t="shared" si="51"/>
        <v>104</v>
      </c>
      <c r="K28" s="993">
        <v>0</v>
      </c>
      <c r="L28" s="994">
        <v>0</v>
      </c>
      <c r="M28" s="994">
        <v>0</v>
      </c>
      <c r="N28" s="995">
        <f t="shared" si="52"/>
        <v>0</v>
      </c>
      <c r="O28" s="993">
        <v>4</v>
      </c>
      <c r="P28" s="994">
        <v>40</v>
      </c>
      <c r="Q28" s="994">
        <v>13</v>
      </c>
      <c r="R28" s="996">
        <f t="shared" si="53"/>
        <v>53</v>
      </c>
      <c r="S28" s="993">
        <f t="shared" si="54"/>
        <v>6</v>
      </c>
      <c r="T28" s="994">
        <f t="shared" si="55"/>
        <v>144</v>
      </c>
      <c r="U28" s="994">
        <f t="shared" si="56"/>
        <v>19</v>
      </c>
      <c r="V28" s="995">
        <f t="shared" si="57"/>
        <v>163</v>
      </c>
      <c r="AM28" s="656"/>
    </row>
    <row r="29" spans="1:91" x14ac:dyDescent="0.2">
      <c r="A29" s="959">
        <v>4</v>
      </c>
      <c r="B29" s="960" t="s">
        <v>558</v>
      </c>
      <c r="C29" s="993">
        <v>0</v>
      </c>
      <c r="D29" s="994">
        <v>0</v>
      </c>
      <c r="E29" s="994">
        <v>0</v>
      </c>
      <c r="F29" s="995">
        <f t="shared" si="50"/>
        <v>0</v>
      </c>
      <c r="G29" s="993">
        <v>0</v>
      </c>
      <c r="H29" s="994">
        <v>0</v>
      </c>
      <c r="I29" s="994">
        <v>0</v>
      </c>
      <c r="J29" s="995">
        <f t="shared" si="51"/>
        <v>0</v>
      </c>
      <c r="K29" s="993">
        <v>0</v>
      </c>
      <c r="L29" s="994">
        <v>0</v>
      </c>
      <c r="M29" s="994">
        <v>0</v>
      </c>
      <c r="N29" s="995">
        <f t="shared" si="52"/>
        <v>0</v>
      </c>
      <c r="O29" s="993">
        <v>0</v>
      </c>
      <c r="P29" s="994">
        <v>0</v>
      </c>
      <c r="Q29" s="994">
        <v>0</v>
      </c>
      <c r="R29" s="996">
        <f t="shared" si="53"/>
        <v>0</v>
      </c>
      <c r="S29" s="993">
        <f t="shared" si="54"/>
        <v>0</v>
      </c>
      <c r="T29" s="994">
        <f t="shared" si="55"/>
        <v>0</v>
      </c>
      <c r="U29" s="994">
        <f t="shared" si="56"/>
        <v>0</v>
      </c>
      <c r="V29" s="995">
        <f t="shared" si="57"/>
        <v>0</v>
      </c>
      <c r="AM29" s="656"/>
    </row>
    <row r="30" spans="1:91" x14ac:dyDescent="0.2">
      <c r="A30" s="959">
        <v>5</v>
      </c>
      <c r="B30" s="960" t="s">
        <v>522</v>
      </c>
      <c r="C30" s="993">
        <v>0</v>
      </c>
      <c r="D30" s="994">
        <v>0</v>
      </c>
      <c r="E30" s="994">
        <v>0</v>
      </c>
      <c r="F30" s="995">
        <f t="shared" si="50"/>
        <v>0</v>
      </c>
      <c r="G30" s="993">
        <v>1</v>
      </c>
      <c r="H30" s="994">
        <v>2</v>
      </c>
      <c r="I30" s="994">
        <v>0</v>
      </c>
      <c r="J30" s="995">
        <f t="shared" si="51"/>
        <v>2</v>
      </c>
      <c r="K30" s="993">
        <v>0</v>
      </c>
      <c r="L30" s="994">
        <v>0</v>
      </c>
      <c r="M30" s="994">
        <v>0</v>
      </c>
      <c r="N30" s="995">
        <f t="shared" si="52"/>
        <v>0</v>
      </c>
      <c r="O30" s="993">
        <v>2</v>
      </c>
      <c r="P30" s="994">
        <v>5</v>
      </c>
      <c r="Q30" s="994">
        <v>10</v>
      </c>
      <c r="R30" s="996">
        <f t="shared" si="53"/>
        <v>15</v>
      </c>
      <c r="S30" s="993">
        <f t="shared" si="54"/>
        <v>3</v>
      </c>
      <c r="T30" s="994">
        <f t="shared" si="55"/>
        <v>7</v>
      </c>
      <c r="U30" s="994">
        <f t="shared" si="56"/>
        <v>10</v>
      </c>
      <c r="V30" s="995">
        <f t="shared" si="57"/>
        <v>17</v>
      </c>
      <c r="AM30" s="656"/>
    </row>
    <row r="31" spans="1:91" x14ac:dyDescent="0.2">
      <c r="A31" s="959">
        <v>6</v>
      </c>
      <c r="B31" s="960" t="s">
        <v>521</v>
      </c>
      <c r="C31" s="993">
        <v>2</v>
      </c>
      <c r="D31" s="994">
        <v>2</v>
      </c>
      <c r="E31" s="994">
        <v>3</v>
      </c>
      <c r="F31" s="995">
        <f t="shared" si="50"/>
        <v>5</v>
      </c>
      <c r="G31" s="993">
        <v>0</v>
      </c>
      <c r="H31" s="994">
        <v>0</v>
      </c>
      <c r="I31" s="994">
        <v>0</v>
      </c>
      <c r="J31" s="995">
        <f t="shared" si="51"/>
        <v>0</v>
      </c>
      <c r="K31" s="993">
        <v>0</v>
      </c>
      <c r="L31" s="994">
        <v>0</v>
      </c>
      <c r="M31" s="994">
        <v>0</v>
      </c>
      <c r="N31" s="995">
        <f t="shared" si="52"/>
        <v>0</v>
      </c>
      <c r="O31" s="993">
        <v>9</v>
      </c>
      <c r="P31" s="994">
        <v>242</v>
      </c>
      <c r="Q31" s="994">
        <v>66</v>
      </c>
      <c r="R31" s="996">
        <f t="shared" si="53"/>
        <v>308</v>
      </c>
      <c r="S31" s="993">
        <f t="shared" si="54"/>
        <v>11</v>
      </c>
      <c r="T31" s="994">
        <f t="shared" si="55"/>
        <v>244</v>
      </c>
      <c r="U31" s="994">
        <f t="shared" si="56"/>
        <v>69</v>
      </c>
      <c r="V31" s="995">
        <f t="shared" si="57"/>
        <v>313</v>
      </c>
      <c r="AH31" s="656"/>
      <c r="AM31" s="656"/>
    </row>
    <row r="32" spans="1:91" x14ac:dyDescent="0.2">
      <c r="A32" s="959">
        <v>7</v>
      </c>
      <c r="B32" s="960" t="s">
        <v>520</v>
      </c>
      <c r="C32" s="993">
        <v>0</v>
      </c>
      <c r="D32" s="994">
        <v>0</v>
      </c>
      <c r="E32" s="994">
        <v>0</v>
      </c>
      <c r="F32" s="995">
        <f t="shared" si="50"/>
        <v>0</v>
      </c>
      <c r="G32" s="993">
        <v>0</v>
      </c>
      <c r="H32" s="994">
        <v>0</v>
      </c>
      <c r="I32" s="994">
        <v>0</v>
      </c>
      <c r="J32" s="995">
        <f t="shared" si="51"/>
        <v>0</v>
      </c>
      <c r="K32" s="993">
        <v>0</v>
      </c>
      <c r="L32" s="994">
        <v>0</v>
      </c>
      <c r="M32" s="994">
        <v>0</v>
      </c>
      <c r="N32" s="995">
        <f t="shared" si="52"/>
        <v>0</v>
      </c>
      <c r="O32" s="993">
        <v>4</v>
      </c>
      <c r="P32" s="994">
        <v>1798</v>
      </c>
      <c r="Q32" s="994">
        <v>366</v>
      </c>
      <c r="R32" s="996">
        <f t="shared" si="53"/>
        <v>2164</v>
      </c>
      <c r="S32" s="993">
        <f t="shared" si="54"/>
        <v>4</v>
      </c>
      <c r="T32" s="994">
        <f t="shared" si="55"/>
        <v>1798</v>
      </c>
      <c r="U32" s="994">
        <f t="shared" si="56"/>
        <v>366</v>
      </c>
      <c r="V32" s="995">
        <f t="shared" si="57"/>
        <v>2164</v>
      </c>
      <c r="AH32" s="656"/>
      <c r="AM32" s="656"/>
    </row>
    <row r="33" spans="1:39" x14ac:dyDescent="0.2">
      <c r="A33" s="991">
        <v>8</v>
      </c>
      <c r="B33" s="992" t="s">
        <v>519</v>
      </c>
      <c r="C33" s="993">
        <v>0</v>
      </c>
      <c r="D33" s="994">
        <v>0</v>
      </c>
      <c r="E33" s="994">
        <v>0</v>
      </c>
      <c r="F33" s="995">
        <f t="shared" si="50"/>
        <v>0</v>
      </c>
      <c r="G33" s="993">
        <v>2</v>
      </c>
      <c r="H33" s="994">
        <v>44</v>
      </c>
      <c r="I33" s="994">
        <v>26</v>
      </c>
      <c r="J33" s="995">
        <f t="shared" si="51"/>
        <v>70</v>
      </c>
      <c r="K33" s="993">
        <v>0</v>
      </c>
      <c r="L33" s="994">
        <v>0</v>
      </c>
      <c r="M33" s="994">
        <v>0</v>
      </c>
      <c r="N33" s="995">
        <f t="shared" si="52"/>
        <v>0</v>
      </c>
      <c r="O33" s="993">
        <v>2</v>
      </c>
      <c r="P33" s="994">
        <f>3+76</f>
        <v>79</v>
      </c>
      <c r="Q33" s="994">
        <v>2</v>
      </c>
      <c r="R33" s="996">
        <f t="shared" si="53"/>
        <v>81</v>
      </c>
      <c r="S33" s="993">
        <f t="shared" si="54"/>
        <v>4</v>
      </c>
      <c r="T33" s="994">
        <f t="shared" si="55"/>
        <v>123</v>
      </c>
      <c r="U33" s="994">
        <f t="shared" si="56"/>
        <v>28</v>
      </c>
      <c r="V33" s="995">
        <f t="shared" si="57"/>
        <v>151</v>
      </c>
      <c r="AH33" s="656"/>
      <c r="AM33" s="656"/>
    </row>
    <row r="34" spans="1:39" ht="13.5" thickBot="1" x14ac:dyDescent="0.25">
      <c r="A34" s="997">
        <v>9</v>
      </c>
      <c r="B34" s="998" t="s">
        <v>518</v>
      </c>
      <c r="C34" s="999">
        <v>0</v>
      </c>
      <c r="D34" s="1000">
        <v>0</v>
      </c>
      <c r="E34" s="1000">
        <v>0</v>
      </c>
      <c r="F34" s="1001">
        <f t="shared" si="50"/>
        <v>0</v>
      </c>
      <c r="G34" s="999">
        <v>1</v>
      </c>
      <c r="H34" s="1000">
        <v>256</v>
      </c>
      <c r="I34" s="1000">
        <v>13</v>
      </c>
      <c r="J34" s="1001">
        <f t="shared" si="51"/>
        <v>269</v>
      </c>
      <c r="K34" s="999">
        <v>0</v>
      </c>
      <c r="L34" s="1000">
        <v>0</v>
      </c>
      <c r="M34" s="1000">
        <v>0</v>
      </c>
      <c r="N34" s="1001">
        <f t="shared" si="52"/>
        <v>0</v>
      </c>
      <c r="O34" s="999">
        <v>9</v>
      </c>
      <c r="P34" s="1000">
        <v>793</v>
      </c>
      <c r="Q34" s="1000">
        <v>33</v>
      </c>
      <c r="R34" s="1002">
        <f t="shared" si="53"/>
        <v>826</v>
      </c>
      <c r="S34" s="999">
        <f t="shared" si="54"/>
        <v>10</v>
      </c>
      <c r="T34" s="1000">
        <f t="shared" si="55"/>
        <v>1049</v>
      </c>
      <c r="U34" s="1000">
        <f t="shared" si="56"/>
        <v>46</v>
      </c>
      <c r="V34" s="1001">
        <f t="shared" si="57"/>
        <v>1095</v>
      </c>
      <c r="AH34" s="656"/>
      <c r="AM34" s="656"/>
    </row>
    <row r="35" spans="1:39" ht="13.5" thickBot="1" x14ac:dyDescent="0.25">
      <c r="A35" s="3067" t="s">
        <v>3</v>
      </c>
      <c r="B35" s="3068"/>
      <c r="C35" s="1003">
        <f t="shared" ref="C35:V35" si="58">SUM(C25:C34)</f>
        <v>3</v>
      </c>
      <c r="D35" s="1004">
        <f t="shared" si="58"/>
        <v>6</v>
      </c>
      <c r="E35" s="1004">
        <f t="shared" si="58"/>
        <v>5</v>
      </c>
      <c r="F35" s="1005">
        <f t="shared" si="58"/>
        <v>11</v>
      </c>
      <c r="G35" s="1003">
        <f t="shared" si="58"/>
        <v>5</v>
      </c>
      <c r="H35" s="1004">
        <f t="shared" si="58"/>
        <v>402</v>
      </c>
      <c r="I35" s="1004">
        <f t="shared" si="58"/>
        <v>43</v>
      </c>
      <c r="J35" s="1005">
        <f t="shared" si="58"/>
        <v>445</v>
      </c>
      <c r="K35" s="1003">
        <f t="shared" si="58"/>
        <v>0</v>
      </c>
      <c r="L35" s="1004">
        <f t="shared" si="58"/>
        <v>0</v>
      </c>
      <c r="M35" s="1004">
        <f t="shared" si="58"/>
        <v>0</v>
      </c>
      <c r="N35" s="1005">
        <f t="shared" si="58"/>
        <v>0</v>
      </c>
      <c r="O35" s="1003">
        <f t="shared" si="58"/>
        <v>31</v>
      </c>
      <c r="P35" s="1004">
        <f t="shared" si="58"/>
        <v>2971</v>
      </c>
      <c r="Q35" s="1004">
        <f t="shared" si="58"/>
        <v>492</v>
      </c>
      <c r="R35" s="1005">
        <f t="shared" si="58"/>
        <v>3463</v>
      </c>
      <c r="S35" s="1003">
        <f t="shared" si="58"/>
        <v>39</v>
      </c>
      <c r="T35" s="1004">
        <f t="shared" si="58"/>
        <v>3379</v>
      </c>
      <c r="U35" s="1004">
        <f t="shared" si="58"/>
        <v>540</v>
      </c>
      <c r="V35" s="1005">
        <f t="shared" si="58"/>
        <v>3919</v>
      </c>
      <c r="AM35" s="656"/>
    </row>
    <row r="36" spans="1:39" x14ac:dyDescent="0.2">
      <c r="AM36" s="656"/>
    </row>
    <row r="37" spans="1:39" ht="15.75" x14ac:dyDescent="0.25">
      <c r="A37" s="3043" t="s">
        <v>547</v>
      </c>
      <c r="B37" s="3043"/>
      <c r="C37" s="3043"/>
      <c r="D37" s="3043"/>
      <c r="E37" s="3043"/>
      <c r="F37" s="3043"/>
      <c r="G37" s="3043"/>
      <c r="H37" s="3043"/>
      <c r="I37" s="3043"/>
      <c r="J37" s="3043"/>
      <c r="K37" s="3043"/>
      <c r="L37" s="3043"/>
      <c r="M37" s="3043"/>
      <c r="N37" s="3043"/>
      <c r="O37" s="3043"/>
      <c r="P37" s="3043"/>
      <c r="Q37" s="3043"/>
      <c r="R37" s="3043"/>
      <c r="S37" s="3043"/>
      <c r="T37" s="3043"/>
      <c r="U37" s="3043"/>
      <c r="V37" s="3043"/>
    </row>
    <row r="38" spans="1:39" ht="15.75" x14ac:dyDescent="0.25">
      <c r="A38" s="3043" t="s">
        <v>560</v>
      </c>
      <c r="B38" s="3043"/>
      <c r="C38" s="3043"/>
      <c r="D38" s="3043"/>
      <c r="E38" s="3043"/>
      <c r="F38" s="3043"/>
      <c r="G38" s="3043"/>
      <c r="H38" s="3043"/>
      <c r="I38" s="3043"/>
      <c r="J38" s="3043"/>
      <c r="K38" s="3043"/>
      <c r="L38" s="3043"/>
      <c r="M38" s="3043"/>
      <c r="N38" s="3043"/>
      <c r="O38" s="3043"/>
      <c r="P38" s="3043"/>
      <c r="Q38" s="3043"/>
      <c r="R38" s="3043"/>
      <c r="S38" s="3043"/>
      <c r="T38" s="3043"/>
      <c r="U38" s="3043"/>
      <c r="V38" s="3043"/>
    </row>
    <row r="39" spans="1:39" ht="18.75" thickBot="1" x14ac:dyDescent="0.3">
      <c r="A39" s="983"/>
      <c r="B39" s="983"/>
      <c r="C39" s="983"/>
      <c r="D39" s="983"/>
      <c r="E39" s="983"/>
      <c r="F39" s="983"/>
      <c r="G39" s="983"/>
      <c r="H39" s="983"/>
      <c r="I39" s="983"/>
      <c r="J39" s="983"/>
      <c r="K39" s="983"/>
      <c r="L39" s="983"/>
      <c r="M39" s="983"/>
      <c r="N39" s="983"/>
      <c r="O39" s="984"/>
      <c r="P39" s="984"/>
      <c r="Q39" s="984"/>
      <c r="R39" s="984"/>
      <c r="S39" s="983"/>
      <c r="T39" s="983"/>
      <c r="U39" s="983"/>
      <c r="V39" s="983"/>
    </row>
    <row r="40" spans="1:39" x14ac:dyDescent="0.2">
      <c r="A40" s="3047" t="s">
        <v>0</v>
      </c>
      <c r="B40" s="3047" t="s">
        <v>553</v>
      </c>
      <c r="C40" s="3044" t="s">
        <v>44</v>
      </c>
      <c r="D40" s="3045"/>
      <c r="E40" s="3045"/>
      <c r="F40" s="3046"/>
      <c r="G40" s="3050" t="s">
        <v>43</v>
      </c>
      <c r="H40" s="3051"/>
      <c r="I40" s="3051"/>
      <c r="J40" s="3052"/>
      <c r="K40" s="3050" t="s">
        <v>554</v>
      </c>
      <c r="L40" s="3051"/>
      <c r="M40" s="3051"/>
      <c r="N40" s="3052"/>
      <c r="O40" s="3044" t="s">
        <v>555</v>
      </c>
      <c r="P40" s="3045"/>
      <c r="Q40" s="3045"/>
      <c r="R40" s="3046"/>
      <c r="S40" s="3044" t="s">
        <v>3</v>
      </c>
      <c r="T40" s="3045"/>
      <c r="U40" s="3045"/>
      <c r="V40" s="3046"/>
    </row>
    <row r="41" spans="1:39" x14ac:dyDescent="0.2">
      <c r="A41" s="3048"/>
      <c r="B41" s="3048"/>
      <c r="C41" s="3057" t="s">
        <v>556</v>
      </c>
      <c r="D41" s="3055" t="s">
        <v>440</v>
      </c>
      <c r="E41" s="3055"/>
      <c r="F41" s="3056"/>
      <c r="G41" s="3057" t="s">
        <v>556</v>
      </c>
      <c r="H41" s="3055" t="s">
        <v>440</v>
      </c>
      <c r="I41" s="3055"/>
      <c r="J41" s="3056"/>
      <c r="K41" s="3057" t="s">
        <v>556</v>
      </c>
      <c r="L41" s="3059" t="s">
        <v>440</v>
      </c>
      <c r="M41" s="3060"/>
      <c r="N41" s="3061"/>
      <c r="O41" s="3053" t="s">
        <v>556</v>
      </c>
      <c r="P41" s="3055" t="s">
        <v>440</v>
      </c>
      <c r="Q41" s="3055"/>
      <c r="R41" s="3056"/>
      <c r="S41" s="3053" t="s">
        <v>556</v>
      </c>
      <c r="T41" s="3055" t="s">
        <v>440</v>
      </c>
      <c r="U41" s="3055"/>
      <c r="V41" s="3056"/>
    </row>
    <row r="42" spans="1:39" ht="13.5" thickBot="1" x14ac:dyDescent="0.25">
      <c r="A42" s="3049"/>
      <c r="B42" s="3049"/>
      <c r="C42" s="3063"/>
      <c r="D42" s="944" t="s">
        <v>127</v>
      </c>
      <c r="E42" s="944" t="s">
        <v>131</v>
      </c>
      <c r="F42" s="945" t="s">
        <v>430</v>
      </c>
      <c r="G42" s="3058"/>
      <c r="H42" s="946" t="s">
        <v>127</v>
      </c>
      <c r="I42" s="946" t="s">
        <v>131</v>
      </c>
      <c r="J42" s="947" t="s">
        <v>430</v>
      </c>
      <c r="K42" s="3058"/>
      <c r="L42" s="946" t="s">
        <v>127</v>
      </c>
      <c r="M42" s="946" t="s">
        <v>131</v>
      </c>
      <c r="N42" s="947" t="s">
        <v>430</v>
      </c>
      <c r="O42" s="3054"/>
      <c r="P42" s="946" t="s">
        <v>127</v>
      </c>
      <c r="Q42" s="946" t="s">
        <v>131</v>
      </c>
      <c r="R42" s="947" t="s">
        <v>430</v>
      </c>
      <c r="S42" s="3057"/>
      <c r="T42" s="944" t="s">
        <v>127</v>
      </c>
      <c r="U42" s="944" t="s">
        <v>131</v>
      </c>
      <c r="V42" s="945" t="s">
        <v>430</v>
      </c>
    </row>
    <row r="43" spans="1:39" x14ac:dyDescent="0.2">
      <c r="A43" s="985">
        <v>0</v>
      </c>
      <c r="B43" s="986" t="s">
        <v>557</v>
      </c>
      <c r="C43" s="987">
        <v>0</v>
      </c>
      <c r="D43" s="988">
        <v>0</v>
      </c>
      <c r="E43" s="988">
        <v>0</v>
      </c>
      <c r="F43" s="989">
        <f t="shared" ref="F43:F52" si="59">SUM(D43:E43)</f>
        <v>0</v>
      </c>
      <c r="G43" s="987">
        <v>0</v>
      </c>
      <c r="H43" s="988">
        <v>0</v>
      </c>
      <c r="I43" s="988">
        <v>0</v>
      </c>
      <c r="J43" s="989">
        <f t="shared" ref="J43:J52" si="60">SUM(H43:I43)</f>
        <v>0</v>
      </c>
      <c r="K43" s="987">
        <v>0</v>
      </c>
      <c r="L43" s="988">
        <v>0</v>
      </c>
      <c r="M43" s="988">
        <v>0</v>
      </c>
      <c r="N43" s="989">
        <f t="shared" ref="N43:N52" si="61">SUM(L43:M43)</f>
        <v>0</v>
      </c>
      <c r="O43" s="987">
        <v>0</v>
      </c>
      <c r="P43" s="988">
        <v>0</v>
      </c>
      <c r="Q43" s="988">
        <v>0</v>
      </c>
      <c r="R43" s="990">
        <f t="shared" ref="R43:R52" si="62">SUM(P43:Q43)</f>
        <v>0</v>
      </c>
      <c r="S43" s="987">
        <f t="shared" ref="S43:S52" si="63">+C43+G43+K43+O43</f>
        <v>0</v>
      </c>
      <c r="T43" s="988">
        <f t="shared" ref="T43:T52" si="64">+D43+H43+L43+P43</f>
        <v>0</v>
      </c>
      <c r="U43" s="988">
        <f t="shared" ref="U43:U52" si="65">+E43+I43+M43+Q43</f>
        <v>0</v>
      </c>
      <c r="V43" s="989">
        <f t="shared" ref="V43:V52" si="66">SUM(T43:U43)</f>
        <v>0</v>
      </c>
    </row>
    <row r="44" spans="1:39" x14ac:dyDescent="0.2">
      <c r="A44" s="991">
        <v>1</v>
      </c>
      <c r="B44" s="992" t="s">
        <v>526</v>
      </c>
      <c r="C44" s="993">
        <v>0</v>
      </c>
      <c r="D44" s="994">
        <v>0</v>
      </c>
      <c r="E44" s="994">
        <v>0</v>
      </c>
      <c r="F44" s="995">
        <f t="shared" si="59"/>
        <v>0</v>
      </c>
      <c r="G44" s="993">
        <v>0</v>
      </c>
      <c r="H44" s="994">
        <v>0</v>
      </c>
      <c r="I44" s="994">
        <v>0</v>
      </c>
      <c r="J44" s="995">
        <f t="shared" si="60"/>
        <v>0</v>
      </c>
      <c r="K44" s="993">
        <v>0</v>
      </c>
      <c r="L44" s="994">
        <v>0</v>
      </c>
      <c r="M44" s="994">
        <v>0</v>
      </c>
      <c r="N44" s="995">
        <f t="shared" si="61"/>
        <v>0</v>
      </c>
      <c r="O44" s="993">
        <v>0</v>
      </c>
      <c r="P44" s="994">
        <v>0</v>
      </c>
      <c r="Q44" s="994">
        <v>0</v>
      </c>
      <c r="R44" s="996">
        <f t="shared" si="62"/>
        <v>0</v>
      </c>
      <c r="S44" s="993">
        <f t="shared" si="63"/>
        <v>0</v>
      </c>
      <c r="T44" s="994">
        <f t="shared" si="64"/>
        <v>0</v>
      </c>
      <c r="U44" s="994">
        <f t="shared" si="65"/>
        <v>0</v>
      </c>
      <c r="V44" s="995">
        <f t="shared" si="66"/>
        <v>0</v>
      </c>
    </row>
    <row r="45" spans="1:39" x14ac:dyDescent="0.2">
      <c r="A45" s="959">
        <v>2</v>
      </c>
      <c r="B45" s="960" t="s">
        <v>525</v>
      </c>
      <c r="C45" s="993">
        <v>0</v>
      </c>
      <c r="D45" s="994">
        <v>0</v>
      </c>
      <c r="E45" s="994">
        <v>0</v>
      </c>
      <c r="F45" s="995">
        <f t="shared" si="59"/>
        <v>0</v>
      </c>
      <c r="G45" s="993">
        <v>0</v>
      </c>
      <c r="H45" s="994">
        <v>0</v>
      </c>
      <c r="I45" s="994">
        <v>0</v>
      </c>
      <c r="J45" s="995">
        <f t="shared" si="60"/>
        <v>0</v>
      </c>
      <c r="K45" s="993">
        <v>0</v>
      </c>
      <c r="L45" s="994">
        <v>0</v>
      </c>
      <c r="M45" s="994">
        <v>0</v>
      </c>
      <c r="N45" s="995">
        <f t="shared" si="61"/>
        <v>0</v>
      </c>
      <c r="O45" s="993">
        <v>0</v>
      </c>
      <c r="P45" s="994">
        <v>0</v>
      </c>
      <c r="Q45" s="994">
        <v>0</v>
      </c>
      <c r="R45" s="996">
        <f t="shared" si="62"/>
        <v>0</v>
      </c>
      <c r="S45" s="993">
        <f t="shared" si="63"/>
        <v>0</v>
      </c>
      <c r="T45" s="994">
        <f t="shared" si="64"/>
        <v>0</v>
      </c>
      <c r="U45" s="994">
        <f t="shared" si="65"/>
        <v>0</v>
      </c>
      <c r="V45" s="995">
        <f t="shared" si="66"/>
        <v>0</v>
      </c>
    </row>
    <row r="46" spans="1:39" x14ac:dyDescent="0.2">
      <c r="A46" s="959">
        <v>3</v>
      </c>
      <c r="B46" s="960" t="s">
        <v>524</v>
      </c>
      <c r="C46" s="993">
        <v>1</v>
      </c>
      <c r="D46" s="994">
        <v>2</v>
      </c>
      <c r="E46" s="994">
        <v>0</v>
      </c>
      <c r="F46" s="995">
        <f t="shared" si="59"/>
        <v>2</v>
      </c>
      <c r="G46" s="993">
        <v>2</v>
      </c>
      <c r="H46" s="994">
        <v>303</v>
      </c>
      <c r="I46" s="994">
        <v>8</v>
      </c>
      <c r="J46" s="995">
        <f t="shared" si="60"/>
        <v>311</v>
      </c>
      <c r="K46" s="993">
        <v>0</v>
      </c>
      <c r="L46" s="994">
        <v>0</v>
      </c>
      <c r="M46" s="994">
        <v>0</v>
      </c>
      <c r="N46" s="995">
        <f t="shared" si="61"/>
        <v>0</v>
      </c>
      <c r="O46" s="993">
        <v>3</v>
      </c>
      <c r="P46" s="994">
        <v>143</v>
      </c>
      <c r="Q46" s="994">
        <v>33</v>
      </c>
      <c r="R46" s="996">
        <f t="shared" si="62"/>
        <v>176</v>
      </c>
      <c r="S46" s="993">
        <f t="shared" si="63"/>
        <v>6</v>
      </c>
      <c r="T46" s="994">
        <f t="shared" si="64"/>
        <v>448</v>
      </c>
      <c r="U46" s="994">
        <f t="shared" si="65"/>
        <v>41</v>
      </c>
      <c r="V46" s="995">
        <f t="shared" si="66"/>
        <v>489</v>
      </c>
    </row>
    <row r="47" spans="1:39" x14ac:dyDescent="0.2">
      <c r="A47" s="959">
        <v>4</v>
      </c>
      <c r="B47" s="960" t="s">
        <v>558</v>
      </c>
      <c r="C47" s="993">
        <v>0</v>
      </c>
      <c r="D47" s="994">
        <v>0</v>
      </c>
      <c r="E47" s="994">
        <v>0</v>
      </c>
      <c r="F47" s="995">
        <f t="shared" si="59"/>
        <v>0</v>
      </c>
      <c r="G47" s="993">
        <v>0</v>
      </c>
      <c r="H47" s="994">
        <v>0</v>
      </c>
      <c r="I47" s="994">
        <v>0</v>
      </c>
      <c r="J47" s="995">
        <f t="shared" si="60"/>
        <v>0</v>
      </c>
      <c r="K47" s="993">
        <v>0</v>
      </c>
      <c r="L47" s="994">
        <v>0</v>
      </c>
      <c r="M47" s="994">
        <v>0</v>
      </c>
      <c r="N47" s="995">
        <f t="shared" si="61"/>
        <v>0</v>
      </c>
      <c r="O47" s="993">
        <v>0</v>
      </c>
      <c r="P47" s="994">
        <v>0</v>
      </c>
      <c r="Q47" s="994">
        <v>0</v>
      </c>
      <c r="R47" s="996">
        <f t="shared" si="62"/>
        <v>0</v>
      </c>
      <c r="S47" s="993">
        <f t="shared" si="63"/>
        <v>0</v>
      </c>
      <c r="T47" s="994">
        <f t="shared" si="64"/>
        <v>0</v>
      </c>
      <c r="U47" s="994">
        <f t="shared" si="65"/>
        <v>0</v>
      </c>
      <c r="V47" s="995">
        <f t="shared" si="66"/>
        <v>0</v>
      </c>
    </row>
    <row r="48" spans="1:39" x14ac:dyDescent="0.2">
      <c r="A48" s="959">
        <v>5</v>
      </c>
      <c r="B48" s="960" t="s">
        <v>522</v>
      </c>
      <c r="C48" s="993">
        <v>0</v>
      </c>
      <c r="D48" s="994">
        <v>0</v>
      </c>
      <c r="E48" s="994">
        <v>0</v>
      </c>
      <c r="F48" s="995">
        <f t="shared" si="59"/>
        <v>0</v>
      </c>
      <c r="G48" s="993">
        <v>0</v>
      </c>
      <c r="H48" s="994">
        <v>0</v>
      </c>
      <c r="I48" s="994">
        <v>0</v>
      </c>
      <c r="J48" s="995">
        <f t="shared" si="60"/>
        <v>0</v>
      </c>
      <c r="K48" s="993">
        <v>0</v>
      </c>
      <c r="L48" s="994">
        <v>0</v>
      </c>
      <c r="M48" s="994">
        <v>0</v>
      </c>
      <c r="N48" s="995">
        <f t="shared" si="61"/>
        <v>0</v>
      </c>
      <c r="O48" s="993">
        <v>1</v>
      </c>
      <c r="P48" s="994">
        <v>59</v>
      </c>
      <c r="Q48" s="994">
        <v>8</v>
      </c>
      <c r="R48" s="996">
        <f t="shared" si="62"/>
        <v>67</v>
      </c>
      <c r="S48" s="993">
        <f t="shared" si="63"/>
        <v>1</v>
      </c>
      <c r="T48" s="994">
        <f t="shared" si="64"/>
        <v>59</v>
      </c>
      <c r="U48" s="994">
        <f t="shared" si="65"/>
        <v>8</v>
      </c>
      <c r="V48" s="995">
        <f t="shared" si="66"/>
        <v>67</v>
      </c>
    </row>
    <row r="49" spans="1:22" x14ac:dyDescent="0.2">
      <c r="A49" s="959">
        <v>6</v>
      </c>
      <c r="B49" s="960" t="s">
        <v>521</v>
      </c>
      <c r="C49" s="993">
        <v>4</v>
      </c>
      <c r="D49" s="994">
        <v>13</v>
      </c>
      <c r="E49" s="994">
        <v>20</v>
      </c>
      <c r="F49" s="995">
        <f t="shared" si="59"/>
        <v>33</v>
      </c>
      <c r="G49" s="993">
        <v>1</v>
      </c>
      <c r="H49" s="994">
        <v>173</v>
      </c>
      <c r="I49" s="994">
        <v>6</v>
      </c>
      <c r="J49" s="995">
        <f t="shared" si="60"/>
        <v>179</v>
      </c>
      <c r="K49" s="993">
        <v>0</v>
      </c>
      <c r="L49" s="994">
        <v>0</v>
      </c>
      <c r="M49" s="994">
        <v>0</v>
      </c>
      <c r="N49" s="995">
        <f t="shared" si="61"/>
        <v>0</v>
      </c>
      <c r="O49" s="993">
        <v>13</v>
      </c>
      <c r="P49" s="994">
        <v>319</v>
      </c>
      <c r="Q49" s="994">
        <v>180</v>
      </c>
      <c r="R49" s="996">
        <f t="shared" si="62"/>
        <v>499</v>
      </c>
      <c r="S49" s="993">
        <f t="shared" si="63"/>
        <v>18</v>
      </c>
      <c r="T49" s="994">
        <f t="shared" si="64"/>
        <v>505</v>
      </c>
      <c r="U49" s="994">
        <f t="shared" si="65"/>
        <v>206</v>
      </c>
      <c r="V49" s="995">
        <f t="shared" si="66"/>
        <v>711</v>
      </c>
    </row>
    <row r="50" spans="1:22" x14ac:dyDescent="0.2">
      <c r="A50" s="959">
        <v>7</v>
      </c>
      <c r="B50" s="960" t="s">
        <v>520</v>
      </c>
      <c r="C50" s="993">
        <v>1</v>
      </c>
      <c r="D50" s="994">
        <v>11</v>
      </c>
      <c r="E50" s="994">
        <v>2</v>
      </c>
      <c r="F50" s="995">
        <f t="shared" si="59"/>
        <v>13</v>
      </c>
      <c r="G50" s="993">
        <v>1</v>
      </c>
      <c r="H50" s="994">
        <v>2445</v>
      </c>
      <c r="I50" s="994">
        <v>111</v>
      </c>
      <c r="J50" s="995">
        <f t="shared" si="60"/>
        <v>2556</v>
      </c>
      <c r="K50" s="993">
        <v>0</v>
      </c>
      <c r="L50" s="994">
        <v>0</v>
      </c>
      <c r="M50" s="994">
        <v>0</v>
      </c>
      <c r="N50" s="995">
        <f t="shared" si="61"/>
        <v>0</v>
      </c>
      <c r="O50" s="993">
        <v>5</v>
      </c>
      <c r="P50" s="994">
        <v>76</v>
      </c>
      <c r="Q50" s="994">
        <v>26</v>
      </c>
      <c r="R50" s="996">
        <f t="shared" si="62"/>
        <v>102</v>
      </c>
      <c r="S50" s="993">
        <f t="shared" si="63"/>
        <v>7</v>
      </c>
      <c r="T50" s="994">
        <f t="shared" si="64"/>
        <v>2532</v>
      </c>
      <c r="U50" s="994">
        <f t="shared" si="65"/>
        <v>139</v>
      </c>
      <c r="V50" s="995">
        <f t="shared" si="66"/>
        <v>2671</v>
      </c>
    </row>
    <row r="51" spans="1:22" x14ac:dyDescent="0.2">
      <c r="A51" s="991">
        <v>8</v>
      </c>
      <c r="B51" s="992" t="s">
        <v>519</v>
      </c>
      <c r="C51" s="993">
        <v>1</v>
      </c>
      <c r="D51" s="994">
        <v>4</v>
      </c>
      <c r="E51" s="994">
        <v>1</v>
      </c>
      <c r="F51" s="995">
        <f t="shared" si="59"/>
        <v>5</v>
      </c>
      <c r="G51" s="993">
        <v>0</v>
      </c>
      <c r="H51" s="994">
        <v>0</v>
      </c>
      <c r="I51" s="994">
        <v>0</v>
      </c>
      <c r="J51" s="995">
        <f t="shared" si="60"/>
        <v>0</v>
      </c>
      <c r="K51" s="993">
        <v>0</v>
      </c>
      <c r="L51" s="994">
        <v>0</v>
      </c>
      <c r="M51" s="994">
        <v>0</v>
      </c>
      <c r="N51" s="995">
        <f t="shared" si="61"/>
        <v>0</v>
      </c>
      <c r="O51" s="993">
        <v>6</v>
      </c>
      <c r="P51" s="994">
        <v>61</v>
      </c>
      <c r="Q51" s="994">
        <v>17</v>
      </c>
      <c r="R51" s="996">
        <f t="shared" si="62"/>
        <v>78</v>
      </c>
      <c r="S51" s="993">
        <f t="shared" si="63"/>
        <v>7</v>
      </c>
      <c r="T51" s="994">
        <f t="shared" si="64"/>
        <v>65</v>
      </c>
      <c r="U51" s="994">
        <f t="shared" si="65"/>
        <v>18</v>
      </c>
      <c r="V51" s="995">
        <f t="shared" si="66"/>
        <v>83</v>
      </c>
    </row>
    <row r="52" spans="1:22" ht="13.5" thickBot="1" x14ac:dyDescent="0.25">
      <c r="A52" s="997">
        <v>9</v>
      </c>
      <c r="B52" s="998" t="s">
        <v>518</v>
      </c>
      <c r="C52" s="999">
        <v>0</v>
      </c>
      <c r="D52" s="1000">
        <v>0</v>
      </c>
      <c r="E52" s="1000">
        <v>0</v>
      </c>
      <c r="F52" s="1001">
        <f t="shared" si="59"/>
        <v>0</v>
      </c>
      <c r="G52" s="999">
        <v>0</v>
      </c>
      <c r="H52" s="1000">
        <v>0</v>
      </c>
      <c r="I52" s="1000">
        <v>0</v>
      </c>
      <c r="J52" s="1001">
        <f t="shared" si="60"/>
        <v>0</v>
      </c>
      <c r="K52" s="999">
        <v>0</v>
      </c>
      <c r="L52" s="1000">
        <v>0</v>
      </c>
      <c r="M52" s="1000">
        <v>0</v>
      </c>
      <c r="N52" s="1001">
        <f t="shared" si="61"/>
        <v>0</v>
      </c>
      <c r="O52" s="999">
        <v>7</v>
      </c>
      <c r="P52" s="1000">
        <v>483</v>
      </c>
      <c r="Q52" s="1000">
        <v>105</v>
      </c>
      <c r="R52" s="1002">
        <f t="shared" si="62"/>
        <v>588</v>
      </c>
      <c r="S52" s="999">
        <f t="shared" si="63"/>
        <v>7</v>
      </c>
      <c r="T52" s="1000">
        <f t="shared" si="64"/>
        <v>483</v>
      </c>
      <c r="U52" s="1000">
        <f t="shared" si="65"/>
        <v>105</v>
      </c>
      <c r="V52" s="1001">
        <f t="shared" si="66"/>
        <v>588</v>
      </c>
    </row>
    <row r="53" spans="1:22" ht="13.5" thickBot="1" x14ac:dyDescent="0.25">
      <c r="A53" s="3067" t="s">
        <v>3</v>
      </c>
      <c r="B53" s="3068"/>
      <c r="C53" s="1003">
        <f t="shared" ref="C53:V53" si="67">SUM(C43:C52)</f>
        <v>7</v>
      </c>
      <c r="D53" s="1004">
        <f t="shared" si="67"/>
        <v>30</v>
      </c>
      <c r="E53" s="1004">
        <f t="shared" si="67"/>
        <v>23</v>
      </c>
      <c r="F53" s="1005">
        <f t="shared" si="67"/>
        <v>53</v>
      </c>
      <c r="G53" s="1003">
        <f t="shared" si="67"/>
        <v>4</v>
      </c>
      <c r="H53" s="1004">
        <f t="shared" si="67"/>
        <v>2921</v>
      </c>
      <c r="I53" s="1004">
        <f t="shared" si="67"/>
        <v>125</v>
      </c>
      <c r="J53" s="1005">
        <f t="shared" si="67"/>
        <v>3046</v>
      </c>
      <c r="K53" s="1003">
        <f t="shared" si="67"/>
        <v>0</v>
      </c>
      <c r="L53" s="1004">
        <f t="shared" si="67"/>
        <v>0</v>
      </c>
      <c r="M53" s="1004">
        <f t="shared" si="67"/>
        <v>0</v>
      </c>
      <c r="N53" s="1005">
        <f t="shared" si="67"/>
        <v>0</v>
      </c>
      <c r="O53" s="1003">
        <f t="shared" si="67"/>
        <v>35</v>
      </c>
      <c r="P53" s="1004">
        <f t="shared" si="67"/>
        <v>1141</v>
      </c>
      <c r="Q53" s="1004">
        <f t="shared" si="67"/>
        <v>369</v>
      </c>
      <c r="R53" s="1005">
        <f t="shared" si="67"/>
        <v>1510</v>
      </c>
      <c r="S53" s="1003">
        <f t="shared" si="67"/>
        <v>46</v>
      </c>
      <c r="T53" s="1004">
        <f t="shared" si="67"/>
        <v>4092</v>
      </c>
      <c r="U53" s="1004">
        <f t="shared" si="67"/>
        <v>517</v>
      </c>
      <c r="V53" s="1005">
        <f t="shared" si="67"/>
        <v>4609</v>
      </c>
    </row>
    <row r="55" spans="1:22" ht="15.75" x14ac:dyDescent="0.25">
      <c r="A55" s="3043" t="s">
        <v>547</v>
      </c>
      <c r="B55" s="3043"/>
      <c r="C55" s="3043"/>
      <c r="D55" s="3043"/>
      <c r="E55" s="3043"/>
      <c r="F55" s="3043"/>
      <c r="G55" s="3043"/>
      <c r="H55" s="3043"/>
      <c r="I55" s="3043"/>
      <c r="J55" s="3043"/>
      <c r="K55" s="3043"/>
      <c r="L55" s="3043"/>
      <c r="M55" s="3043"/>
      <c r="N55" s="3043"/>
      <c r="O55" s="3043"/>
      <c r="P55" s="3043"/>
      <c r="Q55" s="3043"/>
      <c r="R55" s="3043"/>
      <c r="S55" s="3043"/>
      <c r="T55" s="3043"/>
      <c r="U55" s="3043"/>
      <c r="V55" s="3043"/>
    </row>
    <row r="56" spans="1:22" ht="15.75" x14ac:dyDescent="0.25">
      <c r="A56" s="3043" t="s">
        <v>561</v>
      </c>
      <c r="B56" s="3043"/>
      <c r="C56" s="3043"/>
      <c r="D56" s="3043"/>
      <c r="E56" s="3043"/>
      <c r="F56" s="3043"/>
      <c r="G56" s="3043"/>
      <c r="H56" s="3043"/>
      <c r="I56" s="3043"/>
      <c r="J56" s="3043"/>
      <c r="K56" s="3043"/>
      <c r="L56" s="3043"/>
      <c r="M56" s="3043"/>
      <c r="N56" s="3043"/>
      <c r="O56" s="3043"/>
      <c r="P56" s="3043"/>
      <c r="Q56" s="3043"/>
      <c r="R56" s="3043"/>
      <c r="S56" s="3043"/>
      <c r="T56" s="3043"/>
      <c r="U56" s="3043"/>
      <c r="V56" s="3043"/>
    </row>
    <row r="57" spans="1:22" ht="18.75" thickBot="1" x14ac:dyDescent="0.3">
      <c r="A57" s="983"/>
      <c r="B57" s="983"/>
      <c r="C57" s="983"/>
      <c r="D57" s="983"/>
      <c r="E57" s="983"/>
      <c r="F57" s="983"/>
      <c r="G57" s="983"/>
      <c r="H57" s="983"/>
      <c r="I57" s="983"/>
      <c r="J57" s="983"/>
      <c r="K57" s="983"/>
      <c r="L57" s="983"/>
      <c r="M57" s="983"/>
      <c r="N57" s="983"/>
      <c r="O57" s="984"/>
      <c r="P57" s="984"/>
      <c r="Q57" s="984"/>
      <c r="R57" s="984"/>
      <c r="S57" s="983"/>
      <c r="T57" s="983"/>
      <c r="U57" s="983"/>
      <c r="V57" s="983"/>
    </row>
    <row r="58" spans="1:22" x14ac:dyDescent="0.2">
      <c r="A58" s="3047" t="s">
        <v>0</v>
      </c>
      <c r="B58" s="3047" t="s">
        <v>553</v>
      </c>
      <c r="C58" s="3044" t="s">
        <v>44</v>
      </c>
      <c r="D58" s="3045"/>
      <c r="E58" s="3045"/>
      <c r="F58" s="3046"/>
      <c r="G58" s="3050" t="s">
        <v>43</v>
      </c>
      <c r="H58" s="3051"/>
      <c r="I58" s="3051"/>
      <c r="J58" s="3052"/>
      <c r="K58" s="3050" t="s">
        <v>554</v>
      </c>
      <c r="L58" s="3051"/>
      <c r="M58" s="3051"/>
      <c r="N58" s="3052"/>
      <c r="O58" s="3044" t="s">
        <v>555</v>
      </c>
      <c r="P58" s="3045"/>
      <c r="Q58" s="3045"/>
      <c r="R58" s="3046"/>
      <c r="S58" s="3044" t="s">
        <v>3</v>
      </c>
      <c r="T58" s="3045"/>
      <c r="U58" s="3045"/>
      <c r="V58" s="3046"/>
    </row>
    <row r="59" spans="1:22" x14ac:dyDescent="0.2">
      <c r="A59" s="3048"/>
      <c r="B59" s="3048"/>
      <c r="C59" s="3057" t="s">
        <v>556</v>
      </c>
      <c r="D59" s="3055" t="s">
        <v>440</v>
      </c>
      <c r="E59" s="3055"/>
      <c r="F59" s="3056"/>
      <c r="G59" s="3057" t="s">
        <v>556</v>
      </c>
      <c r="H59" s="3055" t="s">
        <v>440</v>
      </c>
      <c r="I59" s="3055"/>
      <c r="J59" s="3056"/>
      <c r="K59" s="3057" t="s">
        <v>556</v>
      </c>
      <c r="L59" s="3059" t="s">
        <v>440</v>
      </c>
      <c r="M59" s="3060"/>
      <c r="N59" s="3061"/>
      <c r="O59" s="3053" t="s">
        <v>556</v>
      </c>
      <c r="P59" s="3055" t="s">
        <v>440</v>
      </c>
      <c r="Q59" s="3055"/>
      <c r="R59" s="3056"/>
      <c r="S59" s="3053" t="s">
        <v>556</v>
      </c>
      <c r="T59" s="3055" t="s">
        <v>440</v>
      </c>
      <c r="U59" s="3055"/>
      <c r="V59" s="3056"/>
    </row>
    <row r="60" spans="1:22" ht="13.5" thickBot="1" x14ac:dyDescent="0.25">
      <c r="A60" s="3049"/>
      <c r="B60" s="3049"/>
      <c r="C60" s="3063"/>
      <c r="D60" s="944" t="s">
        <v>127</v>
      </c>
      <c r="E60" s="944" t="s">
        <v>131</v>
      </c>
      <c r="F60" s="945" t="s">
        <v>430</v>
      </c>
      <c r="G60" s="3058"/>
      <c r="H60" s="946" t="s">
        <v>127</v>
      </c>
      <c r="I60" s="946" t="s">
        <v>131</v>
      </c>
      <c r="J60" s="947" t="s">
        <v>430</v>
      </c>
      <c r="K60" s="3058"/>
      <c r="L60" s="946" t="s">
        <v>127</v>
      </c>
      <c r="M60" s="946" t="s">
        <v>131</v>
      </c>
      <c r="N60" s="947" t="s">
        <v>430</v>
      </c>
      <c r="O60" s="3054"/>
      <c r="P60" s="946" t="s">
        <v>127</v>
      </c>
      <c r="Q60" s="946" t="s">
        <v>131</v>
      </c>
      <c r="R60" s="947" t="s">
        <v>430</v>
      </c>
      <c r="S60" s="3057"/>
      <c r="T60" s="944" t="s">
        <v>127</v>
      </c>
      <c r="U60" s="944" t="s">
        <v>131</v>
      </c>
      <c r="V60" s="945" t="s">
        <v>430</v>
      </c>
    </row>
    <row r="61" spans="1:22" x14ac:dyDescent="0.2">
      <c r="A61" s="985">
        <v>0</v>
      </c>
      <c r="B61" s="986" t="s">
        <v>557</v>
      </c>
      <c r="C61" s="987">
        <v>0</v>
      </c>
      <c r="D61" s="988">
        <v>0</v>
      </c>
      <c r="E61" s="988">
        <v>0</v>
      </c>
      <c r="F61" s="989">
        <f t="shared" ref="F61:F70" si="68">SUM(D61:E61)</f>
        <v>0</v>
      </c>
      <c r="G61" s="987">
        <v>0</v>
      </c>
      <c r="H61" s="988">
        <v>0</v>
      </c>
      <c r="I61" s="988">
        <v>0</v>
      </c>
      <c r="J61" s="989">
        <f t="shared" ref="J61:J70" si="69">SUM(H61:I61)</f>
        <v>0</v>
      </c>
      <c r="K61" s="987">
        <v>0</v>
      </c>
      <c r="L61" s="988">
        <v>0</v>
      </c>
      <c r="M61" s="988">
        <v>0</v>
      </c>
      <c r="N61" s="989">
        <f t="shared" ref="N61:N70" si="70">SUM(L61:M61)</f>
        <v>0</v>
      </c>
      <c r="O61" s="987">
        <v>0</v>
      </c>
      <c r="P61" s="988">
        <v>0</v>
      </c>
      <c r="Q61" s="988">
        <v>0</v>
      </c>
      <c r="R61" s="990">
        <f t="shared" ref="R61:R70" si="71">SUM(P61:Q61)</f>
        <v>0</v>
      </c>
      <c r="S61" s="987">
        <f t="shared" ref="S61:S70" si="72">+C61+G61+K61+O61</f>
        <v>0</v>
      </c>
      <c r="T61" s="988">
        <f t="shared" ref="T61:T70" si="73">+D61+H61+L61+P61</f>
        <v>0</v>
      </c>
      <c r="U61" s="988">
        <f t="shared" ref="U61:U70" si="74">+E61+I61+M61+Q61</f>
        <v>0</v>
      </c>
      <c r="V61" s="989">
        <f t="shared" ref="V61:V70" si="75">SUM(T61:U61)</f>
        <v>0</v>
      </c>
    </row>
    <row r="62" spans="1:22" x14ac:dyDescent="0.2">
      <c r="A62" s="991">
        <v>1</v>
      </c>
      <c r="B62" s="992" t="s">
        <v>526</v>
      </c>
      <c r="C62" s="993">
        <v>0</v>
      </c>
      <c r="D62" s="994">
        <v>0</v>
      </c>
      <c r="E62" s="994">
        <v>0</v>
      </c>
      <c r="F62" s="995">
        <f t="shared" si="68"/>
        <v>0</v>
      </c>
      <c r="G62" s="993">
        <v>0</v>
      </c>
      <c r="H62" s="994">
        <v>0</v>
      </c>
      <c r="I62" s="994">
        <v>0</v>
      </c>
      <c r="J62" s="995">
        <f t="shared" si="69"/>
        <v>0</v>
      </c>
      <c r="K62" s="993">
        <v>0</v>
      </c>
      <c r="L62" s="994">
        <v>0</v>
      </c>
      <c r="M62" s="994">
        <v>0</v>
      </c>
      <c r="N62" s="995">
        <f t="shared" si="70"/>
        <v>0</v>
      </c>
      <c r="O62" s="993">
        <v>0</v>
      </c>
      <c r="P62" s="994">
        <v>0</v>
      </c>
      <c r="Q62" s="994">
        <v>0</v>
      </c>
      <c r="R62" s="996">
        <f t="shared" si="71"/>
        <v>0</v>
      </c>
      <c r="S62" s="993">
        <f t="shared" si="72"/>
        <v>0</v>
      </c>
      <c r="T62" s="994">
        <f t="shared" si="73"/>
        <v>0</v>
      </c>
      <c r="U62" s="994">
        <f t="shared" si="74"/>
        <v>0</v>
      </c>
      <c r="V62" s="995">
        <f t="shared" si="75"/>
        <v>0</v>
      </c>
    </row>
    <row r="63" spans="1:22" x14ac:dyDescent="0.2">
      <c r="A63" s="959">
        <v>2</v>
      </c>
      <c r="B63" s="960" t="s">
        <v>525</v>
      </c>
      <c r="C63" s="993">
        <v>1</v>
      </c>
      <c r="D63" s="994">
        <v>19</v>
      </c>
      <c r="E63" s="994">
        <v>1</v>
      </c>
      <c r="F63" s="995">
        <f t="shared" si="68"/>
        <v>20</v>
      </c>
      <c r="G63" s="993">
        <v>0</v>
      </c>
      <c r="H63" s="994">
        <v>0</v>
      </c>
      <c r="I63" s="994">
        <v>0</v>
      </c>
      <c r="J63" s="995">
        <f t="shared" si="69"/>
        <v>0</v>
      </c>
      <c r="K63" s="993">
        <v>0</v>
      </c>
      <c r="L63" s="994">
        <v>0</v>
      </c>
      <c r="M63" s="994">
        <v>0</v>
      </c>
      <c r="N63" s="995">
        <f t="shared" si="70"/>
        <v>0</v>
      </c>
      <c r="O63" s="993">
        <v>0</v>
      </c>
      <c r="P63" s="994">
        <v>0</v>
      </c>
      <c r="Q63" s="994">
        <v>0</v>
      </c>
      <c r="R63" s="996">
        <f t="shared" si="71"/>
        <v>0</v>
      </c>
      <c r="S63" s="993">
        <f t="shared" si="72"/>
        <v>1</v>
      </c>
      <c r="T63" s="994">
        <f t="shared" si="73"/>
        <v>19</v>
      </c>
      <c r="U63" s="994">
        <f t="shared" si="74"/>
        <v>1</v>
      </c>
      <c r="V63" s="995">
        <f t="shared" si="75"/>
        <v>20</v>
      </c>
    </row>
    <row r="64" spans="1:22" x14ac:dyDescent="0.2">
      <c r="A64" s="959">
        <v>3</v>
      </c>
      <c r="B64" s="960" t="s">
        <v>524</v>
      </c>
      <c r="C64" s="993">
        <v>1</v>
      </c>
      <c r="D64" s="994">
        <v>20</v>
      </c>
      <c r="E64" s="994">
        <v>10</v>
      </c>
      <c r="F64" s="995">
        <f t="shared" si="68"/>
        <v>30</v>
      </c>
      <c r="G64" s="993">
        <v>1</v>
      </c>
      <c r="H64" s="994">
        <v>21</v>
      </c>
      <c r="I64" s="994">
        <v>2</v>
      </c>
      <c r="J64" s="995">
        <f t="shared" si="69"/>
        <v>23</v>
      </c>
      <c r="K64" s="993">
        <v>0</v>
      </c>
      <c r="L64" s="994">
        <v>0</v>
      </c>
      <c r="M64" s="994">
        <v>0</v>
      </c>
      <c r="N64" s="995">
        <f t="shared" si="70"/>
        <v>0</v>
      </c>
      <c r="O64" s="993">
        <v>2</v>
      </c>
      <c r="P64" s="994">
        <v>20</v>
      </c>
      <c r="Q64" s="994">
        <v>15</v>
      </c>
      <c r="R64" s="996">
        <f t="shared" si="71"/>
        <v>35</v>
      </c>
      <c r="S64" s="993">
        <f t="shared" si="72"/>
        <v>4</v>
      </c>
      <c r="T64" s="994">
        <f t="shared" si="73"/>
        <v>61</v>
      </c>
      <c r="U64" s="994">
        <f t="shared" si="74"/>
        <v>27</v>
      </c>
      <c r="V64" s="995">
        <f t="shared" si="75"/>
        <v>88</v>
      </c>
    </row>
    <row r="65" spans="1:22" x14ac:dyDescent="0.2">
      <c r="A65" s="959">
        <v>4</v>
      </c>
      <c r="B65" s="960" t="s">
        <v>558</v>
      </c>
      <c r="C65" s="993">
        <v>0</v>
      </c>
      <c r="D65" s="994">
        <v>0</v>
      </c>
      <c r="E65" s="994">
        <v>0</v>
      </c>
      <c r="F65" s="995">
        <f t="shared" si="68"/>
        <v>0</v>
      </c>
      <c r="G65" s="993">
        <v>0</v>
      </c>
      <c r="H65" s="994">
        <v>0</v>
      </c>
      <c r="I65" s="994">
        <v>0</v>
      </c>
      <c r="J65" s="995">
        <f t="shared" si="69"/>
        <v>0</v>
      </c>
      <c r="K65" s="993">
        <v>0</v>
      </c>
      <c r="L65" s="994">
        <v>0</v>
      </c>
      <c r="M65" s="994">
        <v>0</v>
      </c>
      <c r="N65" s="995">
        <f t="shared" si="70"/>
        <v>0</v>
      </c>
      <c r="O65" s="993">
        <v>0</v>
      </c>
      <c r="P65" s="994">
        <v>0</v>
      </c>
      <c r="Q65" s="994">
        <v>0</v>
      </c>
      <c r="R65" s="996">
        <f t="shared" si="71"/>
        <v>0</v>
      </c>
      <c r="S65" s="993">
        <f t="shared" si="72"/>
        <v>0</v>
      </c>
      <c r="T65" s="994">
        <f t="shared" si="73"/>
        <v>0</v>
      </c>
      <c r="U65" s="994">
        <f t="shared" si="74"/>
        <v>0</v>
      </c>
      <c r="V65" s="995">
        <f t="shared" si="75"/>
        <v>0</v>
      </c>
    </row>
    <row r="66" spans="1:22" x14ac:dyDescent="0.2">
      <c r="A66" s="959">
        <v>5</v>
      </c>
      <c r="B66" s="960" t="s">
        <v>522</v>
      </c>
      <c r="C66" s="993">
        <v>1</v>
      </c>
      <c r="D66" s="994">
        <v>2</v>
      </c>
      <c r="E66" s="994">
        <v>1</v>
      </c>
      <c r="F66" s="995">
        <f t="shared" si="68"/>
        <v>3</v>
      </c>
      <c r="G66" s="993">
        <v>0</v>
      </c>
      <c r="H66" s="994">
        <v>0</v>
      </c>
      <c r="I66" s="994">
        <v>0</v>
      </c>
      <c r="J66" s="995">
        <f t="shared" si="69"/>
        <v>0</v>
      </c>
      <c r="K66" s="993">
        <v>0</v>
      </c>
      <c r="L66" s="994">
        <v>0</v>
      </c>
      <c r="M66" s="994">
        <v>0</v>
      </c>
      <c r="N66" s="995">
        <f t="shared" si="70"/>
        <v>0</v>
      </c>
      <c r="O66" s="993">
        <v>1</v>
      </c>
      <c r="P66" s="994">
        <v>10</v>
      </c>
      <c r="Q66" s="994">
        <v>9</v>
      </c>
      <c r="R66" s="996">
        <f t="shared" si="71"/>
        <v>19</v>
      </c>
      <c r="S66" s="993">
        <f t="shared" si="72"/>
        <v>2</v>
      </c>
      <c r="T66" s="994">
        <f t="shared" si="73"/>
        <v>12</v>
      </c>
      <c r="U66" s="994">
        <f t="shared" si="74"/>
        <v>10</v>
      </c>
      <c r="V66" s="995">
        <f t="shared" si="75"/>
        <v>22</v>
      </c>
    </row>
    <row r="67" spans="1:22" x14ac:dyDescent="0.2">
      <c r="A67" s="959">
        <v>6</v>
      </c>
      <c r="B67" s="960" t="s">
        <v>521</v>
      </c>
      <c r="C67" s="993">
        <v>3</v>
      </c>
      <c r="D67" s="994">
        <v>38</v>
      </c>
      <c r="E67" s="994">
        <v>16</v>
      </c>
      <c r="F67" s="995">
        <f t="shared" si="68"/>
        <v>54</v>
      </c>
      <c r="G67" s="993">
        <v>1</v>
      </c>
      <c r="H67" s="994">
        <v>3</v>
      </c>
      <c r="I67" s="994">
        <v>1</v>
      </c>
      <c r="J67" s="995">
        <f t="shared" si="69"/>
        <v>4</v>
      </c>
      <c r="K67" s="993">
        <v>0</v>
      </c>
      <c r="L67" s="994">
        <v>0</v>
      </c>
      <c r="M67" s="994">
        <v>0</v>
      </c>
      <c r="N67" s="995">
        <f t="shared" si="70"/>
        <v>0</v>
      </c>
      <c r="O67" s="993">
        <v>7</v>
      </c>
      <c r="P67" s="994">
        <v>193</v>
      </c>
      <c r="Q67" s="994">
        <v>202</v>
      </c>
      <c r="R67" s="996">
        <f t="shared" si="71"/>
        <v>395</v>
      </c>
      <c r="S67" s="993">
        <f t="shared" si="72"/>
        <v>11</v>
      </c>
      <c r="T67" s="994">
        <f t="shared" si="73"/>
        <v>234</v>
      </c>
      <c r="U67" s="994">
        <f t="shared" si="74"/>
        <v>219</v>
      </c>
      <c r="V67" s="995">
        <f t="shared" si="75"/>
        <v>453</v>
      </c>
    </row>
    <row r="68" spans="1:22" x14ac:dyDescent="0.2">
      <c r="A68" s="959">
        <v>7</v>
      </c>
      <c r="B68" s="960" t="s">
        <v>520</v>
      </c>
      <c r="C68" s="993">
        <v>0</v>
      </c>
      <c r="D68" s="994">
        <v>0</v>
      </c>
      <c r="E68" s="994">
        <v>0</v>
      </c>
      <c r="F68" s="995">
        <f t="shared" si="68"/>
        <v>0</v>
      </c>
      <c r="G68" s="993">
        <v>0</v>
      </c>
      <c r="H68" s="994">
        <v>0</v>
      </c>
      <c r="I68" s="994">
        <v>0</v>
      </c>
      <c r="J68" s="995">
        <f t="shared" si="69"/>
        <v>0</v>
      </c>
      <c r="K68" s="993">
        <v>0</v>
      </c>
      <c r="L68" s="994">
        <v>0</v>
      </c>
      <c r="M68" s="994">
        <v>0</v>
      </c>
      <c r="N68" s="995">
        <f t="shared" si="70"/>
        <v>0</v>
      </c>
      <c r="O68" s="993">
        <v>1</v>
      </c>
      <c r="P68" s="994">
        <v>5</v>
      </c>
      <c r="Q68" s="994">
        <v>0</v>
      </c>
      <c r="R68" s="996">
        <f t="shared" si="71"/>
        <v>5</v>
      </c>
      <c r="S68" s="993">
        <f t="shared" si="72"/>
        <v>1</v>
      </c>
      <c r="T68" s="994">
        <f t="shared" si="73"/>
        <v>5</v>
      </c>
      <c r="U68" s="994">
        <f t="shared" si="74"/>
        <v>0</v>
      </c>
      <c r="V68" s="995">
        <f t="shared" si="75"/>
        <v>5</v>
      </c>
    </row>
    <row r="69" spans="1:22" x14ac:dyDescent="0.2">
      <c r="A69" s="991">
        <v>8</v>
      </c>
      <c r="B69" s="992" t="s">
        <v>519</v>
      </c>
      <c r="C69" s="993">
        <v>0</v>
      </c>
      <c r="D69" s="994">
        <v>0</v>
      </c>
      <c r="E69" s="994">
        <v>0</v>
      </c>
      <c r="F69" s="995">
        <f t="shared" si="68"/>
        <v>0</v>
      </c>
      <c r="G69" s="993">
        <v>0</v>
      </c>
      <c r="H69" s="994">
        <v>0</v>
      </c>
      <c r="I69" s="994">
        <v>0</v>
      </c>
      <c r="J69" s="995">
        <f t="shared" si="69"/>
        <v>0</v>
      </c>
      <c r="K69" s="993">
        <v>0</v>
      </c>
      <c r="L69" s="994">
        <v>0</v>
      </c>
      <c r="M69" s="994">
        <v>0</v>
      </c>
      <c r="N69" s="995">
        <f t="shared" si="70"/>
        <v>0</v>
      </c>
      <c r="O69" s="993">
        <v>3</v>
      </c>
      <c r="P69" s="994">
        <v>103</v>
      </c>
      <c r="Q69" s="994">
        <v>27</v>
      </c>
      <c r="R69" s="996">
        <f t="shared" si="71"/>
        <v>130</v>
      </c>
      <c r="S69" s="993">
        <f t="shared" si="72"/>
        <v>3</v>
      </c>
      <c r="T69" s="994">
        <f t="shared" si="73"/>
        <v>103</v>
      </c>
      <c r="U69" s="994">
        <f t="shared" si="74"/>
        <v>27</v>
      </c>
      <c r="V69" s="995">
        <f t="shared" si="75"/>
        <v>130</v>
      </c>
    </row>
    <row r="70" spans="1:22" ht="13.5" thickBot="1" x14ac:dyDescent="0.25">
      <c r="A70" s="997">
        <v>9</v>
      </c>
      <c r="B70" s="998" t="s">
        <v>518</v>
      </c>
      <c r="C70" s="999">
        <v>0</v>
      </c>
      <c r="D70" s="1000">
        <v>0</v>
      </c>
      <c r="E70" s="1000">
        <v>0</v>
      </c>
      <c r="F70" s="1001">
        <f t="shared" si="68"/>
        <v>0</v>
      </c>
      <c r="G70" s="999">
        <v>0</v>
      </c>
      <c r="H70" s="1000">
        <v>0</v>
      </c>
      <c r="I70" s="1000">
        <v>0</v>
      </c>
      <c r="J70" s="1001">
        <f t="shared" si="69"/>
        <v>0</v>
      </c>
      <c r="K70" s="999">
        <v>0</v>
      </c>
      <c r="L70" s="1000">
        <v>0</v>
      </c>
      <c r="M70" s="1000">
        <v>0</v>
      </c>
      <c r="N70" s="1001">
        <f t="shared" si="70"/>
        <v>0</v>
      </c>
      <c r="O70" s="999">
        <v>5</v>
      </c>
      <c r="P70" s="1000">
        <v>167</v>
      </c>
      <c r="Q70" s="1000">
        <v>26</v>
      </c>
      <c r="R70" s="1002">
        <f t="shared" si="71"/>
        <v>193</v>
      </c>
      <c r="S70" s="999">
        <f t="shared" si="72"/>
        <v>5</v>
      </c>
      <c r="T70" s="1000">
        <f t="shared" si="73"/>
        <v>167</v>
      </c>
      <c r="U70" s="1000">
        <f t="shared" si="74"/>
        <v>26</v>
      </c>
      <c r="V70" s="1001">
        <f t="shared" si="75"/>
        <v>193</v>
      </c>
    </row>
    <row r="71" spans="1:22" ht="13.5" thickBot="1" x14ac:dyDescent="0.25">
      <c r="A71" s="3067" t="s">
        <v>3</v>
      </c>
      <c r="B71" s="3068"/>
      <c r="C71" s="1003">
        <f t="shared" ref="C71:V71" si="76">SUM(C61:C70)</f>
        <v>6</v>
      </c>
      <c r="D71" s="1004">
        <f t="shared" si="76"/>
        <v>79</v>
      </c>
      <c r="E71" s="1004">
        <f t="shared" si="76"/>
        <v>28</v>
      </c>
      <c r="F71" s="1005">
        <f t="shared" si="76"/>
        <v>107</v>
      </c>
      <c r="G71" s="1003">
        <f t="shared" si="76"/>
        <v>2</v>
      </c>
      <c r="H71" s="1004">
        <f t="shared" si="76"/>
        <v>24</v>
      </c>
      <c r="I71" s="1004">
        <f t="shared" si="76"/>
        <v>3</v>
      </c>
      <c r="J71" s="1005">
        <f t="shared" si="76"/>
        <v>27</v>
      </c>
      <c r="K71" s="1003">
        <f t="shared" si="76"/>
        <v>0</v>
      </c>
      <c r="L71" s="1004">
        <f t="shared" si="76"/>
        <v>0</v>
      </c>
      <c r="M71" s="1004">
        <f t="shared" si="76"/>
        <v>0</v>
      </c>
      <c r="N71" s="1005">
        <f t="shared" si="76"/>
        <v>0</v>
      </c>
      <c r="O71" s="1003">
        <f t="shared" si="76"/>
        <v>19</v>
      </c>
      <c r="P71" s="1004">
        <f t="shared" si="76"/>
        <v>498</v>
      </c>
      <c r="Q71" s="1004">
        <f t="shared" si="76"/>
        <v>279</v>
      </c>
      <c r="R71" s="1005">
        <f t="shared" si="76"/>
        <v>777</v>
      </c>
      <c r="S71" s="1003">
        <f t="shared" si="76"/>
        <v>27</v>
      </c>
      <c r="T71" s="1004">
        <f t="shared" si="76"/>
        <v>601</v>
      </c>
      <c r="U71" s="1004">
        <f t="shared" si="76"/>
        <v>310</v>
      </c>
      <c r="V71" s="1005">
        <f t="shared" si="76"/>
        <v>911</v>
      </c>
    </row>
    <row r="73" spans="1:22" ht="15.75" x14ac:dyDescent="0.25">
      <c r="A73" s="3043" t="s">
        <v>547</v>
      </c>
      <c r="B73" s="3043"/>
      <c r="C73" s="3043"/>
      <c r="D73" s="3043"/>
      <c r="E73" s="3043"/>
      <c r="F73" s="3043"/>
      <c r="G73" s="3043"/>
      <c r="H73" s="3043"/>
      <c r="I73" s="3043"/>
      <c r="J73" s="3043"/>
      <c r="K73" s="3043"/>
      <c r="L73" s="3043"/>
      <c r="M73" s="3043"/>
      <c r="N73" s="3043"/>
      <c r="O73" s="3043"/>
      <c r="P73" s="3043"/>
      <c r="Q73" s="3043"/>
      <c r="R73" s="3043"/>
      <c r="S73" s="3043"/>
      <c r="T73" s="3043"/>
      <c r="U73" s="3043"/>
      <c r="V73" s="3043"/>
    </row>
    <row r="74" spans="1:22" ht="15.75" x14ac:dyDescent="0.25">
      <c r="A74" s="3043" t="s">
        <v>562</v>
      </c>
      <c r="B74" s="3043"/>
      <c r="C74" s="3043"/>
      <c r="D74" s="3043"/>
      <c r="E74" s="3043"/>
      <c r="F74" s="3043"/>
      <c r="G74" s="3043"/>
      <c r="H74" s="3043"/>
      <c r="I74" s="3043"/>
      <c r="J74" s="3043"/>
      <c r="K74" s="3043"/>
      <c r="L74" s="3043"/>
      <c r="M74" s="3043"/>
      <c r="N74" s="3043"/>
      <c r="O74" s="3043"/>
      <c r="P74" s="3043"/>
      <c r="Q74" s="3043"/>
      <c r="R74" s="3043"/>
      <c r="S74" s="3043"/>
      <c r="T74" s="3043"/>
      <c r="U74" s="3043"/>
      <c r="V74" s="3043"/>
    </row>
    <row r="75" spans="1:22" ht="13.5" thickBot="1" x14ac:dyDescent="0.25">
      <c r="A75" s="940"/>
      <c r="B75" s="940"/>
      <c r="C75" s="940"/>
      <c r="D75" s="940"/>
      <c r="E75" s="940"/>
      <c r="F75" s="940"/>
      <c r="G75" s="940"/>
      <c r="H75" s="940"/>
      <c r="I75" s="940"/>
      <c r="J75" s="940"/>
      <c r="K75" s="940"/>
      <c r="L75" s="940"/>
      <c r="M75" s="940"/>
      <c r="N75" s="940"/>
      <c r="O75" s="941"/>
      <c r="P75" s="941"/>
      <c r="Q75" s="941"/>
      <c r="R75" s="941"/>
      <c r="S75" s="940"/>
      <c r="T75" s="940"/>
      <c r="U75" s="940"/>
      <c r="V75" s="940"/>
    </row>
    <row r="76" spans="1:22" x14ac:dyDescent="0.2">
      <c r="A76" s="3047" t="s">
        <v>0</v>
      </c>
      <c r="B76" s="3047" t="s">
        <v>553</v>
      </c>
      <c r="C76" s="3044" t="s">
        <v>44</v>
      </c>
      <c r="D76" s="3045"/>
      <c r="E76" s="3045"/>
      <c r="F76" s="3046"/>
      <c r="G76" s="3050" t="s">
        <v>43</v>
      </c>
      <c r="H76" s="3051"/>
      <c r="I76" s="3051"/>
      <c r="J76" s="3052"/>
      <c r="K76" s="3050" t="s">
        <v>554</v>
      </c>
      <c r="L76" s="3051"/>
      <c r="M76" s="3051"/>
      <c r="N76" s="3052"/>
      <c r="O76" s="3044" t="s">
        <v>555</v>
      </c>
      <c r="P76" s="3045"/>
      <c r="Q76" s="3045"/>
      <c r="R76" s="3046"/>
      <c r="S76" s="3044" t="s">
        <v>3</v>
      </c>
      <c r="T76" s="3045"/>
      <c r="U76" s="3045"/>
      <c r="V76" s="3046"/>
    </row>
    <row r="77" spans="1:22" x14ac:dyDescent="0.2">
      <c r="A77" s="3048"/>
      <c r="B77" s="3048"/>
      <c r="C77" s="3057" t="s">
        <v>556</v>
      </c>
      <c r="D77" s="3055" t="s">
        <v>440</v>
      </c>
      <c r="E77" s="3055"/>
      <c r="F77" s="3056"/>
      <c r="G77" s="3057" t="s">
        <v>556</v>
      </c>
      <c r="H77" s="3055" t="s">
        <v>440</v>
      </c>
      <c r="I77" s="3055"/>
      <c r="J77" s="3056"/>
      <c r="K77" s="3057" t="s">
        <v>556</v>
      </c>
      <c r="L77" s="3059" t="s">
        <v>440</v>
      </c>
      <c r="M77" s="3060"/>
      <c r="N77" s="3061"/>
      <c r="O77" s="3053" t="s">
        <v>556</v>
      </c>
      <c r="P77" s="3055" t="s">
        <v>440</v>
      </c>
      <c r="Q77" s="3055"/>
      <c r="R77" s="3056"/>
      <c r="S77" s="3053" t="s">
        <v>556</v>
      </c>
      <c r="T77" s="3055" t="s">
        <v>440</v>
      </c>
      <c r="U77" s="3055"/>
      <c r="V77" s="3056"/>
    </row>
    <row r="78" spans="1:22" ht="13.5" thickBot="1" x14ac:dyDescent="0.25">
      <c r="A78" s="3049"/>
      <c r="B78" s="3049"/>
      <c r="C78" s="3063"/>
      <c r="D78" s="944" t="s">
        <v>127</v>
      </c>
      <c r="E78" s="944" t="s">
        <v>131</v>
      </c>
      <c r="F78" s="945" t="s">
        <v>430</v>
      </c>
      <c r="G78" s="3058"/>
      <c r="H78" s="946" t="s">
        <v>127</v>
      </c>
      <c r="I78" s="946" t="s">
        <v>131</v>
      </c>
      <c r="J78" s="947" t="s">
        <v>430</v>
      </c>
      <c r="K78" s="3058"/>
      <c r="L78" s="946" t="s">
        <v>127</v>
      </c>
      <c r="M78" s="946" t="s">
        <v>131</v>
      </c>
      <c r="N78" s="947" t="s">
        <v>430</v>
      </c>
      <c r="O78" s="3054"/>
      <c r="P78" s="946" t="s">
        <v>127</v>
      </c>
      <c r="Q78" s="946" t="s">
        <v>131</v>
      </c>
      <c r="R78" s="947" t="s">
        <v>430</v>
      </c>
      <c r="S78" s="3057"/>
      <c r="T78" s="944" t="s">
        <v>127</v>
      </c>
      <c r="U78" s="944" t="s">
        <v>131</v>
      </c>
      <c r="V78" s="945" t="s">
        <v>430</v>
      </c>
    </row>
    <row r="79" spans="1:22" x14ac:dyDescent="0.2">
      <c r="A79" s="985">
        <v>0</v>
      </c>
      <c r="B79" s="986" t="s">
        <v>557</v>
      </c>
      <c r="C79" s="987">
        <v>0</v>
      </c>
      <c r="D79" s="988">
        <v>0</v>
      </c>
      <c r="E79" s="988">
        <v>0</v>
      </c>
      <c r="F79" s="989">
        <f t="shared" ref="F79:F88" si="77">SUM(D79:E79)</f>
        <v>0</v>
      </c>
      <c r="G79" s="987">
        <v>0</v>
      </c>
      <c r="H79" s="988">
        <v>0</v>
      </c>
      <c r="I79" s="988">
        <v>0</v>
      </c>
      <c r="J79" s="989">
        <f t="shared" ref="J79:J88" si="78">SUM(H79:I79)</f>
        <v>0</v>
      </c>
      <c r="K79" s="987">
        <v>0</v>
      </c>
      <c r="L79" s="988">
        <v>0</v>
      </c>
      <c r="M79" s="988">
        <v>0</v>
      </c>
      <c r="N79" s="989">
        <f t="shared" ref="N79:N88" si="79">SUM(L79:M79)</f>
        <v>0</v>
      </c>
      <c r="O79" s="987">
        <v>0</v>
      </c>
      <c r="P79" s="988">
        <v>0</v>
      </c>
      <c r="Q79" s="988">
        <v>0</v>
      </c>
      <c r="R79" s="990">
        <f t="shared" ref="R79:R88" si="80">SUM(P79:Q79)</f>
        <v>0</v>
      </c>
      <c r="S79" s="987">
        <f t="shared" ref="S79:S88" si="81">+C79+G79+K79+O79</f>
        <v>0</v>
      </c>
      <c r="T79" s="988">
        <f t="shared" ref="T79:T88" si="82">+D79+H79+L79+P79</f>
        <v>0</v>
      </c>
      <c r="U79" s="988">
        <f t="shared" ref="U79:U88" si="83">+E79+I79+M79+Q79</f>
        <v>0</v>
      </c>
      <c r="V79" s="989">
        <f t="shared" ref="V79:V88" si="84">SUM(T79:U79)</f>
        <v>0</v>
      </c>
    </row>
    <row r="80" spans="1:22" x14ac:dyDescent="0.2">
      <c r="A80" s="991">
        <v>1</v>
      </c>
      <c r="B80" s="992" t="s">
        <v>526</v>
      </c>
      <c r="C80" s="993">
        <v>0</v>
      </c>
      <c r="D80" s="994">
        <v>0</v>
      </c>
      <c r="E80" s="994">
        <v>0</v>
      </c>
      <c r="F80" s="995">
        <f t="shared" si="77"/>
        <v>0</v>
      </c>
      <c r="G80" s="993">
        <v>0</v>
      </c>
      <c r="H80" s="994">
        <v>0</v>
      </c>
      <c r="I80" s="994">
        <v>0</v>
      </c>
      <c r="J80" s="995">
        <f t="shared" si="78"/>
        <v>0</v>
      </c>
      <c r="K80" s="993">
        <v>0</v>
      </c>
      <c r="L80" s="994">
        <v>0</v>
      </c>
      <c r="M80" s="994">
        <v>0</v>
      </c>
      <c r="N80" s="995">
        <f t="shared" si="79"/>
        <v>0</v>
      </c>
      <c r="O80" s="993">
        <v>0</v>
      </c>
      <c r="P80" s="994">
        <v>0</v>
      </c>
      <c r="Q80" s="994">
        <v>0</v>
      </c>
      <c r="R80" s="996">
        <f t="shared" si="80"/>
        <v>0</v>
      </c>
      <c r="S80" s="993">
        <f t="shared" si="81"/>
        <v>0</v>
      </c>
      <c r="T80" s="994">
        <f t="shared" si="82"/>
        <v>0</v>
      </c>
      <c r="U80" s="994">
        <f t="shared" si="83"/>
        <v>0</v>
      </c>
      <c r="V80" s="995">
        <f t="shared" si="84"/>
        <v>0</v>
      </c>
    </row>
    <row r="81" spans="1:22" x14ac:dyDescent="0.2">
      <c r="A81" s="959">
        <v>2</v>
      </c>
      <c r="B81" s="960" t="s">
        <v>525</v>
      </c>
      <c r="C81" s="993">
        <v>0</v>
      </c>
      <c r="D81" s="994">
        <v>0</v>
      </c>
      <c r="E81" s="994">
        <v>0</v>
      </c>
      <c r="F81" s="995">
        <f t="shared" si="77"/>
        <v>0</v>
      </c>
      <c r="G81" s="993">
        <v>0</v>
      </c>
      <c r="H81" s="994">
        <v>0</v>
      </c>
      <c r="I81" s="994">
        <v>0</v>
      </c>
      <c r="J81" s="995">
        <f t="shared" si="78"/>
        <v>0</v>
      </c>
      <c r="K81" s="993">
        <v>0</v>
      </c>
      <c r="L81" s="994">
        <v>0</v>
      </c>
      <c r="M81" s="994">
        <v>0</v>
      </c>
      <c r="N81" s="995">
        <f t="shared" si="79"/>
        <v>0</v>
      </c>
      <c r="O81" s="993">
        <v>0</v>
      </c>
      <c r="P81" s="994">
        <v>0</v>
      </c>
      <c r="Q81" s="994">
        <v>0</v>
      </c>
      <c r="R81" s="996">
        <f t="shared" si="80"/>
        <v>0</v>
      </c>
      <c r="S81" s="993">
        <f t="shared" si="81"/>
        <v>0</v>
      </c>
      <c r="T81" s="994">
        <f t="shared" si="82"/>
        <v>0</v>
      </c>
      <c r="U81" s="994">
        <f t="shared" si="83"/>
        <v>0</v>
      </c>
      <c r="V81" s="995">
        <f t="shared" si="84"/>
        <v>0</v>
      </c>
    </row>
    <row r="82" spans="1:22" x14ac:dyDescent="0.2">
      <c r="A82" s="959">
        <v>3</v>
      </c>
      <c r="B82" s="960" t="s">
        <v>524</v>
      </c>
      <c r="C82" s="993">
        <v>0</v>
      </c>
      <c r="D82" s="994">
        <v>0</v>
      </c>
      <c r="E82" s="994">
        <v>0</v>
      </c>
      <c r="F82" s="995">
        <f t="shared" si="77"/>
        <v>0</v>
      </c>
      <c r="G82" s="993">
        <v>0</v>
      </c>
      <c r="H82" s="994">
        <v>0</v>
      </c>
      <c r="I82" s="994">
        <v>0</v>
      </c>
      <c r="J82" s="995">
        <f t="shared" si="78"/>
        <v>0</v>
      </c>
      <c r="K82" s="993">
        <v>0</v>
      </c>
      <c r="L82" s="994">
        <v>0</v>
      </c>
      <c r="M82" s="994">
        <v>0</v>
      </c>
      <c r="N82" s="995">
        <f t="shared" si="79"/>
        <v>0</v>
      </c>
      <c r="O82" s="993">
        <v>1</v>
      </c>
      <c r="P82" s="994">
        <v>4</v>
      </c>
      <c r="Q82" s="994">
        <v>1</v>
      </c>
      <c r="R82" s="996">
        <f t="shared" si="80"/>
        <v>5</v>
      </c>
      <c r="S82" s="993">
        <f t="shared" si="81"/>
        <v>1</v>
      </c>
      <c r="T82" s="994">
        <f t="shared" si="82"/>
        <v>4</v>
      </c>
      <c r="U82" s="994">
        <f t="shared" si="83"/>
        <v>1</v>
      </c>
      <c r="V82" s="995">
        <f t="shared" si="84"/>
        <v>5</v>
      </c>
    </row>
    <row r="83" spans="1:22" x14ac:dyDescent="0.2">
      <c r="A83" s="959">
        <v>4</v>
      </c>
      <c r="B83" s="960" t="s">
        <v>558</v>
      </c>
      <c r="C83" s="993">
        <v>0</v>
      </c>
      <c r="D83" s="994">
        <v>0</v>
      </c>
      <c r="E83" s="994">
        <v>0</v>
      </c>
      <c r="F83" s="995">
        <f t="shared" si="77"/>
        <v>0</v>
      </c>
      <c r="G83" s="993">
        <v>0</v>
      </c>
      <c r="H83" s="994">
        <v>0</v>
      </c>
      <c r="I83" s="994">
        <v>0</v>
      </c>
      <c r="J83" s="995">
        <f t="shared" si="78"/>
        <v>0</v>
      </c>
      <c r="K83" s="993">
        <v>0</v>
      </c>
      <c r="L83" s="994">
        <v>0</v>
      </c>
      <c r="M83" s="994">
        <v>0</v>
      </c>
      <c r="N83" s="995">
        <f t="shared" si="79"/>
        <v>0</v>
      </c>
      <c r="O83" s="993">
        <v>0</v>
      </c>
      <c r="P83" s="994">
        <v>0</v>
      </c>
      <c r="Q83" s="994">
        <v>0</v>
      </c>
      <c r="R83" s="996">
        <f t="shared" si="80"/>
        <v>0</v>
      </c>
      <c r="S83" s="993">
        <f t="shared" si="81"/>
        <v>0</v>
      </c>
      <c r="T83" s="994">
        <f t="shared" si="82"/>
        <v>0</v>
      </c>
      <c r="U83" s="994">
        <f t="shared" si="83"/>
        <v>0</v>
      </c>
      <c r="V83" s="995">
        <f t="shared" si="84"/>
        <v>0</v>
      </c>
    </row>
    <row r="84" spans="1:22" x14ac:dyDescent="0.2">
      <c r="A84" s="959">
        <v>5</v>
      </c>
      <c r="B84" s="960" t="s">
        <v>522</v>
      </c>
      <c r="C84" s="993">
        <v>0</v>
      </c>
      <c r="D84" s="994">
        <v>0</v>
      </c>
      <c r="E84" s="994">
        <v>0</v>
      </c>
      <c r="F84" s="995">
        <f t="shared" si="77"/>
        <v>0</v>
      </c>
      <c r="G84" s="993">
        <v>0</v>
      </c>
      <c r="H84" s="994">
        <v>0</v>
      </c>
      <c r="I84" s="994">
        <v>0</v>
      </c>
      <c r="J84" s="995">
        <f t="shared" si="78"/>
        <v>0</v>
      </c>
      <c r="K84" s="993">
        <v>0</v>
      </c>
      <c r="L84" s="994">
        <v>0</v>
      </c>
      <c r="M84" s="994">
        <v>0</v>
      </c>
      <c r="N84" s="995">
        <f t="shared" si="79"/>
        <v>0</v>
      </c>
      <c r="O84" s="993">
        <v>2</v>
      </c>
      <c r="P84" s="994">
        <v>78</v>
      </c>
      <c r="Q84" s="994">
        <v>27</v>
      </c>
      <c r="R84" s="996">
        <f t="shared" si="80"/>
        <v>105</v>
      </c>
      <c r="S84" s="993">
        <f t="shared" si="81"/>
        <v>2</v>
      </c>
      <c r="T84" s="994">
        <f t="shared" si="82"/>
        <v>78</v>
      </c>
      <c r="U84" s="994">
        <f t="shared" si="83"/>
        <v>27</v>
      </c>
      <c r="V84" s="995">
        <f t="shared" si="84"/>
        <v>105</v>
      </c>
    </row>
    <row r="85" spans="1:22" x14ac:dyDescent="0.2">
      <c r="A85" s="959">
        <v>6</v>
      </c>
      <c r="B85" s="960" t="s">
        <v>521</v>
      </c>
      <c r="C85" s="993">
        <v>4</v>
      </c>
      <c r="D85" s="994">
        <v>43</v>
      </c>
      <c r="E85" s="994">
        <v>31</v>
      </c>
      <c r="F85" s="995">
        <f t="shared" si="77"/>
        <v>74</v>
      </c>
      <c r="G85" s="993">
        <v>2</v>
      </c>
      <c r="H85" s="994">
        <v>11</v>
      </c>
      <c r="I85" s="994">
        <v>6</v>
      </c>
      <c r="J85" s="995">
        <f t="shared" si="78"/>
        <v>17</v>
      </c>
      <c r="K85" s="993">
        <v>0</v>
      </c>
      <c r="L85" s="994">
        <v>0</v>
      </c>
      <c r="M85" s="994">
        <v>0</v>
      </c>
      <c r="N85" s="995">
        <f t="shared" si="79"/>
        <v>0</v>
      </c>
      <c r="O85" s="993">
        <v>1</v>
      </c>
      <c r="P85" s="994">
        <v>2</v>
      </c>
      <c r="Q85" s="994">
        <v>4</v>
      </c>
      <c r="R85" s="996">
        <f t="shared" si="80"/>
        <v>6</v>
      </c>
      <c r="S85" s="993">
        <f t="shared" si="81"/>
        <v>7</v>
      </c>
      <c r="T85" s="994">
        <f t="shared" si="82"/>
        <v>56</v>
      </c>
      <c r="U85" s="994">
        <f t="shared" si="83"/>
        <v>41</v>
      </c>
      <c r="V85" s="995">
        <f t="shared" si="84"/>
        <v>97</v>
      </c>
    </row>
    <row r="86" spans="1:22" x14ac:dyDescent="0.2">
      <c r="A86" s="959">
        <v>7</v>
      </c>
      <c r="B86" s="960" t="s">
        <v>520</v>
      </c>
      <c r="C86" s="993">
        <v>1</v>
      </c>
      <c r="D86" s="994">
        <v>143</v>
      </c>
      <c r="E86" s="994">
        <v>7</v>
      </c>
      <c r="F86" s="995">
        <f t="shared" si="77"/>
        <v>150</v>
      </c>
      <c r="G86" s="993">
        <v>0</v>
      </c>
      <c r="H86" s="994">
        <v>0</v>
      </c>
      <c r="I86" s="994">
        <v>0</v>
      </c>
      <c r="J86" s="995">
        <f t="shared" si="78"/>
        <v>0</v>
      </c>
      <c r="K86" s="993">
        <v>0</v>
      </c>
      <c r="L86" s="994">
        <v>0</v>
      </c>
      <c r="M86" s="994">
        <v>0</v>
      </c>
      <c r="N86" s="995">
        <f t="shared" si="79"/>
        <v>0</v>
      </c>
      <c r="O86" s="993">
        <v>2</v>
      </c>
      <c r="P86" s="994">
        <v>30</v>
      </c>
      <c r="Q86" s="994">
        <v>14</v>
      </c>
      <c r="R86" s="996">
        <f t="shared" si="80"/>
        <v>44</v>
      </c>
      <c r="S86" s="993">
        <f t="shared" si="81"/>
        <v>3</v>
      </c>
      <c r="T86" s="994">
        <f t="shared" si="82"/>
        <v>173</v>
      </c>
      <c r="U86" s="994">
        <f t="shared" si="83"/>
        <v>21</v>
      </c>
      <c r="V86" s="995">
        <f t="shared" si="84"/>
        <v>194</v>
      </c>
    </row>
    <row r="87" spans="1:22" x14ac:dyDescent="0.2">
      <c r="A87" s="991">
        <v>8</v>
      </c>
      <c r="B87" s="992" t="s">
        <v>519</v>
      </c>
      <c r="C87" s="993">
        <v>3</v>
      </c>
      <c r="D87" s="994">
        <f>14+1</f>
        <v>15</v>
      </c>
      <c r="E87" s="994">
        <f>8+1</f>
        <v>9</v>
      </c>
      <c r="F87" s="995">
        <f t="shared" si="77"/>
        <v>24</v>
      </c>
      <c r="G87" s="993">
        <v>4</v>
      </c>
      <c r="H87" s="994">
        <v>53</v>
      </c>
      <c r="I87" s="994">
        <v>12</v>
      </c>
      <c r="J87" s="995">
        <f t="shared" si="78"/>
        <v>65</v>
      </c>
      <c r="K87" s="993">
        <v>0</v>
      </c>
      <c r="L87" s="994">
        <v>0</v>
      </c>
      <c r="M87" s="994">
        <v>0</v>
      </c>
      <c r="N87" s="995">
        <f t="shared" si="79"/>
        <v>0</v>
      </c>
      <c r="O87" s="993">
        <v>13</v>
      </c>
      <c r="P87" s="994">
        <f>2+1+152+3</f>
        <v>158</v>
      </c>
      <c r="Q87" s="994">
        <f>1+112</f>
        <v>113</v>
      </c>
      <c r="R87" s="996">
        <f t="shared" si="80"/>
        <v>271</v>
      </c>
      <c r="S87" s="993">
        <f t="shared" si="81"/>
        <v>20</v>
      </c>
      <c r="T87" s="994">
        <f t="shared" si="82"/>
        <v>226</v>
      </c>
      <c r="U87" s="994">
        <f t="shared" si="83"/>
        <v>134</v>
      </c>
      <c r="V87" s="995">
        <f t="shared" si="84"/>
        <v>360</v>
      </c>
    </row>
    <row r="88" spans="1:22" ht="13.5" thickBot="1" x14ac:dyDescent="0.25">
      <c r="A88" s="997">
        <v>9</v>
      </c>
      <c r="B88" s="998" t="s">
        <v>518</v>
      </c>
      <c r="C88" s="999">
        <v>1</v>
      </c>
      <c r="D88" s="1000">
        <v>3</v>
      </c>
      <c r="E88" s="1000">
        <v>3</v>
      </c>
      <c r="F88" s="1001">
        <f t="shared" si="77"/>
        <v>6</v>
      </c>
      <c r="G88" s="999">
        <v>0</v>
      </c>
      <c r="H88" s="1000">
        <v>0</v>
      </c>
      <c r="I88" s="1000">
        <v>0</v>
      </c>
      <c r="J88" s="1001">
        <f t="shared" si="78"/>
        <v>0</v>
      </c>
      <c r="K88" s="999">
        <v>0</v>
      </c>
      <c r="L88" s="1000">
        <v>0</v>
      </c>
      <c r="M88" s="1000">
        <v>0</v>
      </c>
      <c r="N88" s="1001">
        <f t="shared" si="79"/>
        <v>0</v>
      </c>
      <c r="O88" s="999">
        <v>5</v>
      </c>
      <c r="P88" s="1000">
        <f>5+511</f>
        <v>516</v>
      </c>
      <c r="Q88" s="1000">
        <f>71+3</f>
        <v>74</v>
      </c>
      <c r="R88" s="1002">
        <f t="shared" si="80"/>
        <v>590</v>
      </c>
      <c r="S88" s="999">
        <f t="shared" si="81"/>
        <v>6</v>
      </c>
      <c r="T88" s="1000">
        <f t="shared" si="82"/>
        <v>519</v>
      </c>
      <c r="U88" s="1000">
        <f t="shared" si="83"/>
        <v>77</v>
      </c>
      <c r="V88" s="1001">
        <f t="shared" si="84"/>
        <v>596</v>
      </c>
    </row>
    <row r="89" spans="1:22" ht="13.5" thickBot="1" x14ac:dyDescent="0.25">
      <c r="A89" s="3067" t="s">
        <v>3</v>
      </c>
      <c r="B89" s="3068"/>
      <c r="C89" s="1003">
        <f t="shared" ref="C89:V89" si="85">SUM(C79:C88)</f>
        <v>9</v>
      </c>
      <c r="D89" s="1004">
        <f t="shared" si="85"/>
        <v>204</v>
      </c>
      <c r="E89" s="1004">
        <f t="shared" si="85"/>
        <v>50</v>
      </c>
      <c r="F89" s="1005">
        <f t="shared" si="85"/>
        <v>254</v>
      </c>
      <c r="G89" s="1003">
        <f t="shared" si="85"/>
        <v>6</v>
      </c>
      <c r="H89" s="1004">
        <f t="shared" si="85"/>
        <v>64</v>
      </c>
      <c r="I89" s="1004">
        <f t="shared" si="85"/>
        <v>18</v>
      </c>
      <c r="J89" s="1005">
        <f t="shared" si="85"/>
        <v>82</v>
      </c>
      <c r="K89" s="1003">
        <f t="shared" si="85"/>
        <v>0</v>
      </c>
      <c r="L89" s="1004">
        <f t="shared" si="85"/>
        <v>0</v>
      </c>
      <c r="M89" s="1004">
        <f t="shared" si="85"/>
        <v>0</v>
      </c>
      <c r="N89" s="1005">
        <f t="shared" si="85"/>
        <v>0</v>
      </c>
      <c r="O89" s="1003">
        <f t="shared" si="85"/>
        <v>24</v>
      </c>
      <c r="P89" s="1004">
        <f t="shared" si="85"/>
        <v>788</v>
      </c>
      <c r="Q89" s="1004">
        <f t="shared" si="85"/>
        <v>233</v>
      </c>
      <c r="R89" s="1005">
        <f t="shared" si="85"/>
        <v>1021</v>
      </c>
      <c r="S89" s="1003">
        <f t="shared" si="85"/>
        <v>39</v>
      </c>
      <c r="T89" s="1004">
        <f t="shared" si="85"/>
        <v>1056</v>
      </c>
      <c r="U89" s="1004">
        <f t="shared" si="85"/>
        <v>301</v>
      </c>
      <c r="V89" s="1005">
        <f t="shared" si="85"/>
        <v>1357</v>
      </c>
    </row>
    <row r="90" spans="1:22" x14ac:dyDescent="0.2">
      <c r="T90" s="656"/>
    </row>
    <row r="91" spans="1:22" ht="15.75" x14ac:dyDescent="0.25">
      <c r="A91" s="3043" t="s">
        <v>547</v>
      </c>
      <c r="B91" s="3043"/>
      <c r="C91" s="3043"/>
      <c r="D91" s="3043"/>
      <c r="E91" s="3043"/>
      <c r="F91" s="3043"/>
      <c r="G91" s="3043"/>
      <c r="H91" s="3043"/>
      <c r="I91" s="3043"/>
      <c r="J91" s="3043"/>
      <c r="K91" s="3043"/>
      <c r="L91" s="3043"/>
      <c r="M91" s="3043"/>
      <c r="N91" s="3043"/>
      <c r="O91" s="3043"/>
      <c r="P91" s="3043"/>
      <c r="Q91" s="3043"/>
      <c r="R91" s="3043"/>
      <c r="S91" s="3043"/>
      <c r="T91" s="3043"/>
      <c r="U91" s="3043"/>
      <c r="V91" s="3043"/>
    </row>
    <row r="92" spans="1:22" ht="15.75" x14ac:dyDescent="0.25">
      <c r="A92" s="3043" t="s">
        <v>563</v>
      </c>
      <c r="B92" s="3043"/>
      <c r="C92" s="3043"/>
      <c r="D92" s="3043"/>
      <c r="E92" s="3043"/>
      <c r="F92" s="3043"/>
      <c r="G92" s="3043"/>
      <c r="H92" s="3043"/>
      <c r="I92" s="3043"/>
      <c r="J92" s="3043"/>
      <c r="K92" s="3043"/>
      <c r="L92" s="3043"/>
      <c r="M92" s="3043"/>
      <c r="N92" s="3043"/>
      <c r="O92" s="3043"/>
      <c r="P92" s="3043"/>
      <c r="Q92" s="3043"/>
      <c r="R92" s="3043"/>
      <c r="S92" s="3043"/>
      <c r="T92" s="3043"/>
      <c r="U92" s="3043"/>
      <c r="V92" s="3043"/>
    </row>
    <row r="93" spans="1:22" ht="13.5" thickBot="1" x14ac:dyDescent="0.25">
      <c r="A93" s="940"/>
      <c r="B93" s="940"/>
      <c r="C93" s="940"/>
      <c r="D93" s="940"/>
      <c r="E93" s="940"/>
      <c r="F93" s="940"/>
      <c r="G93" s="940"/>
      <c r="H93" s="940"/>
      <c r="I93" s="940"/>
      <c r="J93" s="940"/>
      <c r="K93" s="940"/>
      <c r="L93" s="940"/>
      <c r="M93" s="940"/>
      <c r="N93" s="940"/>
      <c r="O93" s="941"/>
      <c r="P93" s="941"/>
      <c r="Q93" s="941"/>
      <c r="R93" s="941"/>
      <c r="S93" s="940"/>
      <c r="T93" s="940"/>
      <c r="U93" s="940"/>
      <c r="V93" s="940"/>
    </row>
    <row r="94" spans="1:22" x14ac:dyDescent="0.2">
      <c r="A94" s="3047" t="s">
        <v>0</v>
      </c>
      <c r="B94" s="3047" t="s">
        <v>553</v>
      </c>
      <c r="C94" s="3044" t="s">
        <v>44</v>
      </c>
      <c r="D94" s="3045"/>
      <c r="E94" s="3045"/>
      <c r="F94" s="3046"/>
      <c r="G94" s="3050" t="s">
        <v>43</v>
      </c>
      <c r="H94" s="3051"/>
      <c r="I94" s="3051"/>
      <c r="J94" s="3052"/>
      <c r="K94" s="3050" t="s">
        <v>554</v>
      </c>
      <c r="L94" s="3051"/>
      <c r="M94" s="3051"/>
      <c r="N94" s="3052"/>
      <c r="O94" s="3044" t="s">
        <v>555</v>
      </c>
      <c r="P94" s="3045"/>
      <c r="Q94" s="3045"/>
      <c r="R94" s="3046"/>
      <c r="S94" s="3044" t="s">
        <v>3</v>
      </c>
      <c r="T94" s="3045"/>
      <c r="U94" s="3045"/>
      <c r="V94" s="3046"/>
    </row>
    <row r="95" spans="1:22" x14ac:dyDescent="0.2">
      <c r="A95" s="3048"/>
      <c r="B95" s="3048"/>
      <c r="C95" s="3057" t="s">
        <v>556</v>
      </c>
      <c r="D95" s="3055" t="s">
        <v>440</v>
      </c>
      <c r="E95" s="3055"/>
      <c r="F95" s="3056"/>
      <c r="G95" s="3057" t="s">
        <v>556</v>
      </c>
      <c r="H95" s="3055" t="s">
        <v>440</v>
      </c>
      <c r="I95" s="3055"/>
      <c r="J95" s="3056"/>
      <c r="K95" s="3057" t="s">
        <v>556</v>
      </c>
      <c r="L95" s="3059" t="s">
        <v>440</v>
      </c>
      <c r="M95" s="3060"/>
      <c r="N95" s="3061"/>
      <c r="O95" s="3053" t="s">
        <v>556</v>
      </c>
      <c r="P95" s="3055" t="s">
        <v>440</v>
      </c>
      <c r="Q95" s="3055"/>
      <c r="R95" s="3056"/>
      <c r="S95" s="3053" t="s">
        <v>556</v>
      </c>
      <c r="T95" s="3055" t="s">
        <v>440</v>
      </c>
      <c r="U95" s="3055"/>
      <c r="V95" s="3056"/>
    </row>
    <row r="96" spans="1:22" ht="13.5" thickBot="1" x14ac:dyDescent="0.25">
      <c r="A96" s="3049"/>
      <c r="B96" s="3049"/>
      <c r="C96" s="3063"/>
      <c r="D96" s="944" t="s">
        <v>127</v>
      </c>
      <c r="E96" s="944" t="s">
        <v>131</v>
      </c>
      <c r="F96" s="945" t="s">
        <v>430</v>
      </c>
      <c r="G96" s="3058"/>
      <c r="H96" s="946" t="s">
        <v>127</v>
      </c>
      <c r="I96" s="946" t="s">
        <v>131</v>
      </c>
      <c r="J96" s="947" t="s">
        <v>430</v>
      </c>
      <c r="K96" s="3058"/>
      <c r="L96" s="946" t="s">
        <v>127</v>
      </c>
      <c r="M96" s="946" t="s">
        <v>131</v>
      </c>
      <c r="N96" s="947" t="s">
        <v>430</v>
      </c>
      <c r="O96" s="3054"/>
      <c r="P96" s="946" t="s">
        <v>127</v>
      </c>
      <c r="Q96" s="946" t="s">
        <v>131</v>
      </c>
      <c r="R96" s="947" t="s">
        <v>430</v>
      </c>
      <c r="S96" s="3057"/>
      <c r="T96" s="944" t="s">
        <v>127</v>
      </c>
      <c r="U96" s="944" t="s">
        <v>131</v>
      </c>
      <c r="V96" s="945" t="s">
        <v>430</v>
      </c>
    </row>
    <row r="97" spans="1:22" x14ac:dyDescent="0.2">
      <c r="A97" s="985">
        <v>0</v>
      </c>
      <c r="B97" s="986" t="s">
        <v>557</v>
      </c>
      <c r="C97" s="987">
        <v>0</v>
      </c>
      <c r="D97" s="988">
        <v>0</v>
      </c>
      <c r="E97" s="988">
        <v>0</v>
      </c>
      <c r="F97" s="989">
        <f t="shared" ref="F97:F106" si="86">SUM(D97:E97)</f>
        <v>0</v>
      </c>
      <c r="G97" s="987">
        <v>0</v>
      </c>
      <c r="H97" s="988">
        <v>0</v>
      </c>
      <c r="I97" s="988">
        <v>0</v>
      </c>
      <c r="J97" s="989">
        <f t="shared" ref="J97:J106" si="87">SUM(H97:I97)</f>
        <v>0</v>
      </c>
      <c r="K97" s="987">
        <v>0</v>
      </c>
      <c r="L97" s="988">
        <v>0</v>
      </c>
      <c r="M97" s="988">
        <v>0</v>
      </c>
      <c r="N97" s="989">
        <f t="shared" ref="N97:N106" si="88">SUM(L97:M97)</f>
        <v>0</v>
      </c>
      <c r="O97" s="987">
        <v>0</v>
      </c>
      <c r="P97" s="988">
        <v>0</v>
      </c>
      <c r="Q97" s="988">
        <v>0</v>
      </c>
      <c r="R97" s="990">
        <f t="shared" ref="R97:R106" si="89">SUM(P97:Q97)</f>
        <v>0</v>
      </c>
      <c r="S97" s="987">
        <f t="shared" ref="S97:S106" si="90">+C97+G97+K97+O97</f>
        <v>0</v>
      </c>
      <c r="T97" s="988">
        <f t="shared" ref="T97:T106" si="91">+D97+H97+L97+P97</f>
        <v>0</v>
      </c>
      <c r="U97" s="988">
        <f t="shared" ref="U97:U106" si="92">+E97+I97+M97+Q97</f>
        <v>0</v>
      </c>
      <c r="V97" s="989">
        <f t="shared" ref="V97:V106" si="93">SUM(T97:U97)</f>
        <v>0</v>
      </c>
    </row>
    <row r="98" spans="1:22" x14ac:dyDescent="0.2">
      <c r="A98" s="991">
        <v>1</v>
      </c>
      <c r="B98" s="992" t="s">
        <v>526</v>
      </c>
      <c r="C98" s="993">
        <v>0</v>
      </c>
      <c r="D98" s="994">
        <v>0</v>
      </c>
      <c r="E98" s="994">
        <v>0</v>
      </c>
      <c r="F98" s="995">
        <f t="shared" si="86"/>
        <v>0</v>
      </c>
      <c r="G98" s="993">
        <v>0</v>
      </c>
      <c r="H98" s="994">
        <v>0</v>
      </c>
      <c r="I98" s="994">
        <v>0</v>
      </c>
      <c r="J98" s="995">
        <f t="shared" si="87"/>
        <v>0</v>
      </c>
      <c r="K98" s="993">
        <v>0</v>
      </c>
      <c r="L98" s="994">
        <v>0</v>
      </c>
      <c r="M98" s="994">
        <v>0</v>
      </c>
      <c r="N98" s="995">
        <f t="shared" si="88"/>
        <v>0</v>
      </c>
      <c r="O98" s="993">
        <v>0</v>
      </c>
      <c r="P98" s="994">
        <v>0</v>
      </c>
      <c r="Q98" s="994">
        <v>0</v>
      </c>
      <c r="R98" s="996">
        <f t="shared" si="89"/>
        <v>0</v>
      </c>
      <c r="S98" s="993">
        <f t="shared" si="90"/>
        <v>0</v>
      </c>
      <c r="T98" s="994">
        <f t="shared" si="91"/>
        <v>0</v>
      </c>
      <c r="U98" s="994">
        <f t="shared" si="92"/>
        <v>0</v>
      </c>
      <c r="V98" s="995">
        <f t="shared" si="93"/>
        <v>0</v>
      </c>
    </row>
    <row r="99" spans="1:22" x14ac:dyDescent="0.2">
      <c r="A99" s="959">
        <v>2</v>
      </c>
      <c r="B99" s="960" t="s">
        <v>525</v>
      </c>
      <c r="C99" s="993">
        <v>0</v>
      </c>
      <c r="D99" s="994">
        <v>0</v>
      </c>
      <c r="E99" s="994">
        <v>0</v>
      </c>
      <c r="F99" s="995">
        <f t="shared" si="86"/>
        <v>0</v>
      </c>
      <c r="G99" s="993">
        <v>0</v>
      </c>
      <c r="H99" s="994">
        <v>0</v>
      </c>
      <c r="I99" s="994">
        <v>0</v>
      </c>
      <c r="J99" s="995">
        <f t="shared" si="87"/>
        <v>0</v>
      </c>
      <c r="K99" s="993">
        <v>0</v>
      </c>
      <c r="L99" s="994">
        <v>0</v>
      </c>
      <c r="M99" s="994">
        <v>0</v>
      </c>
      <c r="N99" s="995">
        <f t="shared" si="88"/>
        <v>0</v>
      </c>
      <c r="O99" s="993">
        <v>0</v>
      </c>
      <c r="P99" s="994">
        <v>0</v>
      </c>
      <c r="Q99" s="994">
        <v>0</v>
      </c>
      <c r="R99" s="996">
        <f t="shared" si="89"/>
        <v>0</v>
      </c>
      <c r="S99" s="993">
        <f t="shared" si="90"/>
        <v>0</v>
      </c>
      <c r="T99" s="994">
        <f t="shared" si="91"/>
        <v>0</v>
      </c>
      <c r="U99" s="994">
        <f t="shared" si="92"/>
        <v>0</v>
      </c>
      <c r="V99" s="995">
        <f t="shared" si="93"/>
        <v>0</v>
      </c>
    </row>
    <row r="100" spans="1:22" x14ac:dyDescent="0.2">
      <c r="A100" s="959">
        <v>3</v>
      </c>
      <c r="B100" s="960" t="s">
        <v>524</v>
      </c>
      <c r="C100" s="993">
        <v>1</v>
      </c>
      <c r="D100" s="994">
        <v>122</v>
      </c>
      <c r="E100" s="994">
        <v>6</v>
      </c>
      <c r="F100" s="995">
        <f t="shared" si="86"/>
        <v>128</v>
      </c>
      <c r="G100" s="993">
        <v>0</v>
      </c>
      <c r="H100" s="994">
        <v>0</v>
      </c>
      <c r="I100" s="994">
        <v>0</v>
      </c>
      <c r="J100" s="995">
        <f t="shared" si="87"/>
        <v>0</v>
      </c>
      <c r="K100" s="993">
        <v>0</v>
      </c>
      <c r="L100" s="994">
        <v>0</v>
      </c>
      <c r="M100" s="994">
        <v>0</v>
      </c>
      <c r="N100" s="995">
        <f t="shared" si="88"/>
        <v>0</v>
      </c>
      <c r="O100" s="993">
        <v>0</v>
      </c>
      <c r="P100" s="994">
        <v>0</v>
      </c>
      <c r="Q100" s="994">
        <v>0</v>
      </c>
      <c r="R100" s="996">
        <f t="shared" si="89"/>
        <v>0</v>
      </c>
      <c r="S100" s="993">
        <f t="shared" si="90"/>
        <v>1</v>
      </c>
      <c r="T100" s="994">
        <f t="shared" si="91"/>
        <v>122</v>
      </c>
      <c r="U100" s="994">
        <f t="shared" si="92"/>
        <v>6</v>
      </c>
      <c r="V100" s="995">
        <f t="shared" si="93"/>
        <v>128</v>
      </c>
    </row>
    <row r="101" spans="1:22" x14ac:dyDescent="0.2">
      <c r="A101" s="959">
        <v>4</v>
      </c>
      <c r="B101" s="960" t="s">
        <v>558</v>
      </c>
      <c r="C101" s="993">
        <v>0</v>
      </c>
      <c r="D101" s="994">
        <v>0</v>
      </c>
      <c r="E101" s="994">
        <v>0</v>
      </c>
      <c r="F101" s="995">
        <f t="shared" si="86"/>
        <v>0</v>
      </c>
      <c r="G101" s="993">
        <v>1</v>
      </c>
      <c r="H101" s="994">
        <v>46</v>
      </c>
      <c r="I101" s="994">
        <v>30</v>
      </c>
      <c r="J101" s="995">
        <f t="shared" si="87"/>
        <v>76</v>
      </c>
      <c r="K101" s="993">
        <v>0</v>
      </c>
      <c r="L101" s="994">
        <v>0</v>
      </c>
      <c r="M101" s="994">
        <v>0</v>
      </c>
      <c r="N101" s="995">
        <f t="shared" si="88"/>
        <v>0</v>
      </c>
      <c r="O101" s="993">
        <v>0</v>
      </c>
      <c r="P101" s="994">
        <v>0</v>
      </c>
      <c r="Q101" s="994">
        <v>0</v>
      </c>
      <c r="R101" s="996">
        <f t="shared" si="89"/>
        <v>0</v>
      </c>
      <c r="S101" s="993">
        <f t="shared" si="90"/>
        <v>1</v>
      </c>
      <c r="T101" s="994">
        <f t="shared" si="91"/>
        <v>46</v>
      </c>
      <c r="U101" s="994">
        <f t="shared" si="92"/>
        <v>30</v>
      </c>
      <c r="V101" s="995">
        <f t="shared" si="93"/>
        <v>76</v>
      </c>
    </row>
    <row r="102" spans="1:22" x14ac:dyDescent="0.2">
      <c r="A102" s="959">
        <v>5</v>
      </c>
      <c r="B102" s="960" t="s">
        <v>522</v>
      </c>
      <c r="C102" s="993">
        <v>0</v>
      </c>
      <c r="D102" s="994">
        <v>0</v>
      </c>
      <c r="E102" s="994">
        <v>0</v>
      </c>
      <c r="F102" s="995">
        <f t="shared" si="86"/>
        <v>0</v>
      </c>
      <c r="G102" s="993">
        <v>0</v>
      </c>
      <c r="H102" s="994">
        <v>0</v>
      </c>
      <c r="I102" s="994">
        <v>0</v>
      </c>
      <c r="J102" s="995">
        <f t="shared" si="87"/>
        <v>0</v>
      </c>
      <c r="K102" s="993">
        <v>0</v>
      </c>
      <c r="L102" s="994">
        <v>0</v>
      </c>
      <c r="M102" s="994">
        <v>0</v>
      </c>
      <c r="N102" s="995">
        <f t="shared" si="88"/>
        <v>0</v>
      </c>
      <c r="O102" s="993">
        <v>4</v>
      </c>
      <c r="P102" s="994">
        <v>20</v>
      </c>
      <c r="Q102" s="994">
        <v>8</v>
      </c>
      <c r="R102" s="996">
        <f t="shared" si="89"/>
        <v>28</v>
      </c>
      <c r="S102" s="993">
        <f t="shared" si="90"/>
        <v>4</v>
      </c>
      <c r="T102" s="994">
        <f t="shared" si="91"/>
        <v>20</v>
      </c>
      <c r="U102" s="994">
        <f t="shared" si="92"/>
        <v>8</v>
      </c>
      <c r="V102" s="995">
        <f t="shared" si="93"/>
        <v>28</v>
      </c>
    </row>
    <row r="103" spans="1:22" x14ac:dyDescent="0.2">
      <c r="A103" s="959">
        <v>6</v>
      </c>
      <c r="B103" s="960" t="s">
        <v>521</v>
      </c>
      <c r="C103" s="993">
        <v>4</v>
      </c>
      <c r="D103" s="994">
        <f>189+5</f>
        <v>194</v>
      </c>
      <c r="E103" s="994">
        <v>136</v>
      </c>
      <c r="F103" s="995">
        <f t="shared" si="86"/>
        <v>330</v>
      </c>
      <c r="G103" s="993">
        <v>2</v>
      </c>
      <c r="H103" s="994">
        <f>11+5</f>
        <v>16</v>
      </c>
      <c r="I103" s="994">
        <v>34</v>
      </c>
      <c r="J103" s="995">
        <f t="shared" si="87"/>
        <v>50</v>
      </c>
      <c r="K103" s="993">
        <v>0</v>
      </c>
      <c r="L103" s="994">
        <v>0</v>
      </c>
      <c r="M103" s="994">
        <v>0</v>
      </c>
      <c r="N103" s="995">
        <f t="shared" si="88"/>
        <v>0</v>
      </c>
      <c r="O103" s="993">
        <v>6</v>
      </c>
      <c r="P103" s="994">
        <f>25+79+2</f>
        <v>106</v>
      </c>
      <c r="Q103" s="994">
        <f>4+36</f>
        <v>40</v>
      </c>
      <c r="R103" s="996">
        <f t="shared" si="89"/>
        <v>146</v>
      </c>
      <c r="S103" s="993">
        <f t="shared" si="90"/>
        <v>12</v>
      </c>
      <c r="T103" s="994">
        <f t="shared" si="91"/>
        <v>316</v>
      </c>
      <c r="U103" s="994">
        <f t="shared" si="92"/>
        <v>210</v>
      </c>
      <c r="V103" s="995">
        <f t="shared" si="93"/>
        <v>526</v>
      </c>
    </row>
    <row r="104" spans="1:22" x14ac:dyDescent="0.2">
      <c r="A104" s="959">
        <v>7</v>
      </c>
      <c r="B104" s="960" t="s">
        <v>520</v>
      </c>
      <c r="C104" s="993">
        <v>0</v>
      </c>
      <c r="D104" s="994">
        <v>0</v>
      </c>
      <c r="E104" s="994">
        <v>0</v>
      </c>
      <c r="F104" s="995">
        <f t="shared" si="86"/>
        <v>0</v>
      </c>
      <c r="G104" s="993">
        <v>0</v>
      </c>
      <c r="H104" s="994">
        <v>0</v>
      </c>
      <c r="I104" s="994">
        <v>0</v>
      </c>
      <c r="J104" s="995">
        <f t="shared" si="87"/>
        <v>0</v>
      </c>
      <c r="K104" s="993">
        <v>0</v>
      </c>
      <c r="L104" s="994">
        <v>0</v>
      </c>
      <c r="M104" s="994">
        <v>0</v>
      </c>
      <c r="N104" s="995">
        <f t="shared" si="88"/>
        <v>0</v>
      </c>
      <c r="O104" s="993">
        <v>0</v>
      </c>
      <c r="P104" s="994">
        <v>0</v>
      </c>
      <c r="Q104" s="994">
        <v>0</v>
      </c>
      <c r="R104" s="996">
        <f t="shared" si="89"/>
        <v>0</v>
      </c>
      <c r="S104" s="993">
        <f t="shared" si="90"/>
        <v>0</v>
      </c>
      <c r="T104" s="994">
        <f t="shared" si="91"/>
        <v>0</v>
      </c>
      <c r="U104" s="994">
        <f t="shared" si="92"/>
        <v>0</v>
      </c>
      <c r="V104" s="995">
        <f t="shared" si="93"/>
        <v>0</v>
      </c>
    </row>
    <row r="105" spans="1:22" x14ac:dyDescent="0.2">
      <c r="A105" s="991">
        <v>8</v>
      </c>
      <c r="B105" s="992" t="s">
        <v>519</v>
      </c>
      <c r="C105" s="993">
        <v>0</v>
      </c>
      <c r="D105" s="994">
        <v>0</v>
      </c>
      <c r="E105" s="994">
        <v>0</v>
      </c>
      <c r="F105" s="995">
        <f t="shared" si="86"/>
        <v>0</v>
      </c>
      <c r="G105" s="993">
        <v>0</v>
      </c>
      <c r="H105" s="994">
        <v>0</v>
      </c>
      <c r="I105" s="994">
        <v>0</v>
      </c>
      <c r="J105" s="995">
        <f t="shared" si="87"/>
        <v>0</v>
      </c>
      <c r="K105" s="993">
        <v>0</v>
      </c>
      <c r="L105" s="994">
        <v>0</v>
      </c>
      <c r="M105" s="994">
        <v>0</v>
      </c>
      <c r="N105" s="995">
        <f t="shared" si="88"/>
        <v>0</v>
      </c>
      <c r="O105" s="993">
        <v>1</v>
      </c>
      <c r="P105" s="994">
        <v>3</v>
      </c>
      <c r="Q105" s="994">
        <v>4</v>
      </c>
      <c r="R105" s="996">
        <f t="shared" si="89"/>
        <v>7</v>
      </c>
      <c r="S105" s="993">
        <f t="shared" si="90"/>
        <v>1</v>
      </c>
      <c r="T105" s="994">
        <f t="shared" si="91"/>
        <v>3</v>
      </c>
      <c r="U105" s="994">
        <f t="shared" si="92"/>
        <v>4</v>
      </c>
      <c r="V105" s="995">
        <f t="shared" si="93"/>
        <v>7</v>
      </c>
    </row>
    <row r="106" spans="1:22" ht="13.5" thickBot="1" x14ac:dyDescent="0.25">
      <c r="A106" s="997">
        <v>9</v>
      </c>
      <c r="B106" s="998" t="s">
        <v>518</v>
      </c>
      <c r="C106" s="999">
        <v>0</v>
      </c>
      <c r="D106" s="1000">
        <v>0</v>
      </c>
      <c r="E106" s="1000">
        <v>0</v>
      </c>
      <c r="F106" s="1001">
        <f t="shared" si="86"/>
        <v>0</v>
      </c>
      <c r="G106" s="999">
        <v>6</v>
      </c>
      <c r="H106" s="1000">
        <v>529</v>
      </c>
      <c r="I106" s="1000">
        <v>14</v>
      </c>
      <c r="J106" s="1001">
        <f t="shared" si="87"/>
        <v>543</v>
      </c>
      <c r="K106" s="999">
        <v>0</v>
      </c>
      <c r="L106" s="1000">
        <v>0</v>
      </c>
      <c r="M106" s="1000">
        <v>0</v>
      </c>
      <c r="N106" s="1001">
        <f t="shared" si="88"/>
        <v>0</v>
      </c>
      <c r="O106" s="999">
        <v>10</v>
      </c>
      <c r="P106" s="1000">
        <f>102+1</f>
        <v>103</v>
      </c>
      <c r="Q106" s="1000">
        <f>85+1</f>
        <v>86</v>
      </c>
      <c r="R106" s="1002">
        <f t="shared" si="89"/>
        <v>189</v>
      </c>
      <c r="S106" s="999">
        <f t="shared" si="90"/>
        <v>16</v>
      </c>
      <c r="T106" s="1000">
        <f t="shared" si="91"/>
        <v>632</v>
      </c>
      <c r="U106" s="1000">
        <f t="shared" si="92"/>
        <v>100</v>
      </c>
      <c r="V106" s="1001">
        <f t="shared" si="93"/>
        <v>732</v>
      </c>
    </row>
    <row r="107" spans="1:22" ht="13.5" thickBot="1" x14ac:dyDescent="0.25">
      <c r="A107" s="3067" t="s">
        <v>3</v>
      </c>
      <c r="B107" s="3068"/>
      <c r="C107" s="1003">
        <f t="shared" ref="C107:V107" si="94">SUM(C97:C106)</f>
        <v>5</v>
      </c>
      <c r="D107" s="1004">
        <f t="shared" si="94"/>
        <v>316</v>
      </c>
      <c r="E107" s="1004">
        <f t="shared" si="94"/>
        <v>142</v>
      </c>
      <c r="F107" s="1005">
        <f t="shared" si="94"/>
        <v>458</v>
      </c>
      <c r="G107" s="1003">
        <f t="shared" si="94"/>
        <v>9</v>
      </c>
      <c r="H107" s="1004">
        <f t="shared" si="94"/>
        <v>591</v>
      </c>
      <c r="I107" s="1004">
        <f t="shared" si="94"/>
        <v>78</v>
      </c>
      <c r="J107" s="1005">
        <f t="shared" si="94"/>
        <v>669</v>
      </c>
      <c r="K107" s="1003">
        <f t="shared" si="94"/>
        <v>0</v>
      </c>
      <c r="L107" s="1004">
        <f t="shared" si="94"/>
        <v>0</v>
      </c>
      <c r="M107" s="1004">
        <f t="shared" si="94"/>
        <v>0</v>
      </c>
      <c r="N107" s="1005">
        <f t="shared" si="94"/>
        <v>0</v>
      </c>
      <c r="O107" s="1003">
        <f t="shared" si="94"/>
        <v>21</v>
      </c>
      <c r="P107" s="1004">
        <f t="shared" si="94"/>
        <v>232</v>
      </c>
      <c r="Q107" s="1004">
        <f t="shared" si="94"/>
        <v>138</v>
      </c>
      <c r="R107" s="1005">
        <f t="shared" si="94"/>
        <v>370</v>
      </c>
      <c r="S107" s="1003">
        <f t="shared" si="94"/>
        <v>35</v>
      </c>
      <c r="T107" s="1004">
        <f t="shared" si="94"/>
        <v>1139</v>
      </c>
      <c r="U107" s="1004">
        <f t="shared" si="94"/>
        <v>358</v>
      </c>
      <c r="V107" s="1005">
        <f t="shared" si="94"/>
        <v>1497</v>
      </c>
    </row>
    <row r="109" spans="1:22" ht="15.75" x14ac:dyDescent="0.25">
      <c r="A109" s="3043" t="s">
        <v>547</v>
      </c>
      <c r="B109" s="3043"/>
      <c r="C109" s="3043"/>
      <c r="D109" s="3043"/>
      <c r="E109" s="3043"/>
      <c r="F109" s="3043"/>
      <c r="G109" s="3043"/>
      <c r="H109" s="3043"/>
      <c r="I109" s="3043"/>
      <c r="J109" s="3043"/>
      <c r="K109" s="3043"/>
      <c r="L109" s="3043"/>
      <c r="M109" s="3043"/>
      <c r="N109" s="3043"/>
      <c r="O109" s="3043"/>
      <c r="P109" s="3043"/>
      <c r="Q109" s="3043"/>
      <c r="R109" s="3043"/>
      <c r="S109" s="3043"/>
      <c r="T109" s="3043"/>
      <c r="U109" s="3043"/>
      <c r="V109" s="3043"/>
    </row>
    <row r="110" spans="1:22" ht="15.75" x14ac:dyDescent="0.25">
      <c r="A110" s="3043" t="s">
        <v>564</v>
      </c>
      <c r="B110" s="3043"/>
      <c r="C110" s="3043"/>
      <c r="D110" s="3043"/>
      <c r="E110" s="3043"/>
      <c r="F110" s="3043"/>
      <c r="G110" s="3043"/>
      <c r="H110" s="3043"/>
      <c r="I110" s="3043"/>
      <c r="J110" s="3043"/>
      <c r="K110" s="3043"/>
      <c r="L110" s="3043"/>
      <c r="M110" s="3043"/>
      <c r="N110" s="3043"/>
      <c r="O110" s="3043"/>
      <c r="P110" s="3043"/>
      <c r="Q110" s="3043"/>
      <c r="R110" s="3043"/>
      <c r="S110" s="3043"/>
      <c r="T110" s="3043"/>
      <c r="U110" s="3043"/>
      <c r="V110" s="3043"/>
    </row>
    <row r="111" spans="1:22" ht="13.5" thickBot="1" x14ac:dyDescent="0.25">
      <c r="A111" s="940"/>
      <c r="B111" s="940"/>
      <c r="C111" s="940"/>
      <c r="D111" s="940"/>
      <c r="E111" s="940"/>
      <c r="F111" s="940"/>
      <c r="G111" s="940"/>
      <c r="H111" s="940"/>
      <c r="I111" s="940"/>
      <c r="J111" s="940"/>
      <c r="K111" s="940"/>
      <c r="L111" s="940"/>
      <c r="M111" s="940"/>
      <c r="N111" s="940"/>
      <c r="O111" s="941"/>
      <c r="P111" s="941"/>
      <c r="Q111" s="941"/>
      <c r="R111" s="941"/>
      <c r="S111" s="940"/>
      <c r="T111" s="940"/>
      <c r="U111" s="940"/>
      <c r="V111" s="940"/>
    </row>
    <row r="112" spans="1:22" x14ac:dyDescent="0.2">
      <c r="A112" s="3047" t="s">
        <v>0</v>
      </c>
      <c r="B112" s="3047" t="s">
        <v>553</v>
      </c>
      <c r="C112" s="3044" t="s">
        <v>44</v>
      </c>
      <c r="D112" s="3045"/>
      <c r="E112" s="3045"/>
      <c r="F112" s="3046"/>
      <c r="G112" s="3050" t="s">
        <v>43</v>
      </c>
      <c r="H112" s="3051"/>
      <c r="I112" s="3051"/>
      <c r="J112" s="3052"/>
      <c r="K112" s="3050" t="s">
        <v>554</v>
      </c>
      <c r="L112" s="3051"/>
      <c r="M112" s="3051"/>
      <c r="N112" s="3052"/>
      <c r="O112" s="3044" t="s">
        <v>555</v>
      </c>
      <c r="P112" s="3045"/>
      <c r="Q112" s="3045"/>
      <c r="R112" s="3046"/>
      <c r="S112" s="3044" t="s">
        <v>3</v>
      </c>
      <c r="T112" s="3045"/>
      <c r="U112" s="3045"/>
      <c r="V112" s="3046"/>
    </row>
    <row r="113" spans="1:22" x14ac:dyDescent="0.2">
      <c r="A113" s="3048"/>
      <c r="B113" s="3048"/>
      <c r="C113" s="3057" t="s">
        <v>556</v>
      </c>
      <c r="D113" s="3055" t="s">
        <v>440</v>
      </c>
      <c r="E113" s="3055"/>
      <c r="F113" s="3056"/>
      <c r="G113" s="3057" t="s">
        <v>556</v>
      </c>
      <c r="H113" s="3055" t="s">
        <v>440</v>
      </c>
      <c r="I113" s="3055"/>
      <c r="J113" s="3056"/>
      <c r="K113" s="3057" t="s">
        <v>556</v>
      </c>
      <c r="L113" s="3059" t="s">
        <v>440</v>
      </c>
      <c r="M113" s="3060"/>
      <c r="N113" s="3061"/>
      <c r="O113" s="3053" t="s">
        <v>556</v>
      </c>
      <c r="P113" s="3055" t="s">
        <v>440</v>
      </c>
      <c r="Q113" s="3055"/>
      <c r="R113" s="3056"/>
      <c r="S113" s="3053" t="s">
        <v>556</v>
      </c>
      <c r="T113" s="3055" t="s">
        <v>440</v>
      </c>
      <c r="U113" s="3055"/>
      <c r="V113" s="3056"/>
    </row>
    <row r="114" spans="1:22" ht="13.5" thickBot="1" x14ac:dyDescent="0.25">
      <c r="A114" s="3049"/>
      <c r="B114" s="3049"/>
      <c r="C114" s="3063"/>
      <c r="D114" s="944" t="s">
        <v>127</v>
      </c>
      <c r="E114" s="944" t="s">
        <v>131</v>
      </c>
      <c r="F114" s="945" t="s">
        <v>430</v>
      </c>
      <c r="G114" s="3058"/>
      <c r="H114" s="946" t="s">
        <v>127</v>
      </c>
      <c r="I114" s="946" t="s">
        <v>131</v>
      </c>
      <c r="J114" s="947" t="s">
        <v>430</v>
      </c>
      <c r="K114" s="3058"/>
      <c r="L114" s="946" t="s">
        <v>127</v>
      </c>
      <c r="M114" s="946" t="s">
        <v>131</v>
      </c>
      <c r="N114" s="947" t="s">
        <v>430</v>
      </c>
      <c r="O114" s="3054"/>
      <c r="P114" s="946" t="s">
        <v>127</v>
      </c>
      <c r="Q114" s="946" t="s">
        <v>131</v>
      </c>
      <c r="R114" s="947" t="s">
        <v>430</v>
      </c>
      <c r="S114" s="3057"/>
      <c r="T114" s="944" t="s">
        <v>127</v>
      </c>
      <c r="U114" s="944" t="s">
        <v>131</v>
      </c>
      <c r="V114" s="945" t="s">
        <v>430</v>
      </c>
    </row>
    <row r="115" spans="1:22" x14ac:dyDescent="0.2">
      <c r="A115" s="985">
        <v>0</v>
      </c>
      <c r="B115" s="986" t="s">
        <v>557</v>
      </c>
      <c r="C115" s="987">
        <v>0</v>
      </c>
      <c r="D115" s="988">
        <v>0</v>
      </c>
      <c r="E115" s="988">
        <v>0</v>
      </c>
      <c r="F115" s="989">
        <f t="shared" ref="F115:F124" si="95">SUM(D115:E115)</f>
        <v>0</v>
      </c>
      <c r="G115" s="987">
        <v>0</v>
      </c>
      <c r="H115" s="988">
        <v>0</v>
      </c>
      <c r="I115" s="988">
        <v>0</v>
      </c>
      <c r="J115" s="989">
        <f t="shared" ref="J115:J124" si="96">SUM(H115:I115)</f>
        <v>0</v>
      </c>
      <c r="K115" s="987">
        <v>0</v>
      </c>
      <c r="L115" s="988">
        <v>0</v>
      </c>
      <c r="M115" s="988">
        <v>0</v>
      </c>
      <c r="N115" s="989">
        <f t="shared" ref="N115:N124" si="97">SUM(L115:M115)</f>
        <v>0</v>
      </c>
      <c r="O115" s="987">
        <v>0</v>
      </c>
      <c r="P115" s="988">
        <v>0</v>
      </c>
      <c r="Q115" s="988">
        <v>0</v>
      </c>
      <c r="R115" s="990">
        <f t="shared" ref="R115:R124" si="98">SUM(P115:Q115)</f>
        <v>0</v>
      </c>
      <c r="S115" s="987">
        <f t="shared" ref="S115:S124" si="99">+C115+G115+K115+O115</f>
        <v>0</v>
      </c>
      <c r="T115" s="988">
        <f t="shared" ref="T115:T124" si="100">+D115+H115+L115+P115</f>
        <v>0</v>
      </c>
      <c r="U115" s="988">
        <f t="shared" ref="U115:U124" si="101">+E115+I115+M115+Q115</f>
        <v>0</v>
      </c>
      <c r="V115" s="989">
        <f t="shared" ref="V115:V124" si="102">SUM(T115:U115)</f>
        <v>0</v>
      </c>
    </row>
    <row r="116" spans="1:22" x14ac:dyDescent="0.2">
      <c r="A116" s="991">
        <v>1</v>
      </c>
      <c r="B116" s="992" t="s">
        <v>526</v>
      </c>
      <c r="C116" s="993">
        <v>0</v>
      </c>
      <c r="D116" s="994">
        <v>0</v>
      </c>
      <c r="E116" s="994">
        <v>0</v>
      </c>
      <c r="F116" s="995">
        <f t="shared" si="95"/>
        <v>0</v>
      </c>
      <c r="G116" s="993">
        <v>0</v>
      </c>
      <c r="H116" s="994">
        <v>0</v>
      </c>
      <c r="I116" s="994">
        <v>0</v>
      </c>
      <c r="J116" s="995">
        <f t="shared" si="96"/>
        <v>0</v>
      </c>
      <c r="K116" s="993">
        <v>0</v>
      </c>
      <c r="L116" s="994">
        <v>0</v>
      </c>
      <c r="M116" s="994">
        <v>0</v>
      </c>
      <c r="N116" s="995">
        <f t="shared" si="97"/>
        <v>0</v>
      </c>
      <c r="O116" s="993">
        <v>0</v>
      </c>
      <c r="P116" s="994">
        <v>0</v>
      </c>
      <c r="Q116" s="994">
        <v>0</v>
      </c>
      <c r="R116" s="996">
        <f t="shared" si="98"/>
        <v>0</v>
      </c>
      <c r="S116" s="993">
        <f t="shared" si="99"/>
        <v>0</v>
      </c>
      <c r="T116" s="994">
        <f t="shared" si="100"/>
        <v>0</v>
      </c>
      <c r="U116" s="994">
        <f t="shared" si="101"/>
        <v>0</v>
      </c>
      <c r="V116" s="995">
        <f t="shared" si="102"/>
        <v>0</v>
      </c>
    </row>
    <row r="117" spans="1:22" x14ac:dyDescent="0.2">
      <c r="A117" s="959">
        <v>2</v>
      </c>
      <c r="B117" s="960" t="s">
        <v>525</v>
      </c>
      <c r="C117" s="993">
        <v>0</v>
      </c>
      <c r="D117" s="994">
        <v>0</v>
      </c>
      <c r="E117" s="994">
        <v>0</v>
      </c>
      <c r="F117" s="995">
        <f t="shared" si="95"/>
        <v>0</v>
      </c>
      <c r="G117" s="993">
        <v>0</v>
      </c>
      <c r="H117" s="994">
        <v>0</v>
      </c>
      <c r="I117" s="994">
        <v>0</v>
      </c>
      <c r="J117" s="995">
        <f t="shared" si="96"/>
        <v>0</v>
      </c>
      <c r="K117" s="993">
        <v>0</v>
      </c>
      <c r="L117" s="994">
        <v>0</v>
      </c>
      <c r="M117" s="994">
        <v>0</v>
      </c>
      <c r="N117" s="995">
        <f t="shared" si="97"/>
        <v>0</v>
      </c>
      <c r="O117" s="993">
        <v>0</v>
      </c>
      <c r="P117" s="994">
        <v>0</v>
      </c>
      <c r="Q117" s="994">
        <v>0</v>
      </c>
      <c r="R117" s="996">
        <f t="shared" si="98"/>
        <v>0</v>
      </c>
      <c r="S117" s="993">
        <f t="shared" si="99"/>
        <v>0</v>
      </c>
      <c r="T117" s="994">
        <f t="shared" si="100"/>
        <v>0</v>
      </c>
      <c r="U117" s="994">
        <f t="shared" si="101"/>
        <v>0</v>
      </c>
      <c r="V117" s="995">
        <f t="shared" si="102"/>
        <v>0</v>
      </c>
    </row>
    <row r="118" spans="1:22" x14ac:dyDescent="0.2">
      <c r="A118" s="959">
        <v>3</v>
      </c>
      <c r="B118" s="960" t="s">
        <v>524</v>
      </c>
      <c r="C118" s="993">
        <v>1</v>
      </c>
      <c r="D118" s="994">
        <v>71</v>
      </c>
      <c r="E118" s="994">
        <v>2</v>
      </c>
      <c r="F118" s="995">
        <f t="shared" si="95"/>
        <v>73</v>
      </c>
      <c r="G118" s="993">
        <v>0</v>
      </c>
      <c r="H118" s="994">
        <v>0</v>
      </c>
      <c r="I118" s="994">
        <v>0</v>
      </c>
      <c r="J118" s="995">
        <f t="shared" si="96"/>
        <v>0</v>
      </c>
      <c r="K118" s="993">
        <v>0</v>
      </c>
      <c r="L118" s="994">
        <v>0</v>
      </c>
      <c r="M118" s="994">
        <v>0</v>
      </c>
      <c r="N118" s="995">
        <f t="shared" si="97"/>
        <v>0</v>
      </c>
      <c r="O118" s="993">
        <v>1</v>
      </c>
      <c r="P118" s="994">
        <v>28</v>
      </c>
      <c r="Q118" s="994">
        <v>4</v>
      </c>
      <c r="R118" s="996">
        <f t="shared" si="98"/>
        <v>32</v>
      </c>
      <c r="S118" s="993">
        <f t="shared" si="99"/>
        <v>2</v>
      </c>
      <c r="T118" s="994">
        <f t="shared" si="100"/>
        <v>99</v>
      </c>
      <c r="U118" s="994">
        <f t="shared" si="101"/>
        <v>6</v>
      </c>
      <c r="V118" s="995">
        <f t="shared" si="102"/>
        <v>105</v>
      </c>
    </row>
    <row r="119" spans="1:22" x14ac:dyDescent="0.2">
      <c r="A119" s="959">
        <v>4</v>
      </c>
      <c r="B119" s="960" t="s">
        <v>558</v>
      </c>
      <c r="C119" s="993">
        <v>0</v>
      </c>
      <c r="D119" s="994">
        <v>0</v>
      </c>
      <c r="E119" s="994">
        <v>0</v>
      </c>
      <c r="F119" s="995">
        <f t="shared" si="95"/>
        <v>0</v>
      </c>
      <c r="G119" s="993">
        <v>1</v>
      </c>
      <c r="H119" s="994">
        <v>3</v>
      </c>
      <c r="I119" s="994">
        <v>1</v>
      </c>
      <c r="J119" s="995">
        <f t="shared" si="96"/>
        <v>4</v>
      </c>
      <c r="K119" s="993">
        <v>0</v>
      </c>
      <c r="L119" s="994">
        <v>0</v>
      </c>
      <c r="M119" s="994">
        <v>0</v>
      </c>
      <c r="N119" s="995">
        <f t="shared" si="97"/>
        <v>0</v>
      </c>
      <c r="O119" s="993">
        <v>0</v>
      </c>
      <c r="P119" s="994">
        <v>0</v>
      </c>
      <c r="Q119" s="994">
        <v>0</v>
      </c>
      <c r="R119" s="996">
        <f t="shared" si="98"/>
        <v>0</v>
      </c>
      <c r="S119" s="993">
        <f t="shared" si="99"/>
        <v>1</v>
      </c>
      <c r="T119" s="994">
        <f t="shared" si="100"/>
        <v>3</v>
      </c>
      <c r="U119" s="994">
        <f t="shared" si="101"/>
        <v>1</v>
      </c>
      <c r="V119" s="995">
        <f t="shared" si="102"/>
        <v>4</v>
      </c>
    </row>
    <row r="120" spans="1:22" x14ac:dyDescent="0.2">
      <c r="A120" s="959">
        <v>5</v>
      </c>
      <c r="B120" s="960" t="s">
        <v>522</v>
      </c>
      <c r="C120" s="993">
        <v>1</v>
      </c>
      <c r="D120" s="994">
        <v>0</v>
      </c>
      <c r="E120" s="994">
        <v>1</v>
      </c>
      <c r="F120" s="995">
        <f t="shared" si="95"/>
        <v>1</v>
      </c>
      <c r="G120" s="993">
        <v>0</v>
      </c>
      <c r="H120" s="994">
        <v>0</v>
      </c>
      <c r="I120" s="994">
        <v>0</v>
      </c>
      <c r="J120" s="995">
        <f t="shared" si="96"/>
        <v>0</v>
      </c>
      <c r="K120" s="993">
        <v>0</v>
      </c>
      <c r="L120" s="994">
        <v>0</v>
      </c>
      <c r="M120" s="994">
        <v>0</v>
      </c>
      <c r="N120" s="995">
        <f t="shared" si="97"/>
        <v>0</v>
      </c>
      <c r="O120" s="993">
        <v>1</v>
      </c>
      <c r="P120" s="994">
        <v>136</v>
      </c>
      <c r="Q120" s="994">
        <v>0</v>
      </c>
      <c r="R120" s="996">
        <f t="shared" si="98"/>
        <v>136</v>
      </c>
      <c r="S120" s="993">
        <f t="shared" si="99"/>
        <v>2</v>
      </c>
      <c r="T120" s="994">
        <f t="shared" si="100"/>
        <v>136</v>
      </c>
      <c r="U120" s="994">
        <f t="shared" si="101"/>
        <v>1</v>
      </c>
      <c r="V120" s="995">
        <f t="shared" si="102"/>
        <v>137</v>
      </c>
    </row>
    <row r="121" spans="1:22" x14ac:dyDescent="0.2">
      <c r="A121" s="959">
        <v>6</v>
      </c>
      <c r="B121" s="960" t="s">
        <v>521</v>
      </c>
      <c r="C121" s="993">
        <v>2</v>
      </c>
      <c r="D121" s="994">
        <v>69</v>
      </c>
      <c r="E121" s="994">
        <v>21</v>
      </c>
      <c r="F121" s="995">
        <f t="shared" si="95"/>
        <v>90</v>
      </c>
      <c r="G121" s="993">
        <v>3</v>
      </c>
      <c r="H121" s="994">
        <v>71</v>
      </c>
      <c r="I121" s="994">
        <v>16</v>
      </c>
      <c r="J121" s="995">
        <f t="shared" si="96"/>
        <v>87</v>
      </c>
      <c r="K121" s="993">
        <v>0</v>
      </c>
      <c r="L121" s="994">
        <v>0</v>
      </c>
      <c r="M121" s="994">
        <v>0</v>
      </c>
      <c r="N121" s="995">
        <f t="shared" si="97"/>
        <v>0</v>
      </c>
      <c r="O121" s="993">
        <f>10+3</f>
        <v>13</v>
      </c>
      <c r="P121" s="994">
        <f>123+9+1</f>
        <v>133</v>
      </c>
      <c r="Q121" s="994">
        <f>9+66</f>
        <v>75</v>
      </c>
      <c r="R121" s="996">
        <f t="shared" si="98"/>
        <v>208</v>
      </c>
      <c r="S121" s="993">
        <f t="shared" si="99"/>
        <v>18</v>
      </c>
      <c r="T121" s="994">
        <f t="shared" si="100"/>
        <v>273</v>
      </c>
      <c r="U121" s="994">
        <f t="shared" si="101"/>
        <v>112</v>
      </c>
      <c r="V121" s="995">
        <f t="shared" si="102"/>
        <v>385</v>
      </c>
    </row>
    <row r="122" spans="1:22" x14ac:dyDescent="0.2">
      <c r="A122" s="959">
        <v>7</v>
      </c>
      <c r="B122" s="960" t="s">
        <v>520</v>
      </c>
      <c r="C122" s="993">
        <v>0</v>
      </c>
      <c r="D122" s="994">
        <v>0</v>
      </c>
      <c r="E122" s="994">
        <v>0</v>
      </c>
      <c r="F122" s="995">
        <f t="shared" si="95"/>
        <v>0</v>
      </c>
      <c r="G122" s="993">
        <v>1</v>
      </c>
      <c r="H122" s="994">
        <v>92</v>
      </c>
      <c r="I122" s="994">
        <v>33</v>
      </c>
      <c r="J122" s="995">
        <f t="shared" si="96"/>
        <v>125</v>
      </c>
      <c r="K122" s="993">
        <v>0</v>
      </c>
      <c r="L122" s="994">
        <v>0</v>
      </c>
      <c r="M122" s="994">
        <v>0</v>
      </c>
      <c r="N122" s="995">
        <f t="shared" si="97"/>
        <v>0</v>
      </c>
      <c r="O122" s="993">
        <v>0</v>
      </c>
      <c r="P122" s="994">
        <v>0</v>
      </c>
      <c r="Q122" s="994">
        <v>0</v>
      </c>
      <c r="R122" s="996">
        <f t="shared" si="98"/>
        <v>0</v>
      </c>
      <c r="S122" s="993">
        <f t="shared" si="99"/>
        <v>1</v>
      </c>
      <c r="T122" s="994">
        <f t="shared" si="100"/>
        <v>92</v>
      </c>
      <c r="U122" s="994">
        <f t="shared" si="101"/>
        <v>33</v>
      </c>
      <c r="V122" s="995">
        <f t="shared" si="102"/>
        <v>125</v>
      </c>
    </row>
    <row r="123" spans="1:22" x14ac:dyDescent="0.2">
      <c r="A123" s="991">
        <v>8</v>
      </c>
      <c r="B123" s="992" t="s">
        <v>519</v>
      </c>
      <c r="C123" s="993">
        <v>1</v>
      </c>
      <c r="D123" s="994">
        <v>5</v>
      </c>
      <c r="E123" s="994">
        <v>1</v>
      </c>
      <c r="F123" s="995">
        <f t="shared" si="95"/>
        <v>6</v>
      </c>
      <c r="G123" s="993">
        <v>1</v>
      </c>
      <c r="H123" s="994">
        <v>1067</v>
      </c>
      <c r="I123" s="994">
        <v>43</v>
      </c>
      <c r="J123" s="995">
        <f t="shared" si="96"/>
        <v>1110</v>
      </c>
      <c r="K123" s="993">
        <v>0</v>
      </c>
      <c r="L123" s="994">
        <v>0</v>
      </c>
      <c r="M123" s="994">
        <v>0</v>
      </c>
      <c r="N123" s="995">
        <f t="shared" si="97"/>
        <v>0</v>
      </c>
      <c r="O123" s="993">
        <v>3</v>
      </c>
      <c r="P123" s="994">
        <v>17</v>
      </c>
      <c r="Q123" s="994">
        <v>4</v>
      </c>
      <c r="R123" s="996">
        <f t="shared" si="98"/>
        <v>21</v>
      </c>
      <c r="S123" s="993">
        <f t="shared" si="99"/>
        <v>5</v>
      </c>
      <c r="T123" s="994">
        <f t="shared" si="100"/>
        <v>1089</v>
      </c>
      <c r="U123" s="994">
        <f t="shared" si="101"/>
        <v>48</v>
      </c>
      <c r="V123" s="995">
        <f t="shared" si="102"/>
        <v>1137</v>
      </c>
    </row>
    <row r="124" spans="1:22" ht="13.5" thickBot="1" x14ac:dyDescent="0.25">
      <c r="A124" s="997">
        <v>9</v>
      </c>
      <c r="B124" s="998" t="s">
        <v>518</v>
      </c>
      <c r="C124" s="999">
        <v>0</v>
      </c>
      <c r="D124" s="1000">
        <v>0</v>
      </c>
      <c r="E124" s="1000">
        <v>0</v>
      </c>
      <c r="F124" s="1001">
        <f t="shared" si="95"/>
        <v>0</v>
      </c>
      <c r="G124" s="999">
        <v>0</v>
      </c>
      <c r="H124" s="1000">
        <v>0</v>
      </c>
      <c r="I124" s="1000">
        <v>0</v>
      </c>
      <c r="J124" s="1001">
        <f t="shared" si="96"/>
        <v>0</v>
      </c>
      <c r="K124" s="999">
        <v>0</v>
      </c>
      <c r="L124" s="1000">
        <v>0</v>
      </c>
      <c r="M124" s="1000">
        <v>0</v>
      </c>
      <c r="N124" s="1001">
        <f t="shared" si="97"/>
        <v>0</v>
      </c>
      <c r="O124" s="999">
        <v>4</v>
      </c>
      <c r="P124" s="1000">
        <v>24</v>
      </c>
      <c r="Q124" s="1000">
        <v>19</v>
      </c>
      <c r="R124" s="1002">
        <f t="shared" si="98"/>
        <v>43</v>
      </c>
      <c r="S124" s="999">
        <f t="shared" si="99"/>
        <v>4</v>
      </c>
      <c r="T124" s="1000">
        <f t="shared" si="100"/>
        <v>24</v>
      </c>
      <c r="U124" s="1000">
        <f t="shared" si="101"/>
        <v>19</v>
      </c>
      <c r="V124" s="1001">
        <f t="shared" si="102"/>
        <v>43</v>
      </c>
    </row>
    <row r="125" spans="1:22" ht="13.5" thickBot="1" x14ac:dyDescent="0.25">
      <c r="A125" s="3067" t="s">
        <v>3</v>
      </c>
      <c r="B125" s="3068"/>
      <c r="C125" s="1003">
        <f t="shared" ref="C125:V125" si="103">SUM(C115:C124)</f>
        <v>5</v>
      </c>
      <c r="D125" s="1004">
        <f t="shared" si="103"/>
        <v>145</v>
      </c>
      <c r="E125" s="1004">
        <f t="shared" si="103"/>
        <v>25</v>
      </c>
      <c r="F125" s="1005">
        <f t="shared" si="103"/>
        <v>170</v>
      </c>
      <c r="G125" s="1003">
        <f t="shared" si="103"/>
        <v>6</v>
      </c>
      <c r="H125" s="1004">
        <f t="shared" si="103"/>
        <v>1233</v>
      </c>
      <c r="I125" s="1004">
        <f t="shared" si="103"/>
        <v>93</v>
      </c>
      <c r="J125" s="1005">
        <f t="shared" si="103"/>
        <v>1326</v>
      </c>
      <c r="K125" s="1003">
        <f t="shared" si="103"/>
        <v>0</v>
      </c>
      <c r="L125" s="1004">
        <f t="shared" si="103"/>
        <v>0</v>
      </c>
      <c r="M125" s="1004">
        <f t="shared" si="103"/>
        <v>0</v>
      </c>
      <c r="N125" s="1005">
        <f t="shared" si="103"/>
        <v>0</v>
      </c>
      <c r="O125" s="1003">
        <f t="shared" si="103"/>
        <v>22</v>
      </c>
      <c r="P125" s="1004">
        <f t="shared" si="103"/>
        <v>338</v>
      </c>
      <c r="Q125" s="1004">
        <f t="shared" si="103"/>
        <v>102</v>
      </c>
      <c r="R125" s="1005">
        <f t="shared" si="103"/>
        <v>440</v>
      </c>
      <c r="S125" s="1003">
        <f t="shared" si="103"/>
        <v>33</v>
      </c>
      <c r="T125" s="1004">
        <f t="shared" si="103"/>
        <v>1716</v>
      </c>
      <c r="U125" s="1004">
        <f t="shared" si="103"/>
        <v>220</v>
      </c>
      <c r="V125" s="1005">
        <f t="shared" si="103"/>
        <v>1936</v>
      </c>
    </row>
    <row r="127" spans="1:22" ht="15.75" x14ac:dyDescent="0.25">
      <c r="A127" s="3043" t="s">
        <v>547</v>
      </c>
      <c r="B127" s="3043"/>
      <c r="C127" s="3043"/>
      <c r="D127" s="3043"/>
      <c r="E127" s="3043"/>
      <c r="F127" s="3043"/>
      <c r="G127" s="3043"/>
      <c r="H127" s="3043"/>
      <c r="I127" s="3043"/>
      <c r="J127" s="3043"/>
      <c r="K127" s="3043"/>
      <c r="L127" s="3043"/>
      <c r="M127" s="3043"/>
      <c r="N127" s="3043"/>
      <c r="O127" s="3043"/>
      <c r="P127" s="3043"/>
      <c r="Q127" s="3043"/>
      <c r="R127" s="3043"/>
      <c r="S127" s="3043"/>
      <c r="T127" s="3043"/>
      <c r="U127" s="3043"/>
      <c r="V127" s="3043"/>
    </row>
    <row r="128" spans="1:22" ht="15.75" x14ac:dyDescent="0.25">
      <c r="A128" s="3043" t="s">
        <v>565</v>
      </c>
      <c r="B128" s="3043"/>
      <c r="C128" s="3043"/>
      <c r="D128" s="3043"/>
      <c r="E128" s="3043"/>
      <c r="F128" s="3043"/>
      <c r="G128" s="3043"/>
      <c r="H128" s="3043"/>
      <c r="I128" s="3043"/>
      <c r="J128" s="3043"/>
      <c r="K128" s="3043"/>
      <c r="L128" s="3043"/>
      <c r="M128" s="3043"/>
      <c r="N128" s="3043"/>
      <c r="O128" s="3043"/>
      <c r="P128" s="3043"/>
      <c r="Q128" s="3043"/>
      <c r="R128" s="3043"/>
      <c r="S128" s="3043"/>
      <c r="T128" s="3043"/>
      <c r="U128" s="3043"/>
      <c r="V128" s="3043"/>
    </row>
    <row r="129" spans="1:22" ht="18" x14ac:dyDescent="0.25">
      <c r="A129" s="983"/>
      <c r="B129" s="983"/>
      <c r="C129" s="983"/>
      <c r="D129" s="983"/>
      <c r="E129" s="983"/>
      <c r="F129" s="983"/>
      <c r="G129" s="983"/>
      <c r="H129" s="983"/>
      <c r="I129" s="983"/>
      <c r="J129" s="983"/>
      <c r="K129" s="983"/>
      <c r="L129" s="983"/>
      <c r="M129" s="983"/>
      <c r="N129" s="983"/>
      <c r="O129" s="984"/>
      <c r="P129" s="984"/>
      <c r="Q129" s="984"/>
      <c r="R129" s="984"/>
      <c r="S129" s="983"/>
      <c r="T129" s="983"/>
      <c r="U129" s="983"/>
      <c r="V129" s="983"/>
    </row>
    <row r="130" spans="1:22" ht="13.5" thickBot="1" x14ac:dyDescent="0.25">
      <c r="A130" s="940"/>
      <c r="B130" s="940"/>
      <c r="C130" s="940"/>
      <c r="D130" s="940"/>
      <c r="E130" s="940"/>
      <c r="F130" s="940"/>
      <c r="G130" s="940"/>
      <c r="H130" s="940"/>
      <c r="I130" s="940"/>
      <c r="J130" s="940"/>
      <c r="K130" s="940"/>
      <c r="L130" s="940"/>
      <c r="M130" s="940"/>
      <c r="N130" s="940"/>
      <c r="O130" s="941"/>
      <c r="P130" s="941"/>
      <c r="Q130" s="941"/>
      <c r="R130" s="941"/>
      <c r="S130" s="940"/>
      <c r="T130" s="940"/>
      <c r="U130" s="940"/>
      <c r="V130" s="940"/>
    </row>
    <row r="131" spans="1:22" x14ac:dyDescent="0.2">
      <c r="A131" s="3047" t="s">
        <v>0</v>
      </c>
      <c r="B131" s="3047" t="s">
        <v>553</v>
      </c>
      <c r="C131" s="3044" t="s">
        <v>44</v>
      </c>
      <c r="D131" s="3045"/>
      <c r="E131" s="3045"/>
      <c r="F131" s="3046"/>
      <c r="G131" s="3050" t="s">
        <v>43</v>
      </c>
      <c r="H131" s="3051"/>
      <c r="I131" s="3051"/>
      <c r="J131" s="3052"/>
      <c r="K131" s="3050" t="s">
        <v>554</v>
      </c>
      <c r="L131" s="3051"/>
      <c r="M131" s="3051"/>
      <c r="N131" s="3052"/>
      <c r="O131" s="3044" t="s">
        <v>555</v>
      </c>
      <c r="P131" s="3045"/>
      <c r="Q131" s="3045"/>
      <c r="R131" s="3046"/>
      <c r="S131" s="3044" t="s">
        <v>3</v>
      </c>
      <c r="T131" s="3045"/>
      <c r="U131" s="3045"/>
      <c r="V131" s="3046"/>
    </row>
    <row r="132" spans="1:22" x14ac:dyDescent="0.2">
      <c r="A132" s="3048"/>
      <c r="B132" s="3048"/>
      <c r="C132" s="3057" t="s">
        <v>556</v>
      </c>
      <c r="D132" s="3055" t="s">
        <v>440</v>
      </c>
      <c r="E132" s="3055"/>
      <c r="F132" s="3056"/>
      <c r="G132" s="3057" t="s">
        <v>556</v>
      </c>
      <c r="H132" s="3055" t="s">
        <v>440</v>
      </c>
      <c r="I132" s="3055"/>
      <c r="J132" s="3056"/>
      <c r="K132" s="3057" t="s">
        <v>556</v>
      </c>
      <c r="L132" s="3059" t="s">
        <v>440</v>
      </c>
      <c r="M132" s="3060"/>
      <c r="N132" s="3061"/>
      <c r="O132" s="3053" t="s">
        <v>556</v>
      </c>
      <c r="P132" s="3055" t="s">
        <v>440</v>
      </c>
      <c r="Q132" s="3055"/>
      <c r="R132" s="3056"/>
      <c r="S132" s="3053" t="s">
        <v>556</v>
      </c>
      <c r="T132" s="3055" t="s">
        <v>440</v>
      </c>
      <c r="U132" s="3055"/>
      <c r="V132" s="3056"/>
    </row>
    <row r="133" spans="1:22" ht="13.5" thickBot="1" x14ac:dyDescent="0.25">
      <c r="A133" s="3049"/>
      <c r="B133" s="3049"/>
      <c r="C133" s="3063"/>
      <c r="D133" s="944" t="s">
        <v>127</v>
      </c>
      <c r="E133" s="944" t="s">
        <v>131</v>
      </c>
      <c r="F133" s="945" t="s">
        <v>430</v>
      </c>
      <c r="G133" s="3058"/>
      <c r="H133" s="946" t="s">
        <v>127</v>
      </c>
      <c r="I133" s="946" t="s">
        <v>131</v>
      </c>
      <c r="J133" s="947" t="s">
        <v>430</v>
      </c>
      <c r="K133" s="3058"/>
      <c r="L133" s="946" t="s">
        <v>127</v>
      </c>
      <c r="M133" s="946" t="s">
        <v>131</v>
      </c>
      <c r="N133" s="947" t="s">
        <v>430</v>
      </c>
      <c r="O133" s="3054"/>
      <c r="P133" s="946" t="s">
        <v>127</v>
      </c>
      <c r="Q133" s="946" t="s">
        <v>131</v>
      </c>
      <c r="R133" s="947" t="s">
        <v>430</v>
      </c>
      <c r="S133" s="3057"/>
      <c r="T133" s="944" t="s">
        <v>127</v>
      </c>
      <c r="U133" s="944" t="s">
        <v>131</v>
      </c>
      <c r="V133" s="945" t="s">
        <v>430</v>
      </c>
    </row>
    <row r="134" spans="1:22" x14ac:dyDescent="0.2">
      <c r="A134" s="985">
        <v>0</v>
      </c>
      <c r="B134" s="986" t="s">
        <v>557</v>
      </c>
      <c r="C134" s="987">
        <v>0</v>
      </c>
      <c r="D134" s="988">
        <v>0</v>
      </c>
      <c r="E134" s="988">
        <v>0</v>
      </c>
      <c r="F134" s="989">
        <f t="shared" ref="F134:F143" si="104">SUM(D134:E134)</f>
        <v>0</v>
      </c>
      <c r="G134" s="987">
        <v>0</v>
      </c>
      <c r="H134" s="988">
        <v>0</v>
      </c>
      <c r="I134" s="988">
        <v>0</v>
      </c>
      <c r="J134" s="989">
        <f t="shared" ref="J134:J143" si="105">SUM(H134:I134)</f>
        <v>0</v>
      </c>
      <c r="K134" s="987">
        <v>0</v>
      </c>
      <c r="L134" s="988">
        <v>0</v>
      </c>
      <c r="M134" s="988">
        <v>0</v>
      </c>
      <c r="N134" s="989">
        <f t="shared" ref="N134:N143" si="106">SUM(L134:M134)</f>
        <v>0</v>
      </c>
      <c r="O134" s="987">
        <v>0</v>
      </c>
      <c r="P134" s="988">
        <v>0</v>
      </c>
      <c r="Q134" s="988">
        <v>0</v>
      </c>
      <c r="R134" s="990">
        <f t="shared" ref="R134:R143" si="107">SUM(P134:Q134)</f>
        <v>0</v>
      </c>
      <c r="S134" s="987">
        <f t="shared" ref="S134:S143" si="108">+C134+G134+K134+O134</f>
        <v>0</v>
      </c>
      <c r="T134" s="988">
        <f t="shared" ref="T134:T143" si="109">+D134+H134+L134+P134</f>
        <v>0</v>
      </c>
      <c r="U134" s="988">
        <f t="shared" ref="U134:U143" si="110">+E134+I134+M134+Q134</f>
        <v>0</v>
      </c>
      <c r="V134" s="989">
        <f t="shared" ref="V134:V143" si="111">SUM(T134:U134)</f>
        <v>0</v>
      </c>
    </row>
    <row r="135" spans="1:22" x14ac:dyDescent="0.2">
      <c r="A135" s="991">
        <v>1</v>
      </c>
      <c r="B135" s="992" t="s">
        <v>526</v>
      </c>
      <c r="C135" s="993">
        <v>0</v>
      </c>
      <c r="D135" s="994">
        <v>0</v>
      </c>
      <c r="E135" s="994">
        <v>0</v>
      </c>
      <c r="F135" s="995">
        <f t="shared" si="104"/>
        <v>0</v>
      </c>
      <c r="G135" s="993">
        <v>0</v>
      </c>
      <c r="H135" s="994">
        <v>0</v>
      </c>
      <c r="I135" s="994">
        <v>0</v>
      </c>
      <c r="J135" s="995">
        <f t="shared" si="105"/>
        <v>0</v>
      </c>
      <c r="K135" s="993">
        <v>0</v>
      </c>
      <c r="L135" s="994">
        <v>0</v>
      </c>
      <c r="M135" s="994">
        <v>0</v>
      </c>
      <c r="N135" s="995">
        <f t="shared" si="106"/>
        <v>0</v>
      </c>
      <c r="O135" s="993">
        <v>0</v>
      </c>
      <c r="P135" s="994">
        <v>0</v>
      </c>
      <c r="Q135" s="994">
        <v>0</v>
      </c>
      <c r="R135" s="996">
        <f t="shared" si="107"/>
        <v>0</v>
      </c>
      <c r="S135" s="993">
        <f t="shared" si="108"/>
        <v>0</v>
      </c>
      <c r="T135" s="994">
        <f t="shared" si="109"/>
        <v>0</v>
      </c>
      <c r="U135" s="994">
        <f t="shared" si="110"/>
        <v>0</v>
      </c>
      <c r="V135" s="995">
        <f t="shared" si="111"/>
        <v>0</v>
      </c>
    </row>
    <row r="136" spans="1:22" x14ac:dyDescent="0.2">
      <c r="A136" s="959">
        <v>2</v>
      </c>
      <c r="B136" s="960" t="s">
        <v>525</v>
      </c>
      <c r="C136" s="993">
        <v>0</v>
      </c>
      <c r="D136" s="994">
        <v>0</v>
      </c>
      <c r="E136" s="994">
        <v>0</v>
      </c>
      <c r="F136" s="995">
        <f t="shared" si="104"/>
        <v>0</v>
      </c>
      <c r="G136" s="993">
        <v>0</v>
      </c>
      <c r="H136" s="994">
        <v>0</v>
      </c>
      <c r="I136" s="994">
        <v>0</v>
      </c>
      <c r="J136" s="995">
        <f t="shared" si="105"/>
        <v>0</v>
      </c>
      <c r="K136" s="993">
        <v>0</v>
      </c>
      <c r="L136" s="994">
        <v>0</v>
      </c>
      <c r="M136" s="994">
        <v>0</v>
      </c>
      <c r="N136" s="995">
        <f t="shared" si="106"/>
        <v>0</v>
      </c>
      <c r="O136" s="993">
        <v>0</v>
      </c>
      <c r="P136" s="994">
        <v>0</v>
      </c>
      <c r="Q136" s="994">
        <v>0</v>
      </c>
      <c r="R136" s="996">
        <f t="shared" si="107"/>
        <v>0</v>
      </c>
      <c r="S136" s="993">
        <f t="shared" si="108"/>
        <v>0</v>
      </c>
      <c r="T136" s="994">
        <f t="shared" si="109"/>
        <v>0</v>
      </c>
      <c r="U136" s="994">
        <f t="shared" si="110"/>
        <v>0</v>
      </c>
      <c r="V136" s="995">
        <f t="shared" si="111"/>
        <v>0</v>
      </c>
    </row>
    <row r="137" spans="1:22" x14ac:dyDescent="0.2">
      <c r="A137" s="959">
        <v>3</v>
      </c>
      <c r="B137" s="960" t="s">
        <v>524</v>
      </c>
      <c r="C137" s="993">
        <v>0</v>
      </c>
      <c r="D137" s="994">
        <v>0</v>
      </c>
      <c r="E137" s="994">
        <v>0</v>
      </c>
      <c r="F137" s="995">
        <f t="shared" si="104"/>
        <v>0</v>
      </c>
      <c r="G137" s="993">
        <v>0</v>
      </c>
      <c r="H137" s="994">
        <v>0</v>
      </c>
      <c r="I137" s="994">
        <v>0</v>
      </c>
      <c r="J137" s="995">
        <f t="shared" si="105"/>
        <v>0</v>
      </c>
      <c r="K137" s="993">
        <v>0</v>
      </c>
      <c r="L137" s="994">
        <v>0</v>
      </c>
      <c r="M137" s="994">
        <v>0</v>
      </c>
      <c r="N137" s="995">
        <f t="shared" si="106"/>
        <v>0</v>
      </c>
      <c r="O137" s="993">
        <v>2</v>
      </c>
      <c r="P137" s="994">
        <v>11</v>
      </c>
      <c r="Q137" s="994">
        <v>43</v>
      </c>
      <c r="R137" s="996">
        <f t="shared" si="107"/>
        <v>54</v>
      </c>
      <c r="S137" s="993">
        <f t="shared" si="108"/>
        <v>2</v>
      </c>
      <c r="T137" s="994">
        <f t="shared" si="109"/>
        <v>11</v>
      </c>
      <c r="U137" s="994">
        <f t="shared" si="110"/>
        <v>43</v>
      </c>
      <c r="V137" s="995">
        <f t="shared" si="111"/>
        <v>54</v>
      </c>
    </row>
    <row r="138" spans="1:22" x14ac:dyDescent="0.2">
      <c r="A138" s="959">
        <v>4</v>
      </c>
      <c r="B138" s="960" t="s">
        <v>558</v>
      </c>
      <c r="C138" s="993">
        <v>0</v>
      </c>
      <c r="D138" s="994">
        <v>0</v>
      </c>
      <c r="E138" s="994">
        <v>0</v>
      </c>
      <c r="F138" s="995">
        <f t="shared" si="104"/>
        <v>0</v>
      </c>
      <c r="G138" s="993">
        <v>0</v>
      </c>
      <c r="H138" s="994">
        <v>0</v>
      </c>
      <c r="I138" s="994">
        <v>0</v>
      </c>
      <c r="J138" s="995">
        <f t="shared" si="105"/>
        <v>0</v>
      </c>
      <c r="K138" s="993">
        <v>0</v>
      </c>
      <c r="L138" s="994">
        <v>0</v>
      </c>
      <c r="M138" s="994">
        <v>0</v>
      </c>
      <c r="N138" s="995">
        <f t="shared" si="106"/>
        <v>0</v>
      </c>
      <c r="O138" s="993">
        <v>0</v>
      </c>
      <c r="P138" s="994">
        <v>0</v>
      </c>
      <c r="Q138" s="994">
        <v>0</v>
      </c>
      <c r="R138" s="996">
        <f t="shared" si="107"/>
        <v>0</v>
      </c>
      <c r="S138" s="993">
        <f t="shared" si="108"/>
        <v>0</v>
      </c>
      <c r="T138" s="994">
        <f t="shared" si="109"/>
        <v>0</v>
      </c>
      <c r="U138" s="994">
        <f t="shared" si="110"/>
        <v>0</v>
      </c>
      <c r="V138" s="995">
        <f t="shared" si="111"/>
        <v>0</v>
      </c>
    </row>
    <row r="139" spans="1:22" x14ac:dyDescent="0.2">
      <c r="A139" s="959">
        <v>5</v>
      </c>
      <c r="B139" s="960" t="s">
        <v>522</v>
      </c>
      <c r="C139" s="993">
        <v>0</v>
      </c>
      <c r="D139" s="994">
        <v>0</v>
      </c>
      <c r="E139" s="994">
        <v>0</v>
      </c>
      <c r="F139" s="995">
        <f t="shared" si="104"/>
        <v>0</v>
      </c>
      <c r="G139" s="993">
        <v>0</v>
      </c>
      <c r="H139" s="994">
        <v>0</v>
      </c>
      <c r="I139" s="994">
        <v>0</v>
      </c>
      <c r="J139" s="995">
        <f t="shared" si="105"/>
        <v>0</v>
      </c>
      <c r="K139" s="993">
        <v>0</v>
      </c>
      <c r="L139" s="994">
        <v>0</v>
      </c>
      <c r="M139" s="994">
        <v>0</v>
      </c>
      <c r="N139" s="995">
        <f t="shared" si="106"/>
        <v>0</v>
      </c>
      <c r="O139" s="993">
        <v>0</v>
      </c>
      <c r="P139" s="994">
        <v>0</v>
      </c>
      <c r="Q139" s="994">
        <v>0</v>
      </c>
      <c r="R139" s="996">
        <f t="shared" si="107"/>
        <v>0</v>
      </c>
      <c r="S139" s="993">
        <f t="shared" si="108"/>
        <v>0</v>
      </c>
      <c r="T139" s="994">
        <f t="shared" si="109"/>
        <v>0</v>
      </c>
      <c r="U139" s="994">
        <f t="shared" si="110"/>
        <v>0</v>
      </c>
      <c r="V139" s="995">
        <f t="shared" si="111"/>
        <v>0</v>
      </c>
    </row>
    <row r="140" spans="1:22" x14ac:dyDescent="0.2">
      <c r="A140" s="959">
        <v>6</v>
      </c>
      <c r="B140" s="960" t="s">
        <v>521</v>
      </c>
      <c r="C140" s="993">
        <v>2</v>
      </c>
      <c r="D140" s="994">
        <v>34</v>
      </c>
      <c r="E140" s="994">
        <v>4</v>
      </c>
      <c r="F140" s="995">
        <f t="shared" si="104"/>
        <v>38</v>
      </c>
      <c r="G140" s="993">
        <v>3</v>
      </c>
      <c r="H140" s="994">
        <v>461</v>
      </c>
      <c r="I140" s="994">
        <v>94</v>
      </c>
      <c r="J140" s="995">
        <f t="shared" si="105"/>
        <v>555</v>
      </c>
      <c r="K140" s="993">
        <v>0</v>
      </c>
      <c r="L140" s="994">
        <v>0</v>
      </c>
      <c r="M140" s="994">
        <v>0</v>
      </c>
      <c r="N140" s="995">
        <f t="shared" si="106"/>
        <v>0</v>
      </c>
      <c r="O140" s="993">
        <f>1+12</f>
        <v>13</v>
      </c>
      <c r="P140" s="994">
        <f>6+110+1</f>
        <v>117</v>
      </c>
      <c r="Q140" s="994">
        <f>3+58</f>
        <v>61</v>
      </c>
      <c r="R140" s="996">
        <f t="shared" si="107"/>
        <v>178</v>
      </c>
      <c r="S140" s="993">
        <f t="shared" si="108"/>
        <v>18</v>
      </c>
      <c r="T140" s="994">
        <f t="shared" si="109"/>
        <v>612</v>
      </c>
      <c r="U140" s="994">
        <f t="shared" si="110"/>
        <v>159</v>
      </c>
      <c r="V140" s="995">
        <f t="shared" si="111"/>
        <v>771</v>
      </c>
    </row>
    <row r="141" spans="1:22" x14ac:dyDescent="0.2">
      <c r="A141" s="959">
        <v>7</v>
      </c>
      <c r="B141" s="960" t="s">
        <v>520</v>
      </c>
      <c r="C141" s="993">
        <v>0</v>
      </c>
      <c r="D141" s="994">
        <v>0</v>
      </c>
      <c r="E141" s="994">
        <v>0</v>
      </c>
      <c r="F141" s="995">
        <f t="shared" si="104"/>
        <v>0</v>
      </c>
      <c r="G141" s="993">
        <v>0</v>
      </c>
      <c r="H141" s="994">
        <v>0</v>
      </c>
      <c r="I141" s="994">
        <v>0</v>
      </c>
      <c r="J141" s="995">
        <f t="shared" si="105"/>
        <v>0</v>
      </c>
      <c r="K141" s="993">
        <v>0</v>
      </c>
      <c r="L141" s="994">
        <v>0</v>
      </c>
      <c r="M141" s="994">
        <v>0</v>
      </c>
      <c r="N141" s="995">
        <f t="shared" si="106"/>
        <v>0</v>
      </c>
      <c r="O141" s="993">
        <v>0</v>
      </c>
      <c r="P141" s="994">
        <v>0</v>
      </c>
      <c r="Q141" s="994">
        <v>0</v>
      </c>
      <c r="R141" s="996">
        <f t="shared" si="107"/>
        <v>0</v>
      </c>
      <c r="S141" s="993">
        <f t="shared" si="108"/>
        <v>0</v>
      </c>
      <c r="T141" s="994">
        <f t="shared" si="109"/>
        <v>0</v>
      </c>
      <c r="U141" s="994">
        <f t="shared" si="110"/>
        <v>0</v>
      </c>
      <c r="V141" s="995">
        <f t="shared" si="111"/>
        <v>0</v>
      </c>
    </row>
    <row r="142" spans="1:22" x14ac:dyDescent="0.2">
      <c r="A142" s="991">
        <v>8</v>
      </c>
      <c r="B142" s="992" t="s">
        <v>519</v>
      </c>
      <c r="C142" s="993">
        <v>0</v>
      </c>
      <c r="D142" s="994">
        <v>0</v>
      </c>
      <c r="E142" s="994">
        <v>0</v>
      </c>
      <c r="F142" s="995">
        <f t="shared" si="104"/>
        <v>0</v>
      </c>
      <c r="G142" s="993">
        <v>3</v>
      </c>
      <c r="H142" s="994">
        <v>41</v>
      </c>
      <c r="I142" s="994">
        <v>39</v>
      </c>
      <c r="J142" s="995">
        <f t="shared" si="105"/>
        <v>80</v>
      </c>
      <c r="K142" s="993">
        <v>0</v>
      </c>
      <c r="L142" s="994">
        <v>0</v>
      </c>
      <c r="M142" s="994">
        <v>0</v>
      </c>
      <c r="N142" s="995">
        <f t="shared" si="106"/>
        <v>0</v>
      </c>
      <c r="O142" s="993">
        <v>2</v>
      </c>
      <c r="P142" s="994">
        <v>126</v>
      </c>
      <c r="Q142" s="994">
        <v>8</v>
      </c>
      <c r="R142" s="996">
        <f t="shared" si="107"/>
        <v>134</v>
      </c>
      <c r="S142" s="993">
        <f t="shared" si="108"/>
        <v>5</v>
      </c>
      <c r="T142" s="994">
        <f t="shared" si="109"/>
        <v>167</v>
      </c>
      <c r="U142" s="994">
        <f t="shared" si="110"/>
        <v>47</v>
      </c>
      <c r="V142" s="995">
        <f t="shared" si="111"/>
        <v>214</v>
      </c>
    </row>
    <row r="143" spans="1:22" ht="13.5" thickBot="1" x14ac:dyDescent="0.25">
      <c r="A143" s="997">
        <v>9</v>
      </c>
      <c r="B143" s="998" t="s">
        <v>518</v>
      </c>
      <c r="C143" s="999">
        <v>0</v>
      </c>
      <c r="D143" s="1000">
        <v>0</v>
      </c>
      <c r="E143" s="1000">
        <v>0</v>
      </c>
      <c r="F143" s="1001">
        <f t="shared" si="104"/>
        <v>0</v>
      </c>
      <c r="G143" s="999">
        <v>0</v>
      </c>
      <c r="H143" s="1000">
        <v>0</v>
      </c>
      <c r="I143" s="1000">
        <v>0</v>
      </c>
      <c r="J143" s="1001">
        <f t="shared" si="105"/>
        <v>0</v>
      </c>
      <c r="K143" s="999">
        <v>0</v>
      </c>
      <c r="L143" s="1000">
        <v>0</v>
      </c>
      <c r="M143" s="1000">
        <v>0</v>
      </c>
      <c r="N143" s="1001">
        <f t="shared" si="106"/>
        <v>0</v>
      </c>
      <c r="O143" s="999">
        <v>4</v>
      </c>
      <c r="P143" s="1000">
        <f>271+1</f>
        <v>272</v>
      </c>
      <c r="Q143" s="1000">
        <f>92+6</f>
        <v>98</v>
      </c>
      <c r="R143" s="1002">
        <f t="shared" si="107"/>
        <v>370</v>
      </c>
      <c r="S143" s="999">
        <f t="shared" si="108"/>
        <v>4</v>
      </c>
      <c r="T143" s="1000">
        <f t="shared" si="109"/>
        <v>272</v>
      </c>
      <c r="U143" s="1000">
        <f t="shared" si="110"/>
        <v>98</v>
      </c>
      <c r="V143" s="1001">
        <f t="shared" si="111"/>
        <v>370</v>
      </c>
    </row>
    <row r="144" spans="1:22" ht="13.5" thickBot="1" x14ac:dyDescent="0.25">
      <c r="A144" s="3067" t="s">
        <v>3</v>
      </c>
      <c r="B144" s="3068"/>
      <c r="C144" s="1003">
        <f t="shared" ref="C144:V144" si="112">SUM(C134:C143)</f>
        <v>2</v>
      </c>
      <c r="D144" s="1004">
        <f t="shared" si="112"/>
        <v>34</v>
      </c>
      <c r="E144" s="1004">
        <f t="shared" si="112"/>
        <v>4</v>
      </c>
      <c r="F144" s="1005">
        <f t="shared" si="112"/>
        <v>38</v>
      </c>
      <c r="G144" s="1003">
        <f t="shared" si="112"/>
        <v>6</v>
      </c>
      <c r="H144" s="1004">
        <f t="shared" si="112"/>
        <v>502</v>
      </c>
      <c r="I144" s="1004">
        <f t="shared" si="112"/>
        <v>133</v>
      </c>
      <c r="J144" s="1005">
        <f t="shared" si="112"/>
        <v>635</v>
      </c>
      <c r="K144" s="1003">
        <f t="shared" si="112"/>
        <v>0</v>
      </c>
      <c r="L144" s="1004">
        <f t="shared" si="112"/>
        <v>0</v>
      </c>
      <c r="M144" s="1004">
        <f t="shared" si="112"/>
        <v>0</v>
      </c>
      <c r="N144" s="1005">
        <f t="shared" si="112"/>
        <v>0</v>
      </c>
      <c r="O144" s="1003">
        <f t="shared" si="112"/>
        <v>21</v>
      </c>
      <c r="P144" s="1004">
        <f t="shared" si="112"/>
        <v>526</v>
      </c>
      <c r="Q144" s="1004">
        <f t="shared" si="112"/>
        <v>210</v>
      </c>
      <c r="R144" s="1005">
        <f t="shared" si="112"/>
        <v>736</v>
      </c>
      <c r="S144" s="1003">
        <f t="shared" si="112"/>
        <v>29</v>
      </c>
      <c r="T144" s="1004">
        <f t="shared" si="112"/>
        <v>1062</v>
      </c>
      <c r="U144" s="1004">
        <f t="shared" si="112"/>
        <v>347</v>
      </c>
      <c r="V144" s="1005">
        <f t="shared" si="112"/>
        <v>1409</v>
      </c>
    </row>
    <row r="146" spans="1:22" ht="15.75" x14ac:dyDescent="0.25">
      <c r="A146" s="3043" t="s">
        <v>547</v>
      </c>
      <c r="B146" s="3043"/>
      <c r="C146" s="3043"/>
      <c r="D146" s="3043"/>
      <c r="E146" s="3043"/>
      <c r="F146" s="3043"/>
      <c r="G146" s="3043"/>
      <c r="H146" s="3043"/>
      <c r="I146" s="3043"/>
      <c r="J146" s="3043"/>
      <c r="K146" s="3043"/>
      <c r="L146" s="3043"/>
      <c r="M146" s="3043"/>
      <c r="N146" s="3043"/>
      <c r="O146" s="3043"/>
      <c r="P146" s="3043"/>
      <c r="Q146" s="3043"/>
      <c r="R146" s="3043"/>
      <c r="S146" s="3043"/>
      <c r="T146" s="3043"/>
      <c r="U146" s="3043"/>
      <c r="V146" s="3043"/>
    </row>
    <row r="147" spans="1:22" ht="15.75" x14ac:dyDescent="0.25">
      <c r="A147" s="3043" t="s">
        <v>566</v>
      </c>
      <c r="B147" s="3043"/>
      <c r="C147" s="3043"/>
      <c r="D147" s="3043"/>
      <c r="E147" s="3043"/>
      <c r="F147" s="3043"/>
      <c r="G147" s="3043"/>
      <c r="H147" s="3043"/>
      <c r="I147" s="3043"/>
      <c r="J147" s="3043"/>
      <c r="K147" s="3043"/>
      <c r="L147" s="3043"/>
      <c r="M147" s="3043"/>
      <c r="N147" s="3043"/>
      <c r="O147" s="3043"/>
      <c r="P147" s="3043"/>
      <c r="Q147" s="3043"/>
      <c r="R147" s="3043"/>
      <c r="S147" s="3043"/>
      <c r="T147" s="3043"/>
      <c r="U147" s="3043"/>
      <c r="V147" s="3043"/>
    </row>
    <row r="148" spans="1:22" ht="18" x14ac:dyDescent="0.25">
      <c r="A148" s="983"/>
      <c r="B148" s="983"/>
      <c r="C148" s="983"/>
      <c r="D148" s="983"/>
      <c r="E148" s="983"/>
      <c r="F148" s="983"/>
      <c r="G148" s="983"/>
      <c r="H148" s="983"/>
      <c r="I148" s="983"/>
      <c r="J148" s="983"/>
      <c r="K148" s="983"/>
      <c r="L148" s="983"/>
      <c r="M148" s="983"/>
      <c r="N148" s="983"/>
      <c r="O148" s="984"/>
      <c r="P148" s="984"/>
      <c r="Q148" s="984"/>
      <c r="R148" s="984"/>
      <c r="S148" s="983"/>
      <c r="T148" s="983"/>
      <c r="U148" s="983"/>
      <c r="V148" s="983"/>
    </row>
    <row r="149" spans="1:22" ht="13.5" thickBot="1" x14ac:dyDescent="0.25">
      <c r="A149" s="940"/>
      <c r="B149" s="940"/>
      <c r="C149" s="940"/>
      <c r="D149" s="940"/>
      <c r="E149" s="940"/>
      <c r="F149" s="940"/>
      <c r="G149" s="940"/>
      <c r="H149" s="940"/>
      <c r="I149" s="940"/>
      <c r="J149" s="940"/>
      <c r="K149" s="940"/>
      <c r="L149" s="940"/>
      <c r="M149" s="940"/>
      <c r="N149" s="940"/>
      <c r="O149" s="941"/>
      <c r="P149" s="941"/>
      <c r="Q149" s="941"/>
      <c r="R149" s="941"/>
      <c r="S149" s="940"/>
      <c r="T149" s="940"/>
      <c r="U149" s="940"/>
      <c r="V149" s="940"/>
    </row>
    <row r="150" spans="1:22" x14ac:dyDescent="0.2">
      <c r="A150" s="3047" t="s">
        <v>0</v>
      </c>
      <c r="B150" s="3047" t="s">
        <v>553</v>
      </c>
      <c r="C150" s="3044" t="s">
        <v>44</v>
      </c>
      <c r="D150" s="3045"/>
      <c r="E150" s="3045"/>
      <c r="F150" s="3046"/>
      <c r="G150" s="3050" t="s">
        <v>43</v>
      </c>
      <c r="H150" s="3051"/>
      <c r="I150" s="3051"/>
      <c r="J150" s="3052"/>
      <c r="K150" s="3050" t="s">
        <v>554</v>
      </c>
      <c r="L150" s="3051"/>
      <c r="M150" s="3051"/>
      <c r="N150" s="3052"/>
      <c r="O150" s="3044" t="s">
        <v>555</v>
      </c>
      <c r="P150" s="3045"/>
      <c r="Q150" s="3045"/>
      <c r="R150" s="3046"/>
      <c r="S150" s="3044" t="s">
        <v>3</v>
      </c>
      <c r="T150" s="3045"/>
      <c r="U150" s="3045"/>
      <c r="V150" s="3046"/>
    </row>
    <row r="151" spans="1:22" x14ac:dyDescent="0.2">
      <c r="A151" s="3048"/>
      <c r="B151" s="3048"/>
      <c r="C151" s="3057" t="s">
        <v>556</v>
      </c>
      <c r="D151" s="3055" t="s">
        <v>440</v>
      </c>
      <c r="E151" s="3055"/>
      <c r="F151" s="3056"/>
      <c r="G151" s="3057" t="s">
        <v>556</v>
      </c>
      <c r="H151" s="3055" t="s">
        <v>440</v>
      </c>
      <c r="I151" s="3055"/>
      <c r="J151" s="3056"/>
      <c r="K151" s="3057" t="s">
        <v>556</v>
      </c>
      <c r="L151" s="3059" t="s">
        <v>440</v>
      </c>
      <c r="M151" s="3060"/>
      <c r="N151" s="3061"/>
      <c r="O151" s="3053" t="s">
        <v>556</v>
      </c>
      <c r="P151" s="3055" t="s">
        <v>440</v>
      </c>
      <c r="Q151" s="3055"/>
      <c r="R151" s="3056"/>
      <c r="S151" s="3053" t="s">
        <v>556</v>
      </c>
      <c r="T151" s="3055" t="s">
        <v>440</v>
      </c>
      <c r="U151" s="3055"/>
      <c r="V151" s="3056"/>
    </row>
    <row r="152" spans="1:22" ht="13.5" thickBot="1" x14ac:dyDescent="0.25">
      <c r="A152" s="3049"/>
      <c r="B152" s="3049"/>
      <c r="C152" s="3063"/>
      <c r="D152" s="944" t="s">
        <v>127</v>
      </c>
      <c r="E152" s="944" t="s">
        <v>131</v>
      </c>
      <c r="F152" s="945" t="s">
        <v>430</v>
      </c>
      <c r="G152" s="3058"/>
      <c r="H152" s="946" t="s">
        <v>127</v>
      </c>
      <c r="I152" s="946" t="s">
        <v>131</v>
      </c>
      <c r="J152" s="947" t="s">
        <v>430</v>
      </c>
      <c r="K152" s="3058"/>
      <c r="L152" s="946" t="s">
        <v>127</v>
      </c>
      <c r="M152" s="946" t="s">
        <v>131</v>
      </c>
      <c r="N152" s="947" t="s">
        <v>430</v>
      </c>
      <c r="O152" s="3054"/>
      <c r="P152" s="946" t="s">
        <v>127</v>
      </c>
      <c r="Q152" s="946" t="s">
        <v>131</v>
      </c>
      <c r="R152" s="947" t="s">
        <v>430</v>
      </c>
      <c r="S152" s="3057"/>
      <c r="T152" s="944" t="s">
        <v>127</v>
      </c>
      <c r="U152" s="944" t="s">
        <v>131</v>
      </c>
      <c r="V152" s="945" t="s">
        <v>430</v>
      </c>
    </row>
    <row r="153" spans="1:22" x14ac:dyDescent="0.2">
      <c r="A153" s="985">
        <v>0</v>
      </c>
      <c r="B153" s="986" t="s">
        <v>557</v>
      </c>
      <c r="C153" s="987">
        <v>0</v>
      </c>
      <c r="D153" s="988">
        <v>0</v>
      </c>
      <c r="E153" s="988">
        <v>0</v>
      </c>
      <c r="F153" s="989">
        <f t="shared" ref="F153:F162" si="113">SUM(D153:E153)</f>
        <v>0</v>
      </c>
      <c r="G153" s="987">
        <v>0</v>
      </c>
      <c r="H153" s="988">
        <v>0</v>
      </c>
      <c r="I153" s="988">
        <v>0</v>
      </c>
      <c r="J153" s="989">
        <f t="shared" ref="J153:J154" si="114">SUM(H153:I153)</f>
        <v>0</v>
      </c>
      <c r="K153" s="987">
        <v>0</v>
      </c>
      <c r="L153" s="988">
        <v>0</v>
      </c>
      <c r="M153" s="988">
        <v>0</v>
      </c>
      <c r="N153" s="989">
        <f t="shared" ref="N153:N162" si="115">SUM(L153:M153)</f>
        <v>0</v>
      </c>
      <c r="O153" s="987">
        <v>0</v>
      </c>
      <c r="P153" s="988">
        <v>0</v>
      </c>
      <c r="Q153" s="988">
        <v>0</v>
      </c>
      <c r="R153" s="990">
        <f t="shared" ref="R153:R162" si="116">SUM(P153:Q153)</f>
        <v>0</v>
      </c>
      <c r="S153" s="987">
        <f t="shared" ref="S153:S162" si="117">+C153+G153+K153+O153</f>
        <v>0</v>
      </c>
      <c r="T153" s="988">
        <f t="shared" ref="T153:T162" si="118">+D153+H153+L153+P153</f>
        <v>0</v>
      </c>
      <c r="U153" s="988">
        <f t="shared" ref="U153:U162" si="119">+E153+I153+M153+Q153</f>
        <v>0</v>
      </c>
      <c r="V153" s="989">
        <f t="shared" ref="V153:V162" si="120">SUM(T153:U153)</f>
        <v>0</v>
      </c>
    </row>
    <row r="154" spans="1:22" x14ac:dyDescent="0.2">
      <c r="A154" s="991">
        <v>1</v>
      </c>
      <c r="B154" s="992" t="s">
        <v>526</v>
      </c>
      <c r="C154" s="993">
        <v>0</v>
      </c>
      <c r="D154" s="994">
        <v>0</v>
      </c>
      <c r="E154" s="994">
        <v>0</v>
      </c>
      <c r="F154" s="995">
        <f t="shared" si="113"/>
        <v>0</v>
      </c>
      <c r="G154" s="993">
        <v>0</v>
      </c>
      <c r="H154" s="994">
        <v>0</v>
      </c>
      <c r="I154" s="994">
        <v>0</v>
      </c>
      <c r="J154" s="995">
        <f t="shared" si="114"/>
        <v>0</v>
      </c>
      <c r="K154" s="993">
        <v>0</v>
      </c>
      <c r="L154" s="994">
        <v>0</v>
      </c>
      <c r="M154" s="994">
        <v>0</v>
      </c>
      <c r="N154" s="995">
        <f t="shared" si="115"/>
        <v>0</v>
      </c>
      <c r="O154" s="993">
        <v>0</v>
      </c>
      <c r="P154" s="994">
        <v>0</v>
      </c>
      <c r="Q154" s="994">
        <v>0</v>
      </c>
      <c r="R154" s="996">
        <f t="shared" si="116"/>
        <v>0</v>
      </c>
      <c r="S154" s="993">
        <f t="shared" si="117"/>
        <v>0</v>
      </c>
      <c r="T154" s="994">
        <f t="shared" si="118"/>
        <v>0</v>
      </c>
      <c r="U154" s="994">
        <f t="shared" si="119"/>
        <v>0</v>
      </c>
      <c r="V154" s="995">
        <f t="shared" si="120"/>
        <v>0</v>
      </c>
    </row>
    <row r="155" spans="1:22" x14ac:dyDescent="0.2">
      <c r="A155" s="959">
        <v>2</v>
      </c>
      <c r="B155" s="960" t="s">
        <v>525</v>
      </c>
      <c r="C155" s="993">
        <v>0</v>
      </c>
      <c r="D155" s="994">
        <v>0</v>
      </c>
      <c r="E155" s="994">
        <v>0</v>
      </c>
      <c r="F155" s="995">
        <f t="shared" si="113"/>
        <v>0</v>
      </c>
      <c r="G155" s="993">
        <v>0</v>
      </c>
      <c r="H155" s="994">
        <v>0</v>
      </c>
      <c r="I155" s="994">
        <v>0</v>
      </c>
      <c r="J155" s="995">
        <f t="shared" ref="J155:J162" si="121">SUM(H155:I155)</f>
        <v>0</v>
      </c>
      <c r="K155" s="993">
        <v>0</v>
      </c>
      <c r="L155" s="994">
        <v>0</v>
      </c>
      <c r="M155" s="994">
        <v>0</v>
      </c>
      <c r="N155" s="995">
        <f t="shared" si="115"/>
        <v>0</v>
      </c>
      <c r="O155" s="993">
        <v>0</v>
      </c>
      <c r="P155" s="994">
        <v>0</v>
      </c>
      <c r="Q155" s="994">
        <v>0</v>
      </c>
      <c r="R155" s="996">
        <f t="shared" si="116"/>
        <v>0</v>
      </c>
      <c r="S155" s="993">
        <f t="shared" si="117"/>
        <v>0</v>
      </c>
      <c r="T155" s="994">
        <f t="shared" si="118"/>
        <v>0</v>
      </c>
      <c r="U155" s="994">
        <f t="shared" si="119"/>
        <v>0</v>
      </c>
      <c r="V155" s="995">
        <f t="shared" si="120"/>
        <v>0</v>
      </c>
    </row>
    <row r="156" spans="1:22" x14ac:dyDescent="0.2">
      <c r="A156" s="959">
        <v>3</v>
      </c>
      <c r="B156" s="960" t="s">
        <v>524</v>
      </c>
      <c r="C156" s="993">
        <v>0</v>
      </c>
      <c r="D156" s="994">
        <v>0</v>
      </c>
      <c r="E156" s="994">
        <v>0</v>
      </c>
      <c r="F156" s="995">
        <f t="shared" si="113"/>
        <v>0</v>
      </c>
      <c r="G156" s="993">
        <v>1</v>
      </c>
      <c r="H156" s="994">
        <v>60</v>
      </c>
      <c r="I156" s="994">
        <v>100</v>
      </c>
      <c r="J156" s="995">
        <f t="shared" si="121"/>
        <v>160</v>
      </c>
      <c r="K156" s="993">
        <v>0</v>
      </c>
      <c r="L156" s="994">
        <v>0</v>
      </c>
      <c r="M156" s="994">
        <v>0</v>
      </c>
      <c r="N156" s="995">
        <f t="shared" si="115"/>
        <v>0</v>
      </c>
      <c r="O156" s="993">
        <v>2</v>
      </c>
      <c r="P156" s="994">
        <v>47</v>
      </c>
      <c r="Q156" s="994">
        <v>63</v>
      </c>
      <c r="R156" s="996">
        <f t="shared" si="116"/>
        <v>110</v>
      </c>
      <c r="S156" s="993">
        <f t="shared" si="117"/>
        <v>3</v>
      </c>
      <c r="T156" s="994">
        <f t="shared" si="118"/>
        <v>107</v>
      </c>
      <c r="U156" s="994">
        <f t="shared" si="119"/>
        <v>163</v>
      </c>
      <c r="V156" s="995">
        <f t="shared" si="120"/>
        <v>270</v>
      </c>
    </row>
    <row r="157" spans="1:22" x14ac:dyDescent="0.2">
      <c r="A157" s="959">
        <v>4</v>
      </c>
      <c r="B157" s="960" t="s">
        <v>558</v>
      </c>
      <c r="C157" s="993">
        <v>0</v>
      </c>
      <c r="D157" s="994">
        <v>0</v>
      </c>
      <c r="E157" s="994">
        <v>0</v>
      </c>
      <c r="F157" s="995">
        <f t="shared" si="113"/>
        <v>0</v>
      </c>
      <c r="G157" s="993">
        <v>0</v>
      </c>
      <c r="H157" s="994">
        <v>0</v>
      </c>
      <c r="I157" s="994">
        <v>0</v>
      </c>
      <c r="J157" s="995">
        <f t="shared" si="121"/>
        <v>0</v>
      </c>
      <c r="K157" s="993">
        <v>0</v>
      </c>
      <c r="L157" s="994">
        <v>0</v>
      </c>
      <c r="M157" s="994">
        <v>0</v>
      </c>
      <c r="N157" s="995">
        <f t="shared" si="115"/>
        <v>0</v>
      </c>
      <c r="O157" s="993">
        <v>0</v>
      </c>
      <c r="P157" s="994">
        <v>0</v>
      </c>
      <c r="Q157" s="994">
        <v>0</v>
      </c>
      <c r="R157" s="996">
        <f t="shared" si="116"/>
        <v>0</v>
      </c>
      <c r="S157" s="993">
        <f t="shared" si="117"/>
        <v>0</v>
      </c>
      <c r="T157" s="994">
        <f t="shared" si="118"/>
        <v>0</v>
      </c>
      <c r="U157" s="994">
        <f t="shared" si="119"/>
        <v>0</v>
      </c>
      <c r="V157" s="995">
        <f t="shared" si="120"/>
        <v>0</v>
      </c>
    </row>
    <row r="158" spans="1:22" x14ac:dyDescent="0.2">
      <c r="A158" s="959">
        <v>5</v>
      </c>
      <c r="B158" s="960" t="s">
        <v>522</v>
      </c>
      <c r="C158" s="993">
        <v>0</v>
      </c>
      <c r="D158" s="994">
        <v>0</v>
      </c>
      <c r="E158" s="994">
        <v>0</v>
      </c>
      <c r="F158" s="995">
        <f t="shared" si="113"/>
        <v>0</v>
      </c>
      <c r="G158" s="993">
        <v>0</v>
      </c>
      <c r="H158" s="994">
        <v>0</v>
      </c>
      <c r="I158" s="994">
        <v>0</v>
      </c>
      <c r="J158" s="995">
        <f t="shared" si="121"/>
        <v>0</v>
      </c>
      <c r="K158" s="993">
        <v>0</v>
      </c>
      <c r="L158" s="994">
        <v>0</v>
      </c>
      <c r="M158" s="994">
        <v>0</v>
      </c>
      <c r="N158" s="995">
        <f t="shared" si="115"/>
        <v>0</v>
      </c>
      <c r="O158" s="993">
        <v>1</v>
      </c>
      <c r="P158" s="994">
        <v>3</v>
      </c>
      <c r="Q158" s="994">
        <v>0</v>
      </c>
      <c r="R158" s="996">
        <f t="shared" si="116"/>
        <v>3</v>
      </c>
      <c r="S158" s="993">
        <f t="shared" si="117"/>
        <v>1</v>
      </c>
      <c r="T158" s="994">
        <f t="shared" si="118"/>
        <v>3</v>
      </c>
      <c r="U158" s="994">
        <f t="shared" si="119"/>
        <v>0</v>
      </c>
      <c r="V158" s="995">
        <f t="shared" si="120"/>
        <v>3</v>
      </c>
    </row>
    <row r="159" spans="1:22" x14ac:dyDescent="0.2">
      <c r="A159" s="959">
        <v>6</v>
      </c>
      <c r="B159" s="960" t="s">
        <v>521</v>
      </c>
      <c r="C159" s="993">
        <v>3</v>
      </c>
      <c r="D159" s="994">
        <v>31</v>
      </c>
      <c r="E159" s="994">
        <v>19</v>
      </c>
      <c r="F159" s="995">
        <f t="shared" si="113"/>
        <v>50</v>
      </c>
      <c r="G159" s="993">
        <v>2</v>
      </c>
      <c r="H159" s="994">
        <v>29</v>
      </c>
      <c r="I159" s="994">
        <v>9</v>
      </c>
      <c r="J159" s="995">
        <f t="shared" si="121"/>
        <v>38</v>
      </c>
      <c r="K159" s="993">
        <v>0</v>
      </c>
      <c r="L159" s="994">
        <v>0</v>
      </c>
      <c r="M159" s="994">
        <v>0</v>
      </c>
      <c r="N159" s="995">
        <f t="shared" si="115"/>
        <v>0</v>
      </c>
      <c r="O159" s="993">
        <f>27+1</f>
        <v>28</v>
      </c>
      <c r="P159" s="994">
        <f>543+4+7+2</f>
        <v>556</v>
      </c>
      <c r="Q159" s="994">
        <f>164+3</f>
        <v>167</v>
      </c>
      <c r="R159" s="996">
        <f t="shared" si="116"/>
        <v>723</v>
      </c>
      <c r="S159" s="993">
        <f t="shared" si="117"/>
        <v>33</v>
      </c>
      <c r="T159" s="994">
        <f t="shared" si="118"/>
        <v>616</v>
      </c>
      <c r="U159" s="994">
        <f t="shared" si="119"/>
        <v>195</v>
      </c>
      <c r="V159" s="995">
        <f t="shared" si="120"/>
        <v>811</v>
      </c>
    </row>
    <row r="160" spans="1:22" x14ac:dyDescent="0.2">
      <c r="A160" s="959">
        <v>7</v>
      </c>
      <c r="B160" s="960" t="s">
        <v>520</v>
      </c>
      <c r="C160" s="993">
        <v>0</v>
      </c>
      <c r="D160" s="994">
        <v>0</v>
      </c>
      <c r="E160" s="994">
        <v>0</v>
      </c>
      <c r="F160" s="995">
        <f t="shared" si="113"/>
        <v>0</v>
      </c>
      <c r="G160" s="993">
        <v>1</v>
      </c>
      <c r="H160" s="994">
        <v>141</v>
      </c>
      <c r="I160" s="994">
        <v>3</v>
      </c>
      <c r="J160" s="995">
        <f t="shared" si="121"/>
        <v>144</v>
      </c>
      <c r="K160" s="993">
        <v>0</v>
      </c>
      <c r="L160" s="994">
        <v>0</v>
      </c>
      <c r="M160" s="994">
        <v>0</v>
      </c>
      <c r="N160" s="995">
        <f t="shared" si="115"/>
        <v>0</v>
      </c>
      <c r="O160" s="993">
        <v>0</v>
      </c>
      <c r="P160" s="994">
        <v>0</v>
      </c>
      <c r="Q160" s="994">
        <v>0</v>
      </c>
      <c r="R160" s="996">
        <f t="shared" si="116"/>
        <v>0</v>
      </c>
      <c r="S160" s="993">
        <f t="shared" si="117"/>
        <v>1</v>
      </c>
      <c r="T160" s="994">
        <f t="shared" si="118"/>
        <v>141</v>
      </c>
      <c r="U160" s="994">
        <f t="shared" si="119"/>
        <v>3</v>
      </c>
      <c r="V160" s="995">
        <f t="shared" si="120"/>
        <v>144</v>
      </c>
    </row>
    <row r="161" spans="1:22" x14ac:dyDescent="0.2">
      <c r="A161" s="991">
        <v>8</v>
      </c>
      <c r="B161" s="992" t="s">
        <v>519</v>
      </c>
      <c r="C161" s="993">
        <v>0</v>
      </c>
      <c r="D161" s="994">
        <v>0</v>
      </c>
      <c r="E161" s="994">
        <v>0</v>
      </c>
      <c r="F161" s="995">
        <f t="shared" si="113"/>
        <v>0</v>
      </c>
      <c r="G161" s="993">
        <v>2</v>
      </c>
      <c r="H161" s="994">
        <v>15</v>
      </c>
      <c r="I161" s="994">
        <v>6</v>
      </c>
      <c r="J161" s="995">
        <f t="shared" si="121"/>
        <v>21</v>
      </c>
      <c r="K161" s="993">
        <v>0</v>
      </c>
      <c r="L161" s="994">
        <v>0</v>
      </c>
      <c r="M161" s="994">
        <v>0</v>
      </c>
      <c r="N161" s="995">
        <f t="shared" si="115"/>
        <v>0</v>
      </c>
      <c r="O161" s="993">
        <v>5</v>
      </c>
      <c r="P161" s="994">
        <v>175</v>
      </c>
      <c r="Q161" s="994">
        <v>29</v>
      </c>
      <c r="R161" s="996">
        <f t="shared" si="116"/>
        <v>204</v>
      </c>
      <c r="S161" s="993">
        <f t="shared" si="117"/>
        <v>7</v>
      </c>
      <c r="T161" s="994">
        <f t="shared" si="118"/>
        <v>190</v>
      </c>
      <c r="U161" s="994">
        <f t="shared" si="119"/>
        <v>35</v>
      </c>
      <c r="V161" s="995">
        <f t="shared" si="120"/>
        <v>225</v>
      </c>
    </row>
    <row r="162" spans="1:22" ht="13.5" thickBot="1" x14ac:dyDescent="0.25">
      <c r="A162" s="997">
        <v>9</v>
      </c>
      <c r="B162" s="998" t="s">
        <v>518</v>
      </c>
      <c r="C162" s="993">
        <v>1</v>
      </c>
      <c r="D162" s="994">
        <v>6</v>
      </c>
      <c r="E162" s="994">
        <v>2</v>
      </c>
      <c r="F162" s="1001">
        <f t="shared" si="113"/>
        <v>8</v>
      </c>
      <c r="G162" s="993">
        <v>1</v>
      </c>
      <c r="H162" s="994">
        <v>25</v>
      </c>
      <c r="I162" s="994">
        <v>1</v>
      </c>
      <c r="J162" s="995">
        <f t="shared" si="121"/>
        <v>26</v>
      </c>
      <c r="K162" s="993">
        <v>0</v>
      </c>
      <c r="L162" s="994">
        <v>0</v>
      </c>
      <c r="M162" s="994">
        <v>0</v>
      </c>
      <c r="N162" s="1001">
        <f t="shared" si="115"/>
        <v>0</v>
      </c>
      <c r="O162" s="993">
        <v>7</v>
      </c>
      <c r="P162" s="994">
        <v>654</v>
      </c>
      <c r="Q162" s="994">
        <v>72</v>
      </c>
      <c r="R162" s="2044">
        <f t="shared" si="116"/>
        <v>726</v>
      </c>
      <c r="S162" s="999">
        <f t="shared" si="117"/>
        <v>9</v>
      </c>
      <c r="T162" s="1000">
        <f t="shared" si="118"/>
        <v>685</v>
      </c>
      <c r="U162" s="1000">
        <f t="shared" si="119"/>
        <v>75</v>
      </c>
      <c r="V162" s="1001">
        <f t="shared" si="120"/>
        <v>760</v>
      </c>
    </row>
    <row r="163" spans="1:22" ht="13.5" thickBot="1" x14ac:dyDescent="0.25">
      <c r="A163" s="3067" t="s">
        <v>3</v>
      </c>
      <c r="B163" s="3068"/>
      <c r="C163" s="1003">
        <f t="shared" ref="C163:V163" si="122">SUM(C153:C162)</f>
        <v>4</v>
      </c>
      <c r="D163" s="1004">
        <f t="shared" si="122"/>
        <v>37</v>
      </c>
      <c r="E163" s="1004">
        <f t="shared" si="122"/>
        <v>21</v>
      </c>
      <c r="F163" s="1005">
        <f t="shared" si="122"/>
        <v>58</v>
      </c>
      <c r="G163" s="1003">
        <f t="shared" si="122"/>
        <v>7</v>
      </c>
      <c r="H163" s="1004">
        <f t="shared" si="122"/>
        <v>270</v>
      </c>
      <c r="I163" s="1004">
        <f t="shared" si="122"/>
        <v>119</v>
      </c>
      <c r="J163" s="1005">
        <f t="shared" si="122"/>
        <v>389</v>
      </c>
      <c r="K163" s="1003">
        <f t="shared" si="122"/>
        <v>0</v>
      </c>
      <c r="L163" s="1004">
        <f t="shared" si="122"/>
        <v>0</v>
      </c>
      <c r="M163" s="1004">
        <f t="shared" si="122"/>
        <v>0</v>
      </c>
      <c r="N163" s="1005">
        <f t="shared" si="122"/>
        <v>0</v>
      </c>
      <c r="O163" s="2043">
        <f t="shared" si="122"/>
        <v>43</v>
      </c>
      <c r="P163" s="2042">
        <f t="shared" si="122"/>
        <v>1435</v>
      </c>
      <c r="Q163" s="2042">
        <f t="shared" si="122"/>
        <v>331</v>
      </c>
      <c r="R163" s="2041">
        <f t="shared" si="122"/>
        <v>1766</v>
      </c>
      <c r="S163" s="1003">
        <f t="shared" si="122"/>
        <v>54</v>
      </c>
      <c r="T163" s="1004">
        <f t="shared" si="122"/>
        <v>1742</v>
      </c>
      <c r="U163" s="1004">
        <f t="shared" si="122"/>
        <v>471</v>
      </c>
      <c r="V163" s="1005">
        <f t="shared" si="122"/>
        <v>2213</v>
      </c>
    </row>
    <row r="165" spans="1:22" ht="15.75" x14ac:dyDescent="0.25">
      <c r="A165" s="3043" t="s">
        <v>547</v>
      </c>
      <c r="B165" s="3043"/>
      <c r="C165" s="3043"/>
      <c r="D165" s="3043"/>
      <c r="E165" s="3043"/>
      <c r="F165" s="3043"/>
      <c r="G165" s="3043"/>
      <c r="H165" s="3043"/>
      <c r="I165" s="3043"/>
      <c r="J165" s="3043"/>
      <c r="K165" s="3043"/>
      <c r="L165" s="3043"/>
      <c r="M165" s="3043"/>
      <c r="N165" s="3043"/>
      <c r="O165" s="3043"/>
      <c r="P165" s="3043"/>
      <c r="Q165" s="3043"/>
      <c r="R165" s="3043"/>
      <c r="S165" s="3043"/>
      <c r="T165" s="3043"/>
      <c r="U165" s="3043"/>
      <c r="V165" s="3043"/>
    </row>
    <row r="166" spans="1:22" ht="15.75" x14ac:dyDescent="0.25">
      <c r="A166" s="3043" t="s">
        <v>567</v>
      </c>
      <c r="B166" s="3043"/>
      <c r="C166" s="3043"/>
      <c r="D166" s="3043"/>
      <c r="E166" s="3043"/>
      <c r="F166" s="3043"/>
      <c r="G166" s="3043"/>
      <c r="H166" s="3043"/>
      <c r="I166" s="3043"/>
      <c r="J166" s="3043"/>
      <c r="K166" s="3043"/>
      <c r="L166" s="3043"/>
      <c r="M166" s="3043"/>
      <c r="N166" s="3043"/>
      <c r="O166" s="3043"/>
      <c r="P166" s="3043"/>
      <c r="Q166" s="3043"/>
      <c r="R166" s="3043"/>
      <c r="S166" s="3043"/>
      <c r="T166" s="3043"/>
      <c r="U166" s="3043"/>
      <c r="V166" s="3043"/>
    </row>
    <row r="167" spans="1:22" ht="18" x14ac:dyDescent="0.25">
      <c r="A167" s="983"/>
      <c r="B167" s="983"/>
      <c r="C167" s="983"/>
      <c r="D167" s="983"/>
      <c r="E167" s="983"/>
      <c r="F167" s="983"/>
      <c r="G167" s="983"/>
      <c r="H167" s="983"/>
      <c r="I167" s="983"/>
      <c r="J167" s="983"/>
      <c r="K167" s="983"/>
      <c r="L167" s="983"/>
      <c r="M167" s="983"/>
      <c r="N167" s="983"/>
      <c r="O167" s="984"/>
      <c r="P167" s="984"/>
      <c r="Q167" s="984"/>
      <c r="R167" s="984"/>
      <c r="S167" s="983"/>
      <c r="T167" s="983"/>
      <c r="U167" s="983"/>
      <c r="V167" s="983"/>
    </row>
    <row r="168" spans="1:22" ht="13.5" thickBot="1" x14ac:dyDescent="0.25">
      <c r="A168" s="940"/>
      <c r="B168" s="940"/>
      <c r="C168" s="940"/>
      <c r="D168" s="940"/>
      <c r="E168" s="940"/>
      <c r="F168" s="940"/>
      <c r="G168" s="940"/>
      <c r="H168" s="940"/>
      <c r="I168" s="940"/>
      <c r="J168" s="940"/>
      <c r="K168" s="940"/>
      <c r="L168" s="940"/>
      <c r="M168" s="940"/>
      <c r="N168" s="940"/>
      <c r="O168" s="941"/>
      <c r="P168" s="941"/>
      <c r="Q168" s="941"/>
      <c r="R168" s="941"/>
      <c r="S168" s="940"/>
      <c r="T168" s="940"/>
      <c r="U168" s="940"/>
      <c r="V168" s="940"/>
    </row>
    <row r="169" spans="1:22" x14ac:dyDescent="0.2">
      <c r="A169" s="3047" t="s">
        <v>0</v>
      </c>
      <c r="B169" s="3047" t="s">
        <v>553</v>
      </c>
      <c r="C169" s="3044" t="s">
        <v>44</v>
      </c>
      <c r="D169" s="3045"/>
      <c r="E169" s="3045"/>
      <c r="F169" s="3046"/>
      <c r="G169" s="3050" t="s">
        <v>43</v>
      </c>
      <c r="H169" s="3051"/>
      <c r="I169" s="3051"/>
      <c r="J169" s="3052"/>
      <c r="K169" s="3050" t="s">
        <v>554</v>
      </c>
      <c r="L169" s="3051"/>
      <c r="M169" s="3051"/>
      <c r="N169" s="3052"/>
      <c r="O169" s="3044" t="s">
        <v>555</v>
      </c>
      <c r="P169" s="3045"/>
      <c r="Q169" s="3045"/>
      <c r="R169" s="3046"/>
      <c r="S169" s="3044" t="s">
        <v>3</v>
      </c>
      <c r="T169" s="3045"/>
      <c r="U169" s="3045"/>
      <c r="V169" s="3046"/>
    </row>
    <row r="170" spans="1:22" x14ac:dyDescent="0.2">
      <c r="A170" s="3048"/>
      <c r="B170" s="3048"/>
      <c r="C170" s="3057" t="s">
        <v>556</v>
      </c>
      <c r="D170" s="3055" t="s">
        <v>440</v>
      </c>
      <c r="E170" s="3055"/>
      <c r="F170" s="3056"/>
      <c r="G170" s="3057" t="s">
        <v>556</v>
      </c>
      <c r="H170" s="3055" t="s">
        <v>440</v>
      </c>
      <c r="I170" s="3055"/>
      <c r="J170" s="3056"/>
      <c r="K170" s="3057" t="s">
        <v>556</v>
      </c>
      <c r="L170" s="3059" t="s">
        <v>440</v>
      </c>
      <c r="M170" s="3060"/>
      <c r="N170" s="3061"/>
      <c r="O170" s="3053" t="s">
        <v>556</v>
      </c>
      <c r="P170" s="3055" t="s">
        <v>440</v>
      </c>
      <c r="Q170" s="3055"/>
      <c r="R170" s="3056"/>
      <c r="S170" s="3053" t="s">
        <v>556</v>
      </c>
      <c r="T170" s="3055" t="s">
        <v>440</v>
      </c>
      <c r="U170" s="3055"/>
      <c r="V170" s="3056"/>
    </row>
    <row r="171" spans="1:22" ht="13.5" thickBot="1" x14ac:dyDescent="0.25">
      <c r="A171" s="3049"/>
      <c r="B171" s="3049"/>
      <c r="C171" s="3063"/>
      <c r="D171" s="944" t="s">
        <v>127</v>
      </c>
      <c r="E171" s="944" t="s">
        <v>131</v>
      </c>
      <c r="F171" s="945" t="s">
        <v>430</v>
      </c>
      <c r="G171" s="3058"/>
      <c r="H171" s="946" t="s">
        <v>127</v>
      </c>
      <c r="I171" s="946" t="s">
        <v>131</v>
      </c>
      <c r="J171" s="947" t="s">
        <v>430</v>
      </c>
      <c r="K171" s="3058"/>
      <c r="L171" s="946" t="s">
        <v>127</v>
      </c>
      <c r="M171" s="946" t="s">
        <v>131</v>
      </c>
      <c r="N171" s="947" t="s">
        <v>430</v>
      </c>
      <c r="O171" s="3054"/>
      <c r="P171" s="946" t="s">
        <v>127</v>
      </c>
      <c r="Q171" s="946" t="s">
        <v>131</v>
      </c>
      <c r="R171" s="947" t="s">
        <v>430</v>
      </c>
      <c r="S171" s="3057"/>
      <c r="T171" s="944" t="s">
        <v>127</v>
      </c>
      <c r="U171" s="944" t="s">
        <v>131</v>
      </c>
      <c r="V171" s="945" t="s">
        <v>430</v>
      </c>
    </row>
    <row r="172" spans="1:22" x14ac:dyDescent="0.2">
      <c r="A172" s="985">
        <v>0</v>
      </c>
      <c r="B172" s="986" t="s">
        <v>557</v>
      </c>
      <c r="C172" s="987">
        <v>0</v>
      </c>
      <c r="D172" s="988">
        <v>0</v>
      </c>
      <c r="E172" s="988">
        <v>0</v>
      </c>
      <c r="F172" s="989">
        <f t="shared" ref="F172:F181" si="123">SUM(D172:E172)</f>
        <v>0</v>
      </c>
      <c r="G172" s="987">
        <v>0</v>
      </c>
      <c r="H172" s="988">
        <v>0</v>
      </c>
      <c r="I172" s="988">
        <v>0</v>
      </c>
      <c r="J172" s="989">
        <f t="shared" ref="J172:J181" si="124">SUM(H172:I172)</f>
        <v>0</v>
      </c>
      <c r="K172" s="987">
        <v>0</v>
      </c>
      <c r="L172" s="988">
        <v>0</v>
      </c>
      <c r="M172" s="988">
        <v>0</v>
      </c>
      <c r="N172" s="989">
        <f t="shared" ref="N172:N181" si="125">SUM(L172:M172)</f>
        <v>0</v>
      </c>
      <c r="O172" s="987">
        <v>0</v>
      </c>
      <c r="P172" s="988">
        <v>0</v>
      </c>
      <c r="Q172" s="988">
        <v>0</v>
      </c>
      <c r="R172" s="990">
        <f t="shared" ref="R172:R181" si="126">SUM(P172:Q172)</f>
        <v>0</v>
      </c>
      <c r="S172" s="987">
        <f t="shared" ref="S172:S181" si="127">+C172+G172+K172+O172</f>
        <v>0</v>
      </c>
      <c r="T172" s="988">
        <f t="shared" ref="T172:T181" si="128">+D172+H172+L172+P172</f>
        <v>0</v>
      </c>
      <c r="U172" s="988">
        <f t="shared" ref="U172:U181" si="129">+E172+I172+M172+Q172</f>
        <v>0</v>
      </c>
      <c r="V172" s="989">
        <f t="shared" ref="V172:V181" si="130">SUM(T172:U172)</f>
        <v>0</v>
      </c>
    </row>
    <row r="173" spans="1:22" x14ac:dyDescent="0.2">
      <c r="A173" s="991">
        <v>1</v>
      </c>
      <c r="B173" s="992" t="s">
        <v>526</v>
      </c>
      <c r="C173" s="993">
        <v>1</v>
      </c>
      <c r="D173" s="994">
        <v>4</v>
      </c>
      <c r="E173" s="994">
        <v>1</v>
      </c>
      <c r="F173" s="995">
        <f t="shared" si="123"/>
        <v>5</v>
      </c>
      <c r="G173" s="993">
        <v>0</v>
      </c>
      <c r="H173" s="994">
        <v>0</v>
      </c>
      <c r="I173" s="994">
        <v>0</v>
      </c>
      <c r="J173" s="995">
        <f t="shared" si="124"/>
        <v>0</v>
      </c>
      <c r="K173" s="993">
        <v>0</v>
      </c>
      <c r="L173" s="994">
        <v>0</v>
      </c>
      <c r="M173" s="994">
        <v>0</v>
      </c>
      <c r="N173" s="995">
        <f t="shared" si="125"/>
        <v>0</v>
      </c>
      <c r="O173" s="993">
        <v>0</v>
      </c>
      <c r="P173" s="994">
        <v>0</v>
      </c>
      <c r="Q173" s="994">
        <v>0</v>
      </c>
      <c r="R173" s="996">
        <f t="shared" si="126"/>
        <v>0</v>
      </c>
      <c r="S173" s="993">
        <f t="shared" si="127"/>
        <v>1</v>
      </c>
      <c r="T173" s="994">
        <f t="shared" si="128"/>
        <v>4</v>
      </c>
      <c r="U173" s="994">
        <f t="shared" si="129"/>
        <v>1</v>
      </c>
      <c r="V173" s="995">
        <f t="shared" si="130"/>
        <v>5</v>
      </c>
    </row>
    <row r="174" spans="1:22" x14ac:dyDescent="0.2">
      <c r="A174" s="959">
        <v>2</v>
      </c>
      <c r="B174" s="960" t="s">
        <v>525</v>
      </c>
      <c r="C174" s="993">
        <v>0</v>
      </c>
      <c r="D174" s="994">
        <v>0</v>
      </c>
      <c r="E174" s="994">
        <v>0</v>
      </c>
      <c r="F174" s="995">
        <f t="shared" si="123"/>
        <v>0</v>
      </c>
      <c r="G174" s="993">
        <v>0</v>
      </c>
      <c r="H174" s="994">
        <v>0</v>
      </c>
      <c r="I174" s="994">
        <v>0</v>
      </c>
      <c r="J174" s="995">
        <f t="shared" si="124"/>
        <v>0</v>
      </c>
      <c r="K174" s="993">
        <v>0</v>
      </c>
      <c r="L174" s="994">
        <v>0</v>
      </c>
      <c r="M174" s="994">
        <v>0</v>
      </c>
      <c r="N174" s="995">
        <f t="shared" si="125"/>
        <v>0</v>
      </c>
      <c r="O174" s="993">
        <v>0</v>
      </c>
      <c r="P174" s="994">
        <v>0</v>
      </c>
      <c r="Q174" s="994">
        <v>0</v>
      </c>
      <c r="R174" s="996">
        <f t="shared" si="126"/>
        <v>0</v>
      </c>
      <c r="S174" s="993">
        <f t="shared" si="127"/>
        <v>0</v>
      </c>
      <c r="T174" s="994">
        <f t="shared" si="128"/>
        <v>0</v>
      </c>
      <c r="U174" s="994">
        <f t="shared" si="129"/>
        <v>0</v>
      </c>
      <c r="V174" s="995">
        <f t="shared" si="130"/>
        <v>0</v>
      </c>
    </row>
    <row r="175" spans="1:22" x14ac:dyDescent="0.2">
      <c r="A175" s="959">
        <v>3</v>
      </c>
      <c r="B175" s="960" t="s">
        <v>524</v>
      </c>
      <c r="C175" s="993">
        <v>0</v>
      </c>
      <c r="D175" s="994">
        <v>0</v>
      </c>
      <c r="E175" s="994">
        <v>0</v>
      </c>
      <c r="F175" s="995">
        <f t="shared" si="123"/>
        <v>0</v>
      </c>
      <c r="G175" s="993">
        <v>0</v>
      </c>
      <c r="H175" s="994">
        <v>0</v>
      </c>
      <c r="I175" s="994">
        <v>0</v>
      </c>
      <c r="J175" s="995">
        <f t="shared" si="124"/>
        <v>0</v>
      </c>
      <c r="K175" s="993">
        <v>0</v>
      </c>
      <c r="L175" s="994">
        <v>0</v>
      </c>
      <c r="M175" s="994">
        <v>0</v>
      </c>
      <c r="N175" s="995">
        <f t="shared" si="125"/>
        <v>0</v>
      </c>
      <c r="O175" s="993">
        <v>1</v>
      </c>
      <c r="P175" s="994">
        <v>9</v>
      </c>
      <c r="Q175" s="994">
        <v>22</v>
      </c>
      <c r="R175" s="996">
        <f t="shared" si="126"/>
        <v>31</v>
      </c>
      <c r="S175" s="993">
        <f t="shared" si="127"/>
        <v>1</v>
      </c>
      <c r="T175" s="994">
        <f t="shared" si="128"/>
        <v>9</v>
      </c>
      <c r="U175" s="994">
        <f t="shared" si="129"/>
        <v>22</v>
      </c>
      <c r="V175" s="995">
        <f t="shared" si="130"/>
        <v>31</v>
      </c>
    </row>
    <row r="176" spans="1:22" x14ac:dyDescent="0.2">
      <c r="A176" s="959">
        <v>4</v>
      </c>
      <c r="B176" s="960" t="s">
        <v>558</v>
      </c>
      <c r="C176" s="993">
        <v>0</v>
      </c>
      <c r="D176" s="994">
        <v>0</v>
      </c>
      <c r="E176" s="994">
        <v>0</v>
      </c>
      <c r="F176" s="995">
        <f t="shared" si="123"/>
        <v>0</v>
      </c>
      <c r="G176" s="993">
        <v>0</v>
      </c>
      <c r="H176" s="994">
        <v>0</v>
      </c>
      <c r="I176" s="994">
        <v>0</v>
      </c>
      <c r="J176" s="995">
        <f t="shared" si="124"/>
        <v>0</v>
      </c>
      <c r="K176" s="993">
        <v>0</v>
      </c>
      <c r="L176" s="994">
        <v>0</v>
      </c>
      <c r="M176" s="994">
        <v>0</v>
      </c>
      <c r="N176" s="995">
        <f t="shared" si="125"/>
        <v>0</v>
      </c>
      <c r="O176" s="993">
        <v>0</v>
      </c>
      <c r="P176" s="994">
        <v>0</v>
      </c>
      <c r="Q176" s="994">
        <v>0</v>
      </c>
      <c r="R176" s="996">
        <f t="shared" si="126"/>
        <v>0</v>
      </c>
      <c r="S176" s="993">
        <f t="shared" si="127"/>
        <v>0</v>
      </c>
      <c r="T176" s="994">
        <f t="shared" si="128"/>
        <v>0</v>
      </c>
      <c r="U176" s="994">
        <f t="shared" si="129"/>
        <v>0</v>
      </c>
      <c r="V176" s="995">
        <f t="shared" si="130"/>
        <v>0</v>
      </c>
    </row>
    <row r="177" spans="1:22" x14ac:dyDescent="0.2">
      <c r="A177" s="959">
        <v>5</v>
      </c>
      <c r="B177" s="960" t="s">
        <v>522</v>
      </c>
      <c r="C177" s="993">
        <v>0</v>
      </c>
      <c r="D177" s="994">
        <v>0</v>
      </c>
      <c r="E177" s="994">
        <v>0</v>
      </c>
      <c r="F177" s="995">
        <f t="shared" si="123"/>
        <v>0</v>
      </c>
      <c r="G177" s="993">
        <v>0</v>
      </c>
      <c r="H177" s="994">
        <v>0</v>
      </c>
      <c r="I177" s="994">
        <v>0</v>
      </c>
      <c r="J177" s="995">
        <f t="shared" si="124"/>
        <v>0</v>
      </c>
      <c r="K177" s="993">
        <v>0</v>
      </c>
      <c r="L177" s="994">
        <v>0</v>
      </c>
      <c r="M177" s="994">
        <v>0</v>
      </c>
      <c r="N177" s="995">
        <f t="shared" si="125"/>
        <v>0</v>
      </c>
      <c r="O177" s="993">
        <v>5</v>
      </c>
      <c r="P177" s="994">
        <v>42</v>
      </c>
      <c r="Q177" s="994">
        <v>13</v>
      </c>
      <c r="R177" s="996">
        <f t="shared" si="126"/>
        <v>55</v>
      </c>
      <c r="S177" s="993">
        <f t="shared" si="127"/>
        <v>5</v>
      </c>
      <c r="T177" s="994">
        <f t="shared" si="128"/>
        <v>42</v>
      </c>
      <c r="U177" s="994">
        <f t="shared" si="129"/>
        <v>13</v>
      </c>
      <c r="V177" s="995">
        <f t="shared" si="130"/>
        <v>55</v>
      </c>
    </row>
    <row r="178" spans="1:22" x14ac:dyDescent="0.2">
      <c r="A178" s="959">
        <v>6</v>
      </c>
      <c r="B178" s="960" t="s">
        <v>521</v>
      </c>
      <c r="C178" s="993">
        <v>3</v>
      </c>
      <c r="D178" s="994">
        <f>21+3</f>
        <v>24</v>
      </c>
      <c r="E178" s="994">
        <v>9</v>
      </c>
      <c r="F178" s="995">
        <f t="shared" si="123"/>
        <v>33</v>
      </c>
      <c r="G178" s="993">
        <v>1</v>
      </c>
      <c r="H178" s="994">
        <v>10</v>
      </c>
      <c r="I178" s="994">
        <v>12</v>
      </c>
      <c r="J178" s="995">
        <f t="shared" si="124"/>
        <v>22</v>
      </c>
      <c r="K178" s="993">
        <v>0</v>
      </c>
      <c r="L178" s="994">
        <v>0</v>
      </c>
      <c r="M178" s="994">
        <v>0</v>
      </c>
      <c r="N178" s="995">
        <f t="shared" si="125"/>
        <v>0</v>
      </c>
      <c r="O178" s="993">
        <v>18</v>
      </c>
      <c r="P178" s="994">
        <v>881</v>
      </c>
      <c r="Q178" s="994">
        <v>122</v>
      </c>
      <c r="R178" s="996">
        <f t="shared" si="126"/>
        <v>1003</v>
      </c>
      <c r="S178" s="993">
        <f t="shared" si="127"/>
        <v>22</v>
      </c>
      <c r="T178" s="994">
        <f t="shared" si="128"/>
        <v>915</v>
      </c>
      <c r="U178" s="994">
        <f t="shared" si="129"/>
        <v>143</v>
      </c>
      <c r="V178" s="995">
        <f t="shared" si="130"/>
        <v>1058</v>
      </c>
    </row>
    <row r="179" spans="1:22" x14ac:dyDescent="0.2">
      <c r="A179" s="959">
        <v>7</v>
      </c>
      <c r="B179" s="960" t="s">
        <v>520</v>
      </c>
      <c r="C179" s="993">
        <v>0</v>
      </c>
      <c r="D179" s="994">
        <v>0</v>
      </c>
      <c r="E179" s="994">
        <v>0</v>
      </c>
      <c r="F179" s="995">
        <f t="shared" si="123"/>
        <v>0</v>
      </c>
      <c r="G179" s="993">
        <v>0</v>
      </c>
      <c r="H179" s="994">
        <v>0</v>
      </c>
      <c r="I179" s="994">
        <v>0</v>
      </c>
      <c r="J179" s="995">
        <f t="shared" si="124"/>
        <v>0</v>
      </c>
      <c r="K179" s="993">
        <v>0</v>
      </c>
      <c r="L179" s="994">
        <v>0</v>
      </c>
      <c r="M179" s="994">
        <v>0</v>
      </c>
      <c r="N179" s="995">
        <f t="shared" si="125"/>
        <v>0</v>
      </c>
      <c r="O179" s="993">
        <v>1</v>
      </c>
      <c r="P179" s="994">
        <v>9</v>
      </c>
      <c r="Q179" s="994">
        <v>5</v>
      </c>
      <c r="R179" s="996">
        <f t="shared" si="126"/>
        <v>14</v>
      </c>
      <c r="S179" s="993">
        <f t="shared" si="127"/>
        <v>1</v>
      </c>
      <c r="T179" s="994">
        <f t="shared" si="128"/>
        <v>9</v>
      </c>
      <c r="U179" s="994">
        <f t="shared" si="129"/>
        <v>5</v>
      </c>
      <c r="V179" s="995">
        <f t="shared" si="130"/>
        <v>14</v>
      </c>
    </row>
    <row r="180" spans="1:22" x14ac:dyDescent="0.2">
      <c r="A180" s="991">
        <v>8</v>
      </c>
      <c r="B180" s="992" t="s">
        <v>519</v>
      </c>
      <c r="C180" s="993">
        <v>1</v>
      </c>
      <c r="D180" s="994">
        <v>0</v>
      </c>
      <c r="E180" s="994">
        <v>1</v>
      </c>
      <c r="F180" s="995">
        <f t="shared" si="123"/>
        <v>1</v>
      </c>
      <c r="G180" s="993">
        <v>0</v>
      </c>
      <c r="H180" s="994">
        <v>0</v>
      </c>
      <c r="I180" s="994">
        <v>0</v>
      </c>
      <c r="J180" s="995">
        <f t="shared" si="124"/>
        <v>0</v>
      </c>
      <c r="K180" s="993">
        <v>0</v>
      </c>
      <c r="L180" s="994">
        <v>0</v>
      </c>
      <c r="M180" s="994">
        <v>0</v>
      </c>
      <c r="N180" s="995">
        <f t="shared" si="125"/>
        <v>0</v>
      </c>
      <c r="O180" s="993">
        <v>2</v>
      </c>
      <c r="P180" s="994">
        <v>18</v>
      </c>
      <c r="Q180" s="994">
        <v>9</v>
      </c>
      <c r="R180" s="996">
        <f t="shared" si="126"/>
        <v>27</v>
      </c>
      <c r="S180" s="993">
        <f t="shared" si="127"/>
        <v>3</v>
      </c>
      <c r="T180" s="994">
        <f t="shared" si="128"/>
        <v>18</v>
      </c>
      <c r="U180" s="994">
        <f t="shared" si="129"/>
        <v>10</v>
      </c>
      <c r="V180" s="995">
        <f t="shared" si="130"/>
        <v>28</v>
      </c>
    </row>
    <row r="181" spans="1:22" ht="13.5" thickBot="1" x14ac:dyDescent="0.25">
      <c r="A181" s="997">
        <v>9</v>
      </c>
      <c r="B181" s="998" t="s">
        <v>518</v>
      </c>
      <c r="C181" s="999">
        <v>1</v>
      </c>
      <c r="D181" s="1000">
        <v>4</v>
      </c>
      <c r="E181" s="1000">
        <v>5</v>
      </c>
      <c r="F181" s="1001">
        <f t="shared" si="123"/>
        <v>9</v>
      </c>
      <c r="G181" s="999">
        <v>1</v>
      </c>
      <c r="H181" s="1000">
        <v>4</v>
      </c>
      <c r="I181" s="1000">
        <v>1</v>
      </c>
      <c r="J181" s="1001">
        <f t="shared" si="124"/>
        <v>5</v>
      </c>
      <c r="K181" s="999">
        <v>0</v>
      </c>
      <c r="L181" s="1000">
        <v>0</v>
      </c>
      <c r="M181" s="1000">
        <v>0</v>
      </c>
      <c r="N181" s="1001">
        <f t="shared" si="125"/>
        <v>0</v>
      </c>
      <c r="O181" s="999">
        <v>5</v>
      </c>
      <c r="P181" s="1000">
        <v>48</v>
      </c>
      <c r="Q181" s="1000">
        <v>58</v>
      </c>
      <c r="R181" s="1002">
        <f t="shared" si="126"/>
        <v>106</v>
      </c>
      <c r="S181" s="999">
        <f t="shared" si="127"/>
        <v>7</v>
      </c>
      <c r="T181" s="1000">
        <f t="shared" si="128"/>
        <v>56</v>
      </c>
      <c r="U181" s="1000">
        <f t="shared" si="129"/>
        <v>64</v>
      </c>
      <c r="V181" s="1001">
        <f t="shared" si="130"/>
        <v>120</v>
      </c>
    </row>
    <row r="182" spans="1:22" ht="13.5" thickBot="1" x14ac:dyDescent="0.25">
      <c r="A182" s="3067" t="s">
        <v>3</v>
      </c>
      <c r="B182" s="3068"/>
      <c r="C182" s="1003">
        <f t="shared" ref="C182:U182" si="131">SUM(C172:C181)</f>
        <v>6</v>
      </c>
      <c r="D182" s="1004">
        <f t="shared" si="131"/>
        <v>32</v>
      </c>
      <c r="E182" s="1004">
        <f t="shared" si="131"/>
        <v>16</v>
      </c>
      <c r="F182" s="1005">
        <f t="shared" si="131"/>
        <v>48</v>
      </c>
      <c r="G182" s="1003">
        <f t="shared" si="131"/>
        <v>2</v>
      </c>
      <c r="H182" s="1004">
        <f t="shared" si="131"/>
        <v>14</v>
      </c>
      <c r="I182" s="1004">
        <f t="shared" si="131"/>
        <v>13</v>
      </c>
      <c r="J182" s="1005">
        <f t="shared" si="131"/>
        <v>27</v>
      </c>
      <c r="K182" s="1003">
        <f t="shared" si="131"/>
        <v>0</v>
      </c>
      <c r="L182" s="1004">
        <f t="shared" si="131"/>
        <v>0</v>
      </c>
      <c r="M182" s="1004">
        <f t="shared" si="131"/>
        <v>0</v>
      </c>
      <c r="N182" s="1005">
        <f t="shared" si="131"/>
        <v>0</v>
      </c>
      <c r="O182" s="1003">
        <f t="shared" si="131"/>
        <v>32</v>
      </c>
      <c r="P182" s="1004">
        <f t="shared" si="131"/>
        <v>1007</v>
      </c>
      <c r="Q182" s="1004">
        <f t="shared" si="131"/>
        <v>229</v>
      </c>
      <c r="R182" s="1005">
        <f t="shared" si="131"/>
        <v>1236</v>
      </c>
      <c r="S182" s="1003">
        <f t="shared" si="131"/>
        <v>40</v>
      </c>
      <c r="T182" s="1004">
        <f t="shared" si="131"/>
        <v>1053</v>
      </c>
      <c r="U182" s="1004">
        <f t="shared" si="131"/>
        <v>258</v>
      </c>
      <c r="V182" s="1005">
        <f>SUM(V172:V181)</f>
        <v>1311</v>
      </c>
    </row>
    <row r="184" spans="1:22" ht="15.75" x14ac:dyDescent="0.25">
      <c r="A184" s="3043" t="s">
        <v>547</v>
      </c>
      <c r="B184" s="3043"/>
      <c r="C184" s="3043"/>
      <c r="D184" s="3043"/>
      <c r="E184" s="3043"/>
      <c r="F184" s="3043"/>
      <c r="G184" s="3043"/>
      <c r="H184" s="3043"/>
      <c r="I184" s="3043"/>
      <c r="J184" s="3043"/>
      <c r="K184" s="3043"/>
      <c r="L184" s="3043"/>
      <c r="M184" s="3043"/>
      <c r="N184" s="3043"/>
      <c r="O184" s="3043"/>
      <c r="P184" s="3043"/>
      <c r="Q184" s="3043"/>
      <c r="R184" s="3043"/>
      <c r="S184" s="3043"/>
      <c r="T184" s="3043"/>
      <c r="U184" s="3043"/>
      <c r="V184" s="3043"/>
    </row>
    <row r="185" spans="1:22" ht="15.75" x14ac:dyDescent="0.25">
      <c r="A185" s="3043" t="s">
        <v>568</v>
      </c>
      <c r="B185" s="3043"/>
      <c r="C185" s="3043"/>
      <c r="D185" s="3043"/>
      <c r="E185" s="3043"/>
      <c r="F185" s="3043"/>
      <c r="G185" s="3043"/>
      <c r="H185" s="3043"/>
      <c r="I185" s="3043"/>
      <c r="J185" s="3043"/>
      <c r="K185" s="3043"/>
      <c r="L185" s="3043"/>
      <c r="M185" s="3043"/>
      <c r="N185" s="3043"/>
      <c r="O185" s="3043"/>
      <c r="P185" s="3043"/>
      <c r="Q185" s="3043"/>
      <c r="R185" s="3043"/>
      <c r="S185" s="3043"/>
      <c r="T185" s="3043"/>
      <c r="U185" s="3043"/>
      <c r="V185" s="3043"/>
    </row>
    <row r="186" spans="1:22" ht="18" x14ac:dyDescent="0.25">
      <c r="A186" s="983"/>
      <c r="B186" s="983"/>
      <c r="C186" s="983"/>
      <c r="D186" s="983"/>
      <c r="E186" s="983"/>
      <c r="F186" s="983"/>
      <c r="G186" s="983"/>
      <c r="H186" s="983"/>
      <c r="I186" s="983"/>
      <c r="J186" s="983"/>
      <c r="K186" s="983"/>
      <c r="L186" s="983"/>
      <c r="M186" s="983"/>
      <c r="N186" s="983"/>
      <c r="O186" s="984"/>
      <c r="P186" s="984"/>
      <c r="Q186" s="984"/>
      <c r="R186" s="984"/>
      <c r="S186" s="983"/>
      <c r="T186" s="983"/>
      <c r="U186" s="983"/>
      <c r="V186" s="983"/>
    </row>
    <row r="187" spans="1:22" ht="13.5" thickBot="1" x14ac:dyDescent="0.25">
      <c r="A187" s="940"/>
      <c r="B187" s="940"/>
      <c r="C187" s="940"/>
      <c r="D187" s="940"/>
      <c r="E187" s="940"/>
      <c r="F187" s="940"/>
      <c r="G187" s="940"/>
      <c r="H187" s="940"/>
      <c r="I187" s="940"/>
      <c r="J187" s="940"/>
      <c r="K187" s="940"/>
      <c r="L187" s="940"/>
      <c r="M187" s="940"/>
      <c r="N187" s="940"/>
      <c r="O187" s="941"/>
      <c r="P187" s="941"/>
      <c r="Q187" s="941"/>
      <c r="R187" s="941"/>
      <c r="S187" s="940"/>
      <c r="T187" s="940"/>
      <c r="U187" s="940"/>
      <c r="V187" s="940"/>
    </row>
    <row r="188" spans="1:22" x14ac:dyDescent="0.2">
      <c r="A188" s="3047" t="s">
        <v>0</v>
      </c>
      <c r="B188" s="3047" t="s">
        <v>553</v>
      </c>
      <c r="C188" s="3044" t="s">
        <v>44</v>
      </c>
      <c r="D188" s="3045"/>
      <c r="E188" s="3045"/>
      <c r="F188" s="3046"/>
      <c r="G188" s="3050" t="s">
        <v>43</v>
      </c>
      <c r="H188" s="3051"/>
      <c r="I188" s="3051"/>
      <c r="J188" s="3052"/>
      <c r="K188" s="3050" t="s">
        <v>554</v>
      </c>
      <c r="L188" s="3051"/>
      <c r="M188" s="3051"/>
      <c r="N188" s="3052"/>
      <c r="O188" s="3044" t="s">
        <v>555</v>
      </c>
      <c r="P188" s="3045"/>
      <c r="Q188" s="3045"/>
      <c r="R188" s="3046"/>
      <c r="S188" s="3044" t="s">
        <v>3</v>
      </c>
      <c r="T188" s="3045"/>
      <c r="U188" s="3045"/>
      <c r="V188" s="3046"/>
    </row>
    <row r="189" spans="1:22" x14ac:dyDescent="0.2">
      <c r="A189" s="3048"/>
      <c r="B189" s="3048"/>
      <c r="C189" s="3057" t="s">
        <v>556</v>
      </c>
      <c r="D189" s="3055" t="s">
        <v>440</v>
      </c>
      <c r="E189" s="3055"/>
      <c r="F189" s="3056"/>
      <c r="G189" s="3057" t="s">
        <v>556</v>
      </c>
      <c r="H189" s="3055" t="s">
        <v>440</v>
      </c>
      <c r="I189" s="3055"/>
      <c r="J189" s="3056"/>
      <c r="K189" s="3057" t="s">
        <v>556</v>
      </c>
      <c r="L189" s="3059" t="s">
        <v>440</v>
      </c>
      <c r="M189" s="3060"/>
      <c r="N189" s="3061"/>
      <c r="O189" s="3053" t="s">
        <v>556</v>
      </c>
      <c r="P189" s="3055" t="s">
        <v>440</v>
      </c>
      <c r="Q189" s="3055"/>
      <c r="R189" s="3056"/>
      <c r="S189" s="3053" t="s">
        <v>556</v>
      </c>
      <c r="T189" s="3055" t="s">
        <v>440</v>
      </c>
      <c r="U189" s="3055"/>
      <c r="V189" s="3056"/>
    </row>
    <row r="190" spans="1:22" ht="13.5" thickBot="1" x14ac:dyDescent="0.25">
      <c r="A190" s="3049"/>
      <c r="B190" s="3049"/>
      <c r="C190" s="3063"/>
      <c r="D190" s="944" t="s">
        <v>127</v>
      </c>
      <c r="E190" s="944" t="s">
        <v>131</v>
      </c>
      <c r="F190" s="945" t="s">
        <v>430</v>
      </c>
      <c r="G190" s="3058"/>
      <c r="H190" s="946" t="s">
        <v>127</v>
      </c>
      <c r="I190" s="946" t="s">
        <v>131</v>
      </c>
      <c r="J190" s="947" t="s">
        <v>430</v>
      </c>
      <c r="K190" s="3058"/>
      <c r="L190" s="946" t="s">
        <v>127</v>
      </c>
      <c r="M190" s="946" t="s">
        <v>131</v>
      </c>
      <c r="N190" s="947" t="s">
        <v>430</v>
      </c>
      <c r="O190" s="3054"/>
      <c r="P190" s="946" t="s">
        <v>127</v>
      </c>
      <c r="Q190" s="946" t="s">
        <v>131</v>
      </c>
      <c r="R190" s="947" t="s">
        <v>430</v>
      </c>
      <c r="S190" s="3057"/>
      <c r="T190" s="944" t="s">
        <v>127</v>
      </c>
      <c r="U190" s="944" t="s">
        <v>131</v>
      </c>
      <c r="V190" s="945" t="s">
        <v>430</v>
      </c>
    </row>
    <row r="191" spans="1:22" x14ac:dyDescent="0.2">
      <c r="A191" s="985">
        <v>0</v>
      </c>
      <c r="B191" s="986" t="s">
        <v>557</v>
      </c>
      <c r="C191" s="987">
        <v>0</v>
      </c>
      <c r="D191" s="988">
        <v>0</v>
      </c>
      <c r="E191" s="988">
        <v>0</v>
      </c>
      <c r="F191" s="989">
        <f t="shared" ref="F191:F200" si="132">SUM(D191:E191)</f>
        <v>0</v>
      </c>
      <c r="G191" s="987">
        <v>0</v>
      </c>
      <c r="H191" s="988">
        <v>0</v>
      </c>
      <c r="I191" s="988">
        <v>0</v>
      </c>
      <c r="J191" s="989">
        <f t="shared" ref="J191:J200" si="133">SUM(H191:I191)</f>
        <v>0</v>
      </c>
      <c r="K191" s="987">
        <v>0</v>
      </c>
      <c r="L191" s="988">
        <v>0</v>
      </c>
      <c r="M191" s="988">
        <v>0</v>
      </c>
      <c r="N191" s="989">
        <f t="shared" ref="N191:N200" si="134">SUM(L191:M191)</f>
        <v>0</v>
      </c>
      <c r="O191" s="987">
        <v>0</v>
      </c>
      <c r="P191" s="988">
        <v>0</v>
      </c>
      <c r="Q191" s="988">
        <v>0</v>
      </c>
      <c r="R191" s="990">
        <f t="shared" ref="R191:R200" si="135">SUM(P191:Q191)</f>
        <v>0</v>
      </c>
      <c r="S191" s="987">
        <f t="shared" ref="S191:S200" si="136">+C191+G191+K191+O191</f>
        <v>0</v>
      </c>
      <c r="T191" s="988">
        <f t="shared" ref="T191:T200" si="137">+D191+H191+L191+P191</f>
        <v>0</v>
      </c>
      <c r="U191" s="988">
        <f t="shared" ref="U191:U200" si="138">+E191+I191+M191+Q191</f>
        <v>0</v>
      </c>
      <c r="V191" s="989">
        <f t="shared" ref="V191:V200" si="139">SUM(T191:U191)</f>
        <v>0</v>
      </c>
    </row>
    <row r="192" spans="1:22" x14ac:dyDescent="0.2">
      <c r="A192" s="991">
        <v>1</v>
      </c>
      <c r="B192" s="992" t="s">
        <v>526</v>
      </c>
      <c r="C192" s="993">
        <v>0</v>
      </c>
      <c r="D192" s="994">
        <v>0</v>
      </c>
      <c r="E192" s="994">
        <v>0</v>
      </c>
      <c r="F192" s="995">
        <f t="shared" si="132"/>
        <v>0</v>
      </c>
      <c r="G192" s="993">
        <v>0</v>
      </c>
      <c r="H192" s="994">
        <v>0</v>
      </c>
      <c r="I192" s="994">
        <v>0</v>
      </c>
      <c r="J192" s="995">
        <f t="shared" si="133"/>
        <v>0</v>
      </c>
      <c r="K192" s="993">
        <v>0</v>
      </c>
      <c r="L192" s="994">
        <v>0</v>
      </c>
      <c r="M192" s="994">
        <v>0</v>
      </c>
      <c r="N192" s="995">
        <f t="shared" si="134"/>
        <v>0</v>
      </c>
      <c r="O192" s="993">
        <v>0</v>
      </c>
      <c r="P192" s="994">
        <v>0</v>
      </c>
      <c r="Q192" s="994">
        <v>0</v>
      </c>
      <c r="R192" s="996">
        <f t="shared" si="135"/>
        <v>0</v>
      </c>
      <c r="S192" s="993">
        <f t="shared" si="136"/>
        <v>0</v>
      </c>
      <c r="T192" s="994">
        <f t="shared" si="137"/>
        <v>0</v>
      </c>
      <c r="U192" s="994">
        <f t="shared" si="138"/>
        <v>0</v>
      </c>
      <c r="V192" s="995">
        <f t="shared" si="139"/>
        <v>0</v>
      </c>
    </row>
    <row r="193" spans="1:22" x14ac:dyDescent="0.2">
      <c r="A193" s="959">
        <v>2</v>
      </c>
      <c r="B193" s="960" t="s">
        <v>525</v>
      </c>
      <c r="C193" s="993">
        <v>0</v>
      </c>
      <c r="D193" s="994">
        <v>0</v>
      </c>
      <c r="E193" s="994">
        <v>0</v>
      </c>
      <c r="F193" s="995">
        <f t="shared" si="132"/>
        <v>0</v>
      </c>
      <c r="G193" s="993">
        <v>0</v>
      </c>
      <c r="H193" s="994">
        <v>0</v>
      </c>
      <c r="I193" s="994">
        <v>0</v>
      </c>
      <c r="J193" s="995">
        <f t="shared" si="133"/>
        <v>0</v>
      </c>
      <c r="K193" s="993">
        <v>0</v>
      </c>
      <c r="L193" s="994">
        <v>0</v>
      </c>
      <c r="M193" s="994">
        <v>0</v>
      </c>
      <c r="N193" s="995">
        <f t="shared" si="134"/>
        <v>0</v>
      </c>
      <c r="O193" s="993">
        <v>0</v>
      </c>
      <c r="P193" s="994">
        <v>0</v>
      </c>
      <c r="Q193" s="994">
        <v>0</v>
      </c>
      <c r="R193" s="996">
        <f t="shared" si="135"/>
        <v>0</v>
      </c>
      <c r="S193" s="993">
        <f t="shared" si="136"/>
        <v>0</v>
      </c>
      <c r="T193" s="994">
        <f t="shared" si="137"/>
        <v>0</v>
      </c>
      <c r="U193" s="994">
        <f t="shared" si="138"/>
        <v>0</v>
      </c>
      <c r="V193" s="995">
        <f t="shared" si="139"/>
        <v>0</v>
      </c>
    </row>
    <row r="194" spans="1:22" x14ac:dyDescent="0.2">
      <c r="A194" s="959">
        <v>3</v>
      </c>
      <c r="B194" s="960" t="s">
        <v>524</v>
      </c>
      <c r="C194" s="993">
        <v>0</v>
      </c>
      <c r="D194" s="994">
        <v>0</v>
      </c>
      <c r="E194" s="994">
        <v>0</v>
      </c>
      <c r="F194" s="995">
        <f t="shared" si="132"/>
        <v>0</v>
      </c>
      <c r="G194" s="993">
        <v>0</v>
      </c>
      <c r="H194" s="994">
        <v>0</v>
      </c>
      <c r="I194" s="994">
        <v>0</v>
      </c>
      <c r="J194" s="995">
        <f t="shared" si="133"/>
        <v>0</v>
      </c>
      <c r="K194" s="993">
        <v>0</v>
      </c>
      <c r="L194" s="994">
        <v>0</v>
      </c>
      <c r="M194" s="994">
        <v>0</v>
      </c>
      <c r="N194" s="995">
        <f t="shared" si="134"/>
        <v>0</v>
      </c>
      <c r="O194" s="993">
        <v>0</v>
      </c>
      <c r="P194" s="994">
        <v>0</v>
      </c>
      <c r="Q194" s="994">
        <v>0</v>
      </c>
      <c r="R194" s="996">
        <f t="shared" si="135"/>
        <v>0</v>
      </c>
      <c r="S194" s="993">
        <f t="shared" si="136"/>
        <v>0</v>
      </c>
      <c r="T194" s="994">
        <f t="shared" si="137"/>
        <v>0</v>
      </c>
      <c r="U194" s="994">
        <f t="shared" si="138"/>
        <v>0</v>
      </c>
      <c r="V194" s="995">
        <f t="shared" si="139"/>
        <v>0</v>
      </c>
    </row>
    <row r="195" spans="1:22" x14ac:dyDescent="0.2">
      <c r="A195" s="959">
        <v>4</v>
      </c>
      <c r="B195" s="960" t="s">
        <v>558</v>
      </c>
      <c r="C195" s="993">
        <v>0</v>
      </c>
      <c r="D195" s="994">
        <v>0</v>
      </c>
      <c r="E195" s="994">
        <v>0</v>
      </c>
      <c r="F195" s="995">
        <f t="shared" si="132"/>
        <v>0</v>
      </c>
      <c r="G195" s="993">
        <v>0</v>
      </c>
      <c r="H195" s="994">
        <v>0</v>
      </c>
      <c r="I195" s="994">
        <v>0</v>
      </c>
      <c r="J195" s="995">
        <f t="shared" si="133"/>
        <v>0</v>
      </c>
      <c r="K195" s="993">
        <v>0</v>
      </c>
      <c r="L195" s="994">
        <v>0</v>
      </c>
      <c r="M195" s="994">
        <v>0</v>
      </c>
      <c r="N195" s="995">
        <f t="shared" si="134"/>
        <v>0</v>
      </c>
      <c r="O195" s="993">
        <v>0</v>
      </c>
      <c r="P195" s="994">
        <v>0</v>
      </c>
      <c r="Q195" s="994">
        <v>0</v>
      </c>
      <c r="R195" s="996">
        <f t="shared" si="135"/>
        <v>0</v>
      </c>
      <c r="S195" s="993">
        <f t="shared" si="136"/>
        <v>0</v>
      </c>
      <c r="T195" s="994">
        <f t="shared" si="137"/>
        <v>0</v>
      </c>
      <c r="U195" s="994">
        <f t="shared" si="138"/>
        <v>0</v>
      </c>
      <c r="V195" s="995">
        <f t="shared" si="139"/>
        <v>0</v>
      </c>
    </row>
    <row r="196" spans="1:22" x14ac:dyDescent="0.2">
      <c r="A196" s="959">
        <v>5</v>
      </c>
      <c r="B196" s="960" t="s">
        <v>522</v>
      </c>
      <c r="C196" s="993">
        <v>0</v>
      </c>
      <c r="D196" s="994">
        <v>0</v>
      </c>
      <c r="E196" s="994">
        <v>0</v>
      </c>
      <c r="F196" s="995">
        <f t="shared" si="132"/>
        <v>0</v>
      </c>
      <c r="G196" s="993">
        <v>0</v>
      </c>
      <c r="H196" s="994">
        <v>0</v>
      </c>
      <c r="I196" s="994">
        <v>0</v>
      </c>
      <c r="J196" s="995">
        <f t="shared" si="133"/>
        <v>0</v>
      </c>
      <c r="K196" s="993">
        <v>0</v>
      </c>
      <c r="L196" s="994">
        <v>0</v>
      </c>
      <c r="M196" s="994">
        <v>0</v>
      </c>
      <c r="N196" s="995">
        <f t="shared" si="134"/>
        <v>0</v>
      </c>
      <c r="O196" s="993">
        <v>0</v>
      </c>
      <c r="P196" s="994">
        <v>0</v>
      </c>
      <c r="Q196" s="994">
        <v>0</v>
      </c>
      <c r="R196" s="996">
        <f t="shared" si="135"/>
        <v>0</v>
      </c>
      <c r="S196" s="993">
        <f t="shared" si="136"/>
        <v>0</v>
      </c>
      <c r="T196" s="994">
        <f t="shared" si="137"/>
        <v>0</v>
      </c>
      <c r="U196" s="994">
        <f t="shared" si="138"/>
        <v>0</v>
      </c>
      <c r="V196" s="995">
        <f t="shared" si="139"/>
        <v>0</v>
      </c>
    </row>
    <row r="197" spans="1:22" x14ac:dyDescent="0.2">
      <c r="A197" s="959">
        <v>6</v>
      </c>
      <c r="B197" s="960" t="s">
        <v>521</v>
      </c>
      <c r="C197" s="993">
        <v>3</v>
      </c>
      <c r="D197" s="994">
        <v>45</v>
      </c>
      <c r="E197" s="994">
        <v>26</v>
      </c>
      <c r="F197" s="995">
        <f t="shared" si="132"/>
        <v>71</v>
      </c>
      <c r="G197" s="993">
        <v>2</v>
      </c>
      <c r="H197" s="994">
        <v>16</v>
      </c>
      <c r="I197" s="994">
        <v>9</v>
      </c>
      <c r="J197" s="995">
        <f t="shared" si="133"/>
        <v>25</v>
      </c>
      <c r="K197" s="993">
        <v>0</v>
      </c>
      <c r="L197" s="994">
        <v>0</v>
      </c>
      <c r="M197" s="994">
        <v>0</v>
      </c>
      <c r="N197" s="995">
        <f t="shared" si="134"/>
        <v>0</v>
      </c>
      <c r="O197" s="993">
        <v>8</v>
      </c>
      <c r="P197" s="994">
        <v>125</v>
      </c>
      <c r="Q197" s="994">
        <v>64</v>
      </c>
      <c r="R197" s="996">
        <f t="shared" si="135"/>
        <v>189</v>
      </c>
      <c r="S197" s="993">
        <f t="shared" si="136"/>
        <v>13</v>
      </c>
      <c r="T197" s="994">
        <f t="shared" si="137"/>
        <v>186</v>
      </c>
      <c r="U197" s="994">
        <f t="shared" si="138"/>
        <v>99</v>
      </c>
      <c r="V197" s="995">
        <f t="shared" si="139"/>
        <v>285</v>
      </c>
    </row>
    <row r="198" spans="1:22" x14ac:dyDescent="0.2">
      <c r="A198" s="959">
        <v>7</v>
      </c>
      <c r="B198" s="960" t="s">
        <v>520</v>
      </c>
      <c r="C198" s="993">
        <v>1</v>
      </c>
      <c r="D198" s="994">
        <v>3</v>
      </c>
      <c r="E198" s="994">
        <v>1</v>
      </c>
      <c r="F198" s="995">
        <f t="shared" si="132"/>
        <v>4</v>
      </c>
      <c r="G198" s="993">
        <v>1</v>
      </c>
      <c r="H198" s="994">
        <v>165</v>
      </c>
      <c r="I198" s="994">
        <v>0</v>
      </c>
      <c r="J198" s="995">
        <f t="shared" si="133"/>
        <v>165</v>
      </c>
      <c r="K198" s="993">
        <v>0</v>
      </c>
      <c r="L198" s="994">
        <v>0</v>
      </c>
      <c r="M198" s="994">
        <v>0</v>
      </c>
      <c r="N198" s="995">
        <f t="shared" si="134"/>
        <v>0</v>
      </c>
      <c r="O198" s="993">
        <v>0</v>
      </c>
      <c r="P198" s="994">
        <v>0</v>
      </c>
      <c r="Q198" s="994">
        <v>0</v>
      </c>
      <c r="R198" s="996">
        <f t="shared" si="135"/>
        <v>0</v>
      </c>
      <c r="S198" s="993">
        <f t="shared" si="136"/>
        <v>2</v>
      </c>
      <c r="T198" s="994">
        <f t="shared" si="137"/>
        <v>168</v>
      </c>
      <c r="U198" s="994">
        <f t="shared" si="138"/>
        <v>1</v>
      </c>
      <c r="V198" s="995">
        <f t="shared" si="139"/>
        <v>169</v>
      </c>
    </row>
    <row r="199" spans="1:22" x14ac:dyDescent="0.2">
      <c r="A199" s="991">
        <v>8</v>
      </c>
      <c r="B199" s="992" t="s">
        <v>519</v>
      </c>
      <c r="C199" s="993">
        <v>0</v>
      </c>
      <c r="D199" s="994">
        <v>0</v>
      </c>
      <c r="E199" s="994">
        <v>0</v>
      </c>
      <c r="F199" s="995">
        <f t="shared" si="132"/>
        <v>0</v>
      </c>
      <c r="G199" s="993">
        <v>1</v>
      </c>
      <c r="H199" s="994">
        <v>3</v>
      </c>
      <c r="I199" s="994">
        <v>3</v>
      </c>
      <c r="J199" s="995">
        <f t="shared" si="133"/>
        <v>6</v>
      </c>
      <c r="K199" s="993">
        <v>0</v>
      </c>
      <c r="L199" s="994">
        <v>0</v>
      </c>
      <c r="M199" s="994">
        <v>0</v>
      </c>
      <c r="N199" s="995">
        <f t="shared" si="134"/>
        <v>0</v>
      </c>
      <c r="O199" s="993">
        <v>4</v>
      </c>
      <c r="P199" s="994">
        <v>37</v>
      </c>
      <c r="Q199" s="994">
        <v>11</v>
      </c>
      <c r="R199" s="996">
        <f t="shared" si="135"/>
        <v>48</v>
      </c>
      <c r="S199" s="993">
        <f t="shared" si="136"/>
        <v>5</v>
      </c>
      <c r="T199" s="994">
        <f t="shared" si="137"/>
        <v>40</v>
      </c>
      <c r="U199" s="994">
        <f t="shared" si="138"/>
        <v>14</v>
      </c>
      <c r="V199" s="995">
        <f t="shared" si="139"/>
        <v>54</v>
      </c>
    </row>
    <row r="200" spans="1:22" ht="13.5" thickBot="1" x14ac:dyDescent="0.25">
      <c r="A200" s="997">
        <v>9</v>
      </c>
      <c r="B200" s="998" t="s">
        <v>518</v>
      </c>
      <c r="C200" s="999">
        <v>1</v>
      </c>
      <c r="D200" s="1000">
        <v>20</v>
      </c>
      <c r="E200" s="1000">
        <v>40</v>
      </c>
      <c r="F200" s="1001">
        <f t="shared" si="132"/>
        <v>60</v>
      </c>
      <c r="G200" s="999">
        <v>2</v>
      </c>
      <c r="H200" s="1000">
        <v>11</v>
      </c>
      <c r="I200" s="1000">
        <v>21</v>
      </c>
      <c r="J200" s="1001">
        <f t="shared" si="133"/>
        <v>32</v>
      </c>
      <c r="K200" s="999">
        <v>0</v>
      </c>
      <c r="L200" s="1000">
        <v>0</v>
      </c>
      <c r="M200" s="1000">
        <v>0</v>
      </c>
      <c r="N200" s="1001">
        <f t="shared" si="134"/>
        <v>0</v>
      </c>
      <c r="O200" s="999">
        <v>3</v>
      </c>
      <c r="P200" s="1000">
        <v>416</v>
      </c>
      <c r="Q200" s="1000">
        <v>21</v>
      </c>
      <c r="R200" s="1002">
        <f t="shared" si="135"/>
        <v>437</v>
      </c>
      <c r="S200" s="999">
        <f t="shared" si="136"/>
        <v>6</v>
      </c>
      <c r="T200" s="1000">
        <f t="shared" si="137"/>
        <v>447</v>
      </c>
      <c r="U200" s="1000">
        <f t="shared" si="138"/>
        <v>82</v>
      </c>
      <c r="V200" s="1001">
        <f t="shared" si="139"/>
        <v>529</v>
      </c>
    </row>
    <row r="201" spans="1:22" ht="13.5" thickBot="1" x14ac:dyDescent="0.25">
      <c r="A201" s="3067" t="s">
        <v>3</v>
      </c>
      <c r="B201" s="3068"/>
      <c r="C201" s="1003">
        <f t="shared" ref="C201:V201" si="140">SUM(C191:C200)</f>
        <v>5</v>
      </c>
      <c r="D201" s="1004">
        <f t="shared" si="140"/>
        <v>68</v>
      </c>
      <c r="E201" s="1004">
        <f t="shared" si="140"/>
        <v>67</v>
      </c>
      <c r="F201" s="1005">
        <f t="shared" si="140"/>
        <v>135</v>
      </c>
      <c r="G201" s="1003">
        <f t="shared" si="140"/>
        <v>6</v>
      </c>
      <c r="H201" s="1004">
        <f t="shared" si="140"/>
        <v>195</v>
      </c>
      <c r="I201" s="1004">
        <f t="shared" si="140"/>
        <v>33</v>
      </c>
      <c r="J201" s="1005">
        <f t="shared" si="140"/>
        <v>228</v>
      </c>
      <c r="K201" s="1003">
        <f t="shared" si="140"/>
        <v>0</v>
      </c>
      <c r="L201" s="1004">
        <f t="shared" si="140"/>
        <v>0</v>
      </c>
      <c r="M201" s="1004">
        <f t="shared" si="140"/>
        <v>0</v>
      </c>
      <c r="N201" s="1005">
        <f t="shared" si="140"/>
        <v>0</v>
      </c>
      <c r="O201" s="1003">
        <f t="shared" si="140"/>
        <v>15</v>
      </c>
      <c r="P201" s="1004">
        <f t="shared" si="140"/>
        <v>578</v>
      </c>
      <c r="Q201" s="1004">
        <f t="shared" si="140"/>
        <v>96</v>
      </c>
      <c r="R201" s="1005">
        <f t="shared" si="140"/>
        <v>674</v>
      </c>
      <c r="S201" s="1003">
        <f t="shared" si="140"/>
        <v>26</v>
      </c>
      <c r="T201" s="1004">
        <f t="shared" si="140"/>
        <v>841</v>
      </c>
      <c r="U201" s="1004">
        <f t="shared" si="140"/>
        <v>196</v>
      </c>
      <c r="V201" s="1005">
        <f t="shared" si="140"/>
        <v>1037</v>
      </c>
    </row>
    <row r="203" spans="1:22" ht="15.75" x14ac:dyDescent="0.25">
      <c r="A203" s="3043" t="s">
        <v>547</v>
      </c>
      <c r="B203" s="3043"/>
      <c r="C203" s="3043"/>
      <c r="D203" s="3043"/>
      <c r="E203" s="3043"/>
      <c r="F203" s="3043"/>
      <c r="G203" s="3043"/>
      <c r="H203" s="3043"/>
      <c r="I203" s="3043"/>
      <c r="J203" s="3043"/>
      <c r="K203" s="3043"/>
      <c r="L203" s="3043"/>
      <c r="M203" s="3043"/>
      <c r="N203" s="3043"/>
      <c r="O203" s="3043"/>
      <c r="P203" s="3043"/>
      <c r="Q203" s="3043"/>
      <c r="R203" s="3043"/>
      <c r="S203" s="3043"/>
      <c r="T203" s="3043"/>
      <c r="U203" s="3043"/>
      <c r="V203" s="3043"/>
    </row>
    <row r="204" spans="1:22" ht="15.75" x14ac:dyDescent="0.25">
      <c r="A204" s="3043" t="s">
        <v>569</v>
      </c>
      <c r="B204" s="3043"/>
      <c r="C204" s="3043"/>
      <c r="D204" s="3043"/>
      <c r="E204" s="3043"/>
      <c r="F204" s="3043"/>
      <c r="G204" s="3043"/>
      <c r="H204" s="3043"/>
      <c r="I204" s="3043"/>
      <c r="J204" s="3043"/>
      <c r="K204" s="3043"/>
      <c r="L204" s="3043"/>
      <c r="M204" s="3043"/>
      <c r="N204" s="3043"/>
      <c r="O204" s="3043"/>
      <c r="P204" s="3043"/>
      <c r="Q204" s="3043"/>
      <c r="R204" s="3043"/>
      <c r="S204" s="3043"/>
      <c r="T204" s="3043"/>
      <c r="U204" s="3043"/>
      <c r="V204" s="3043"/>
    </row>
    <row r="205" spans="1:22" ht="18" x14ac:dyDescent="0.25">
      <c r="A205" s="983"/>
      <c r="B205" s="983"/>
      <c r="C205" s="983"/>
      <c r="D205" s="983"/>
      <c r="E205" s="983"/>
      <c r="F205" s="983"/>
      <c r="G205" s="983"/>
      <c r="H205" s="983"/>
      <c r="I205" s="983"/>
      <c r="J205" s="983"/>
      <c r="K205" s="983"/>
      <c r="L205" s="983"/>
      <c r="M205" s="983"/>
      <c r="N205" s="983"/>
      <c r="O205" s="984"/>
      <c r="P205" s="984"/>
      <c r="Q205" s="984"/>
      <c r="R205" s="984"/>
      <c r="S205" s="983"/>
      <c r="T205" s="983"/>
      <c r="U205" s="983"/>
      <c r="V205" s="983"/>
    </row>
    <row r="206" spans="1:22" ht="13.5" thickBot="1" x14ac:dyDescent="0.25">
      <c r="A206" s="940"/>
      <c r="B206" s="940"/>
      <c r="C206" s="940"/>
      <c r="D206" s="940"/>
      <c r="E206" s="940"/>
      <c r="F206" s="940"/>
      <c r="G206" s="940"/>
      <c r="H206" s="940"/>
      <c r="I206" s="940"/>
      <c r="J206" s="940"/>
      <c r="K206" s="940"/>
      <c r="L206" s="940"/>
      <c r="M206" s="940"/>
      <c r="N206" s="940"/>
      <c r="O206" s="941"/>
      <c r="P206" s="941"/>
      <c r="Q206" s="941"/>
      <c r="R206" s="941"/>
      <c r="S206" s="940"/>
      <c r="T206" s="940"/>
      <c r="U206" s="940"/>
      <c r="V206" s="940"/>
    </row>
    <row r="207" spans="1:22" x14ac:dyDescent="0.2">
      <c r="A207" s="3047" t="s">
        <v>0</v>
      </c>
      <c r="B207" s="3047" t="s">
        <v>553</v>
      </c>
      <c r="C207" s="3044" t="s">
        <v>44</v>
      </c>
      <c r="D207" s="3045"/>
      <c r="E207" s="3045"/>
      <c r="F207" s="3046"/>
      <c r="G207" s="3050" t="s">
        <v>43</v>
      </c>
      <c r="H207" s="3051"/>
      <c r="I207" s="3051"/>
      <c r="J207" s="3052"/>
      <c r="K207" s="3050" t="s">
        <v>554</v>
      </c>
      <c r="L207" s="3051"/>
      <c r="M207" s="3051"/>
      <c r="N207" s="3052"/>
      <c r="O207" s="3044" t="s">
        <v>555</v>
      </c>
      <c r="P207" s="3045"/>
      <c r="Q207" s="3045"/>
      <c r="R207" s="3046"/>
      <c r="S207" s="3044" t="s">
        <v>3</v>
      </c>
      <c r="T207" s="3045"/>
      <c r="U207" s="3045"/>
      <c r="V207" s="3046"/>
    </row>
    <row r="208" spans="1:22" x14ac:dyDescent="0.2">
      <c r="A208" s="3048"/>
      <c r="B208" s="3048"/>
      <c r="C208" s="3057" t="s">
        <v>556</v>
      </c>
      <c r="D208" s="3055" t="s">
        <v>440</v>
      </c>
      <c r="E208" s="3055"/>
      <c r="F208" s="3056"/>
      <c r="G208" s="3057" t="s">
        <v>556</v>
      </c>
      <c r="H208" s="3055" t="s">
        <v>440</v>
      </c>
      <c r="I208" s="3055"/>
      <c r="J208" s="3056"/>
      <c r="K208" s="3057" t="s">
        <v>556</v>
      </c>
      <c r="L208" s="3059" t="s">
        <v>440</v>
      </c>
      <c r="M208" s="3060"/>
      <c r="N208" s="3061"/>
      <c r="O208" s="3053" t="s">
        <v>556</v>
      </c>
      <c r="P208" s="3055" t="s">
        <v>440</v>
      </c>
      <c r="Q208" s="3055"/>
      <c r="R208" s="3056"/>
      <c r="S208" s="3053" t="s">
        <v>556</v>
      </c>
      <c r="T208" s="3055" t="s">
        <v>440</v>
      </c>
      <c r="U208" s="3055"/>
      <c r="V208" s="3056"/>
    </row>
    <row r="209" spans="1:22" ht="13.5" thickBot="1" x14ac:dyDescent="0.25">
      <c r="A209" s="3049"/>
      <c r="B209" s="3049"/>
      <c r="C209" s="3063"/>
      <c r="D209" s="944" t="s">
        <v>127</v>
      </c>
      <c r="E209" s="944" t="s">
        <v>131</v>
      </c>
      <c r="F209" s="945" t="s">
        <v>430</v>
      </c>
      <c r="G209" s="3058"/>
      <c r="H209" s="946" t="s">
        <v>127</v>
      </c>
      <c r="I209" s="946" t="s">
        <v>131</v>
      </c>
      <c r="J209" s="947" t="s">
        <v>430</v>
      </c>
      <c r="K209" s="3058"/>
      <c r="L209" s="946" t="s">
        <v>127</v>
      </c>
      <c r="M209" s="946" t="s">
        <v>131</v>
      </c>
      <c r="N209" s="947" t="s">
        <v>430</v>
      </c>
      <c r="O209" s="3054"/>
      <c r="P209" s="946" t="s">
        <v>127</v>
      </c>
      <c r="Q209" s="946" t="s">
        <v>131</v>
      </c>
      <c r="R209" s="947" t="s">
        <v>430</v>
      </c>
      <c r="S209" s="3057"/>
      <c r="T209" s="944" t="s">
        <v>127</v>
      </c>
      <c r="U209" s="944" t="s">
        <v>131</v>
      </c>
      <c r="V209" s="945" t="s">
        <v>430</v>
      </c>
    </row>
    <row r="210" spans="1:22" x14ac:dyDescent="0.2">
      <c r="A210" s="985">
        <v>0</v>
      </c>
      <c r="B210" s="986" t="s">
        <v>557</v>
      </c>
      <c r="C210" s="987">
        <v>0</v>
      </c>
      <c r="D210" s="988">
        <v>0</v>
      </c>
      <c r="E210" s="988">
        <v>0</v>
      </c>
      <c r="F210" s="989">
        <f t="shared" ref="F210:F219" si="141">SUM(D210:E210)</f>
        <v>0</v>
      </c>
      <c r="G210" s="987">
        <v>0</v>
      </c>
      <c r="H210" s="988">
        <v>0</v>
      </c>
      <c r="I210" s="988">
        <v>0</v>
      </c>
      <c r="J210" s="989">
        <f t="shared" ref="J210:J219" si="142">SUM(H210:I210)</f>
        <v>0</v>
      </c>
      <c r="K210" s="987">
        <v>0</v>
      </c>
      <c r="L210" s="988">
        <v>0</v>
      </c>
      <c r="M210" s="988">
        <v>0</v>
      </c>
      <c r="N210" s="989">
        <f t="shared" ref="N210:N219" si="143">SUM(L210:M210)</f>
        <v>0</v>
      </c>
      <c r="O210" s="987">
        <v>0</v>
      </c>
      <c r="P210" s="988">
        <v>0</v>
      </c>
      <c r="Q210" s="988">
        <v>0</v>
      </c>
      <c r="R210" s="990">
        <f t="shared" ref="R210:R219" si="144">SUM(P210:Q210)</f>
        <v>0</v>
      </c>
      <c r="S210" s="987">
        <f t="shared" ref="S210:S219" si="145">+C210+G210+K210+O210</f>
        <v>0</v>
      </c>
      <c r="T210" s="988">
        <f t="shared" ref="T210:T219" si="146">+D210+H210+L210+P210</f>
        <v>0</v>
      </c>
      <c r="U210" s="988">
        <f t="shared" ref="U210:U219" si="147">+E210+I210+M210+Q210</f>
        <v>0</v>
      </c>
      <c r="V210" s="989">
        <f t="shared" ref="V210:V219" si="148">SUM(T210:U210)</f>
        <v>0</v>
      </c>
    </row>
    <row r="211" spans="1:22" x14ac:dyDescent="0.2">
      <c r="A211" s="991">
        <v>1</v>
      </c>
      <c r="B211" s="992" t="s">
        <v>526</v>
      </c>
      <c r="C211" s="993">
        <v>0</v>
      </c>
      <c r="D211" s="994">
        <v>0</v>
      </c>
      <c r="E211" s="994">
        <v>0</v>
      </c>
      <c r="F211" s="995">
        <f t="shared" si="141"/>
        <v>0</v>
      </c>
      <c r="G211" s="993">
        <v>0</v>
      </c>
      <c r="H211" s="994">
        <v>0</v>
      </c>
      <c r="I211" s="994">
        <v>0</v>
      </c>
      <c r="J211" s="995">
        <f t="shared" si="142"/>
        <v>0</v>
      </c>
      <c r="K211" s="993">
        <v>0</v>
      </c>
      <c r="L211" s="994">
        <v>0</v>
      </c>
      <c r="M211" s="994">
        <v>0</v>
      </c>
      <c r="N211" s="995">
        <f t="shared" si="143"/>
        <v>0</v>
      </c>
      <c r="O211" s="993">
        <v>0</v>
      </c>
      <c r="P211" s="994">
        <v>0</v>
      </c>
      <c r="Q211" s="994">
        <v>0</v>
      </c>
      <c r="R211" s="996">
        <f t="shared" si="144"/>
        <v>0</v>
      </c>
      <c r="S211" s="993">
        <f t="shared" si="145"/>
        <v>0</v>
      </c>
      <c r="T211" s="994">
        <f t="shared" si="146"/>
        <v>0</v>
      </c>
      <c r="U211" s="994">
        <f t="shared" si="147"/>
        <v>0</v>
      </c>
      <c r="V211" s="995">
        <f t="shared" si="148"/>
        <v>0</v>
      </c>
    </row>
    <row r="212" spans="1:22" x14ac:dyDescent="0.2">
      <c r="A212" s="959">
        <v>2</v>
      </c>
      <c r="B212" s="960" t="s">
        <v>525</v>
      </c>
      <c r="C212" s="993">
        <v>0</v>
      </c>
      <c r="D212" s="994">
        <v>0</v>
      </c>
      <c r="E212" s="994">
        <v>0</v>
      </c>
      <c r="F212" s="995">
        <f t="shared" si="141"/>
        <v>0</v>
      </c>
      <c r="G212" s="993">
        <v>0</v>
      </c>
      <c r="H212" s="994">
        <v>0</v>
      </c>
      <c r="I212" s="994">
        <v>0</v>
      </c>
      <c r="J212" s="995">
        <f t="shared" si="142"/>
        <v>0</v>
      </c>
      <c r="K212" s="993">
        <v>0</v>
      </c>
      <c r="L212" s="994">
        <v>0</v>
      </c>
      <c r="M212" s="994">
        <v>0</v>
      </c>
      <c r="N212" s="995">
        <f t="shared" si="143"/>
        <v>0</v>
      </c>
      <c r="O212" s="993">
        <v>0</v>
      </c>
      <c r="P212" s="994">
        <v>0</v>
      </c>
      <c r="Q212" s="994">
        <v>0</v>
      </c>
      <c r="R212" s="996">
        <f t="shared" si="144"/>
        <v>0</v>
      </c>
      <c r="S212" s="993">
        <f t="shared" si="145"/>
        <v>0</v>
      </c>
      <c r="T212" s="994">
        <f t="shared" si="146"/>
        <v>0</v>
      </c>
      <c r="U212" s="994">
        <f t="shared" si="147"/>
        <v>0</v>
      </c>
      <c r="V212" s="995">
        <f t="shared" si="148"/>
        <v>0</v>
      </c>
    </row>
    <row r="213" spans="1:22" x14ac:dyDescent="0.2">
      <c r="A213" s="959">
        <v>3</v>
      </c>
      <c r="B213" s="960" t="s">
        <v>524</v>
      </c>
      <c r="C213" s="993">
        <v>0</v>
      </c>
      <c r="D213" s="994">
        <v>0</v>
      </c>
      <c r="E213" s="994">
        <v>0</v>
      </c>
      <c r="F213" s="995">
        <f t="shared" si="141"/>
        <v>0</v>
      </c>
      <c r="G213" s="993">
        <v>0</v>
      </c>
      <c r="H213" s="994">
        <v>0</v>
      </c>
      <c r="I213" s="994">
        <v>0</v>
      </c>
      <c r="J213" s="995">
        <f t="shared" si="142"/>
        <v>0</v>
      </c>
      <c r="K213" s="993">
        <v>0</v>
      </c>
      <c r="L213" s="994">
        <v>0</v>
      </c>
      <c r="M213" s="994">
        <v>0</v>
      </c>
      <c r="N213" s="995">
        <f t="shared" si="143"/>
        <v>0</v>
      </c>
      <c r="O213" s="993">
        <v>0</v>
      </c>
      <c r="P213" s="994">
        <v>0</v>
      </c>
      <c r="Q213" s="994">
        <v>0</v>
      </c>
      <c r="R213" s="996">
        <f t="shared" si="144"/>
        <v>0</v>
      </c>
      <c r="S213" s="993">
        <f t="shared" si="145"/>
        <v>0</v>
      </c>
      <c r="T213" s="994">
        <f t="shared" si="146"/>
        <v>0</v>
      </c>
      <c r="U213" s="994">
        <f t="shared" si="147"/>
        <v>0</v>
      </c>
      <c r="V213" s="995">
        <f t="shared" si="148"/>
        <v>0</v>
      </c>
    </row>
    <row r="214" spans="1:22" x14ac:dyDescent="0.2">
      <c r="A214" s="959">
        <v>4</v>
      </c>
      <c r="B214" s="960" t="s">
        <v>558</v>
      </c>
      <c r="C214" s="993">
        <v>0</v>
      </c>
      <c r="D214" s="994">
        <v>0</v>
      </c>
      <c r="E214" s="994">
        <v>0</v>
      </c>
      <c r="F214" s="995">
        <f t="shared" si="141"/>
        <v>0</v>
      </c>
      <c r="G214" s="993">
        <v>0</v>
      </c>
      <c r="H214" s="994">
        <v>0</v>
      </c>
      <c r="I214" s="994">
        <v>0</v>
      </c>
      <c r="J214" s="995">
        <f t="shared" si="142"/>
        <v>0</v>
      </c>
      <c r="K214" s="993">
        <v>0</v>
      </c>
      <c r="L214" s="994">
        <v>0</v>
      </c>
      <c r="M214" s="994">
        <v>0</v>
      </c>
      <c r="N214" s="995">
        <f t="shared" si="143"/>
        <v>0</v>
      </c>
      <c r="O214" s="993">
        <v>0</v>
      </c>
      <c r="P214" s="994">
        <v>0</v>
      </c>
      <c r="Q214" s="994">
        <v>0</v>
      </c>
      <c r="R214" s="996">
        <f t="shared" si="144"/>
        <v>0</v>
      </c>
      <c r="S214" s="993">
        <f t="shared" si="145"/>
        <v>0</v>
      </c>
      <c r="T214" s="994">
        <f t="shared" si="146"/>
        <v>0</v>
      </c>
      <c r="U214" s="994">
        <f t="shared" si="147"/>
        <v>0</v>
      </c>
      <c r="V214" s="995">
        <f t="shared" si="148"/>
        <v>0</v>
      </c>
    </row>
    <row r="215" spans="1:22" x14ac:dyDescent="0.2">
      <c r="A215" s="959">
        <v>5</v>
      </c>
      <c r="B215" s="960" t="s">
        <v>522</v>
      </c>
      <c r="C215" s="993">
        <v>0</v>
      </c>
      <c r="D215" s="994">
        <v>0</v>
      </c>
      <c r="E215" s="994">
        <v>0</v>
      </c>
      <c r="F215" s="995">
        <f t="shared" si="141"/>
        <v>0</v>
      </c>
      <c r="G215" s="993">
        <v>0</v>
      </c>
      <c r="H215" s="994">
        <v>0</v>
      </c>
      <c r="I215" s="994">
        <v>0</v>
      </c>
      <c r="J215" s="995">
        <f t="shared" si="142"/>
        <v>0</v>
      </c>
      <c r="K215" s="993">
        <v>0</v>
      </c>
      <c r="L215" s="994">
        <v>0</v>
      </c>
      <c r="M215" s="994">
        <v>0</v>
      </c>
      <c r="N215" s="995">
        <f t="shared" si="143"/>
        <v>0</v>
      </c>
      <c r="O215" s="993">
        <v>0</v>
      </c>
      <c r="P215" s="994">
        <v>0</v>
      </c>
      <c r="Q215" s="994">
        <v>0</v>
      </c>
      <c r="R215" s="996">
        <f t="shared" si="144"/>
        <v>0</v>
      </c>
      <c r="S215" s="993">
        <f t="shared" si="145"/>
        <v>0</v>
      </c>
      <c r="T215" s="994">
        <f t="shared" si="146"/>
        <v>0</v>
      </c>
      <c r="U215" s="994">
        <f t="shared" si="147"/>
        <v>0</v>
      </c>
      <c r="V215" s="995">
        <f t="shared" si="148"/>
        <v>0</v>
      </c>
    </row>
    <row r="216" spans="1:22" x14ac:dyDescent="0.2">
      <c r="A216" s="959">
        <v>6</v>
      </c>
      <c r="B216" s="960" t="s">
        <v>521</v>
      </c>
      <c r="C216" s="993">
        <v>0</v>
      </c>
      <c r="D216" s="994">
        <v>0</v>
      </c>
      <c r="E216" s="994">
        <v>0</v>
      </c>
      <c r="F216" s="995">
        <f t="shared" si="141"/>
        <v>0</v>
      </c>
      <c r="G216" s="993">
        <v>0</v>
      </c>
      <c r="H216" s="994">
        <v>0</v>
      </c>
      <c r="I216" s="994">
        <v>0</v>
      </c>
      <c r="J216" s="995">
        <f t="shared" si="142"/>
        <v>0</v>
      </c>
      <c r="K216" s="993">
        <v>0</v>
      </c>
      <c r="L216" s="994">
        <v>0</v>
      </c>
      <c r="M216" s="994">
        <v>0</v>
      </c>
      <c r="N216" s="995">
        <f t="shared" si="143"/>
        <v>0</v>
      </c>
      <c r="O216" s="993">
        <v>0</v>
      </c>
      <c r="P216" s="994">
        <v>0</v>
      </c>
      <c r="Q216" s="994">
        <v>0</v>
      </c>
      <c r="R216" s="996">
        <f t="shared" si="144"/>
        <v>0</v>
      </c>
      <c r="S216" s="993">
        <f t="shared" si="145"/>
        <v>0</v>
      </c>
      <c r="T216" s="994">
        <f t="shared" si="146"/>
        <v>0</v>
      </c>
      <c r="U216" s="994">
        <f t="shared" si="147"/>
        <v>0</v>
      </c>
      <c r="V216" s="995">
        <f t="shared" si="148"/>
        <v>0</v>
      </c>
    </row>
    <row r="217" spans="1:22" x14ac:dyDescent="0.2">
      <c r="A217" s="959">
        <v>7</v>
      </c>
      <c r="B217" s="960" t="s">
        <v>520</v>
      </c>
      <c r="C217" s="993">
        <v>0</v>
      </c>
      <c r="D217" s="994">
        <v>0</v>
      </c>
      <c r="E217" s="994">
        <v>0</v>
      </c>
      <c r="F217" s="995">
        <f t="shared" si="141"/>
        <v>0</v>
      </c>
      <c r="G217" s="993">
        <v>0</v>
      </c>
      <c r="H217" s="994">
        <v>0</v>
      </c>
      <c r="I217" s="994">
        <v>0</v>
      </c>
      <c r="J217" s="995">
        <f t="shared" si="142"/>
        <v>0</v>
      </c>
      <c r="K217" s="993">
        <v>0</v>
      </c>
      <c r="L217" s="994">
        <v>0</v>
      </c>
      <c r="M217" s="994">
        <v>0</v>
      </c>
      <c r="N217" s="995">
        <f t="shared" si="143"/>
        <v>0</v>
      </c>
      <c r="O217" s="993">
        <v>0</v>
      </c>
      <c r="P217" s="994">
        <v>0</v>
      </c>
      <c r="Q217" s="994">
        <v>0</v>
      </c>
      <c r="R217" s="996">
        <f t="shared" si="144"/>
        <v>0</v>
      </c>
      <c r="S217" s="993">
        <f t="shared" si="145"/>
        <v>0</v>
      </c>
      <c r="T217" s="994">
        <f t="shared" si="146"/>
        <v>0</v>
      </c>
      <c r="U217" s="994">
        <f t="shared" si="147"/>
        <v>0</v>
      </c>
      <c r="V217" s="995">
        <f t="shared" si="148"/>
        <v>0</v>
      </c>
    </row>
    <row r="218" spans="1:22" x14ac:dyDescent="0.2">
      <c r="A218" s="991">
        <v>8</v>
      </c>
      <c r="B218" s="992" t="s">
        <v>519</v>
      </c>
      <c r="C218" s="993">
        <v>0</v>
      </c>
      <c r="D218" s="994">
        <v>0</v>
      </c>
      <c r="E218" s="994">
        <v>0</v>
      </c>
      <c r="F218" s="995">
        <f t="shared" si="141"/>
        <v>0</v>
      </c>
      <c r="G218" s="993">
        <v>0</v>
      </c>
      <c r="H218" s="994">
        <v>0</v>
      </c>
      <c r="I218" s="994">
        <v>0</v>
      </c>
      <c r="J218" s="995">
        <f t="shared" si="142"/>
        <v>0</v>
      </c>
      <c r="K218" s="993">
        <v>0</v>
      </c>
      <c r="L218" s="994">
        <v>0</v>
      </c>
      <c r="M218" s="994">
        <v>0</v>
      </c>
      <c r="N218" s="995">
        <f t="shared" si="143"/>
        <v>0</v>
      </c>
      <c r="O218" s="993">
        <v>0</v>
      </c>
      <c r="P218" s="994">
        <v>0</v>
      </c>
      <c r="Q218" s="994">
        <v>0</v>
      </c>
      <c r="R218" s="996">
        <f t="shared" si="144"/>
        <v>0</v>
      </c>
      <c r="S218" s="993">
        <f t="shared" si="145"/>
        <v>0</v>
      </c>
      <c r="T218" s="994">
        <f t="shared" si="146"/>
        <v>0</v>
      </c>
      <c r="U218" s="994">
        <f t="shared" si="147"/>
        <v>0</v>
      </c>
      <c r="V218" s="995">
        <f t="shared" si="148"/>
        <v>0</v>
      </c>
    </row>
    <row r="219" spans="1:22" ht="13.5" thickBot="1" x14ac:dyDescent="0.25">
      <c r="A219" s="997">
        <v>9</v>
      </c>
      <c r="B219" s="998" t="s">
        <v>518</v>
      </c>
      <c r="C219" s="999">
        <v>0</v>
      </c>
      <c r="D219" s="1000">
        <v>0</v>
      </c>
      <c r="E219" s="1000">
        <v>0</v>
      </c>
      <c r="F219" s="1001">
        <f t="shared" si="141"/>
        <v>0</v>
      </c>
      <c r="G219" s="999">
        <v>0</v>
      </c>
      <c r="H219" s="1000">
        <v>0</v>
      </c>
      <c r="I219" s="1000">
        <v>0</v>
      </c>
      <c r="J219" s="1001">
        <f t="shared" si="142"/>
        <v>0</v>
      </c>
      <c r="K219" s="999">
        <v>0</v>
      </c>
      <c r="L219" s="1000">
        <v>0</v>
      </c>
      <c r="M219" s="1000">
        <v>0</v>
      </c>
      <c r="N219" s="1001">
        <f t="shared" si="143"/>
        <v>0</v>
      </c>
      <c r="O219" s="999">
        <v>0</v>
      </c>
      <c r="P219" s="1000">
        <v>0</v>
      </c>
      <c r="Q219" s="1000">
        <v>0</v>
      </c>
      <c r="R219" s="1002">
        <f t="shared" si="144"/>
        <v>0</v>
      </c>
      <c r="S219" s="999">
        <f t="shared" si="145"/>
        <v>0</v>
      </c>
      <c r="T219" s="1000">
        <f t="shared" si="146"/>
        <v>0</v>
      </c>
      <c r="U219" s="1000">
        <f t="shared" si="147"/>
        <v>0</v>
      </c>
      <c r="V219" s="1001">
        <f t="shared" si="148"/>
        <v>0</v>
      </c>
    </row>
    <row r="220" spans="1:22" ht="13.5" thickBot="1" x14ac:dyDescent="0.25">
      <c r="A220" s="3067" t="s">
        <v>3</v>
      </c>
      <c r="B220" s="3068"/>
      <c r="C220" s="1003">
        <f t="shared" ref="C220:V220" si="149">SUM(C210:C219)</f>
        <v>0</v>
      </c>
      <c r="D220" s="1004">
        <f t="shared" si="149"/>
        <v>0</v>
      </c>
      <c r="E220" s="1004">
        <f t="shared" si="149"/>
        <v>0</v>
      </c>
      <c r="F220" s="1005">
        <f t="shared" si="149"/>
        <v>0</v>
      </c>
      <c r="G220" s="1003">
        <f t="shared" si="149"/>
        <v>0</v>
      </c>
      <c r="H220" s="1004">
        <f t="shared" si="149"/>
        <v>0</v>
      </c>
      <c r="I220" s="1004">
        <f t="shared" si="149"/>
        <v>0</v>
      </c>
      <c r="J220" s="1005">
        <f t="shared" si="149"/>
        <v>0</v>
      </c>
      <c r="K220" s="1003">
        <f t="shared" si="149"/>
        <v>0</v>
      </c>
      <c r="L220" s="1004">
        <f t="shared" si="149"/>
        <v>0</v>
      </c>
      <c r="M220" s="1004">
        <f t="shared" si="149"/>
        <v>0</v>
      </c>
      <c r="N220" s="1005">
        <f t="shared" si="149"/>
        <v>0</v>
      </c>
      <c r="O220" s="1003">
        <f t="shared" si="149"/>
        <v>0</v>
      </c>
      <c r="P220" s="1004">
        <f t="shared" si="149"/>
        <v>0</v>
      </c>
      <c r="Q220" s="1004">
        <f t="shared" si="149"/>
        <v>0</v>
      </c>
      <c r="R220" s="1005">
        <f t="shared" si="149"/>
        <v>0</v>
      </c>
      <c r="S220" s="1003">
        <f t="shared" si="149"/>
        <v>0</v>
      </c>
      <c r="T220" s="1004">
        <f t="shared" si="149"/>
        <v>0</v>
      </c>
      <c r="U220" s="1004">
        <f t="shared" si="149"/>
        <v>0</v>
      </c>
      <c r="V220" s="1005">
        <f t="shared" si="149"/>
        <v>0</v>
      </c>
    </row>
  </sheetData>
  <mergeCells count="300">
    <mergeCell ref="A220:B220"/>
    <mergeCell ref="S207:V207"/>
    <mergeCell ref="C208:C209"/>
    <mergeCell ref="D208:F208"/>
    <mergeCell ref="G208:G209"/>
    <mergeCell ref="H208:J208"/>
    <mergeCell ref="K208:K209"/>
    <mergeCell ref="L208:N208"/>
    <mergeCell ref="O208:O209"/>
    <mergeCell ref="P208:R208"/>
    <mergeCell ref="S208:S209"/>
    <mergeCell ref="A201:B201"/>
    <mergeCell ref="A203:V203"/>
    <mergeCell ref="A204:V204"/>
    <mergeCell ref="A207:A209"/>
    <mergeCell ref="B207:B209"/>
    <mergeCell ref="C207:F207"/>
    <mergeCell ref="G207:J207"/>
    <mergeCell ref="K207:N207"/>
    <mergeCell ref="O207:R207"/>
    <mergeCell ref="T208:V208"/>
    <mergeCell ref="A182:B182"/>
    <mergeCell ref="A184:V184"/>
    <mergeCell ref="A185:V185"/>
    <mergeCell ref="A188:A190"/>
    <mergeCell ref="B188:B190"/>
    <mergeCell ref="C188:F188"/>
    <mergeCell ref="G188:J188"/>
    <mergeCell ref="K188:N188"/>
    <mergeCell ref="O188:R188"/>
    <mergeCell ref="S188:V188"/>
    <mergeCell ref="C189:C190"/>
    <mergeCell ref="D189:F189"/>
    <mergeCell ref="G189:G190"/>
    <mergeCell ref="H189:J189"/>
    <mergeCell ref="K189:K190"/>
    <mergeCell ref="L189:N189"/>
    <mergeCell ref="O189:O190"/>
    <mergeCell ref="P189:R189"/>
    <mergeCell ref="S189:S190"/>
    <mergeCell ref="T189:V189"/>
    <mergeCell ref="A163:B163"/>
    <mergeCell ref="A165:V165"/>
    <mergeCell ref="A166:V166"/>
    <mergeCell ref="A169:A171"/>
    <mergeCell ref="B169:B171"/>
    <mergeCell ref="C169:F169"/>
    <mergeCell ref="G169:J169"/>
    <mergeCell ref="K169:N169"/>
    <mergeCell ref="O169:R169"/>
    <mergeCell ref="S169:V169"/>
    <mergeCell ref="C170:C171"/>
    <mergeCell ref="D170:F170"/>
    <mergeCell ref="G170:G171"/>
    <mergeCell ref="H170:J170"/>
    <mergeCell ref="K170:K171"/>
    <mergeCell ref="L170:N170"/>
    <mergeCell ref="O170:O171"/>
    <mergeCell ref="P170:R170"/>
    <mergeCell ref="S170:S171"/>
    <mergeCell ref="T170:V170"/>
    <mergeCell ref="A144:B144"/>
    <mergeCell ref="A146:V146"/>
    <mergeCell ref="A147:V147"/>
    <mergeCell ref="A150:A152"/>
    <mergeCell ref="B150:B152"/>
    <mergeCell ref="C150:F150"/>
    <mergeCell ref="G150:J150"/>
    <mergeCell ref="K150:N150"/>
    <mergeCell ref="O150:R150"/>
    <mergeCell ref="S150:V150"/>
    <mergeCell ref="C151:C152"/>
    <mergeCell ref="D151:F151"/>
    <mergeCell ref="G151:G152"/>
    <mergeCell ref="H151:J151"/>
    <mergeCell ref="K151:K152"/>
    <mergeCell ref="L151:N151"/>
    <mergeCell ref="O151:O152"/>
    <mergeCell ref="P151:R151"/>
    <mergeCell ref="S151:S152"/>
    <mergeCell ref="T151:V151"/>
    <mergeCell ref="A125:B125"/>
    <mergeCell ref="A127:V127"/>
    <mergeCell ref="A128:V128"/>
    <mergeCell ref="A131:A133"/>
    <mergeCell ref="B131:B133"/>
    <mergeCell ref="C131:F131"/>
    <mergeCell ref="G131:J131"/>
    <mergeCell ref="K131:N131"/>
    <mergeCell ref="O131:R131"/>
    <mergeCell ref="S131:V131"/>
    <mergeCell ref="C132:C133"/>
    <mergeCell ref="D132:F132"/>
    <mergeCell ref="G132:G133"/>
    <mergeCell ref="H132:J132"/>
    <mergeCell ref="K132:K133"/>
    <mergeCell ref="L132:N132"/>
    <mergeCell ref="O132:O133"/>
    <mergeCell ref="P132:R132"/>
    <mergeCell ref="S132:S133"/>
    <mergeCell ref="T132:V132"/>
    <mergeCell ref="A107:B107"/>
    <mergeCell ref="A109:V109"/>
    <mergeCell ref="A110:V110"/>
    <mergeCell ref="A112:A114"/>
    <mergeCell ref="B112:B114"/>
    <mergeCell ref="C112:F112"/>
    <mergeCell ref="G112:J112"/>
    <mergeCell ref="K112:N112"/>
    <mergeCell ref="O112:R112"/>
    <mergeCell ref="S112:V112"/>
    <mergeCell ref="C113:C114"/>
    <mergeCell ref="D113:F113"/>
    <mergeCell ref="G113:G114"/>
    <mergeCell ref="H113:J113"/>
    <mergeCell ref="K113:K114"/>
    <mergeCell ref="L113:N113"/>
    <mergeCell ref="O113:O114"/>
    <mergeCell ref="P113:R113"/>
    <mergeCell ref="S113:S114"/>
    <mergeCell ref="T113:V113"/>
    <mergeCell ref="A89:B89"/>
    <mergeCell ref="A91:V91"/>
    <mergeCell ref="A92:V92"/>
    <mergeCell ref="A94:A96"/>
    <mergeCell ref="B94:B96"/>
    <mergeCell ref="C94:F94"/>
    <mergeCell ref="G94:J94"/>
    <mergeCell ref="K94:N94"/>
    <mergeCell ref="O94:R94"/>
    <mergeCell ref="S94:V94"/>
    <mergeCell ref="C95:C96"/>
    <mergeCell ref="D95:F95"/>
    <mergeCell ref="G95:G96"/>
    <mergeCell ref="H95:J95"/>
    <mergeCell ref="K95:K96"/>
    <mergeCell ref="L95:N95"/>
    <mergeCell ref="O95:O96"/>
    <mergeCell ref="P95:R95"/>
    <mergeCell ref="S95:S96"/>
    <mergeCell ref="T95:V95"/>
    <mergeCell ref="S40:V40"/>
    <mergeCell ref="C41:C42"/>
    <mergeCell ref="A71:B71"/>
    <mergeCell ref="A73:V73"/>
    <mergeCell ref="A74:V74"/>
    <mergeCell ref="A76:A78"/>
    <mergeCell ref="B76:B78"/>
    <mergeCell ref="C76:F76"/>
    <mergeCell ref="G76:J76"/>
    <mergeCell ref="K76:N76"/>
    <mergeCell ref="O76:R76"/>
    <mergeCell ref="S76:V76"/>
    <mergeCell ref="C77:C78"/>
    <mergeCell ref="D77:F77"/>
    <mergeCell ref="G77:G78"/>
    <mergeCell ref="H77:J77"/>
    <mergeCell ref="K77:K78"/>
    <mergeCell ref="L77:N77"/>
    <mergeCell ref="O77:O78"/>
    <mergeCell ref="P77:R77"/>
    <mergeCell ref="S77:S78"/>
    <mergeCell ref="T77:V77"/>
    <mergeCell ref="A53:B53"/>
    <mergeCell ref="A55:V55"/>
    <mergeCell ref="A56:V56"/>
    <mergeCell ref="A58:A60"/>
    <mergeCell ref="B58:B60"/>
    <mergeCell ref="C58:F58"/>
    <mergeCell ref="G58:J58"/>
    <mergeCell ref="K58:N58"/>
    <mergeCell ref="O58:R58"/>
    <mergeCell ref="S58:V58"/>
    <mergeCell ref="C59:C60"/>
    <mergeCell ref="D59:F59"/>
    <mergeCell ref="G59:G60"/>
    <mergeCell ref="H59:J59"/>
    <mergeCell ref="K59:K60"/>
    <mergeCell ref="L59:N59"/>
    <mergeCell ref="O59:O60"/>
    <mergeCell ref="P59:R59"/>
    <mergeCell ref="S59:S60"/>
    <mergeCell ref="T59:V59"/>
    <mergeCell ref="T41:V41"/>
    <mergeCell ref="A35:B35"/>
    <mergeCell ref="A37:V37"/>
    <mergeCell ref="A38:V38"/>
    <mergeCell ref="D23:F23"/>
    <mergeCell ref="G23:G24"/>
    <mergeCell ref="H23:J23"/>
    <mergeCell ref="K23:K24"/>
    <mergeCell ref="L23:N23"/>
    <mergeCell ref="O23:O24"/>
    <mergeCell ref="D41:F41"/>
    <mergeCell ref="G41:G42"/>
    <mergeCell ref="H41:J41"/>
    <mergeCell ref="K41:K42"/>
    <mergeCell ref="L41:N41"/>
    <mergeCell ref="O41:O42"/>
    <mergeCell ref="P41:R41"/>
    <mergeCell ref="S41:S42"/>
    <mergeCell ref="C40:F40"/>
    <mergeCell ref="G40:J40"/>
    <mergeCell ref="K40:N40"/>
    <mergeCell ref="O40:R40"/>
    <mergeCell ref="A40:A42"/>
    <mergeCell ref="B40:B42"/>
    <mergeCell ref="A19:V19"/>
    <mergeCell ref="A20:V20"/>
    <mergeCell ref="A22:A24"/>
    <mergeCell ref="B22:B24"/>
    <mergeCell ref="C22:F22"/>
    <mergeCell ref="G22:J22"/>
    <mergeCell ref="K22:N22"/>
    <mergeCell ref="O22:R22"/>
    <mergeCell ref="S22:V22"/>
    <mergeCell ref="C23:C24"/>
    <mergeCell ref="P23:R23"/>
    <mergeCell ref="S23:S24"/>
    <mergeCell ref="T23:V23"/>
    <mergeCell ref="A17:B17"/>
    <mergeCell ref="X17:Y17"/>
    <mergeCell ref="AU17:AV17"/>
    <mergeCell ref="BR17:BS17"/>
    <mergeCell ref="BX5:BX6"/>
    <mergeCell ref="BY5:CA5"/>
    <mergeCell ref="CB5:CB6"/>
    <mergeCell ref="CC5:CE5"/>
    <mergeCell ref="CF5:CF6"/>
    <mergeCell ref="BA5:BA6"/>
    <mergeCell ref="BB5:BD5"/>
    <mergeCell ref="BE5:BE6"/>
    <mergeCell ref="BF5:BH5"/>
    <mergeCell ref="BI5:BI6"/>
    <mergeCell ref="BJ5:BL5"/>
    <mergeCell ref="AD5:AD6"/>
    <mergeCell ref="AE5:AG5"/>
    <mergeCell ref="AH5:AH6"/>
    <mergeCell ref="AI5:AK5"/>
    <mergeCell ref="AL5:AL6"/>
    <mergeCell ref="AM5:AO5"/>
    <mergeCell ref="C5:C6"/>
    <mergeCell ref="S5:S6"/>
    <mergeCell ref="T5:V5"/>
    <mergeCell ref="BR4:BR6"/>
    <mergeCell ref="BM5:BM6"/>
    <mergeCell ref="BN5:BP5"/>
    <mergeCell ref="AL4:AO4"/>
    <mergeCell ref="AP4:AS4"/>
    <mergeCell ref="AU4:AU6"/>
    <mergeCell ref="AV4:AV6"/>
    <mergeCell ref="Y4:Y6"/>
    <mergeCell ref="Z4:AC4"/>
    <mergeCell ref="AD4:AG4"/>
    <mergeCell ref="AH4:AK4"/>
    <mergeCell ref="AW4:AZ4"/>
    <mergeCell ref="BA4:BD4"/>
    <mergeCell ref="AP5:AP6"/>
    <mergeCell ref="AQ5:AS5"/>
    <mergeCell ref="AW5:AW6"/>
    <mergeCell ref="AX5:AZ5"/>
    <mergeCell ref="BI4:BL4"/>
    <mergeCell ref="BM4:BP4"/>
    <mergeCell ref="Z5:Z6"/>
    <mergeCell ref="AA5:AC5"/>
    <mergeCell ref="CJ5:CJ6"/>
    <mergeCell ref="CB4:CE4"/>
    <mergeCell ref="CF4:CI4"/>
    <mergeCell ref="CJ4:CM4"/>
    <mergeCell ref="BS4:BS6"/>
    <mergeCell ref="BT4:BW4"/>
    <mergeCell ref="BT5:BT6"/>
    <mergeCell ref="BU5:BW5"/>
    <mergeCell ref="BX4:CA4"/>
    <mergeCell ref="CK5:CM5"/>
    <mergeCell ref="CG5:CI5"/>
    <mergeCell ref="X1:AS1"/>
    <mergeCell ref="AU1:BP1"/>
    <mergeCell ref="S4:V4"/>
    <mergeCell ref="X4:X6"/>
    <mergeCell ref="BR1:CM1"/>
    <mergeCell ref="A2:V2"/>
    <mergeCell ref="X2:AS2"/>
    <mergeCell ref="AU2:BP2"/>
    <mergeCell ref="BR2:CM2"/>
    <mergeCell ref="A4:A6"/>
    <mergeCell ref="B4:B6"/>
    <mergeCell ref="C4:F4"/>
    <mergeCell ref="G4:J4"/>
    <mergeCell ref="K4:N4"/>
    <mergeCell ref="O4:R4"/>
    <mergeCell ref="O5:O6"/>
    <mergeCell ref="P5:R5"/>
    <mergeCell ref="A1:V1"/>
    <mergeCell ref="D5:F5"/>
    <mergeCell ref="G5:G6"/>
    <mergeCell ref="H5:J5"/>
    <mergeCell ref="K5:K6"/>
    <mergeCell ref="L5:N5"/>
    <mergeCell ref="BE4:BH4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C284"/>
  <sheetViews>
    <sheetView topLeftCell="C236" workbookViewId="0">
      <selection activeCell="C251" sqref="C251:E251"/>
    </sheetView>
  </sheetViews>
  <sheetFormatPr defaultRowHeight="12.75" x14ac:dyDescent="0.2"/>
  <cols>
    <col min="1" max="1" width="3.7109375" style="95" customWidth="1"/>
    <col min="2" max="2" width="9.140625" style="95" customWidth="1"/>
    <col min="3" max="27" width="9.140625" style="95"/>
    <col min="28" max="28" width="4.85546875" style="95" customWidth="1"/>
    <col min="29" max="29" width="14.5703125" style="95" customWidth="1"/>
    <col min="30" max="30" width="7" style="95" customWidth="1"/>
    <col min="31" max="33" width="9.140625" style="95"/>
    <col min="34" max="34" width="7" style="95" customWidth="1"/>
    <col min="35" max="37" width="9.140625" style="95"/>
    <col min="38" max="38" width="7" style="95" customWidth="1"/>
    <col min="39" max="41" width="9.140625" style="95"/>
    <col min="42" max="42" width="7" style="95" customWidth="1"/>
    <col min="43" max="49" width="9.140625" style="95"/>
    <col min="50" max="50" width="8.7109375" style="95" customWidth="1"/>
    <col min="51" max="51" width="11.140625" style="95" customWidth="1"/>
    <col min="52" max="52" width="12.42578125" style="95" customWidth="1"/>
    <col min="53" max="53" width="11.140625" style="95" customWidth="1"/>
    <col min="54" max="16384" width="9.140625" style="95"/>
  </cols>
  <sheetData>
    <row r="1" spans="1:107" ht="15.75" x14ac:dyDescent="0.25">
      <c r="A1" s="3069" t="s">
        <v>577</v>
      </c>
      <c r="B1" s="3069"/>
      <c r="C1" s="3069"/>
      <c r="D1" s="3069"/>
      <c r="E1" s="3069"/>
      <c r="F1" s="3069"/>
      <c r="G1" s="3069"/>
      <c r="H1" s="3069"/>
      <c r="I1" s="3069"/>
      <c r="J1" s="3069"/>
      <c r="K1" s="3069"/>
      <c r="L1" s="3069"/>
      <c r="M1" s="3069"/>
      <c r="N1" s="3069"/>
      <c r="O1" s="3069"/>
      <c r="P1" s="3069"/>
      <c r="Q1" s="3069"/>
      <c r="R1" s="3069"/>
      <c r="S1" s="3069"/>
      <c r="T1" s="3069"/>
      <c r="U1" s="3069"/>
      <c r="V1" s="3069"/>
      <c r="W1" s="3069"/>
      <c r="X1" s="3069"/>
      <c r="Y1" s="3069"/>
      <c r="Z1" s="3069"/>
      <c r="AB1" s="3069" t="s">
        <v>577</v>
      </c>
      <c r="AC1" s="3069"/>
      <c r="AD1" s="3069"/>
      <c r="AE1" s="3069"/>
      <c r="AF1" s="3069"/>
      <c r="AG1" s="3069"/>
      <c r="AH1" s="3069"/>
      <c r="AI1" s="3069"/>
      <c r="AJ1" s="3069"/>
      <c r="AK1" s="3069"/>
      <c r="AL1" s="3069"/>
      <c r="AM1" s="3069"/>
      <c r="AN1" s="3069"/>
      <c r="AO1" s="3069"/>
      <c r="AP1" s="3069"/>
      <c r="AQ1" s="3069"/>
      <c r="AR1" s="3069"/>
      <c r="AS1" s="3069"/>
      <c r="AT1" s="3069"/>
      <c r="AU1" s="3069"/>
      <c r="AV1" s="3069"/>
      <c r="AW1" s="3069"/>
      <c r="AX1" s="3069"/>
      <c r="AY1" s="3069"/>
      <c r="AZ1" s="3069"/>
      <c r="BA1" s="3069"/>
      <c r="BC1" s="3069" t="s">
        <v>577</v>
      </c>
      <c r="BD1" s="3069"/>
      <c r="BE1" s="3069"/>
      <c r="BF1" s="3069"/>
      <c r="BG1" s="3069"/>
      <c r="BH1" s="3069"/>
      <c r="BI1" s="3069"/>
      <c r="BJ1" s="3069"/>
      <c r="BK1" s="3069"/>
      <c r="BL1" s="3069"/>
      <c r="BM1" s="3069"/>
      <c r="BN1" s="3069"/>
      <c r="BO1" s="3069"/>
      <c r="BP1" s="3069"/>
      <c r="BQ1" s="3069"/>
      <c r="BR1" s="3069"/>
      <c r="BS1" s="3069"/>
      <c r="BT1" s="3069"/>
      <c r="BU1" s="3069"/>
      <c r="BV1" s="3069"/>
      <c r="BW1" s="3069"/>
      <c r="BX1" s="3069"/>
      <c r="BY1" s="3069"/>
      <c r="BZ1" s="3069"/>
      <c r="CA1" s="3069"/>
      <c r="CB1" s="3069"/>
      <c r="CD1" s="2256" t="s">
        <v>592</v>
      </c>
      <c r="CE1" s="2256"/>
      <c r="CF1" s="2256"/>
      <c r="CG1" s="2256"/>
      <c r="CH1" s="2256"/>
      <c r="CI1" s="2256"/>
      <c r="CJ1" s="2256"/>
      <c r="CK1" s="2256"/>
      <c r="CL1" s="2256"/>
      <c r="CM1" s="2256"/>
      <c r="CN1" s="2256"/>
      <c r="CO1" s="2256"/>
      <c r="CP1" s="2256"/>
      <c r="CQ1" s="2256"/>
      <c r="CR1" s="2256"/>
      <c r="CS1" s="2256"/>
      <c r="CT1" s="2256"/>
      <c r="CU1" s="2256"/>
      <c r="CV1" s="2256"/>
      <c r="CW1" s="2256"/>
      <c r="CX1" s="2256"/>
      <c r="CY1" s="2256"/>
      <c r="CZ1" s="2256"/>
      <c r="DA1" s="2256"/>
      <c r="DB1" s="2256"/>
      <c r="DC1" s="2256"/>
    </row>
    <row r="2" spans="1:107" ht="15.75" x14ac:dyDescent="0.25">
      <c r="A2" s="3069" t="s">
        <v>591</v>
      </c>
      <c r="B2" s="3069"/>
      <c r="C2" s="3069"/>
      <c r="D2" s="3069"/>
      <c r="E2" s="3069"/>
      <c r="F2" s="3069"/>
      <c r="G2" s="3069"/>
      <c r="H2" s="3069"/>
      <c r="I2" s="3069"/>
      <c r="J2" s="3069"/>
      <c r="K2" s="3069"/>
      <c r="L2" s="3069"/>
      <c r="M2" s="3069"/>
      <c r="N2" s="3069"/>
      <c r="O2" s="3069"/>
      <c r="P2" s="3069"/>
      <c r="Q2" s="3069"/>
      <c r="R2" s="3069"/>
      <c r="S2" s="3069"/>
      <c r="T2" s="3069"/>
      <c r="U2" s="3069"/>
      <c r="V2" s="3069"/>
      <c r="W2" s="3069"/>
      <c r="X2" s="3069"/>
      <c r="Y2" s="3069"/>
      <c r="Z2" s="3069"/>
      <c r="AB2" s="3069" t="s">
        <v>587</v>
      </c>
      <c r="AC2" s="3069"/>
      <c r="AD2" s="3069"/>
      <c r="AE2" s="3069"/>
      <c r="AF2" s="3069"/>
      <c r="AG2" s="3069"/>
      <c r="AH2" s="3069"/>
      <c r="AI2" s="3069"/>
      <c r="AJ2" s="3069"/>
      <c r="AK2" s="3069"/>
      <c r="AL2" s="3069"/>
      <c r="AM2" s="3069"/>
      <c r="AN2" s="3069"/>
      <c r="AO2" s="3069"/>
      <c r="AP2" s="3069"/>
      <c r="AQ2" s="3069"/>
      <c r="AR2" s="3069"/>
      <c r="AS2" s="3069"/>
      <c r="AT2" s="3069"/>
      <c r="AU2" s="3069"/>
      <c r="AV2" s="3069"/>
      <c r="AW2" s="3069"/>
      <c r="AX2" s="3069"/>
      <c r="AY2" s="3069"/>
      <c r="AZ2" s="3069"/>
      <c r="BA2" s="3069"/>
      <c r="BC2" s="3069" t="s">
        <v>591</v>
      </c>
      <c r="BD2" s="3069"/>
      <c r="BE2" s="3069"/>
      <c r="BF2" s="3069"/>
      <c r="BG2" s="3069"/>
      <c r="BH2" s="3069"/>
      <c r="BI2" s="3069"/>
      <c r="BJ2" s="3069"/>
      <c r="BK2" s="3069"/>
      <c r="BL2" s="3069"/>
      <c r="BM2" s="3069"/>
      <c r="BN2" s="3069"/>
      <c r="BO2" s="3069"/>
      <c r="BP2" s="3069"/>
      <c r="BQ2" s="3069"/>
      <c r="BR2" s="3069"/>
      <c r="BS2" s="3069"/>
      <c r="BT2" s="3069"/>
      <c r="BU2" s="3069"/>
      <c r="BV2" s="3069"/>
      <c r="BW2" s="3069"/>
      <c r="BX2" s="3069"/>
      <c r="BY2" s="3069"/>
      <c r="BZ2" s="3069"/>
      <c r="CA2" s="3069"/>
      <c r="CB2" s="3069"/>
      <c r="CD2" s="2256" t="s">
        <v>590</v>
      </c>
      <c r="CE2" s="2256"/>
      <c r="CF2" s="2256"/>
      <c r="CG2" s="2256"/>
      <c r="CH2" s="2256"/>
      <c r="CI2" s="2256"/>
      <c r="CJ2" s="2256"/>
      <c r="CK2" s="2256"/>
      <c r="CL2" s="2256"/>
      <c r="CM2" s="2256"/>
      <c r="CN2" s="2256"/>
      <c r="CO2" s="2256"/>
      <c r="CP2" s="2256"/>
      <c r="CQ2" s="2256"/>
      <c r="CR2" s="2256"/>
      <c r="CS2" s="2256"/>
      <c r="CT2" s="2256"/>
      <c r="CU2" s="2256"/>
      <c r="CV2" s="2256"/>
      <c r="CW2" s="2256"/>
      <c r="CX2" s="2256"/>
      <c r="CY2" s="2256"/>
      <c r="CZ2" s="2256"/>
      <c r="DA2" s="2256"/>
      <c r="DB2" s="2256"/>
      <c r="DC2" s="2256"/>
    </row>
    <row r="3" spans="1:107" x14ac:dyDescent="0.2">
      <c r="CF3" s="1070"/>
      <c r="CG3" s="1070"/>
      <c r="CH3" s="1070"/>
      <c r="CI3" s="1070"/>
      <c r="CJ3" s="1070"/>
      <c r="CK3" s="1070"/>
      <c r="CL3" s="1070"/>
      <c r="CM3" s="1070"/>
      <c r="CN3" s="1070"/>
      <c r="CO3" s="1070"/>
      <c r="CP3" s="1070"/>
      <c r="CQ3" s="1070"/>
      <c r="CR3" s="1070"/>
      <c r="CS3" s="1070"/>
      <c r="CT3" s="1070"/>
      <c r="CU3" s="1070"/>
    </row>
    <row r="4" spans="1:107" ht="13.5" thickBot="1" x14ac:dyDescent="0.25">
      <c r="CF4" s="1070"/>
      <c r="CG4" s="1070"/>
      <c r="CH4" s="1070"/>
      <c r="CI4" s="1070"/>
      <c r="CJ4" s="1070"/>
      <c r="CK4" s="1070"/>
      <c r="CL4" s="1070"/>
      <c r="CM4" s="1070"/>
      <c r="CN4" s="1070"/>
      <c r="CO4" s="1070"/>
      <c r="CP4" s="1070"/>
      <c r="CQ4" s="1070"/>
      <c r="CR4" s="1070"/>
      <c r="CS4" s="1070"/>
      <c r="CT4" s="1070"/>
      <c r="CU4" s="1070"/>
    </row>
    <row r="5" spans="1:107" x14ac:dyDescent="0.2">
      <c r="A5" s="3070" t="s">
        <v>529</v>
      </c>
      <c r="B5" s="3071"/>
      <c r="C5" s="3070" t="s">
        <v>575</v>
      </c>
      <c r="D5" s="3071"/>
      <c r="E5" s="3071"/>
      <c r="F5" s="3072"/>
      <c r="G5" s="3070" t="s">
        <v>574</v>
      </c>
      <c r="H5" s="3071"/>
      <c r="I5" s="3071"/>
      <c r="J5" s="3072"/>
      <c r="K5" s="3070" t="s">
        <v>573</v>
      </c>
      <c r="L5" s="3071"/>
      <c r="M5" s="3071"/>
      <c r="N5" s="3072"/>
      <c r="O5" s="3070" t="s">
        <v>572</v>
      </c>
      <c r="P5" s="3071"/>
      <c r="Q5" s="3071"/>
      <c r="R5" s="3072"/>
      <c r="S5" s="3070" t="s">
        <v>571</v>
      </c>
      <c r="T5" s="3071"/>
      <c r="U5" s="3071"/>
      <c r="V5" s="3072"/>
      <c r="W5" s="3070" t="s">
        <v>3</v>
      </c>
      <c r="X5" s="3071"/>
      <c r="Y5" s="3071"/>
      <c r="Z5" s="3072"/>
      <c r="AB5" s="3070" t="s">
        <v>529</v>
      </c>
      <c r="AC5" s="3071"/>
      <c r="AD5" s="3070" t="s">
        <v>575</v>
      </c>
      <c r="AE5" s="3071"/>
      <c r="AF5" s="3071"/>
      <c r="AG5" s="3072"/>
      <c r="AH5" s="3070" t="s">
        <v>574</v>
      </c>
      <c r="AI5" s="3071"/>
      <c r="AJ5" s="3071"/>
      <c r="AK5" s="3072"/>
      <c r="AL5" s="3070" t="s">
        <v>573</v>
      </c>
      <c r="AM5" s="3071"/>
      <c r="AN5" s="3071"/>
      <c r="AO5" s="3072"/>
      <c r="AP5" s="3070" t="s">
        <v>572</v>
      </c>
      <c r="AQ5" s="3071"/>
      <c r="AR5" s="3071"/>
      <c r="AS5" s="3072"/>
      <c r="AT5" s="3070" t="s">
        <v>571</v>
      </c>
      <c r="AU5" s="3071"/>
      <c r="AV5" s="3071"/>
      <c r="AW5" s="3072"/>
      <c r="AX5" s="3070" t="s">
        <v>3</v>
      </c>
      <c r="AY5" s="3071"/>
      <c r="AZ5" s="3071"/>
      <c r="BA5" s="3072"/>
      <c r="BC5" s="3070" t="s">
        <v>529</v>
      </c>
      <c r="BD5" s="3071"/>
      <c r="BE5" s="3070" t="s">
        <v>575</v>
      </c>
      <c r="BF5" s="3071"/>
      <c r="BG5" s="3071"/>
      <c r="BH5" s="3072"/>
      <c r="BI5" s="3070" t="s">
        <v>574</v>
      </c>
      <c r="BJ5" s="3071"/>
      <c r="BK5" s="3071"/>
      <c r="BL5" s="3072"/>
      <c r="BM5" s="3070" t="s">
        <v>573</v>
      </c>
      <c r="BN5" s="3071"/>
      <c r="BO5" s="3071"/>
      <c r="BP5" s="3072"/>
      <c r="BQ5" s="3070" t="s">
        <v>572</v>
      </c>
      <c r="BR5" s="3071"/>
      <c r="BS5" s="3071"/>
      <c r="BT5" s="3072"/>
      <c r="BU5" s="3070" t="s">
        <v>571</v>
      </c>
      <c r="BV5" s="3071"/>
      <c r="BW5" s="3071"/>
      <c r="BX5" s="3072"/>
      <c r="BY5" s="3070" t="s">
        <v>3</v>
      </c>
      <c r="BZ5" s="3071"/>
      <c r="CA5" s="3071"/>
      <c r="CB5" s="3072"/>
      <c r="CD5" s="3118" t="s">
        <v>589</v>
      </c>
      <c r="CE5" s="3121" t="s">
        <v>588</v>
      </c>
      <c r="CF5" s="3124" t="s">
        <v>575</v>
      </c>
      <c r="CG5" s="3125"/>
      <c r="CH5" s="3125"/>
      <c r="CI5" s="3126"/>
      <c r="CJ5" s="3124" t="s">
        <v>574</v>
      </c>
      <c r="CK5" s="3125"/>
      <c r="CL5" s="3125"/>
      <c r="CM5" s="3126"/>
      <c r="CN5" s="3124" t="s">
        <v>573</v>
      </c>
      <c r="CO5" s="3125"/>
      <c r="CP5" s="3125"/>
      <c r="CQ5" s="3125"/>
      <c r="CR5" s="3124" t="s">
        <v>572</v>
      </c>
      <c r="CS5" s="3125"/>
      <c r="CT5" s="3125"/>
      <c r="CU5" s="3126"/>
      <c r="CV5" s="3148" t="s">
        <v>571</v>
      </c>
      <c r="CW5" s="3149"/>
      <c r="CX5" s="3149"/>
      <c r="CY5" s="3150"/>
      <c r="CZ5" s="3148" t="s">
        <v>3</v>
      </c>
      <c r="DA5" s="3149"/>
      <c r="DB5" s="3149"/>
      <c r="DC5" s="3150"/>
    </row>
    <row r="6" spans="1:107" x14ac:dyDescent="0.2">
      <c r="A6" s="3083"/>
      <c r="B6" s="3085"/>
      <c r="C6" s="3083" t="s">
        <v>527</v>
      </c>
      <c r="D6" s="3085" t="s">
        <v>440</v>
      </c>
      <c r="E6" s="3085"/>
      <c r="F6" s="3086"/>
      <c r="G6" s="3083" t="s">
        <v>527</v>
      </c>
      <c r="H6" s="3085" t="s">
        <v>440</v>
      </c>
      <c r="I6" s="3085"/>
      <c r="J6" s="3086"/>
      <c r="K6" s="3083" t="s">
        <v>527</v>
      </c>
      <c r="L6" s="3085" t="s">
        <v>440</v>
      </c>
      <c r="M6" s="3085"/>
      <c r="N6" s="3086"/>
      <c r="O6" s="3083" t="s">
        <v>527</v>
      </c>
      <c r="P6" s="3085" t="s">
        <v>440</v>
      </c>
      <c r="Q6" s="3085"/>
      <c r="R6" s="3086"/>
      <c r="S6" s="3083" t="s">
        <v>527</v>
      </c>
      <c r="T6" s="3085" t="s">
        <v>440</v>
      </c>
      <c r="U6" s="3085"/>
      <c r="V6" s="3086"/>
      <c r="W6" s="3083" t="s">
        <v>527</v>
      </c>
      <c r="X6" s="3085" t="s">
        <v>440</v>
      </c>
      <c r="Y6" s="3085"/>
      <c r="Z6" s="3086"/>
      <c r="AB6" s="3083"/>
      <c r="AC6" s="3085"/>
      <c r="AD6" s="3083" t="s">
        <v>527</v>
      </c>
      <c r="AE6" s="3085" t="s">
        <v>440</v>
      </c>
      <c r="AF6" s="3085"/>
      <c r="AG6" s="3086"/>
      <c r="AH6" s="3083" t="s">
        <v>527</v>
      </c>
      <c r="AI6" s="3085" t="s">
        <v>440</v>
      </c>
      <c r="AJ6" s="3085"/>
      <c r="AK6" s="3086"/>
      <c r="AL6" s="3083" t="s">
        <v>527</v>
      </c>
      <c r="AM6" s="3085" t="s">
        <v>440</v>
      </c>
      <c r="AN6" s="3085"/>
      <c r="AO6" s="3086"/>
      <c r="AP6" s="3083" t="s">
        <v>527</v>
      </c>
      <c r="AQ6" s="3085" t="s">
        <v>440</v>
      </c>
      <c r="AR6" s="3085"/>
      <c r="AS6" s="3086"/>
      <c r="AT6" s="3083" t="s">
        <v>527</v>
      </c>
      <c r="AU6" s="3085" t="s">
        <v>440</v>
      </c>
      <c r="AV6" s="3085"/>
      <c r="AW6" s="3086"/>
      <c r="AX6" s="3083" t="s">
        <v>527</v>
      </c>
      <c r="AY6" s="3085" t="s">
        <v>440</v>
      </c>
      <c r="AZ6" s="3085"/>
      <c r="BA6" s="3086"/>
      <c r="BC6" s="3083"/>
      <c r="BD6" s="3085"/>
      <c r="BE6" s="3083" t="s">
        <v>527</v>
      </c>
      <c r="BF6" s="3085" t="s">
        <v>440</v>
      </c>
      <c r="BG6" s="3085"/>
      <c r="BH6" s="3086"/>
      <c r="BI6" s="3083" t="s">
        <v>527</v>
      </c>
      <c r="BJ6" s="3085" t="s">
        <v>440</v>
      </c>
      <c r="BK6" s="3085"/>
      <c r="BL6" s="3086"/>
      <c r="BM6" s="3083" t="s">
        <v>527</v>
      </c>
      <c r="BN6" s="3085" t="s">
        <v>440</v>
      </c>
      <c r="BO6" s="3085"/>
      <c r="BP6" s="3086"/>
      <c r="BQ6" s="3083" t="s">
        <v>527</v>
      </c>
      <c r="BR6" s="3085" t="s">
        <v>440</v>
      </c>
      <c r="BS6" s="3085"/>
      <c r="BT6" s="3086"/>
      <c r="BU6" s="3083" t="s">
        <v>527</v>
      </c>
      <c r="BV6" s="3085" t="s">
        <v>440</v>
      </c>
      <c r="BW6" s="3085"/>
      <c r="BX6" s="3086"/>
      <c r="BY6" s="3083" t="s">
        <v>527</v>
      </c>
      <c r="BZ6" s="3085" t="s">
        <v>440</v>
      </c>
      <c r="CA6" s="3085"/>
      <c r="CB6" s="3086"/>
      <c r="CD6" s="3119"/>
      <c r="CE6" s="3122"/>
      <c r="CF6" s="3133" t="s">
        <v>527</v>
      </c>
      <c r="CG6" s="3135" t="s">
        <v>440</v>
      </c>
      <c r="CH6" s="3136"/>
      <c r="CI6" s="3137"/>
      <c r="CJ6" s="3133" t="s">
        <v>527</v>
      </c>
      <c r="CK6" s="3135" t="s">
        <v>440</v>
      </c>
      <c r="CL6" s="3136"/>
      <c r="CM6" s="3137"/>
      <c r="CN6" s="3133" t="s">
        <v>527</v>
      </c>
      <c r="CO6" s="3135" t="s">
        <v>440</v>
      </c>
      <c r="CP6" s="3136"/>
      <c r="CQ6" s="3136"/>
      <c r="CR6" s="3133" t="s">
        <v>527</v>
      </c>
      <c r="CS6" s="3135" t="s">
        <v>440</v>
      </c>
      <c r="CT6" s="3136"/>
      <c r="CU6" s="3137"/>
      <c r="CV6" s="3138" t="s">
        <v>527</v>
      </c>
      <c r="CW6" s="3151" t="s">
        <v>440</v>
      </c>
      <c r="CX6" s="3152"/>
      <c r="CY6" s="3153"/>
      <c r="CZ6" s="3138" t="s">
        <v>527</v>
      </c>
      <c r="DA6" s="3151" t="s">
        <v>440</v>
      </c>
      <c r="DB6" s="3152"/>
      <c r="DC6" s="3153"/>
    </row>
    <row r="7" spans="1:107" ht="13.5" thickBot="1" x14ac:dyDescent="0.25">
      <c r="A7" s="3096"/>
      <c r="B7" s="3097"/>
      <c r="C7" s="3096"/>
      <c r="D7" s="1016" t="s">
        <v>127</v>
      </c>
      <c r="E7" s="1016" t="s">
        <v>131</v>
      </c>
      <c r="F7" s="1015" t="s">
        <v>430</v>
      </c>
      <c r="G7" s="3096"/>
      <c r="H7" s="1016" t="s">
        <v>127</v>
      </c>
      <c r="I7" s="1016" t="s">
        <v>131</v>
      </c>
      <c r="J7" s="1015" t="s">
        <v>430</v>
      </c>
      <c r="K7" s="3096"/>
      <c r="L7" s="1016" t="s">
        <v>127</v>
      </c>
      <c r="M7" s="1016" t="s">
        <v>131</v>
      </c>
      <c r="N7" s="1015" t="s">
        <v>430</v>
      </c>
      <c r="O7" s="3096"/>
      <c r="P7" s="1016" t="s">
        <v>127</v>
      </c>
      <c r="Q7" s="1016" t="s">
        <v>131</v>
      </c>
      <c r="R7" s="1015" t="s">
        <v>430</v>
      </c>
      <c r="S7" s="3096"/>
      <c r="T7" s="1016" t="s">
        <v>127</v>
      </c>
      <c r="U7" s="1016" t="s">
        <v>131</v>
      </c>
      <c r="V7" s="1015" t="s">
        <v>430</v>
      </c>
      <c r="W7" s="3096"/>
      <c r="X7" s="1016" t="s">
        <v>127</v>
      </c>
      <c r="Y7" s="1016" t="s">
        <v>131</v>
      </c>
      <c r="Z7" s="1015" t="s">
        <v>430</v>
      </c>
      <c r="AB7" s="3096"/>
      <c r="AC7" s="3097"/>
      <c r="AD7" s="3084"/>
      <c r="AE7" s="1069" t="s">
        <v>127</v>
      </c>
      <c r="AF7" s="1069" t="s">
        <v>131</v>
      </c>
      <c r="AG7" s="1068" t="s">
        <v>430</v>
      </c>
      <c r="AH7" s="3084"/>
      <c r="AI7" s="1069" t="s">
        <v>127</v>
      </c>
      <c r="AJ7" s="1069" t="s">
        <v>131</v>
      </c>
      <c r="AK7" s="1068" t="s">
        <v>430</v>
      </c>
      <c r="AL7" s="3084"/>
      <c r="AM7" s="1069" t="s">
        <v>127</v>
      </c>
      <c r="AN7" s="1069" t="s">
        <v>131</v>
      </c>
      <c r="AO7" s="1068" t="s">
        <v>430</v>
      </c>
      <c r="AP7" s="3084"/>
      <c r="AQ7" s="1069" t="s">
        <v>127</v>
      </c>
      <c r="AR7" s="1069" t="s">
        <v>131</v>
      </c>
      <c r="AS7" s="1068" t="s">
        <v>430</v>
      </c>
      <c r="AT7" s="3084"/>
      <c r="AU7" s="1069" t="s">
        <v>127</v>
      </c>
      <c r="AV7" s="1069" t="s">
        <v>131</v>
      </c>
      <c r="AW7" s="1068" t="s">
        <v>430</v>
      </c>
      <c r="AX7" s="3096"/>
      <c r="AY7" s="1016" t="s">
        <v>127</v>
      </c>
      <c r="AZ7" s="1016" t="s">
        <v>131</v>
      </c>
      <c r="BA7" s="1015" t="s">
        <v>430</v>
      </c>
      <c r="BC7" s="3096"/>
      <c r="BD7" s="3097"/>
      <c r="BE7" s="3096"/>
      <c r="BF7" s="1016" t="s">
        <v>127</v>
      </c>
      <c r="BG7" s="1016" t="s">
        <v>131</v>
      </c>
      <c r="BH7" s="1015" t="s">
        <v>430</v>
      </c>
      <c r="BI7" s="3096"/>
      <c r="BJ7" s="1016" t="s">
        <v>127</v>
      </c>
      <c r="BK7" s="1016" t="s">
        <v>131</v>
      </c>
      <c r="BL7" s="1015" t="s">
        <v>430</v>
      </c>
      <c r="BM7" s="3096"/>
      <c r="BN7" s="1016" t="s">
        <v>127</v>
      </c>
      <c r="BO7" s="1016" t="s">
        <v>131</v>
      </c>
      <c r="BP7" s="1015" t="s">
        <v>430</v>
      </c>
      <c r="BQ7" s="3096"/>
      <c r="BR7" s="1016" t="s">
        <v>127</v>
      </c>
      <c r="BS7" s="1016" t="s">
        <v>131</v>
      </c>
      <c r="BT7" s="1015" t="s">
        <v>430</v>
      </c>
      <c r="BU7" s="3096"/>
      <c r="BV7" s="1016" t="s">
        <v>127</v>
      </c>
      <c r="BW7" s="1016" t="s">
        <v>131</v>
      </c>
      <c r="BX7" s="1015" t="s">
        <v>430</v>
      </c>
      <c r="BY7" s="3096"/>
      <c r="BZ7" s="1016" t="s">
        <v>127</v>
      </c>
      <c r="CA7" s="1016" t="s">
        <v>131</v>
      </c>
      <c r="CB7" s="1015" t="s">
        <v>430</v>
      </c>
      <c r="CD7" s="3120"/>
      <c r="CE7" s="3123"/>
      <c r="CF7" s="3158"/>
      <c r="CG7" s="1066" t="s">
        <v>127</v>
      </c>
      <c r="CH7" s="1065" t="s">
        <v>131</v>
      </c>
      <c r="CI7" s="1067" t="s">
        <v>430</v>
      </c>
      <c r="CJ7" s="3158"/>
      <c r="CK7" s="1066" t="s">
        <v>127</v>
      </c>
      <c r="CL7" s="1065" t="s">
        <v>131</v>
      </c>
      <c r="CM7" s="1067" t="s">
        <v>430</v>
      </c>
      <c r="CN7" s="3158"/>
      <c r="CO7" s="1066" t="s">
        <v>127</v>
      </c>
      <c r="CP7" s="1065" t="s">
        <v>131</v>
      </c>
      <c r="CQ7" s="1064" t="s">
        <v>430</v>
      </c>
      <c r="CR7" s="3134"/>
      <c r="CS7" s="1063" t="s">
        <v>127</v>
      </c>
      <c r="CT7" s="1062" t="s">
        <v>131</v>
      </c>
      <c r="CU7" s="1061" t="s">
        <v>430</v>
      </c>
      <c r="CV7" s="3139"/>
      <c r="CW7" s="1060" t="s">
        <v>127</v>
      </c>
      <c r="CX7" s="1059" t="s">
        <v>131</v>
      </c>
      <c r="CY7" s="1058" t="s">
        <v>430</v>
      </c>
      <c r="CZ7" s="3139"/>
      <c r="DA7" s="1057" t="s">
        <v>127</v>
      </c>
      <c r="DB7" s="1056" t="s">
        <v>131</v>
      </c>
      <c r="DC7" s="1055" t="s">
        <v>430</v>
      </c>
    </row>
    <row r="8" spans="1:107" s="89" customFormat="1" x14ac:dyDescent="0.2">
      <c r="A8" s="1053">
        <v>0</v>
      </c>
      <c r="B8" s="1054" t="s">
        <v>97</v>
      </c>
      <c r="C8" s="1032">
        <v>0</v>
      </c>
      <c r="D8" s="1039">
        <v>0</v>
      </c>
      <c r="E8" s="962">
        <v>0</v>
      </c>
      <c r="F8" s="1038">
        <f t="shared" ref="F8:F17" si="0">SUM(D8:E8)</f>
        <v>0</v>
      </c>
      <c r="G8" s="962">
        <v>0</v>
      </c>
      <c r="H8" s="962">
        <v>0</v>
      </c>
      <c r="I8" s="962">
        <v>0</v>
      </c>
      <c r="J8" s="1038">
        <f t="shared" ref="J8:J17" si="1">SUM(H8:I8)</f>
        <v>0</v>
      </c>
      <c r="K8" s="962">
        <v>0</v>
      </c>
      <c r="L8" s="962">
        <v>0</v>
      </c>
      <c r="M8" s="1039">
        <v>0</v>
      </c>
      <c r="N8" s="1038">
        <f t="shared" ref="N8:N17" si="2">SUM(L8:M8)</f>
        <v>0</v>
      </c>
      <c r="O8" s="962">
        <v>0</v>
      </c>
      <c r="P8" s="962">
        <v>0</v>
      </c>
      <c r="Q8" s="962">
        <v>0</v>
      </c>
      <c r="R8" s="1038">
        <f t="shared" ref="R8:R17" si="3">SUM(P8:Q8)</f>
        <v>0</v>
      </c>
      <c r="S8" s="962">
        <v>0</v>
      </c>
      <c r="T8" s="962">
        <v>0</v>
      </c>
      <c r="U8" s="962">
        <v>0</v>
      </c>
      <c r="V8" s="1038">
        <f t="shared" ref="V8:V17" si="4">SUM(T8:U8)</f>
        <v>0</v>
      </c>
      <c r="W8" s="961">
        <f t="shared" ref="W8:W17" si="5">C8+G8+K8+O8+S8</f>
        <v>0</v>
      </c>
      <c r="X8" s="962">
        <f t="shared" ref="X8:X17" si="6">D8+H8+L8+P8+T8</f>
        <v>0</v>
      </c>
      <c r="Y8" s="962">
        <f t="shared" ref="Y8:Y17" si="7">E8+I8+M8+Q8+U8</f>
        <v>0</v>
      </c>
      <c r="Z8" s="963">
        <f t="shared" ref="Z8:Z17" si="8">SUM(X8:Y8)</f>
        <v>0</v>
      </c>
      <c r="AB8" s="1053">
        <v>0</v>
      </c>
      <c r="AC8" s="1052" t="s">
        <v>97</v>
      </c>
      <c r="AD8" s="951">
        <f t="shared" ref="AD8:AD17" si="9">+BE8+CF8</f>
        <v>15</v>
      </c>
      <c r="AE8" s="952">
        <f t="shared" ref="AE8:AE17" si="10">+BF8+CG8</f>
        <v>38</v>
      </c>
      <c r="AF8" s="952">
        <f t="shared" ref="AF8:AF17" si="11">+BG8+CH8</f>
        <v>21</v>
      </c>
      <c r="AG8" s="953">
        <f t="shared" ref="AG8:AG17" si="12">+BH8+CI8</f>
        <v>59</v>
      </c>
      <c r="AH8" s="951">
        <f t="shared" ref="AH8:AH17" si="13">+BI8+CJ8</f>
        <v>33</v>
      </c>
      <c r="AI8" s="952">
        <f t="shared" ref="AI8:AI17" si="14">+BJ8+CK8</f>
        <v>144</v>
      </c>
      <c r="AJ8" s="952">
        <f t="shared" ref="AJ8:AJ17" si="15">+BK8+CL8</f>
        <v>152</v>
      </c>
      <c r="AK8" s="954">
        <f t="shared" ref="AK8:AK17" si="16">+BL8+CM8</f>
        <v>296</v>
      </c>
      <c r="AL8" s="951">
        <f t="shared" ref="AL8:AL17" si="17">+BM8+CN8</f>
        <v>60</v>
      </c>
      <c r="AM8" s="952">
        <f t="shared" ref="AM8:AM17" si="18">+BN8+CO8</f>
        <v>1886</v>
      </c>
      <c r="AN8" s="952">
        <f t="shared" ref="AN8:AN17" si="19">+BO8+CP8</f>
        <v>4116</v>
      </c>
      <c r="AO8" s="953">
        <f t="shared" ref="AO8:AO17" si="20">+BP8+CQ8</f>
        <v>6002</v>
      </c>
      <c r="AP8" s="956">
        <f t="shared" ref="AP8:AP17" si="21">+BQ8+CR8</f>
        <v>23</v>
      </c>
      <c r="AQ8" s="952">
        <f t="shared" ref="AQ8:AQ17" si="22">+BR8+CS8</f>
        <v>183</v>
      </c>
      <c r="AR8" s="952">
        <f t="shared" ref="AR8:AR17" si="23">+BS8+CT8</f>
        <v>173</v>
      </c>
      <c r="AS8" s="953">
        <f t="shared" ref="AS8:AS17" si="24">+BT8+CU8</f>
        <v>356</v>
      </c>
      <c r="AT8" s="951">
        <f t="shared" ref="AT8:AT17" si="25">+BU8+CV8</f>
        <v>29</v>
      </c>
      <c r="AU8" s="952">
        <f t="shared" ref="AU8:AU17" si="26">+BV8+CW8</f>
        <v>1452</v>
      </c>
      <c r="AV8" s="952">
        <f t="shared" ref="AV8:AV17" si="27">+BW8+CX8</f>
        <v>2050</v>
      </c>
      <c r="AW8" s="953">
        <f t="shared" ref="AW8:AW17" si="28">+BX8+CY8</f>
        <v>3502</v>
      </c>
      <c r="AX8" s="951">
        <f t="shared" ref="AX8:AX17" si="29">+BY8+CZ8</f>
        <v>160</v>
      </c>
      <c r="AY8" s="956">
        <f t="shared" ref="AY8:AY17" si="30">+BZ8+DA8</f>
        <v>3703</v>
      </c>
      <c r="AZ8" s="956">
        <f t="shared" ref="AZ8:AZ17" si="31">+CA8+DB8</f>
        <v>6512</v>
      </c>
      <c r="BA8" s="1051">
        <f t="shared" ref="BA8:BA17" si="32">+CB8+DC8</f>
        <v>10215</v>
      </c>
      <c r="BC8" s="1053">
        <v>0</v>
      </c>
      <c r="BD8" s="1052" t="s">
        <v>97</v>
      </c>
      <c r="BE8" s="951">
        <f t="shared" ref="BE8:BE17" si="33">+C8+C32+C56+C80+C104+C128+C152+C176+C200+C224+C248+C272</f>
        <v>0</v>
      </c>
      <c r="BF8" s="956">
        <f t="shared" ref="BF8:BF17" si="34">+D8+D32+D56+D80+D104+D128+D152+D176+D200+D224+D248+D272</f>
        <v>0</v>
      </c>
      <c r="BG8" s="956">
        <f t="shared" ref="BG8:BG17" si="35">+E8+E32+E56+E80+E104+E128+E152+E176+E200+E224+E248+E272</f>
        <v>0</v>
      </c>
      <c r="BH8" s="1051">
        <f t="shared" ref="BH8:BH17" si="36">+F8+F32+F56+F80+F104+F128+F152+F176+F200+F224+F248+F272</f>
        <v>0</v>
      </c>
      <c r="BI8" s="951">
        <f t="shared" ref="BI8:BI17" si="37">+G8+G32+G56+G80+G104+G128+G152+G176+G200+G224+G248+G272</f>
        <v>0</v>
      </c>
      <c r="BJ8" s="956">
        <f t="shared" ref="BJ8:BJ17" si="38">+H8+H32+H56+H80+H104+H128+H152+H176+H200+H224+H248+H272</f>
        <v>0</v>
      </c>
      <c r="BK8" s="956">
        <f t="shared" ref="BK8:BK17" si="39">+I8+I32+I56+I80+I104+I128+I152+I176+I200+I224+I248+I272</f>
        <v>0</v>
      </c>
      <c r="BL8" s="1051">
        <f t="shared" ref="BL8:BL17" si="40">+J8+J32+J56+J80+J104+J128+J152+J176+J200+J224+J248+J272</f>
        <v>0</v>
      </c>
      <c r="BM8" s="951">
        <f t="shared" ref="BM8:BM17" si="41">+K8+K32+K56+K80+K104+K128+K152+K176+K200+K224+K248+K272</f>
        <v>0</v>
      </c>
      <c r="BN8" s="956">
        <f t="shared" ref="BN8:BN17" si="42">+L8+L32+L56+L80+L104+L128+L152+L176+L200+L224+L248+L272</f>
        <v>0</v>
      </c>
      <c r="BO8" s="956">
        <f t="shared" ref="BO8:BO17" si="43">+M8+M32+M56+M80+M104+M128+M152+M176+M200+M224+M248+M272</f>
        <v>0</v>
      </c>
      <c r="BP8" s="1051">
        <f t="shared" ref="BP8:BP17" si="44">+N8+N32+N56+N80+N104+N128+N152+N176+N200+N224+N248+N272</f>
        <v>0</v>
      </c>
      <c r="BQ8" s="951">
        <f t="shared" ref="BQ8:BQ17" si="45">+O8+O32+O56+O80+O104+O128+O152+O176+O200+O224+O248+O272</f>
        <v>0</v>
      </c>
      <c r="BR8" s="956">
        <f t="shared" ref="BR8:BR17" si="46">+P8+P32+P56+P80+P104+P128+P152+P176+P200+P224+P248+P272</f>
        <v>0</v>
      </c>
      <c r="BS8" s="956">
        <f t="shared" ref="BS8:BS17" si="47">+Q8+Q32+Q56+Q80+Q104+Q128+Q152+Q176+Q200+Q224+Q248+Q272</f>
        <v>0</v>
      </c>
      <c r="BT8" s="1051">
        <f t="shared" ref="BT8:BT17" si="48">+R8+R32+R56+R80+R104+R128+R152+R176+R200+R224+R248+R272</f>
        <v>0</v>
      </c>
      <c r="BU8" s="951">
        <f t="shared" ref="BU8:BU17" si="49">+S8+S32+S56+S80+S104+S128+S152+S176+S200+S224+S248+S272</f>
        <v>0</v>
      </c>
      <c r="BV8" s="956">
        <f t="shared" ref="BV8:BV17" si="50">+T8+T32+T56+T80+T104+T128+T152+T176+T200+T224+T248+T272</f>
        <v>0</v>
      </c>
      <c r="BW8" s="956">
        <f t="shared" ref="BW8:BW17" si="51">+U8+U32+U56+U80+U104+U128+U152+U176+U200+U224+U248+U272</f>
        <v>0</v>
      </c>
      <c r="BX8" s="1051">
        <f t="shared" ref="BX8:BX17" si="52">+V8+V32+V56+V80+V104+V128+V152+V176+V200+V224+V248+V272</f>
        <v>0</v>
      </c>
      <c r="BY8" s="951">
        <f t="shared" ref="BY8:BY17" si="53">+W8+W32+W56+W80+W104+W128+W152+W176+W200+W224+W248+W272</f>
        <v>0</v>
      </c>
      <c r="BZ8" s="956">
        <f t="shared" ref="BZ8:BZ17" si="54">+X8+X32+X56+X80+X104+X128+X152+X176+X200+X224+X248+X272</f>
        <v>0</v>
      </c>
      <c r="CA8" s="956">
        <f t="shared" ref="CA8:CA17" si="55">+Y8+Y32+Y56+Y80+Y104+Y128+Y152+Y176+Y200+Y224+Y248+Y272</f>
        <v>0</v>
      </c>
      <c r="CB8" s="1051">
        <f t="shared" ref="CB8:CB17" si="56">+Z8+Z32+Z56+Z80+Z104+Z128+Z152+Z176+Z200+Z224+Z248+Z272</f>
        <v>0</v>
      </c>
      <c r="CD8" s="546">
        <v>0</v>
      </c>
      <c r="CE8" s="1050" t="s">
        <v>97</v>
      </c>
      <c r="CF8" s="1049">
        <v>15</v>
      </c>
      <c r="CG8" s="1048">
        <v>38</v>
      </c>
      <c r="CH8" s="1048">
        <v>21</v>
      </c>
      <c r="CI8" s="1047">
        <v>59</v>
      </c>
      <c r="CJ8" s="1049">
        <v>33</v>
      </c>
      <c r="CK8" s="1048">
        <v>144</v>
      </c>
      <c r="CL8" s="1048">
        <v>152</v>
      </c>
      <c r="CM8" s="1047">
        <v>296</v>
      </c>
      <c r="CN8" s="1049">
        <v>60</v>
      </c>
      <c r="CO8" s="1048">
        <v>1886</v>
      </c>
      <c r="CP8" s="1048">
        <v>4116</v>
      </c>
      <c r="CQ8" s="1047">
        <v>6002</v>
      </c>
      <c r="CR8" s="1049">
        <v>23</v>
      </c>
      <c r="CS8" s="1048">
        <v>183</v>
      </c>
      <c r="CT8" s="1048">
        <v>173</v>
      </c>
      <c r="CU8" s="1047">
        <v>356</v>
      </c>
      <c r="CV8" s="1049">
        <v>29</v>
      </c>
      <c r="CW8" s="1048">
        <v>1452</v>
      </c>
      <c r="CX8" s="1048">
        <v>2050</v>
      </c>
      <c r="CY8" s="1047">
        <v>3502</v>
      </c>
      <c r="CZ8" s="1049">
        <v>160</v>
      </c>
      <c r="DA8" s="1048">
        <v>3703</v>
      </c>
      <c r="DB8" s="1048">
        <v>6512</v>
      </c>
      <c r="DC8" s="1047">
        <v>10215</v>
      </c>
    </row>
    <row r="9" spans="1:107" s="89" customFormat="1" x14ac:dyDescent="0.2">
      <c r="A9" s="1022">
        <v>1</v>
      </c>
      <c r="B9" s="1021" t="s">
        <v>526</v>
      </c>
      <c r="C9" s="1032">
        <v>0</v>
      </c>
      <c r="D9" s="1039">
        <v>0</v>
      </c>
      <c r="E9" s="962">
        <v>0</v>
      </c>
      <c r="F9" s="1038">
        <f t="shared" si="0"/>
        <v>0</v>
      </c>
      <c r="G9" s="962">
        <v>0</v>
      </c>
      <c r="H9" s="962">
        <v>0</v>
      </c>
      <c r="I9" s="962">
        <v>0</v>
      </c>
      <c r="J9" s="1038">
        <f t="shared" si="1"/>
        <v>0</v>
      </c>
      <c r="K9" s="962">
        <v>0</v>
      </c>
      <c r="L9" s="962">
        <v>0</v>
      </c>
      <c r="M9" s="1039">
        <v>0</v>
      </c>
      <c r="N9" s="1038">
        <f t="shared" si="2"/>
        <v>0</v>
      </c>
      <c r="O9" s="962">
        <v>0</v>
      </c>
      <c r="P9" s="962">
        <v>0</v>
      </c>
      <c r="Q9" s="962">
        <v>0</v>
      </c>
      <c r="R9" s="1038">
        <f t="shared" si="3"/>
        <v>0</v>
      </c>
      <c r="S9" s="962">
        <v>0</v>
      </c>
      <c r="T9" s="962">
        <v>0</v>
      </c>
      <c r="U9" s="962">
        <v>0</v>
      </c>
      <c r="V9" s="1038">
        <f t="shared" si="4"/>
        <v>0</v>
      </c>
      <c r="W9" s="961">
        <f t="shared" si="5"/>
        <v>0</v>
      </c>
      <c r="X9" s="962">
        <f t="shared" si="6"/>
        <v>0</v>
      </c>
      <c r="Y9" s="962">
        <f t="shared" si="7"/>
        <v>0</v>
      </c>
      <c r="Z9" s="963">
        <f t="shared" si="8"/>
        <v>0</v>
      </c>
      <c r="AB9" s="1022">
        <v>1</v>
      </c>
      <c r="AC9" s="1045" t="s">
        <v>526</v>
      </c>
      <c r="AD9" s="961">
        <f t="shared" si="9"/>
        <v>23</v>
      </c>
      <c r="AE9" s="962">
        <f t="shared" si="10"/>
        <v>36</v>
      </c>
      <c r="AF9" s="962">
        <f t="shared" si="11"/>
        <v>21</v>
      </c>
      <c r="AG9" s="963">
        <f t="shared" si="12"/>
        <v>57</v>
      </c>
      <c r="AH9" s="961">
        <f t="shared" si="13"/>
        <v>28</v>
      </c>
      <c r="AI9" s="962">
        <f t="shared" si="14"/>
        <v>1204</v>
      </c>
      <c r="AJ9" s="962">
        <f t="shared" si="15"/>
        <v>247</v>
      </c>
      <c r="AK9" s="964">
        <f t="shared" si="16"/>
        <v>1451</v>
      </c>
      <c r="AL9" s="961">
        <f t="shared" si="17"/>
        <v>68</v>
      </c>
      <c r="AM9" s="962">
        <f t="shared" si="18"/>
        <v>3075</v>
      </c>
      <c r="AN9" s="962">
        <f t="shared" si="19"/>
        <v>3270</v>
      </c>
      <c r="AO9" s="963">
        <f t="shared" si="20"/>
        <v>6345</v>
      </c>
      <c r="AP9" s="965">
        <f t="shared" si="21"/>
        <v>46</v>
      </c>
      <c r="AQ9" s="962">
        <f t="shared" si="22"/>
        <v>141</v>
      </c>
      <c r="AR9" s="962">
        <f t="shared" si="23"/>
        <v>116</v>
      </c>
      <c r="AS9" s="963">
        <f t="shared" si="24"/>
        <v>257</v>
      </c>
      <c r="AT9" s="961">
        <f t="shared" si="25"/>
        <v>55</v>
      </c>
      <c r="AU9" s="962">
        <f t="shared" si="26"/>
        <v>7882</v>
      </c>
      <c r="AV9" s="962">
        <f t="shared" si="27"/>
        <v>5544</v>
      </c>
      <c r="AW9" s="963">
        <f t="shared" si="28"/>
        <v>13426</v>
      </c>
      <c r="AX9" s="1033">
        <f t="shared" si="29"/>
        <v>220</v>
      </c>
      <c r="AY9" s="1032">
        <f t="shared" si="30"/>
        <v>12338</v>
      </c>
      <c r="AZ9" s="1032">
        <f t="shared" si="31"/>
        <v>9198</v>
      </c>
      <c r="BA9" s="1031">
        <f t="shared" si="32"/>
        <v>21536</v>
      </c>
      <c r="BC9" s="1022">
        <v>1</v>
      </c>
      <c r="BD9" s="1045" t="s">
        <v>526</v>
      </c>
      <c r="BE9" s="1033">
        <f t="shared" si="33"/>
        <v>1</v>
      </c>
      <c r="BF9" s="1032">
        <f t="shared" si="34"/>
        <v>4</v>
      </c>
      <c r="BG9" s="1032">
        <f t="shared" si="35"/>
        <v>1</v>
      </c>
      <c r="BH9" s="1031">
        <f t="shared" si="36"/>
        <v>5</v>
      </c>
      <c r="BI9" s="1033">
        <f t="shared" si="37"/>
        <v>0</v>
      </c>
      <c r="BJ9" s="1032">
        <f t="shared" si="38"/>
        <v>0</v>
      </c>
      <c r="BK9" s="1032">
        <f t="shared" si="39"/>
        <v>0</v>
      </c>
      <c r="BL9" s="1031">
        <f t="shared" si="40"/>
        <v>0</v>
      </c>
      <c r="BM9" s="1033">
        <f t="shared" si="41"/>
        <v>0</v>
      </c>
      <c r="BN9" s="1032">
        <f t="shared" si="42"/>
        <v>0</v>
      </c>
      <c r="BO9" s="1032">
        <f t="shared" si="43"/>
        <v>0</v>
      </c>
      <c r="BP9" s="1031">
        <f t="shared" si="44"/>
        <v>0</v>
      </c>
      <c r="BQ9" s="1033">
        <f t="shared" si="45"/>
        <v>0</v>
      </c>
      <c r="BR9" s="1032">
        <f t="shared" si="46"/>
        <v>0</v>
      </c>
      <c r="BS9" s="1032">
        <f t="shared" si="47"/>
        <v>0</v>
      </c>
      <c r="BT9" s="1031">
        <f t="shared" si="48"/>
        <v>0</v>
      </c>
      <c r="BU9" s="1033">
        <f t="shared" si="49"/>
        <v>0</v>
      </c>
      <c r="BV9" s="1032">
        <f t="shared" si="50"/>
        <v>0</v>
      </c>
      <c r="BW9" s="1032">
        <f t="shared" si="51"/>
        <v>0</v>
      </c>
      <c r="BX9" s="1031">
        <f t="shared" si="52"/>
        <v>0</v>
      </c>
      <c r="BY9" s="1033">
        <f t="shared" si="53"/>
        <v>1</v>
      </c>
      <c r="BZ9" s="1032">
        <f t="shared" si="54"/>
        <v>4</v>
      </c>
      <c r="CA9" s="1032">
        <f t="shared" si="55"/>
        <v>1</v>
      </c>
      <c r="CB9" s="1031">
        <f t="shared" si="56"/>
        <v>5</v>
      </c>
      <c r="CD9" s="547">
        <v>1</v>
      </c>
      <c r="CE9" s="1046" t="s">
        <v>526</v>
      </c>
      <c r="CF9" s="1042">
        <v>22</v>
      </c>
      <c r="CG9" s="1041">
        <v>32</v>
      </c>
      <c r="CH9" s="1041">
        <v>20</v>
      </c>
      <c r="CI9" s="1040">
        <v>52</v>
      </c>
      <c r="CJ9" s="1042">
        <v>28</v>
      </c>
      <c r="CK9" s="1041">
        <v>1204</v>
      </c>
      <c r="CL9" s="1041">
        <v>247</v>
      </c>
      <c r="CM9" s="1040">
        <v>1451</v>
      </c>
      <c r="CN9" s="1042">
        <v>68</v>
      </c>
      <c r="CO9" s="1041">
        <v>3075</v>
      </c>
      <c r="CP9" s="1041">
        <v>3270</v>
      </c>
      <c r="CQ9" s="1040">
        <v>6345</v>
      </c>
      <c r="CR9" s="1042">
        <v>46</v>
      </c>
      <c r="CS9" s="1041">
        <v>141</v>
      </c>
      <c r="CT9" s="1041">
        <v>116</v>
      </c>
      <c r="CU9" s="1040">
        <v>257</v>
      </c>
      <c r="CV9" s="1042">
        <v>55</v>
      </c>
      <c r="CW9" s="1041">
        <v>7882</v>
      </c>
      <c r="CX9" s="1041">
        <v>5544</v>
      </c>
      <c r="CY9" s="1040">
        <v>13426</v>
      </c>
      <c r="CZ9" s="1042">
        <v>219</v>
      </c>
      <c r="DA9" s="1041">
        <v>12334</v>
      </c>
      <c r="DB9" s="1041">
        <v>9197</v>
      </c>
      <c r="DC9" s="1040">
        <v>21531</v>
      </c>
    </row>
    <row r="10" spans="1:107" s="89" customFormat="1" x14ac:dyDescent="0.2">
      <c r="A10" s="1022">
        <v>2</v>
      </c>
      <c r="B10" s="1021" t="s">
        <v>525</v>
      </c>
      <c r="C10" s="1032">
        <v>1</v>
      </c>
      <c r="D10" s="1039">
        <v>8</v>
      </c>
      <c r="E10" s="962">
        <v>0</v>
      </c>
      <c r="F10" s="1038">
        <f t="shared" si="0"/>
        <v>8</v>
      </c>
      <c r="G10" s="962">
        <v>0</v>
      </c>
      <c r="H10" s="962">
        <v>0</v>
      </c>
      <c r="I10" s="962">
        <v>0</v>
      </c>
      <c r="J10" s="1038">
        <f t="shared" si="1"/>
        <v>0</v>
      </c>
      <c r="K10" s="962">
        <v>0</v>
      </c>
      <c r="L10" s="962">
        <v>0</v>
      </c>
      <c r="M10" s="1039">
        <v>0</v>
      </c>
      <c r="N10" s="1038">
        <f t="shared" si="2"/>
        <v>0</v>
      </c>
      <c r="O10" s="962">
        <v>0</v>
      </c>
      <c r="P10" s="962">
        <v>0</v>
      </c>
      <c r="Q10" s="962">
        <v>0</v>
      </c>
      <c r="R10" s="1038">
        <f t="shared" si="3"/>
        <v>0</v>
      </c>
      <c r="S10" s="962">
        <v>0</v>
      </c>
      <c r="T10" s="962">
        <v>0</v>
      </c>
      <c r="U10" s="962">
        <v>0</v>
      </c>
      <c r="V10" s="1038">
        <f t="shared" si="4"/>
        <v>0</v>
      </c>
      <c r="W10" s="961">
        <f t="shared" si="5"/>
        <v>1</v>
      </c>
      <c r="X10" s="962">
        <f t="shared" si="6"/>
        <v>8</v>
      </c>
      <c r="Y10" s="962">
        <f t="shared" si="7"/>
        <v>0</v>
      </c>
      <c r="Z10" s="963">
        <f t="shared" si="8"/>
        <v>8</v>
      </c>
      <c r="AB10" s="1022">
        <v>2</v>
      </c>
      <c r="AC10" s="1045" t="s">
        <v>525</v>
      </c>
      <c r="AD10" s="961">
        <f t="shared" si="9"/>
        <v>38</v>
      </c>
      <c r="AE10" s="962">
        <f t="shared" si="10"/>
        <v>54</v>
      </c>
      <c r="AF10" s="962">
        <f t="shared" si="11"/>
        <v>49</v>
      </c>
      <c r="AG10" s="963">
        <f t="shared" si="12"/>
        <v>103</v>
      </c>
      <c r="AH10" s="961">
        <f t="shared" si="13"/>
        <v>78</v>
      </c>
      <c r="AI10" s="962">
        <f t="shared" si="14"/>
        <v>2011</v>
      </c>
      <c r="AJ10" s="962">
        <f t="shared" si="15"/>
        <v>2784</v>
      </c>
      <c r="AK10" s="964">
        <f t="shared" si="16"/>
        <v>4795</v>
      </c>
      <c r="AL10" s="961">
        <f t="shared" si="17"/>
        <v>183</v>
      </c>
      <c r="AM10" s="962">
        <f t="shared" si="18"/>
        <v>3980</v>
      </c>
      <c r="AN10" s="962">
        <f t="shared" si="19"/>
        <v>4489</v>
      </c>
      <c r="AO10" s="963">
        <f t="shared" si="20"/>
        <v>8469</v>
      </c>
      <c r="AP10" s="965">
        <f t="shared" si="21"/>
        <v>52</v>
      </c>
      <c r="AQ10" s="962">
        <f t="shared" si="22"/>
        <v>585</v>
      </c>
      <c r="AR10" s="962">
        <f t="shared" si="23"/>
        <v>210</v>
      </c>
      <c r="AS10" s="963">
        <f t="shared" si="24"/>
        <v>795</v>
      </c>
      <c r="AT10" s="961">
        <f t="shared" si="25"/>
        <v>122</v>
      </c>
      <c r="AU10" s="962">
        <f t="shared" si="26"/>
        <v>4592</v>
      </c>
      <c r="AV10" s="962">
        <f t="shared" si="27"/>
        <v>7560</v>
      </c>
      <c r="AW10" s="963">
        <f t="shared" si="28"/>
        <v>12152</v>
      </c>
      <c r="AX10" s="1033">
        <f t="shared" si="29"/>
        <v>473</v>
      </c>
      <c r="AY10" s="1032">
        <f t="shared" si="30"/>
        <v>11222</v>
      </c>
      <c r="AZ10" s="1032">
        <f t="shared" si="31"/>
        <v>15092</v>
      </c>
      <c r="BA10" s="1031">
        <f t="shared" si="32"/>
        <v>26314</v>
      </c>
      <c r="BC10" s="1022">
        <v>2</v>
      </c>
      <c r="BD10" s="1045" t="s">
        <v>525</v>
      </c>
      <c r="BE10" s="1033">
        <f t="shared" si="33"/>
        <v>1</v>
      </c>
      <c r="BF10" s="1032">
        <f t="shared" si="34"/>
        <v>8</v>
      </c>
      <c r="BG10" s="1032">
        <f t="shared" si="35"/>
        <v>0</v>
      </c>
      <c r="BH10" s="1031">
        <f t="shared" si="36"/>
        <v>8</v>
      </c>
      <c r="BI10" s="1033">
        <f t="shared" si="37"/>
        <v>2</v>
      </c>
      <c r="BJ10" s="1032">
        <f t="shared" si="38"/>
        <v>33</v>
      </c>
      <c r="BK10" s="1032">
        <f t="shared" si="39"/>
        <v>3</v>
      </c>
      <c r="BL10" s="1031">
        <f t="shared" si="40"/>
        <v>36</v>
      </c>
      <c r="BM10" s="1033">
        <f t="shared" si="41"/>
        <v>0</v>
      </c>
      <c r="BN10" s="1032">
        <f t="shared" si="42"/>
        <v>0</v>
      </c>
      <c r="BO10" s="1032">
        <f t="shared" si="43"/>
        <v>0</v>
      </c>
      <c r="BP10" s="1031">
        <f t="shared" si="44"/>
        <v>0</v>
      </c>
      <c r="BQ10" s="1033">
        <f t="shared" si="45"/>
        <v>0</v>
      </c>
      <c r="BR10" s="1032">
        <f t="shared" si="46"/>
        <v>0</v>
      </c>
      <c r="BS10" s="1032">
        <f t="shared" si="47"/>
        <v>0</v>
      </c>
      <c r="BT10" s="1031">
        <f t="shared" si="48"/>
        <v>0</v>
      </c>
      <c r="BU10" s="1033">
        <f t="shared" si="49"/>
        <v>0</v>
      </c>
      <c r="BV10" s="1032">
        <f t="shared" si="50"/>
        <v>0</v>
      </c>
      <c r="BW10" s="1032">
        <f t="shared" si="51"/>
        <v>0</v>
      </c>
      <c r="BX10" s="1031">
        <f t="shared" si="52"/>
        <v>0</v>
      </c>
      <c r="BY10" s="1033">
        <f t="shared" si="53"/>
        <v>3</v>
      </c>
      <c r="BZ10" s="1032">
        <f t="shared" si="54"/>
        <v>41</v>
      </c>
      <c r="CA10" s="1032">
        <f t="shared" si="55"/>
        <v>3</v>
      </c>
      <c r="CB10" s="1031">
        <f t="shared" si="56"/>
        <v>44</v>
      </c>
      <c r="CD10" s="547">
        <v>2</v>
      </c>
      <c r="CE10" s="1046" t="s">
        <v>525</v>
      </c>
      <c r="CF10" s="1042">
        <v>37</v>
      </c>
      <c r="CG10" s="1041">
        <v>46</v>
      </c>
      <c r="CH10" s="1041">
        <v>49</v>
      </c>
      <c r="CI10" s="1040">
        <v>95</v>
      </c>
      <c r="CJ10" s="1042">
        <v>76</v>
      </c>
      <c r="CK10" s="1041">
        <v>1978</v>
      </c>
      <c r="CL10" s="1041">
        <v>2781</v>
      </c>
      <c r="CM10" s="1040">
        <v>4759</v>
      </c>
      <c r="CN10" s="1042">
        <v>183</v>
      </c>
      <c r="CO10" s="1041">
        <v>3980</v>
      </c>
      <c r="CP10" s="1041">
        <v>4489</v>
      </c>
      <c r="CQ10" s="1040">
        <v>8469</v>
      </c>
      <c r="CR10" s="1042">
        <v>52</v>
      </c>
      <c r="CS10" s="1041">
        <v>585</v>
      </c>
      <c r="CT10" s="1041">
        <v>210</v>
      </c>
      <c r="CU10" s="1040">
        <v>795</v>
      </c>
      <c r="CV10" s="1042">
        <v>122</v>
      </c>
      <c r="CW10" s="1041">
        <v>4592</v>
      </c>
      <c r="CX10" s="1041">
        <v>7560</v>
      </c>
      <c r="CY10" s="1040">
        <v>12152</v>
      </c>
      <c r="CZ10" s="1042">
        <v>470</v>
      </c>
      <c r="DA10" s="1041">
        <v>11181</v>
      </c>
      <c r="DB10" s="1041">
        <v>15089</v>
      </c>
      <c r="DC10" s="1040">
        <v>26270</v>
      </c>
    </row>
    <row r="11" spans="1:107" s="89" customFormat="1" x14ac:dyDescent="0.2">
      <c r="A11" s="1022">
        <v>3</v>
      </c>
      <c r="B11" s="1021" t="s">
        <v>524</v>
      </c>
      <c r="C11" s="1032">
        <v>0</v>
      </c>
      <c r="D11" s="1039">
        <v>0</v>
      </c>
      <c r="E11" s="962">
        <v>0</v>
      </c>
      <c r="F11" s="1038">
        <f t="shared" si="0"/>
        <v>0</v>
      </c>
      <c r="G11" s="962">
        <v>1</v>
      </c>
      <c r="H11" s="962">
        <v>18</v>
      </c>
      <c r="I11" s="962">
        <v>4</v>
      </c>
      <c r="J11" s="1038">
        <f t="shared" si="1"/>
        <v>22</v>
      </c>
      <c r="K11" s="962">
        <v>0</v>
      </c>
      <c r="L11" s="962">
        <v>0</v>
      </c>
      <c r="M11" s="1039">
        <v>0</v>
      </c>
      <c r="N11" s="1038">
        <f t="shared" si="2"/>
        <v>0</v>
      </c>
      <c r="O11" s="962">
        <v>0</v>
      </c>
      <c r="P11" s="962">
        <v>0</v>
      </c>
      <c r="Q11" s="962">
        <v>0</v>
      </c>
      <c r="R11" s="1038">
        <f t="shared" si="3"/>
        <v>0</v>
      </c>
      <c r="S11" s="962">
        <v>0</v>
      </c>
      <c r="T11" s="962">
        <v>0</v>
      </c>
      <c r="U11" s="962">
        <v>0</v>
      </c>
      <c r="V11" s="1038">
        <f t="shared" si="4"/>
        <v>0</v>
      </c>
      <c r="W11" s="961">
        <f t="shared" si="5"/>
        <v>1</v>
      </c>
      <c r="X11" s="962">
        <f t="shared" si="6"/>
        <v>18</v>
      </c>
      <c r="Y11" s="962">
        <f t="shared" si="7"/>
        <v>4</v>
      </c>
      <c r="Z11" s="963">
        <f t="shared" si="8"/>
        <v>22</v>
      </c>
      <c r="AB11" s="1022">
        <v>3</v>
      </c>
      <c r="AC11" s="1045" t="s">
        <v>524</v>
      </c>
      <c r="AD11" s="961">
        <f t="shared" si="9"/>
        <v>217</v>
      </c>
      <c r="AE11" s="962">
        <f t="shared" si="10"/>
        <v>1012</v>
      </c>
      <c r="AF11" s="962">
        <f t="shared" si="11"/>
        <v>1041</v>
      </c>
      <c r="AG11" s="963">
        <f t="shared" si="12"/>
        <v>2053</v>
      </c>
      <c r="AH11" s="961">
        <f t="shared" si="13"/>
        <v>642</v>
      </c>
      <c r="AI11" s="962">
        <f t="shared" si="14"/>
        <v>31394</v>
      </c>
      <c r="AJ11" s="962">
        <f t="shared" si="15"/>
        <v>18614</v>
      </c>
      <c r="AK11" s="964">
        <f t="shared" si="16"/>
        <v>50008</v>
      </c>
      <c r="AL11" s="961">
        <f t="shared" si="17"/>
        <v>516</v>
      </c>
      <c r="AM11" s="962">
        <f t="shared" si="18"/>
        <v>72886</v>
      </c>
      <c r="AN11" s="962">
        <f t="shared" si="19"/>
        <v>46109</v>
      </c>
      <c r="AO11" s="963">
        <f t="shared" si="20"/>
        <v>118995</v>
      </c>
      <c r="AP11" s="965">
        <f t="shared" si="21"/>
        <v>149</v>
      </c>
      <c r="AQ11" s="962">
        <f t="shared" si="22"/>
        <v>4135</v>
      </c>
      <c r="AR11" s="962">
        <f t="shared" si="23"/>
        <v>2075</v>
      </c>
      <c r="AS11" s="963">
        <f t="shared" si="24"/>
        <v>6210</v>
      </c>
      <c r="AT11" s="961">
        <f t="shared" si="25"/>
        <v>229</v>
      </c>
      <c r="AU11" s="962">
        <f t="shared" si="26"/>
        <v>14177</v>
      </c>
      <c r="AV11" s="962">
        <f t="shared" si="27"/>
        <v>16782</v>
      </c>
      <c r="AW11" s="963">
        <f t="shared" si="28"/>
        <v>30959</v>
      </c>
      <c r="AX11" s="1033">
        <f t="shared" si="29"/>
        <v>1753</v>
      </c>
      <c r="AY11" s="1032">
        <f t="shared" si="30"/>
        <v>123604</v>
      </c>
      <c r="AZ11" s="1032">
        <f t="shared" si="31"/>
        <v>84621</v>
      </c>
      <c r="BA11" s="1031">
        <f t="shared" si="32"/>
        <v>208225</v>
      </c>
      <c r="BC11" s="1022">
        <v>3</v>
      </c>
      <c r="BD11" s="1045" t="s">
        <v>524</v>
      </c>
      <c r="BE11" s="1033">
        <f t="shared" si="33"/>
        <v>7</v>
      </c>
      <c r="BF11" s="1032">
        <f t="shared" si="34"/>
        <v>21</v>
      </c>
      <c r="BG11" s="1032">
        <f t="shared" si="35"/>
        <v>17</v>
      </c>
      <c r="BH11" s="1031">
        <f t="shared" si="36"/>
        <v>38</v>
      </c>
      <c r="BI11" s="1033">
        <f t="shared" si="37"/>
        <v>6</v>
      </c>
      <c r="BJ11" s="1032">
        <f t="shared" si="38"/>
        <v>95</v>
      </c>
      <c r="BK11" s="1032">
        <f t="shared" si="39"/>
        <v>27</v>
      </c>
      <c r="BL11" s="1031">
        <f t="shared" si="40"/>
        <v>122</v>
      </c>
      <c r="BM11" s="1033">
        <f t="shared" si="41"/>
        <v>7</v>
      </c>
      <c r="BN11" s="1032">
        <f t="shared" si="42"/>
        <v>142</v>
      </c>
      <c r="BO11" s="1032">
        <f t="shared" si="43"/>
        <v>113</v>
      </c>
      <c r="BP11" s="1031">
        <f t="shared" si="44"/>
        <v>255</v>
      </c>
      <c r="BQ11" s="1033">
        <f t="shared" si="45"/>
        <v>2</v>
      </c>
      <c r="BR11" s="1032">
        <f t="shared" si="46"/>
        <v>100</v>
      </c>
      <c r="BS11" s="1032">
        <f t="shared" si="47"/>
        <v>42</v>
      </c>
      <c r="BT11" s="1031">
        <f t="shared" si="48"/>
        <v>142</v>
      </c>
      <c r="BU11" s="1033">
        <f t="shared" si="49"/>
        <v>5</v>
      </c>
      <c r="BV11" s="1032">
        <f t="shared" si="50"/>
        <v>665</v>
      </c>
      <c r="BW11" s="1032">
        <f t="shared" si="51"/>
        <v>133</v>
      </c>
      <c r="BX11" s="1031">
        <f t="shared" si="52"/>
        <v>798</v>
      </c>
      <c r="BY11" s="1033">
        <f t="shared" si="53"/>
        <v>27</v>
      </c>
      <c r="BZ11" s="1032">
        <f t="shared" si="54"/>
        <v>1023</v>
      </c>
      <c r="CA11" s="1032">
        <f t="shared" si="55"/>
        <v>332</v>
      </c>
      <c r="CB11" s="1031">
        <f t="shared" si="56"/>
        <v>1355</v>
      </c>
      <c r="CD11" s="547">
        <v>3</v>
      </c>
      <c r="CE11" s="1046" t="s">
        <v>524</v>
      </c>
      <c r="CF11" s="1042">
        <v>210</v>
      </c>
      <c r="CG11" s="1041">
        <v>991</v>
      </c>
      <c r="CH11" s="1041">
        <v>1024</v>
      </c>
      <c r="CI11" s="1040">
        <v>2015</v>
      </c>
      <c r="CJ11" s="1042">
        <v>636</v>
      </c>
      <c r="CK11" s="1041">
        <v>31299</v>
      </c>
      <c r="CL11" s="1041">
        <v>18587</v>
      </c>
      <c r="CM11" s="1040">
        <v>49886</v>
      </c>
      <c r="CN11" s="1042">
        <v>509</v>
      </c>
      <c r="CO11" s="1041">
        <v>72744</v>
      </c>
      <c r="CP11" s="1041">
        <v>45996</v>
      </c>
      <c r="CQ11" s="1040">
        <v>118740</v>
      </c>
      <c r="CR11" s="1042">
        <v>147</v>
      </c>
      <c r="CS11" s="1041">
        <v>4035</v>
      </c>
      <c r="CT11" s="1041">
        <v>2033</v>
      </c>
      <c r="CU11" s="1040">
        <v>6068</v>
      </c>
      <c r="CV11" s="1042">
        <v>224</v>
      </c>
      <c r="CW11" s="1041">
        <v>13512</v>
      </c>
      <c r="CX11" s="1041">
        <v>16649</v>
      </c>
      <c r="CY11" s="1040">
        <v>30161</v>
      </c>
      <c r="CZ11" s="1042">
        <v>1726</v>
      </c>
      <c r="DA11" s="1041">
        <v>122581</v>
      </c>
      <c r="DB11" s="1041">
        <v>84289</v>
      </c>
      <c r="DC11" s="1040">
        <v>206870</v>
      </c>
    </row>
    <row r="12" spans="1:107" s="89" customFormat="1" x14ac:dyDescent="0.2">
      <c r="A12" s="1022">
        <v>4</v>
      </c>
      <c r="B12" s="1021" t="s">
        <v>570</v>
      </c>
      <c r="C12" s="1032">
        <v>0</v>
      </c>
      <c r="D12" s="1039">
        <v>0</v>
      </c>
      <c r="E12" s="962">
        <v>0</v>
      </c>
      <c r="F12" s="1038">
        <f t="shared" si="0"/>
        <v>0</v>
      </c>
      <c r="G12" s="962">
        <v>0</v>
      </c>
      <c r="H12" s="962">
        <v>0</v>
      </c>
      <c r="I12" s="962">
        <v>0</v>
      </c>
      <c r="J12" s="1038">
        <f t="shared" si="1"/>
        <v>0</v>
      </c>
      <c r="K12" s="962">
        <v>0</v>
      </c>
      <c r="L12" s="962">
        <v>0</v>
      </c>
      <c r="M12" s="1039">
        <v>0</v>
      </c>
      <c r="N12" s="1038">
        <f t="shared" si="2"/>
        <v>0</v>
      </c>
      <c r="O12" s="962">
        <v>0</v>
      </c>
      <c r="P12" s="962">
        <v>0</v>
      </c>
      <c r="Q12" s="962">
        <v>0</v>
      </c>
      <c r="R12" s="1038">
        <f t="shared" si="3"/>
        <v>0</v>
      </c>
      <c r="S12" s="962">
        <v>0</v>
      </c>
      <c r="T12" s="962">
        <v>0</v>
      </c>
      <c r="U12" s="962">
        <v>0</v>
      </c>
      <c r="V12" s="1038">
        <f t="shared" si="4"/>
        <v>0</v>
      </c>
      <c r="W12" s="961">
        <f t="shared" si="5"/>
        <v>0</v>
      </c>
      <c r="X12" s="962">
        <f t="shared" si="6"/>
        <v>0</v>
      </c>
      <c r="Y12" s="962">
        <f t="shared" si="7"/>
        <v>0</v>
      </c>
      <c r="Z12" s="963">
        <f t="shared" si="8"/>
        <v>0</v>
      </c>
      <c r="AB12" s="1022">
        <v>4</v>
      </c>
      <c r="AC12" s="1045" t="s">
        <v>570</v>
      </c>
      <c r="AD12" s="961">
        <f t="shared" si="9"/>
        <v>57</v>
      </c>
      <c r="AE12" s="962">
        <f t="shared" si="10"/>
        <v>133</v>
      </c>
      <c r="AF12" s="962">
        <f t="shared" si="11"/>
        <v>101</v>
      </c>
      <c r="AG12" s="963">
        <f t="shared" si="12"/>
        <v>234</v>
      </c>
      <c r="AH12" s="961">
        <f t="shared" si="13"/>
        <v>91</v>
      </c>
      <c r="AI12" s="962">
        <f t="shared" si="14"/>
        <v>5927</v>
      </c>
      <c r="AJ12" s="962">
        <f t="shared" si="15"/>
        <v>38547</v>
      </c>
      <c r="AK12" s="964">
        <f t="shared" si="16"/>
        <v>44474</v>
      </c>
      <c r="AL12" s="961">
        <f t="shared" si="17"/>
        <v>139</v>
      </c>
      <c r="AM12" s="962">
        <f t="shared" si="18"/>
        <v>5724</v>
      </c>
      <c r="AN12" s="962">
        <f t="shared" si="19"/>
        <v>2006</v>
      </c>
      <c r="AO12" s="963">
        <f t="shared" si="20"/>
        <v>7730</v>
      </c>
      <c r="AP12" s="965">
        <f t="shared" si="21"/>
        <v>35</v>
      </c>
      <c r="AQ12" s="962">
        <f t="shared" si="22"/>
        <v>712</v>
      </c>
      <c r="AR12" s="962">
        <f t="shared" si="23"/>
        <v>644</v>
      </c>
      <c r="AS12" s="963">
        <f t="shared" si="24"/>
        <v>1356</v>
      </c>
      <c r="AT12" s="961">
        <f t="shared" si="25"/>
        <v>94</v>
      </c>
      <c r="AU12" s="962">
        <f t="shared" si="26"/>
        <v>10041</v>
      </c>
      <c r="AV12" s="962">
        <f t="shared" si="27"/>
        <v>4532</v>
      </c>
      <c r="AW12" s="963">
        <f t="shared" si="28"/>
        <v>14573</v>
      </c>
      <c r="AX12" s="1033">
        <f t="shared" si="29"/>
        <v>416</v>
      </c>
      <c r="AY12" s="1032">
        <f t="shared" si="30"/>
        <v>22537</v>
      </c>
      <c r="AZ12" s="1032">
        <f t="shared" si="31"/>
        <v>45830</v>
      </c>
      <c r="BA12" s="1031">
        <f t="shared" si="32"/>
        <v>68367</v>
      </c>
      <c r="BC12" s="1022">
        <v>4</v>
      </c>
      <c r="BD12" s="1045" t="s">
        <v>570</v>
      </c>
      <c r="BE12" s="1033">
        <f t="shared" si="33"/>
        <v>1</v>
      </c>
      <c r="BF12" s="1032">
        <f t="shared" si="34"/>
        <v>3</v>
      </c>
      <c r="BG12" s="1032">
        <f t="shared" si="35"/>
        <v>1</v>
      </c>
      <c r="BH12" s="1031">
        <f t="shared" si="36"/>
        <v>4</v>
      </c>
      <c r="BI12" s="1033">
        <f t="shared" si="37"/>
        <v>0</v>
      </c>
      <c r="BJ12" s="1032">
        <f t="shared" si="38"/>
        <v>0</v>
      </c>
      <c r="BK12" s="1032">
        <f t="shared" si="39"/>
        <v>0</v>
      </c>
      <c r="BL12" s="1031">
        <f t="shared" si="40"/>
        <v>0</v>
      </c>
      <c r="BM12" s="1033">
        <f t="shared" si="41"/>
        <v>0</v>
      </c>
      <c r="BN12" s="1032">
        <f t="shared" si="42"/>
        <v>0</v>
      </c>
      <c r="BO12" s="1032">
        <f t="shared" si="43"/>
        <v>0</v>
      </c>
      <c r="BP12" s="1031">
        <f t="shared" si="44"/>
        <v>0</v>
      </c>
      <c r="BQ12" s="1033">
        <f t="shared" si="45"/>
        <v>1</v>
      </c>
      <c r="BR12" s="1032">
        <f t="shared" si="46"/>
        <v>46</v>
      </c>
      <c r="BS12" s="1032">
        <f t="shared" si="47"/>
        <v>30</v>
      </c>
      <c r="BT12" s="1031">
        <f t="shared" si="48"/>
        <v>76</v>
      </c>
      <c r="BU12" s="1033">
        <f t="shared" si="49"/>
        <v>0</v>
      </c>
      <c r="BV12" s="1032">
        <f t="shared" si="50"/>
        <v>0</v>
      </c>
      <c r="BW12" s="1032">
        <f t="shared" si="51"/>
        <v>0</v>
      </c>
      <c r="BX12" s="1031">
        <f t="shared" si="52"/>
        <v>0</v>
      </c>
      <c r="BY12" s="1033">
        <f t="shared" si="53"/>
        <v>2</v>
      </c>
      <c r="BZ12" s="1032">
        <f t="shared" si="54"/>
        <v>49</v>
      </c>
      <c r="CA12" s="1032">
        <f t="shared" si="55"/>
        <v>31</v>
      </c>
      <c r="CB12" s="1031">
        <f t="shared" si="56"/>
        <v>80</v>
      </c>
      <c r="CD12" s="547">
        <v>4</v>
      </c>
      <c r="CE12" s="1046" t="s">
        <v>570</v>
      </c>
      <c r="CF12" s="1042">
        <v>56</v>
      </c>
      <c r="CG12" s="1041">
        <v>130</v>
      </c>
      <c r="CH12" s="1041">
        <v>100</v>
      </c>
      <c r="CI12" s="1040">
        <v>230</v>
      </c>
      <c r="CJ12" s="1042">
        <v>91</v>
      </c>
      <c r="CK12" s="1041">
        <v>5927</v>
      </c>
      <c r="CL12" s="1041">
        <v>38547</v>
      </c>
      <c r="CM12" s="1040">
        <v>44474</v>
      </c>
      <c r="CN12" s="1042">
        <v>139</v>
      </c>
      <c r="CO12" s="1041">
        <v>5724</v>
      </c>
      <c r="CP12" s="1041">
        <v>2006</v>
      </c>
      <c r="CQ12" s="1040">
        <v>7730</v>
      </c>
      <c r="CR12" s="1042">
        <v>34</v>
      </c>
      <c r="CS12" s="1041">
        <v>666</v>
      </c>
      <c r="CT12" s="1041">
        <v>614</v>
      </c>
      <c r="CU12" s="1040">
        <v>1280</v>
      </c>
      <c r="CV12" s="1042">
        <v>94</v>
      </c>
      <c r="CW12" s="1041">
        <v>10041</v>
      </c>
      <c r="CX12" s="1041">
        <v>4532</v>
      </c>
      <c r="CY12" s="1040">
        <v>14573</v>
      </c>
      <c r="CZ12" s="1042">
        <v>414</v>
      </c>
      <c r="DA12" s="1041">
        <v>22488</v>
      </c>
      <c r="DB12" s="1041">
        <v>45799</v>
      </c>
      <c r="DC12" s="1040">
        <v>68287</v>
      </c>
    </row>
    <row r="13" spans="1:107" s="89" customFormat="1" x14ac:dyDescent="0.2">
      <c r="A13" s="1022">
        <v>5</v>
      </c>
      <c r="B13" s="1021" t="s">
        <v>522</v>
      </c>
      <c r="C13" s="1032">
        <v>0</v>
      </c>
      <c r="D13" s="1039">
        <v>0</v>
      </c>
      <c r="E13" s="962">
        <v>0</v>
      </c>
      <c r="F13" s="1038">
        <f t="shared" si="0"/>
        <v>0</v>
      </c>
      <c r="G13" s="962">
        <v>0</v>
      </c>
      <c r="H13" s="962">
        <v>0</v>
      </c>
      <c r="I13" s="962">
        <v>0</v>
      </c>
      <c r="J13" s="1038">
        <f t="shared" si="1"/>
        <v>0</v>
      </c>
      <c r="K13" s="962">
        <v>0</v>
      </c>
      <c r="L13" s="962">
        <v>0</v>
      </c>
      <c r="M13" s="1039">
        <v>0</v>
      </c>
      <c r="N13" s="1038">
        <f t="shared" si="2"/>
        <v>0</v>
      </c>
      <c r="O13" s="962">
        <v>0</v>
      </c>
      <c r="P13" s="962">
        <v>0</v>
      </c>
      <c r="Q13" s="962">
        <v>0</v>
      </c>
      <c r="R13" s="1038">
        <f t="shared" si="3"/>
        <v>0</v>
      </c>
      <c r="S13" s="962">
        <v>0</v>
      </c>
      <c r="T13" s="962">
        <v>0</v>
      </c>
      <c r="U13" s="962">
        <v>0</v>
      </c>
      <c r="V13" s="1038">
        <f t="shared" si="4"/>
        <v>0</v>
      </c>
      <c r="W13" s="961">
        <f t="shared" si="5"/>
        <v>0</v>
      </c>
      <c r="X13" s="962">
        <f t="shared" si="6"/>
        <v>0</v>
      </c>
      <c r="Y13" s="962">
        <f t="shared" si="7"/>
        <v>0</v>
      </c>
      <c r="Z13" s="963">
        <f t="shared" si="8"/>
        <v>0</v>
      </c>
      <c r="AB13" s="1022">
        <v>5</v>
      </c>
      <c r="AC13" s="1045" t="s">
        <v>522</v>
      </c>
      <c r="AD13" s="961">
        <f t="shared" si="9"/>
        <v>148</v>
      </c>
      <c r="AE13" s="962">
        <f t="shared" si="10"/>
        <v>330</v>
      </c>
      <c r="AF13" s="962">
        <f t="shared" si="11"/>
        <v>370</v>
      </c>
      <c r="AG13" s="963">
        <f t="shared" si="12"/>
        <v>700</v>
      </c>
      <c r="AH13" s="961">
        <f t="shared" si="13"/>
        <v>98</v>
      </c>
      <c r="AI13" s="962">
        <f t="shared" si="14"/>
        <v>4473</v>
      </c>
      <c r="AJ13" s="962">
        <f t="shared" si="15"/>
        <v>2912</v>
      </c>
      <c r="AK13" s="964">
        <f t="shared" si="16"/>
        <v>7385</v>
      </c>
      <c r="AL13" s="961">
        <f t="shared" si="17"/>
        <v>206</v>
      </c>
      <c r="AM13" s="962">
        <f t="shared" si="18"/>
        <v>8907</v>
      </c>
      <c r="AN13" s="962">
        <f t="shared" si="19"/>
        <v>9366</v>
      </c>
      <c r="AO13" s="963">
        <f t="shared" si="20"/>
        <v>18273</v>
      </c>
      <c r="AP13" s="965">
        <f t="shared" si="21"/>
        <v>82</v>
      </c>
      <c r="AQ13" s="962">
        <f t="shared" si="22"/>
        <v>1949</v>
      </c>
      <c r="AR13" s="962">
        <f t="shared" si="23"/>
        <v>1959</v>
      </c>
      <c r="AS13" s="963">
        <f t="shared" si="24"/>
        <v>3908</v>
      </c>
      <c r="AT13" s="961">
        <f t="shared" si="25"/>
        <v>142</v>
      </c>
      <c r="AU13" s="962">
        <f t="shared" si="26"/>
        <v>10553</v>
      </c>
      <c r="AV13" s="962">
        <f t="shared" si="27"/>
        <v>6786</v>
      </c>
      <c r="AW13" s="963">
        <f t="shared" si="28"/>
        <v>17339</v>
      </c>
      <c r="AX13" s="1033">
        <f t="shared" si="29"/>
        <v>676</v>
      </c>
      <c r="AY13" s="1032">
        <f t="shared" si="30"/>
        <v>26212</v>
      </c>
      <c r="AZ13" s="1032">
        <f t="shared" si="31"/>
        <v>21393</v>
      </c>
      <c r="BA13" s="1031">
        <f t="shared" si="32"/>
        <v>47605</v>
      </c>
      <c r="BC13" s="1022">
        <v>5</v>
      </c>
      <c r="BD13" s="1045" t="s">
        <v>522</v>
      </c>
      <c r="BE13" s="1033">
        <f t="shared" si="33"/>
        <v>9</v>
      </c>
      <c r="BF13" s="1032">
        <f t="shared" si="34"/>
        <v>29</v>
      </c>
      <c r="BG13" s="1032">
        <f t="shared" si="35"/>
        <v>20</v>
      </c>
      <c r="BH13" s="1031">
        <f t="shared" si="36"/>
        <v>49</v>
      </c>
      <c r="BI13" s="1033">
        <f t="shared" si="37"/>
        <v>2</v>
      </c>
      <c r="BJ13" s="1032">
        <f t="shared" si="38"/>
        <v>13</v>
      </c>
      <c r="BK13" s="1032">
        <f t="shared" si="39"/>
        <v>9</v>
      </c>
      <c r="BL13" s="1031">
        <f t="shared" si="40"/>
        <v>22</v>
      </c>
      <c r="BM13" s="1033">
        <f t="shared" si="41"/>
        <v>1</v>
      </c>
      <c r="BN13" s="1032">
        <f t="shared" si="42"/>
        <v>28</v>
      </c>
      <c r="BO13" s="1032">
        <f t="shared" si="43"/>
        <v>7</v>
      </c>
      <c r="BP13" s="1031">
        <f t="shared" si="44"/>
        <v>35</v>
      </c>
      <c r="BQ13" s="1033">
        <f t="shared" si="45"/>
        <v>7</v>
      </c>
      <c r="BR13" s="1032">
        <f t="shared" si="46"/>
        <v>151</v>
      </c>
      <c r="BS13" s="1032">
        <f t="shared" si="47"/>
        <v>41</v>
      </c>
      <c r="BT13" s="1031">
        <f t="shared" si="48"/>
        <v>192</v>
      </c>
      <c r="BU13" s="1033">
        <f t="shared" si="49"/>
        <v>1</v>
      </c>
      <c r="BV13" s="1032">
        <f t="shared" si="50"/>
        <v>136</v>
      </c>
      <c r="BW13" s="1032">
        <f t="shared" si="51"/>
        <v>0</v>
      </c>
      <c r="BX13" s="1031">
        <f t="shared" si="52"/>
        <v>136</v>
      </c>
      <c r="BY13" s="1033">
        <f t="shared" si="53"/>
        <v>20</v>
      </c>
      <c r="BZ13" s="1032">
        <f t="shared" si="54"/>
        <v>357</v>
      </c>
      <c r="CA13" s="1032">
        <f t="shared" si="55"/>
        <v>77</v>
      </c>
      <c r="CB13" s="1031">
        <f t="shared" si="56"/>
        <v>434</v>
      </c>
      <c r="CD13" s="547">
        <v>5</v>
      </c>
      <c r="CE13" s="1046" t="s">
        <v>522</v>
      </c>
      <c r="CF13" s="1042">
        <v>139</v>
      </c>
      <c r="CG13" s="1041">
        <v>301</v>
      </c>
      <c r="CH13" s="1041">
        <v>350</v>
      </c>
      <c r="CI13" s="1040">
        <v>651</v>
      </c>
      <c r="CJ13" s="1042">
        <v>96</v>
      </c>
      <c r="CK13" s="1041">
        <v>4460</v>
      </c>
      <c r="CL13" s="1041">
        <v>2903</v>
      </c>
      <c r="CM13" s="1040">
        <v>7363</v>
      </c>
      <c r="CN13" s="1042">
        <v>205</v>
      </c>
      <c r="CO13" s="1041">
        <v>8879</v>
      </c>
      <c r="CP13" s="1041">
        <v>9359</v>
      </c>
      <c r="CQ13" s="1040">
        <v>18238</v>
      </c>
      <c r="CR13" s="1042">
        <v>75</v>
      </c>
      <c r="CS13" s="1041">
        <v>1798</v>
      </c>
      <c r="CT13" s="1041">
        <v>1918</v>
      </c>
      <c r="CU13" s="1040">
        <v>3716</v>
      </c>
      <c r="CV13" s="1042">
        <v>141</v>
      </c>
      <c r="CW13" s="1041">
        <v>10417</v>
      </c>
      <c r="CX13" s="1041">
        <v>6786</v>
      </c>
      <c r="CY13" s="1040">
        <v>17203</v>
      </c>
      <c r="CZ13" s="1042">
        <v>656</v>
      </c>
      <c r="DA13" s="1041">
        <v>25855</v>
      </c>
      <c r="DB13" s="1041">
        <v>21316</v>
      </c>
      <c r="DC13" s="1040">
        <v>47171</v>
      </c>
    </row>
    <row r="14" spans="1:107" s="89" customFormat="1" x14ac:dyDescent="0.2">
      <c r="A14" s="1022">
        <v>6</v>
      </c>
      <c r="B14" s="1021" t="s">
        <v>521</v>
      </c>
      <c r="C14" s="1032">
        <v>1</v>
      </c>
      <c r="D14" s="1039">
        <v>1</v>
      </c>
      <c r="E14" s="962">
        <v>2</v>
      </c>
      <c r="F14" s="1038">
        <f t="shared" si="0"/>
        <v>3</v>
      </c>
      <c r="G14" s="962">
        <v>1</v>
      </c>
      <c r="H14" s="962">
        <v>16</v>
      </c>
      <c r="I14" s="962">
        <v>3</v>
      </c>
      <c r="J14" s="1038">
        <f t="shared" si="1"/>
        <v>19</v>
      </c>
      <c r="K14" s="962">
        <v>4</v>
      </c>
      <c r="L14" s="962">
        <v>92</v>
      </c>
      <c r="M14" s="1039">
        <v>41</v>
      </c>
      <c r="N14" s="1038">
        <f t="shared" si="2"/>
        <v>133</v>
      </c>
      <c r="O14" s="962">
        <v>1</v>
      </c>
      <c r="P14" s="962">
        <v>24</v>
      </c>
      <c r="Q14" s="962">
        <v>32</v>
      </c>
      <c r="R14" s="1038">
        <f t="shared" si="3"/>
        <v>56</v>
      </c>
      <c r="S14" s="962">
        <v>0</v>
      </c>
      <c r="T14" s="962">
        <v>0</v>
      </c>
      <c r="U14" s="962">
        <v>0</v>
      </c>
      <c r="V14" s="1038">
        <f t="shared" si="4"/>
        <v>0</v>
      </c>
      <c r="W14" s="961">
        <f t="shared" si="5"/>
        <v>7</v>
      </c>
      <c r="X14" s="962">
        <f t="shared" si="6"/>
        <v>133</v>
      </c>
      <c r="Y14" s="962">
        <f t="shared" si="7"/>
        <v>78</v>
      </c>
      <c r="Z14" s="963">
        <f t="shared" si="8"/>
        <v>211</v>
      </c>
      <c r="AB14" s="1022">
        <v>6</v>
      </c>
      <c r="AC14" s="1045" t="s">
        <v>521</v>
      </c>
      <c r="AD14" s="961">
        <f t="shared" si="9"/>
        <v>859</v>
      </c>
      <c r="AE14" s="962">
        <f t="shared" si="10"/>
        <v>4880</v>
      </c>
      <c r="AF14" s="962">
        <f t="shared" si="11"/>
        <v>4761</v>
      </c>
      <c r="AG14" s="963">
        <f t="shared" si="12"/>
        <v>9641</v>
      </c>
      <c r="AH14" s="961">
        <f t="shared" si="13"/>
        <v>1363</v>
      </c>
      <c r="AI14" s="962">
        <f t="shared" si="14"/>
        <v>96013</v>
      </c>
      <c r="AJ14" s="962">
        <f t="shared" si="15"/>
        <v>88007</v>
      </c>
      <c r="AK14" s="964">
        <f t="shared" si="16"/>
        <v>184020</v>
      </c>
      <c r="AL14" s="961">
        <f t="shared" si="17"/>
        <v>1012</v>
      </c>
      <c r="AM14" s="962">
        <f t="shared" si="18"/>
        <v>140889</v>
      </c>
      <c r="AN14" s="962">
        <f t="shared" si="19"/>
        <v>111070</v>
      </c>
      <c r="AO14" s="963">
        <f t="shared" si="20"/>
        <v>251959</v>
      </c>
      <c r="AP14" s="965">
        <f t="shared" si="21"/>
        <v>478</v>
      </c>
      <c r="AQ14" s="962">
        <f t="shared" si="22"/>
        <v>11806</v>
      </c>
      <c r="AR14" s="962">
        <f t="shared" si="23"/>
        <v>5162</v>
      </c>
      <c r="AS14" s="963">
        <f t="shared" si="24"/>
        <v>16968</v>
      </c>
      <c r="AT14" s="961">
        <f t="shared" si="25"/>
        <v>412</v>
      </c>
      <c r="AU14" s="962">
        <f t="shared" si="26"/>
        <v>83716</v>
      </c>
      <c r="AV14" s="962">
        <f t="shared" si="27"/>
        <v>274966</v>
      </c>
      <c r="AW14" s="963">
        <f t="shared" si="28"/>
        <v>358682</v>
      </c>
      <c r="AX14" s="1033">
        <f t="shared" si="29"/>
        <v>4124</v>
      </c>
      <c r="AY14" s="1032">
        <f t="shared" si="30"/>
        <v>337304</v>
      </c>
      <c r="AZ14" s="1032">
        <f t="shared" si="31"/>
        <v>483966</v>
      </c>
      <c r="BA14" s="1031">
        <f t="shared" si="32"/>
        <v>821270</v>
      </c>
      <c r="BC14" s="1022">
        <v>6</v>
      </c>
      <c r="BD14" s="1045" t="s">
        <v>521</v>
      </c>
      <c r="BE14" s="1033">
        <f t="shared" si="33"/>
        <v>41</v>
      </c>
      <c r="BF14" s="1032">
        <f t="shared" si="34"/>
        <v>146</v>
      </c>
      <c r="BG14" s="1032">
        <f t="shared" si="35"/>
        <v>108</v>
      </c>
      <c r="BH14" s="1031">
        <f t="shared" si="36"/>
        <v>254</v>
      </c>
      <c r="BI14" s="1033">
        <f t="shared" si="37"/>
        <v>54</v>
      </c>
      <c r="BJ14" s="1032">
        <f t="shared" si="38"/>
        <v>509</v>
      </c>
      <c r="BK14" s="1032">
        <f t="shared" si="39"/>
        <v>295</v>
      </c>
      <c r="BL14" s="1031">
        <f t="shared" si="40"/>
        <v>804</v>
      </c>
      <c r="BM14" s="1033">
        <f t="shared" si="41"/>
        <v>38</v>
      </c>
      <c r="BN14" s="1032">
        <f t="shared" si="42"/>
        <v>885</v>
      </c>
      <c r="BO14" s="1032">
        <f t="shared" si="43"/>
        <v>364</v>
      </c>
      <c r="BP14" s="1031">
        <f t="shared" si="44"/>
        <v>1249</v>
      </c>
      <c r="BQ14" s="1033">
        <f t="shared" si="45"/>
        <v>12</v>
      </c>
      <c r="BR14" s="1032">
        <f t="shared" si="46"/>
        <v>604</v>
      </c>
      <c r="BS14" s="1032">
        <f t="shared" si="47"/>
        <v>182</v>
      </c>
      <c r="BT14" s="1031">
        <f t="shared" si="48"/>
        <v>786</v>
      </c>
      <c r="BU14" s="1033">
        <f t="shared" si="49"/>
        <v>25</v>
      </c>
      <c r="BV14" s="1032">
        <f t="shared" si="50"/>
        <v>1946</v>
      </c>
      <c r="BW14" s="1032">
        <f t="shared" si="51"/>
        <v>582</v>
      </c>
      <c r="BX14" s="1031">
        <f t="shared" si="52"/>
        <v>2528</v>
      </c>
      <c r="BY14" s="1033">
        <f t="shared" si="53"/>
        <v>170</v>
      </c>
      <c r="BZ14" s="1032">
        <f t="shared" si="54"/>
        <v>4090</v>
      </c>
      <c r="CA14" s="1032">
        <f t="shared" si="55"/>
        <v>1531</v>
      </c>
      <c r="CB14" s="1031">
        <f t="shared" si="56"/>
        <v>5621</v>
      </c>
      <c r="CD14" s="547">
        <v>6</v>
      </c>
      <c r="CE14" s="1046" t="s">
        <v>521</v>
      </c>
      <c r="CF14" s="1042">
        <v>818</v>
      </c>
      <c r="CG14" s="1041">
        <v>4734</v>
      </c>
      <c r="CH14" s="1041">
        <v>4653</v>
      </c>
      <c r="CI14" s="1040">
        <v>9387</v>
      </c>
      <c r="CJ14" s="1042">
        <v>1309</v>
      </c>
      <c r="CK14" s="1041">
        <v>95504</v>
      </c>
      <c r="CL14" s="1041">
        <v>87712</v>
      </c>
      <c r="CM14" s="1040">
        <v>183216</v>
      </c>
      <c r="CN14" s="1042">
        <v>974</v>
      </c>
      <c r="CO14" s="1041">
        <v>140004</v>
      </c>
      <c r="CP14" s="1041">
        <v>110706</v>
      </c>
      <c r="CQ14" s="1040">
        <v>250710</v>
      </c>
      <c r="CR14" s="1042">
        <v>466</v>
      </c>
      <c r="CS14" s="1041">
        <v>11202</v>
      </c>
      <c r="CT14" s="1041">
        <v>4980</v>
      </c>
      <c r="CU14" s="1040">
        <v>16182</v>
      </c>
      <c r="CV14" s="1042">
        <v>387</v>
      </c>
      <c r="CW14" s="1041">
        <v>81770</v>
      </c>
      <c r="CX14" s="1041">
        <v>274384</v>
      </c>
      <c r="CY14" s="1040">
        <v>356154</v>
      </c>
      <c r="CZ14" s="1042">
        <v>3954</v>
      </c>
      <c r="DA14" s="1041">
        <v>333214</v>
      </c>
      <c r="DB14" s="1041">
        <v>482435</v>
      </c>
      <c r="DC14" s="1040">
        <v>815649</v>
      </c>
    </row>
    <row r="15" spans="1:107" s="89" customFormat="1" x14ac:dyDescent="0.2">
      <c r="A15" s="1022">
        <v>7</v>
      </c>
      <c r="B15" s="1021" t="s">
        <v>520</v>
      </c>
      <c r="C15" s="1032">
        <v>1</v>
      </c>
      <c r="D15" s="1039">
        <v>1</v>
      </c>
      <c r="E15" s="962">
        <v>4</v>
      </c>
      <c r="F15" s="1038">
        <f t="shared" si="0"/>
        <v>5</v>
      </c>
      <c r="G15" s="962">
        <v>0</v>
      </c>
      <c r="H15" s="962">
        <v>0</v>
      </c>
      <c r="I15" s="962">
        <v>0</v>
      </c>
      <c r="J15" s="1038">
        <f t="shared" si="1"/>
        <v>0</v>
      </c>
      <c r="K15" s="962">
        <v>0</v>
      </c>
      <c r="L15" s="962">
        <v>0</v>
      </c>
      <c r="M15" s="1039">
        <v>0</v>
      </c>
      <c r="N15" s="1038">
        <f t="shared" si="2"/>
        <v>0</v>
      </c>
      <c r="O15" s="962">
        <v>0</v>
      </c>
      <c r="P15" s="962">
        <v>0</v>
      </c>
      <c r="Q15" s="962">
        <v>0</v>
      </c>
      <c r="R15" s="1038">
        <f t="shared" si="3"/>
        <v>0</v>
      </c>
      <c r="S15" s="962">
        <v>1</v>
      </c>
      <c r="T15" s="962">
        <v>145</v>
      </c>
      <c r="U15" s="962">
        <v>13</v>
      </c>
      <c r="V15" s="1038">
        <f t="shared" si="4"/>
        <v>158</v>
      </c>
      <c r="W15" s="961">
        <f t="shared" si="5"/>
        <v>2</v>
      </c>
      <c r="X15" s="962">
        <f t="shared" si="6"/>
        <v>146</v>
      </c>
      <c r="Y15" s="962">
        <f t="shared" si="7"/>
        <v>17</v>
      </c>
      <c r="Z15" s="963">
        <f t="shared" si="8"/>
        <v>163</v>
      </c>
      <c r="AB15" s="1022">
        <v>7</v>
      </c>
      <c r="AC15" s="1045" t="s">
        <v>520</v>
      </c>
      <c r="AD15" s="961">
        <f t="shared" si="9"/>
        <v>103</v>
      </c>
      <c r="AE15" s="962">
        <f t="shared" si="10"/>
        <v>572</v>
      </c>
      <c r="AF15" s="962">
        <f t="shared" si="11"/>
        <v>536</v>
      </c>
      <c r="AG15" s="963">
        <f t="shared" si="12"/>
        <v>1108</v>
      </c>
      <c r="AH15" s="961">
        <f t="shared" si="13"/>
        <v>510</v>
      </c>
      <c r="AI15" s="962">
        <f t="shared" si="14"/>
        <v>16790</v>
      </c>
      <c r="AJ15" s="962">
        <f t="shared" si="15"/>
        <v>17841</v>
      </c>
      <c r="AK15" s="964">
        <f t="shared" si="16"/>
        <v>34631</v>
      </c>
      <c r="AL15" s="961">
        <f t="shared" si="17"/>
        <v>415</v>
      </c>
      <c r="AM15" s="962">
        <f t="shared" si="18"/>
        <v>13222</v>
      </c>
      <c r="AN15" s="962">
        <f t="shared" si="19"/>
        <v>14188</v>
      </c>
      <c r="AO15" s="963">
        <f t="shared" si="20"/>
        <v>27410</v>
      </c>
      <c r="AP15" s="965">
        <f t="shared" si="21"/>
        <v>171</v>
      </c>
      <c r="AQ15" s="962">
        <f t="shared" si="22"/>
        <v>1918</v>
      </c>
      <c r="AR15" s="962">
        <f t="shared" si="23"/>
        <v>2279</v>
      </c>
      <c r="AS15" s="963">
        <f t="shared" si="24"/>
        <v>4197</v>
      </c>
      <c r="AT15" s="961">
        <f t="shared" si="25"/>
        <v>185</v>
      </c>
      <c r="AU15" s="962">
        <f t="shared" si="26"/>
        <v>15831</v>
      </c>
      <c r="AV15" s="962">
        <f t="shared" si="27"/>
        <v>6236</v>
      </c>
      <c r="AW15" s="963">
        <f t="shared" si="28"/>
        <v>22067</v>
      </c>
      <c r="AX15" s="1033">
        <f t="shared" si="29"/>
        <v>1384</v>
      </c>
      <c r="AY15" s="1032">
        <f t="shared" si="30"/>
        <v>48333</v>
      </c>
      <c r="AZ15" s="1032">
        <f t="shared" si="31"/>
        <v>41080</v>
      </c>
      <c r="BA15" s="1031">
        <f t="shared" si="32"/>
        <v>89413</v>
      </c>
      <c r="BC15" s="1022">
        <v>7</v>
      </c>
      <c r="BD15" s="1045" t="s">
        <v>520</v>
      </c>
      <c r="BE15" s="1033">
        <f t="shared" si="33"/>
        <v>6</v>
      </c>
      <c r="BF15" s="1032">
        <f t="shared" si="34"/>
        <v>26</v>
      </c>
      <c r="BG15" s="1032">
        <f t="shared" si="35"/>
        <v>16</v>
      </c>
      <c r="BH15" s="1031">
        <f t="shared" si="36"/>
        <v>42</v>
      </c>
      <c r="BI15" s="1033">
        <f t="shared" si="37"/>
        <v>5</v>
      </c>
      <c r="BJ15" s="1032">
        <f t="shared" si="38"/>
        <v>51</v>
      </c>
      <c r="BK15" s="1032">
        <f t="shared" si="39"/>
        <v>20</v>
      </c>
      <c r="BL15" s="1031">
        <f t="shared" si="40"/>
        <v>71</v>
      </c>
      <c r="BM15" s="1033">
        <f t="shared" si="41"/>
        <v>3</v>
      </c>
      <c r="BN15" s="1032">
        <f t="shared" si="42"/>
        <v>70</v>
      </c>
      <c r="BO15" s="1032">
        <f t="shared" si="43"/>
        <v>24</v>
      </c>
      <c r="BP15" s="1031">
        <f t="shared" si="44"/>
        <v>94</v>
      </c>
      <c r="BQ15" s="1033">
        <f t="shared" si="45"/>
        <v>1</v>
      </c>
      <c r="BR15" s="1032">
        <f t="shared" si="46"/>
        <v>67</v>
      </c>
      <c r="BS15" s="1032">
        <f t="shared" si="47"/>
        <v>10</v>
      </c>
      <c r="BT15" s="1031">
        <f t="shared" si="48"/>
        <v>77</v>
      </c>
      <c r="BU15" s="1033">
        <f t="shared" si="49"/>
        <v>7</v>
      </c>
      <c r="BV15" s="1032">
        <f t="shared" si="50"/>
        <v>4850</v>
      </c>
      <c r="BW15" s="1032">
        <f t="shared" si="51"/>
        <v>515</v>
      </c>
      <c r="BX15" s="1031">
        <f t="shared" si="52"/>
        <v>5365</v>
      </c>
      <c r="BY15" s="1033">
        <f t="shared" si="53"/>
        <v>22</v>
      </c>
      <c r="BZ15" s="1032">
        <f t="shared" si="54"/>
        <v>5064</v>
      </c>
      <c r="CA15" s="1032">
        <f t="shared" si="55"/>
        <v>585</v>
      </c>
      <c r="CB15" s="1031">
        <f t="shared" si="56"/>
        <v>5649</v>
      </c>
      <c r="CD15" s="547">
        <v>7</v>
      </c>
      <c r="CE15" s="1046" t="s">
        <v>520</v>
      </c>
      <c r="CF15" s="1042">
        <v>97</v>
      </c>
      <c r="CG15" s="1041">
        <v>546</v>
      </c>
      <c r="CH15" s="1041">
        <v>520</v>
      </c>
      <c r="CI15" s="1040">
        <v>1066</v>
      </c>
      <c r="CJ15" s="1042">
        <v>505</v>
      </c>
      <c r="CK15" s="1041">
        <v>16739</v>
      </c>
      <c r="CL15" s="1041">
        <v>17821</v>
      </c>
      <c r="CM15" s="1040">
        <v>34560</v>
      </c>
      <c r="CN15" s="1042">
        <v>412</v>
      </c>
      <c r="CO15" s="1041">
        <v>13152</v>
      </c>
      <c r="CP15" s="1041">
        <v>14164</v>
      </c>
      <c r="CQ15" s="1040">
        <v>27316</v>
      </c>
      <c r="CR15" s="1042">
        <v>170</v>
      </c>
      <c r="CS15" s="1041">
        <v>1851</v>
      </c>
      <c r="CT15" s="1041">
        <v>2269</v>
      </c>
      <c r="CU15" s="1040">
        <v>4120</v>
      </c>
      <c r="CV15" s="1042">
        <v>178</v>
      </c>
      <c r="CW15" s="1041">
        <v>10981</v>
      </c>
      <c r="CX15" s="1041">
        <v>5721</v>
      </c>
      <c r="CY15" s="1040">
        <v>16702</v>
      </c>
      <c r="CZ15" s="1042">
        <v>1362</v>
      </c>
      <c r="DA15" s="1041">
        <v>43269</v>
      </c>
      <c r="DB15" s="1041">
        <v>40495</v>
      </c>
      <c r="DC15" s="1040">
        <v>83764</v>
      </c>
    </row>
    <row r="16" spans="1:107" s="89" customFormat="1" x14ac:dyDescent="0.2">
      <c r="A16" s="1022">
        <v>8</v>
      </c>
      <c r="B16" s="1021" t="s">
        <v>519</v>
      </c>
      <c r="C16" s="1032">
        <v>1</v>
      </c>
      <c r="D16" s="1039">
        <v>4</v>
      </c>
      <c r="E16" s="962">
        <v>2</v>
      </c>
      <c r="F16" s="1038">
        <f t="shared" si="0"/>
        <v>6</v>
      </c>
      <c r="G16" s="962">
        <v>4</v>
      </c>
      <c r="H16" s="962">
        <v>48</v>
      </c>
      <c r="I16" s="962">
        <v>12</v>
      </c>
      <c r="J16" s="1038">
        <f t="shared" si="1"/>
        <v>60</v>
      </c>
      <c r="K16" s="962">
        <v>1</v>
      </c>
      <c r="L16" s="962">
        <v>27</v>
      </c>
      <c r="M16" s="1039">
        <v>4</v>
      </c>
      <c r="N16" s="1038">
        <f t="shared" si="2"/>
        <v>31</v>
      </c>
      <c r="O16" s="962">
        <v>2</v>
      </c>
      <c r="P16" s="962">
        <v>112</v>
      </c>
      <c r="Q16" s="962">
        <v>8</v>
      </c>
      <c r="R16" s="1038">
        <f t="shared" si="3"/>
        <v>120</v>
      </c>
      <c r="S16" s="962">
        <v>1</v>
      </c>
      <c r="T16" s="962">
        <v>98</v>
      </c>
      <c r="U16" s="962">
        <v>16</v>
      </c>
      <c r="V16" s="1038">
        <f t="shared" si="4"/>
        <v>114</v>
      </c>
      <c r="W16" s="961">
        <f t="shared" si="5"/>
        <v>9</v>
      </c>
      <c r="X16" s="962">
        <f t="shared" si="6"/>
        <v>289</v>
      </c>
      <c r="Y16" s="962">
        <f t="shared" si="7"/>
        <v>42</v>
      </c>
      <c r="Z16" s="963">
        <f t="shared" si="8"/>
        <v>331</v>
      </c>
      <c r="AB16" s="1022">
        <v>8</v>
      </c>
      <c r="AC16" s="1045" t="s">
        <v>519</v>
      </c>
      <c r="AD16" s="961">
        <f t="shared" si="9"/>
        <v>259</v>
      </c>
      <c r="AE16" s="962">
        <f t="shared" si="10"/>
        <v>1043</v>
      </c>
      <c r="AF16" s="962">
        <f t="shared" si="11"/>
        <v>849</v>
      </c>
      <c r="AG16" s="963">
        <f t="shared" si="12"/>
        <v>1892</v>
      </c>
      <c r="AH16" s="961">
        <f t="shared" si="13"/>
        <v>630</v>
      </c>
      <c r="AI16" s="962">
        <f t="shared" si="14"/>
        <v>14105</v>
      </c>
      <c r="AJ16" s="962">
        <f t="shared" si="15"/>
        <v>3413</v>
      </c>
      <c r="AK16" s="964">
        <f t="shared" si="16"/>
        <v>17518</v>
      </c>
      <c r="AL16" s="961">
        <f t="shared" si="17"/>
        <v>411</v>
      </c>
      <c r="AM16" s="962">
        <f t="shared" si="18"/>
        <v>15393</v>
      </c>
      <c r="AN16" s="962">
        <f t="shared" si="19"/>
        <v>11791</v>
      </c>
      <c r="AO16" s="963">
        <f t="shared" si="20"/>
        <v>27184</v>
      </c>
      <c r="AP16" s="965">
        <f t="shared" si="21"/>
        <v>262</v>
      </c>
      <c r="AQ16" s="962">
        <f t="shared" si="22"/>
        <v>4505</v>
      </c>
      <c r="AR16" s="962">
        <f t="shared" si="23"/>
        <v>2508</v>
      </c>
      <c r="AS16" s="963">
        <f t="shared" si="24"/>
        <v>7013</v>
      </c>
      <c r="AT16" s="961">
        <f t="shared" si="25"/>
        <v>250</v>
      </c>
      <c r="AU16" s="962">
        <f t="shared" si="26"/>
        <v>11714</v>
      </c>
      <c r="AV16" s="962">
        <f t="shared" si="27"/>
        <v>5089</v>
      </c>
      <c r="AW16" s="963">
        <f t="shared" si="28"/>
        <v>16803</v>
      </c>
      <c r="AX16" s="1033">
        <f t="shared" si="29"/>
        <v>1812</v>
      </c>
      <c r="AY16" s="1032">
        <f t="shared" si="30"/>
        <v>46760</v>
      </c>
      <c r="AZ16" s="1032">
        <f t="shared" si="31"/>
        <v>23650</v>
      </c>
      <c r="BA16" s="1031">
        <f t="shared" si="32"/>
        <v>70410</v>
      </c>
      <c r="BC16" s="1022">
        <v>8</v>
      </c>
      <c r="BD16" s="1045" t="s">
        <v>519</v>
      </c>
      <c r="BE16" s="1033">
        <f t="shared" si="33"/>
        <v>21</v>
      </c>
      <c r="BF16" s="1032">
        <f t="shared" si="34"/>
        <v>55</v>
      </c>
      <c r="BG16" s="1032">
        <f t="shared" si="35"/>
        <v>50</v>
      </c>
      <c r="BH16" s="1031">
        <f t="shared" si="36"/>
        <v>105</v>
      </c>
      <c r="BI16" s="1033">
        <f t="shared" si="37"/>
        <v>30</v>
      </c>
      <c r="BJ16" s="1032">
        <f t="shared" si="38"/>
        <v>285</v>
      </c>
      <c r="BK16" s="1032">
        <f t="shared" si="39"/>
        <v>150</v>
      </c>
      <c r="BL16" s="1031">
        <f t="shared" si="40"/>
        <v>435</v>
      </c>
      <c r="BM16" s="1033">
        <f t="shared" si="41"/>
        <v>7</v>
      </c>
      <c r="BN16" s="1032">
        <f t="shared" si="42"/>
        <v>147</v>
      </c>
      <c r="BO16" s="1032">
        <f t="shared" si="43"/>
        <v>53</v>
      </c>
      <c r="BP16" s="1031">
        <f t="shared" si="44"/>
        <v>200</v>
      </c>
      <c r="BQ16" s="1033">
        <f t="shared" si="45"/>
        <v>7</v>
      </c>
      <c r="BR16" s="1032">
        <f t="shared" si="46"/>
        <v>424</v>
      </c>
      <c r="BS16" s="1032">
        <f t="shared" si="47"/>
        <v>75</v>
      </c>
      <c r="BT16" s="1031">
        <f t="shared" si="48"/>
        <v>499</v>
      </c>
      <c r="BU16" s="1033">
        <f t="shared" si="49"/>
        <v>4</v>
      </c>
      <c r="BV16" s="1032">
        <f t="shared" si="50"/>
        <v>1402</v>
      </c>
      <c r="BW16" s="1032">
        <f t="shared" si="51"/>
        <v>79</v>
      </c>
      <c r="BX16" s="1031">
        <f t="shared" si="52"/>
        <v>1481</v>
      </c>
      <c r="BY16" s="1033">
        <f t="shared" si="53"/>
        <v>69</v>
      </c>
      <c r="BZ16" s="1032">
        <f t="shared" si="54"/>
        <v>2313</v>
      </c>
      <c r="CA16" s="1032">
        <f t="shared" si="55"/>
        <v>407</v>
      </c>
      <c r="CB16" s="1031">
        <f t="shared" si="56"/>
        <v>2720</v>
      </c>
      <c r="CD16" s="1044">
        <v>8</v>
      </c>
      <c r="CE16" s="1043" t="s">
        <v>519</v>
      </c>
      <c r="CF16" s="1042">
        <v>238</v>
      </c>
      <c r="CG16" s="1041">
        <v>988</v>
      </c>
      <c r="CH16" s="1041">
        <v>799</v>
      </c>
      <c r="CI16" s="1040">
        <v>1787</v>
      </c>
      <c r="CJ16" s="1042">
        <v>600</v>
      </c>
      <c r="CK16" s="1041">
        <v>13820</v>
      </c>
      <c r="CL16" s="1041">
        <v>3263</v>
      </c>
      <c r="CM16" s="1040">
        <v>17083</v>
      </c>
      <c r="CN16" s="1042">
        <v>404</v>
      </c>
      <c r="CO16" s="1041">
        <v>15246</v>
      </c>
      <c r="CP16" s="1041">
        <v>11738</v>
      </c>
      <c r="CQ16" s="1040">
        <v>26984</v>
      </c>
      <c r="CR16" s="1042">
        <v>255</v>
      </c>
      <c r="CS16" s="1041">
        <v>4081</v>
      </c>
      <c r="CT16" s="1041">
        <v>2433</v>
      </c>
      <c r="CU16" s="1040">
        <v>6514</v>
      </c>
      <c r="CV16" s="1042">
        <v>246</v>
      </c>
      <c r="CW16" s="1041">
        <v>10312</v>
      </c>
      <c r="CX16" s="1041">
        <v>5010</v>
      </c>
      <c r="CY16" s="1040">
        <v>15322</v>
      </c>
      <c r="CZ16" s="1042">
        <v>1743</v>
      </c>
      <c r="DA16" s="1041">
        <v>44447</v>
      </c>
      <c r="DB16" s="1041">
        <v>23243</v>
      </c>
      <c r="DC16" s="1040">
        <v>67690</v>
      </c>
    </row>
    <row r="17" spans="1:107" s="89" customFormat="1" ht="13.5" thickBot="1" x14ac:dyDescent="0.25">
      <c r="A17" s="1020">
        <v>9</v>
      </c>
      <c r="B17" s="1019" t="s">
        <v>518</v>
      </c>
      <c r="C17" s="1032">
        <v>1</v>
      </c>
      <c r="D17" s="1039">
        <v>1</v>
      </c>
      <c r="E17" s="962">
        <v>3</v>
      </c>
      <c r="F17" s="1038">
        <f t="shared" si="0"/>
        <v>4</v>
      </c>
      <c r="G17" s="962">
        <v>0</v>
      </c>
      <c r="H17" s="962">
        <v>0</v>
      </c>
      <c r="I17" s="962">
        <v>0</v>
      </c>
      <c r="J17" s="1038">
        <f t="shared" si="1"/>
        <v>0</v>
      </c>
      <c r="K17" s="962">
        <v>1</v>
      </c>
      <c r="L17" s="962">
        <v>40</v>
      </c>
      <c r="M17" s="1039">
        <v>2</v>
      </c>
      <c r="N17" s="1038">
        <f t="shared" si="2"/>
        <v>42</v>
      </c>
      <c r="O17" s="962">
        <v>3</v>
      </c>
      <c r="P17" s="962">
        <v>178</v>
      </c>
      <c r="Q17" s="962">
        <v>56</v>
      </c>
      <c r="R17" s="1038">
        <f t="shared" si="3"/>
        <v>234</v>
      </c>
      <c r="S17" s="962">
        <v>1</v>
      </c>
      <c r="T17" s="962">
        <v>146</v>
      </c>
      <c r="U17" s="962">
        <v>6</v>
      </c>
      <c r="V17" s="1038">
        <f t="shared" si="4"/>
        <v>152</v>
      </c>
      <c r="W17" s="961">
        <f t="shared" si="5"/>
        <v>6</v>
      </c>
      <c r="X17" s="962">
        <f t="shared" si="6"/>
        <v>365</v>
      </c>
      <c r="Y17" s="962">
        <f t="shared" si="7"/>
        <v>67</v>
      </c>
      <c r="Z17" s="963">
        <f t="shared" si="8"/>
        <v>432</v>
      </c>
      <c r="AB17" s="1020">
        <v>9</v>
      </c>
      <c r="AC17" s="1037" t="s">
        <v>518</v>
      </c>
      <c r="AD17" s="969">
        <f t="shared" si="9"/>
        <v>405</v>
      </c>
      <c r="AE17" s="970">
        <f t="shared" si="10"/>
        <v>1226</v>
      </c>
      <c r="AF17" s="970">
        <f t="shared" si="11"/>
        <v>1382</v>
      </c>
      <c r="AG17" s="971">
        <f t="shared" si="12"/>
        <v>2608</v>
      </c>
      <c r="AH17" s="969">
        <f t="shared" si="13"/>
        <v>363</v>
      </c>
      <c r="AI17" s="970">
        <f t="shared" si="14"/>
        <v>3366</v>
      </c>
      <c r="AJ17" s="970">
        <f t="shared" si="15"/>
        <v>3399</v>
      </c>
      <c r="AK17" s="972">
        <f t="shared" si="16"/>
        <v>6765</v>
      </c>
      <c r="AL17" s="969">
        <f t="shared" si="17"/>
        <v>363</v>
      </c>
      <c r="AM17" s="970">
        <f t="shared" si="18"/>
        <v>13276</v>
      </c>
      <c r="AN17" s="970">
        <f t="shared" si="19"/>
        <v>13340</v>
      </c>
      <c r="AO17" s="971">
        <f t="shared" si="20"/>
        <v>26616</v>
      </c>
      <c r="AP17" s="973">
        <f t="shared" si="21"/>
        <v>230</v>
      </c>
      <c r="AQ17" s="970">
        <f t="shared" si="22"/>
        <v>6220</v>
      </c>
      <c r="AR17" s="970">
        <f t="shared" si="23"/>
        <v>3589</v>
      </c>
      <c r="AS17" s="971">
        <f t="shared" si="24"/>
        <v>9809</v>
      </c>
      <c r="AT17" s="969">
        <f t="shared" si="25"/>
        <v>275</v>
      </c>
      <c r="AU17" s="970">
        <f t="shared" si="26"/>
        <v>52914</v>
      </c>
      <c r="AV17" s="970">
        <f t="shared" si="27"/>
        <v>27995</v>
      </c>
      <c r="AW17" s="971">
        <f t="shared" si="28"/>
        <v>80909</v>
      </c>
      <c r="AX17" s="1033">
        <f t="shared" si="29"/>
        <v>1636</v>
      </c>
      <c r="AY17" s="1032">
        <f t="shared" si="30"/>
        <v>77002</v>
      </c>
      <c r="AZ17" s="1032">
        <f t="shared" si="31"/>
        <v>49705</v>
      </c>
      <c r="BA17" s="1031">
        <f t="shared" si="32"/>
        <v>126707</v>
      </c>
      <c r="BC17" s="1020">
        <v>9</v>
      </c>
      <c r="BD17" s="1037" t="s">
        <v>518</v>
      </c>
      <c r="BE17" s="1033">
        <f t="shared" si="33"/>
        <v>23</v>
      </c>
      <c r="BF17" s="1032">
        <f t="shared" si="34"/>
        <v>67</v>
      </c>
      <c r="BG17" s="1032">
        <f t="shared" si="35"/>
        <v>72</v>
      </c>
      <c r="BH17" s="1031">
        <f t="shared" si="36"/>
        <v>139</v>
      </c>
      <c r="BI17" s="1033">
        <f t="shared" si="37"/>
        <v>15</v>
      </c>
      <c r="BJ17" s="1032">
        <f t="shared" si="38"/>
        <v>125</v>
      </c>
      <c r="BK17" s="1032">
        <f t="shared" si="39"/>
        <v>89</v>
      </c>
      <c r="BL17" s="1031">
        <f t="shared" si="40"/>
        <v>214</v>
      </c>
      <c r="BM17" s="1033">
        <f t="shared" si="41"/>
        <v>14</v>
      </c>
      <c r="BN17" s="1032">
        <f t="shared" si="42"/>
        <v>336</v>
      </c>
      <c r="BO17" s="1032">
        <f t="shared" si="43"/>
        <v>130</v>
      </c>
      <c r="BP17" s="1031">
        <f t="shared" si="44"/>
        <v>466</v>
      </c>
      <c r="BQ17" s="1033">
        <f t="shared" si="45"/>
        <v>9</v>
      </c>
      <c r="BR17" s="1032">
        <f t="shared" si="46"/>
        <v>433</v>
      </c>
      <c r="BS17" s="1032">
        <f t="shared" si="47"/>
        <v>202</v>
      </c>
      <c r="BT17" s="1031">
        <f t="shared" si="48"/>
        <v>635</v>
      </c>
      <c r="BU17" s="1036">
        <f t="shared" si="49"/>
        <v>19</v>
      </c>
      <c r="BV17" s="1035">
        <f t="shared" si="50"/>
        <v>3738</v>
      </c>
      <c r="BW17" s="1035">
        <f t="shared" si="51"/>
        <v>266</v>
      </c>
      <c r="BX17" s="1034">
        <f t="shared" si="52"/>
        <v>4004</v>
      </c>
      <c r="BY17" s="1033">
        <f t="shared" si="53"/>
        <v>80</v>
      </c>
      <c r="BZ17" s="1032">
        <f t="shared" si="54"/>
        <v>4699</v>
      </c>
      <c r="CA17" s="1032">
        <f t="shared" si="55"/>
        <v>759</v>
      </c>
      <c r="CB17" s="1031">
        <f t="shared" si="56"/>
        <v>5458</v>
      </c>
      <c r="CD17" s="1030">
        <v>9</v>
      </c>
      <c r="CE17" s="1029" t="s">
        <v>518</v>
      </c>
      <c r="CF17" s="1028">
        <v>382</v>
      </c>
      <c r="CG17" s="1027">
        <v>1159</v>
      </c>
      <c r="CH17" s="1027">
        <v>1310</v>
      </c>
      <c r="CI17" s="1026">
        <v>2469</v>
      </c>
      <c r="CJ17" s="1028">
        <v>348</v>
      </c>
      <c r="CK17" s="1027">
        <v>3241</v>
      </c>
      <c r="CL17" s="1027">
        <v>3310</v>
      </c>
      <c r="CM17" s="1026">
        <v>6551</v>
      </c>
      <c r="CN17" s="1028">
        <v>349</v>
      </c>
      <c r="CO17" s="1027">
        <v>12940</v>
      </c>
      <c r="CP17" s="1027">
        <v>13210</v>
      </c>
      <c r="CQ17" s="1026">
        <v>26150</v>
      </c>
      <c r="CR17" s="1028">
        <v>221</v>
      </c>
      <c r="CS17" s="1027">
        <v>5787</v>
      </c>
      <c r="CT17" s="1027">
        <v>3387</v>
      </c>
      <c r="CU17" s="1026">
        <v>9174</v>
      </c>
      <c r="CV17" s="1028">
        <v>256</v>
      </c>
      <c r="CW17" s="1027">
        <v>49176</v>
      </c>
      <c r="CX17" s="1027">
        <v>27729</v>
      </c>
      <c r="CY17" s="1026">
        <v>76905</v>
      </c>
      <c r="CZ17" s="1028">
        <v>1556</v>
      </c>
      <c r="DA17" s="1027">
        <v>72303</v>
      </c>
      <c r="DB17" s="1027">
        <v>48946</v>
      </c>
      <c r="DC17" s="1026">
        <v>121249</v>
      </c>
    </row>
    <row r="18" spans="1:107" x14ac:dyDescent="0.2">
      <c r="A18" s="3102" t="s">
        <v>3</v>
      </c>
      <c r="B18" s="3103"/>
      <c r="C18" s="3073">
        <f t="shared" ref="C18:Z18" si="57">SUM(C8:C17)</f>
        <v>5</v>
      </c>
      <c r="D18" s="3075">
        <f t="shared" si="57"/>
        <v>15</v>
      </c>
      <c r="E18" s="3075">
        <f t="shared" si="57"/>
        <v>11</v>
      </c>
      <c r="F18" s="3095">
        <f t="shared" si="57"/>
        <v>26</v>
      </c>
      <c r="G18" s="3073">
        <f t="shared" si="57"/>
        <v>6</v>
      </c>
      <c r="H18" s="3075">
        <f t="shared" si="57"/>
        <v>82</v>
      </c>
      <c r="I18" s="3075">
        <f t="shared" si="57"/>
        <v>19</v>
      </c>
      <c r="J18" s="3095">
        <f t="shared" si="57"/>
        <v>101</v>
      </c>
      <c r="K18" s="3073">
        <f t="shared" si="57"/>
        <v>6</v>
      </c>
      <c r="L18" s="3075">
        <f t="shared" si="57"/>
        <v>159</v>
      </c>
      <c r="M18" s="3075">
        <f t="shared" si="57"/>
        <v>47</v>
      </c>
      <c r="N18" s="3095">
        <f t="shared" si="57"/>
        <v>206</v>
      </c>
      <c r="O18" s="3073">
        <f t="shared" si="57"/>
        <v>6</v>
      </c>
      <c r="P18" s="3075">
        <f t="shared" si="57"/>
        <v>314</v>
      </c>
      <c r="Q18" s="3075">
        <f t="shared" si="57"/>
        <v>96</v>
      </c>
      <c r="R18" s="3095">
        <f t="shared" si="57"/>
        <v>410</v>
      </c>
      <c r="S18" s="3073">
        <f t="shared" si="57"/>
        <v>3</v>
      </c>
      <c r="T18" s="3075">
        <f t="shared" si="57"/>
        <v>389</v>
      </c>
      <c r="U18" s="3075">
        <f t="shared" si="57"/>
        <v>35</v>
      </c>
      <c r="V18" s="3100">
        <f t="shared" si="57"/>
        <v>424</v>
      </c>
      <c r="W18" s="3073">
        <f t="shared" si="57"/>
        <v>26</v>
      </c>
      <c r="X18" s="3075">
        <f t="shared" si="57"/>
        <v>959</v>
      </c>
      <c r="Y18" s="3075">
        <f t="shared" si="57"/>
        <v>208</v>
      </c>
      <c r="Z18" s="3095">
        <f t="shared" si="57"/>
        <v>1167</v>
      </c>
      <c r="AB18" s="3087" t="s">
        <v>3</v>
      </c>
      <c r="AC18" s="3088"/>
      <c r="AD18" s="3091">
        <f t="shared" ref="AD18:BA18" si="58">SUM(AD8:AD17)</f>
        <v>2124</v>
      </c>
      <c r="AE18" s="3093">
        <f t="shared" si="58"/>
        <v>9324</v>
      </c>
      <c r="AF18" s="3093">
        <f t="shared" si="58"/>
        <v>9131</v>
      </c>
      <c r="AG18" s="3098">
        <f t="shared" si="58"/>
        <v>18455</v>
      </c>
      <c r="AH18" s="3091">
        <f t="shared" si="58"/>
        <v>3836</v>
      </c>
      <c r="AI18" s="3080">
        <f t="shared" si="58"/>
        <v>175427</v>
      </c>
      <c r="AJ18" s="3080">
        <f t="shared" si="58"/>
        <v>175916</v>
      </c>
      <c r="AK18" s="3077">
        <f t="shared" si="58"/>
        <v>351343</v>
      </c>
      <c r="AL18" s="3079">
        <f t="shared" si="58"/>
        <v>3373</v>
      </c>
      <c r="AM18" s="3080">
        <f t="shared" si="58"/>
        <v>279238</v>
      </c>
      <c r="AN18" s="3080">
        <f t="shared" si="58"/>
        <v>219745</v>
      </c>
      <c r="AO18" s="3077">
        <f t="shared" si="58"/>
        <v>498983</v>
      </c>
      <c r="AP18" s="3079">
        <f t="shared" si="58"/>
        <v>1528</v>
      </c>
      <c r="AQ18" s="3080">
        <f t="shared" si="58"/>
        <v>32154</v>
      </c>
      <c r="AR18" s="3080">
        <f t="shared" si="58"/>
        <v>18715</v>
      </c>
      <c r="AS18" s="3081">
        <f t="shared" si="58"/>
        <v>50869</v>
      </c>
      <c r="AT18" s="3073">
        <f t="shared" si="58"/>
        <v>1793</v>
      </c>
      <c r="AU18" s="3075">
        <f t="shared" si="58"/>
        <v>212872</v>
      </c>
      <c r="AV18" s="3075">
        <f t="shared" si="58"/>
        <v>357540</v>
      </c>
      <c r="AW18" s="3095">
        <f t="shared" si="58"/>
        <v>570412</v>
      </c>
      <c r="AX18" s="3073">
        <f t="shared" si="58"/>
        <v>12654</v>
      </c>
      <c r="AY18" s="3075">
        <f t="shared" si="58"/>
        <v>709015</v>
      </c>
      <c r="AZ18" s="3075">
        <f t="shared" si="58"/>
        <v>781047</v>
      </c>
      <c r="BA18" s="3095">
        <f t="shared" si="58"/>
        <v>1490062</v>
      </c>
      <c r="BC18" s="3102" t="s">
        <v>3</v>
      </c>
      <c r="BD18" s="3112"/>
      <c r="BE18" s="3108">
        <f t="shared" ref="BE18:CB18" si="59">SUM(BE8:BE17)</f>
        <v>110</v>
      </c>
      <c r="BF18" s="3106">
        <f t="shared" si="59"/>
        <v>359</v>
      </c>
      <c r="BG18" s="3106">
        <f t="shared" si="59"/>
        <v>285</v>
      </c>
      <c r="BH18" s="3110">
        <f t="shared" si="59"/>
        <v>644</v>
      </c>
      <c r="BI18" s="3108">
        <f t="shared" si="59"/>
        <v>114</v>
      </c>
      <c r="BJ18" s="3106">
        <f t="shared" si="59"/>
        <v>1111</v>
      </c>
      <c r="BK18" s="3106">
        <f t="shared" si="59"/>
        <v>593</v>
      </c>
      <c r="BL18" s="3110">
        <f t="shared" si="59"/>
        <v>1704</v>
      </c>
      <c r="BM18" s="3108">
        <f t="shared" si="59"/>
        <v>70</v>
      </c>
      <c r="BN18" s="3106">
        <f t="shared" si="59"/>
        <v>1608</v>
      </c>
      <c r="BO18" s="3106">
        <f t="shared" si="59"/>
        <v>691</v>
      </c>
      <c r="BP18" s="3110">
        <f t="shared" si="59"/>
        <v>2299</v>
      </c>
      <c r="BQ18" s="3108">
        <f t="shared" si="59"/>
        <v>39</v>
      </c>
      <c r="BR18" s="3106">
        <f t="shared" si="59"/>
        <v>1825</v>
      </c>
      <c r="BS18" s="3106">
        <f t="shared" si="59"/>
        <v>582</v>
      </c>
      <c r="BT18" s="3116">
        <f t="shared" si="59"/>
        <v>2407</v>
      </c>
      <c r="BU18" s="3073">
        <f t="shared" si="59"/>
        <v>61</v>
      </c>
      <c r="BV18" s="3075">
        <f t="shared" si="59"/>
        <v>12737</v>
      </c>
      <c r="BW18" s="3075">
        <f t="shared" si="59"/>
        <v>1575</v>
      </c>
      <c r="BX18" s="3095">
        <f t="shared" si="59"/>
        <v>14312</v>
      </c>
      <c r="BY18" s="3114">
        <f t="shared" si="59"/>
        <v>394</v>
      </c>
      <c r="BZ18" s="3106">
        <f t="shared" si="59"/>
        <v>17640</v>
      </c>
      <c r="CA18" s="3106">
        <f t="shared" si="59"/>
        <v>3726</v>
      </c>
      <c r="CB18" s="3110">
        <f t="shared" si="59"/>
        <v>21366</v>
      </c>
      <c r="CD18" s="3154" t="s">
        <v>3</v>
      </c>
      <c r="CE18" s="3155"/>
      <c r="CF18" s="3129">
        <v>2014</v>
      </c>
      <c r="CG18" s="3131">
        <v>8965</v>
      </c>
      <c r="CH18" s="3131">
        <v>8846</v>
      </c>
      <c r="CI18" s="3146">
        <v>17811</v>
      </c>
      <c r="CJ18" s="3129">
        <v>3722</v>
      </c>
      <c r="CK18" s="3131">
        <v>174316</v>
      </c>
      <c r="CL18" s="3131">
        <v>175323</v>
      </c>
      <c r="CM18" s="3146">
        <v>349639</v>
      </c>
      <c r="CN18" s="3129">
        <v>3303</v>
      </c>
      <c r="CO18" s="3131">
        <v>277630</v>
      </c>
      <c r="CP18" s="3131">
        <v>219054</v>
      </c>
      <c r="CQ18" s="3127">
        <v>496684</v>
      </c>
      <c r="CR18" s="3129">
        <v>1489</v>
      </c>
      <c r="CS18" s="3131">
        <v>30329</v>
      </c>
      <c r="CT18" s="3131">
        <v>18133</v>
      </c>
      <c r="CU18" s="3146">
        <v>48462</v>
      </c>
      <c r="CV18" s="3142">
        <v>1732</v>
      </c>
      <c r="CW18" s="3144">
        <v>200135</v>
      </c>
      <c r="CX18" s="3144">
        <v>355965</v>
      </c>
      <c r="CY18" s="3140">
        <v>556100</v>
      </c>
      <c r="CZ18" s="3142">
        <v>12260</v>
      </c>
      <c r="DA18" s="3144">
        <v>691375</v>
      </c>
      <c r="DB18" s="3144">
        <v>777321</v>
      </c>
      <c r="DC18" s="3140">
        <v>1468696</v>
      </c>
    </row>
    <row r="19" spans="1:107" ht="13.5" thickBot="1" x14ac:dyDescent="0.25">
      <c r="A19" s="3104"/>
      <c r="B19" s="3105"/>
      <c r="C19" s="3074"/>
      <c r="D19" s="3076"/>
      <c r="E19" s="3076"/>
      <c r="F19" s="3078"/>
      <c r="G19" s="3074"/>
      <c r="H19" s="3076"/>
      <c r="I19" s="3076"/>
      <c r="J19" s="3078"/>
      <c r="K19" s="3074"/>
      <c r="L19" s="3076"/>
      <c r="M19" s="3076"/>
      <c r="N19" s="3078"/>
      <c r="O19" s="3074"/>
      <c r="P19" s="3076"/>
      <c r="Q19" s="3076"/>
      <c r="R19" s="3078"/>
      <c r="S19" s="3074"/>
      <c r="T19" s="3076"/>
      <c r="U19" s="3076"/>
      <c r="V19" s="3101"/>
      <c r="W19" s="3074"/>
      <c r="X19" s="3076"/>
      <c r="Y19" s="3076"/>
      <c r="Z19" s="3078"/>
      <c r="AB19" s="3089"/>
      <c r="AC19" s="3090"/>
      <c r="AD19" s="3092"/>
      <c r="AE19" s="3094"/>
      <c r="AF19" s="3094"/>
      <c r="AG19" s="3099"/>
      <c r="AH19" s="3092"/>
      <c r="AI19" s="3076"/>
      <c r="AJ19" s="3076"/>
      <c r="AK19" s="3078"/>
      <c r="AL19" s="3074"/>
      <c r="AM19" s="3076"/>
      <c r="AN19" s="3076"/>
      <c r="AO19" s="3078"/>
      <c r="AP19" s="3074"/>
      <c r="AQ19" s="3076"/>
      <c r="AR19" s="3076"/>
      <c r="AS19" s="3082"/>
      <c r="AT19" s="3074"/>
      <c r="AU19" s="3076"/>
      <c r="AV19" s="3076"/>
      <c r="AW19" s="3078"/>
      <c r="AX19" s="3074"/>
      <c r="AY19" s="3076"/>
      <c r="AZ19" s="3076"/>
      <c r="BA19" s="3078"/>
      <c r="BC19" s="3104"/>
      <c r="BD19" s="3113"/>
      <c r="BE19" s="3109"/>
      <c r="BF19" s="3107"/>
      <c r="BG19" s="3107"/>
      <c r="BH19" s="3111"/>
      <c r="BI19" s="3109"/>
      <c r="BJ19" s="3107"/>
      <c r="BK19" s="3107"/>
      <c r="BL19" s="3111"/>
      <c r="BM19" s="3109"/>
      <c r="BN19" s="3107"/>
      <c r="BO19" s="3107"/>
      <c r="BP19" s="3111"/>
      <c r="BQ19" s="3109"/>
      <c r="BR19" s="3107"/>
      <c r="BS19" s="3107"/>
      <c r="BT19" s="3117"/>
      <c r="BU19" s="3074"/>
      <c r="BV19" s="3076"/>
      <c r="BW19" s="3076"/>
      <c r="BX19" s="3078"/>
      <c r="BY19" s="3115"/>
      <c r="BZ19" s="3107"/>
      <c r="CA19" s="3107"/>
      <c r="CB19" s="3111"/>
      <c r="CD19" s="3156"/>
      <c r="CE19" s="3157"/>
      <c r="CF19" s="3130"/>
      <c r="CG19" s="3132"/>
      <c r="CH19" s="3132"/>
      <c r="CI19" s="3147"/>
      <c r="CJ19" s="3130"/>
      <c r="CK19" s="3132"/>
      <c r="CL19" s="3132"/>
      <c r="CM19" s="3147"/>
      <c r="CN19" s="3130"/>
      <c r="CO19" s="3132"/>
      <c r="CP19" s="3132"/>
      <c r="CQ19" s="3128"/>
      <c r="CR19" s="3130"/>
      <c r="CS19" s="3132"/>
      <c r="CT19" s="3132"/>
      <c r="CU19" s="3147"/>
      <c r="CV19" s="3143"/>
      <c r="CW19" s="3145"/>
      <c r="CX19" s="3145"/>
      <c r="CY19" s="3141"/>
      <c r="CZ19" s="3143"/>
      <c r="DA19" s="3145"/>
      <c r="DB19" s="3145"/>
      <c r="DC19" s="3141"/>
    </row>
    <row r="20" spans="1:107" s="838" customFormat="1" ht="15" x14ac:dyDescent="0.25">
      <c r="A20" s="1025"/>
      <c r="B20" s="1025"/>
      <c r="C20" s="1025"/>
      <c r="D20" s="1025"/>
      <c r="E20" s="1025"/>
      <c r="F20" s="1025"/>
      <c r="G20" s="1025"/>
      <c r="H20" s="1025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D20" s="837">
        <f>+AD18+AH18</f>
        <v>5960</v>
      </c>
      <c r="AE20" s="837"/>
      <c r="AL20" s="837">
        <f>+AL18</f>
        <v>3373</v>
      </c>
      <c r="AP20" s="837">
        <f>+AP18</f>
        <v>1528</v>
      </c>
      <c r="AT20" s="837">
        <f>+AT18</f>
        <v>1793</v>
      </c>
      <c r="AX20" s="837">
        <f>+AH18+AL18+AP18+AT18+AD18</f>
        <v>12654</v>
      </c>
    </row>
    <row r="21" spans="1:107" s="838" customFormat="1" ht="15" x14ac:dyDescent="0.25">
      <c r="A21" s="1025"/>
      <c r="B21" s="1025"/>
      <c r="C21" s="1025"/>
      <c r="D21" s="1025"/>
      <c r="E21" s="1025"/>
      <c r="F21" s="1025"/>
      <c r="G21" s="1025"/>
      <c r="H21" s="1025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D21" s="837">
        <f>+AD20+AL20+AP20+AT20</f>
        <v>12654</v>
      </c>
      <c r="AE21" s="837"/>
    </row>
    <row r="22" spans="1:107" ht="15" x14ac:dyDescent="0.25">
      <c r="A22" s="657"/>
      <c r="B22" s="657"/>
      <c r="C22" s="658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7"/>
      <c r="X22" s="657"/>
      <c r="Y22" s="657"/>
      <c r="Z22" s="657"/>
      <c r="AE22" s="656"/>
    </row>
    <row r="23" spans="1:107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107" ht="15" x14ac:dyDescent="0.25">
      <c r="A24" s="657"/>
      <c r="B24" s="657"/>
      <c r="C24" s="657"/>
      <c r="D24" s="657"/>
      <c r="E24" s="657"/>
      <c r="F24" s="657"/>
      <c r="G24" s="657"/>
      <c r="H24" s="657"/>
      <c r="I24" s="657"/>
      <c r="J24" s="657"/>
      <c r="K24" s="657"/>
      <c r="L24" s="657"/>
      <c r="M24" s="657"/>
      <c r="N24" s="657"/>
      <c r="O24" s="657"/>
      <c r="P24" s="657"/>
      <c r="Q24" s="657"/>
      <c r="R24" s="657"/>
      <c r="S24" s="657"/>
      <c r="T24" s="657"/>
      <c r="U24" s="657"/>
      <c r="V24" s="657"/>
      <c r="W24" s="657"/>
      <c r="X24" s="657"/>
      <c r="Y24" s="657"/>
      <c r="Z24" s="657"/>
    </row>
    <row r="25" spans="1:107" ht="15.75" x14ac:dyDescent="0.25">
      <c r="A25" s="3069" t="s">
        <v>577</v>
      </c>
      <c r="B25" s="3069"/>
      <c r="C25" s="3069"/>
      <c r="D25" s="3069"/>
      <c r="E25" s="3069"/>
      <c r="F25" s="3069"/>
      <c r="G25" s="3069"/>
      <c r="H25" s="3069"/>
      <c r="I25" s="3069"/>
      <c r="J25" s="3069"/>
      <c r="K25" s="3069"/>
      <c r="L25" s="3069"/>
      <c r="M25" s="3069"/>
      <c r="N25" s="3069"/>
      <c r="O25" s="3069"/>
      <c r="P25" s="3069"/>
      <c r="Q25" s="3069"/>
      <c r="R25" s="3069"/>
      <c r="S25" s="3069"/>
      <c r="T25" s="3069"/>
      <c r="U25" s="3069"/>
      <c r="V25" s="3069"/>
      <c r="W25" s="3069"/>
      <c r="X25" s="3069"/>
      <c r="Y25" s="3069"/>
      <c r="Z25" s="3069"/>
    </row>
    <row r="26" spans="1:107" ht="15.75" x14ac:dyDescent="0.25">
      <c r="A26" s="3069" t="s">
        <v>587</v>
      </c>
      <c r="B26" s="3069"/>
      <c r="C26" s="3069"/>
      <c r="D26" s="3069"/>
      <c r="E26" s="3069"/>
      <c r="F26" s="3069"/>
      <c r="G26" s="3069"/>
      <c r="H26" s="3069"/>
      <c r="I26" s="3069"/>
      <c r="J26" s="3069"/>
      <c r="K26" s="3069"/>
      <c r="L26" s="3069"/>
      <c r="M26" s="3069"/>
      <c r="N26" s="3069"/>
      <c r="O26" s="3069"/>
      <c r="P26" s="3069"/>
      <c r="Q26" s="3069"/>
      <c r="R26" s="3069"/>
      <c r="S26" s="3069"/>
      <c r="T26" s="3069"/>
      <c r="U26" s="3069"/>
      <c r="V26" s="3069"/>
      <c r="W26" s="3069"/>
      <c r="X26" s="3069"/>
      <c r="Y26" s="3069"/>
      <c r="Z26" s="3069"/>
    </row>
    <row r="27" spans="1:107" ht="15" x14ac:dyDescent="0.25">
      <c r="A27" s="657"/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657"/>
      <c r="T27" s="657"/>
      <c r="U27" s="657"/>
      <c r="V27" s="657"/>
      <c r="W27" s="657"/>
      <c r="X27" s="657"/>
      <c r="Y27" s="657"/>
      <c r="Z27" s="657"/>
    </row>
    <row r="28" spans="1:107" ht="15.75" thickBot="1" x14ac:dyDescent="0.3">
      <c r="A28" s="657"/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657"/>
      <c r="T28" s="657"/>
      <c r="U28" s="657"/>
      <c r="V28" s="657"/>
      <c r="W28" s="657"/>
      <c r="X28" s="657"/>
      <c r="Y28" s="657"/>
      <c r="Z28" s="657"/>
    </row>
    <row r="29" spans="1:107" x14ac:dyDescent="0.2">
      <c r="A29" s="3070" t="s">
        <v>529</v>
      </c>
      <c r="B29" s="3071"/>
      <c r="C29" s="3070" t="s">
        <v>575</v>
      </c>
      <c r="D29" s="3071"/>
      <c r="E29" s="3071"/>
      <c r="F29" s="3072"/>
      <c r="G29" s="3070" t="s">
        <v>574</v>
      </c>
      <c r="H29" s="3071"/>
      <c r="I29" s="3071"/>
      <c r="J29" s="3072"/>
      <c r="K29" s="3070" t="s">
        <v>573</v>
      </c>
      <c r="L29" s="3071"/>
      <c r="M29" s="3071"/>
      <c r="N29" s="3072"/>
      <c r="O29" s="3070" t="s">
        <v>572</v>
      </c>
      <c r="P29" s="3071"/>
      <c r="Q29" s="3071"/>
      <c r="R29" s="3072"/>
      <c r="S29" s="3070" t="s">
        <v>571</v>
      </c>
      <c r="T29" s="3071"/>
      <c r="U29" s="3071"/>
      <c r="V29" s="3072"/>
      <c r="W29" s="3070" t="s">
        <v>3</v>
      </c>
      <c r="X29" s="3071"/>
      <c r="Y29" s="3071"/>
      <c r="Z29" s="3072"/>
    </row>
    <row r="30" spans="1:107" x14ac:dyDescent="0.2">
      <c r="A30" s="3083"/>
      <c r="B30" s="3085"/>
      <c r="C30" s="3083" t="s">
        <v>527</v>
      </c>
      <c r="D30" s="3085" t="s">
        <v>440</v>
      </c>
      <c r="E30" s="3085"/>
      <c r="F30" s="3086"/>
      <c r="G30" s="3083" t="s">
        <v>527</v>
      </c>
      <c r="H30" s="3085" t="s">
        <v>440</v>
      </c>
      <c r="I30" s="3085"/>
      <c r="J30" s="3086"/>
      <c r="K30" s="3083" t="s">
        <v>527</v>
      </c>
      <c r="L30" s="3085" t="s">
        <v>440</v>
      </c>
      <c r="M30" s="3085"/>
      <c r="N30" s="3086"/>
      <c r="O30" s="3083" t="s">
        <v>527</v>
      </c>
      <c r="P30" s="3085" t="s">
        <v>440</v>
      </c>
      <c r="Q30" s="3085"/>
      <c r="R30" s="3086"/>
      <c r="S30" s="3083" t="s">
        <v>527</v>
      </c>
      <c r="T30" s="3085" t="s">
        <v>440</v>
      </c>
      <c r="U30" s="3085"/>
      <c r="V30" s="3086"/>
      <c r="W30" s="3083" t="s">
        <v>527</v>
      </c>
      <c r="X30" s="3085" t="s">
        <v>440</v>
      </c>
      <c r="Y30" s="3085"/>
      <c r="Z30" s="3086"/>
    </row>
    <row r="31" spans="1:107" ht="13.5" thickBot="1" x14ac:dyDescent="0.25">
      <c r="A31" s="3096"/>
      <c r="B31" s="3097"/>
      <c r="C31" s="3096"/>
      <c r="D31" s="1016" t="s">
        <v>127</v>
      </c>
      <c r="E31" s="1016" t="s">
        <v>131</v>
      </c>
      <c r="F31" s="1015" t="s">
        <v>430</v>
      </c>
      <c r="G31" s="3096"/>
      <c r="H31" s="1016" t="s">
        <v>127</v>
      </c>
      <c r="I31" s="1016" t="s">
        <v>131</v>
      </c>
      <c r="J31" s="1015" t="s">
        <v>430</v>
      </c>
      <c r="K31" s="3096"/>
      <c r="L31" s="1016" t="s">
        <v>127</v>
      </c>
      <c r="M31" s="1016" t="s">
        <v>131</v>
      </c>
      <c r="N31" s="1015" t="s">
        <v>430</v>
      </c>
      <c r="O31" s="3096"/>
      <c r="P31" s="1016" t="s">
        <v>127</v>
      </c>
      <c r="Q31" s="1016" t="s">
        <v>131</v>
      </c>
      <c r="R31" s="1015" t="s">
        <v>430</v>
      </c>
      <c r="S31" s="3096"/>
      <c r="T31" s="1016" t="s">
        <v>127</v>
      </c>
      <c r="U31" s="1016" t="s">
        <v>131</v>
      </c>
      <c r="V31" s="1015" t="s">
        <v>430</v>
      </c>
      <c r="W31" s="3096"/>
      <c r="X31" s="1016" t="s">
        <v>127</v>
      </c>
      <c r="Y31" s="1016" t="s">
        <v>131</v>
      </c>
      <c r="Z31" s="1015" t="s">
        <v>430</v>
      </c>
    </row>
    <row r="32" spans="1:107" x14ac:dyDescent="0.2">
      <c r="A32" s="1014">
        <v>0</v>
      </c>
      <c r="B32" s="1013" t="s">
        <v>97</v>
      </c>
      <c r="C32" s="1008">
        <v>0</v>
      </c>
      <c r="D32" s="1007">
        <v>0</v>
      </c>
      <c r="E32" s="994">
        <v>0</v>
      </c>
      <c r="F32" s="1006">
        <f t="shared" ref="F32:F41" si="60">SUM(D32:E32)</f>
        <v>0</v>
      </c>
      <c r="G32" s="994">
        <v>0</v>
      </c>
      <c r="H32" s="994">
        <v>0</v>
      </c>
      <c r="I32" s="994">
        <v>0</v>
      </c>
      <c r="J32" s="1006">
        <f t="shared" ref="J32:J41" si="61">SUM(H32:I32)</f>
        <v>0</v>
      </c>
      <c r="K32" s="994">
        <v>0</v>
      </c>
      <c r="L32" s="994">
        <v>0</v>
      </c>
      <c r="M32" s="1007">
        <v>0</v>
      </c>
      <c r="N32" s="1006">
        <f t="shared" ref="N32:N41" si="62">SUM(L32:M32)</f>
        <v>0</v>
      </c>
      <c r="O32" s="994">
        <v>0</v>
      </c>
      <c r="P32" s="994">
        <v>0</v>
      </c>
      <c r="Q32" s="994">
        <v>0</v>
      </c>
      <c r="R32" s="1006">
        <f t="shared" ref="R32:R41" si="63">SUM(P32:Q32)</f>
        <v>0</v>
      </c>
      <c r="S32" s="994">
        <v>0</v>
      </c>
      <c r="T32" s="994">
        <v>0</v>
      </c>
      <c r="U32" s="994">
        <v>0</v>
      </c>
      <c r="V32" s="1006">
        <f t="shared" ref="V32:V41" si="64">SUM(T32:U32)</f>
        <v>0</v>
      </c>
      <c r="W32" s="993">
        <f t="shared" ref="W32:W41" si="65">C32+G32+K32+O32+S32</f>
        <v>0</v>
      </c>
      <c r="X32" s="994">
        <f t="shared" ref="X32:X41" si="66">D32+H32+L32+P32+T32</f>
        <v>0</v>
      </c>
      <c r="Y32" s="994">
        <f t="shared" ref="Y32:Y41" si="67">E32+I32+M32+Q32+U32</f>
        <v>0</v>
      </c>
      <c r="Z32" s="995">
        <f t="shared" ref="Z32:Z41" si="68">SUM(X32:Y32)</f>
        <v>0</v>
      </c>
    </row>
    <row r="33" spans="1:26" x14ac:dyDescent="0.2">
      <c r="A33" s="1012">
        <v>1</v>
      </c>
      <c r="B33" s="1011" t="s">
        <v>526</v>
      </c>
      <c r="C33" s="1008">
        <v>0</v>
      </c>
      <c r="D33" s="1007">
        <v>0</v>
      </c>
      <c r="E33" s="994">
        <v>0</v>
      </c>
      <c r="F33" s="1006">
        <f t="shared" si="60"/>
        <v>0</v>
      </c>
      <c r="G33" s="994">
        <v>0</v>
      </c>
      <c r="H33" s="994">
        <v>0</v>
      </c>
      <c r="I33" s="994">
        <v>0</v>
      </c>
      <c r="J33" s="1006">
        <f t="shared" si="61"/>
        <v>0</v>
      </c>
      <c r="K33" s="994">
        <v>0</v>
      </c>
      <c r="L33" s="994">
        <v>0</v>
      </c>
      <c r="M33" s="1007">
        <v>0</v>
      </c>
      <c r="N33" s="1006">
        <f t="shared" si="62"/>
        <v>0</v>
      </c>
      <c r="O33" s="994">
        <v>0</v>
      </c>
      <c r="P33" s="994">
        <v>0</v>
      </c>
      <c r="Q33" s="994">
        <v>0</v>
      </c>
      <c r="R33" s="1006">
        <f t="shared" si="63"/>
        <v>0</v>
      </c>
      <c r="S33" s="994">
        <v>0</v>
      </c>
      <c r="T33" s="994">
        <v>0</v>
      </c>
      <c r="U33" s="994">
        <v>0</v>
      </c>
      <c r="V33" s="1006">
        <f t="shared" si="64"/>
        <v>0</v>
      </c>
      <c r="W33" s="993">
        <f t="shared" si="65"/>
        <v>0</v>
      </c>
      <c r="X33" s="994">
        <f t="shared" si="66"/>
        <v>0</v>
      </c>
      <c r="Y33" s="994">
        <f t="shared" si="67"/>
        <v>0</v>
      </c>
      <c r="Z33" s="995">
        <f t="shared" si="68"/>
        <v>0</v>
      </c>
    </row>
    <row r="34" spans="1:26" x14ac:dyDescent="0.2">
      <c r="A34" s="1012">
        <v>2</v>
      </c>
      <c r="B34" s="1011" t="s">
        <v>525</v>
      </c>
      <c r="C34" s="1008">
        <v>0</v>
      </c>
      <c r="D34" s="1007">
        <v>0</v>
      </c>
      <c r="E34" s="994">
        <v>0</v>
      </c>
      <c r="F34" s="1006">
        <f t="shared" si="60"/>
        <v>0</v>
      </c>
      <c r="G34" s="994">
        <v>1</v>
      </c>
      <c r="H34" s="994">
        <v>14</v>
      </c>
      <c r="I34" s="994">
        <v>2</v>
      </c>
      <c r="J34" s="1006">
        <f t="shared" si="61"/>
        <v>16</v>
      </c>
      <c r="K34" s="994">
        <v>0</v>
      </c>
      <c r="L34" s="994">
        <v>0</v>
      </c>
      <c r="M34" s="1007">
        <v>0</v>
      </c>
      <c r="N34" s="1006">
        <f t="shared" si="62"/>
        <v>0</v>
      </c>
      <c r="O34" s="994">
        <v>0</v>
      </c>
      <c r="P34" s="994">
        <v>0</v>
      </c>
      <c r="Q34" s="994">
        <v>0</v>
      </c>
      <c r="R34" s="1006">
        <f t="shared" si="63"/>
        <v>0</v>
      </c>
      <c r="S34" s="994">
        <v>0</v>
      </c>
      <c r="T34" s="994">
        <v>0</v>
      </c>
      <c r="U34" s="994">
        <v>0</v>
      </c>
      <c r="V34" s="1006">
        <f t="shared" si="64"/>
        <v>0</v>
      </c>
      <c r="W34" s="993">
        <f t="shared" si="65"/>
        <v>1</v>
      </c>
      <c r="X34" s="994">
        <f t="shared" si="66"/>
        <v>14</v>
      </c>
      <c r="Y34" s="994">
        <f t="shared" si="67"/>
        <v>2</v>
      </c>
      <c r="Z34" s="995">
        <f t="shared" si="68"/>
        <v>16</v>
      </c>
    </row>
    <row r="35" spans="1:26" x14ac:dyDescent="0.2">
      <c r="A35" s="1012">
        <v>3</v>
      </c>
      <c r="B35" s="1011" t="s">
        <v>524</v>
      </c>
      <c r="C35" s="1008">
        <v>3</v>
      </c>
      <c r="D35" s="1007">
        <v>8</v>
      </c>
      <c r="E35" s="994">
        <v>9</v>
      </c>
      <c r="F35" s="1006">
        <f t="shared" si="60"/>
        <v>17</v>
      </c>
      <c r="G35" s="994">
        <v>2</v>
      </c>
      <c r="H35" s="994">
        <v>36</v>
      </c>
      <c r="I35" s="994">
        <v>6</v>
      </c>
      <c r="J35" s="1006">
        <f t="shared" si="61"/>
        <v>42</v>
      </c>
      <c r="K35" s="994">
        <v>0</v>
      </c>
      <c r="L35" s="994">
        <v>0</v>
      </c>
      <c r="M35" s="1007">
        <v>0</v>
      </c>
      <c r="N35" s="1006">
        <f t="shared" si="62"/>
        <v>0</v>
      </c>
      <c r="O35" s="994">
        <v>0</v>
      </c>
      <c r="P35" s="994">
        <v>0</v>
      </c>
      <c r="Q35" s="994">
        <v>0</v>
      </c>
      <c r="R35" s="1006">
        <f t="shared" si="63"/>
        <v>0</v>
      </c>
      <c r="S35" s="994">
        <v>1</v>
      </c>
      <c r="T35" s="994">
        <v>100</v>
      </c>
      <c r="U35" s="994">
        <v>4</v>
      </c>
      <c r="V35" s="1006">
        <f t="shared" si="64"/>
        <v>104</v>
      </c>
      <c r="W35" s="993">
        <f t="shared" si="65"/>
        <v>6</v>
      </c>
      <c r="X35" s="994">
        <f t="shared" si="66"/>
        <v>144</v>
      </c>
      <c r="Y35" s="994">
        <f t="shared" si="67"/>
        <v>19</v>
      </c>
      <c r="Z35" s="995">
        <f t="shared" si="68"/>
        <v>163</v>
      </c>
    </row>
    <row r="36" spans="1:26" x14ac:dyDescent="0.2">
      <c r="A36" s="1012">
        <v>4</v>
      </c>
      <c r="B36" s="1011" t="s">
        <v>570</v>
      </c>
      <c r="C36" s="1008">
        <v>0</v>
      </c>
      <c r="D36" s="1007">
        <v>0</v>
      </c>
      <c r="E36" s="994">
        <v>0</v>
      </c>
      <c r="F36" s="1006">
        <f t="shared" si="60"/>
        <v>0</v>
      </c>
      <c r="G36" s="994">
        <v>0</v>
      </c>
      <c r="H36" s="994">
        <v>0</v>
      </c>
      <c r="I36" s="994">
        <v>0</v>
      </c>
      <c r="J36" s="1006">
        <f t="shared" si="61"/>
        <v>0</v>
      </c>
      <c r="K36" s="994">
        <v>0</v>
      </c>
      <c r="L36" s="994">
        <v>0</v>
      </c>
      <c r="M36" s="1007">
        <v>0</v>
      </c>
      <c r="N36" s="1006">
        <f t="shared" si="62"/>
        <v>0</v>
      </c>
      <c r="O36" s="994">
        <v>0</v>
      </c>
      <c r="P36" s="994">
        <v>0</v>
      </c>
      <c r="Q36" s="994">
        <v>0</v>
      </c>
      <c r="R36" s="1006">
        <f t="shared" si="63"/>
        <v>0</v>
      </c>
      <c r="S36" s="994">
        <v>0</v>
      </c>
      <c r="T36" s="994">
        <v>0</v>
      </c>
      <c r="U36" s="994">
        <v>0</v>
      </c>
      <c r="V36" s="1006">
        <f t="shared" si="64"/>
        <v>0</v>
      </c>
      <c r="W36" s="993">
        <f t="shared" si="65"/>
        <v>0</v>
      </c>
      <c r="X36" s="994">
        <f t="shared" si="66"/>
        <v>0</v>
      </c>
      <c r="Y36" s="994">
        <f t="shared" si="67"/>
        <v>0</v>
      </c>
      <c r="Z36" s="995">
        <f t="shared" si="68"/>
        <v>0</v>
      </c>
    </row>
    <row r="37" spans="1:26" x14ac:dyDescent="0.2">
      <c r="A37" s="1012">
        <v>5</v>
      </c>
      <c r="B37" s="1011" t="s">
        <v>522</v>
      </c>
      <c r="C37" s="1008">
        <v>3</v>
      </c>
      <c r="D37" s="1007">
        <v>7</v>
      </c>
      <c r="E37" s="994">
        <v>10</v>
      </c>
      <c r="F37" s="1006">
        <f t="shared" si="60"/>
        <v>17</v>
      </c>
      <c r="G37" s="994">
        <v>0</v>
      </c>
      <c r="H37" s="994">
        <v>0</v>
      </c>
      <c r="I37" s="994">
        <v>0</v>
      </c>
      <c r="J37" s="1006">
        <f t="shared" si="61"/>
        <v>0</v>
      </c>
      <c r="K37" s="994">
        <v>0</v>
      </c>
      <c r="L37" s="994">
        <v>0</v>
      </c>
      <c r="M37" s="1007">
        <v>0</v>
      </c>
      <c r="N37" s="1006">
        <f t="shared" si="62"/>
        <v>0</v>
      </c>
      <c r="O37" s="994">
        <v>0</v>
      </c>
      <c r="P37" s="994">
        <v>0</v>
      </c>
      <c r="Q37" s="994">
        <v>0</v>
      </c>
      <c r="R37" s="1006">
        <f t="shared" si="63"/>
        <v>0</v>
      </c>
      <c r="S37" s="994">
        <v>0</v>
      </c>
      <c r="T37" s="994">
        <v>0</v>
      </c>
      <c r="U37" s="994">
        <v>0</v>
      </c>
      <c r="V37" s="1006">
        <f t="shared" si="64"/>
        <v>0</v>
      </c>
      <c r="W37" s="993">
        <f t="shared" si="65"/>
        <v>3</v>
      </c>
      <c r="X37" s="994">
        <f t="shared" si="66"/>
        <v>7</v>
      </c>
      <c r="Y37" s="994">
        <f t="shared" si="67"/>
        <v>10</v>
      </c>
      <c r="Z37" s="995">
        <f t="shared" si="68"/>
        <v>17</v>
      </c>
    </row>
    <row r="38" spans="1:26" x14ac:dyDescent="0.2">
      <c r="A38" s="1012">
        <v>6</v>
      </c>
      <c r="B38" s="1011" t="s">
        <v>521</v>
      </c>
      <c r="C38" s="1008">
        <v>3</v>
      </c>
      <c r="D38" s="1007">
        <v>4</v>
      </c>
      <c r="E38" s="994">
        <v>3</v>
      </c>
      <c r="F38" s="1006">
        <f t="shared" si="60"/>
        <v>7</v>
      </c>
      <c r="G38" s="994">
        <v>4</v>
      </c>
      <c r="H38" s="994">
        <v>26</v>
      </c>
      <c r="I38" s="994">
        <v>18</v>
      </c>
      <c r="J38" s="1006">
        <f t="shared" si="61"/>
        <v>44</v>
      </c>
      <c r="K38" s="994">
        <v>1</v>
      </c>
      <c r="L38" s="994">
        <v>14</v>
      </c>
      <c r="M38" s="1007">
        <v>11</v>
      </c>
      <c r="N38" s="1006">
        <f t="shared" si="62"/>
        <v>25</v>
      </c>
      <c r="O38" s="994">
        <v>2</v>
      </c>
      <c r="P38" s="994">
        <v>103</v>
      </c>
      <c r="Q38" s="994">
        <v>33</v>
      </c>
      <c r="R38" s="1006">
        <f t="shared" si="63"/>
        <v>136</v>
      </c>
      <c r="S38" s="994">
        <v>1</v>
      </c>
      <c r="T38" s="994">
        <v>97</v>
      </c>
      <c r="U38" s="994">
        <v>4</v>
      </c>
      <c r="V38" s="1006">
        <f t="shared" si="64"/>
        <v>101</v>
      </c>
      <c r="W38" s="993">
        <f t="shared" si="65"/>
        <v>11</v>
      </c>
      <c r="X38" s="994">
        <f t="shared" si="66"/>
        <v>244</v>
      </c>
      <c r="Y38" s="994">
        <f t="shared" si="67"/>
        <v>69</v>
      </c>
      <c r="Z38" s="995">
        <f t="shared" si="68"/>
        <v>313</v>
      </c>
    </row>
    <row r="39" spans="1:26" x14ac:dyDescent="0.2">
      <c r="A39" s="1012">
        <v>7</v>
      </c>
      <c r="B39" s="1011" t="s">
        <v>520</v>
      </c>
      <c r="C39" s="1008">
        <v>2</v>
      </c>
      <c r="D39" s="1007">
        <v>12</v>
      </c>
      <c r="E39" s="994">
        <v>8</v>
      </c>
      <c r="F39" s="1006">
        <f t="shared" si="60"/>
        <v>20</v>
      </c>
      <c r="G39" s="994">
        <v>0</v>
      </c>
      <c r="H39" s="994">
        <v>0</v>
      </c>
      <c r="I39" s="994">
        <v>0</v>
      </c>
      <c r="J39" s="1006">
        <f t="shared" si="61"/>
        <v>0</v>
      </c>
      <c r="K39" s="994">
        <v>0</v>
      </c>
      <c r="L39" s="994">
        <v>0</v>
      </c>
      <c r="M39" s="1007">
        <v>0</v>
      </c>
      <c r="N39" s="1006">
        <f t="shared" si="62"/>
        <v>0</v>
      </c>
      <c r="O39" s="994">
        <v>1</v>
      </c>
      <c r="P39" s="994">
        <v>67</v>
      </c>
      <c r="Q39" s="994">
        <v>10</v>
      </c>
      <c r="R39" s="1006">
        <f t="shared" si="63"/>
        <v>77</v>
      </c>
      <c r="S39" s="994">
        <v>1</v>
      </c>
      <c r="T39" s="994">
        <v>1719</v>
      </c>
      <c r="U39" s="994">
        <v>348</v>
      </c>
      <c r="V39" s="1006">
        <f t="shared" si="64"/>
        <v>2067</v>
      </c>
      <c r="W39" s="993">
        <f t="shared" si="65"/>
        <v>4</v>
      </c>
      <c r="X39" s="994">
        <f t="shared" si="66"/>
        <v>1798</v>
      </c>
      <c r="Y39" s="994">
        <f t="shared" si="67"/>
        <v>366</v>
      </c>
      <c r="Z39" s="995">
        <f t="shared" si="68"/>
        <v>2164</v>
      </c>
    </row>
    <row r="40" spans="1:26" x14ac:dyDescent="0.2">
      <c r="A40" s="1012">
        <v>8</v>
      </c>
      <c r="B40" s="1011" t="s">
        <v>519</v>
      </c>
      <c r="C40" s="1008">
        <v>1</v>
      </c>
      <c r="D40" s="1007">
        <v>3</v>
      </c>
      <c r="E40" s="994">
        <v>2</v>
      </c>
      <c r="F40" s="1006">
        <f t="shared" si="60"/>
        <v>5</v>
      </c>
      <c r="G40" s="994">
        <v>1</v>
      </c>
      <c r="H40" s="994">
        <v>5</v>
      </c>
      <c r="I40" s="994">
        <v>10</v>
      </c>
      <c r="J40" s="1006">
        <f t="shared" si="61"/>
        <v>15</v>
      </c>
      <c r="K40" s="994">
        <v>0</v>
      </c>
      <c r="L40" s="994">
        <v>0</v>
      </c>
      <c r="M40" s="1007">
        <v>0</v>
      </c>
      <c r="N40" s="1006">
        <f t="shared" si="62"/>
        <v>0</v>
      </c>
      <c r="O40" s="994">
        <v>2</v>
      </c>
      <c r="P40" s="994">
        <v>115</v>
      </c>
      <c r="Q40" s="994">
        <v>16</v>
      </c>
      <c r="R40" s="1006">
        <f t="shared" si="63"/>
        <v>131</v>
      </c>
      <c r="S40" s="994">
        <v>0</v>
      </c>
      <c r="T40" s="994">
        <v>0</v>
      </c>
      <c r="U40" s="994">
        <v>0</v>
      </c>
      <c r="V40" s="1006">
        <f t="shared" si="64"/>
        <v>0</v>
      </c>
      <c r="W40" s="993">
        <f t="shared" si="65"/>
        <v>4</v>
      </c>
      <c r="X40" s="994">
        <f t="shared" si="66"/>
        <v>123</v>
      </c>
      <c r="Y40" s="994">
        <f t="shared" si="67"/>
        <v>28</v>
      </c>
      <c r="Z40" s="995">
        <f t="shared" si="68"/>
        <v>151</v>
      </c>
    </row>
    <row r="41" spans="1:26" ht="13.5" thickBot="1" x14ac:dyDescent="0.25">
      <c r="A41" s="1010">
        <v>9</v>
      </c>
      <c r="B41" s="1009" t="s">
        <v>518</v>
      </c>
      <c r="C41" s="1008">
        <v>4</v>
      </c>
      <c r="D41" s="1007">
        <v>9</v>
      </c>
      <c r="E41" s="994">
        <v>11</v>
      </c>
      <c r="F41" s="1006">
        <f t="shared" si="60"/>
        <v>20</v>
      </c>
      <c r="G41" s="994">
        <v>3</v>
      </c>
      <c r="H41" s="994">
        <v>21</v>
      </c>
      <c r="I41" s="994">
        <v>20</v>
      </c>
      <c r="J41" s="1006">
        <f t="shared" si="61"/>
        <v>41</v>
      </c>
      <c r="K41" s="994">
        <v>0</v>
      </c>
      <c r="L41" s="994">
        <v>0</v>
      </c>
      <c r="M41" s="1007">
        <v>0</v>
      </c>
      <c r="N41" s="1006">
        <f t="shared" si="62"/>
        <v>0</v>
      </c>
      <c r="O41" s="994">
        <v>0</v>
      </c>
      <c r="P41" s="994">
        <v>0</v>
      </c>
      <c r="Q41" s="994">
        <v>0</v>
      </c>
      <c r="R41" s="1006">
        <f t="shared" si="63"/>
        <v>0</v>
      </c>
      <c r="S41" s="994">
        <v>3</v>
      </c>
      <c r="T41" s="994">
        <v>1019</v>
      </c>
      <c r="U41" s="994">
        <v>15</v>
      </c>
      <c r="V41" s="1006">
        <f t="shared" si="64"/>
        <v>1034</v>
      </c>
      <c r="W41" s="993">
        <f t="shared" si="65"/>
        <v>10</v>
      </c>
      <c r="X41" s="994">
        <f t="shared" si="66"/>
        <v>1049</v>
      </c>
      <c r="Y41" s="994">
        <f t="shared" si="67"/>
        <v>46</v>
      </c>
      <c r="Z41" s="995">
        <f t="shared" si="68"/>
        <v>1095</v>
      </c>
    </row>
    <row r="42" spans="1:26" x14ac:dyDescent="0.2">
      <c r="A42" s="3102" t="s">
        <v>3</v>
      </c>
      <c r="B42" s="3103"/>
      <c r="C42" s="3073">
        <f t="shared" ref="C42:Z42" si="69">SUM(C32:C41)</f>
        <v>16</v>
      </c>
      <c r="D42" s="3075">
        <f t="shared" si="69"/>
        <v>43</v>
      </c>
      <c r="E42" s="3075">
        <f t="shared" si="69"/>
        <v>43</v>
      </c>
      <c r="F42" s="3095">
        <f t="shared" si="69"/>
        <v>86</v>
      </c>
      <c r="G42" s="3073">
        <f t="shared" si="69"/>
        <v>11</v>
      </c>
      <c r="H42" s="3075">
        <f t="shared" si="69"/>
        <v>102</v>
      </c>
      <c r="I42" s="3075">
        <f t="shared" si="69"/>
        <v>56</v>
      </c>
      <c r="J42" s="3095">
        <f t="shared" si="69"/>
        <v>158</v>
      </c>
      <c r="K42" s="3073">
        <f t="shared" si="69"/>
        <v>1</v>
      </c>
      <c r="L42" s="3075">
        <f t="shared" si="69"/>
        <v>14</v>
      </c>
      <c r="M42" s="3075">
        <f t="shared" si="69"/>
        <v>11</v>
      </c>
      <c r="N42" s="3095">
        <f t="shared" si="69"/>
        <v>25</v>
      </c>
      <c r="O42" s="3073">
        <f t="shared" si="69"/>
        <v>5</v>
      </c>
      <c r="P42" s="3075">
        <f t="shared" si="69"/>
        <v>285</v>
      </c>
      <c r="Q42" s="3075">
        <f t="shared" si="69"/>
        <v>59</v>
      </c>
      <c r="R42" s="3095">
        <f t="shared" si="69"/>
        <v>344</v>
      </c>
      <c r="S42" s="3073">
        <f t="shared" si="69"/>
        <v>6</v>
      </c>
      <c r="T42" s="3075">
        <f t="shared" si="69"/>
        <v>2935</v>
      </c>
      <c r="U42" s="3075">
        <f t="shared" si="69"/>
        <v>371</v>
      </c>
      <c r="V42" s="3100">
        <f t="shared" si="69"/>
        <v>3306</v>
      </c>
      <c r="W42" s="3073">
        <f t="shared" si="69"/>
        <v>39</v>
      </c>
      <c r="X42" s="3075">
        <f t="shared" si="69"/>
        <v>3379</v>
      </c>
      <c r="Y42" s="3075">
        <f t="shared" si="69"/>
        <v>540</v>
      </c>
      <c r="Z42" s="3095">
        <f t="shared" si="69"/>
        <v>3919</v>
      </c>
    </row>
    <row r="43" spans="1:26" ht="13.5" thickBot="1" x14ac:dyDescent="0.25">
      <c r="A43" s="3104"/>
      <c r="B43" s="3105"/>
      <c r="C43" s="3074"/>
      <c r="D43" s="3076"/>
      <c r="E43" s="3076"/>
      <c r="F43" s="3078"/>
      <c r="G43" s="3074"/>
      <c r="H43" s="3076"/>
      <c r="I43" s="3076"/>
      <c r="J43" s="3078"/>
      <c r="K43" s="3074"/>
      <c r="L43" s="3076"/>
      <c r="M43" s="3076"/>
      <c r="N43" s="3078"/>
      <c r="O43" s="3074"/>
      <c r="P43" s="3076"/>
      <c r="Q43" s="3076"/>
      <c r="R43" s="3078"/>
      <c r="S43" s="3074"/>
      <c r="T43" s="3076"/>
      <c r="U43" s="3076"/>
      <c r="V43" s="3101"/>
      <c r="W43" s="3074"/>
      <c r="X43" s="3076"/>
      <c r="Y43" s="3076"/>
      <c r="Z43" s="3078"/>
    </row>
    <row r="44" spans="1:26" x14ac:dyDescent="0.2">
      <c r="A44" s="1023"/>
      <c r="B44" s="1023"/>
      <c r="C44" s="1024">
        <f>+C42+G42</f>
        <v>27</v>
      </c>
      <c r="D44" s="1024">
        <f>+D42+H42</f>
        <v>145</v>
      </c>
      <c r="E44" s="1024">
        <f>+E42+I42</f>
        <v>99</v>
      </c>
      <c r="F44" s="1024">
        <f>+F42+J42</f>
        <v>244</v>
      </c>
      <c r="G44" s="1023"/>
      <c r="H44" s="1023"/>
      <c r="I44" s="1023"/>
      <c r="J44" s="1023"/>
      <c r="K44" s="1024">
        <f>+K42+O42</f>
        <v>6</v>
      </c>
      <c r="L44" s="1024">
        <f>+L42+P42</f>
        <v>299</v>
      </c>
      <c r="M44" s="1024">
        <f>+M42+Q42</f>
        <v>70</v>
      </c>
      <c r="N44" s="1024">
        <f>+N42+R42</f>
        <v>369</v>
      </c>
      <c r="O44" s="1023"/>
      <c r="P44" s="1023"/>
      <c r="Q44" s="1023"/>
      <c r="R44" s="1023"/>
      <c r="S44" s="1023"/>
      <c r="T44" s="1023"/>
      <c r="U44" s="1023"/>
      <c r="V44" s="1023"/>
      <c r="W44" s="1023"/>
      <c r="X44" s="1023"/>
      <c r="Y44" s="1023"/>
      <c r="Z44" s="1023"/>
    </row>
    <row r="45" spans="1:26" x14ac:dyDescent="0.2">
      <c r="A45" s="1018"/>
      <c r="B45" s="1018"/>
      <c r="C45" s="1018"/>
      <c r="D45" s="1018"/>
      <c r="E45" s="1018"/>
      <c r="F45" s="1018"/>
      <c r="G45" s="1018"/>
      <c r="H45" s="1018"/>
      <c r="I45" s="1018"/>
      <c r="J45" s="1018"/>
      <c r="K45" s="1018"/>
      <c r="L45" s="1018"/>
      <c r="M45" s="1018"/>
      <c r="N45" s="1018"/>
      <c r="O45" s="1018"/>
      <c r="P45" s="1018"/>
      <c r="Q45" s="1018"/>
      <c r="R45" s="1018"/>
      <c r="S45" s="1018"/>
      <c r="T45" s="1018"/>
      <c r="U45" s="1018"/>
      <c r="V45" s="1018"/>
      <c r="W45" s="1018"/>
      <c r="X45" s="1018"/>
      <c r="Y45" s="1018"/>
      <c r="Z45" s="1018"/>
    </row>
    <row r="46" spans="1:26" x14ac:dyDescent="0.2">
      <c r="C46" s="656"/>
    </row>
    <row r="49" spans="1:26" ht="15.75" x14ac:dyDescent="0.25">
      <c r="A49" s="3069" t="s">
        <v>577</v>
      </c>
      <c r="B49" s="3069"/>
      <c r="C49" s="3069"/>
      <c r="D49" s="3069"/>
      <c r="E49" s="3069"/>
      <c r="F49" s="3069"/>
      <c r="G49" s="3069"/>
      <c r="H49" s="3069"/>
      <c r="I49" s="3069"/>
      <c r="J49" s="3069"/>
      <c r="K49" s="3069"/>
      <c r="L49" s="3069"/>
      <c r="M49" s="3069"/>
      <c r="N49" s="3069"/>
      <c r="O49" s="3069"/>
      <c r="P49" s="3069"/>
      <c r="Q49" s="3069"/>
      <c r="R49" s="3069"/>
      <c r="S49" s="3069"/>
      <c r="T49" s="3069"/>
      <c r="U49" s="3069"/>
      <c r="V49" s="3069"/>
      <c r="W49" s="3069"/>
      <c r="X49" s="3069"/>
      <c r="Y49" s="3069"/>
      <c r="Z49" s="3069"/>
    </row>
    <row r="50" spans="1:26" ht="15.75" x14ac:dyDescent="0.25">
      <c r="A50" s="3069" t="s">
        <v>586</v>
      </c>
      <c r="B50" s="3069"/>
      <c r="C50" s="3069"/>
      <c r="D50" s="3069"/>
      <c r="E50" s="3069"/>
      <c r="F50" s="3069"/>
      <c r="G50" s="3069"/>
      <c r="H50" s="3069"/>
      <c r="I50" s="3069"/>
      <c r="J50" s="3069"/>
      <c r="K50" s="3069"/>
      <c r="L50" s="3069"/>
      <c r="M50" s="3069"/>
      <c r="N50" s="3069"/>
      <c r="O50" s="3069"/>
      <c r="P50" s="3069"/>
      <c r="Q50" s="3069"/>
      <c r="R50" s="3069"/>
      <c r="S50" s="3069"/>
      <c r="T50" s="3069"/>
      <c r="U50" s="3069"/>
      <c r="V50" s="3069"/>
      <c r="W50" s="3069"/>
      <c r="X50" s="3069"/>
      <c r="Y50" s="3069"/>
      <c r="Z50" s="3069"/>
    </row>
    <row r="52" spans="1:26" ht="13.5" thickBot="1" x14ac:dyDescent="0.25"/>
    <row r="53" spans="1:26" x14ac:dyDescent="0.2">
      <c r="A53" s="3070" t="s">
        <v>529</v>
      </c>
      <c r="B53" s="3071"/>
      <c r="C53" s="3070" t="s">
        <v>575</v>
      </c>
      <c r="D53" s="3071"/>
      <c r="E53" s="3071"/>
      <c r="F53" s="3072"/>
      <c r="G53" s="3070" t="s">
        <v>574</v>
      </c>
      <c r="H53" s="3071"/>
      <c r="I53" s="3071"/>
      <c r="J53" s="3072"/>
      <c r="K53" s="3070" t="s">
        <v>573</v>
      </c>
      <c r="L53" s="3071"/>
      <c r="M53" s="3071"/>
      <c r="N53" s="3072"/>
      <c r="O53" s="3070" t="s">
        <v>572</v>
      </c>
      <c r="P53" s="3071"/>
      <c r="Q53" s="3071"/>
      <c r="R53" s="3072"/>
      <c r="S53" s="3070" t="s">
        <v>571</v>
      </c>
      <c r="T53" s="3071"/>
      <c r="U53" s="3071"/>
      <c r="V53" s="3072"/>
      <c r="W53" s="3070" t="s">
        <v>3</v>
      </c>
      <c r="X53" s="3071"/>
      <c r="Y53" s="3071"/>
      <c r="Z53" s="3072"/>
    </row>
    <row r="54" spans="1:26" x14ac:dyDescent="0.2">
      <c r="A54" s="3083"/>
      <c r="B54" s="3085"/>
      <c r="C54" s="3083" t="s">
        <v>527</v>
      </c>
      <c r="D54" s="3085" t="s">
        <v>440</v>
      </c>
      <c r="E54" s="3085"/>
      <c r="F54" s="3086"/>
      <c r="G54" s="3083" t="s">
        <v>527</v>
      </c>
      <c r="H54" s="3085" t="s">
        <v>440</v>
      </c>
      <c r="I54" s="3085"/>
      <c r="J54" s="3086"/>
      <c r="K54" s="3083" t="s">
        <v>527</v>
      </c>
      <c r="L54" s="3085" t="s">
        <v>440</v>
      </c>
      <c r="M54" s="3085"/>
      <c r="N54" s="3086"/>
      <c r="O54" s="3083" t="s">
        <v>527</v>
      </c>
      <c r="P54" s="3085" t="s">
        <v>440</v>
      </c>
      <c r="Q54" s="3085"/>
      <c r="R54" s="3086"/>
      <c r="S54" s="3083" t="s">
        <v>527</v>
      </c>
      <c r="T54" s="3085" t="s">
        <v>440</v>
      </c>
      <c r="U54" s="3085"/>
      <c r="V54" s="3086"/>
      <c r="W54" s="3083" t="s">
        <v>527</v>
      </c>
      <c r="X54" s="3085" t="s">
        <v>440</v>
      </c>
      <c r="Y54" s="3085"/>
      <c r="Z54" s="3086"/>
    </row>
    <row r="55" spans="1:26" ht="13.5" thickBot="1" x14ac:dyDescent="0.25">
      <c r="A55" s="3096"/>
      <c r="B55" s="3097"/>
      <c r="C55" s="3096"/>
      <c r="D55" s="1016" t="s">
        <v>127</v>
      </c>
      <c r="E55" s="1016" t="s">
        <v>131</v>
      </c>
      <c r="F55" s="1015" t="s">
        <v>430</v>
      </c>
      <c r="G55" s="3096"/>
      <c r="H55" s="1016" t="s">
        <v>127</v>
      </c>
      <c r="I55" s="1016" t="s">
        <v>131</v>
      </c>
      <c r="J55" s="1015" t="s">
        <v>430</v>
      </c>
      <c r="K55" s="3096"/>
      <c r="L55" s="1016" t="s">
        <v>127</v>
      </c>
      <c r="M55" s="1016" t="s">
        <v>131</v>
      </c>
      <c r="N55" s="1015" t="s">
        <v>430</v>
      </c>
      <c r="O55" s="3096"/>
      <c r="P55" s="1016" t="s">
        <v>127</v>
      </c>
      <c r="Q55" s="1016" t="s">
        <v>131</v>
      </c>
      <c r="R55" s="1015" t="s">
        <v>430</v>
      </c>
      <c r="S55" s="3096"/>
      <c r="T55" s="1016" t="s">
        <v>127</v>
      </c>
      <c r="U55" s="1016" t="s">
        <v>131</v>
      </c>
      <c r="V55" s="1015" t="s">
        <v>430</v>
      </c>
      <c r="W55" s="3096"/>
      <c r="X55" s="1016" t="s">
        <v>127</v>
      </c>
      <c r="Y55" s="1016" t="s">
        <v>131</v>
      </c>
      <c r="Z55" s="1015" t="s">
        <v>430</v>
      </c>
    </row>
    <row r="56" spans="1:26" x14ac:dyDescent="0.2">
      <c r="A56" s="1014">
        <v>0</v>
      </c>
      <c r="B56" s="1013" t="s">
        <v>97</v>
      </c>
      <c r="C56" s="1008">
        <v>0</v>
      </c>
      <c r="D56" s="1007">
        <v>0</v>
      </c>
      <c r="E56" s="994">
        <v>0</v>
      </c>
      <c r="F56" s="1006">
        <f t="shared" ref="F56:F65" si="70">SUM(D56:E56)</f>
        <v>0</v>
      </c>
      <c r="G56" s="994">
        <v>0</v>
      </c>
      <c r="H56" s="994">
        <v>0</v>
      </c>
      <c r="I56" s="994">
        <v>0</v>
      </c>
      <c r="J56" s="1006">
        <f t="shared" ref="J56:J65" si="71">SUM(H56:I56)</f>
        <v>0</v>
      </c>
      <c r="K56" s="994">
        <v>0</v>
      </c>
      <c r="L56" s="994">
        <v>0</v>
      </c>
      <c r="M56" s="1007">
        <v>0</v>
      </c>
      <c r="N56" s="1006">
        <f t="shared" ref="N56:N65" si="72">SUM(L56:M56)</f>
        <v>0</v>
      </c>
      <c r="O56" s="994">
        <v>0</v>
      </c>
      <c r="P56" s="994">
        <v>0</v>
      </c>
      <c r="Q56" s="994">
        <v>0</v>
      </c>
      <c r="R56" s="1006">
        <f t="shared" ref="R56:R65" si="73">SUM(P56:Q56)</f>
        <v>0</v>
      </c>
      <c r="S56" s="994">
        <v>0</v>
      </c>
      <c r="T56" s="994">
        <v>0</v>
      </c>
      <c r="U56" s="994">
        <v>0</v>
      </c>
      <c r="V56" s="1006">
        <f t="shared" ref="V56:V65" si="74">SUM(T56:U56)</f>
        <v>0</v>
      </c>
      <c r="W56" s="993">
        <f t="shared" ref="W56:W65" si="75">C56+G56+K56+O56+S56</f>
        <v>0</v>
      </c>
      <c r="X56" s="994">
        <f t="shared" ref="X56:X65" si="76">D56+H56+L56+P56+T56</f>
        <v>0</v>
      </c>
      <c r="Y56" s="994">
        <f t="shared" ref="Y56:Y65" si="77">E56+I56+M56+Q56+U56</f>
        <v>0</v>
      </c>
      <c r="Z56" s="995">
        <f t="shared" ref="Z56:Z65" si="78">SUM(X56:Y56)</f>
        <v>0</v>
      </c>
    </row>
    <row r="57" spans="1:26" x14ac:dyDescent="0.2">
      <c r="A57" s="1012">
        <v>1</v>
      </c>
      <c r="B57" s="1011" t="s">
        <v>526</v>
      </c>
      <c r="C57" s="1008">
        <v>0</v>
      </c>
      <c r="D57" s="1007">
        <v>0</v>
      </c>
      <c r="E57" s="994">
        <v>0</v>
      </c>
      <c r="F57" s="1006">
        <f t="shared" si="70"/>
        <v>0</v>
      </c>
      <c r="G57" s="994">
        <v>0</v>
      </c>
      <c r="H57" s="994">
        <v>0</v>
      </c>
      <c r="I57" s="994">
        <v>0</v>
      </c>
      <c r="J57" s="1006">
        <f t="shared" si="71"/>
        <v>0</v>
      </c>
      <c r="K57" s="994">
        <v>0</v>
      </c>
      <c r="L57" s="994">
        <v>0</v>
      </c>
      <c r="M57" s="1007">
        <v>0</v>
      </c>
      <c r="N57" s="1006">
        <f t="shared" si="72"/>
        <v>0</v>
      </c>
      <c r="O57" s="994">
        <v>0</v>
      </c>
      <c r="P57" s="994">
        <v>0</v>
      </c>
      <c r="Q57" s="994">
        <v>0</v>
      </c>
      <c r="R57" s="1006">
        <f t="shared" si="73"/>
        <v>0</v>
      </c>
      <c r="S57" s="994">
        <v>0</v>
      </c>
      <c r="T57" s="994">
        <v>0</v>
      </c>
      <c r="U57" s="994">
        <v>0</v>
      </c>
      <c r="V57" s="1006">
        <f t="shared" si="74"/>
        <v>0</v>
      </c>
      <c r="W57" s="993">
        <f t="shared" si="75"/>
        <v>0</v>
      </c>
      <c r="X57" s="994">
        <f t="shared" si="76"/>
        <v>0</v>
      </c>
      <c r="Y57" s="994">
        <f t="shared" si="77"/>
        <v>0</v>
      </c>
      <c r="Z57" s="995">
        <f t="shared" si="78"/>
        <v>0</v>
      </c>
    </row>
    <row r="58" spans="1:26" x14ac:dyDescent="0.2">
      <c r="A58" s="1012">
        <v>2</v>
      </c>
      <c r="B58" s="1011" t="s">
        <v>525</v>
      </c>
      <c r="C58" s="1008">
        <v>0</v>
      </c>
      <c r="D58" s="1007">
        <v>0</v>
      </c>
      <c r="E58" s="994">
        <v>0</v>
      </c>
      <c r="F58" s="1006">
        <f t="shared" si="70"/>
        <v>0</v>
      </c>
      <c r="G58" s="994">
        <v>0</v>
      </c>
      <c r="H58" s="994">
        <v>0</v>
      </c>
      <c r="I58" s="994">
        <v>0</v>
      </c>
      <c r="J58" s="1006">
        <f t="shared" si="71"/>
        <v>0</v>
      </c>
      <c r="K58" s="994">
        <v>0</v>
      </c>
      <c r="L58" s="994">
        <v>0</v>
      </c>
      <c r="M58" s="1007">
        <v>0</v>
      </c>
      <c r="N58" s="1006">
        <f t="shared" si="72"/>
        <v>0</v>
      </c>
      <c r="O58" s="994">
        <v>0</v>
      </c>
      <c r="P58" s="994">
        <v>0</v>
      </c>
      <c r="Q58" s="994">
        <v>0</v>
      </c>
      <c r="R58" s="1006">
        <f t="shared" si="73"/>
        <v>0</v>
      </c>
      <c r="S58" s="994">
        <v>0</v>
      </c>
      <c r="T58" s="994">
        <v>0</v>
      </c>
      <c r="U58" s="994">
        <v>0</v>
      </c>
      <c r="V58" s="1006">
        <f t="shared" si="74"/>
        <v>0</v>
      </c>
      <c r="W58" s="993">
        <f t="shared" si="75"/>
        <v>0</v>
      </c>
      <c r="X58" s="994">
        <f t="shared" si="76"/>
        <v>0</v>
      </c>
      <c r="Y58" s="994">
        <f t="shared" si="77"/>
        <v>0</v>
      </c>
      <c r="Z58" s="995">
        <f t="shared" si="78"/>
        <v>0</v>
      </c>
    </row>
    <row r="59" spans="1:26" x14ac:dyDescent="0.2">
      <c r="A59" s="1012">
        <v>3</v>
      </c>
      <c r="B59" s="1011" t="s">
        <v>524</v>
      </c>
      <c r="C59" s="1008">
        <v>2</v>
      </c>
      <c r="D59" s="1007">
        <v>6</v>
      </c>
      <c r="E59" s="994">
        <v>5</v>
      </c>
      <c r="F59" s="1006">
        <f t="shared" si="70"/>
        <v>11</v>
      </c>
      <c r="G59" s="994">
        <v>0</v>
      </c>
      <c r="H59" s="994">
        <v>0</v>
      </c>
      <c r="I59" s="994">
        <v>0</v>
      </c>
      <c r="J59" s="1006">
        <f t="shared" si="71"/>
        <v>0</v>
      </c>
      <c r="K59" s="994">
        <v>2</v>
      </c>
      <c r="L59" s="994">
        <v>59</v>
      </c>
      <c r="M59" s="1007">
        <v>13</v>
      </c>
      <c r="N59" s="1006">
        <f t="shared" si="72"/>
        <v>72</v>
      </c>
      <c r="O59" s="994">
        <v>0</v>
      </c>
      <c r="P59" s="994">
        <v>0</v>
      </c>
      <c r="Q59" s="994">
        <v>0</v>
      </c>
      <c r="R59" s="1006">
        <f t="shared" si="73"/>
        <v>0</v>
      </c>
      <c r="S59" s="994">
        <v>2</v>
      </c>
      <c r="T59" s="994">
        <v>383</v>
      </c>
      <c r="U59" s="994">
        <v>23</v>
      </c>
      <c r="V59" s="1006">
        <f t="shared" si="74"/>
        <v>406</v>
      </c>
      <c r="W59" s="993">
        <f t="shared" si="75"/>
        <v>6</v>
      </c>
      <c r="X59" s="994">
        <f t="shared" si="76"/>
        <v>448</v>
      </c>
      <c r="Y59" s="994">
        <f t="shared" si="77"/>
        <v>41</v>
      </c>
      <c r="Z59" s="995">
        <f t="shared" si="78"/>
        <v>489</v>
      </c>
    </row>
    <row r="60" spans="1:26" x14ac:dyDescent="0.2">
      <c r="A60" s="1012">
        <v>4</v>
      </c>
      <c r="B60" s="1011" t="s">
        <v>570</v>
      </c>
      <c r="C60" s="1008">
        <v>0</v>
      </c>
      <c r="D60" s="1007">
        <v>0</v>
      </c>
      <c r="E60" s="994">
        <v>0</v>
      </c>
      <c r="F60" s="1006">
        <f t="shared" si="70"/>
        <v>0</v>
      </c>
      <c r="G60" s="994">
        <v>0</v>
      </c>
      <c r="H60" s="994">
        <v>0</v>
      </c>
      <c r="I60" s="994">
        <v>0</v>
      </c>
      <c r="J60" s="1006">
        <f t="shared" si="71"/>
        <v>0</v>
      </c>
      <c r="K60" s="994">
        <v>0</v>
      </c>
      <c r="L60" s="994">
        <v>0</v>
      </c>
      <c r="M60" s="1007">
        <v>0</v>
      </c>
      <c r="N60" s="1006">
        <f t="shared" si="72"/>
        <v>0</v>
      </c>
      <c r="O60" s="994">
        <v>0</v>
      </c>
      <c r="P60" s="994">
        <v>0</v>
      </c>
      <c r="Q60" s="994">
        <v>0</v>
      </c>
      <c r="R60" s="1006">
        <f t="shared" si="73"/>
        <v>0</v>
      </c>
      <c r="S60" s="994">
        <v>0</v>
      </c>
      <c r="T60" s="994">
        <v>0</v>
      </c>
      <c r="U60" s="994">
        <v>0</v>
      </c>
      <c r="V60" s="1006">
        <f t="shared" si="74"/>
        <v>0</v>
      </c>
      <c r="W60" s="993">
        <f t="shared" si="75"/>
        <v>0</v>
      </c>
      <c r="X60" s="994">
        <f t="shared" si="76"/>
        <v>0</v>
      </c>
      <c r="Y60" s="994">
        <f t="shared" si="77"/>
        <v>0</v>
      </c>
      <c r="Z60" s="995">
        <f t="shared" si="78"/>
        <v>0</v>
      </c>
    </row>
    <row r="61" spans="1:26" x14ac:dyDescent="0.2">
      <c r="A61" s="1012">
        <v>5</v>
      </c>
      <c r="B61" s="1011" t="s">
        <v>522</v>
      </c>
      <c r="C61" s="1008">
        <v>0</v>
      </c>
      <c r="D61" s="1007">
        <v>0</v>
      </c>
      <c r="E61" s="994">
        <v>0</v>
      </c>
      <c r="F61" s="1006">
        <f t="shared" si="70"/>
        <v>0</v>
      </c>
      <c r="G61" s="994">
        <v>0</v>
      </c>
      <c r="H61" s="994">
        <v>0</v>
      </c>
      <c r="I61" s="994">
        <v>0</v>
      </c>
      <c r="J61" s="1006">
        <f t="shared" si="71"/>
        <v>0</v>
      </c>
      <c r="K61" s="994">
        <v>0</v>
      </c>
      <c r="L61" s="994">
        <v>0</v>
      </c>
      <c r="M61" s="1007">
        <v>0</v>
      </c>
      <c r="N61" s="1006">
        <f t="shared" si="72"/>
        <v>0</v>
      </c>
      <c r="O61" s="994">
        <v>1</v>
      </c>
      <c r="P61" s="994">
        <v>59</v>
      </c>
      <c r="Q61" s="994">
        <v>8</v>
      </c>
      <c r="R61" s="1006">
        <f t="shared" si="73"/>
        <v>67</v>
      </c>
      <c r="S61" s="994">
        <v>0</v>
      </c>
      <c r="T61" s="994">
        <v>0</v>
      </c>
      <c r="U61" s="994">
        <v>0</v>
      </c>
      <c r="V61" s="1006">
        <f t="shared" si="74"/>
        <v>0</v>
      </c>
      <c r="W61" s="993">
        <f t="shared" si="75"/>
        <v>1</v>
      </c>
      <c r="X61" s="994">
        <f t="shared" si="76"/>
        <v>59</v>
      </c>
      <c r="Y61" s="994">
        <f t="shared" si="77"/>
        <v>8</v>
      </c>
      <c r="Z61" s="995">
        <f t="shared" si="78"/>
        <v>67</v>
      </c>
    </row>
    <row r="62" spans="1:26" x14ac:dyDescent="0.2">
      <c r="A62" s="1012">
        <v>6</v>
      </c>
      <c r="B62" s="1011" t="s">
        <v>521</v>
      </c>
      <c r="C62" s="1008">
        <v>2</v>
      </c>
      <c r="D62" s="1007">
        <v>4</v>
      </c>
      <c r="E62" s="994">
        <v>3</v>
      </c>
      <c r="F62" s="1006">
        <f t="shared" si="70"/>
        <v>7</v>
      </c>
      <c r="G62" s="994">
        <v>8</v>
      </c>
      <c r="H62" s="994">
        <v>67</v>
      </c>
      <c r="I62" s="994">
        <v>65</v>
      </c>
      <c r="J62" s="1006">
        <f t="shared" si="71"/>
        <v>132</v>
      </c>
      <c r="K62" s="994">
        <v>6</v>
      </c>
      <c r="L62" s="994">
        <v>149</v>
      </c>
      <c r="M62" s="1007">
        <v>64</v>
      </c>
      <c r="N62" s="1006">
        <f t="shared" si="72"/>
        <v>213</v>
      </c>
      <c r="O62" s="994">
        <v>0</v>
      </c>
      <c r="P62" s="994">
        <v>0</v>
      </c>
      <c r="Q62" s="994">
        <v>0</v>
      </c>
      <c r="R62" s="1006">
        <f t="shared" si="73"/>
        <v>0</v>
      </c>
      <c r="S62" s="994">
        <v>2</v>
      </c>
      <c r="T62" s="994">
        <v>285</v>
      </c>
      <c r="U62" s="994">
        <v>74</v>
      </c>
      <c r="V62" s="1006">
        <f t="shared" si="74"/>
        <v>359</v>
      </c>
      <c r="W62" s="993">
        <f t="shared" si="75"/>
        <v>18</v>
      </c>
      <c r="X62" s="994">
        <f t="shared" si="76"/>
        <v>505</v>
      </c>
      <c r="Y62" s="994">
        <f t="shared" si="77"/>
        <v>206</v>
      </c>
      <c r="Z62" s="995">
        <f t="shared" si="78"/>
        <v>711</v>
      </c>
    </row>
    <row r="63" spans="1:26" x14ac:dyDescent="0.2">
      <c r="A63" s="1012">
        <v>7</v>
      </c>
      <c r="B63" s="1011" t="s">
        <v>520</v>
      </c>
      <c r="C63" s="1008">
        <v>0</v>
      </c>
      <c r="D63" s="1007">
        <v>0</v>
      </c>
      <c r="E63" s="994">
        <v>0</v>
      </c>
      <c r="F63" s="1006">
        <f t="shared" si="70"/>
        <v>0</v>
      </c>
      <c r="G63" s="994">
        <v>4</v>
      </c>
      <c r="H63" s="994">
        <v>42</v>
      </c>
      <c r="I63" s="994">
        <v>15</v>
      </c>
      <c r="J63" s="1006">
        <f t="shared" si="71"/>
        <v>57</v>
      </c>
      <c r="K63" s="994">
        <v>2</v>
      </c>
      <c r="L63" s="994">
        <v>45</v>
      </c>
      <c r="M63" s="1007">
        <v>13</v>
      </c>
      <c r="N63" s="1006">
        <f t="shared" si="72"/>
        <v>58</v>
      </c>
      <c r="O63" s="994">
        <v>0</v>
      </c>
      <c r="P63" s="994">
        <v>0</v>
      </c>
      <c r="Q63" s="994">
        <v>0</v>
      </c>
      <c r="R63" s="1006">
        <f t="shared" si="73"/>
        <v>0</v>
      </c>
      <c r="S63" s="994">
        <v>1</v>
      </c>
      <c r="T63" s="994">
        <v>2445</v>
      </c>
      <c r="U63" s="994">
        <v>111</v>
      </c>
      <c r="V63" s="1006">
        <f t="shared" si="74"/>
        <v>2556</v>
      </c>
      <c r="W63" s="993">
        <f t="shared" si="75"/>
        <v>7</v>
      </c>
      <c r="X63" s="994">
        <f t="shared" si="76"/>
        <v>2532</v>
      </c>
      <c r="Y63" s="994">
        <f t="shared" si="77"/>
        <v>139</v>
      </c>
      <c r="Z63" s="995">
        <f t="shared" si="78"/>
        <v>2671</v>
      </c>
    </row>
    <row r="64" spans="1:26" x14ac:dyDescent="0.2">
      <c r="A64" s="1012">
        <v>8</v>
      </c>
      <c r="B64" s="1011" t="s">
        <v>519</v>
      </c>
      <c r="C64" s="1008">
        <v>4</v>
      </c>
      <c r="D64" s="1007">
        <v>10</v>
      </c>
      <c r="E64" s="994">
        <v>12</v>
      </c>
      <c r="F64" s="1006">
        <f t="shared" si="70"/>
        <v>22</v>
      </c>
      <c r="G64" s="994">
        <v>2</v>
      </c>
      <c r="H64" s="994">
        <v>25</v>
      </c>
      <c r="I64" s="994">
        <v>1</v>
      </c>
      <c r="J64" s="1006">
        <f t="shared" si="71"/>
        <v>26</v>
      </c>
      <c r="K64" s="994">
        <v>1</v>
      </c>
      <c r="L64" s="994">
        <v>30</v>
      </c>
      <c r="M64" s="1007">
        <v>5</v>
      </c>
      <c r="N64" s="1006">
        <f t="shared" si="72"/>
        <v>35</v>
      </c>
      <c r="O64" s="994">
        <v>0</v>
      </c>
      <c r="P64" s="994">
        <v>0</v>
      </c>
      <c r="Q64" s="994">
        <v>0</v>
      </c>
      <c r="R64" s="1006">
        <f t="shared" si="73"/>
        <v>0</v>
      </c>
      <c r="S64" s="994">
        <v>0</v>
      </c>
      <c r="T64" s="994">
        <v>0</v>
      </c>
      <c r="U64" s="994">
        <v>0</v>
      </c>
      <c r="V64" s="1006">
        <f t="shared" si="74"/>
        <v>0</v>
      </c>
      <c r="W64" s="993">
        <f t="shared" si="75"/>
        <v>7</v>
      </c>
      <c r="X64" s="994">
        <f t="shared" si="76"/>
        <v>65</v>
      </c>
      <c r="Y64" s="994">
        <f t="shared" si="77"/>
        <v>18</v>
      </c>
      <c r="Z64" s="995">
        <f t="shared" si="78"/>
        <v>83</v>
      </c>
    </row>
    <row r="65" spans="1:26" ht="13.5" thickBot="1" x14ac:dyDescent="0.25">
      <c r="A65" s="1010">
        <v>9</v>
      </c>
      <c r="B65" s="1009" t="s">
        <v>518</v>
      </c>
      <c r="C65" s="1008">
        <v>3</v>
      </c>
      <c r="D65" s="1007">
        <v>7</v>
      </c>
      <c r="E65" s="994">
        <v>12</v>
      </c>
      <c r="F65" s="1006">
        <f t="shared" si="70"/>
        <v>19</v>
      </c>
      <c r="G65" s="994">
        <v>0</v>
      </c>
      <c r="H65" s="994">
        <v>0</v>
      </c>
      <c r="I65" s="994">
        <v>0</v>
      </c>
      <c r="J65" s="1006">
        <f t="shared" si="71"/>
        <v>0</v>
      </c>
      <c r="K65" s="994">
        <v>2</v>
      </c>
      <c r="L65" s="994">
        <v>27</v>
      </c>
      <c r="M65" s="1007">
        <v>32</v>
      </c>
      <c r="N65" s="1006">
        <f t="shared" si="72"/>
        <v>59</v>
      </c>
      <c r="O65" s="994">
        <v>1</v>
      </c>
      <c r="P65" s="994">
        <v>62</v>
      </c>
      <c r="Q65" s="994">
        <v>4</v>
      </c>
      <c r="R65" s="1006">
        <f t="shared" si="73"/>
        <v>66</v>
      </c>
      <c r="S65" s="994">
        <v>1</v>
      </c>
      <c r="T65" s="994">
        <v>387</v>
      </c>
      <c r="U65" s="994">
        <v>57</v>
      </c>
      <c r="V65" s="1006">
        <f t="shared" si="74"/>
        <v>444</v>
      </c>
      <c r="W65" s="993">
        <f t="shared" si="75"/>
        <v>7</v>
      </c>
      <c r="X65" s="994">
        <f t="shared" si="76"/>
        <v>483</v>
      </c>
      <c r="Y65" s="994">
        <f t="shared" si="77"/>
        <v>105</v>
      </c>
      <c r="Z65" s="995">
        <f t="shared" si="78"/>
        <v>588</v>
      </c>
    </row>
    <row r="66" spans="1:26" x14ac:dyDescent="0.2">
      <c r="A66" s="3102" t="s">
        <v>3</v>
      </c>
      <c r="B66" s="3103"/>
      <c r="C66" s="3073">
        <f t="shared" ref="C66:Z66" si="79">SUM(C56:C65)</f>
        <v>11</v>
      </c>
      <c r="D66" s="3075">
        <f t="shared" si="79"/>
        <v>27</v>
      </c>
      <c r="E66" s="3075">
        <f t="shared" si="79"/>
        <v>32</v>
      </c>
      <c r="F66" s="3095">
        <f t="shared" si="79"/>
        <v>59</v>
      </c>
      <c r="G66" s="3073">
        <f t="shared" si="79"/>
        <v>14</v>
      </c>
      <c r="H66" s="3075">
        <f t="shared" si="79"/>
        <v>134</v>
      </c>
      <c r="I66" s="3075">
        <f t="shared" si="79"/>
        <v>81</v>
      </c>
      <c r="J66" s="3095">
        <f t="shared" si="79"/>
        <v>215</v>
      </c>
      <c r="K66" s="3073">
        <f t="shared" si="79"/>
        <v>13</v>
      </c>
      <c r="L66" s="3075">
        <f t="shared" si="79"/>
        <v>310</v>
      </c>
      <c r="M66" s="3075">
        <f t="shared" si="79"/>
        <v>127</v>
      </c>
      <c r="N66" s="3095">
        <f t="shared" si="79"/>
        <v>437</v>
      </c>
      <c r="O66" s="3073">
        <f t="shared" si="79"/>
        <v>2</v>
      </c>
      <c r="P66" s="3075">
        <f t="shared" si="79"/>
        <v>121</v>
      </c>
      <c r="Q66" s="3075">
        <f t="shared" si="79"/>
        <v>12</v>
      </c>
      <c r="R66" s="3095">
        <f t="shared" si="79"/>
        <v>133</v>
      </c>
      <c r="S66" s="3073">
        <f t="shared" si="79"/>
        <v>6</v>
      </c>
      <c r="T66" s="3075">
        <f t="shared" si="79"/>
        <v>3500</v>
      </c>
      <c r="U66" s="3075">
        <f t="shared" si="79"/>
        <v>265</v>
      </c>
      <c r="V66" s="3100">
        <f t="shared" si="79"/>
        <v>3765</v>
      </c>
      <c r="W66" s="3073">
        <f t="shared" si="79"/>
        <v>46</v>
      </c>
      <c r="X66" s="3075">
        <f t="shared" si="79"/>
        <v>4092</v>
      </c>
      <c r="Y66" s="3075">
        <f t="shared" si="79"/>
        <v>517</v>
      </c>
      <c r="Z66" s="3095">
        <f t="shared" si="79"/>
        <v>4609</v>
      </c>
    </row>
    <row r="67" spans="1:26" ht="13.5" thickBot="1" x14ac:dyDescent="0.25">
      <c r="A67" s="3104"/>
      <c r="B67" s="3105"/>
      <c r="C67" s="3074"/>
      <c r="D67" s="3076"/>
      <c r="E67" s="3076"/>
      <c r="F67" s="3078"/>
      <c r="G67" s="3074"/>
      <c r="H67" s="3076"/>
      <c r="I67" s="3076"/>
      <c r="J67" s="3078"/>
      <c r="K67" s="3074"/>
      <c r="L67" s="3076"/>
      <c r="M67" s="3076"/>
      <c r="N67" s="3078"/>
      <c r="O67" s="3074"/>
      <c r="P67" s="3076"/>
      <c r="Q67" s="3076"/>
      <c r="R67" s="3078"/>
      <c r="S67" s="3074"/>
      <c r="T67" s="3076"/>
      <c r="U67" s="3076"/>
      <c r="V67" s="3101"/>
      <c r="W67" s="3074"/>
      <c r="X67" s="3076"/>
      <c r="Y67" s="3076"/>
      <c r="Z67" s="3078"/>
    </row>
    <row r="68" spans="1:26" x14ac:dyDescent="0.2">
      <c r="C68" s="656">
        <f>+C66+G66</f>
        <v>25</v>
      </c>
      <c r="D68" s="656">
        <f>+D66+H66</f>
        <v>161</v>
      </c>
      <c r="E68" s="656">
        <f>+E66+I66</f>
        <v>113</v>
      </c>
      <c r="F68" s="656">
        <f>+F66+J66</f>
        <v>274</v>
      </c>
      <c r="K68" s="656">
        <f>+K66+O66</f>
        <v>15</v>
      </c>
      <c r="L68" s="656">
        <f>+L66+P66</f>
        <v>431</v>
      </c>
      <c r="M68" s="656">
        <f>+M66+Q66</f>
        <v>139</v>
      </c>
      <c r="N68" s="656">
        <f>+N66+R66</f>
        <v>570</v>
      </c>
    </row>
    <row r="69" spans="1:26" x14ac:dyDescent="0.2">
      <c r="A69" s="1018"/>
      <c r="B69" s="1018"/>
      <c r="C69" s="1018"/>
      <c r="D69" s="1018"/>
      <c r="E69" s="1018"/>
      <c r="F69" s="1018"/>
      <c r="G69" s="1018"/>
      <c r="H69" s="1018"/>
      <c r="I69" s="1018"/>
      <c r="J69" s="1018"/>
      <c r="K69" s="1018"/>
      <c r="L69" s="1018"/>
      <c r="M69" s="1018"/>
      <c r="N69" s="1018"/>
      <c r="O69" s="1018"/>
      <c r="P69" s="1018"/>
      <c r="Q69" s="1018"/>
      <c r="R69" s="1018"/>
      <c r="S69" s="1018"/>
      <c r="T69" s="1018"/>
      <c r="U69" s="1018"/>
      <c r="V69" s="1018"/>
      <c r="W69" s="1018"/>
      <c r="X69" s="1018"/>
      <c r="Y69" s="1018"/>
      <c r="Z69" s="1018"/>
    </row>
    <row r="70" spans="1:26" x14ac:dyDescent="0.2">
      <c r="C70" s="656"/>
    </row>
    <row r="73" spans="1:26" ht="15.75" x14ac:dyDescent="0.25">
      <c r="A73" s="3069" t="s">
        <v>577</v>
      </c>
      <c r="B73" s="3069"/>
      <c r="C73" s="3069"/>
      <c r="D73" s="3069"/>
      <c r="E73" s="3069"/>
      <c r="F73" s="3069"/>
      <c r="G73" s="3069"/>
      <c r="H73" s="3069"/>
      <c r="I73" s="3069"/>
      <c r="J73" s="3069"/>
      <c r="K73" s="3069"/>
      <c r="L73" s="3069"/>
      <c r="M73" s="3069"/>
      <c r="N73" s="3069"/>
      <c r="O73" s="3069"/>
      <c r="P73" s="3069"/>
      <c r="Q73" s="3069"/>
      <c r="R73" s="3069"/>
      <c r="S73" s="3069"/>
      <c r="T73" s="3069"/>
      <c r="U73" s="3069"/>
      <c r="V73" s="3069"/>
      <c r="W73" s="3069"/>
      <c r="X73" s="3069"/>
      <c r="Y73" s="3069"/>
      <c r="Z73" s="3069"/>
    </row>
    <row r="74" spans="1:26" ht="15.75" x14ac:dyDescent="0.25">
      <c r="A74" s="3069" t="s">
        <v>585</v>
      </c>
      <c r="B74" s="3069"/>
      <c r="C74" s="3069"/>
      <c r="D74" s="3069"/>
      <c r="E74" s="3069"/>
      <c r="F74" s="3069"/>
      <c r="G74" s="3069"/>
      <c r="H74" s="3069"/>
      <c r="I74" s="3069"/>
      <c r="J74" s="3069"/>
      <c r="K74" s="3069"/>
      <c r="L74" s="3069"/>
      <c r="M74" s="3069"/>
      <c r="N74" s="3069"/>
      <c r="O74" s="3069"/>
      <c r="P74" s="3069"/>
      <c r="Q74" s="3069"/>
      <c r="R74" s="3069"/>
      <c r="S74" s="3069"/>
      <c r="T74" s="3069"/>
      <c r="U74" s="3069"/>
      <c r="V74" s="3069"/>
      <c r="W74" s="3069"/>
      <c r="X74" s="3069"/>
      <c r="Y74" s="3069"/>
      <c r="Z74" s="3069"/>
    </row>
    <row r="76" spans="1:26" ht="13.5" thickBot="1" x14ac:dyDescent="0.25"/>
    <row r="77" spans="1:26" x14ac:dyDescent="0.2">
      <c r="A77" s="3070" t="s">
        <v>529</v>
      </c>
      <c r="B77" s="3071"/>
      <c r="C77" s="3070" t="s">
        <v>575</v>
      </c>
      <c r="D77" s="3071"/>
      <c r="E77" s="3071"/>
      <c r="F77" s="3072"/>
      <c r="G77" s="3070" t="s">
        <v>574</v>
      </c>
      <c r="H77" s="3071"/>
      <c r="I77" s="3071"/>
      <c r="J77" s="3072"/>
      <c r="K77" s="3070" t="s">
        <v>573</v>
      </c>
      <c r="L77" s="3071"/>
      <c r="M77" s="3071"/>
      <c r="N77" s="3072"/>
      <c r="O77" s="3070" t="s">
        <v>572</v>
      </c>
      <c r="P77" s="3071"/>
      <c r="Q77" s="3071"/>
      <c r="R77" s="3072"/>
      <c r="S77" s="3070" t="s">
        <v>571</v>
      </c>
      <c r="T77" s="3071"/>
      <c r="U77" s="3071"/>
      <c r="V77" s="3072"/>
      <c r="W77" s="3070" t="s">
        <v>3</v>
      </c>
      <c r="X77" s="3071"/>
      <c r="Y77" s="3071"/>
      <c r="Z77" s="3072"/>
    </row>
    <row r="78" spans="1:26" x14ac:dyDescent="0.2">
      <c r="A78" s="3083"/>
      <c r="B78" s="3085"/>
      <c r="C78" s="3083" t="s">
        <v>527</v>
      </c>
      <c r="D78" s="3085" t="s">
        <v>440</v>
      </c>
      <c r="E78" s="3085"/>
      <c r="F78" s="3086"/>
      <c r="G78" s="3083" t="s">
        <v>527</v>
      </c>
      <c r="H78" s="3085" t="s">
        <v>440</v>
      </c>
      <c r="I78" s="3085"/>
      <c r="J78" s="3086"/>
      <c r="K78" s="3083" t="s">
        <v>527</v>
      </c>
      <c r="L78" s="3085" t="s">
        <v>440</v>
      </c>
      <c r="M78" s="3085"/>
      <c r="N78" s="3086"/>
      <c r="O78" s="3083" t="s">
        <v>527</v>
      </c>
      <c r="P78" s="3085" t="s">
        <v>440</v>
      </c>
      <c r="Q78" s="3085"/>
      <c r="R78" s="3086"/>
      <c r="S78" s="3083" t="s">
        <v>527</v>
      </c>
      <c r="T78" s="3085" t="s">
        <v>440</v>
      </c>
      <c r="U78" s="3085"/>
      <c r="V78" s="3086"/>
      <c r="W78" s="3083" t="s">
        <v>527</v>
      </c>
      <c r="X78" s="3085" t="s">
        <v>440</v>
      </c>
      <c r="Y78" s="3085"/>
      <c r="Z78" s="3086"/>
    </row>
    <row r="79" spans="1:26" ht="13.5" thickBot="1" x14ac:dyDescent="0.25">
      <c r="A79" s="3096"/>
      <c r="B79" s="3097"/>
      <c r="C79" s="3096"/>
      <c r="D79" s="1016" t="s">
        <v>127</v>
      </c>
      <c r="E79" s="1016" t="s">
        <v>131</v>
      </c>
      <c r="F79" s="1015" t="s">
        <v>430</v>
      </c>
      <c r="G79" s="3096"/>
      <c r="H79" s="1016" t="s">
        <v>127</v>
      </c>
      <c r="I79" s="1016" t="s">
        <v>131</v>
      </c>
      <c r="J79" s="1015" t="s">
        <v>430</v>
      </c>
      <c r="K79" s="3096"/>
      <c r="L79" s="1016" t="s">
        <v>127</v>
      </c>
      <c r="M79" s="1016" t="s">
        <v>131</v>
      </c>
      <c r="N79" s="1015" t="s">
        <v>430</v>
      </c>
      <c r="O79" s="3096"/>
      <c r="P79" s="1016" t="s">
        <v>127</v>
      </c>
      <c r="Q79" s="1016" t="s">
        <v>131</v>
      </c>
      <c r="R79" s="1015" t="s">
        <v>430</v>
      </c>
      <c r="S79" s="3096"/>
      <c r="T79" s="1016" t="s">
        <v>127</v>
      </c>
      <c r="U79" s="1016" t="s">
        <v>131</v>
      </c>
      <c r="V79" s="1015" t="s">
        <v>430</v>
      </c>
      <c r="W79" s="3096"/>
      <c r="X79" s="1016" t="s">
        <v>127</v>
      </c>
      <c r="Y79" s="1016" t="s">
        <v>131</v>
      </c>
      <c r="Z79" s="1015" t="s">
        <v>430</v>
      </c>
    </row>
    <row r="80" spans="1:26" ht="14.25" customHeight="1" x14ac:dyDescent="0.2">
      <c r="A80" s="1014">
        <v>0</v>
      </c>
      <c r="B80" s="1013" t="s">
        <v>97</v>
      </c>
      <c r="C80" s="1008">
        <v>0</v>
      </c>
      <c r="D80" s="1007">
        <v>0</v>
      </c>
      <c r="E80" s="994">
        <v>0</v>
      </c>
      <c r="F80" s="1006">
        <f t="shared" ref="F80:F89" si="80">SUM(D80:E80)</f>
        <v>0</v>
      </c>
      <c r="G80" s="994">
        <v>0</v>
      </c>
      <c r="H80" s="994">
        <v>0</v>
      </c>
      <c r="I80" s="994">
        <v>0</v>
      </c>
      <c r="J80" s="1006">
        <f t="shared" ref="J80:J89" si="81">SUM(H80:I80)</f>
        <v>0</v>
      </c>
      <c r="K80" s="994">
        <v>0</v>
      </c>
      <c r="L80" s="994">
        <v>0</v>
      </c>
      <c r="M80" s="1007">
        <v>0</v>
      </c>
      <c r="N80" s="1006">
        <f t="shared" ref="N80:N89" si="82">SUM(L80:M80)</f>
        <v>0</v>
      </c>
      <c r="O80" s="994">
        <v>0</v>
      </c>
      <c r="P80" s="994">
        <v>0</v>
      </c>
      <c r="Q80" s="994">
        <v>0</v>
      </c>
      <c r="R80" s="1006">
        <f t="shared" ref="R80:R89" si="83">SUM(P80:Q80)</f>
        <v>0</v>
      </c>
      <c r="S80" s="994">
        <v>0</v>
      </c>
      <c r="T80" s="994">
        <v>0</v>
      </c>
      <c r="U80" s="994">
        <v>0</v>
      </c>
      <c r="V80" s="1006">
        <f t="shared" ref="V80:V89" si="84">SUM(T80:U80)</f>
        <v>0</v>
      </c>
      <c r="W80" s="993">
        <f t="shared" ref="W80:W89" si="85">C80+G80+K80+O80+S80</f>
        <v>0</v>
      </c>
      <c r="X80" s="994">
        <f t="shared" ref="X80:X89" si="86">D80+H80+L80+P80+T80</f>
        <v>0</v>
      </c>
      <c r="Y80" s="994">
        <f t="shared" ref="Y80:Y89" si="87">E80+I80+M80+Q80+U80</f>
        <v>0</v>
      </c>
      <c r="Z80" s="995">
        <f t="shared" ref="Z80:Z89" si="88">SUM(X80:Y80)</f>
        <v>0</v>
      </c>
    </row>
    <row r="81" spans="1:26" ht="14.25" customHeight="1" x14ac:dyDescent="0.2">
      <c r="A81" s="1012">
        <v>1</v>
      </c>
      <c r="B81" s="1011" t="s">
        <v>526</v>
      </c>
      <c r="C81" s="1008">
        <v>0</v>
      </c>
      <c r="D81" s="1007">
        <v>0</v>
      </c>
      <c r="E81" s="994">
        <v>0</v>
      </c>
      <c r="F81" s="1006">
        <f t="shared" si="80"/>
        <v>0</v>
      </c>
      <c r="G81" s="994">
        <v>0</v>
      </c>
      <c r="H81" s="994">
        <v>0</v>
      </c>
      <c r="I81" s="994">
        <v>0</v>
      </c>
      <c r="J81" s="1006">
        <f t="shared" si="81"/>
        <v>0</v>
      </c>
      <c r="K81" s="994">
        <v>0</v>
      </c>
      <c r="L81" s="994">
        <v>0</v>
      </c>
      <c r="M81" s="1007">
        <v>0</v>
      </c>
      <c r="N81" s="1006">
        <f t="shared" si="82"/>
        <v>0</v>
      </c>
      <c r="O81" s="994">
        <v>0</v>
      </c>
      <c r="P81" s="994">
        <v>0</v>
      </c>
      <c r="Q81" s="994">
        <v>0</v>
      </c>
      <c r="R81" s="1006">
        <f t="shared" si="83"/>
        <v>0</v>
      </c>
      <c r="S81" s="994">
        <v>0</v>
      </c>
      <c r="T81" s="994">
        <v>0</v>
      </c>
      <c r="U81" s="994">
        <v>0</v>
      </c>
      <c r="V81" s="1006">
        <f t="shared" si="84"/>
        <v>0</v>
      </c>
      <c r="W81" s="993">
        <f t="shared" si="85"/>
        <v>0</v>
      </c>
      <c r="X81" s="994">
        <f t="shared" si="86"/>
        <v>0</v>
      </c>
      <c r="Y81" s="994">
        <f t="shared" si="87"/>
        <v>0</v>
      </c>
      <c r="Z81" s="995">
        <f t="shared" si="88"/>
        <v>0</v>
      </c>
    </row>
    <row r="82" spans="1:26" ht="14.25" customHeight="1" x14ac:dyDescent="0.2">
      <c r="A82" s="1012">
        <v>2</v>
      </c>
      <c r="B82" s="1011" t="s">
        <v>525</v>
      </c>
      <c r="C82" s="1008">
        <v>0</v>
      </c>
      <c r="D82" s="1007">
        <v>0</v>
      </c>
      <c r="E82" s="994">
        <v>0</v>
      </c>
      <c r="F82" s="1006">
        <f t="shared" si="80"/>
        <v>0</v>
      </c>
      <c r="G82" s="994">
        <v>1</v>
      </c>
      <c r="H82" s="994">
        <v>19</v>
      </c>
      <c r="I82" s="994">
        <v>1</v>
      </c>
      <c r="J82" s="1006">
        <f t="shared" si="81"/>
        <v>20</v>
      </c>
      <c r="K82" s="994">
        <v>0</v>
      </c>
      <c r="L82" s="994">
        <v>0</v>
      </c>
      <c r="M82" s="1007">
        <v>0</v>
      </c>
      <c r="N82" s="1006">
        <f t="shared" si="82"/>
        <v>0</v>
      </c>
      <c r="O82" s="994">
        <v>0</v>
      </c>
      <c r="P82" s="994">
        <v>0</v>
      </c>
      <c r="Q82" s="994">
        <v>0</v>
      </c>
      <c r="R82" s="1006">
        <f t="shared" si="83"/>
        <v>0</v>
      </c>
      <c r="S82" s="994">
        <v>0</v>
      </c>
      <c r="T82" s="994">
        <v>0</v>
      </c>
      <c r="U82" s="994">
        <v>0</v>
      </c>
      <c r="V82" s="1006">
        <f t="shared" si="84"/>
        <v>0</v>
      </c>
      <c r="W82" s="993">
        <f t="shared" si="85"/>
        <v>1</v>
      </c>
      <c r="X82" s="994">
        <f t="shared" si="86"/>
        <v>19</v>
      </c>
      <c r="Y82" s="994">
        <f t="shared" si="87"/>
        <v>1</v>
      </c>
      <c r="Z82" s="995">
        <f t="shared" si="88"/>
        <v>20</v>
      </c>
    </row>
    <row r="83" spans="1:26" ht="14.25" customHeight="1" x14ac:dyDescent="0.2">
      <c r="A83" s="1012">
        <v>3</v>
      </c>
      <c r="B83" s="1011" t="s">
        <v>524</v>
      </c>
      <c r="C83" s="1008">
        <v>0</v>
      </c>
      <c r="D83" s="1007">
        <v>0</v>
      </c>
      <c r="E83" s="994">
        <v>0</v>
      </c>
      <c r="F83" s="1006">
        <f t="shared" si="80"/>
        <v>0</v>
      </c>
      <c r="G83" s="994">
        <v>3</v>
      </c>
      <c r="H83" s="994">
        <v>41</v>
      </c>
      <c r="I83" s="994">
        <v>17</v>
      </c>
      <c r="J83" s="1006">
        <f t="shared" si="81"/>
        <v>58</v>
      </c>
      <c r="K83" s="994">
        <v>1</v>
      </c>
      <c r="L83" s="994">
        <v>20</v>
      </c>
      <c r="M83" s="1007">
        <v>10</v>
      </c>
      <c r="N83" s="1006">
        <f t="shared" si="82"/>
        <v>30</v>
      </c>
      <c r="O83" s="994">
        <v>0</v>
      </c>
      <c r="P83" s="994">
        <v>0</v>
      </c>
      <c r="Q83" s="994">
        <v>0</v>
      </c>
      <c r="R83" s="1006">
        <f t="shared" si="83"/>
        <v>0</v>
      </c>
      <c r="S83" s="994">
        <v>0</v>
      </c>
      <c r="T83" s="994">
        <v>0</v>
      </c>
      <c r="U83" s="994">
        <v>0</v>
      </c>
      <c r="V83" s="1006">
        <f t="shared" si="84"/>
        <v>0</v>
      </c>
      <c r="W83" s="993">
        <f t="shared" si="85"/>
        <v>4</v>
      </c>
      <c r="X83" s="994">
        <f t="shared" si="86"/>
        <v>61</v>
      </c>
      <c r="Y83" s="994">
        <f t="shared" si="87"/>
        <v>27</v>
      </c>
      <c r="Z83" s="995">
        <f t="shared" si="88"/>
        <v>88</v>
      </c>
    </row>
    <row r="84" spans="1:26" ht="14.25" customHeight="1" x14ac:dyDescent="0.2">
      <c r="A84" s="1012">
        <v>4</v>
      </c>
      <c r="B84" s="1011" t="s">
        <v>570</v>
      </c>
      <c r="C84" s="1008">
        <v>0</v>
      </c>
      <c r="D84" s="1007">
        <v>0</v>
      </c>
      <c r="E84" s="994">
        <v>0</v>
      </c>
      <c r="F84" s="1006">
        <f t="shared" si="80"/>
        <v>0</v>
      </c>
      <c r="G84" s="994">
        <v>0</v>
      </c>
      <c r="H84" s="994">
        <v>0</v>
      </c>
      <c r="I84" s="994">
        <v>0</v>
      </c>
      <c r="J84" s="1006">
        <f t="shared" si="81"/>
        <v>0</v>
      </c>
      <c r="K84" s="994">
        <v>0</v>
      </c>
      <c r="L84" s="994">
        <v>0</v>
      </c>
      <c r="M84" s="1007">
        <v>0</v>
      </c>
      <c r="N84" s="1006">
        <f t="shared" si="82"/>
        <v>0</v>
      </c>
      <c r="O84" s="994">
        <v>0</v>
      </c>
      <c r="P84" s="994">
        <v>0</v>
      </c>
      <c r="Q84" s="994">
        <v>0</v>
      </c>
      <c r="R84" s="1006">
        <f t="shared" si="83"/>
        <v>0</v>
      </c>
      <c r="S84" s="994">
        <v>0</v>
      </c>
      <c r="T84" s="994">
        <v>0</v>
      </c>
      <c r="U84" s="994">
        <v>0</v>
      </c>
      <c r="V84" s="1006">
        <f t="shared" si="84"/>
        <v>0</v>
      </c>
      <c r="W84" s="993">
        <f t="shared" si="85"/>
        <v>0</v>
      </c>
      <c r="X84" s="994">
        <f t="shared" si="86"/>
        <v>0</v>
      </c>
      <c r="Y84" s="994">
        <f t="shared" si="87"/>
        <v>0</v>
      </c>
      <c r="Z84" s="995">
        <f t="shared" si="88"/>
        <v>0</v>
      </c>
    </row>
    <row r="85" spans="1:26" ht="14.25" customHeight="1" x14ac:dyDescent="0.2">
      <c r="A85" s="1012">
        <v>5</v>
      </c>
      <c r="B85" s="1011" t="s">
        <v>522</v>
      </c>
      <c r="C85" s="1008">
        <v>1</v>
      </c>
      <c r="D85" s="1007">
        <v>2</v>
      </c>
      <c r="E85" s="994">
        <v>1</v>
      </c>
      <c r="F85" s="1006">
        <f t="shared" si="80"/>
        <v>3</v>
      </c>
      <c r="G85" s="994">
        <v>1</v>
      </c>
      <c r="H85" s="994">
        <v>10</v>
      </c>
      <c r="I85" s="994">
        <v>9</v>
      </c>
      <c r="J85" s="1006">
        <f t="shared" si="81"/>
        <v>19</v>
      </c>
      <c r="K85" s="994">
        <v>0</v>
      </c>
      <c r="L85" s="994">
        <v>0</v>
      </c>
      <c r="M85" s="1007">
        <v>0</v>
      </c>
      <c r="N85" s="1006">
        <f t="shared" si="82"/>
        <v>0</v>
      </c>
      <c r="O85" s="994">
        <v>0</v>
      </c>
      <c r="P85" s="994">
        <v>0</v>
      </c>
      <c r="Q85" s="994">
        <v>0</v>
      </c>
      <c r="R85" s="1006">
        <f t="shared" si="83"/>
        <v>0</v>
      </c>
      <c r="S85" s="994">
        <v>0</v>
      </c>
      <c r="T85" s="994">
        <v>0</v>
      </c>
      <c r="U85" s="994">
        <v>0</v>
      </c>
      <c r="V85" s="1006">
        <f t="shared" si="84"/>
        <v>0</v>
      </c>
      <c r="W85" s="993">
        <f t="shared" si="85"/>
        <v>2</v>
      </c>
      <c r="X85" s="994">
        <f t="shared" si="86"/>
        <v>12</v>
      </c>
      <c r="Y85" s="994">
        <f t="shared" si="87"/>
        <v>10</v>
      </c>
      <c r="Z85" s="995">
        <f t="shared" si="88"/>
        <v>22</v>
      </c>
    </row>
    <row r="86" spans="1:26" ht="14.25" customHeight="1" x14ac:dyDescent="0.2">
      <c r="A86" s="1012">
        <v>6</v>
      </c>
      <c r="B86" s="1011" t="s">
        <v>521</v>
      </c>
      <c r="C86" s="1008">
        <v>3</v>
      </c>
      <c r="D86" s="1007">
        <v>11</v>
      </c>
      <c r="E86" s="994">
        <v>7</v>
      </c>
      <c r="F86" s="1006">
        <f t="shared" si="80"/>
        <v>18</v>
      </c>
      <c r="G86" s="994">
        <v>2</v>
      </c>
      <c r="H86" s="994">
        <v>13</v>
      </c>
      <c r="I86" s="994">
        <v>17</v>
      </c>
      <c r="J86" s="1006">
        <f t="shared" si="81"/>
        <v>30</v>
      </c>
      <c r="K86" s="994">
        <v>3</v>
      </c>
      <c r="L86" s="994">
        <v>62</v>
      </c>
      <c r="M86" s="1007">
        <v>36</v>
      </c>
      <c r="N86" s="1006">
        <f t="shared" si="82"/>
        <v>98</v>
      </c>
      <c r="O86" s="994">
        <v>2</v>
      </c>
      <c r="P86" s="994">
        <v>113</v>
      </c>
      <c r="Q86" s="994">
        <v>24</v>
      </c>
      <c r="R86" s="1006">
        <f t="shared" si="83"/>
        <v>137</v>
      </c>
      <c r="S86" s="994">
        <v>1</v>
      </c>
      <c r="T86" s="994">
        <v>35</v>
      </c>
      <c r="U86" s="994">
        <v>135</v>
      </c>
      <c r="V86" s="1006">
        <f t="shared" si="84"/>
        <v>170</v>
      </c>
      <c r="W86" s="993">
        <f t="shared" si="85"/>
        <v>11</v>
      </c>
      <c r="X86" s="994">
        <f t="shared" si="86"/>
        <v>234</v>
      </c>
      <c r="Y86" s="994">
        <f t="shared" si="87"/>
        <v>219</v>
      </c>
      <c r="Z86" s="995">
        <f t="shared" si="88"/>
        <v>453</v>
      </c>
    </row>
    <row r="87" spans="1:26" ht="14.25" customHeight="1" x14ac:dyDescent="0.2">
      <c r="A87" s="1012">
        <v>7</v>
      </c>
      <c r="B87" s="1011" t="s">
        <v>520</v>
      </c>
      <c r="C87" s="1008">
        <v>1</v>
      </c>
      <c r="D87" s="1007">
        <v>5</v>
      </c>
      <c r="E87" s="994">
        <v>0</v>
      </c>
      <c r="F87" s="1006">
        <f t="shared" si="80"/>
        <v>5</v>
      </c>
      <c r="G87" s="994">
        <v>0</v>
      </c>
      <c r="H87" s="994">
        <v>0</v>
      </c>
      <c r="I87" s="994">
        <v>0</v>
      </c>
      <c r="J87" s="1006">
        <f t="shared" si="81"/>
        <v>0</v>
      </c>
      <c r="K87" s="994">
        <v>0</v>
      </c>
      <c r="L87" s="994">
        <v>0</v>
      </c>
      <c r="M87" s="1007">
        <v>0</v>
      </c>
      <c r="N87" s="1006">
        <f t="shared" si="82"/>
        <v>0</v>
      </c>
      <c r="O87" s="994">
        <v>0</v>
      </c>
      <c r="P87" s="994">
        <v>0</v>
      </c>
      <c r="Q87" s="994">
        <v>0</v>
      </c>
      <c r="R87" s="1006">
        <f t="shared" si="83"/>
        <v>0</v>
      </c>
      <c r="S87" s="994">
        <v>0</v>
      </c>
      <c r="T87" s="994">
        <v>0</v>
      </c>
      <c r="U87" s="994">
        <v>0</v>
      </c>
      <c r="V87" s="1006">
        <f t="shared" si="84"/>
        <v>0</v>
      </c>
      <c r="W87" s="993">
        <f t="shared" si="85"/>
        <v>1</v>
      </c>
      <c r="X87" s="994">
        <f t="shared" si="86"/>
        <v>5</v>
      </c>
      <c r="Y87" s="994">
        <f t="shared" si="87"/>
        <v>0</v>
      </c>
      <c r="Z87" s="995">
        <f t="shared" si="88"/>
        <v>5</v>
      </c>
    </row>
    <row r="88" spans="1:26" ht="14.25" customHeight="1" x14ac:dyDescent="0.2">
      <c r="A88" s="1012">
        <v>8</v>
      </c>
      <c r="B88" s="1011" t="s">
        <v>519</v>
      </c>
      <c r="C88" s="1008">
        <v>0</v>
      </c>
      <c r="D88" s="1007">
        <v>0</v>
      </c>
      <c r="E88" s="994">
        <v>0</v>
      </c>
      <c r="F88" s="1006">
        <f t="shared" si="80"/>
        <v>0</v>
      </c>
      <c r="G88" s="994">
        <v>2</v>
      </c>
      <c r="H88" s="994">
        <v>24</v>
      </c>
      <c r="I88" s="994">
        <v>9</v>
      </c>
      <c r="J88" s="1006">
        <f t="shared" si="81"/>
        <v>33</v>
      </c>
      <c r="K88" s="994">
        <v>0</v>
      </c>
      <c r="L88" s="994">
        <v>0</v>
      </c>
      <c r="M88" s="1007">
        <v>0</v>
      </c>
      <c r="N88" s="1006">
        <f t="shared" si="82"/>
        <v>0</v>
      </c>
      <c r="O88" s="994">
        <v>1</v>
      </c>
      <c r="P88" s="994">
        <v>79</v>
      </c>
      <c r="Q88" s="994">
        <v>18</v>
      </c>
      <c r="R88" s="1006">
        <f t="shared" si="83"/>
        <v>97</v>
      </c>
      <c r="S88" s="994">
        <v>0</v>
      </c>
      <c r="T88" s="994">
        <v>0</v>
      </c>
      <c r="U88" s="994">
        <v>0</v>
      </c>
      <c r="V88" s="1006">
        <f t="shared" si="84"/>
        <v>0</v>
      </c>
      <c r="W88" s="993">
        <f t="shared" si="85"/>
        <v>3</v>
      </c>
      <c r="X88" s="994">
        <f t="shared" si="86"/>
        <v>103</v>
      </c>
      <c r="Y88" s="994">
        <f t="shared" si="87"/>
        <v>27</v>
      </c>
      <c r="Z88" s="995">
        <f t="shared" si="88"/>
        <v>130</v>
      </c>
    </row>
    <row r="89" spans="1:26" ht="14.25" customHeight="1" thickBot="1" x14ac:dyDescent="0.25">
      <c r="A89" s="1010">
        <v>9</v>
      </c>
      <c r="B89" s="1009" t="s">
        <v>518</v>
      </c>
      <c r="C89" s="1008">
        <v>2</v>
      </c>
      <c r="D89" s="1007">
        <v>14</v>
      </c>
      <c r="E89" s="994">
        <v>0</v>
      </c>
      <c r="F89" s="1006">
        <f t="shared" si="80"/>
        <v>14</v>
      </c>
      <c r="G89" s="994">
        <v>1</v>
      </c>
      <c r="H89" s="994">
        <v>17</v>
      </c>
      <c r="I89" s="994">
        <v>0</v>
      </c>
      <c r="J89" s="1006">
        <f t="shared" si="81"/>
        <v>17</v>
      </c>
      <c r="K89" s="994">
        <v>1</v>
      </c>
      <c r="L89" s="994">
        <v>21</v>
      </c>
      <c r="M89" s="1007">
        <v>26</v>
      </c>
      <c r="N89" s="1006">
        <f t="shared" si="82"/>
        <v>47</v>
      </c>
      <c r="O89" s="994">
        <v>0</v>
      </c>
      <c r="P89" s="994">
        <v>0</v>
      </c>
      <c r="Q89" s="994">
        <v>0</v>
      </c>
      <c r="R89" s="1006">
        <f t="shared" si="83"/>
        <v>0</v>
      </c>
      <c r="S89" s="994">
        <v>1</v>
      </c>
      <c r="T89" s="994">
        <v>115</v>
      </c>
      <c r="U89" s="994">
        <v>0</v>
      </c>
      <c r="V89" s="1006">
        <f t="shared" si="84"/>
        <v>115</v>
      </c>
      <c r="W89" s="993">
        <f t="shared" si="85"/>
        <v>5</v>
      </c>
      <c r="X89" s="994">
        <f t="shared" si="86"/>
        <v>167</v>
      </c>
      <c r="Y89" s="994">
        <f t="shared" si="87"/>
        <v>26</v>
      </c>
      <c r="Z89" s="995">
        <f t="shared" si="88"/>
        <v>193</v>
      </c>
    </row>
    <row r="90" spans="1:26" x14ac:dyDescent="0.2">
      <c r="A90" s="3102" t="s">
        <v>3</v>
      </c>
      <c r="B90" s="3103"/>
      <c r="C90" s="3073">
        <f t="shared" ref="C90:Z90" si="89">SUM(C80:C89)</f>
        <v>7</v>
      </c>
      <c r="D90" s="3075">
        <f t="shared" si="89"/>
        <v>32</v>
      </c>
      <c r="E90" s="3075">
        <f t="shared" si="89"/>
        <v>8</v>
      </c>
      <c r="F90" s="3095">
        <f t="shared" si="89"/>
        <v>40</v>
      </c>
      <c r="G90" s="3073">
        <f t="shared" si="89"/>
        <v>10</v>
      </c>
      <c r="H90" s="3075">
        <f t="shared" si="89"/>
        <v>124</v>
      </c>
      <c r="I90" s="3075">
        <f t="shared" si="89"/>
        <v>53</v>
      </c>
      <c r="J90" s="3095">
        <f t="shared" si="89"/>
        <v>177</v>
      </c>
      <c r="K90" s="3073">
        <f t="shared" si="89"/>
        <v>5</v>
      </c>
      <c r="L90" s="3075">
        <f t="shared" si="89"/>
        <v>103</v>
      </c>
      <c r="M90" s="3075">
        <f t="shared" si="89"/>
        <v>72</v>
      </c>
      <c r="N90" s="3095">
        <f t="shared" si="89"/>
        <v>175</v>
      </c>
      <c r="O90" s="3073">
        <f t="shared" si="89"/>
        <v>3</v>
      </c>
      <c r="P90" s="3075">
        <f t="shared" si="89"/>
        <v>192</v>
      </c>
      <c r="Q90" s="3075">
        <f t="shared" si="89"/>
        <v>42</v>
      </c>
      <c r="R90" s="3095">
        <f t="shared" si="89"/>
        <v>234</v>
      </c>
      <c r="S90" s="3073">
        <f t="shared" si="89"/>
        <v>2</v>
      </c>
      <c r="T90" s="3075">
        <f t="shared" si="89"/>
        <v>150</v>
      </c>
      <c r="U90" s="3075">
        <f t="shared" si="89"/>
        <v>135</v>
      </c>
      <c r="V90" s="3100">
        <f t="shared" si="89"/>
        <v>285</v>
      </c>
      <c r="W90" s="3073">
        <f t="shared" si="89"/>
        <v>27</v>
      </c>
      <c r="X90" s="3075">
        <f t="shared" si="89"/>
        <v>601</v>
      </c>
      <c r="Y90" s="3075">
        <f t="shared" si="89"/>
        <v>310</v>
      </c>
      <c r="Z90" s="3095">
        <f t="shared" si="89"/>
        <v>911</v>
      </c>
    </row>
    <row r="91" spans="1:26" ht="13.5" thickBot="1" x14ac:dyDescent="0.25">
      <c r="A91" s="3104"/>
      <c r="B91" s="3105"/>
      <c r="C91" s="3074"/>
      <c r="D91" s="3076"/>
      <c r="E91" s="3076"/>
      <c r="F91" s="3078"/>
      <c r="G91" s="3074"/>
      <c r="H91" s="3076"/>
      <c r="I91" s="3076"/>
      <c r="J91" s="3078"/>
      <c r="K91" s="3074"/>
      <c r="L91" s="3076"/>
      <c r="M91" s="3076"/>
      <c r="N91" s="3078"/>
      <c r="O91" s="3074"/>
      <c r="P91" s="3076"/>
      <c r="Q91" s="3076"/>
      <c r="R91" s="3078"/>
      <c r="S91" s="3074"/>
      <c r="T91" s="3076"/>
      <c r="U91" s="3076"/>
      <c r="V91" s="3101"/>
      <c r="W91" s="3074"/>
      <c r="X91" s="3076"/>
      <c r="Y91" s="3076"/>
      <c r="Z91" s="3078"/>
    </row>
    <row r="92" spans="1:26" x14ac:dyDescent="0.2">
      <c r="C92" s="656">
        <f>+C90+G90</f>
        <v>17</v>
      </c>
      <c r="D92" s="656">
        <f>+D90+H90</f>
        <v>156</v>
      </c>
      <c r="E92" s="656">
        <f t="shared" ref="E92:F92" si="90">+E90+I90</f>
        <v>61</v>
      </c>
      <c r="F92" s="656">
        <f t="shared" si="90"/>
        <v>217</v>
      </c>
    </row>
    <row r="93" spans="1:26" x14ac:dyDescent="0.2">
      <c r="A93" s="1018"/>
      <c r="B93" s="1018"/>
      <c r="C93" s="1018"/>
      <c r="D93" s="1018"/>
      <c r="E93" s="1018"/>
      <c r="F93" s="1018"/>
      <c r="G93" s="1018"/>
      <c r="H93" s="1018"/>
      <c r="I93" s="1018"/>
      <c r="J93" s="1018"/>
      <c r="K93" s="1018"/>
      <c r="L93" s="1018"/>
      <c r="M93" s="1018"/>
      <c r="N93" s="1018"/>
      <c r="O93" s="1018"/>
      <c r="P93" s="1018"/>
      <c r="Q93" s="1018"/>
      <c r="R93" s="1018"/>
      <c r="S93" s="1018"/>
      <c r="T93" s="1018"/>
      <c r="U93" s="1018"/>
      <c r="V93" s="1018"/>
      <c r="W93" s="1018"/>
      <c r="X93" s="1018"/>
      <c r="Y93" s="1018"/>
      <c r="Z93" s="1018"/>
    </row>
    <row r="94" spans="1:26" x14ac:dyDescent="0.2">
      <c r="C94" s="656"/>
    </row>
    <row r="97" spans="1:26" ht="15.75" x14ac:dyDescent="0.25">
      <c r="A97" s="3069" t="s">
        <v>577</v>
      </c>
      <c r="B97" s="3069"/>
      <c r="C97" s="3069"/>
      <c r="D97" s="3069"/>
      <c r="E97" s="3069"/>
      <c r="F97" s="3069"/>
      <c r="G97" s="3069"/>
      <c r="H97" s="3069"/>
      <c r="I97" s="3069"/>
      <c r="J97" s="3069"/>
      <c r="K97" s="3069"/>
      <c r="L97" s="3069"/>
      <c r="M97" s="3069"/>
      <c r="N97" s="3069"/>
      <c r="O97" s="3069"/>
      <c r="P97" s="3069"/>
      <c r="Q97" s="3069"/>
      <c r="R97" s="3069"/>
      <c r="S97" s="3069"/>
      <c r="T97" s="3069"/>
      <c r="U97" s="3069"/>
      <c r="V97" s="3069"/>
      <c r="W97" s="3069"/>
      <c r="X97" s="3069"/>
      <c r="Y97" s="3069"/>
      <c r="Z97" s="3069"/>
    </row>
    <row r="98" spans="1:26" ht="15.75" x14ac:dyDescent="0.25">
      <c r="A98" s="3069" t="s">
        <v>584</v>
      </c>
      <c r="B98" s="3069"/>
      <c r="C98" s="3069"/>
      <c r="D98" s="3069"/>
      <c r="E98" s="3069"/>
      <c r="F98" s="3069"/>
      <c r="G98" s="3069"/>
      <c r="H98" s="3069"/>
      <c r="I98" s="3069"/>
      <c r="J98" s="3069"/>
      <c r="K98" s="3069"/>
      <c r="L98" s="3069"/>
      <c r="M98" s="3069"/>
      <c r="N98" s="3069"/>
      <c r="O98" s="3069"/>
      <c r="P98" s="3069"/>
      <c r="Q98" s="3069"/>
      <c r="R98" s="3069"/>
      <c r="S98" s="3069"/>
      <c r="T98" s="3069"/>
      <c r="U98" s="3069"/>
      <c r="V98" s="3069"/>
      <c r="W98" s="3069"/>
      <c r="X98" s="3069"/>
      <c r="Y98" s="3069"/>
      <c r="Z98" s="3069"/>
    </row>
    <row r="100" spans="1:26" ht="13.5" thickBot="1" x14ac:dyDescent="0.25"/>
    <row r="101" spans="1:26" x14ac:dyDescent="0.2">
      <c r="A101" s="3070" t="s">
        <v>529</v>
      </c>
      <c r="B101" s="3071"/>
      <c r="C101" s="3070" t="s">
        <v>575</v>
      </c>
      <c r="D101" s="3071"/>
      <c r="E101" s="3071"/>
      <c r="F101" s="3072"/>
      <c r="G101" s="3070" t="s">
        <v>574</v>
      </c>
      <c r="H101" s="3071"/>
      <c r="I101" s="3071"/>
      <c r="J101" s="3072"/>
      <c r="K101" s="3070" t="s">
        <v>573</v>
      </c>
      <c r="L101" s="3071"/>
      <c r="M101" s="3071"/>
      <c r="N101" s="3072"/>
      <c r="O101" s="3070" t="s">
        <v>572</v>
      </c>
      <c r="P101" s="3071"/>
      <c r="Q101" s="3071"/>
      <c r="R101" s="3072"/>
      <c r="S101" s="3070" t="s">
        <v>571</v>
      </c>
      <c r="T101" s="3071"/>
      <c r="U101" s="3071"/>
      <c r="V101" s="3072"/>
      <c r="W101" s="3070" t="s">
        <v>3</v>
      </c>
      <c r="X101" s="3071"/>
      <c r="Y101" s="3071"/>
      <c r="Z101" s="3072"/>
    </row>
    <row r="102" spans="1:26" x14ac:dyDescent="0.2">
      <c r="A102" s="3083"/>
      <c r="B102" s="3085"/>
      <c r="C102" s="3083" t="s">
        <v>527</v>
      </c>
      <c r="D102" s="3085" t="s">
        <v>440</v>
      </c>
      <c r="E102" s="3085"/>
      <c r="F102" s="3086"/>
      <c r="G102" s="3083" t="s">
        <v>527</v>
      </c>
      <c r="H102" s="3085" t="s">
        <v>440</v>
      </c>
      <c r="I102" s="3085"/>
      <c r="J102" s="3086"/>
      <c r="K102" s="3083" t="s">
        <v>527</v>
      </c>
      <c r="L102" s="3085" t="s">
        <v>440</v>
      </c>
      <c r="M102" s="3085"/>
      <c r="N102" s="3086"/>
      <c r="O102" s="3083" t="s">
        <v>527</v>
      </c>
      <c r="P102" s="3085" t="s">
        <v>440</v>
      </c>
      <c r="Q102" s="3085"/>
      <c r="R102" s="3086"/>
      <c r="S102" s="3083" t="s">
        <v>527</v>
      </c>
      <c r="T102" s="3085" t="s">
        <v>440</v>
      </c>
      <c r="U102" s="3085"/>
      <c r="V102" s="3086"/>
      <c r="W102" s="3083" t="s">
        <v>527</v>
      </c>
      <c r="X102" s="3085" t="s">
        <v>440</v>
      </c>
      <c r="Y102" s="3085"/>
      <c r="Z102" s="3086"/>
    </row>
    <row r="103" spans="1:26" ht="13.5" thickBot="1" x14ac:dyDescent="0.25">
      <c r="A103" s="3096"/>
      <c r="B103" s="3097"/>
      <c r="C103" s="3096"/>
      <c r="D103" s="1016" t="s">
        <v>127</v>
      </c>
      <c r="E103" s="1016" t="s">
        <v>131</v>
      </c>
      <c r="F103" s="1015" t="s">
        <v>430</v>
      </c>
      <c r="G103" s="3096"/>
      <c r="H103" s="1016" t="s">
        <v>127</v>
      </c>
      <c r="I103" s="1016" t="s">
        <v>131</v>
      </c>
      <c r="J103" s="1015" t="s">
        <v>430</v>
      </c>
      <c r="K103" s="3096"/>
      <c r="L103" s="1016" t="s">
        <v>127</v>
      </c>
      <c r="M103" s="1016" t="s">
        <v>131</v>
      </c>
      <c r="N103" s="1015" t="s">
        <v>430</v>
      </c>
      <c r="O103" s="3096"/>
      <c r="P103" s="1016" t="s">
        <v>127</v>
      </c>
      <c r="Q103" s="1016" t="s">
        <v>131</v>
      </c>
      <c r="R103" s="1015" t="s">
        <v>430</v>
      </c>
      <c r="S103" s="3096"/>
      <c r="T103" s="1016" t="s">
        <v>127</v>
      </c>
      <c r="U103" s="1016" t="s">
        <v>131</v>
      </c>
      <c r="V103" s="1015" t="s">
        <v>430</v>
      </c>
      <c r="W103" s="3096"/>
      <c r="X103" s="1016" t="s">
        <v>127</v>
      </c>
      <c r="Y103" s="1016" t="s">
        <v>131</v>
      </c>
      <c r="Z103" s="1015" t="s">
        <v>430</v>
      </c>
    </row>
    <row r="104" spans="1:26" x14ac:dyDescent="0.2">
      <c r="A104" s="1014">
        <v>0</v>
      </c>
      <c r="B104" s="1013" t="s">
        <v>97</v>
      </c>
      <c r="C104" s="1008">
        <v>0</v>
      </c>
      <c r="D104" s="1007">
        <v>0</v>
      </c>
      <c r="E104" s="994">
        <v>0</v>
      </c>
      <c r="F104" s="1006">
        <f t="shared" ref="F104:F113" si="91">SUM(D104:E104)</f>
        <v>0</v>
      </c>
      <c r="G104" s="994">
        <v>0</v>
      </c>
      <c r="H104" s="994">
        <v>0</v>
      </c>
      <c r="I104" s="994">
        <v>0</v>
      </c>
      <c r="J104" s="1006">
        <f t="shared" ref="J104:J113" si="92">SUM(H104:I104)</f>
        <v>0</v>
      </c>
      <c r="K104" s="994">
        <v>0</v>
      </c>
      <c r="L104" s="994">
        <v>0</v>
      </c>
      <c r="M104" s="1007">
        <v>0</v>
      </c>
      <c r="N104" s="1006">
        <f t="shared" ref="N104:N113" si="93">SUM(L104:M104)</f>
        <v>0</v>
      </c>
      <c r="O104" s="994">
        <v>0</v>
      </c>
      <c r="P104" s="994">
        <v>0</v>
      </c>
      <c r="Q104" s="994">
        <v>0</v>
      </c>
      <c r="R104" s="1006">
        <f t="shared" ref="R104:R113" si="94">SUM(P104:Q104)</f>
        <v>0</v>
      </c>
      <c r="S104" s="994">
        <v>0</v>
      </c>
      <c r="T104" s="994">
        <v>0</v>
      </c>
      <c r="U104" s="994">
        <v>0</v>
      </c>
      <c r="V104" s="1006">
        <f t="shared" ref="V104:V113" si="95">SUM(T104:U104)</f>
        <v>0</v>
      </c>
      <c r="W104" s="993">
        <f t="shared" ref="W104:W113" si="96">C104+G104+K104+O104+S104</f>
        <v>0</v>
      </c>
      <c r="X104" s="994">
        <f t="shared" ref="X104:X113" si="97">D104+H104+L104+P104+T104</f>
        <v>0</v>
      </c>
      <c r="Y104" s="994">
        <f t="shared" ref="Y104:Y113" si="98">E104+I104+M104+Q104+U104</f>
        <v>0</v>
      </c>
      <c r="Z104" s="995">
        <f t="shared" ref="Z104:Z113" si="99">SUM(X104:Y104)</f>
        <v>0</v>
      </c>
    </row>
    <row r="105" spans="1:26" x14ac:dyDescent="0.2">
      <c r="A105" s="1012">
        <v>1</v>
      </c>
      <c r="B105" s="1011" t="s">
        <v>526</v>
      </c>
      <c r="C105" s="1008">
        <v>0</v>
      </c>
      <c r="D105" s="1007">
        <v>0</v>
      </c>
      <c r="E105" s="994">
        <v>0</v>
      </c>
      <c r="F105" s="1006">
        <f t="shared" si="91"/>
        <v>0</v>
      </c>
      <c r="G105" s="994">
        <v>0</v>
      </c>
      <c r="H105" s="994">
        <v>0</v>
      </c>
      <c r="I105" s="994">
        <v>0</v>
      </c>
      <c r="J105" s="1006">
        <f t="shared" si="92"/>
        <v>0</v>
      </c>
      <c r="K105" s="994">
        <v>0</v>
      </c>
      <c r="L105" s="994">
        <v>0</v>
      </c>
      <c r="M105" s="1007">
        <v>0</v>
      </c>
      <c r="N105" s="1006">
        <f t="shared" si="93"/>
        <v>0</v>
      </c>
      <c r="O105" s="994">
        <v>0</v>
      </c>
      <c r="P105" s="994">
        <v>0</v>
      </c>
      <c r="Q105" s="994">
        <v>0</v>
      </c>
      <c r="R105" s="1006">
        <f t="shared" si="94"/>
        <v>0</v>
      </c>
      <c r="S105" s="994">
        <v>0</v>
      </c>
      <c r="T105" s="994">
        <v>0</v>
      </c>
      <c r="U105" s="994">
        <v>0</v>
      </c>
      <c r="V105" s="1006">
        <f t="shared" si="95"/>
        <v>0</v>
      </c>
      <c r="W105" s="993">
        <f t="shared" si="96"/>
        <v>0</v>
      </c>
      <c r="X105" s="994">
        <f t="shared" si="97"/>
        <v>0</v>
      </c>
      <c r="Y105" s="994">
        <f t="shared" si="98"/>
        <v>0</v>
      </c>
      <c r="Z105" s="995">
        <f t="shared" si="99"/>
        <v>0</v>
      </c>
    </row>
    <row r="106" spans="1:26" x14ac:dyDescent="0.2">
      <c r="A106" s="1012">
        <v>2</v>
      </c>
      <c r="B106" s="1011" t="s">
        <v>525</v>
      </c>
      <c r="C106" s="1008">
        <v>0</v>
      </c>
      <c r="D106" s="1007">
        <v>0</v>
      </c>
      <c r="E106" s="994">
        <v>0</v>
      </c>
      <c r="F106" s="1006">
        <f t="shared" si="91"/>
        <v>0</v>
      </c>
      <c r="G106" s="994">
        <v>0</v>
      </c>
      <c r="H106" s="994">
        <v>0</v>
      </c>
      <c r="I106" s="994">
        <v>0</v>
      </c>
      <c r="J106" s="1006">
        <f t="shared" si="92"/>
        <v>0</v>
      </c>
      <c r="K106" s="994">
        <v>0</v>
      </c>
      <c r="L106" s="994">
        <v>0</v>
      </c>
      <c r="M106" s="1007">
        <v>0</v>
      </c>
      <c r="N106" s="1006">
        <f t="shared" si="93"/>
        <v>0</v>
      </c>
      <c r="O106" s="994">
        <v>0</v>
      </c>
      <c r="P106" s="994">
        <v>0</v>
      </c>
      <c r="Q106" s="994">
        <v>0</v>
      </c>
      <c r="R106" s="1006">
        <f t="shared" si="94"/>
        <v>0</v>
      </c>
      <c r="S106" s="994">
        <v>0</v>
      </c>
      <c r="T106" s="994">
        <v>0</v>
      </c>
      <c r="U106" s="994">
        <v>0</v>
      </c>
      <c r="V106" s="1006">
        <f t="shared" si="95"/>
        <v>0</v>
      </c>
      <c r="W106" s="993">
        <f t="shared" si="96"/>
        <v>0</v>
      </c>
      <c r="X106" s="994">
        <f t="shared" si="97"/>
        <v>0</v>
      </c>
      <c r="Y106" s="994">
        <f t="shared" si="98"/>
        <v>0</v>
      </c>
      <c r="Z106" s="995">
        <f t="shared" si="99"/>
        <v>0</v>
      </c>
    </row>
    <row r="107" spans="1:26" x14ac:dyDescent="0.2">
      <c r="A107" s="1012">
        <v>3</v>
      </c>
      <c r="B107" s="1011" t="s">
        <v>524</v>
      </c>
      <c r="C107" s="1008">
        <v>1</v>
      </c>
      <c r="D107" s="1007">
        <v>4</v>
      </c>
      <c r="E107" s="994">
        <v>1</v>
      </c>
      <c r="F107" s="1006">
        <f t="shared" si="91"/>
        <v>5</v>
      </c>
      <c r="G107" s="994">
        <v>0</v>
      </c>
      <c r="H107" s="994">
        <v>0</v>
      </c>
      <c r="I107" s="994">
        <v>0</v>
      </c>
      <c r="J107" s="1006">
        <f t="shared" si="92"/>
        <v>0</v>
      </c>
      <c r="K107" s="994">
        <v>0</v>
      </c>
      <c r="L107" s="994">
        <v>0</v>
      </c>
      <c r="M107" s="1007">
        <v>0</v>
      </c>
      <c r="N107" s="1006">
        <f t="shared" si="93"/>
        <v>0</v>
      </c>
      <c r="O107" s="994">
        <v>0</v>
      </c>
      <c r="P107" s="994">
        <v>0</v>
      </c>
      <c r="Q107" s="994">
        <v>0</v>
      </c>
      <c r="R107" s="1006">
        <f t="shared" si="94"/>
        <v>0</v>
      </c>
      <c r="S107" s="994">
        <v>0</v>
      </c>
      <c r="T107" s="994">
        <v>0</v>
      </c>
      <c r="U107" s="994">
        <v>0</v>
      </c>
      <c r="V107" s="1006">
        <f t="shared" si="95"/>
        <v>0</v>
      </c>
      <c r="W107" s="993">
        <f t="shared" si="96"/>
        <v>1</v>
      </c>
      <c r="X107" s="994">
        <f t="shared" si="97"/>
        <v>4</v>
      </c>
      <c r="Y107" s="994">
        <f t="shared" si="98"/>
        <v>1</v>
      </c>
      <c r="Z107" s="995">
        <f t="shared" si="99"/>
        <v>5</v>
      </c>
    </row>
    <row r="108" spans="1:26" x14ac:dyDescent="0.2">
      <c r="A108" s="1012">
        <v>4</v>
      </c>
      <c r="B108" s="1011" t="s">
        <v>570</v>
      </c>
      <c r="C108" s="1008">
        <v>0</v>
      </c>
      <c r="D108" s="1007">
        <v>0</v>
      </c>
      <c r="E108" s="994">
        <v>0</v>
      </c>
      <c r="F108" s="1006">
        <f t="shared" si="91"/>
        <v>0</v>
      </c>
      <c r="G108" s="994">
        <v>0</v>
      </c>
      <c r="H108" s="994">
        <v>0</v>
      </c>
      <c r="I108" s="994">
        <v>0</v>
      </c>
      <c r="J108" s="1006">
        <f t="shared" si="92"/>
        <v>0</v>
      </c>
      <c r="K108" s="994">
        <v>0</v>
      </c>
      <c r="L108" s="994">
        <v>0</v>
      </c>
      <c r="M108" s="1007">
        <v>0</v>
      </c>
      <c r="N108" s="1006">
        <f t="shared" si="93"/>
        <v>0</v>
      </c>
      <c r="O108" s="994">
        <v>0</v>
      </c>
      <c r="P108" s="994">
        <v>0</v>
      </c>
      <c r="Q108" s="994">
        <v>0</v>
      </c>
      <c r="R108" s="1006">
        <f t="shared" si="94"/>
        <v>0</v>
      </c>
      <c r="S108" s="994">
        <v>0</v>
      </c>
      <c r="T108" s="994">
        <v>0</v>
      </c>
      <c r="U108" s="994">
        <v>0</v>
      </c>
      <c r="V108" s="1006">
        <f t="shared" si="95"/>
        <v>0</v>
      </c>
      <c r="W108" s="993">
        <f t="shared" si="96"/>
        <v>0</v>
      </c>
      <c r="X108" s="994">
        <f t="shared" si="97"/>
        <v>0</v>
      </c>
      <c r="Y108" s="994">
        <f t="shared" si="98"/>
        <v>0</v>
      </c>
      <c r="Z108" s="995">
        <f t="shared" si="99"/>
        <v>0</v>
      </c>
    </row>
    <row r="109" spans="1:26" x14ac:dyDescent="0.2">
      <c r="A109" s="1012">
        <v>5</v>
      </c>
      <c r="B109" s="1011" t="s">
        <v>522</v>
      </c>
      <c r="C109" s="1008">
        <v>0</v>
      </c>
      <c r="D109" s="1007">
        <v>0</v>
      </c>
      <c r="E109" s="994">
        <v>0</v>
      </c>
      <c r="F109" s="1006">
        <f t="shared" si="91"/>
        <v>0</v>
      </c>
      <c r="G109" s="994">
        <v>0</v>
      </c>
      <c r="H109" s="994">
        <v>0</v>
      </c>
      <c r="I109" s="994">
        <v>0</v>
      </c>
      <c r="J109" s="1006">
        <f t="shared" si="92"/>
        <v>0</v>
      </c>
      <c r="K109" s="994">
        <v>1</v>
      </c>
      <c r="L109" s="994">
        <v>28</v>
      </c>
      <c r="M109" s="1007">
        <v>7</v>
      </c>
      <c r="N109" s="1006">
        <f t="shared" si="93"/>
        <v>35</v>
      </c>
      <c r="O109" s="994">
        <v>1</v>
      </c>
      <c r="P109" s="994">
        <v>50</v>
      </c>
      <c r="Q109" s="994">
        <v>20</v>
      </c>
      <c r="R109" s="1006">
        <f t="shared" si="94"/>
        <v>70</v>
      </c>
      <c r="S109" s="994">
        <v>0</v>
      </c>
      <c r="T109" s="994">
        <v>0</v>
      </c>
      <c r="U109" s="994">
        <v>0</v>
      </c>
      <c r="V109" s="1006">
        <f t="shared" si="95"/>
        <v>0</v>
      </c>
      <c r="W109" s="993">
        <f t="shared" si="96"/>
        <v>2</v>
      </c>
      <c r="X109" s="994">
        <f t="shared" si="97"/>
        <v>78</v>
      </c>
      <c r="Y109" s="994">
        <f t="shared" si="98"/>
        <v>27</v>
      </c>
      <c r="Z109" s="995">
        <f t="shared" si="99"/>
        <v>105</v>
      </c>
    </row>
    <row r="110" spans="1:26" x14ac:dyDescent="0.2">
      <c r="A110" s="1012">
        <v>6</v>
      </c>
      <c r="B110" s="1011" t="s">
        <v>521</v>
      </c>
      <c r="C110" s="1008">
        <v>2</v>
      </c>
      <c r="D110" s="1007">
        <v>3</v>
      </c>
      <c r="E110" s="994">
        <v>5</v>
      </c>
      <c r="F110" s="1006">
        <f t="shared" si="91"/>
        <v>8</v>
      </c>
      <c r="G110" s="994">
        <v>4</v>
      </c>
      <c r="H110" s="994">
        <f>38+3</f>
        <v>41</v>
      </c>
      <c r="I110" s="994">
        <f>22+1</f>
        <v>23</v>
      </c>
      <c r="J110" s="1006">
        <f t="shared" si="92"/>
        <v>64</v>
      </c>
      <c r="K110" s="994">
        <v>1</v>
      </c>
      <c r="L110" s="994">
        <v>12</v>
      </c>
      <c r="M110" s="1007">
        <v>13</v>
      </c>
      <c r="N110" s="1006">
        <f t="shared" si="93"/>
        <v>25</v>
      </c>
      <c r="O110" s="994">
        <v>0</v>
      </c>
      <c r="P110" s="994">
        <v>0</v>
      </c>
      <c r="Q110" s="994">
        <v>0</v>
      </c>
      <c r="R110" s="1006">
        <f t="shared" si="94"/>
        <v>0</v>
      </c>
      <c r="S110" s="994">
        <v>0</v>
      </c>
      <c r="T110" s="994">
        <v>0</v>
      </c>
      <c r="U110" s="994">
        <v>0</v>
      </c>
      <c r="V110" s="1006">
        <f t="shared" si="95"/>
        <v>0</v>
      </c>
      <c r="W110" s="993">
        <f t="shared" si="96"/>
        <v>7</v>
      </c>
      <c r="X110" s="994">
        <f t="shared" si="97"/>
        <v>56</v>
      </c>
      <c r="Y110" s="994">
        <f t="shared" si="98"/>
        <v>41</v>
      </c>
      <c r="Z110" s="995">
        <f t="shared" si="99"/>
        <v>97</v>
      </c>
    </row>
    <row r="111" spans="1:26" x14ac:dyDescent="0.2">
      <c r="A111" s="1012">
        <v>7</v>
      </c>
      <c r="B111" s="1011" t="s">
        <v>520</v>
      </c>
      <c r="C111" s="1008">
        <v>1</v>
      </c>
      <c r="D111" s="1007">
        <v>5</v>
      </c>
      <c r="E111" s="994">
        <v>3</v>
      </c>
      <c r="F111" s="1006">
        <f t="shared" si="91"/>
        <v>8</v>
      </c>
      <c r="G111" s="994">
        <v>0</v>
      </c>
      <c r="H111" s="994">
        <v>0</v>
      </c>
      <c r="I111" s="994">
        <v>0</v>
      </c>
      <c r="J111" s="1006">
        <f t="shared" si="92"/>
        <v>0</v>
      </c>
      <c r="K111" s="994">
        <v>1</v>
      </c>
      <c r="L111" s="994">
        <v>25</v>
      </c>
      <c r="M111" s="1007">
        <v>11</v>
      </c>
      <c r="N111" s="1006">
        <f t="shared" si="93"/>
        <v>36</v>
      </c>
      <c r="O111" s="994">
        <v>0</v>
      </c>
      <c r="P111" s="994">
        <v>0</v>
      </c>
      <c r="Q111" s="994">
        <v>0</v>
      </c>
      <c r="R111" s="1006">
        <f t="shared" si="94"/>
        <v>0</v>
      </c>
      <c r="S111" s="994">
        <v>1</v>
      </c>
      <c r="T111" s="994">
        <v>143</v>
      </c>
      <c r="U111" s="994">
        <v>7</v>
      </c>
      <c r="V111" s="1006">
        <f t="shared" si="95"/>
        <v>150</v>
      </c>
      <c r="W111" s="993">
        <f t="shared" si="96"/>
        <v>3</v>
      </c>
      <c r="X111" s="994">
        <f t="shared" si="97"/>
        <v>173</v>
      </c>
      <c r="Y111" s="994">
        <f t="shared" si="98"/>
        <v>21</v>
      </c>
      <c r="Z111" s="995">
        <f t="shared" si="99"/>
        <v>194</v>
      </c>
    </row>
    <row r="112" spans="1:26" x14ac:dyDescent="0.2">
      <c r="A112" s="1012">
        <v>8</v>
      </c>
      <c r="B112" s="1011" t="s">
        <v>519</v>
      </c>
      <c r="C112" s="1008">
        <v>6</v>
      </c>
      <c r="D112" s="1007">
        <f>11+3</f>
        <v>14</v>
      </c>
      <c r="E112" s="994">
        <f>16+1</f>
        <v>17</v>
      </c>
      <c r="F112" s="1006">
        <f t="shared" si="91"/>
        <v>31</v>
      </c>
      <c r="G112" s="994">
        <v>11</v>
      </c>
      <c r="H112" s="994">
        <f>73+1</f>
        <v>74</v>
      </c>
      <c r="I112" s="994">
        <v>81</v>
      </c>
      <c r="J112" s="1006">
        <f t="shared" si="92"/>
        <v>155</v>
      </c>
      <c r="K112" s="994">
        <v>2</v>
      </c>
      <c r="L112" s="994">
        <v>51</v>
      </c>
      <c r="M112" s="1007">
        <v>24</v>
      </c>
      <c r="N112" s="1006">
        <f t="shared" si="93"/>
        <v>75</v>
      </c>
      <c r="O112" s="994">
        <v>1</v>
      </c>
      <c r="P112" s="994">
        <v>87</v>
      </c>
      <c r="Q112" s="994">
        <v>12</v>
      </c>
      <c r="R112" s="1006">
        <f t="shared" si="94"/>
        <v>99</v>
      </c>
      <c r="S112" s="994">
        <v>0</v>
      </c>
      <c r="T112" s="994">
        <v>0</v>
      </c>
      <c r="U112" s="994">
        <v>0</v>
      </c>
      <c r="V112" s="1006">
        <f t="shared" si="95"/>
        <v>0</v>
      </c>
      <c r="W112" s="993">
        <f t="shared" si="96"/>
        <v>20</v>
      </c>
      <c r="X112" s="994">
        <f t="shared" si="97"/>
        <v>226</v>
      </c>
      <c r="Y112" s="994">
        <f t="shared" si="98"/>
        <v>134</v>
      </c>
      <c r="Z112" s="995">
        <f t="shared" si="99"/>
        <v>360</v>
      </c>
    </row>
    <row r="113" spans="1:26" ht="13.5" thickBot="1" x14ac:dyDescent="0.25">
      <c r="A113" s="1010">
        <v>9</v>
      </c>
      <c r="B113" s="1009" t="s">
        <v>518</v>
      </c>
      <c r="C113" s="1008">
        <v>2</v>
      </c>
      <c r="D113" s="1007">
        <v>8</v>
      </c>
      <c r="E113" s="994">
        <v>6</v>
      </c>
      <c r="F113" s="1006">
        <f t="shared" si="91"/>
        <v>14</v>
      </c>
      <c r="G113" s="994">
        <v>0</v>
      </c>
      <c r="H113" s="994">
        <v>0</v>
      </c>
      <c r="I113" s="994">
        <v>0</v>
      </c>
      <c r="J113" s="1006">
        <f t="shared" si="92"/>
        <v>0</v>
      </c>
      <c r="K113" s="994">
        <v>2</v>
      </c>
      <c r="L113" s="994">
        <v>47</v>
      </c>
      <c r="M113" s="1007">
        <v>35</v>
      </c>
      <c r="N113" s="1006">
        <f t="shared" si="93"/>
        <v>82</v>
      </c>
      <c r="O113" s="994">
        <v>0</v>
      </c>
      <c r="P113" s="994">
        <v>0</v>
      </c>
      <c r="Q113" s="994">
        <v>0</v>
      </c>
      <c r="R113" s="1006">
        <f t="shared" si="94"/>
        <v>0</v>
      </c>
      <c r="S113" s="994">
        <v>2</v>
      </c>
      <c r="T113" s="994">
        <v>464</v>
      </c>
      <c r="U113" s="994">
        <v>36</v>
      </c>
      <c r="V113" s="1006">
        <f t="shared" si="95"/>
        <v>500</v>
      </c>
      <c r="W113" s="993">
        <f t="shared" si="96"/>
        <v>6</v>
      </c>
      <c r="X113" s="994">
        <f t="shared" si="97"/>
        <v>519</v>
      </c>
      <c r="Y113" s="994">
        <f t="shared" si="98"/>
        <v>77</v>
      </c>
      <c r="Z113" s="995">
        <f t="shared" si="99"/>
        <v>596</v>
      </c>
    </row>
    <row r="114" spans="1:26" x14ac:dyDescent="0.2">
      <c r="A114" s="3102" t="s">
        <v>3</v>
      </c>
      <c r="B114" s="3103"/>
      <c r="C114" s="3073">
        <f t="shared" ref="C114:Z114" si="100">SUM(C104:C113)</f>
        <v>12</v>
      </c>
      <c r="D114" s="3075">
        <f t="shared" si="100"/>
        <v>34</v>
      </c>
      <c r="E114" s="3075">
        <f t="shared" si="100"/>
        <v>32</v>
      </c>
      <c r="F114" s="3095">
        <f t="shared" si="100"/>
        <v>66</v>
      </c>
      <c r="G114" s="3073">
        <f t="shared" si="100"/>
        <v>15</v>
      </c>
      <c r="H114" s="3075">
        <f t="shared" si="100"/>
        <v>115</v>
      </c>
      <c r="I114" s="3075">
        <f t="shared" si="100"/>
        <v>104</v>
      </c>
      <c r="J114" s="3095">
        <f t="shared" si="100"/>
        <v>219</v>
      </c>
      <c r="K114" s="3073">
        <f t="shared" si="100"/>
        <v>7</v>
      </c>
      <c r="L114" s="3075">
        <f t="shared" si="100"/>
        <v>163</v>
      </c>
      <c r="M114" s="3075">
        <f t="shared" si="100"/>
        <v>90</v>
      </c>
      <c r="N114" s="3095">
        <f t="shared" si="100"/>
        <v>253</v>
      </c>
      <c r="O114" s="3073">
        <f t="shared" si="100"/>
        <v>2</v>
      </c>
      <c r="P114" s="3075">
        <f t="shared" si="100"/>
        <v>137</v>
      </c>
      <c r="Q114" s="3075">
        <f t="shared" si="100"/>
        <v>32</v>
      </c>
      <c r="R114" s="3095">
        <f t="shared" si="100"/>
        <v>169</v>
      </c>
      <c r="S114" s="3073">
        <f t="shared" si="100"/>
        <v>3</v>
      </c>
      <c r="T114" s="3075">
        <f t="shared" si="100"/>
        <v>607</v>
      </c>
      <c r="U114" s="3075">
        <f t="shared" si="100"/>
        <v>43</v>
      </c>
      <c r="V114" s="3100">
        <f t="shared" si="100"/>
        <v>650</v>
      </c>
      <c r="W114" s="3073">
        <f t="shared" si="100"/>
        <v>39</v>
      </c>
      <c r="X114" s="3075">
        <f t="shared" si="100"/>
        <v>1056</v>
      </c>
      <c r="Y114" s="3075">
        <f t="shared" si="100"/>
        <v>301</v>
      </c>
      <c r="Z114" s="3095">
        <f t="shared" si="100"/>
        <v>1357</v>
      </c>
    </row>
    <row r="115" spans="1:26" ht="13.5" thickBot="1" x14ac:dyDescent="0.25">
      <c r="A115" s="3104"/>
      <c r="B115" s="3105"/>
      <c r="C115" s="3074"/>
      <c r="D115" s="3076"/>
      <c r="E115" s="3076"/>
      <c r="F115" s="3078"/>
      <c r="G115" s="3074"/>
      <c r="H115" s="3076"/>
      <c r="I115" s="3076"/>
      <c r="J115" s="3078"/>
      <c r="K115" s="3074"/>
      <c r="L115" s="3076"/>
      <c r="M115" s="3076"/>
      <c r="N115" s="3078"/>
      <c r="O115" s="3074"/>
      <c r="P115" s="3076"/>
      <c r="Q115" s="3076"/>
      <c r="R115" s="3078"/>
      <c r="S115" s="3074"/>
      <c r="T115" s="3076"/>
      <c r="U115" s="3076"/>
      <c r="V115" s="3101"/>
      <c r="W115" s="3074"/>
      <c r="X115" s="3076"/>
      <c r="Y115" s="3076"/>
      <c r="Z115" s="3078"/>
    </row>
    <row r="116" spans="1:26" x14ac:dyDescent="0.2">
      <c r="C116" s="656">
        <f>+C114+G114</f>
        <v>27</v>
      </c>
      <c r="D116" s="656">
        <f t="shared" ref="D116:F116" si="101">+D114+H114</f>
        <v>149</v>
      </c>
      <c r="E116" s="656">
        <f t="shared" si="101"/>
        <v>136</v>
      </c>
      <c r="F116" s="656">
        <f t="shared" si="101"/>
        <v>285</v>
      </c>
    </row>
    <row r="117" spans="1:26" x14ac:dyDescent="0.2">
      <c r="A117" s="1018"/>
      <c r="B117" s="1018"/>
      <c r="C117" s="1018"/>
      <c r="D117" s="1018"/>
      <c r="E117" s="1018"/>
      <c r="F117" s="1018"/>
      <c r="G117" s="1018"/>
      <c r="H117" s="1018"/>
      <c r="I117" s="1018"/>
      <c r="J117" s="1018"/>
      <c r="K117" s="1018"/>
      <c r="L117" s="1018"/>
      <c r="M117" s="1018"/>
      <c r="N117" s="1018"/>
      <c r="O117" s="1018"/>
      <c r="P117" s="1018"/>
      <c r="Q117" s="1018"/>
      <c r="R117" s="1018"/>
      <c r="S117" s="1018"/>
      <c r="T117" s="1018"/>
      <c r="U117" s="1018"/>
      <c r="V117" s="1018"/>
      <c r="W117" s="1018"/>
      <c r="X117" s="1018"/>
      <c r="Y117" s="1018"/>
      <c r="Z117" s="1018"/>
    </row>
    <row r="118" spans="1:26" x14ac:dyDescent="0.2">
      <c r="C118" s="656"/>
    </row>
    <row r="121" spans="1:26" ht="15.75" x14ac:dyDescent="0.25">
      <c r="A121" s="3069" t="s">
        <v>577</v>
      </c>
      <c r="B121" s="3069"/>
      <c r="C121" s="3069"/>
      <c r="D121" s="3069"/>
      <c r="E121" s="3069"/>
      <c r="F121" s="3069"/>
      <c r="G121" s="3069"/>
      <c r="H121" s="3069"/>
      <c r="I121" s="3069"/>
      <c r="J121" s="3069"/>
      <c r="K121" s="3069"/>
      <c r="L121" s="3069"/>
      <c r="M121" s="3069"/>
      <c r="N121" s="3069"/>
      <c r="O121" s="3069"/>
      <c r="P121" s="3069"/>
      <c r="Q121" s="3069"/>
      <c r="R121" s="3069"/>
      <c r="S121" s="3069"/>
      <c r="T121" s="3069"/>
      <c r="U121" s="3069"/>
      <c r="V121" s="3069"/>
      <c r="W121" s="3069"/>
      <c r="X121" s="3069"/>
      <c r="Y121" s="3069"/>
      <c r="Z121" s="3069"/>
    </row>
    <row r="122" spans="1:26" ht="15.75" x14ac:dyDescent="0.25">
      <c r="A122" s="3069" t="s">
        <v>583</v>
      </c>
      <c r="B122" s="3069"/>
      <c r="C122" s="3069"/>
      <c r="D122" s="3069"/>
      <c r="E122" s="3069"/>
      <c r="F122" s="3069"/>
      <c r="G122" s="3069"/>
      <c r="H122" s="3069"/>
      <c r="I122" s="3069"/>
      <c r="J122" s="3069"/>
      <c r="K122" s="3069"/>
      <c r="L122" s="3069"/>
      <c r="M122" s="3069"/>
      <c r="N122" s="3069"/>
      <c r="O122" s="3069"/>
      <c r="P122" s="3069"/>
      <c r="Q122" s="3069"/>
      <c r="R122" s="3069"/>
      <c r="S122" s="3069"/>
      <c r="T122" s="3069"/>
      <c r="U122" s="3069"/>
      <c r="V122" s="3069"/>
      <c r="W122" s="3069"/>
      <c r="X122" s="3069"/>
      <c r="Y122" s="3069"/>
      <c r="Z122" s="3069"/>
    </row>
    <row r="124" spans="1:26" ht="13.5" thickBot="1" x14ac:dyDescent="0.25"/>
    <row r="125" spans="1:26" x14ac:dyDescent="0.2">
      <c r="A125" s="3070" t="s">
        <v>529</v>
      </c>
      <c r="B125" s="3071"/>
      <c r="C125" s="3070" t="s">
        <v>575</v>
      </c>
      <c r="D125" s="3071"/>
      <c r="E125" s="3071"/>
      <c r="F125" s="3072"/>
      <c r="G125" s="3070" t="s">
        <v>574</v>
      </c>
      <c r="H125" s="3071"/>
      <c r="I125" s="3071"/>
      <c r="J125" s="3072"/>
      <c r="K125" s="3070" t="s">
        <v>573</v>
      </c>
      <c r="L125" s="3071"/>
      <c r="M125" s="3071"/>
      <c r="N125" s="3072"/>
      <c r="O125" s="3070" t="s">
        <v>572</v>
      </c>
      <c r="P125" s="3071"/>
      <c r="Q125" s="3071"/>
      <c r="R125" s="3072"/>
      <c r="S125" s="3070" t="s">
        <v>571</v>
      </c>
      <c r="T125" s="3071"/>
      <c r="U125" s="3071"/>
      <c r="V125" s="3072"/>
      <c r="W125" s="3070" t="s">
        <v>3</v>
      </c>
      <c r="X125" s="3071"/>
      <c r="Y125" s="3071"/>
      <c r="Z125" s="3072"/>
    </row>
    <row r="126" spans="1:26" x14ac:dyDescent="0.2">
      <c r="A126" s="3083"/>
      <c r="B126" s="3085"/>
      <c r="C126" s="3083" t="s">
        <v>527</v>
      </c>
      <c r="D126" s="3085" t="s">
        <v>440</v>
      </c>
      <c r="E126" s="3085"/>
      <c r="F126" s="3086"/>
      <c r="G126" s="3083" t="s">
        <v>527</v>
      </c>
      <c r="H126" s="3085" t="s">
        <v>440</v>
      </c>
      <c r="I126" s="3085"/>
      <c r="J126" s="3086"/>
      <c r="K126" s="3083" t="s">
        <v>527</v>
      </c>
      <c r="L126" s="3085" t="s">
        <v>440</v>
      </c>
      <c r="M126" s="3085"/>
      <c r="N126" s="3086"/>
      <c r="O126" s="3083" t="s">
        <v>527</v>
      </c>
      <c r="P126" s="3085" t="s">
        <v>440</v>
      </c>
      <c r="Q126" s="3085"/>
      <c r="R126" s="3086"/>
      <c r="S126" s="3083" t="s">
        <v>527</v>
      </c>
      <c r="T126" s="3085" t="s">
        <v>440</v>
      </c>
      <c r="U126" s="3085"/>
      <c r="V126" s="3086"/>
      <c r="W126" s="3083" t="s">
        <v>527</v>
      </c>
      <c r="X126" s="3085" t="s">
        <v>440</v>
      </c>
      <c r="Y126" s="3085"/>
      <c r="Z126" s="3086"/>
    </row>
    <row r="127" spans="1:26" ht="13.5" thickBot="1" x14ac:dyDescent="0.25">
      <c r="A127" s="3096"/>
      <c r="B127" s="3097"/>
      <c r="C127" s="3096"/>
      <c r="D127" s="1016" t="s">
        <v>127</v>
      </c>
      <c r="E127" s="1016" t="s">
        <v>131</v>
      </c>
      <c r="F127" s="1015" t="s">
        <v>430</v>
      </c>
      <c r="G127" s="3096"/>
      <c r="H127" s="1016" t="s">
        <v>127</v>
      </c>
      <c r="I127" s="1016" t="s">
        <v>131</v>
      </c>
      <c r="J127" s="1015" t="s">
        <v>430</v>
      </c>
      <c r="K127" s="3096"/>
      <c r="L127" s="1016" t="s">
        <v>127</v>
      </c>
      <c r="M127" s="1016" t="s">
        <v>131</v>
      </c>
      <c r="N127" s="1015" t="s">
        <v>430</v>
      </c>
      <c r="O127" s="3096"/>
      <c r="P127" s="1016" t="s">
        <v>127</v>
      </c>
      <c r="Q127" s="1016" t="s">
        <v>131</v>
      </c>
      <c r="R127" s="1015" t="s">
        <v>430</v>
      </c>
      <c r="S127" s="3096"/>
      <c r="T127" s="1016" t="s">
        <v>127</v>
      </c>
      <c r="U127" s="1016" t="s">
        <v>131</v>
      </c>
      <c r="V127" s="1015" t="s">
        <v>430</v>
      </c>
      <c r="W127" s="3096"/>
      <c r="X127" s="1016" t="s">
        <v>127</v>
      </c>
      <c r="Y127" s="1016" t="s">
        <v>131</v>
      </c>
      <c r="Z127" s="1015" t="s">
        <v>430</v>
      </c>
    </row>
    <row r="128" spans="1:26" x14ac:dyDescent="0.2">
      <c r="A128" s="1014">
        <v>0</v>
      </c>
      <c r="B128" s="1013" t="s">
        <v>97</v>
      </c>
      <c r="C128" s="1008">
        <v>0</v>
      </c>
      <c r="D128" s="1007">
        <v>0</v>
      </c>
      <c r="E128" s="994">
        <v>0</v>
      </c>
      <c r="F128" s="1006">
        <f t="shared" ref="F128:F137" si="102">SUM(D128:E128)</f>
        <v>0</v>
      </c>
      <c r="G128" s="994">
        <v>0</v>
      </c>
      <c r="H128" s="994">
        <v>0</v>
      </c>
      <c r="I128" s="994">
        <v>0</v>
      </c>
      <c r="J128" s="1006">
        <f t="shared" ref="J128:J137" si="103">SUM(H128:I128)</f>
        <v>0</v>
      </c>
      <c r="K128" s="994">
        <v>0</v>
      </c>
      <c r="L128" s="994">
        <v>0</v>
      </c>
      <c r="M128" s="1007">
        <v>0</v>
      </c>
      <c r="N128" s="1006">
        <f t="shared" ref="N128:N137" si="104">SUM(L128:M128)</f>
        <v>0</v>
      </c>
      <c r="O128" s="994">
        <v>0</v>
      </c>
      <c r="P128" s="994">
        <v>0</v>
      </c>
      <c r="Q128" s="994">
        <v>0</v>
      </c>
      <c r="R128" s="1006">
        <f t="shared" ref="R128:R137" si="105">SUM(P128:Q128)</f>
        <v>0</v>
      </c>
      <c r="S128" s="994">
        <v>0</v>
      </c>
      <c r="T128" s="994">
        <v>0</v>
      </c>
      <c r="U128" s="994">
        <v>0</v>
      </c>
      <c r="V128" s="1006">
        <f t="shared" ref="V128:V137" si="106">SUM(T128:U128)</f>
        <v>0</v>
      </c>
      <c r="W128" s="993">
        <f t="shared" ref="W128:W137" si="107">C128+G128+K128+O128+S128</f>
        <v>0</v>
      </c>
      <c r="X128" s="994">
        <f t="shared" ref="X128:X137" si="108">D128+H128+L128+P128+T128</f>
        <v>0</v>
      </c>
      <c r="Y128" s="994">
        <f t="shared" ref="Y128:Y137" si="109">E128+I128+M128+Q128+U128</f>
        <v>0</v>
      </c>
      <c r="Z128" s="995">
        <f t="shared" ref="Z128:Z137" si="110">SUM(X128:Y128)</f>
        <v>0</v>
      </c>
    </row>
    <row r="129" spans="1:26" x14ac:dyDescent="0.2">
      <c r="A129" s="1012">
        <v>1</v>
      </c>
      <c r="B129" s="1011" t="s">
        <v>526</v>
      </c>
      <c r="C129" s="1008">
        <v>0</v>
      </c>
      <c r="D129" s="1007">
        <v>0</v>
      </c>
      <c r="E129" s="994">
        <v>0</v>
      </c>
      <c r="F129" s="1006">
        <f t="shared" si="102"/>
        <v>0</v>
      </c>
      <c r="G129" s="994">
        <v>0</v>
      </c>
      <c r="H129" s="994">
        <v>0</v>
      </c>
      <c r="I129" s="994">
        <v>0</v>
      </c>
      <c r="J129" s="1006">
        <f t="shared" si="103"/>
        <v>0</v>
      </c>
      <c r="K129" s="994">
        <v>0</v>
      </c>
      <c r="L129" s="994">
        <v>0</v>
      </c>
      <c r="M129" s="1007">
        <v>0</v>
      </c>
      <c r="N129" s="1006">
        <f t="shared" si="104"/>
        <v>0</v>
      </c>
      <c r="O129" s="994">
        <v>0</v>
      </c>
      <c r="P129" s="994">
        <v>0</v>
      </c>
      <c r="Q129" s="994">
        <v>0</v>
      </c>
      <c r="R129" s="1006">
        <f t="shared" si="105"/>
        <v>0</v>
      </c>
      <c r="S129" s="994">
        <v>0</v>
      </c>
      <c r="T129" s="994">
        <v>0</v>
      </c>
      <c r="U129" s="994">
        <v>0</v>
      </c>
      <c r="V129" s="1006">
        <f t="shared" si="106"/>
        <v>0</v>
      </c>
      <c r="W129" s="993">
        <f t="shared" si="107"/>
        <v>0</v>
      </c>
      <c r="X129" s="994">
        <f t="shared" si="108"/>
        <v>0</v>
      </c>
      <c r="Y129" s="994">
        <f t="shared" si="109"/>
        <v>0</v>
      </c>
      <c r="Z129" s="995">
        <f t="shared" si="110"/>
        <v>0</v>
      </c>
    </row>
    <row r="130" spans="1:26" x14ac:dyDescent="0.2">
      <c r="A130" s="1012">
        <v>2</v>
      </c>
      <c r="B130" s="1011" t="s">
        <v>525</v>
      </c>
      <c r="C130" s="1008">
        <v>0</v>
      </c>
      <c r="D130" s="1007">
        <v>0</v>
      </c>
      <c r="E130" s="994">
        <v>0</v>
      </c>
      <c r="F130" s="1006">
        <f t="shared" si="102"/>
        <v>0</v>
      </c>
      <c r="G130" s="994">
        <v>0</v>
      </c>
      <c r="H130" s="994">
        <v>0</v>
      </c>
      <c r="I130" s="994">
        <v>0</v>
      </c>
      <c r="J130" s="1006">
        <f t="shared" si="103"/>
        <v>0</v>
      </c>
      <c r="K130" s="994">
        <v>0</v>
      </c>
      <c r="L130" s="994">
        <v>0</v>
      </c>
      <c r="M130" s="1007">
        <v>0</v>
      </c>
      <c r="N130" s="1006">
        <f t="shared" si="104"/>
        <v>0</v>
      </c>
      <c r="O130" s="994">
        <v>0</v>
      </c>
      <c r="P130" s="994">
        <v>0</v>
      </c>
      <c r="Q130" s="994">
        <v>0</v>
      </c>
      <c r="R130" s="1006">
        <f t="shared" si="105"/>
        <v>0</v>
      </c>
      <c r="S130" s="994">
        <v>0</v>
      </c>
      <c r="T130" s="994">
        <v>0</v>
      </c>
      <c r="U130" s="994">
        <v>0</v>
      </c>
      <c r="V130" s="1006">
        <f t="shared" si="106"/>
        <v>0</v>
      </c>
      <c r="W130" s="993">
        <f t="shared" si="107"/>
        <v>0</v>
      </c>
      <c r="X130" s="994">
        <f t="shared" si="108"/>
        <v>0</v>
      </c>
      <c r="Y130" s="994">
        <f t="shared" si="109"/>
        <v>0</v>
      </c>
      <c r="Z130" s="995">
        <f t="shared" si="110"/>
        <v>0</v>
      </c>
    </row>
    <row r="131" spans="1:26" x14ac:dyDescent="0.2">
      <c r="A131" s="1012">
        <v>3</v>
      </c>
      <c r="B131" s="1011" t="s">
        <v>524</v>
      </c>
      <c r="C131" s="1008">
        <v>0</v>
      </c>
      <c r="D131" s="1007">
        <v>0</v>
      </c>
      <c r="E131" s="994">
        <v>0</v>
      </c>
      <c r="F131" s="1006">
        <f t="shared" si="102"/>
        <v>0</v>
      </c>
      <c r="G131" s="994">
        <v>0</v>
      </c>
      <c r="H131" s="994">
        <v>0</v>
      </c>
      <c r="I131" s="994">
        <v>0</v>
      </c>
      <c r="J131" s="1006">
        <f t="shared" si="103"/>
        <v>0</v>
      </c>
      <c r="K131" s="994">
        <v>0</v>
      </c>
      <c r="L131" s="994">
        <v>0</v>
      </c>
      <c r="M131" s="1007">
        <v>0</v>
      </c>
      <c r="N131" s="1006">
        <f t="shared" si="104"/>
        <v>0</v>
      </c>
      <c r="O131" s="994">
        <v>0</v>
      </c>
      <c r="P131" s="994">
        <v>0</v>
      </c>
      <c r="Q131" s="994">
        <v>0</v>
      </c>
      <c r="R131" s="1006">
        <f t="shared" si="105"/>
        <v>0</v>
      </c>
      <c r="S131" s="994">
        <v>1</v>
      </c>
      <c r="T131" s="994">
        <v>122</v>
      </c>
      <c r="U131" s="994">
        <v>6</v>
      </c>
      <c r="V131" s="1006">
        <f t="shared" si="106"/>
        <v>128</v>
      </c>
      <c r="W131" s="993">
        <f t="shared" si="107"/>
        <v>1</v>
      </c>
      <c r="X131" s="994">
        <f t="shared" si="108"/>
        <v>122</v>
      </c>
      <c r="Y131" s="994">
        <f t="shared" si="109"/>
        <v>6</v>
      </c>
      <c r="Z131" s="995">
        <f t="shared" si="110"/>
        <v>128</v>
      </c>
    </row>
    <row r="132" spans="1:26" x14ac:dyDescent="0.2">
      <c r="A132" s="1012">
        <v>4</v>
      </c>
      <c r="B132" s="1011" t="s">
        <v>570</v>
      </c>
      <c r="C132" s="1008">
        <v>0</v>
      </c>
      <c r="D132" s="1007">
        <v>0</v>
      </c>
      <c r="E132" s="994">
        <v>0</v>
      </c>
      <c r="F132" s="1006">
        <f t="shared" si="102"/>
        <v>0</v>
      </c>
      <c r="G132" s="994">
        <v>0</v>
      </c>
      <c r="H132" s="994">
        <v>0</v>
      </c>
      <c r="I132" s="994">
        <v>0</v>
      </c>
      <c r="J132" s="1006">
        <f t="shared" si="103"/>
        <v>0</v>
      </c>
      <c r="K132" s="994">
        <v>0</v>
      </c>
      <c r="L132" s="994">
        <v>0</v>
      </c>
      <c r="M132" s="1007">
        <v>0</v>
      </c>
      <c r="N132" s="1006">
        <f t="shared" si="104"/>
        <v>0</v>
      </c>
      <c r="O132" s="994">
        <v>1</v>
      </c>
      <c r="P132" s="994">
        <v>46</v>
      </c>
      <c r="Q132" s="994">
        <v>30</v>
      </c>
      <c r="R132" s="1006">
        <f t="shared" si="105"/>
        <v>76</v>
      </c>
      <c r="S132" s="994">
        <v>0</v>
      </c>
      <c r="T132" s="994">
        <v>0</v>
      </c>
      <c r="U132" s="994">
        <v>0</v>
      </c>
      <c r="V132" s="1006">
        <f t="shared" si="106"/>
        <v>0</v>
      </c>
      <c r="W132" s="993">
        <f t="shared" si="107"/>
        <v>1</v>
      </c>
      <c r="X132" s="994">
        <f t="shared" si="108"/>
        <v>46</v>
      </c>
      <c r="Y132" s="994">
        <f t="shared" si="109"/>
        <v>30</v>
      </c>
      <c r="Z132" s="995">
        <f t="shared" si="110"/>
        <v>76</v>
      </c>
    </row>
    <row r="133" spans="1:26" x14ac:dyDescent="0.2">
      <c r="A133" s="1012">
        <v>5</v>
      </c>
      <c r="B133" s="1011" t="s">
        <v>522</v>
      </c>
      <c r="C133" s="1008">
        <v>4</v>
      </c>
      <c r="D133" s="1007">
        <v>20</v>
      </c>
      <c r="E133" s="994">
        <v>8</v>
      </c>
      <c r="F133" s="1006">
        <f t="shared" si="102"/>
        <v>28</v>
      </c>
      <c r="G133" s="994">
        <v>0</v>
      </c>
      <c r="H133" s="994">
        <v>0</v>
      </c>
      <c r="I133" s="994">
        <v>0</v>
      </c>
      <c r="J133" s="1006">
        <f t="shared" si="103"/>
        <v>0</v>
      </c>
      <c r="K133" s="994">
        <v>0</v>
      </c>
      <c r="L133" s="994">
        <v>0</v>
      </c>
      <c r="M133" s="1007">
        <v>0</v>
      </c>
      <c r="N133" s="1006">
        <f t="shared" si="104"/>
        <v>0</v>
      </c>
      <c r="O133" s="994">
        <v>0</v>
      </c>
      <c r="P133" s="994">
        <v>0</v>
      </c>
      <c r="Q133" s="994">
        <v>0</v>
      </c>
      <c r="R133" s="1006">
        <f t="shared" si="105"/>
        <v>0</v>
      </c>
      <c r="S133" s="994">
        <v>0</v>
      </c>
      <c r="T133" s="994">
        <v>0</v>
      </c>
      <c r="U133" s="994">
        <v>0</v>
      </c>
      <c r="V133" s="1006">
        <f t="shared" si="106"/>
        <v>0</v>
      </c>
      <c r="W133" s="993">
        <f t="shared" si="107"/>
        <v>4</v>
      </c>
      <c r="X133" s="994">
        <f t="shared" si="108"/>
        <v>20</v>
      </c>
      <c r="Y133" s="994">
        <f t="shared" si="109"/>
        <v>8</v>
      </c>
      <c r="Z133" s="995">
        <f t="shared" si="110"/>
        <v>28</v>
      </c>
    </row>
    <row r="134" spans="1:26" x14ac:dyDescent="0.2">
      <c r="A134" s="1012">
        <v>6</v>
      </c>
      <c r="B134" s="1011" t="s">
        <v>521</v>
      </c>
      <c r="C134" s="1008">
        <v>0</v>
      </c>
      <c r="D134" s="1007">
        <v>0</v>
      </c>
      <c r="E134" s="994">
        <v>0</v>
      </c>
      <c r="F134" s="1006">
        <f t="shared" si="102"/>
        <v>0</v>
      </c>
      <c r="G134" s="994">
        <v>8</v>
      </c>
      <c r="H134" s="994">
        <f>74+11</f>
        <v>85</v>
      </c>
      <c r="I134" s="994">
        <v>27</v>
      </c>
      <c r="J134" s="1006">
        <f t="shared" si="103"/>
        <v>112</v>
      </c>
      <c r="K134" s="994">
        <v>2</v>
      </c>
      <c r="L134" s="994">
        <v>31</v>
      </c>
      <c r="M134" s="1007">
        <v>34</v>
      </c>
      <c r="N134" s="1006">
        <f t="shared" si="104"/>
        <v>65</v>
      </c>
      <c r="O134" s="994">
        <v>1</v>
      </c>
      <c r="P134" s="994">
        <v>40</v>
      </c>
      <c r="Q134" s="994">
        <v>20</v>
      </c>
      <c r="R134" s="1006">
        <f t="shared" si="105"/>
        <v>60</v>
      </c>
      <c r="S134" s="994">
        <v>1</v>
      </c>
      <c r="T134" s="994">
        <f>159+1</f>
        <v>160</v>
      </c>
      <c r="U134" s="994">
        <v>129</v>
      </c>
      <c r="V134" s="1006">
        <f t="shared" si="106"/>
        <v>289</v>
      </c>
      <c r="W134" s="993">
        <f t="shared" si="107"/>
        <v>12</v>
      </c>
      <c r="X134" s="994">
        <f t="shared" si="108"/>
        <v>316</v>
      </c>
      <c r="Y134" s="994">
        <f t="shared" si="109"/>
        <v>210</v>
      </c>
      <c r="Z134" s="995">
        <f t="shared" si="110"/>
        <v>526</v>
      </c>
    </row>
    <row r="135" spans="1:26" x14ac:dyDescent="0.2">
      <c r="A135" s="1012">
        <v>7</v>
      </c>
      <c r="B135" s="1011" t="s">
        <v>520</v>
      </c>
      <c r="C135" s="1008">
        <v>0</v>
      </c>
      <c r="D135" s="1007">
        <v>0</v>
      </c>
      <c r="E135" s="994">
        <v>0</v>
      </c>
      <c r="F135" s="1006">
        <f t="shared" si="102"/>
        <v>0</v>
      </c>
      <c r="G135" s="994">
        <v>0</v>
      </c>
      <c r="H135" s="994">
        <v>0</v>
      </c>
      <c r="I135" s="994">
        <v>0</v>
      </c>
      <c r="J135" s="1006">
        <f t="shared" si="103"/>
        <v>0</v>
      </c>
      <c r="K135" s="994">
        <v>0</v>
      </c>
      <c r="L135" s="994">
        <v>0</v>
      </c>
      <c r="M135" s="1007">
        <v>0</v>
      </c>
      <c r="N135" s="1006">
        <f t="shared" si="104"/>
        <v>0</v>
      </c>
      <c r="O135" s="994">
        <v>0</v>
      </c>
      <c r="P135" s="994">
        <v>0</v>
      </c>
      <c r="Q135" s="994">
        <v>0</v>
      </c>
      <c r="R135" s="1006">
        <f t="shared" si="105"/>
        <v>0</v>
      </c>
      <c r="S135" s="994">
        <v>0</v>
      </c>
      <c r="T135" s="994">
        <v>0</v>
      </c>
      <c r="U135" s="994">
        <v>0</v>
      </c>
      <c r="V135" s="1006">
        <f t="shared" si="106"/>
        <v>0</v>
      </c>
      <c r="W135" s="993">
        <f t="shared" si="107"/>
        <v>0</v>
      </c>
      <c r="X135" s="994">
        <f t="shared" si="108"/>
        <v>0</v>
      </c>
      <c r="Y135" s="994">
        <f t="shared" si="109"/>
        <v>0</v>
      </c>
      <c r="Z135" s="995">
        <f t="shared" si="110"/>
        <v>0</v>
      </c>
    </row>
    <row r="136" spans="1:26" x14ac:dyDescent="0.2">
      <c r="A136" s="1012">
        <v>8</v>
      </c>
      <c r="B136" s="1011" t="s">
        <v>519</v>
      </c>
      <c r="C136" s="1008">
        <v>1</v>
      </c>
      <c r="D136" s="1007">
        <v>3</v>
      </c>
      <c r="E136" s="994">
        <v>4</v>
      </c>
      <c r="F136" s="1006">
        <f t="shared" si="102"/>
        <v>7</v>
      </c>
      <c r="G136" s="994">
        <v>0</v>
      </c>
      <c r="H136" s="994">
        <v>0</v>
      </c>
      <c r="I136" s="994">
        <v>0</v>
      </c>
      <c r="J136" s="1006">
        <f t="shared" si="103"/>
        <v>0</v>
      </c>
      <c r="K136" s="994">
        <v>0</v>
      </c>
      <c r="L136" s="994">
        <v>0</v>
      </c>
      <c r="M136" s="1007">
        <v>0</v>
      </c>
      <c r="N136" s="1006">
        <f t="shared" si="104"/>
        <v>0</v>
      </c>
      <c r="O136" s="994">
        <v>0</v>
      </c>
      <c r="P136" s="994">
        <v>0</v>
      </c>
      <c r="Q136" s="994">
        <v>0</v>
      </c>
      <c r="R136" s="1006">
        <f t="shared" si="105"/>
        <v>0</v>
      </c>
      <c r="S136" s="994">
        <v>0</v>
      </c>
      <c r="T136" s="994">
        <v>0</v>
      </c>
      <c r="U136" s="994">
        <v>0</v>
      </c>
      <c r="V136" s="1006">
        <f t="shared" si="106"/>
        <v>0</v>
      </c>
      <c r="W136" s="993">
        <f t="shared" si="107"/>
        <v>1</v>
      </c>
      <c r="X136" s="994">
        <f t="shared" si="108"/>
        <v>3</v>
      </c>
      <c r="Y136" s="994">
        <f t="shared" si="109"/>
        <v>4</v>
      </c>
      <c r="Z136" s="995">
        <f t="shared" si="110"/>
        <v>7</v>
      </c>
    </row>
    <row r="137" spans="1:26" ht="13.5" thickBot="1" x14ac:dyDescent="0.25">
      <c r="A137" s="1010">
        <v>9</v>
      </c>
      <c r="B137" s="1009" t="s">
        <v>518</v>
      </c>
      <c r="C137" s="1008">
        <v>3</v>
      </c>
      <c r="D137" s="1007">
        <v>7</v>
      </c>
      <c r="E137" s="994">
        <v>10</v>
      </c>
      <c r="F137" s="1006">
        <f t="shared" si="102"/>
        <v>17</v>
      </c>
      <c r="G137" s="994">
        <v>4</v>
      </c>
      <c r="H137" s="994">
        <f>23+1</f>
        <v>24</v>
      </c>
      <c r="I137" s="994">
        <v>28</v>
      </c>
      <c r="J137" s="1006">
        <f t="shared" si="103"/>
        <v>52</v>
      </c>
      <c r="K137" s="994">
        <v>5</v>
      </c>
      <c r="L137" s="994">
        <v>145</v>
      </c>
      <c r="M137" s="1007">
        <v>9</v>
      </c>
      <c r="N137" s="1006">
        <f t="shared" si="104"/>
        <v>154</v>
      </c>
      <c r="O137" s="994">
        <v>2</v>
      </c>
      <c r="P137" s="994">
        <v>102</v>
      </c>
      <c r="Q137" s="994">
        <v>45</v>
      </c>
      <c r="R137" s="1006">
        <f t="shared" si="105"/>
        <v>147</v>
      </c>
      <c r="S137" s="994">
        <v>2</v>
      </c>
      <c r="T137" s="994">
        <v>354</v>
      </c>
      <c r="U137" s="994">
        <v>8</v>
      </c>
      <c r="V137" s="1006">
        <f t="shared" si="106"/>
        <v>362</v>
      </c>
      <c r="W137" s="993">
        <f t="shared" si="107"/>
        <v>16</v>
      </c>
      <c r="X137" s="994">
        <f t="shared" si="108"/>
        <v>632</v>
      </c>
      <c r="Y137" s="994">
        <f t="shared" si="109"/>
        <v>100</v>
      </c>
      <c r="Z137" s="995">
        <f t="shared" si="110"/>
        <v>732</v>
      </c>
    </row>
    <row r="138" spans="1:26" x14ac:dyDescent="0.2">
      <c r="A138" s="3102" t="s">
        <v>3</v>
      </c>
      <c r="B138" s="3103"/>
      <c r="C138" s="3073">
        <f t="shared" ref="C138:Z138" si="111">SUM(C128:C137)</f>
        <v>8</v>
      </c>
      <c r="D138" s="3075">
        <f t="shared" si="111"/>
        <v>30</v>
      </c>
      <c r="E138" s="3075">
        <f t="shared" si="111"/>
        <v>22</v>
      </c>
      <c r="F138" s="3095">
        <f t="shared" si="111"/>
        <v>52</v>
      </c>
      <c r="G138" s="3073">
        <f t="shared" si="111"/>
        <v>12</v>
      </c>
      <c r="H138" s="3075">
        <f t="shared" si="111"/>
        <v>109</v>
      </c>
      <c r="I138" s="3075">
        <f t="shared" si="111"/>
        <v>55</v>
      </c>
      <c r="J138" s="3095">
        <f t="shared" si="111"/>
        <v>164</v>
      </c>
      <c r="K138" s="3073">
        <f t="shared" si="111"/>
        <v>7</v>
      </c>
      <c r="L138" s="3075">
        <f t="shared" si="111"/>
        <v>176</v>
      </c>
      <c r="M138" s="3075">
        <f t="shared" si="111"/>
        <v>43</v>
      </c>
      <c r="N138" s="3095">
        <f t="shared" si="111"/>
        <v>219</v>
      </c>
      <c r="O138" s="3073">
        <f t="shared" si="111"/>
        <v>4</v>
      </c>
      <c r="P138" s="3075">
        <f t="shared" si="111"/>
        <v>188</v>
      </c>
      <c r="Q138" s="3075">
        <f t="shared" si="111"/>
        <v>95</v>
      </c>
      <c r="R138" s="3095">
        <f t="shared" si="111"/>
        <v>283</v>
      </c>
      <c r="S138" s="3073">
        <f t="shared" si="111"/>
        <v>4</v>
      </c>
      <c r="T138" s="3075">
        <f t="shared" si="111"/>
        <v>636</v>
      </c>
      <c r="U138" s="3075">
        <f t="shared" si="111"/>
        <v>143</v>
      </c>
      <c r="V138" s="3100">
        <f t="shared" si="111"/>
        <v>779</v>
      </c>
      <c r="W138" s="3073">
        <f t="shared" si="111"/>
        <v>35</v>
      </c>
      <c r="X138" s="3075">
        <f t="shared" si="111"/>
        <v>1139</v>
      </c>
      <c r="Y138" s="3075">
        <f t="shared" si="111"/>
        <v>358</v>
      </c>
      <c r="Z138" s="3095">
        <f t="shared" si="111"/>
        <v>1497</v>
      </c>
    </row>
    <row r="139" spans="1:26" ht="13.5" thickBot="1" x14ac:dyDescent="0.25">
      <c r="A139" s="3104"/>
      <c r="B139" s="3105"/>
      <c r="C139" s="3074"/>
      <c r="D139" s="3076"/>
      <c r="E139" s="3076"/>
      <c r="F139" s="3078"/>
      <c r="G139" s="3074"/>
      <c r="H139" s="3076"/>
      <c r="I139" s="3076"/>
      <c r="J139" s="3078"/>
      <c r="K139" s="3074"/>
      <c r="L139" s="3076"/>
      <c r="M139" s="3076"/>
      <c r="N139" s="3078"/>
      <c r="O139" s="3074"/>
      <c r="P139" s="3076"/>
      <c r="Q139" s="3076"/>
      <c r="R139" s="3078"/>
      <c r="S139" s="3074"/>
      <c r="T139" s="3076"/>
      <c r="U139" s="3076"/>
      <c r="V139" s="3101"/>
      <c r="W139" s="3074"/>
      <c r="X139" s="3076"/>
      <c r="Y139" s="3076"/>
      <c r="Z139" s="3078"/>
    </row>
    <row r="140" spans="1:26" x14ac:dyDescent="0.2">
      <c r="C140" s="656">
        <f>+C138+G138</f>
        <v>20</v>
      </c>
      <c r="D140" s="656">
        <f t="shared" ref="D140:E140" si="112">+D138+H138</f>
        <v>139</v>
      </c>
      <c r="E140" s="656">
        <f t="shared" si="112"/>
        <v>77</v>
      </c>
      <c r="F140" s="656">
        <f>+F138+J138</f>
        <v>216</v>
      </c>
    </row>
    <row r="141" spans="1:26" x14ac:dyDescent="0.2">
      <c r="A141" s="1018"/>
      <c r="B141" s="1018"/>
      <c r="C141" s="1018">
        <f>SUM(C128,G128,K128)</f>
        <v>0</v>
      </c>
      <c r="D141" s="1018"/>
      <c r="E141" s="1018"/>
      <c r="F141" s="1018"/>
      <c r="G141" s="1018"/>
      <c r="H141" s="1018"/>
      <c r="I141" s="1018"/>
      <c r="J141" s="1018"/>
      <c r="K141" s="1018"/>
      <c r="L141" s="1018"/>
      <c r="M141" s="1018"/>
      <c r="N141" s="1018"/>
      <c r="O141" s="1018"/>
      <c r="P141" s="1018"/>
      <c r="Q141" s="1018"/>
      <c r="R141" s="1018"/>
      <c r="S141" s="1018"/>
      <c r="T141" s="1018"/>
      <c r="U141" s="1018"/>
      <c r="V141" s="1018"/>
      <c r="W141" s="1018"/>
      <c r="X141" s="1018"/>
      <c r="Y141" s="1018"/>
      <c r="Z141" s="1018"/>
    </row>
    <row r="142" spans="1:26" x14ac:dyDescent="0.2">
      <c r="C142" s="656"/>
    </row>
    <row r="145" spans="1:26" ht="15.75" x14ac:dyDescent="0.25">
      <c r="A145" s="3069" t="s">
        <v>577</v>
      </c>
      <c r="B145" s="3069"/>
      <c r="C145" s="3069"/>
      <c r="D145" s="3069"/>
      <c r="E145" s="3069"/>
      <c r="F145" s="3069"/>
      <c r="G145" s="3069"/>
      <c r="H145" s="3069"/>
      <c r="I145" s="3069"/>
      <c r="J145" s="3069"/>
      <c r="K145" s="3069"/>
      <c r="L145" s="3069"/>
      <c r="M145" s="3069"/>
      <c r="N145" s="3069"/>
      <c r="O145" s="3069"/>
      <c r="P145" s="3069"/>
      <c r="Q145" s="3069"/>
      <c r="R145" s="3069"/>
      <c r="S145" s="3069"/>
      <c r="T145" s="3069"/>
      <c r="U145" s="3069"/>
      <c r="V145" s="3069"/>
      <c r="W145" s="3069"/>
      <c r="X145" s="3069"/>
      <c r="Y145" s="3069"/>
      <c r="Z145" s="3069"/>
    </row>
    <row r="146" spans="1:26" ht="15.75" x14ac:dyDescent="0.25">
      <c r="A146" s="3069" t="s">
        <v>582</v>
      </c>
      <c r="B146" s="3069"/>
      <c r="C146" s="3069"/>
      <c r="D146" s="3069"/>
      <c r="E146" s="3069"/>
      <c r="F146" s="3069"/>
      <c r="G146" s="3069"/>
      <c r="H146" s="3069"/>
      <c r="I146" s="3069"/>
      <c r="J146" s="3069"/>
      <c r="K146" s="3069"/>
      <c r="L146" s="3069"/>
      <c r="M146" s="3069"/>
      <c r="N146" s="3069"/>
      <c r="O146" s="3069"/>
      <c r="P146" s="3069"/>
      <c r="Q146" s="3069"/>
      <c r="R146" s="3069"/>
      <c r="S146" s="3069"/>
      <c r="T146" s="3069"/>
      <c r="U146" s="3069"/>
      <c r="V146" s="3069"/>
      <c r="W146" s="3069"/>
      <c r="X146" s="3069"/>
      <c r="Y146" s="3069"/>
      <c r="Z146" s="3069"/>
    </row>
    <row r="148" spans="1:26" ht="13.5" thickBot="1" x14ac:dyDescent="0.25"/>
    <row r="149" spans="1:26" x14ac:dyDescent="0.2">
      <c r="A149" s="3070" t="s">
        <v>529</v>
      </c>
      <c r="B149" s="3071"/>
      <c r="C149" s="3070" t="s">
        <v>575</v>
      </c>
      <c r="D149" s="3071"/>
      <c r="E149" s="3071"/>
      <c r="F149" s="3072"/>
      <c r="G149" s="3070" t="s">
        <v>574</v>
      </c>
      <c r="H149" s="3071"/>
      <c r="I149" s="3071"/>
      <c r="J149" s="3072"/>
      <c r="K149" s="3070" t="s">
        <v>573</v>
      </c>
      <c r="L149" s="3071"/>
      <c r="M149" s="3071"/>
      <c r="N149" s="3072"/>
      <c r="O149" s="3070" t="s">
        <v>572</v>
      </c>
      <c r="P149" s="3071"/>
      <c r="Q149" s="3071"/>
      <c r="R149" s="3072"/>
      <c r="S149" s="3070" t="s">
        <v>571</v>
      </c>
      <c r="T149" s="3071"/>
      <c r="U149" s="3071"/>
      <c r="V149" s="3072"/>
      <c r="W149" s="3070" t="s">
        <v>3</v>
      </c>
      <c r="X149" s="3071"/>
      <c r="Y149" s="3071"/>
      <c r="Z149" s="3072"/>
    </row>
    <row r="150" spans="1:26" x14ac:dyDescent="0.2">
      <c r="A150" s="3083"/>
      <c r="B150" s="3085"/>
      <c r="C150" s="3083" t="s">
        <v>527</v>
      </c>
      <c r="D150" s="3085" t="s">
        <v>440</v>
      </c>
      <c r="E150" s="3085"/>
      <c r="F150" s="3086"/>
      <c r="G150" s="3083" t="s">
        <v>527</v>
      </c>
      <c r="H150" s="3085" t="s">
        <v>440</v>
      </c>
      <c r="I150" s="3085"/>
      <c r="J150" s="3086"/>
      <c r="K150" s="3083" t="s">
        <v>527</v>
      </c>
      <c r="L150" s="3085" t="s">
        <v>440</v>
      </c>
      <c r="M150" s="3085"/>
      <c r="N150" s="3086"/>
      <c r="O150" s="3083" t="s">
        <v>527</v>
      </c>
      <c r="P150" s="3085" t="s">
        <v>440</v>
      </c>
      <c r="Q150" s="3085"/>
      <c r="R150" s="3086"/>
      <c r="S150" s="3083" t="s">
        <v>527</v>
      </c>
      <c r="T150" s="3085" t="s">
        <v>440</v>
      </c>
      <c r="U150" s="3085"/>
      <c r="V150" s="3086"/>
      <c r="W150" s="3083" t="s">
        <v>527</v>
      </c>
      <c r="X150" s="3085" t="s">
        <v>440</v>
      </c>
      <c r="Y150" s="3085"/>
      <c r="Z150" s="3086"/>
    </row>
    <row r="151" spans="1:26" ht="13.5" thickBot="1" x14ac:dyDescent="0.25">
      <c r="A151" s="3096"/>
      <c r="B151" s="3097"/>
      <c r="C151" s="3096"/>
      <c r="D151" s="1016" t="s">
        <v>127</v>
      </c>
      <c r="E151" s="1016" t="s">
        <v>131</v>
      </c>
      <c r="F151" s="1015" t="s">
        <v>430</v>
      </c>
      <c r="G151" s="3096"/>
      <c r="H151" s="1016" t="s">
        <v>127</v>
      </c>
      <c r="I151" s="1016" t="s">
        <v>131</v>
      </c>
      <c r="J151" s="1015" t="s">
        <v>430</v>
      </c>
      <c r="K151" s="3096"/>
      <c r="L151" s="1016" t="s">
        <v>127</v>
      </c>
      <c r="M151" s="1016" t="s">
        <v>131</v>
      </c>
      <c r="N151" s="1015" t="s">
        <v>430</v>
      </c>
      <c r="O151" s="3096"/>
      <c r="P151" s="1016" t="s">
        <v>127</v>
      </c>
      <c r="Q151" s="1016" t="s">
        <v>131</v>
      </c>
      <c r="R151" s="1015" t="s">
        <v>430</v>
      </c>
      <c r="S151" s="3096"/>
      <c r="T151" s="1016" t="s">
        <v>127</v>
      </c>
      <c r="U151" s="1016" t="s">
        <v>131</v>
      </c>
      <c r="V151" s="1015" t="s">
        <v>430</v>
      </c>
      <c r="W151" s="3096"/>
      <c r="X151" s="1016" t="s">
        <v>127</v>
      </c>
      <c r="Y151" s="1016" t="s">
        <v>131</v>
      </c>
      <c r="Z151" s="1015" t="s">
        <v>430</v>
      </c>
    </row>
    <row r="152" spans="1:26" x14ac:dyDescent="0.2">
      <c r="A152" s="1014">
        <v>0</v>
      </c>
      <c r="B152" s="1013" t="s">
        <v>97</v>
      </c>
      <c r="C152" s="1008">
        <v>0</v>
      </c>
      <c r="D152" s="1007">
        <v>0</v>
      </c>
      <c r="E152" s="994">
        <v>0</v>
      </c>
      <c r="F152" s="1006">
        <f t="shared" ref="F152:F161" si="113">SUM(D152:E152)</f>
        <v>0</v>
      </c>
      <c r="G152" s="994">
        <v>0</v>
      </c>
      <c r="H152" s="994">
        <v>0</v>
      </c>
      <c r="I152" s="994">
        <v>0</v>
      </c>
      <c r="J152" s="1006">
        <f t="shared" ref="J152:J161" si="114">SUM(H152:I152)</f>
        <v>0</v>
      </c>
      <c r="K152" s="994">
        <v>0</v>
      </c>
      <c r="L152" s="994">
        <v>0</v>
      </c>
      <c r="M152" s="1007">
        <v>0</v>
      </c>
      <c r="N152" s="1006">
        <f t="shared" ref="N152:N161" si="115">SUM(L152:M152)</f>
        <v>0</v>
      </c>
      <c r="O152" s="994">
        <v>0</v>
      </c>
      <c r="P152" s="994">
        <v>0</v>
      </c>
      <c r="Q152" s="994">
        <v>0</v>
      </c>
      <c r="R152" s="1006">
        <f t="shared" ref="R152:R161" si="116">SUM(P152:Q152)</f>
        <v>0</v>
      </c>
      <c r="S152" s="994">
        <v>0</v>
      </c>
      <c r="T152" s="994">
        <v>0</v>
      </c>
      <c r="U152" s="994">
        <v>0</v>
      </c>
      <c r="V152" s="1006">
        <f t="shared" ref="V152:V161" si="117">SUM(T152:U152)</f>
        <v>0</v>
      </c>
      <c r="W152" s="993">
        <f t="shared" ref="W152:W161" si="118">C152+G152+K152+O152+S152</f>
        <v>0</v>
      </c>
      <c r="X152" s="994">
        <f t="shared" ref="X152:X161" si="119">D152+H152+L152+P152+T152</f>
        <v>0</v>
      </c>
      <c r="Y152" s="994">
        <f t="shared" ref="Y152:Y161" si="120">E152+I152+M152+Q152+U152</f>
        <v>0</v>
      </c>
      <c r="Z152" s="995">
        <f t="shared" ref="Z152:Z161" si="121">SUM(X152:Y152)</f>
        <v>0</v>
      </c>
    </row>
    <row r="153" spans="1:26" x14ac:dyDescent="0.2">
      <c r="A153" s="1012">
        <v>1</v>
      </c>
      <c r="B153" s="1011" t="s">
        <v>526</v>
      </c>
      <c r="C153" s="1008">
        <v>0</v>
      </c>
      <c r="D153" s="1007">
        <v>0</v>
      </c>
      <c r="E153" s="994">
        <v>0</v>
      </c>
      <c r="F153" s="1006">
        <f t="shared" si="113"/>
        <v>0</v>
      </c>
      <c r="G153" s="994">
        <v>0</v>
      </c>
      <c r="H153" s="994">
        <v>0</v>
      </c>
      <c r="I153" s="994">
        <v>0</v>
      </c>
      <c r="J153" s="1006">
        <f t="shared" si="114"/>
        <v>0</v>
      </c>
      <c r="K153" s="994">
        <v>0</v>
      </c>
      <c r="L153" s="994">
        <v>0</v>
      </c>
      <c r="M153" s="1007">
        <v>0</v>
      </c>
      <c r="N153" s="1006">
        <f t="shared" si="115"/>
        <v>0</v>
      </c>
      <c r="O153" s="994">
        <v>0</v>
      </c>
      <c r="P153" s="994">
        <v>0</v>
      </c>
      <c r="Q153" s="994">
        <v>0</v>
      </c>
      <c r="R153" s="1006">
        <f t="shared" si="116"/>
        <v>0</v>
      </c>
      <c r="S153" s="994">
        <v>0</v>
      </c>
      <c r="T153" s="994">
        <v>0</v>
      </c>
      <c r="U153" s="994">
        <v>0</v>
      </c>
      <c r="V153" s="1006">
        <f t="shared" si="117"/>
        <v>0</v>
      </c>
      <c r="W153" s="993">
        <f t="shared" si="118"/>
        <v>0</v>
      </c>
      <c r="X153" s="994">
        <f t="shared" si="119"/>
        <v>0</v>
      </c>
      <c r="Y153" s="994">
        <f t="shared" si="120"/>
        <v>0</v>
      </c>
      <c r="Z153" s="995">
        <f t="shared" si="121"/>
        <v>0</v>
      </c>
    </row>
    <row r="154" spans="1:26" x14ac:dyDescent="0.2">
      <c r="A154" s="1012">
        <v>2</v>
      </c>
      <c r="B154" s="1011" t="s">
        <v>525</v>
      </c>
      <c r="C154" s="1008">
        <v>0</v>
      </c>
      <c r="D154" s="1007">
        <v>0</v>
      </c>
      <c r="E154" s="994">
        <v>0</v>
      </c>
      <c r="F154" s="1006">
        <f t="shared" si="113"/>
        <v>0</v>
      </c>
      <c r="G154" s="994">
        <v>0</v>
      </c>
      <c r="H154" s="994">
        <v>0</v>
      </c>
      <c r="I154" s="994">
        <v>0</v>
      </c>
      <c r="J154" s="1006">
        <f t="shared" si="114"/>
        <v>0</v>
      </c>
      <c r="K154" s="994">
        <v>0</v>
      </c>
      <c r="L154" s="994">
        <v>0</v>
      </c>
      <c r="M154" s="1007">
        <v>0</v>
      </c>
      <c r="N154" s="1006">
        <f t="shared" si="115"/>
        <v>0</v>
      </c>
      <c r="O154" s="994">
        <v>0</v>
      </c>
      <c r="P154" s="994">
        <v>0</v>
      </c>
      <c r="Q154" s="994">
        <v>0</v>
      </c>
      <c r="R154" s="1006">
        <f t="shared" si="116"/>
        <v>0</v>
      </c>
      <c r="S154" s="994">
        <v>0</v>
      </c>
      <c r="T154" s="994">
        <v>0</v>
      </c>
      <c r="U154" s="994">
        <v>0</v>
      </c>
      <c r="V154" s="1006">
        <f t="shared" si="117"/>
        <v>0</v>
      </c>
      <c r="W154" s="993">
        <f t="shared" si="118"/>
        <v>0</v>
      </c>
      <c r="X154" s="994">
        <f t="shared" si="119"/>
        <v>0</v>
      </c>
      <c r="Y154" s="994">
        <f t="shared" si="120"/>
        <v>0</v>
      </c>
      <c r="Z154" s="995">
        <f t="shared" si="121"/>
        <v>0</v>
      </c>
    </row>
    <row r="155" spans="1:26" x14ac:dyDescent="0.2">
      <c r="A155" s="1012">
        <v>3</v>
      </c>
      <c r="B155" s="1011" t="s">
        <v>524</v>
      </c>
      <c r="C155" s="1008">
        <v>0</v>
      </c>
      <c r="D155" s="1007">
        <v>0</v>
      </c>
      <c r="E155" s="994">
        <v>0</v>
      </c>
      <c r="F155" s="1006">
        <f t="shared" si="113"/>
        <v>0</v>
      </c>
      <c r="G155" s="994">
        <v>0</v>
      </c>
      <c r="H155" s="994">
        <v>0</v>
      </c>
      <c r="I155" s="994">
        <v>0</v>
      </c>
      <c r="J155" s="1006">
        <f t="shared" si="114"/>
        <v>0</v>
      </c>
      <c r="K155" s="994">
        <v>1</v>
      </c>
      <c r="L155" s="994">
        <v>28</v>
      </c>
      <c r="M155" s="1007">
        <v>4</v>
      </c>
      <c r="N155" s="1006">
        <f t="shared" si="115"/>
        <v>32</v>
      </c>
      <c r="O155" s="994">
        <v>1</v>
      </c>
      <c r="P155" s="994">
        <v>71</v>
      </c>
      <c r="Q155" s="994">
        <v>2</v>
      </c>
      <c r="R155" s="1006">
        <f t="shared" si="116"/>
        <v>73</v>
      </c>
      <c r="S155" s="994">
        <v>0</v>
      </c>
      <c r="T155" s="994">
        <v>0</v>
      </c>
      <c r="U155" s="994">
        <v>0</v>
      </c>
      <c r="V155" s="1006">
        <f t="shared" si="117"/>
        <v>0</v>
      </c>
      <c r="W155" s="993">
        <f t="shared" si="118"/>
        <v>2</v>
      </c>
      <c r="X155" s="994">
        <f t="shared" si="119"/>
        <v>99</v>
      </c>
      <c r="Y155" s="994">
        <f t="shared" si="120"/>
        <v>6</v>
      </c>
      <c r="Z155" s="995">
        <f t="shared" si="121"/>
        <v>105</v>
      </c>
    </row>
    <row r="156" spans="1:26" x14ac:dyDescent="0.2">
      <c r="A156" s="1012">
        <v>4</v>
      </c>
      <c r="B156" s="1011" t="s">
        <v>570</v>
      </c>
      <c r="C156" s="1008">
        <v>1</v>
      </c>
      <c r="D156" s="1007">
        <v>3</v>
      </c>
      <c r="E156" s="994">
        <v>1</v>
      </c>
      <c r="F156" s="1006">
        <f t="shared" si="113"/>
        <v>4</v>
      </c>
      <c r="G156" s="994">
        <v>0</v>
      </c>
      <c r="H156" s="994">
        <v>0</v>
      </c>
      <c r="I156" s="994">
        <v>0</v>
      </c>
      <c r="J156" s="1006">
        <f t="shared" si="114"/>
        <v>0</v>
      </c>
      <c r="K156" s="994">
        <v>0</v>
      </c>
      <c r="L156" s="994">
        <v>0</v>
      </c>
      <c r="M156" s="1007">
        <v>0</v>
      </c>
      <c r="N156" s="1006">
        <f t="shared" si="115"/>
        <v>0</v>
      </c>
      <c r="O156" s="994">
        <v>0</v>
      </c>
      <c r="P156" s="994">
        <v>0</v>
      </c>
      <c r="Q156" s="994">
        <v>0</v>
      </c>
      <c r="R156" s="1006">
        <f t="shared" si="116"/>
        <v>0</v>
      </c>
      <c r="S156" s="994">
        <v>0</v>
      </c>
      <c r="T156" s="994">
        <v>0</v>
      </c>
      <c r="U156" s="994">
        <v>0</v>
      </c>
      <c r="V156" s="1006">
        <f t="shared" si="117"/>
        <v>0</v>
      </c>
      <c r="W156" s="993">
        <f t="shared" si="118"/>
        <v>1</v>
      </c>
      <c r="X156" s="994">
        <f t="shared" si="119"/>
        <v>3</v>
      </c>
      <c r="Y156" s="994">
        <f t="shared" si="120"/>
        <v>1</v>
      </c>
      <c r="Z156" s="995">
        <f t="shared" si="121"/>
        <v>4</v>
      </c>
    </row>
    <row r="157" spans="1:26" x14ac:dyDescent="0.2">
      <c r="A157" s="1012">
        <v>5</v>
      </c>
      <c r="B157" s="1011" t="s">
        <v>522</v>
      </c>
      <c r="C157" s="1008">
        <v>1</v>
      </c>
      <c r="D157" s="1007">
        <v>0</v>
      </c>
      <c r="E157" s="994">
        <v>1</v>
      </c>
      <c r="F157" s="1006">
        <f t="shared" si="113"/>
        <v>1</v>
      </c>
      <c r="G157" s="994">
        <v>0</v>
      </c>
      <c r="H157" s="994">
        <v>0</v>
      </c>
      <c r="I157" s="994">
        <v>0</v>
      </c>
      <c r="J157" s="1006">
        <f t="shared" si="114"/>
        <v>0</v>
      </c>
      <c r="K157" s="994">
        <v>0</v>
      </c>
      <c r="L157" s="994">
        <v>0</v>
      </c>
      <c r="M157" s="1007">
        <v>0</v>
      </c>
      <c r="N157" s="1006">
        <f t="shared" si="115"/>
        <v>0</v>
      </c>
      <c r="O157" s="994">
        <v>0</v>
      </c>
      <c r="P157" s="994">
        <v>0</v>
      </c>
      <c r="Q157" s="994">
        <v>0</v>
      </c>
      <c r="R157" s="1006">
        <f t="shared" si="116"/>
        <v>0</v>
      </c>
      <c r="S157" s="994">
        <v>1</v>
      </c>
      <c r="T157" s="994">
        <v>136</v>
      </c>
      <c r="U157" s="994">
        <v>0</v>
      </c>
      <c r="V157" s="1006">
        <f t="shared" si="117"/>
        <v>136</v>
      </c>
      <c r="W157" s="993">
        <f t="shared" si="118"/>
        <v>2</v>
      </c>
      <c r="X157" s="994">
        <f t="shared" si="119"/>
        <v>136</v>
      </c>
      <c r="Y157" s="994">
        <f t="shared" si="120"/>
        <v>1</v>
      </c>
      <c r="Z157" s="995">
        <f t="shared" si="121"/>
        <v>137</v>
      </c>
    </row>
    <row r="158" spans="1:26" x14ac:dyDescent="0.2">
      <c r="A158" s="1012">
        <v>6</v>
      </c>
      <c r="B158" s="1011" t="s">
        <v>521</v>
      </c>
      <c r="C158" s="1008">
        <v>8</v>
      </c>
      <c r="D158" s="1007">
        <v>24</v>
      </c>
      <c r="E158" s="994">
        <v>30</v>
      </c>
      <c r="F158" s="1006">
        <f t="shared" si="113"/>
        <v>54</v>
      </c>
      <c r="G158" s="994">
        <v>5</v>
      </c>
      <c r="H158" s="994">
        <v>43</v>
      </c>
      <c r="I158" s="994">
        <v>36</v>
      </c>
      <c r="J158" s="1006">
        <f t="shared" si="114"/>
        <v>79</v>
      </c>
      <c r="K158" s="994">
        <v>3</v>
      </c>
      <c r="L158" s="994">
        <v>95</v>
      </c>
      <c r="M158" s="1007">
        <v>24</v>
      </c>
      <c r="N158" s="1006">
        <f t="shared" si="115"/>
        <v>119</v>
      </c>
      <c r="O158" s="994">
        <v>2</v>
      </c>
      <c r="P158" s="994">
        <v>111</v>
      </c>
      <c r="Q158" s="994">
        <v>22</v>
      </c>
      <c r="R158" s="1006">
        <f t="shared" si="116"/>
        <v>133</v>
      </c>
      <c r="S158" s="994">
        <v>0</v>
      </c>
      <c r="T158" s="994">
        <v>0</v>
      </c>
      <c r="U158" s="994">
        <v>0</v>
      </c>
      <c r="V158" s="1006">
        <f t="shared" si="117"/>
        <v>0</v>
      </c>
      <c r="W158" s="993">
        <f t="shared" si="118"/>
        <v>18</v>
      </c>
      <c r="X158" s="994">
        <f t="shared" si="119"/>
        <v>273</v>
      </c>
      <c r="Y158" s="994">
        <f t="shared" si="120"/>
        <v>112</v>
      </c>
      <c r="Z158" s="995">
        <f t="shared" si="121"/>
        <v>385</v>
      </c>
    </row>
    <row r="159" spans="1:26" x14ac:dyDescent="0.2">
      <c r="A159" s="1012">
        <v>7</v>
      </c>
      <c r="B159" s="1011" t="s">
        <v>520</v>
      </c>
      <c r="C159" s="1008">
        <v>0</v>
      </c>
      <c r="D159" s="1007">
        <v>0</v>
      </c>
      <c r="E159" s="994">
        <v>0</v>
      </c>
      <c r="F159" s="1006">
        <f t="shared" si="113"/>
        <v>0</v>
      </c>
      <c r="G159" s="994">
        <v>0</v>
      </c>
      <c r="H159" s="994">
        <v>0</v>
      </c>
      <c r="I159" s="994">
        <v>0</v>
      </c>
      <c r="J159" s="1006">
        <f t="shared" si="114"/>
        <v>0</v>
      </c>
      <c r="K159" s="994">
        <v>0</v>
      </c>
      <c r="L159" s="994">
        <v>0</v>
      </c>
      <c r="M159" s="1007">
        <v>0</v>
      </c>
      <c r="N159" s="1006">
        <f t="shared" si="115"/>
        <v>0</v>
      </c>
      <c r="O159" s="994">
        <v>0</v>
      </c>
      <c r="P159" s="994">
        <v>0</v>
      </c>
      <c r="Q159" s="994">
        <v>0</v>
      </c>
      <c r="R159" s="1006">
        <f t="shared" si="116"/>
        <v>0</v>
      </c>
      <c r="S159" s="994">
        <v>1</v>
      </c>
      <c r="T159" s="994">
        <v>92</v>
      </c>
      <c r="U159" s="994">
        <v>33</v>
      </c>
      <c r="V159" s="1006">
        <f t="shared" si="117"/>
        <v>125</v>
      </c>
      <c r="W159" s="993">
        <f t="shared" si="118"/>
        <v>1</v>
      </c>
      <c r="X159" s="994">
        <f t="shared" si="119"/>
        <v>92</v>
      </c>
      <c r="Y159" s="994">
        <f t="shared" si="120"/>
        <v>33</v>
      </c>
      <c r="Z159" s="995">
        <f t="shared" si="121"/>
        <v>125</v>
      </c>
    </row>
    <row r="160" spans="1:26" x14ac:dyDescent="0.2">
      <c r="A160" s="1012">
        <v>8</v>
      </c>
      <c r="B160" s="1011" t="s">
        <v>519</v>
      </c>
      <c r="C160" s="1008">
        <v>3</v>
      </c>
      <c r="D160" s="1007">
        <v>11</v>
      </c>
      <c r="E160" s="994">
        <v>4</v>
      </c>
      <c r="F160" s="1006">
        <f t="shared" si="113"/>
        <v>15</v>
      </c>
      <c r="G160" s="994">
        <v>1</v>
      </c>
      <c r="H160" s="994">
        <v>11</v>
      </c>
      <c r="I160" s="994">
        <v>1</v>
      </c>
      <c r="J160" s="1006">
        <f t="shared" si="114"/>
        <v>12</v>
      </c>
      <c r="K160" s="994">
        <v>0</v>
      </c>
      <c r="L160" s="994">
        <v>0</v>
      </c>
      <c r="M160" s="1007">
        <v>0</v>
      </c>
      <c r="N160" s="1006">
        <f t="shared" si="115"/>
        <v>0</v>
      </c>
      <c r="O160" s="994">
        <v>0</v>
      </c>
      <c r="P160" s="994">
        <v>0</v>
      </c>
      <c r="Q160" s="994">
        <v>0</v>
      </c>
      <c r="R160" s="1006">
        <f t="shared" si="116"/>
        <v>0</v>
      </c>
      <c r="S160" s="994">
        <v>1</v>
      </c>
      <c r="T160" s="994">
        <v>1067</v>
      </c>
      <c r="U160" s="994">
        <v>43</v>
      </c>
      <c r="V160" s="1006">
        <f t="shared" si="117"/>
        <v>1110</v>
      </c>
      <c r="W160" s="993">
        <f t="shared" si="118"/>
        <v>5</v>
      </c>
      <c r="X160" s="994">
        <f t="shared" si="119"/>
        <v>1089</v>
      </c>
      <c r="Y160" s="994">
        <f t="shared" si="120"/>
        <v>48</v>
      </c>
      <c r="Z160" s="995">
        <f t="shared" si="121"/>
        <v>1137</v>
      </c>
    </row>
    <row r="161" spans="1:26" ht="13.5" thickBot="1" x14ac:dyDescent="0.25">
      <c r="A161" s="1010">
        <v>9</v>
      </c>
      <c r="B161" s="1009" t="s">
        <v>518</v>
      </c>
      <c r="C161" s="1008">
        <v>2</v>
      </c>
      <c r="D161" s="1007">
        <v>3</v>
      </c>
      <c r="E161" s="994">
        <v>9</v>
      </c>
      <c r="F161" s="1006">
        <f t="shared" si="113"/>
        <v>12</v>
      </c>
      <c r="G161" s="994">
        <v>2</v>
      </c>
      <c r="H161" s="994">
        <v>21</v>
      </c>
      <c r="I161" s="994">
        <v>10</v>
      </c>
      <c r="J161" s="1006">
        <f t="shared" si="114"/>
        <v>31</v>
      </c>
      <c r="K161" s="994">
        <v>0</v>
      </c>
      <c r="L161" s="994">
        <v>0</v>
      </c>
      <c r="M161" s="1007">
        <v>0</v>
      </c>
      <c r="N161" s="1006">
        <f t="shared" si="115"/>
        <v>0</v>
      </c>
      <c r="O161" s="994">
        <v>0</v>
      </c>
      <c r="P161" s="994">
        <v>0</v>
      </c>
      <c r="Q161" s="994">
        <v>0</v>
      </c>
      <c r="R161" s="1006">
        <f t="shared" si="116"/>
        <v>0</v>
      </c>
      <c r="S161" s="994">
        <v>0</v>
      </c>
      <c r="T161" s="994">
        <v>0</v>
      </c>
      <c r="U161" s="994">
        <v>0</v>
      </c>
      <c r="V161" s="1006">
        <f t="shared" si="117"/>
        <v>0</v>
      </c>
      <c r="W161" s="993">
        <f t="shared" si="118"/>
        <v>4</v>
      </c>
      <c r="X161" s="994">
        <f t="shared" si="119"/>
        <v>24</v>
      </c>
      <c r="Y161" s="994">
        <f t="shared" si="120"/>
        <v>19</v>
      </c>
      <c r="Z161" s="995">
        <f t="shared" si="121"/>
        <v>43</v>
      </c>
    </row>
    <row r="162" spans="1:26" x14ac:dyDescent="0.2">
      <c r="A162" s="3102" t="s">
        <v>3</v>
      </c>
      <c r="B162" s="3103"/>
      <c r="C162" s="3073">
        <f t="shared" ref="C162:Z162" si="122">SUM(C152:C161)</f>
        <v>15</v>
      </c>
      <c r="D162" s="3075">
        <f t="shared" si="122"/>
        <v>41</v>
      </c>
      <c r="E162" s="3075">
        <f t="shared" si="122"/>
        <v>45</v>
      </c>
      <c r="F162" s="3095">
        <f t="shared" si="122"/>
        <v>86</v>
      </c>
      <c r="G162" s="3073">
        <f t="shared" si="122"/>
        <v>8</v>
      </c>
      <c r="H162" s="3075">
        <f t="shared" si="122"/>
        <v>75</v>
      </c>
      <c r="I162" s="3075">
        <f t="shared" si="122"/>
        <v>47</v>
      </c>
      <c r="J162" s="3095">
        <f t="shared" si="122"/>
        <v>122</v>
      </c>
      <c r="K162" s="3073">
        <f t="shared" si="122"/>
        <v>4</v>
      </c>
      <c r="L162" s="3075">
        <f t="shared" si="122"/>
        <v>123</v>
      </c>
      <c r="M162" s="3075">
        <f t="shared" si="122"/>
        <v>28</v>
      </c>
      <c r="N162" s="3095">
        <f t="shared" si="122"/>
        <v>151</v>
      </c>
      <c r="O162" s="3073">
        <f t="shared" si="122"/>
        <v>3</v>
      </c>
      <c r="P162" s="3075">
        <f t="shared" si="122"/>
        <v>182</v>
      </c>
      <c r="Q162" s="3075">
        <f t="shared" si="122"/>
        <v>24</v>
      </c>
      <c r="R162" s="3095">
        <f t="shared" si="122"/>
        <v>206</v>
      </c>
      <c r="S162" s="3073">
        <f t="shared" si="122"/>
        <v>3</v>
      </c>
      <c r="T162" s="3075">
        <f t="shared" si="122"/>
        <v>1295</v>
      </c>
      <c r="U162" s="3075">
        <f t="shared" si="122"/>
        <v>76</v>
      </c>
      <c r="V162" s="3100">
        <f t="shared" si="122"/>
        <v>1371</v>
      </c>
      <c r="W162" s="3073">
        <f t="shared" si="122"/>
        <v>33</v>
      </c>
      <c r="X162" s="3075">
        <f t="shared" si="122"/>
        <v>1716</v>
      </c>
      <c r="Y162" s="3075">
        <f t="shared" si="122"/>
        <v>220</v>
      </c>
      <c r="Z162" s="3095">
        <f t="shared" si="122"/>
        <v>1936</v>
      </c>
    </row>
    <row r="163" spans="1:26" ht="13.5" thickBot="1" x14ac:dyDescent="0.25">
      <c r="A163" s="3104"/>
      <c r="B163" s="3105"/>
      <c r="C163" s="3074"/>
      <c r="D163" s="3076"/>
      <c r="E163" s="3076"/>
      <c r="F163" s="3078"/>
      <c r="G163" s="3074"/>
      <c r="H163" s="3076"/>
      <c r="I163" s="3076"/>
      <c r="J163" s="3078"/>
      <c r="K163" s="3074"/>
      <c r="L163" s="3076"/>
      <c r="M163" s="3076"/>
      <c r="N163" s="3078"/>
      <c r="O163" s="3074"/>
      <c r="P163" s="3076"/>
      <c r="Q163" s="3076"/>
      <c r="R163" s="3078"/>
      <c r="S163" s="3074"/>
      <c r="T163" s="3076"/>
      <c r="U163" s="3076"/>
      <c r="V163" s="3101"/>
      <c r="W163" s="3074"/>
      <c r="X163" s="3076"/>
      <c r="Y163" s="3076"/>
      <c r="Z163" s="3078"/>
    </row>
    <row r="164" spans="1:26" x14ac:dyDescent="0.2">
      <c r="C164" s="656">
        <f>+C162+G162</f>
        <v>23</v>
      </c>
      <c r="D164" s="656">
        <f t="shared" ref="D164:F164" si="123">+D162+H162</f>
        <v>116</v>
      </c>
      <c r="E164" s="656">
        <f t="shared" si="123"/>
        <v>92</v>
      </c>
      <c r="F164" s="656">
        <f t="shared" si="123"/>
        <v>208</v>
      </c>
      <c r="O164" s="656"/>
      <c r="S164" s="656"/>
    </row>
    <row r="165" spans="1:26" x14ac:dyDescent="0.2">
      <c r="A165" s="1018"/>
      <c r="B165" s="1018"/>
      <c r="C165" s="1018"/>
      <c r="D165" s="1018"/>
      <c r="E165" s="1018"/>
      <c r="F165" s="1018"/>
      <c r="G165" s="1018"/>
      <c r="H165" s="1018"/>
      <c r="I165" s="1018"/>
      <c r="J165" s="1018"/>
      <c r="K165" s="1018"/>
      <c r="L165" s="1018"/>
      <c r="M165" s="1018"/>
      <c r="N165" s="1018"/>
      <c r="O165" s="1018"/>
      <c r="P165" s="1018"/>
      <c r="Q165" s="1018"/>
      <c r="R165" s="1018"/>
      <c r="S165" s="1018"/>
      <c r="T165" s="1018"/>
      <c r="U165" s="1018"/>
      <c r="V165" s="1018"/>
      <c r="W165" s="1018"/>
      <c r="X165" s="1018"/>
      <c r="Y165" s="1018"/>
      <c r="Z165" s="1018"/>
    </row>
    <row r="166" spans="1:26" x14ac:dyDescent="0.2">
      <c r="C166" s="656"/>
    </row>
    <row r="169" spans="1:26" ht="15.75" x14ac:dyDescent="0.25">
      <c r="A169" s="3069" t="s">
        <v>577</v>
      </c>
      <c r="B169" s="3069"/>
      <c r="C169" s="3069"/>
      <c r="D169" s="3069"/>
      <c r="E169" s="3069"/>
      <c r="F169" s="3069"/>
      <c r="G169" s="3069"/>
      <c r="H169" s="3069"/>
      <c r="I169" s="3069"/>
      <c r="J169" s="3069"/>
      <c r="K169" s="3069"/>
      <c r="L169" s="3069"/>
      <c r="M169" s="3069"/>
      <c r="N169" s="3069"/>
      <c r="O169" s="3069"/>
      <c r="P169" s="3069"/>
      <c r="Q169" s="3069"/>
      <c r="R169" s="3069"/>
      <c r="S169" s="3069"/>
      <c r="T169" s="3069"/>
      <c r="U169" s="3069"/>
      <c r="V169" s="3069"/>
      <c r="W169" s="3069"/>
      <c r="X169" s="3069"/>
      <c r="Y169" s="3069"/>
      <c r="Z169" s="3069"/>
    </row>
    <row r="170" spans="1:26" ht="15.75" x14ac:dyDescent="0.25">
      <c r="A170" s="3069" t="s">
        <v>581</v>
      </c>
      <c r="B170" s="3069"/>
      <c r="C170" s="3069"/>
      <c r="D170" s="3069"/>
      <c r="E170" s="3069"/>
      <c r="F170" s="3069"/>
      <c r="G170" s="3069"/>
      <c r="H170" s="3069"/>
      <c r="I170" s="3069"/>
      <c r="J170" s="3069"/>
      <c r="K170" s="3069"/>
      <c r="L170" s="3069"/>
      <c r="M170" s="3069"/>
      <c r="N170" s="3069"/>
      <c r="O170" s="3069"/>
      <c r="P170" s="3069"/>
      <c r="Q170" s="3069"/>
      <c r="R170" s="3069"/>
      <c r="S170" s="3069"/>
      <c r="T170" s="3069"/>
      <c r="U170" s="3069"/>
      <c r="V170" s="3069"/>
      <c r="W170" s="3069"/>
      <c r="X170" s="3069"/>
      <c r="Y170" s="3069"/>
      <c r="Z170" s="3069"/>
    </row>
    <row r="172" spans="1:26" ht="13.5" thickBot="1" x14ac:dyDescent="0.25"/>
    <row r="173" spans="1:26" x14ac:dyDescent="0.2">
      <c r="A173" s="3070" t="s">
        <v>529</v>
      </c>
      <c r="B173" s="3071"/>
      <c r="C173" s="3070" t="s">
        <v>575</v>
      </c>
      <c r="D173" s="3071"/>
      <c r="E173" s="3071"/>
      <c r="F173" s="3072"/>
      <c r="G173" s="3070" t="s">
        <v>574</v>
      </c>
      <c r="H173" s="3071"/>
      <c r="I173" s="3071"/>
      <c r="J173" s="3072"/>
      <c r="K173" s="3070" t="s">
        <v>573</v>
      </c>
      <c r="L173" s="3071"/>
      <c r="M173" s="3071"/>
      <c r="N173" s="3072"/>
      <c r="O173" s="3070" t="s">
        <v>572</v>
      </c>
      <c r="P173" s="3071"/>
      <c r="Q173" s="3071"/>
      <c r="R173" s="3072"/>
      <c r="S173" s="3070" t="s">
        <v>571</v>
      </c>
      <c r="T173" s="3071"/>
      <c r="U173" s="3071"/>
      <c r="V173" s="3072"/>
      <c r="W173" s="3070" t="s">
        <v>3</v>
      </c>
      <c r="X173" s="3071"/>
      <c r="Y173" s="3071"/>
      <c r="Z173" s="3072"/>
    </row>
    <row r="174" spans="1:26" x14ac:dyDescent="0.2">
      <c r="A174" s="3083"/>
      <c r="B174" s="3085"/>
      <c r="C174" s="3083" t="s">
        <v>527</v>
      </c>
      <c r="D174" s="3085" t="s">
        <v>440</v>
      </c>
      <c r="E174" s="3085"/>
      <c r="F174" s="3086"/>
      <c r="G174" s="3083" t="s">
        <v>527</v>
      </c>
      <c r="H174" s="3085" t="s">
        <v>440</v>
      </c>
      <c r="I174" s="3085"/>
      <c r="J174" s="3086"/>
      <c r="K174" s="3083" t="s">
        <v>527</v>
      </c>
      <c r="L174" s="3085" t="s">
        <v>440</v>
      </c>
      <c r="M174" s="3085"/>
      <c r="N174" s="3086"/>
      <c r="O174" s="3083" t="s">
        <v>527</v>
      </c>
      <c r="P174" s="3085" t="s">
        <v>440</v>
      </c>
      <c r="Q174" s="3085"/>
      <c r="R174" s="3086"/>
      <c r="S174" s="3083" t="s">
        <v>527</v>
      </c>
      <c r="T174" s="3085" t="s">
        <v>440</v>
      </c>
      <c r="U174" s="3085"/>
      <c r="V174" s="3086"/>
      <c r="W174" s="3083" t="s">
        <v>527</v>
      </c>
      <c r="X174" s="3085" t="s">
        <v>440</v>
      </c>
      <c r="Y174" s="3085"/>
      <c r="Z174" s="3086"/>
    </row>
    <row r="175" spans="1:26" ht="13.5" thickBot="1" x14ac:dyDescent="0.25">
      <c r="A175" s="3096"/>
      <c r="B175" s="3097"/>
      <c r="C175" s="3096"/>
      <c r="D175" s="1016" t="s">
        <v>127</v>
      </c>
      <c r="E175" s="1016" t="s">
        <v>131</v>
      </c>
      <c r="F175" s="1015" t="s">
        <v>430</v>
      </c>
      <c r="G175" s="3096"/>
      <c r="H175" s="1016" t="s">
        <v>127</v>
      </c>
      <c r="I175" s="1016" t="s">
        <v>131</v>
      </c>
      <c r="J175" s="1015" t="s">
        <v>430</v>
      </c>
      <c r="K175" s="3096"/>
      <c r="L175" s="1016" t="s">
        <v>127</v>
      </c>
      <c r="M175" s="1016" t="s">
        <v>131</v>
      </c>
      <c r="N175" s="1015" t="s">
        <v>430</v>
      </c>
      <c r="O175" s="3096"/>
      <c r="P175" s="1016" t="s">
        <v>127</v>
      </c>
      <c r="Q175" s="1016" t="s">
        <v>131</v>
      </c>
      <c r="R175" s="1015" t="s">
        <v>430</v>
      </c>
      <c r="S175" s="3096"/>
      <c r="T175" s="1016" t="s">
        <v>127</v>
      </c>
      <c r="U175" s="1016" t="s">
        <v>131</v>
      </c>
      <c r="V175" s="1015" t="s">
        <v>430</v>
      </c>
      <c r="W175" s="3096"/>
      <c r="X175" s="1016" t="s">
        <v>127</v>
      </c>
      <c r="Y175" s="1016" t="s">
        <v>131</v>
      </c>
      <c r="Z175" s="1015" t="s">
        <v>430</v>
      </c>
    </row>
    <row r="176" spans="1:26" x14ac:dyDescent="0.2">
      <c r="A176" s="1014">
        <v>0</v>
      </c>
      <c r="B176" s="1013" t="s">
        <v>97</v>
      </c>
      <c r="C176" s="1008">
        <v>0</v>
      </c>
      <c r="D176" s="1007">
        <v>0</v>
      </c>
      <c r="E176" s="994">
        <v>0</v>
      </c>
      <c r="F176" s="1006">
        <f t="shared" ref="F176:F185" si="124">SUM(D176:E176)</f>
        <v>0</v>
      </c>
      <c r="G176" s="994">
        <v>0</v>
      </c>
      <c r="H176" s="994">
        <v>0</v>
      </c>
      <c r="I176" s="994">
        <v>0</v>
      </c>
      <c r="J176" s="1006">
        <f t="shared" ref="J176:J185" si="125">SUM(H176:I176)</f>
        <v>0</v>
      </c>
      <c r="K176" s="994">
        <v>0</v>
      </c>
      <c r="L176" s="994">
        <v>0</v>
      </c>
      <c r="M176" s="1007">
        <v>0</v>
      </c>
      <c r="N176" s="1006">
        <f t="shared" ref="N176:N185" si="126">SUM(L176:M176)</f>
        <v>0</v>
      </c>
      <c r="O176" s="994">
        <v>0</v>
      </c>
      <c r="P176" s="994">
        <v>0</v>
      </c>
      <c r="Q176" s="994">
        <v>0</v>
      </c>
      <c r="R176" s="1006">
        <f t="shared" ref="R176:R185" si="127">SUM(P176:Q176)</f>
        <v>0</v>
      </c>
      <c r="S176" s="994">
        <v>0</v>
      </c>
      <c r="T176" s="994">
        <v>0</v>
      </c>
      <c r="U176" s="994">
        <v>0</v>
      </c>
      <c r="V176" s="1006">
        <f t="shared" ref="V176:V185" si="128">SUM(T176:U176)</f>
        <v>0</v>
      </c>
      <c r="W176" s="993">
        <f t="shared" ref="W176" si="129">C176+G176+K176+O176+S176</f>
        <v>0</v>
      </c>
      <c r="X176" s="994">
        <f t="shared" ref="X176:X185" si="130">D176+H176+L176+P176+T176</f>
        <v>0</v>
      </c>
      <c r="Y176" s="994">
        <f t="shared" ref="Y176:Y185" si="131">E176+I176+M176+Q176+U176</f>
        <v>0</v>
      </c>
      <c r="Z176" s="995">
        <f t="shared" ref="Z176:Z185" si="132">SUM(X176:Y176)</f>
        <v>0</v>
      </c>
    </row>
    <row r="177" spans="1:26" x14ac:dyDescent="0.2">
      <c r="A177" s="1012">
        <v>1</v>
      </c>
      <c r="B177" s="1011" t="s">
        <v>526</v>
      </c>
      <c r="C177" s="1008">
        <v>0</v>
      </c>
      <c r="D177" s="1007">
        <v>0</v>
      </c>
      <c r="E177" s="994">
        <v>0</v>
      </c>
      <c r="F177" s="1006">
        <f t="shared" si="124"/>
        <v>0</v>
      </c>
      <c r="G177" s="994">
        <v>0</v>
      </c>
      <c r="H177" s="994">
        <v>0</v>
      </c>
      <c r="I177" s="994">
        <v>0</v>
      </c>
      <c r="J177" s="1006">
        <f t="shared" si="125"/>
        <v>0</v>
      </c>
      <c r="K177" s="994">
        <v>0</v>
      </c>
      <c r="L177" s="994">
        <v>0</v>
      </c>
      <c r="M177" s="1007">
        <v>0</v>
      </c>
      <c r="N177" s="1006">
        <f t="shared" si="126"/>
        <v>0</v>
      </c>
      <c r="O177" s="994">
        <v>0</v>
      </c>
      <c r="P177" s="994">
        <v>0</v>
      </c>
      <c r="Q177" s="994">
        <v>0</v>
      </c>
      <c r="R177" s="1006">
        <f t="shared" si="127"/>
        <v>0</v>
      </c>
      <c r="S177" s="994">
        <v>0</v>
      </c>
      <c r="T177" s="994">
        <v>0</v>
      </c>
      <c r="U177" s="994">
        <v>0</v>
      </c>
      <c r="V177" s="1006">
        <f t="shared" si="128"/>
        <v>0</v>
      </c>
      <c r="W177" s="993">
        <f>C177+G177+K177+O177+S177</f>
        <v>0</v>
      </c>
      <c r="X177" s="994">
        <f t="shared" si="130"/>
        <v>0</v>
      </c>
      <c r="Y177" s="994">
        <f t="shared" si="131"/>
        <v>0</v>
      </c>
      <c r="Z177" s="995">
        <f t="shared" si="132"/>
        <v>0</v>
      </c>
    </row>
    <row r="178" spans="1:26" x14ac:dyDescent="0.2">
      <c r="A178" s="1012">
        <v>2</v>
      </c>
      <c r="B178" s="1011" t="s">
        <v>525</v>
      </c>
      <c r="C178" s="1008">
        <v>0</v>
      </c>
      <c r="D178" s="1007">
        <v>0</v>
      </c>
      <c r="E178" s="994">
        <v>0</v>
      </c>
      <c r="F178" s="1006">
        <f t="shared" si="124"/>
        <v>0</v>
      </c>
      <c r="G178" s="994">
        <v>0</v>
      </c>
      <c r="H178" s="994">
        <v>0</v>
      </c>
      <c r="I178" s="994">
        <v>0</v>
      </c>
      <c r="J178" s="1006">
        <f t="shared" si="125"/>
        <v>0</v>
      </c>
      <c r="K178" s="994">
        <v>0</v>
      </c>
      <c r="L178" s="994">
        <v>0</v>
      </c>
      <c r="M178" s="1007">
        <v>0</v>
      </c>
      <c r="N178" s="1006">
        <f t="shared" si="126"/>
        <v>0</v>
      </c>
      <c r="O178" s="994">
        <v>0</v>
      </c>
      <c r="P178" s="994">
        <v>0</v>
      </c>
      <c r="Q178" s="994">
        <v>0</v>
      </c>
      <c r="R178" s="1006">
        <f t="shared" si="127"/>
        <v>0</v>
      </c>
      <c r="S178" s="994">
        <v>0</v>
      </c>
      <c r="T178" s="994">
        <v>0</v>
      </c>
      <c r="U178" s="994">
        <v>0</v>
      </c>
      <c r="V178" s="1006">
        <f t="shared" si="128"/>
        <v>0</v>
      </c>
      <c r="W178" s="993">
        <f t="shared" ref="W178:W185" si="133">C178+G178+K178+O178+S178</f>
        <v>0</v>
      </c>
      <c r="X178" s="994">
        <f t="shared" si="130"/>
        <v>0</v>
      </c>
      <c r="Y178" s="994">
        <f t="shared" si="131"/>
        <v>0</v>
      </c>
      <c r="Z178" s="995">
        <f t="shared" si="132"/>
        <v>0</v>
      </c>
    </row>
    <row r="179" spans="1:26" x14ac:dyDescent="0.2">
      <c r="A179" s="1022">
        <v>3</v>
      </c>
      <c r="B179" s="1021" t="s">
        <v>524</v>
      </c>
      <c r="C179" s="1008">
        <v>1</v>
      </c>
      <c r="D179" s="1007">
        <v>3</v>
      </c>
      <c r="E179" s="994">
        <v>2</v>
      </c>
      <c r="F179" s="1006">
        <f t="shared" si="124"/>
        <v>5</v>
      </c>
      <c r="G179" s="994">
        <v>0</v>
      </c>
      <c r="H179" s="994">
        <v>0</v>
      </c>
      <c r="I179" s="994">
        <v>0</v>
      </c>
      <c r="J179" s="1006">
        <f t="shared" si="125"/>
        <v>0</v>
      </c>
      <c r="K179" s="994">
        <v>1</v>
      </c>
      <c r="L179" s="994">
        <v>8</v>
      </c>
      <c r="M179" s="1007">
        <v>41</v>
      </c>
      <c r="N179" s="1006">
        <f t="shared" si="126"/>
        <v>49</v>
      </c>
      <c r="O179" s="994">
        <v>0</v>
      </c>
      <c r="P179" s="994">
        <v>0</v>
      </c>
      <c r="Q179" s="994">
        <v>0</v>
      </c>
      <c r="R179" s="1006">
        <f t="shared" si="127"/>
        <v>0</v>
      </c>
      <c r="S179" s="994">
        <v>0</v>
      </c>
      <c r="T179" s="994">
        <v>0</v>
      </c>
      <c r="U179" s="994">
        <v>0</v>
      </c>
      <c r="V179" s="1006">
        <f t="shared" si="128"/>
        <v>0</v>
      </c>
      <c r="W179" s="993">
        <f t="shared" si="133"/>
        <v>2</v>
      </c>
      <c r="X179" s="994">
        <f t="shared" si="130"/>
        <v>11</v>
      </c>
      <c r="Y179" s="994">
        <f t="shared" si="131"/>
        <v>43</v>
      </c>
      <c r="Z179" s="995">
        <f t="shared" si="132"/>
        <v>54</v>
      </c>
    </row>
    <row r="180" spans="1:26" x14ac:dyDescent="0.2">
      <c r="A180" s="1022">
        <v>4</v>
      </c>
      <c r="B180" s="1021" t="s">
        <v>570</v>
      </c>
      <c r="C180" s="1008">
        <v>0</v>
      </c>
      <c r="D180" s="1007">
        <v>0</v>
      </c>
      <c r="E180" s="994">
        <v>0</v>
      </c>
      <c r="F180" s="1006">
        <f t="shared" si="124"/>
        <v>0</v>
      </c>
      <c r="G180" s="994">
        <v>0</v>
      </c>
      <c r="H180" s="994">
        <v>0</v>
      </c>
      <c r="I180" s="994">
        <v>0</v>
      </c>
      <c r="J180" s="1006">
        <f t="shared" si="125"/>
        <v>0</v>
      </c>
      <c r="K180" s="994">
        <v>0</v>
      </c>
      <c r="L180" s="994">
        <v>0</v>
      </c>
      <c r="M180" s="1007">
        <v>0</v>
      </c>
      <c r="N180" s="1006">
        <f t="shared" si="126"/>
        <v>0</v>
      </c>
      <c r="O180" s="994">
        <v>0</v>
      </c>
      <c r="P180" s="994">
        <v>0</v>
      </c>
      <c r="Q180" s="994">
        <v>0</v>
      </c>
      <c r="R180" s="1006">
        <f t="shared" si="127"/>
        <v>0</v>
      </c>
      <c r="S180" s="994">
        <v>0</v>
      </c>
      <c r="T180" s="994">
        <v>0</v>
      </c>
      <c r="U180" s="994">
        <v>0</v>
      </c>
      <c r="V180" s="1006">
        <f t="shared" si="128"/>
        <v>0</v>
      </c>
      <c r="W180" s="993">
        <f t="shared" si="133"/>
        <v>0</v>
      </c>
      <c r="X180" s="994">
        <f t="shared" si="130"/>
        <v>0</v>
      </c>
      <c r="Y180" s="994">
        <f t="shared" si="131"/>
        <v>0</v>
      </c>
      <c r="Z180" s="995">
        <f t="shared" si="132"/>
        <v>0</v>
      </c>
    </row>
    <row r="181" spans="1:26" x14ac:dyDescent="0.2">
      <c r="A181" s="1022">
        <v>5</v>
      </c>
      <c r="B181" s="1021" t="s">
        <v>522</v>
      </c>
      <c r="C181" s="1008">
        <v>0</v>
      </c>
      <c r="D181" s="1007">
        <v>0</v>
      </c>
      <c r="E181" s="994">
        <v>0</v>
      </c>
      <c r="F181" s="1006">
        <f t="shared" si="124"/>
        <v>0</v>
      </c>
      <c r="G181" s="994">
        <v>0</v>
      </c>
      <c r="H181" s="994">
        <v>0</v>
      </c>
      <c r="I181" s="994">
        <v>0</v>
      </c>
      <c r="J181" s="1006">
        <f t="shared" si="125"/>
        <v>0</v>
      </c>
      <c r="K181" s="994">
        <v>0</v>
      </c>
      <c r="L181" s="994">
        <v>0</v>
      </c>
      <c r="M181" s="1007">
        <v>0</v>
      </c>
      <c r="N181" s="1006">
        <f t="shared" si="126"/>
        <v>0</v>
      </c>
      <c r="O181" s="994">
        <v>0</v>
      </c>
      <c r="P181" s="994">
        <v>0</v>
      </c>
      <c r="Q181" s="994">
        <v>0</v>
      </c>
      <c r="R181" s="1006">
        <f t="shared" si="127"/>
        <v>0</v>
      </c>
      <c r="S181" s="994">
        <v>0</v>
      </c>
      <c r="T181" s="994">
        <v>0</v>
      </c>
      <c r="U181" s="994">
        <v>0</v>
      </c>
      <c r="V181" s="1006">
        <f t="shared" si="128"/>
        <v>0</v>
      </c>
      <c r="W181" s="993">
        <f t="shared" si="133"/>
        <v>0</v>
      </c>
      <c r="X181" s="994">
        <f t="shared" si="130"/>
        <v>0</v>
      </c>
      <c r="Y181" s="994">
        <f t="shared" si="131"/>
        <v>0</v>
      </c>
      <c r="Z181" s="995">
        <f t="shared" si="132"/>
        <v>0</v>
      </c>
    </row>
    <row r="182" spans="1:26" x14ac:dyDescent="0.2">
      <c r="A182" s="1022">
        <v>6</v>
      </c>
      <c r="B182" s="1021" t="s">
        <v>521</v>
      </c>
      <c r="C182" s="1008">
        <v>7</v>
      </c>
      <c r="D182" s="1007">
        <v>34</v>
      </c>
      <c r="E182" s="994">
        <v>17</v>
      </c>
      <c r="F182" s="1006">
        <f t="shared" si="124"/>
        <v>51</v>
      </c>
      <c r="G182" s="994">
        <v>6</v>
      </c>
      <c r="H182" s="994">
        <v>45</v>
      </c>
      <c r="I182" s="994">
        <v>20</v>
      </c>
      <c r="J182" s="1006">
        <f t="shared" si="125"/>
        <v>65</v>
      </c>
      <c r="K182" s="994">
        <v>3</v>
      </c>
      <c r="L182" s="994">
        <v>81</v>
      </c>
      <c r="M182" s="1007">
        <v>32</v>
      </c>
      <c r="N182" s="1006">
        <f t="shared" si="126"/>
        <v>113</v>
      </c>
      <c r="O182" s="994">
        <v>1</v>
      </c>
      <c r="P182" s="994">
        <v>41</v>
      </c>
      <c r="Q182" s="994">
        <v>15</v>
      </c>
      <c r="R182" s="1006">
        <f t="shared" si="127"/>
        <v>56</v>
      </c>
      <c r="S182" s="994">
        <v>1</v>
      </c>
      <c r="T182" s="994">
        <v>411</v>
      </c>
      <c r="U182" s="994">
        <v>75</v>
      </c>
      <c r="V182" s="1006">
        <f t="shared" si="128"/>
        <v>486</v>
      </c>
      <c r="W182" s="993">
        <f t="shared" si="133"/>
        <v>18</v>
      </c>
      <c r="X182" s="994">
        <f t="shared" si="130"/>
        <v>612</v>
      </c>
      <c r="Y182" s="994">
        <f t="shared" si="131"/>
        <v>159</v>
      </c>
      <c r="Z182" s="995">
        <f>SUM(X182:Y182)</f>
        <v>771</v>
      </c>
    </row>
    <row r="183" spans="1:26" x14ac:dyDescent="0.2">
      <c r="A183" s="1022">
        <v>7</v>
      </c>
      <c r="B183" s="1021" t="s">
        <v>520</v>
      </c>
      <c r="C183" s="1008">
        <v>0</v>
      </c>
      <c r="D183" s="1007">
        <v>0</v>
      </c>
      <c r="E183" s="994">
        <v>0</v>
      </c>
      <c r="F183" s="1006">
        <f t="shared" si="124"/>
        <v>0</v>
      </c>
      <c r="G183" s="994">
        <v>0</v>
      </c>
      <c r="H183" s="994">
        <v>0</v>
      </c>
      <c r="I183" s="994">
        <v>0</v>
      </c>
      <c r="J183" s="1006">
        <f t="shared" si="125"/>
        <v>0</v>
      </c>
      <c r="K183" s="994">
        <v>0</v>
      </c>
      <c r="L183" s="994">
        <v>0</v>
      </c>
      <c r="M183" s="1007">
        <v>0</v>
      </c>
      <c r="N183" s="1006">
        <f t="shared" si="126"/>
        <v>0</v>
      </c>
      <c r="O183" s="994">
        <v>0</v>
      </c>
      <c r="P183" s="994">
        <v>0</v>
      </c>
      <c r="Q183" s="994">
        <v>0</v>
      </c>
      <c r="R183" s="1006">
        <f t="shared" si="127"/>
        <v>0</v>
      </c>
      <c r="S183" s="994">
        <v>0</v>
      </c>
      <c r="T183" s="994">
        <v>0</v>
      </c>
      <c r="U183" s="994">
        <v>0</v>
      </c>
      <c r="V183" s="1006">
        <f t="shared" si="128"/>
        <v>0</v>
      </c>
      <c r="W183" s="993">
        <f t="shared" si="133"/>
        <v>0</v>
      </c>
      <c r="X183" s="994">
        <f t="shared" si="130"/>
        <v>0</v>
      </c>
      <c r="Y183" s="994">
        <f t="shared" si="131"/>
        <v>0</v>
      </c>
      <c r="Z183" s="995">
        <f t="shared" si="132"/>
        <v>0</v>
      </c>
    </row>
    <row r="184" spans="1:26" x14ac:dyDescent="0.2">
      <c r="A184" s="1022">
        <v>8</v>
      </c>
      <c r="B184" s="1021" t="s">
        <v>519</v>
      </c>
      <c r="C184" s="1008">
        <v>0</v>
      </c>
      <c r="D184" s="1007">
        <v>0</v>
      </c>
      <c r="E184" s="994">
        <v>0</v>
      </c>
      <c r="F184" s="1006">
        <f t="shared" si="124"/>
        <v>0</v>
      </c>
      <c r="G184" s="994">
        <v>3</v>
      </c>
      <c r="H184" s="994">
        <v>34</v>
      </c>
      <c r="I184" s="994">
        <v>18</v>
      </c>
      <c r="J184" s="1006">
        <f t="shared" si="125"/>
        <v>52</v>
      </c>
      <c r="K184" s="994">
        <v>0</v>
      </c>
      <c r="L184" s="994">
        <v>0</v>
      </c>
      <c r="M184" s="1007">
        <v>0</v>
      </c>
      <c r="N184" s="1006">
        <f t="shared" si="126"/>
        <v>0</v>
      </c>
      <c r="O184" s="994">
        <v>1</v>
      </c>
      <c r="P184" s="994">
        <v>31</v>
      </c>
      <c r="Q184" s="994">
        <v>21</v>
      </c>
      <c r="R184" s="1006">
        <f t="shared" si="127"/>
        <v>52</v>
      </c>
      <c r="S184" s="994">
        <v>1</v>
      </c>
      <c r="T184" s="994">
        <v>102</v>
      </c>
      <c r="U184" s="994">
        <v>8</v>
      </c>
      <c r="V184" s="1006">
        <f t="shared" si="128"/>
        <v>110</v>
      </c>
      <c r="W184" s="993">
        <f t="shared" si="133"/>
        <v>5</v>
      </c>
      <c r="X184" s="994">
        <f t="shared" si="130"/>
        <v>167</v>
      </c>
      <c r="Y184" s="994">
        <f t="shared" si="131"/>
        <v>47</v>
      </c>
      <c r="Z184" s="995">
        <f t="shared" si="132"/>
        <v>214</v>
      </c>
    </row>
    <row r="185" spans="1:26" ht="13.5" thickBot="1" x14ac:dyDescent="0.25">
      <c r="A185" s="1020">
        <v>9</v>
      </c>
      <c r="B185" s="1019" t="s">
        <v>518</v>
      </c>
      <c r="C185" s="1008">
        <v>0</v>
      </c>
      <c r="D185" s="1007">
        <v>0</v>
      </c>
      <c r="E185" s="994">
        <v>0</v>
      </c>
      <c r="F185" s="1006">
        <f t="shared" si="124"/>
        <v>0</v>
      </c>
      <c r="G185" s="994">
        <v>1</v>
      </c>
      <c r="H185" s="994">
        <v>7</v>
      </c>
      <c r="I185" s="994">
        <v>5</v>
      </c>
      <c r="J185" s="1006">
        <f t="shared" si="125"/>
        <v>12</v>
      </c>
      <c r="K185" s="994">
        <v>0</v>
      </c>
      <c r="L185" s="994">
        <v>0</v>
      </c>
      <c r="M185" s="1007">
        <v>0</v>
      </c>
      <c r="N185" s="1006">
        <f t="shared" si="126"/>
        <v>0</v>
      </c>
      <c r="O185" s="994">
        <v>2</v>
      </c>
      <c r="P185" s="994">
        <f>70+1</f>
        <v>71</v>
      </c>
      <c r="Q185" s="994">
        <f>51+6</f>
        <v>57</v>
      </c>
      <c r="R185" s="1006">
        <f t="shared" si="127"/>
        <v>128</v>
      </c>
      <c r="S185" s="994">
        <v>1</v>
      </c>
      <c r="T185" s="994">
        <v>194</v>
      </c>
      <c r="U185" s="994">
        <v>36</v>
      </c>
      <c r="V185" s="1006">
        <f t="shared" si="128"/>
        <v>230</v>
      </c>
      <c r="W185" s="993">
        <f t="shared" si="133"/>
        <v>4</v>
      </c>
      <c r="X185" s="994">
        <f t="shared" si="130"/>
        <v>272</v>
      </c>
      <c r="Y185" s="994">
        <f t="shared" si="131"/>
        <v>98</v>
      </c>
      <c r="Z185" s="995">
        <f t="shared" si="132"/>
        <v>370</v>
      </c>
    </row>
    <row r="186" spans="1:26" x14ac:dyDescent="0.2">
      <c r="A186" s="3102" t="s">
        <v>3</v>
      </c>
      <c r="B186" s="3103"/>
      <c r="C186" s="3073">
        <f t="shared" ref="C186:Z186" si="134">SUM(C176:C185)</f>
        <v>8</v>
      </c>
      <c r="D186" s="3075">
        <f t="shared" si="134"/>
        <v>37</v>
      </c>
      <c r="E186" s="3075">
        <f t="shared" si="134"/>
        <v>19</v>
      </c>
      <c r="F186" s="3095">
        <f t="shared" si="134"/>
        <v>56</v>
      </c>
      <c r="G186" s="3073">
        <f t="shared" si="134"/>
        <v>10</v>
      </c>
      <c r="H186" s="3075">
        <f t="shared" si="134"/>
        <v>86</v>
      </c>
      <c r="I186" s="3075">
        <f t="shared" si="134"/>
        <v>43</v>
      </c>
      <c r="J186" s="3095">
        <f t="shared" si="134"/>
        <v>129</v>
      </c>
      <c r="K186" s="3073">
        <f t="shared" si="134"/>
        <v>4</v>
      </c>
      <c r="L186" s="3075">
        <f t="shared" si="134"/>
        <v>89</v>
      </c>
      <c r="M186" s="3075">
        <f t="shared" si="134"/>
        <v>73</v>
      </c>
      <c r="N186" s="3095">
        <f t="shared" si="134"/>
        <v>162</v>
      </c>
      <c r="O186" s="3073">
        <f t="shared" si="134"/>
        <v>4</v>
      </c>
      <c r="P186" s="3075">
        <f t="shared" si="134"/>
        <v>143</v>
      </c>
      <c r="Q186" s="3075">
        <f t="shared" si="134"/>
        <v>93</v>
      </c>
      <c r="R186" s="3095">
        <f t="shared" si="134"/>
        <v>236</v>
      </c>
      <c r="S186" s="3073">
        <f t="shared" si="134"/>
        <v>3</v>
      </c>
      <c r="T186" s="3075">
        <f t="shared" si="134"/>
        <v>707</v>
      </c>
      <c r="U186" s="3075">
        <f t="shared" si="134"/>
        <v>119</v>
      </c>
      <c r="V186" s="3100">
        <f t="shared" si="134"/>
        <v>826</v>
      </c>
      <c r="W186" s="3073">
        <f>SUM(W176:W185)</f>
        <v>29</v>
      </c>
      <c r="X186" s="3075">
        <f t="shared" si="134"/>
        <v>1062</v>
      </c>
      <c r="Y186" s="3075">
        <f t="shared" si="134"/>
        <v>347</v>
      </c>
      <c r="Z186" s="3095">
        <f t="shared" si="134"/>
        <v>1409</v>
      </c>
    </row>
    <row r="187" spans="1:26" ht="13.5" thickBot="1" x14ac:dyDescent="0.25">
      <c r="A187" s="3104"/>
      <c r="B187" s="3105"/>
      <c r="C187" s="3074"/>
      <c r="D187" s="3076"/>
      <c r="E187" s="3076"/>
      <c r="F187" s="3078"/>
      <c r="G187" s="3074"/>
      <c r="H187" s="3076"/>
      <c r="I187" s="3076"/>
      <c r="J187" s="3078"/>
      <c r="K187" s="3074"/>
      <c r="L187" s="3076"/>
      <c r="M187" s="3076"/>
      <c r="N187" s="3078"/>
      <c r="O187" s="3074"/>
      <c r="P187" s="3076"/>
      <c r="Q187" s="3076"/>
      <c r="R187" s="3078"/>
      <c r="S187" s="3074"/>
      <c r="T187" s="3076"/>
      <c r="U187" s="3076"/>
      <c r="V187" s="3101"/>
      <c r="W187" s="3074"/>
      <c r="X187" s="3076"/>
      <c r="Y187" s="3076"/>
      <c r="Z187" s="3078"/>
    </row>
    <row r="188" spans="1:26" x14ac:dyDescent="0.2">
      <c r="C188" s="656">
        <f>+C186+G186</f>
        <v>18</v>
      </c>
      <c r="D188" s="656">
        <f t="shared" ref="D188:F188" si="135">+D186+H186</f>
        <v>123</v>
      </c>
      <c r="E188" s="656">
        <f t="shared" si="135"/>
        <v>62</v>
      </c>
      <c r="F188" s="656">
        <f t="shared" si="135"/>
        <v>185</v>
      </c>
    </row>
    <row r="189" spans="1:26" x14ac:dyDescent="0.2">
      <c r="A189" s="1018"/>
      <c r="B189" s="1018"/>
      <c r="C189" s="1018"/>
      <c r="D189" s="1018"/>
      <c r="E189" s="1018"/>
      <c r="F189" s="1018"/>
      <c r="G189" s="1018"/>
      <c r="H189" s="1018"/>
      <c r="I189" s="1018"/>
      <c r="J189" s="1018"/>
      <c r="K189" s="1018"/>
      <c r="L189" s="1018"/>
      <c r="M189" s="1018"/>
      <c r="N189" s="1018"/>
      <c r="O189" s="1018"/>
      <c r="P189" s="1018"/>
      <c r="Q189" s="1018"/>
      <c r="R189" s="1018"/>
      <c r="S189" s="1018"/>
      <c r="T189" s="1018"/>
      <c r="U189" s="1018"/>
      <c r="V189" s="1018"/>
      <c r="W189" s="1018"/>
      <c r="X189" s="1018"/>
      <c r="Y189" s="1018"/>
      <c r="Z189" s="1018"/>
    </row>
    <row r="190" spans="1:26" x14ac:dyDescent="0.2">
      <c r="C190" s="656"/>
    </row>
    <row r="193" spans="1:26" ht="15.75" x14ac:dyDescent="0.25">
      <c r="A193" s="3069" t="s">
        <v>577</v>
      </c>
      <c r="B193" s="3069"/>
      <c r="C193" s="3069"/>
      <c r="D193" s="3069"/>
      <c r="E193" s="3069"/>
      <c r="F193" s="3069"/>
      <c r="G193" s="3069"/>
      <c r="H193" s="3069"/>
      <c r="I193" s="3069"/>
      <c r="J193" s="3069"/>
      <c r="K193" s="3069"/>
      <c r="L193" s="3069"/>
      <c r="M193" s="3069"/>
      <c r="N193" s="3069"/>
      <c r="O193" s="3069"/>
      <c r="P193" s="3069"/>
      <c r="Q193" s="3069"/>
      <c r="R193" s="3069"/>
      <c r="S193" s="3069"/>
      <c r="T193" s="3069"/>
      <c r="U193" s="3069"/>
      <c r="V193" s="3069"/>
      <c r="W193" s="3069"/>
      <c r="X193" s="3069"/>
      <c r="Y193" s="3069"/>
      <c r="Z193" s="3069"/>
    </row>
    <row r="194" spans="1:26" ht="15.75" x14ac:dyDescent="0.25">
      <c r="A194" s="3069" t="s">
        <v>580</v>
      </c>
      <c r="B194" s="3069"/>
      <c r="C194" s="3069"/>
      <c r="D194" s="3069"/>
      <c r="E194" s="3069"/>
      <c r="F194" s="3069"/>
      <c r="G194" s="3069"/>
      <c r="H194" s="3069"/>
      <c r="I194" s="3069"/>
      <c r="J194" s="3069"/>
      <c r="K194" s="3069"/>
      <c r="L194" s="3069"/>
      <c r="M194" s="3069"/>
      <c r="N194" s="3069"/>
      <c r="O194" s="3069"/>
      <c r="P194" s="3069"/>
      <c r="Q194" s="3069"/>
      <c r="R194" s="3069"/>
      <c r="S194" s="3069"/>
      <c r="T194" s="3069"/>
      <c r="U194" s="3069"/>
      <c r="V194" s="3069"/>
      <c r="W194" s="3069"/>
      <c r="X194" s="3069"/>
      <c r="Y194" s="3069"/>
      <c r="Z194" s="3069"/>
    </row>
    <row r="196" spans="1:26" ht="13.5" thickBot="1" x14ac:dyDescent="0.25"/>
    <row r="197" spans="1:26" x14ac:dyDescent="0.2">
      <c r="A197" s="3070" t="s">
        <v>529</v>
      </c>
      <c r="B197" s="3071"/>
      <c r="C197" s="3070" t="s">
        <v>575</v>
      </c>
      <c r="D197" s="3071"/>
      <c r="E197" s="3071"/>
      <c r="F197" s="3072"/>
      <c r="G197" s="3070" t="s">
        <v>574</v>
      </c>
      <c r="H197" s="3071"/>
      <c r="I197" s="3071"/>
      <c r="J197" s="3072"/>
      <c r="K197" s="3070" t="s">
        <v>573</v>
      </c>
      <c r="L197" s="3071"/>
      <c r="M197" s="3071"/>
      <c r="N197" s="3072"/>
      <c r="O197" s="3070" t="s">
        <v>572</v>
      </c>
      <c r="P197" s="3071"/>
      <c r="Q197" s="3071"/>
      <c r="R197" s="3072"/>
      <c r="S197" s="3070" t="s">
        <v>571</v>
      </c>
      <c r="T197" s="3071"/>
      <c r="U197" s="3071"/>
      <c r="V197" s="3072"/>
      <c r="W197" s="3070" t="s">
        <v>3</v>
      </c>
      <c r="X197" s="3071"/>
      <c r="Y197" s="3071"/>
      <c r="Z197" s="3072"/>
    </row>
    <row r="198" spans="1:26" x14ac:dyDescent="0.2">
      <c r="A198" s="3083"/>
      <c r="B198" s="3085"/>
      <c r="C198" s="3083" t="s">
        <v>527</v>
      </c>
      <c r="D198" s="3085" t="s">
        <v>440</v>
      </c>
      <c r="E198" s="3085"/>
      <c r="F198" s="3086"/>
      <c r="G198" s="3083" t="s">
        <v>527</v>
      </c>
      <c r="H198" s="3085" t="s">
        <v>440</v>
      </c>
      <c r="I198" s="3085"/>
      <c r="J198" s="3086"/>
      <c r="K198" s="3083" t="s">
        <v>527</v>
      </c>
      <c r="L198" s="3085" t="s">
        <v>440</v>
      </c>
      <c r="M198" s="3085"/>
      <c r="N198" s="3086"/>
      <c r="O198" s="3083" t="s">
        <v>527</v>
      </c>
      <c r="P198" s="3085" t="s">
        <v>440</v>
      </c>
      <c r="Q198" s="3085"/>
      <c r="R198" s="3086"/>
      <c r="S198" s="3083" t="s">
        <v>527</v>
      </c>
      <c r="T198" s="3085" t="s">
        <v>440</v>
      </c>
      <c r="U198" s="3085"/>
      <c r="V198" s="3086"/>
      <c r="W198" s="3083" t="s">
        <v>527</v>
      </c>
      <c r="X198" s="3085" t="s">
        <v>440</v>
      </c>
      <c r="Y198" s="3085"/>
      <c r="Z198" s="3086"/>
    </row>
    <row r="199" spans="1:26" ht="13.5" thickBot="1" x14ac:dyDescent="0.25">
      <c r="A199" s="3096"/>
      <c r="B199" s="3097"/>
      <c r="C199" s="3096"/>
      <c r="D199" s="1016" t="s">
        <v>127</v>
      </c>
      <c r="E199" s="1016" t="s">
        <v>131</v>
      </c>
      <c r="F199" s="1015" t="s">
        <v>430</v>
      </c>
      <c r="G199" s="3096"/>
      <c r="H199" s="1016" t="s">
        <v>127</v>
      </c>
      <c r="I199" s="1016" t="s">
        <v>131</v>
      </c>
      <c r="J199" s="1015" t="s">
        <v>430</v>
      </c>
      <c r="K199" s="3096"/>
      <c r="L199" s="1016" t="s">
        <v>127</v>
      </c>
      <c r="M199" s="1016" t="s">
        <v>131</v>
      </c>
      <c r="N199" s="1015" t="s">
        <v>430</v>
      </c>
      <c r="O199" s="3096"/>
      <c r="P199" s="1016" t="s">
        <v>127</v>
      </c>
      <c r="Q199" s="1016" t="s">
        <v>131</v>
      </c>
      <c r="R199" s="1015" t="s">
        <v>430</v>
      </c>
      <c r="S199" s="3096"/>
      <c r="T199" s="1016" t="s">
        <v>127</v>
      </c>
      <c r="U199" s="1016" t="s">
        <v>131</v>
      </c>
      <c r="V199" s="1015" t="s">
        <v>430</v>
      </c>
      <c r="W199" s="3096"/>
      <c r="X199" s="1016" t="s">
        <v>127</v>
      </c>
      <c r="Y199" s="1016" t="s">
        <v>131</v>
      </c>
      <c r="Z199" s="1015" t="s">
        <v>430</v>
      </c>
    </row>
    <row r="200" spans="1:26" x14ac:dyDescent="0.2">
      <c r="A200" s="1014">
        <v>0</v>
      </c>
      <c r="B200" s="1013" t="s">
        <v>97</v>
      </c>
      <c r="C200" s="1008">
        <v>0</v>
      </c>
      <c r="D200" s="1007">
        <v>0</v>
      </c>
      <c r="E200" s="994">
        <v>0</v>
      </c>
      <c r="F200" s="1006">
        <f t="shared" ref="F200:F209" si="136">SUM(D200:E200)</f>
        <v>0</v>
      </c>
      <c r="G200" s="994">
        <v>0</v>
      </c>
      <c r="H200" s="994">
        <v>0</v>
      </c>
      <c r="I200" s="994">
        <v>0</v>
      </c>
      <c r="J200" s="1006">
        <f t="shared" ref="J200:J209" si="137">SUM(H200:I200)</f>
        <v>0</v>
      </c>
      <c r="K200" s="994">
        <v>0</v>
      </c>
      <c r="L200" s="994">
        <v>0</v>
      </c>
      <c r="M200" s="1007">
        <v>0</v>
      </c>
      <c r="N200" s="1006">
        <f t="shared" ref="N200:N209" si="138">SUM(L200:M200)</f>
        <v>0</v>
      </c>
      <c r="O200" s="994">
        <v>0</v>
      </c>
      <c r="P200" s="994">
        <v>0</v>
      </c>
      <c r="Q200" s="994">
        <v>0</v>
      </c>
      <c r="R200" s="1006">
        <f t="shared" ref="R200:R209" si="139">SUM(P200:Q200)</f>
        <v>0</v>
      </c>
      <c r="S200" s="994">
        <v>0</v>
      </c>
      <c r="T200" s="994">
        <v>0</v>
      </c>
      <c r="U200" s="994">
        <v>0</v>
      </c>
      <c r="V200" s="1006">
        <f t="shared" ref="V200:V209" si="140">SUM(T200:U200)</f>
        <v>0</v>
      </c>
      <c r="W200" s="993">
        <f t="shared" ref="W200:W209" si="141">C200+G200+K200+O200+S200</f>
        <v>0</v>
      </c>
      <c r="X200" s="994">
        <f t="shared" ref="X200:X209" si="142">D200+H200+L200+P200+T200</f>
        <v>0</v>
      </c>
      <c r="Y200" s="994">
        <f t="shared" ref="Y200:Y209" si="143">E200+I200+M200+Q200+U200</f>
        <v>0</v>
      </c>
      <c r="Z200" s="995">
        <f t="shared" ref="Z200:Z209" si="144">SUM(X200:Y200)</f>
        <v>0</v>
      </c>
    </row>
    <row r="201" spans="1:26" x14ac:dyDescent="0.2">
      <c r="A201" s="1012">
        <v>1</v>
      </c>
      <c r="B201" s="1011" t="s">
        <v>526</v>
      </c>
      <c r="C201" s="1008">
        <v>0</v>
      </c>
      <c r="D201" s="1007">
        <v>0</v>
      </c>
      <c r="E201" s="994">
        <v>0</v>
      </c>
      <c r="F201" s="1006">
        <f t="shared" si="136"/>
        <v>0</v>
      </c>
      <c r="G201" s="994">
        <v>0</v>
      </c>
      <c r="H201" s="994">
        <v>0</v>
      </c>
      <c r="I201" s="994">
        <v>0</v>
      </c>
      <c r="J201" s="1006">
        <f t="shared" si="137"/>
        <v>0</v>
      </c>
      <c r="K201" s="994">
        <v>0</v>
      </c>
      <c r="L201" s="994">
        <v>0</v>
      </c>
      <c r="M201" s="1007">
        <v>0</v>
      </c>
      <c r="N201" s="1006">
        <f t="shared" si="138"/>
        <v>0</v>
      </c>
      <c r="O201" s="994">
        <v>0</v>
      </c>
      <c r="P201" s="994">
        <v>0</v>
      </c>
      <c r="Q201" s="994">
        <v>0</v>
      </c>
      <c r="R201" s="1006">
        <f t="shared" si="139"/>
        <v>0</v>
      </c>
      <c r="S201" s="994">
        <v>0</v>
      </c>
      <c r="T201" s="994">
        <v>0</v>
      </c>
      <c r="U201" s="994">
        <v>0</v>
      </c>
      <c r="V201" s="1006">
        <f t="shared" si="140"/>
        <v>0</v>
      </c>
      <c r="W201" s="993">
        <f t="shared" si="141"/>
        <v>0</v>
      </c>
      <c r="X201" s="994">
        <f t="shared" si="142"/>
        <v>0</v>
      </c>
      <c r="Y201" s="994">
        <f t="shared" si="143"/>
        <v>0</v>
      </c>
      <c r="Z201" s="995">
        <f t="shared" si="144"/>
        <v>0</v>
      </c>
    </row>
    <row r="202" spans="1:26" x14ac:dyDescent="0.2">
      <c r="A202" s="1012">
        <v>2</v>
      </c>
      <c r="B202" s="1011" t="s">
        <v>525</v>
      </c>
      <c r="C202" s="1008">
        <v>0</v>
      </c>
      <c r="D202" s="1007">
        <v>0</v>
      </c>
      <c r="E202" s="994">
        <v>0</v>
      </c>
      <c r="F202" s="1006">
        <f t="shared" si="136"/>
        <v>0</v>
      </c>
      <c r="G202" s="994">
        <v>0</v>
      </c>
      <c r="H202" s="994">
        <v>0</v>
      </c>
      <c r="I202" s="994">
        <v>0</v>
      </c>
      <c r="J202" s="1006">
        <f t="shared" si="137"/>
        <v>0</v>
      </c>
      <c r="K202" s="994">
        <v>0</v>
      </c>
      <c r="L202" s="994">
        <v>0</v>
      </c>
      <c r="M202" s="1007">
        <v>0</v>
      </c>
      <c r="N202" s="1006">
        <f t="shared" si="138"/>
        <v>0</v>
      </c>
      <c r="O202" s="994">
        <v>0</v>
      </c>
      <c r="P202" s="994">
        <v>0</v>
      </c>
      <c r="Q202" s="994">
        <v>0</v>
      </c>
      <c r="R202" s="1006">
        <f t="shared" si="139"/>
        <v>0</v>
      </c>
      <c r="S202" s="994">
        <v>0</v>
      </c>
      <c r="T202" s="994">
        <v>0</v>
      </c>
      <c r="U202" s="994">
        <v>0</v>
      </c>
      <c r="V202" s="1006">
        <f t="shared" si="140"/>
        <v>0</v>
      </c>
      <c r="W202" s="993">
        <f t="shared" si="141"/>
        <v>0</v>
      </c>
      <c r="X202" s="994">
        <f t="shared" si="142"/>
        <v>0</v>
      </c>
      <c r="Y202" s="994">
        <f t="shared" si="143"/>
        <v>0</v>
      </c>
      <c r="Z202" s="995">
        <f t="shared" si="144"/>
        <v>0</v>
      </c>
    </row>
    <row r="203" spans="1:26" x14ac:dyDescent="0.2">
      <c r="A203" s="1012">
        <v>3</v>
      </c>
      <c r="B203" s="1011" t="s">
        <v>524</v>
      </c>
      <c r="C203" s="1008">
        <v>0</v>
      </c>
      <c r="D203" s="1007">
        <v>0</v>
      </c>
      <c r="E203" s="994">
        <v>0</v>
      </c>
      <c r="F203" s="1006">
        <f t="shared" si="136"/>
        <v>0</v>
      </c>
      <c r="G203" s="994">
        <v>0</v>
      </c>
      <c r="H203" s="994">
        <v>0</v>
      </c>
      <c r="I203" s="994">
        <v>0</v>
      </c>
      <c r="J203" s="1006">
        <f t="shared" si="137"/>
        <v>0</v>
      </c>
      <c r="K203" s="994">
        <v>1</v>
      </c>
      <c r="L203" s="994">
        <v>18</v>
      </c>
      <c r="M203" s="1007">
        <v>23</v>
      </c>
      <c r="N203" s="1006">
        <f t="shared" si="138"/>
        <v>41</v>
      </c>
      <c r="O203" s="994">
        <v>1</v>
      </c>
      <c r="P203" s="994">
        <v>29</v>
      </c>
      <c r="Q203" s="994">
        <v>40</v>
      </c>
      <c r="R203" s="1006">
        <f t="shared" si="139"/>
        <v>69</v>
      </c>
      <c r="S203" s="994">
        <v>1</v>
      </c>
      <c r="T203" s="994">
        <v>60</v>
      </c>
      <c r="U203" s="994">
        <v>100</v>
      </c>
      <c r="V203" s="1006">
        <f t="shared" si="140"/>
        <v>160</v>
      </c>
      <c r="W203" s="993">
        <f t="shared" si="141"/>
        <v>3</v>
      </c>
      <c r="X203" s="994">
        <f t="shared" si="142"/>
        <v>107</v>
      </c>
      <c r="Y203" s="994">
        <f t="shared" si="143"/>
        <v>163</v>
      </c>
      <c r="Z203" s="995">
        <f t="shared" si="144"/>
        <v>270</v>
      </c>
    </row>
    <row r="204" spans="1:26" x14ac:dyDescent="0.2">
      <c r="A204" s="1012">
        <v>4</v>
      </c>
      <c r="B204" s="1011" t="s">
        <v>570</v>
      </c>
      <c r="C204" s="1008">
        <v>0</v>
      </c>
      <c r="D204" s="1007">
        <v>0</v>
      </c>
      <c r="E204" s="994">
        <v>0</v>
      </c>
      <c r="F204" s="1006">
        <f t="shared" si="136"/>
        <v>0</v>
      </c>
      <c r="G204" s="994">
        <v>0</v>
      </c>
      <c r="H204" s="994">
        <v>0</v>
      </c>
      <c r="I204" s="994">
        <v>0</v>
      </c>
      <c r="J204" s="1006">
        <f t="shared" si="137"/>
        <v>0</v>
      </c>
      <c r="K204" s="994">
        <v>0</v>
      </c>
      <c r="L204" s="994">
        <v>0</v>
      </c>
      <c r="M204" s="1007">
        <v>0</v>
      </c>
      <c r="N204" s="1006">
        <f t="shared" si="138"/>
        <v>0</v>
      </c>
      <c r="O204" s="994">
        <v>0</v>
      </c>
      <c r="P204" s="994">
        <v>0</v>
      </c>
      <c r="Q204" s="994">
        <v>0</v>
      </c>
      <c r="R204" s="1006">
        <f t="shared" si="139"/>
        <v>0</v>
      </c>
      <c r="S204" s="994">
        <v>0</v>
      </c>
      <c r="T204" s="994">
        <v>0</v>
      </c>
      <c r="U204" s="994">
        <v>0</v>
      </c>
      <c r="V204" s="1006">
        <f t="shared" si="140"/>
        <v>0</v>
      </c>
      <c r="W204" s="993">
        <f t="shared" si="141"/>
        <v>0</v>
      </c>
      <c r="X204" s="994">
        <f t="shared" si="142"/>
        <v>0</v>
      </c>
      <c r="Y204" s="994">
        <f t="shared" si="143"/>
        <v>0</v>
      </c>
      <c r="Z204" s="995">
        <f t="shared" si="144"/>
        <v>0</v>
      </c>
    </row>
    <row r="205" spans="1:26" x14ac:dyDescent="0.2">
      <c r="A205" s="1012">
        <v>5</v>
      </c>
      <c r="B205" s="1011" t="s">
        <v>522</v>
      </c>
      <c r="C205" s="1008">
        <v>0</v>
      </c>
      <c r="D205" s="1007">
        <v>0</v>
      </c>
      <c r="E205" s="994">
        <v>0</v>
      </c>
      <c r="F205" s="1006">
        <f t="shared" si="136"/>
        <v>0</v>
      </c>
      <c r="G205" s="994">
        <v>1</v>
      </c>
      <c r="H205" s="994">
        <v>3</v>
      </c>
      <c r="I205" s="994">
        <v>0</v>
      </c>
      <c r="J205" s="1006">
        <f t="shared" si="137"/>
        <v>3</v>
      </c>
      <c r="K205" s="994">
        <v>0</v>
      </c>
      <c r="L205" s="994">
        <v>0</v>
      </c>
      <c r="M205" s="1007">
        <v>0</v>
      </c>
      <c r="N205" s="1006">
        <f t="shared" si="138"/>
        <v>0</v>
      </c>
      <c r="O205" s="994">
        <v>0</v>
      </c>
      <c r="P205" s="994">
        <v>0</v>
      </c>
      <c r="Q205" s="994">
        <v>0</v>
      </c>
      <c r="R205" s="1006">
        <f t="shared" si="139"/>
        <v>0</v>
      </c>
      <c r="S205" s="994">
        <v>0</v>
      </c>
      <c r="T205" s="994">
        <v>0</v>
      </c>
      <c r="U205" s="994">
        <v>0</v>
      </c>
      <c r="V205" s="1006">
        <f t="shared" si="140"/>
        <v>0</v>
      </c>
      <c r="W205" s="993">
        <f t="shared" si="141"/>
        <v>1</v>
      </c>
      <c r="X205" s="994">
        <f t="shared" si="142"/>
        <v>3</v>
      </c>
      <c r="Y205" s="994">
        <f t="shared" si="143"/>
        <v>0</v>
      </c>
      <c r="Z205" s="995">
        <f t="shared" si="144"/>
        <v>3</v>
      </c>
    </row>
    <row r="206" spans="1:26" x14ac:dyDescent="0.2">
      <c r="A206" s="1012">
        <v>6</v>
      </c>
      <c r="B206" s="1011" t="s">
        <v>521</v>
      </c>
      <c r="C206" s="1008">
        <v>14</v>
      </c>
      <c r="D206" s="1007">
        <v>64</v>
      </c>
      <c r="E206" s="994">
        <v>40</v>
      </c>
      <c r="F206" s="1006">
        <f t="shared" si="136"/>
        <v>104</v>
      </c>
      <c r="G206" s="994">
        <v>7</v>
      </c>
      <c r="H206" s="994">
        <f>78+4</f>
        <v>82</v>
      </c>
      <c r="I206" s="994">
        <f>33+1</f>
        <v>34</v>
      </c>
      <c r="J206" s="1006">
        <f t="shared" si="137"/>
        <v>116</v>
      </c>
      <c r="K206" s="994">
        <v>8</v>
      </c>
      <c r="L206" s="994">
        <f>218+3</f>
        <v>221</v>
      </c>
      <c r="M206" s="1007">
        <v>42</v>
      </c>
      <c r="N206" s="1006">
        <f t="shared" si="138"/>
        <v>263</v>
      </c>
      <c r="O206" s="994">
        <v>3</v>
      </c>
      <c r="P206" s="994">
        <v>172</v>
      </c>
      <c r="Q206" s="994">
        <v>36</v>
      </c>
      <c r="R206" s="1006">
        <f t="shared" si="139"/>
        <v>208</v>
      </c>
      <c r="S206" s="994">
        <v>1</v>
      </c>
      <c r="T206" s="994">
        <f>76+1</f>
        <v>77</v>
      </c>
      <c r="U206" s="994">
        <v>43</v>
      </c>
      <c r="V206" s="1006">
        <f t="shared" si="140"/>
        <v>120</v>
      </c>
      <c r="W206" s="993">
        <f t="shared" si="141"/>
        <v>33</v>
      </c>
      <c r="X206" s="994">
        <f t="shared" si="142"/>
        <v>616</v>
      </c>
      <c r="Y206" s="994">
        <f t="shared" si="143"/>
        <v>195</v>
      </c>
      <c r="Z206" s="995">
        <f t="shared" si="144"/>
        <v>811</v>
      </c>
    </row>
    <row r="207" spans="1:26" x14ac:dyDescent="0.2">
      <c r="A207" s="1012">
        <v>7</v>
      </c>
      <c r="B207" s="1011" t="s">
        <v>520</v>
      </c>
      <c r="C207" s="1008">
        <v>0</v>
      </c>
      <c r="D207" s="1007">
        <v>0</v>
      </c>
      <c r="E207" s="994">
        <v>0</v>
      </c>
      <c r="F207" s="1006">
        <f t="shared" si="136"/>
        <v>0</v>
      </c>
      <c r="G207" s="994">
        <v>0</v>
      </c>
      <c r="H207" s="994">
        <v>0</v>
      </c>
      <c r="I207" s="994">
        <v>0</v>
      </c>
      <c r="J207" s="1006">
        <f t="shared" si="137"/>
        <v>0</v>
      </c>
      <c r="K207" s="994">
        <v>0</v>
      </c>
      <c r="L207" s="994">
        <v>0</v>
      </c>
      <c r="M207" s="1007">
        <v>0</v>
      </c>
      <c r="N207" s="1006">
        <f t="shared" si="138"/>
        <v>0</v>
      </c>
      <c r="O207" s="994">
        <v>0</v>
      </c>
      <c r="P207" s="994">
        <v>0</v>
      </c>
      <c r="Q207" s="994">
        <v>0</v>
      </c>
      <c r="R207" s="1006">
        <f t="shared" si="139"/>
        <v>0</v>
      </c>
      <c r="S207" s="994">
        <v>1</v>
      </c>
      <c r="T207" s="994">
        <v>141</v>
      </c>
      <c r="U207" s="994">
        <v>3</v>
      </c>
      <c r="V207" s="1006">
        <f t="shared" si="140"/>
        <v>144</v>
      </c>
      <c r="W207" s="993">
        <f t="shared" si="141"/>
        <v>1</v>
      </c>
      <c r="X207" s="994">
        <f t="shared" si="142"/>
        <v>141</v>
      </c>
      <c r="Y207" s="994">
        <f t="shared" si="143"/>
        <v>3</v>
      </c>
      <c r="Z207" s="995">
        <f t="shared" si="144"/>
        <v>144</v>
      </c>
    </row>
    <row r="208" spans="1:26" x14ac:dyDescent="0.2">
      <c r="A208" s="1012">
        <v>8</v>
      </c>
      <c r="B208" s="1011" t="s">
        <v>519</v>
      </c>
      <c r="C208" s="1008">
        <v>2</v>
      </c>
      <c r="D208" s="1007">
        <v>5</v>
      </c>
      <c r="E208" s="994">
        <v>5</v>
      </c>
      <c r="F208" s="1006">
        <f t="shared" si="136"/>
        <v>10</v>
      </c>
      <c r="G208" s="994">
        <v>3</v>
      </c>
      <c r="H208" s="994">
        <v>29</v>
      </c>
      <c r="I208" s="994">
        <v>7</v>
      </c>
      <c r="J208" s="1006">
        <f t="shared" si="137"/>
        <v>36</v>
      </c>
      <c r="K208" s="994">
        <v>1</v>
      </c>
      <c r="L208" s="994">
        <v>21</v>
      </c>
      <c r="M208" s="1007">
        <v>11</v>
      </c>
      <c r="N208" s="1006">
        <f t="shared" si="138"/>
        <v>32</v>
      </c>
      <c r="O208" s="994">
        <v>0</v>
      </c>
      <c r="P208" s="994">
        <v>0</v>
      </c>
      <c r="Q208" s="994">
        <v>0</v>
      </c>
      <c r="R208" s="1006">
        <f t="shared" si="139"/>
        <v>0</v>
      </c>
      <c r="S208" s="994">
        <v>1</v>
      </c>
      <c r="T208" s="994">
        <v>135</v>
      </c>
      <c r="U208" s="994">
        <v>12</v>
      </c>
      <c r="V208" s="1006">
        <f t="shared" si="140"/>
        <v>147</v>
      </c>
      <c r="W208" s="993">
        <f t="shared" si="141"/>
        <v>7</v>
      </c>
      <c r="X208" s="994">
        <f t="shared" si="142"/>
        <v>190</v>
      </c>
      <c r="Y208" s="994">
        <f t="shared" si="143"/>
        <v>35</v>
      </c>
      <c r="Z208" s="995">
        <f t="shared" si="144"/>
        <v>225</v>
      </c>
    </row>
    <row r="209" spans="1:26" ht="13.5" thickBot="1" x14ac:dyDescent="0.25">
      <c r="A209" s="1010">
        <v>9</v>
      </c>
      <c r="B209" s="1009" t="s">
        <v>518</v>
      </c>
      <c r="C209" s="1008">
        <v>3</v>
      </c>
      <c r="D209" s="1007">
        <v>11</v>
      </c>
      <c r="E209" s="994">
        <v>9</v>
      </c>
      <c r="F209" s="1006">
        <f t="shared" si="136"/>
        <v>20</v>
      </c>
      <c r="G209" s="994">
        <v>2</v>
      </c>
      <c r="H209" s="994">
        <v>22</v>
      </c>
      <c r="I209" s="994">
        <v>10</v>
      </c>
      <c r="J209" s="1006">
        <f t="shared" si="137"/>
        <v>32</v>
      </c>
      <c r="K209" s="994">
        <v>2</v>
      </c>
      <c r="L209" s="994">
        <v>48</v>
      </c>
      <c r="M209" s="1007">
        <v>7</v>
      </c>
      <c r="N209" s="1006">
        <f t="shared" si="138"/>
        <v>55</v>
      </c>
      <c r="O209" s="994">
        <v>0</v>
      </c>
      <c r="P209" s="994">
        <v>0</v>
      </c>
      <c r="Q209" s="994">
        <v>0</v>
      </c>
      <c r="R209" s="1006">
        <f t="shared" si="139"/>
        <v>0</v>
      </c>
      <c r="S209" s="994">
        <v>2</v>
      </c>
      <c r="T209" s="994">
        <v>604</v>
      </c>
      <c r="U209" s="994">
        <v>49</v>
      </c>
      <c r="V209" s="1006">
        <f t="shared" si="140"/>
        <v>653</v>
      </c>
      <c r="W209" s="993">
        <f t="shared" si="141"/>
        <v>9</v>
      </c>
      <c r="X209" s="994">
        <f t="shared" si="142"/>
        <v>685</v>
      </c>
      <c r="Y209" s="994">
        <f t="shared" si="143"/>
        <v>75</v>
      </c>
      <c r="Z209" s="995">
        <f t="shared" si="144"/>
        <v>760</v>
      </c>
    </row>
    <row r="210" spans="1:26" x14ac:dyDescent="0.2">
      <c r="A210" s="3102" t="s">
        <v>3</v>
      </c>
      <c r="B210" s="3103"/>
      <c r="C210" s="3073">
        <f t="shared" ref="C210:Z210" si="145">SUM(C200:C209)</f>
        <v>19</v>
      </c>
      <c r="D210" s="3075">
        <f t="shared" si="145"/>
        <v>80</v>
      </c>
      <c r="E210" s="3075">
        <f t="shared" si="145"/>
        <v>54</v>
      </c>
      <c r="F210" s="3095">
        <f t="shared" si="145"/>
        <v>134</v>
      </c>
      <c r="G210" s="3073">
        <f t="shared" si="145"/>
        <v>13</v>
      </c>
      <c r="H210" s="3075">
        <f t="shared" si="145"/>
        <v>136</v>
      </c>
      <c r="I210" s="3075">
        <f t="shared" si="145"/>
        <v>51</v>
      </c>
      <c r="J210" s="3095">
        <f t="shared" si="145"/>
        <v>187</v>
      </c>
      <c r="K210" s="3073">
        <f t="shared" si="145"/>
        <v>12</v>
      </c>
      <c r="L210" s="3075">
        <f t="shared" si="145"/>
        <v>308</v>
      </c>
      <c r="M210" s="3075">
        <f t="shared" si="145"/>
        <v>83</v>
      </c>
      <c r="N210" s="3095">
        <f t="shared" si="145"/>
        <v>391</v>
      </c>
      <c r="O210" s="3073">
        <f t="shared" si="145"/>
        <v>4</v>
      </c>
      <c r="P210" s="3075">
        <f t="shared" si="145"/>
        <v>201</v>
      </c>
      <c r="Q210" s="3075">
        <f t="shared" si="145"/>
        <v>76</v>
      </c>
      <c r="R210" s="3095">
        <f t="shared" si="145"/>
        <v>277</v>
      </c>
      <c r="S210" s="3073">
        <f t="shared" si="145"/>
        <v>6</v>
      </c>
      <c r="T210" s="3075">
        <f t="shared" si="145"/>
        <v>1017</v>
      </c>
      <c r="U210" s="3075">
        <f t="shared" si="145"/>
        <v>207</v>
      </c>
      <c r="V210" s="3100">
        <f t="shared" si="145"/>
        <v>1224</v>
      </c>
      <c r="W210" s="3073">
        <f t="shared" si="145"/>
        <v>54</v>
      </c>
      <c r="X210" s="3075">
        <f t="shared" si="145"/>
        <v>1742</v>
      </c>
      <c r="Y210" s="3075">
        <f t="shared" si="145"/>
        <v>471</v>
      </c>
      <c r="Z210" s="3095">
        <f t="shared" si="145"/>
        <v>2213</v>
      </c>
    </row>
    <row r="211" spans="1:26" ht="13.5" thickBot="1" x14ac:dyDescent="0.25">
      <c r="A211" s="3104"/>
      <c r="B211" s="3105"/>
      <c r="C211" s="3074"/>
      <c r="D211" s="3076"/>
      <c r="E211" s="3076"/>
      <c r="F211" s="3078"/>
      <c r="G211" s="3074"/>
      <c r="H211" s="3076"/>
      <c r="I211" s="3076"/>
      <c r="J211" s="3078"/>
      <c r="K211" s="3074"/>
      <c r="L211" s="3076"/>
      <c r="M211" s="3076"/>
      <c r="N211" s="3078"/>
      <c r="O211" s="3074"/>
      <c r="P211" s="3076"/>
      <c r="Q211" s="3076"/>
      <c r="R211" s="3078"/>
      <c r="S211" s="3074"/>
      <c r="T211" s="3076"/>
      <c r="U211" s="3076"/>
      <c r="V211" s="3101"/>
      <c r="W211" s="3074"/>
      <c r="X211" s="3076"/>
      <c r="Y211" s="3076"/>
      <c r="Z211" s="3078"/>
    </row>
    <row r="212" spans="1:26" x14ac:dyDescent="0.2">
      <c r="C212" s="656">
        <f>+C210+G210</f>
        <v>32</v>
      </c>
      <c r="D212" s="656">
        <f t="shared" ref="D212:F212" si="146">+D210+H210</f>
        <v>216</v>
      </c>
      <c r="E212" s="656">
        <f t="shared" si="146"/>
        <v>105</v>
      </c>
      <c r="F212" s="656">
        <f t="shared" si="146"/>
        <v>321</v>
      </c>
    </row>
    <row r="213" spans="1:26" x14ac:dyDescent="0.2">
      <c r="A213" s="1018"/>
      <c r="B213" s="1018"/>
      <c r="C213" s="1018"/>
      <c r="D213" s="1018"/>
      <c r="E213" s="1018"/>
      <c r="F213" s="1018"/>
      <c r="G213" s="1018"/>
      <c r="H213" s="1018"/>
      <c r="I213" s="1018"/>
      <c r="J213" s="1018"/>
      <c r="K213" s="1018"/>
      <c r="L213" s="1018"/>
      <c r="M213" s="1018"/>
      <c r="N213" s="1018"/>
      <c r="O213" s="1018"/>
      <c r="P213" s="1018"/>
      <c r="Q213" s="1018"/>
      <c r="R213" s="1018"/>
      <c r="S213" s="1018"/>
      <c r="T213" s="1018"/>
      <c r="U213" s="1018"/>
      <c r="V213" s="1018"/>
      <c r="W213" s="1018"/>
      <c r="X213" s="1018"/>
      <c r="Y213" s="1018"/>
      <c r="Z213" s="1018"/>
    </row>
    <row r="214" spans="1:26" x14ac:dyDescent="0.2">
      <c r="C214" s="656"/>
    </row>
    <row r="217" spans="1:26" ht="15.75" x14ac:dyDescent="0.25">
      <c r="A217" s="3069" t="s">
        <v>577</v>
      </c>
      <c r="B217" s="3069"/>
      <c r="C217" s="3069"/>
      <c r="D217" s="3069"/>
      <c r="E217" s="3069"/>
      <c r="F217" s="3069"/>
      <c r="G217" s="3069"/>
      <c r="H217" s="3069"/>
      <c r="I217" s="3069"/>
      <c r="J217" s="3069"/>
      <c r="K217" s="3069"/>
      <c r="L217" s="3069"/>
      <c r="M217" s="3069"/>
      <c r="N217" s="3069"/>
      <c r="O217" s="3069"/>
      <c r="P217" s="3069"/>
      <c r="Q217" s="3069"/>
      <c r="R217" s="3069"/>
      <c r="S217" s="3069"/>
      <c r="T217" s="3069"/>
      <c r="U217" s="3069"/>
      <c r="V217" s="3069"/>
      <c r="W217" s="3069"/>
      <c r="X217" s="3069"/>
      <c r="Y217" s="3069"/>
      <c r="Z217" s="3069"/>
    </row>
    <row r="218" spans="1:26" ht="15.75" x14ac:dyDescent="0.25">
      <c r="A218" s="3069" t="s">
        <v>579</v>
      </c>
      <c r="B218" s="3069"/>
      <c r="C218" s="3069"/>
      <c r="D218" s="3069"/>
      <c r="E218" s="3069"/>
      <c r="F218" s="3069"/>
      <c r="G218" s="3069"/>
      <c r="H218" s="3069"/>
      <c r="I218" s="3069"/>
      <c r="J218" s="3069"/>
      <c r="K218" s="3069"/>
      <c r="L218" s="3069"/>
      <c r="M218" s="3069"/>
      <c r="N218" s="3069"/>
      <c r="O218" s="3069"/>
      <c r="P218" s="3069"/>
      <c r="Q218" s="3069"/>
      <c r="R218" s="3069"/>
      <c r="S218" s="3069"/>
      <c r="T218" s="3069"/>
      <c r="U218" s="3069"/>
      <c r="V218" s="3069"/>
      <c r="W218" s="3069"/>
      <c r="X218" s="3069"/>
      <c r="Y218" s="3069"/>
      <c r="Z218" s="3069"/>
    </row>
    <row r="220" spans="1:26" ht="13.5" thickBot="1" x14ac:dyDescent="0.25"/>
    <row r="221" spans="1:26" x14ac:dyDescent="0.2">
      <c r="A221" s="3070" t="s">
        <v>529</v>
      </c>
      <c r="B221" s="3071"/>
      <c r="C221" s="3070" t="s">
        <v>575</v>
      </c>
      <c r="D221" s="3071"/>
      <c r="E221" s="3071"/>
      <c r="F221" s="3072"/>
      <c r="G221" s="3070" t="s">
        <v>574</v>
      </c>
      <c r="H221" s="3071"/>
      <c r="I221" s="3071"/>
      <c r="J221" s="3072"/>
      <c r="K221" s="3070" t="s">
        <v>573</v>
      </c>
      <c r="L221" s="3071"/>
      <c r="M221" s="3071"/>
      <c r="N221" s="3072"/>
      <c r="O221" s="3070" t="s">
        <v>572</v>
      </c>
      <c r="P221" s="3071"/>
      <c r="Q221" s="3071"/>
      <c r="R221" s="3072"/>
      <c r="S221" s="3070" t="s">
        <v>571</v>
      </c>
      <c r="T221" s="3071"/>
      <c r="U221" s="3071"/>
      <c r="V221" s="3072"/>
      <c r="W221" s="3070" t="s">
        <v>3</v>
      </c>
      <c r="X221" s="3071"/>
      <c r="Y221" s="3071"/>
      <c r="Z221" s="3072"/>
    </row>
    <row r="222" spans="1:26" x14ac:dyDescent="0.2">
      <c r="A222" s="3083"/>
      <c r="B222" s="3085"/>
      <c r="C222" s="3083" t="s">
        <v>527</v>
      </c>
      <c r="D222" s="3085" t="s">
        <v>440</v>
      </c>
      <c r="E222" s="3085"/>
      <c r="F222" s="3086"/>
      <c r="G222" s="3083" t="s">
        <v>527</v>
      </c>
      <c r="H222" s="3085" t="s">
        <v>440</v>
      </c>
      <c r="I222" s="3085"/>
      <c r="J222" s="3086"/>
      <c r="K222" s="3083" t="s">
        <v>527</v>
      </c>
      <c r="L222" s="3085" t="s">
        <v>440</v>
      </c>
      <c r="M222" s="3085"/>
      <c r="N222" s="3086"/>
      <c r="O222" s="3083" t="s">
        <v>527</v>
      </c>
      <c r="P222" s="3085" t="s">
        <v>440</v>
      </c>
      <c r="Q222" s="3085"/>
      <c r="R222" s="3086"/>
      <c r="S222" s="3083" t="s">
        <v>527</v>
      </c>
      <c r="T222" s="3085" t="s">
        <v>440</v>
      </c>
      <c r="U222" s="3085"/>
      <c r="V222" s="3086"/>
      <c r="W222" s="3083" t="s">
        <v>527</v>
      </c>
      <c r="X222" s="3085" t="s">
        <v>440</v>
      </c>
      <c r="Y222" s="3085"/>
      <c r="Z222" s="3086"/>
    </row>
    <row r="223" spans="1:26" ht="13.5" thickBot="1" x14ac:dyDescent="0.25">
      <c r="A223" s="3096"/>
      <c r="B223" s="3097"/>
      <c r="C223" s="3096"/>
      <c r="D223" s="1016" t="s">
        <v>127</v>
      </c>
      <c r="E223" s="1016" t="s">
        <v>131</v>
      </c>
      <c r="F223" s="1015" t="s">
        <v>430</v>
      </c>
      <c r="G223" s="3096"/>
      <c r="H223" s="1016" t="s">
        <v>127</v>
      </c>
      <c r="I223" s="1016" t="s">
        <v>131</v>
      </c>
      <c r="J223" s="1015" t="s">
        <v>430</v>
      </c>
      <c r="K223" s="3096"/>
      <c r="L223" s="1016" t="s">
        <v>127</v>
      </c>
      <c r="M223" s="1016" t="s">
        <v>131</v>
      </c>
      <c r="N223" s="1015" t="s">
        <v>430</v>
      </c>
      <c r="O223" s="3096"/>
      <c r="P223" s="1016" t="s">
        <v>127</v>
      </c>
      <c r="Q223" s="1016" t="s">
        <v>131</v>
      </c>
      <c r="R223" s="1015" t="s">
        <v>430</v>
      </c>
      <c r="S223" s="3096"/>
      <c r="T223" s="1016" t="s">
        <v>127</v>
      </c>
      <c r="U223" s="1016" t="s">
        <v>131</v>
      </c>
      <c r="V223" s="1015" t="s">
        <v>430</v>
      </c>
      <c r="W223" s="3096"/>
      <c r="X223" s="1016" t="s">
        <v>127</v>
      </c>
      <c r="Y223" s="1016" t="s">
        <v>131</v>
      </c>
      <c r="Z223" s="1015" t="s">
        <v>430</v>
      </c>
    </row>
    <row r="224" spans="1:26" x14ac:dyDescent="0.2">
      <c r="A224" s="1014">
        <v>0</v>
      </c>
      <c r="B224" s="1013" t="s">
        <v>97</v>
      </c>
      <c r="C224" s="1008">
        <v>0</v>
      </c>
      <c r="D224" s="1007">
        <v>0</v>
      </c>
      <c r="E224" s="994">
        <v>0</v>
      </c>
      <c r="F224" s="1006">
        <f t="shared" ref="F224:F233" si="147">SUM(D224:E224)</f>
        <v>0</v>
      </c>
      <c r="G224" s="994">
        <v>0</v>
      </c>
      <c r="H224" s="994">
        <v>0</v>
      </c>
      <c r="I224" s="994">
        <v>0</v>
      </c>
      <c r="J224" s="1006">
        <f t="shared" ref="J224:J233" si="148">SUM(H224:I224)</f>
        <v>0</v>
      </c>
      <c r="K224" s="994">
        <v>0</v>
      </c>
      <c r="L224" s="994">
        <v>0</v>
      </c>
      <c r="M224" s="1007">
        <v>0</v>
      </c>
      <c r="N224" s="1006">
        <f t="shared" ref="N224:N233" si="149">SUM(L224:M224)</f>
        <v>0</v>
      </c>
      <c r="O224" s="994">
        <v>0</v>
      </c>
      <c r="P224" s="994">
        <v>0</v>
      </c>
      <c r="Q224" s="994">
        <v>0</v>
      </c>
      <c r="R224" s="1006">
        <f t="shared" ref="R224:R233" si="150">SUM(P224:Q224)</f>
        <v>0</v>
      </c>
      <c r="S224" s="994">
        <v>0</v>
      </c>
      <c r="T224" s="994">
        <v>0</v>
      </c>
      <c r="U224" s="994">
        <v>0</v>
      </c>
      <c r="V224" s="1006">
        <f t="shared" ref="V224:V233" si="151">SUM(T224:U224)</f>
        <v>0</v>
      </c>
      <c r="W224" s="993">
        <f t="shared" ref="W224:W233" si="152">C224+G224+K224+O224+S224</f>
        <v>0</v>
      </c>
      <c r="X224" s="994">
        <f t="shared" ref="X224:X233" si="153">D224+H224+L224+P224+T224</f>
        <v>0</v>
      </c>
      <c r="Y224" s="994">
        <f t="shared" ref="Y224:Y233" si="154">E224+I224+M224+Q224+U224</f>
        <v>0</v>
      </c>
      <c r="Z224" s="995">
        <f t="shared" ref="Z224:Z233" si="155">SUM(X224:Y224)</f>
        <v>0</v>
      </c>
    </row>
    <row r="225" spans="1:26" x14ac:dyDescent="0.2">
      <c r="A225" s="1012">
        <v>1</v>
      </c>
      <c r="B225" s="1011" t="s">
        <v>526</v>
      </c>
      <c r="C225" s="1008">
        <v>1</v>
      </c>
      <c r="D225" s="1007">
        <v>4</v>
      </c>
      <c r="E225" s="994">
        <v>1</v>
      </c>
      <c r="F225" s="1006">
        <f t="shared" si="147"/>
        <v>5</v>
      </c>
      <c r="G225" s="994">
        <v>0</v>
      </c>
      <c r="H225" s="994">
        <v>0</v>
      </c>
      <c r="I225" s="994">
        <v>0</v>
      </c>
      <c r="J225" s="1006">
        <f t="shared" si="148"/>
        <v>0</v>
      </c>
      <c r="K225" s="994">
        <v>0</v>
      </c>
      <c r="L225" s="994">
        <v>0</v>
      </c>
      <c r="M225" s="1007">
        <v>0</v>
      </c>
      <c r="N225" s="1006">
        <f t="shared" si="149"/>
        <v>0</v>
      </c>
      <c r="O225" s="994">
        <v>0</v>
      </c>
      <c r="P225" s="994">
        <v>0</v>
      </c>
      <c r="Q225" s="994">
        <v>0</v>
      </c>
      <c r="R225" s="1006">
        <f t="shared" si="150"/>
        <v>0</v>
      </c>
      <c r="S225" s="994">
        <v>0</v>
      </c>
      <c r="T225" s="994">
        <v>0</v>
      </c>
      <c r="U225" s="994">
        <v>0</v>
      </c>
      <c r="V225" s="1006">
        <f t="shared" si="151"/>
        <v>0</v>
      </c>
      <c r="W225" s="993">
        <f t="shared" si="152"/>
        <v>1</v>
      </c>
      <c r="X225" s="994">
        <f t="shared" si="153"/>
        <v>4</v>
      </c>
      <c r="Y225" s="994">
        <f t="shared" si="154"/>
        <v>1</v>
      </c>
      <c r="Z225" s="995">
        <f t="shared" si="155"/>
        <v>5</v>
      </c>
    </row>
    <row r="226" spans="1:26" x14ac:dyDescent="0.2">
      <c r="A226" s="1012">
        <v>2</v>
      </c>
      <c r="B226" s="1011" t="s">
        <v>525</v>
      </c>
      <c r="C226" s="1008">
        <v>0</v>
      </c>
      <c r="D226" s="1007">
        <v>0</v>
      </c>
      <c r="E226" s="994">
        <v>0</v>
      </c>
      <c r="F226" s="1006">
        <f t="shared" si="147"/>
        <v>0</v>
      </c>
      <c r="G226" s="994">
        <v>0</v>
      </c>
      <c r="H226" s="994">
        <v>0</v>
      </c>
      <c r="I226" s="994">
        <v>0</v>
      </c>
      <c r="J226" s="1006">
        <f t="shared" si="148"/>
        <v>0</v>
      </c>
      <c r="K226" s="994">
        <v>0</v>
      </c>
      <c r="L226" s="994">
        <v>0</v>
      </c>
      <c r="M226" s="1007">
        <v>0</v>
      </c>
      <c r="N226" s="1006">
        <f t="shared" si="149"/>
        <v>0</v>
      </c>
      <c r="O226" s="994">
        <v>0</v>
      </c>
      <c r="P226" s="994">
        <v>0</v>
      </c>
      <c r="Q226" s="994">
        <v>0</v>
      </c>
      <c r="R226" s="1006">
        <f t="shared" si="150"/>
        <v>0</v>
      </c>
      <c r="S226" s="994">
        <v>0</v>
      </c>
      <c r="T226" s="994">
        <v>0</v>
      </c>
      <c r="U226" s="994">
        <v>0</v>
      </c>
      <c r="V226" s="1006">
        <f t="shared" si="151"/>
        <v>0</v>
      </c>
      <c r="W226" s="993">
        <f t="shared" si="152"/>
        <v>0</v>
      </c>
      <c r="X226" s="994">
        <f t="shared" si="153"/>
        <v>0</v>
      </c>
      <c r="Y226" s="994">
        <f t="shared" si="154"/>
        <v>0</v>
      </c>
      <c r="Z226" s="995">
        <f t="shared" si="155"/>
        <v>0</v>
      </c>
    </row>
    <row r="227" spans="1:26" x14ac:dyDescent="0.2">
      <c r="A227" s="1012">
        <v>3</v>
      </c>
      <c r="B227" s="1011" t="s">
        <v>524</v>
      </c>
      <c r="C227" s="1008">
        <v>0</v>
      </c>
      <c r="D227" s="1007">
        <v>0</v>
      </c>
      <c r="E227" s="994">
        <v>0</v>
      </c>
      <c r="F227" s="1006">
        <f t="shared" si="147"/>
        <v>0</v>
      </c>
      <c r="G227" s="994">
        <v>0</v>
      </c>
      <c r="H227" s="994">
        <v>0</v>
      </c>
      <c r="I227" s="994">
        <v>0</v>
      </c>
      <c r="J227" s="1006">
        <f t="shared" si="148"/>
        <v>0</v>
      </c>
      <c r="K227" s="994">
        <v>1</v>
      </c>
      <c r="L227" s="994">
        <v>9</v>
      </c>
      <c r="M227" s="1007">
        <v>22</v>
      </c>
      <c r="N227" s="1006">
        <f t="shared" si="149"/>
        <v>31</v>
      </c>
      <c r="O227" s="994">
        <v>0</v>
      </c>
      <c r="P227" s="994">
        <v>0</v>
      </c>
      <c r="Q227" s="994">
        <v>0</v>
      </c>
      <c r="R227" s="1006">
        <f t="shared" si="150"/>
        <v>0</v>
      </c>
      <c r="S227" s="994">
        <v>0</v>
      </c>
      <c r="T227" s="994">
        <v>0</v>
      </c>
      <c r="U227" s="994">
        <v>0</v>
      </c>
      <c r="V227" s="1006">
        <f t="shared" si="151"/>
        <v>0</v>
      </c>
      <c r="W227" s="993">
        <f t="shared" si="152"/>
        <v>1</v>
      </c>
      <c r="X227" s="994">
        <f t="shared" si="153"/>
        <v>9</v>
      </c>
      <c r="Y227" s="994">
        <f t="shared" si="154"/>
        <v>22</v>
      </c>
      <c r="Z227" s="995">
        <f t="shared" si="155"/>
        <v>31</v>
      </c>
    </row>
    <row r="228" spans="1:26" x14ac:dyDescent="0.2">
      <c r="A228" s="1012">
        <v>4</v>
      </c>
      <c r="B228" s="1011" t="s">
        <v>570</v>
      </c>
      <c r="C228" s="1008">
        <v>0</v>
      </c>
      <c r="D228" s="1007">
        <v>0</v>
      </c>
      <c r="E228" s="994">
        <v>0</v>
      </c>
      <c r="F228" s="1006">
        <f t="shared" si="147"/>
        <v>0</v>
      </c>
      <c r="G228" s="994">
        <v>0</v>
      </c>
      <c r="H228" s="994">
        <v>0</v>
      </c>
      <c r="I228" s="994">
        <v>0</v>
      </c>
      <c r="J228" s="1006">
        <f t="shared" si="148"/>
        <v>0</v>
      </c>
      <c r="K228" s="994">
        <v>0</v>
      </c>
      <c r="L228" s="994">
        <v>0</v>
      </c>
      <c r="M228" s="1007">
        <v>0</v>
      </c>
      <c r="N228" s="1006">
        <f t="shared" si="149"/>
        <v>0</v>
      </c>
      <c r="O228" s="994">
        <v>0</v>
      </c>
      <c r="P228" s="994">
        <v>0</v>
      </c>
      <c r="Q228" s="994">
        <v>0</v>
      </c>
      <c r="R228" s="1006">
        <f t="shared" si="150"/>
        <v>0</v>
      </c>
      <c r="S228" s="994">
        <v>0</v>
      </c>
      <c r="T228" s="994">
        <v>0</v>
      </c>
      <c r="U228" s="994">
        <v>0</v>
      </c>
      <c r="V228" s="1006">
        <f t="shared" si="151"/>
        <v>0</v>
      </c>
      <c r="W228" s="993">
        <f t="shared" si="152"/>
        <v>0</v>
      </c>
      <c r="X228" s="994">
        <f t="shared" si="153"/>
        <v>0</v>
      </c>
      <c r="Y228" s="994">
        <f t="shared" si="154"/>
        <v>0</v>
      </c>
      <c r="Z228" s="995">
        <f t="shared" si="155"/>
        <v>0</v>
      </c>
    </row>
    <row r="229" spans="1:26" x14ac:dyDescent="0.2">
      <c r="A229" s="1012">
        <v>5</v>
      </c>
      <c r="B229" s="1011" t="s">
        <v>522</v>
      </c>
      <c r="C229" s="1008">
        <v>0</v>
      </c>
      <c r="D229" s="1007">
        <v>0</v>
      </c>
      <c r="E229" s="994">
        <v>0</v>
      </c>
      <c r="F229" s="1006">
        <f t="shared" si="147"/>
        <v>0</v>
      </c>
      <c r="G229" s="994">
        <v>0</v>
      </c>
      <c r="H229" s="994">
        <v>0</v>
      </c>
      <c r="I229" s="994">
        <v>0</v>
      </c>
      <c r="J229" s="1006">
        <f t="shared" si="148"/>
        <v>0</v>
      </c>
      <c r="K229" s="994">
        <v>0</v>
      </c>
      <c r="L229" s="994">
        <v>0</v>
      </c>
      <c r="M229" s="1007">
        <v>0</v>
      </c>
      <c r="N229" s="1006">
        <f t="shared" si="149"/>
        <v>0</v>
      </c>
      <c r="O229" s="994">
        <v>5</v>
      </c>
      <c r="P229" s="994">
        <v>42</v>
      </c>
      <c r="Q229" s="994">
        <v>13</v>
      </c>
      <c r="R229" s="1006">
        <f t="shared" si="150"/>
        <v>55</v>
      </c>
      <c r="S229" s="994">
        <v>0</v>
      </c>
      <c r="T229" s="994">
        <v>0</v>
      </c>
      <c r="U229" s="994">
        <v>0</v>
      </c>
      <c r="V229" s="1006">
        <f t="shared" si="151"/>
        <v>0</v>
      </c>
      <c r="W229" s="993">
        <f t="shared" si="152"/>
        <v>5</v>
      </c>
      <c r="X229" s="994">
        <f t="shared" si="153"/>
        <v>42</v>
      </c>
      <c r="Y229" s="994">
        <f t="shared" si="154"/>
        <v>13</v>
      </c>
      <c r="Z229" s="995">
        <f t="shared" si="155"/>
        <v>55</v>
      </c>
    </row>
    <row r="230" spans="1:26" x14ac:dyDescent="0.2">
      <c r="A230" s="1012">
        <v>6</v>
      </c>
      <c r="B230" s="1011" t="s">
        <v>521</v>
      </c>
      <c r="C230" s="1008">
        <v>0</v>
      </c>
      <c r="D230" s="1007">
        <v>0</v>
      </c>
      <c r="E230" s="994">
        <v>0</v>
      </c>
      <c r="F230" s="1006">
        <f t="shared" si="147"/>
        <v>0</v>
      </c>
      <c r="G230" s="994">
        <v>1</v>
      </c>
      <c r="H230" s="994">
        <v>10</v>
      </c>
      <c r="I230" s="994">
        <v>12</v>
      </c>
      <c r="J230" s="1006">
        <f t="shared" si="148"/>
        <v>22</v>
      </c>
      <c r="K230" s="994">
        <v>3</v>
      </c>
      <c r="L230" s="994">
        <v>24</v>
      </c>
      <c r="M230" s="1007">
        <v>9</v>
      </c>
      <c r="N230" s="1006">
        <f t="shared" si="149"/>
        <v>33</v>
      </c>
      <c r="O230" s="994">
        <v>0</v>
      </c>
      <c r="P230" s="994">
        <v>0</v>
      </c>
      <c r="Q230" s="994">
        <v>0</v>
      </c>
      <c r="R230" s="1006">
        <f t="shared" si="150"/>
        <v>0</v>
      </c>
      <c r="S230" s="994">
        <v>18</v>
      </c>
      <c r="T230" s="994">
        <v>881</v>
      </c>
      <c r="U230" s="994">
        <v>122</v>
      </c>
      <c r="V230" s="1006">
        <f t="shared" si="151"/>
        <v>1003</v>
      </c>
      <c r="W230" s="993">
        <f t="shared" si="152"/>
        <v>22</v>
      </c>
      <c r="X230" s="994">
        <f t="shared" si="153"/>
        <v>915</v>
      </c>
      <c r="Y230" s="994">
        <f t="shared" si="154"/>
        <v>143</v>
      </c>
      <c r="Z230" s="995">
        <f t="shared" si="155"/>
        <v>1058</v>
      </c>
    </row>
    <row r="231" spans="1:26" x14ac:dyDescent="0.2">
      <c r="A231" s="1012">
        <v>7</v>
      </c>
      <c r="B231" s="1011" t="s">
        <v>520</v>
      </c>
      <c r="C231" s="1008">
        <v>0</v>
      </c>
      <c r="D231" s="1007">
        <v>0</v>
      </c>
      <c r="E231" s="994">
        <v>0</v>
      </c>
      <c r="F231" s="1006">
        <f t="shared" si="147"/>
        <v>0</v>
      </c>
      <c r="G231" s="994">
        <v>1</v>
      </c>
      <c r="H231" s="994">
        <v>9</v>
      </c>
      <c r="I231" s="994">
        <v>5</v>
      </c>
      <c r="J231" s="1006">
        <f t="shared" si="148"/>
        <v>14</v>
      </c>
      <c r="K231" s="994">
        <v>0</v>
      </c>
      <c r="L231" s="994">
        <v>0</v>
      </c>
      <c r="M231" s="1007">
        <v>0</v>
      </c>
      <c r="N231" s="1006">
        <f t="shared" si="149"/>
        <v>0</v>
      </c>
      <c r="O231" s="994">
        <v>0</v>
      </c>
      <c r="P231" s="994">
        <v>0</v>
      </c>
      <c r="Q231" s="994">
        <v>0</v>
      </c>
      <c r="R231" s="1006">
        <f t="shared" si="150"/>
        <v>0</v>
      </c>
      <c r="S231" s="994">
        <v>0</v>
      </c>
      <c r="T231" s="994">
        <v>0</v>
      </c>
      <c r="U231" s="994">
        <v>0</v>
      </c>
      <c r="V231" s="1006">
        <f t="shared" si="151"/>
        <v>0</v>
      </c>
      <c r="W231" s="993">
        <f t="shared" si="152"/>
        <v>1</v>
      </c>
      <c r="X231" s="994">
        <f t="shared" si="153"/>
        <v>9</v>
      </c>
      <c r="Y231" s="994">
        <f t="shared" si="154"/>
        <v>5</v>
      </c>
      <c r="Z231" s="995">
        <f t="shared" si="155"/>
        <v>14</v>
      </c>
    </row>
    <row r="232" spans="1:26" x14ac:dyDescent="0.2">
      <c r="A232" s="1012">
        <v>8</v>
      </c>
      <c r="B232" s="1011" t="s">
        <v>519</v>
      </c>
      <c r="C232" s="1008">
        <v>1</v>
      </c>
      <c r="D232" s="1007">
        <v>0</v>
      </c>
      <c r="E232" s="994">
        <v>1</v>
      </c>
      <c r="F232" s="1006">
        <f t="shared" si="147"/>
        <v>1</v>
      </c>
      <c r="G232" s="994">
        <v>0</v>
      </c>
      <c r="H232" s="994">
        <v>0</v>
      </c>
      <c r="I232" s="994">
        <v>0</v>
      </c>
      <c r="J232" s="1006">
        <f t="shared" si="148"/>
        <v>0</v>
      </c>
      <c r="K232" s="994">
        <v>2</v>
      </c>
      <c r="L232" s="994">
        <v>18</v>
      </c>
      <c r="M232" s="1007">
        <v>9</v>
      </c>
      <c r="N232" s="1006">
        <f t="shared" si="149"/>
        <v>27</v>
      </c>
      <c r="O232" s="994">
        <v>0</v>
      </c>
      <c r="P232" s="994">
        <v>0</v>
      </c>
      <c r="Q232" s="994">
        <v>0</v>
      </c>
      <c r="R232" s="1006">
        <f t="shared" si="150"/>
        <v>0</v>
      </c>
      <c r="S232" s="994">
        <v>0</v>
      </c>
      <c r="T232" s="994">
        <v>0</v>
      </c>
      <c r="U232" s="994">
        <v>0</v>
      </c>
      <c r="V232" s="1006">
        <f t="shared" si="151"/>
        <v>0</v>
      </c>
      <c r="W232" s="993">
        <f t="shared" si="152"/>
        <v>3</v>
      </c>
      <c r="X232" s="994">
        <f t="shared" si="153"/>
        <v>18</v>
      </c>
      <c r="Y232" s="994">
        <f t="shared" si="154"/>
        <v>10</v>
      </c>
      <c r="Z232" s="995">
        <f t="shared" si="155"/>
        <v>28</v>
      </c>
    </row>
    <row r="233" spans="1:26" ht="13.5" thickBot="1" x14ac:dyDescent="0.25">
      <c r="A233" s="1010">
        <v>9</v>
      </c>
      <c r="B233" s="1009" t="s">
        <v>518</v>
      </c>
      <c r="C233" s="1008">
        <v>1</v>
      </c>
      <c r="D233" s="1007">
        <v>4</v>
      </c>
      <c r="E233" s="994">
        <v>5</v>
      </c>
      <c r="F233" s="1006">
        <f t="shared" si="147"/>
        <v>9</v>
      </c>
      <c r="G233" s="994">
        <v>1</v>
      </c>
      <c r="H233" s="994">
        <v>4</v>
      </c>
      <c r="I233" s="994">
        <v>1</v>
      </c>
      <c r="J233" s="1006">
        <f t="shared" si="148"/>
        <v>5</v>
      </c>
      <c r="K233" s="994">
        <v>0</v>
      </c>
      <c r="L233" s="994">
        <v>0</v>
      </c>
      <c r="M233" s="1007">
        <v>0</v>
      </c>
      <c r="N233" s="1006">
        <f t="shared" si="149"/>
        <v>0</v>
      </c>
      <c r="O233" s="994">
        <v>0</v>
      </c>
      <c r="P233" s="994">
        <v>0</v>
      </c>
      <c r="Q233" s="994">
        <v>0</v>
      </c>
      <c r="R233" s="1006">
        <f t="shared" si="150"/>
        <v>0</v>
      </c>
      <c r="S233" s="994">
        <v>5</v>
      </c>
      <c r="T233" s="994">
        <v>48</v>
      </c>
      <c r="U233" s="994">
        <v>58</v>
      </c>
      <c r="V233" s="1006">
        <f t="shared" si="151"/>
        <v>106</v>
      </c>
      <c r="W233" s="993">
        <f t="shared" si="152"/>
        <v>7</v>
      </c>
      <c r="X233" s="994">
        <f t="shared" si="153"/>
        <v>56</v>
      </c>
      <c r="Y233" s="994">
        <f t="shared" si="154"/>
        <v>64</v>
      </c>
      <c r="Z233" s="995">
        <f t="shared" si="155"/>
        <v>120</v>
      </c>
    </row>
    <row r="234" spans="1:26" x14ac:dyDescent="0.2">
      <c r="A234" s="3102" t="s">
        <v>3</v>
      </c>
      <c r="B234" s="3103"/>
      <c r="C234" s="3073">
        <f t="shared" ref="C234:Z234" si="156">SUM(C224:C233)</f>
        <v>3</v>
      </c>
      <c r="D234" s="3075">
        <f t="shared" si="156"/>
        <v>8</v>
      </c>
      <c r="E234" s="3075">
        <f t="shared" si="156"/>
        <v>7</v>
      </c>
      <c r="F234" s="3095">
        <f t="shared" si="156"/>
        <v>15</v>
      </c>
      <c r="G234" s="3073">
        <f t="shared" si="156"/>
        <v>3</v>
      </c>
      <c r="H234" s="3075">
        <f t="shared" si="156"/>
        <v>23</v>
      </c>
      <c r="I234" s="3075">
        <f t="shared" si="156"/>
        <v>18</v>
      </c>
      <c r="J234" s="3095">
        <f t="shared" si="156"/>
        <v>41</v>
      </c>
      <c r="K234" s="3073">
        <f t="shared" si="156"/>
        <v>6</v>
      </c>
      <c r="L234" s="3075">
        <f t="shared" si="156"/>
        <v>51</v>
      </c>
      <c r="M234" s="3075">
        <f t="shared" si="156"/>
        <v>40</v>
      </c>
      <c r="N234" s="3095">
        <f t="shared" si="156"/>
        <v>91</v>
      </c>
      <c r="O234" s="3073">
        <f t="shared" si="156"/>
        <v>5</v>
      </c>
      <c r="P234" s="3075">
        <f t="shared" si="156"/>
        <v>42</v>
      </c>
      <c r="Q234" s="3075">
        <f t="shared" si="156"/>
        <v>13</v>
      </c>
      <c r="R234" s="3095">
        <f t="shared" si="156"/>
        <v>55</v>
      </c>
      <c r="S234" s="3073">
        <f t="shared" si="156"/>
        <v>23</v>
      </c>
      <c r="T234" s="3075">
        <f t="shared" si="156"/>
        <v>929</v>
      </c>
      <c r="U234" s="3075">
        <f t="shared" si="156"/>
        <v>180</v>
      </c>
      <c r="V234" s="3100">
        <f t="shared" si="156"/>
        <v>1109</v>
      </c>
      <c r="W234" s="3073">
        <f t="shared" si="156"/>
        <v>40</v>
      </c>
      <c r="X234" s="3075">
        <f t="shared" si="156"/>
        <v>1053</v>
      </c>
      <c r="Y234" s="3075">
        <f t="shared" si="156"/>
        <v>258</v>
      </c>
      <c r="Z234" s="3095">
        <f t="shared" si="156"/>
        <v>1311</v>
      </c>
    </row>
    <row r="235" spans="1:26" ht="13.5" thickBot="1" x14ac:dyDescent="0.25">
      <c r="A235" s="3104"/>
      <c r="B235" s="3105"/>
      <c r="C235" s="3074"/>
      <c r="D235" s="3076"/>
      <c r="E235" s="3076"/>
      <c r="F235" s="3078"/>
      <c r="G235" s="3074"/>
      <c r="H235" s="3076"/>
      <c r="I235" s="3076"/>
      <c r="J235" s="3078"/>
      <c r="K235" s="3074"/>
      <c r="L235" s="3076"/>
      <c r="M235" s="3076"/>
      <c r="N235" s="3078"/>
      <c r="O235" s="3074"/>
      <c r="P235" s="3076"/>
      <c r="Q235" s="3076"/>
      <c r="R235" s="3078"/>
      <c r="S235" s="3074"/>
      <c r="T235" s="3076"/>
      <c r="U235" s="3076"/>
      <c r="V235" s="3101"/>
      <c r="W235" s="3074"/>
      <c r="X235" s="3076"/>
      <c r="Y235" s="3076"/>
      <c r="Z235" s="3078"/>
    </row>
    <row r="236" spans="1:26" x14ac:dyDescent="0.2">
      <c r="C236" s="656">
        <f>+C234+G234</f>
        <v>6</v>
      </c>
      <c r="D236" s="656">
        <f>+D234+H234</f>
        <v>31</v>
      </c>
      <c r="E236" s="656">
        <f>+E234+I234</f>
        <v>25</v>
      </c>
      <c r="F236" s="656">
        <f>+F234+J234</f>
        <v>56</v>
      </c>
      <c r="K236" s="656">
        <f>+K234+O234</f>
        <v>11</v>
      </c>
      <c r="L236" s="656">
        <f>+L234+P234</f>
        <v>93</v>
      </c>
      <c r="M236" s="656">
        <f>+M234+Q234</f>
        <v>53</v>
      </c>
      <c r="N236" s="656">
        <f>+N234+R234</f>
        <v>146</v>
      </c>
      <c r="S236" s="656">
        <f>+S234</f>
        <v>23</v>
      </c>
      <c r="T236" s="656">
        <f>+T234</f>
        <v>929</v>
      </c>
      <c r="U236" s="656">
        <f>+U234</f>
        <v>180</v>
      </c>
      <c r="V236" s="656">
        <f>+V234</f>
        <v>1109</v>
      </c>
    </row>
    <row r="237" spans="1:26" x14ac:dyDescent="0.2">
      <c r="A237" s="1018"/>
      <c r="B237" s="1018"/>
      <c r="C237" s="1018"/>
      <c r="D237" s="1018"/>
      <c r="E237" s="1018"/>
      <c r="F237" s="1018"/>
      <c r="G237" s="1018"/>
      <c r="H237" s="1018"/>
      <c r="I237" s="1018"/>
      <c r="J237" s="1018"/>
      <c r="K237" s="1018"/>
      <c r="L237" s="1018"/>
      <c r="M237" s="1018"/>
      <c r="N237" s="1018"/>
      <c r="O237" s="1018"/>
      <c r="P237" s="1018"/>
      <c r="Q237" s="1018"/>
      <c r="R237" s="1018"/>
      <c r="S237" s="1018"/>
      <c r="T237" s="1018"/>
      <c r="U237" s="1018"/>
      <c r="V237" s="1018"/>
      <c r="W237" s="1018"/>
      <c r="X237" s="1018"/>
      <c r="Y237" s="1018"/>
      <c r="Z237" s="1018"/>
    </row>
    <row r="238" spans="1:26" x14ac:dyDescent="0.2">
      <c r="C238" s="656"/>
    </row>
    <row r="241" spans="1:26" ht="15.75" x14ac:dyDescent="0.25">
      <c r="A241" s="3069" t="s">
        <v>577</v>
      </c>
      <c r="B241" s="3069"/>
      <c r="C241" s="3069"/>
      <c r="D241" s="3069"/>
      <c r="E241" s="3069"/>
      <c r="F241" s="3069"/>
      <c r="G241" s="3069"/>
      <c r="H241" s="3069"/>
      <c r="I241" s="3069"/>
      <c r="J241" s="3069"/>
      <c r="K241" s="3069"/>
      <c r="L241" s="3069"/>
      <c r="M241" s="3069"/>
      <c r="N241" s="3069"/>
      <c r="O241" s="3069"/>
      <c r="P241" s="3069"/>
      <c r="Q241" s="3069"/>
      <c r="R241" s="3069"/>
      <c r="S241" s="3069"/>
      <c r="T241" s="3069"/>
      <c r="U241" s="3069"/>
      <c r="V241" s="3069"/>
      <c r="W241" s="3069"/>
      <c r="X241" s="3069"/>
      <c r="Y241" s="3069"/>
      <c r="Z241" s="3069"/>
    </row>
    <row r="242" spans="1:26" ht="15.75" x14ac:dyDescent="0.25">
      <c r="A242" s="3069" t="s">
        <v>578</v>
      </c>
      <c r="B242" s="3069"/>
      <c r="C242" s="3069"/>
      <c r="D242" s="3069"/>
      <c r="E242" s="3069"/>
      <c r="F242" s="3069"/>
      <c r="G242" s="3069"/>
      <c r="H242" s="3069"/>
      <c r="I242" s="3069"/>
      <c r="J242" s="3069"/>
      <c r="K242" s="3069"/>
      <c r="L242" s="3069"/>
      <c r="M242" s="3069"/>
      <c r="N242" s="3069"/>
      <c r="O242" s="3069"/>
      <c r="P242" s="3069"/>
      <c r="Q242" s="3069"/>
      <c r="R242" s="3069"/>
      <c r="S242" s="3069"/>
      <c r="T242" s="3069"/>
      <c r="U242" s="3069"/>
      <c r="V242" s="3069"/>
      <c r="W242" s="3069"/>
      <c r="X242" s="3069"/>
      <c r="Y242" s="3069"/>
      <c r="Z242" s="3069"/>
    </row>
    <row r="244" spans="1:26" ht="13.5" thickBot="1" x14ac:dyDescent="0.25"/>
    <row r="245" spans="1:26" x14ac:dyDescent="0.2">
      <c r="A245" s="3070" t="s">
        <v>529</v>
      </c>
      <c r="B245" s="3071"/>
      <c r="C245" s="3070" t="s">
        <v>575</v>
      </c>
      <c r="D245" s="3071"/>
      <c r="E245" s="3071"/>
      <c r="F245" s="3072"/>
      <c r="G245" s="3070" t="s">
        <v>574</v>
      </c>
      <c r="H245" s="3071"/>
      <c r="I245" s="3071"/>
      <c r="J245" s="3072"/>
      <c r="K245" s="3070" t="s">
        <v>573</v>
      </c>
      <c r="L245" s="3071"/>
      <c r="M245" s="3071"/>
      <c r="N245" s="3072"/>
      <c r="O245" s="3070" t="s">
        <v>572</v>
      </c>
      <c r="P245" s="3071"/>
      <c r="Q245" s="3071"/>
      <c r="R245" s="3072"/>
      <c r="S245" s="3070" t="s">
        <v>571</v>
      </c>
      <c r="T245" s="3071"/>
      <c r="U245" s="3071"/>
      <c r="V245" s="3072"/>
      <c r="W245" s="3070" t="s">
        <v>3</v>
      </c>
      <c r="X245" s="3071"/>
      <c r="Y245" s="3071"/>
      <c r="Z245" s="3072"/>
    </row>
    <row r="246" spans="1:26" x14ac:dyDescent="0.2">
      <c r="A246" s="3083"/>
      <c r="B246" s="3085"/>
      <c r="C246" s="3083" t="s">
        <v>527</v>
      </c>
      <c r="D246" s="3085" t="s">
        <v>440</v>
      </c>
      <c r="E246" s="3085"/>
      <c r="F246" s="3086"/>
      <c r="G246" s="3083" t="s">
        <v>527</v>
      </c>
      <c r="H246" s="3085" t="s">
        <v>440</v>
      </c>
      <c r="I246" s="3085"/>
      <c r="J246" s="3086"/>
      <c r="K246" s="3083" t="s">
        <v>527</v>
      </c>
      <c r="L246" s="3085" t="s">
        <v>440</v>
      </c>
      <c r="M246" s="3085"/>
      <c r="N246" s="3086"/>
      <c r="O246" s="3083" t="s">
        <v>527</v>
      </c>
      <c r="P246" s="3085" t="s">
        <v>440</v>
      </c>
      <c r="Q246" s="3085"/>
      <c r="R246" s="3086"/>
      <c r="S246" s="3083" t="s">
        <v>527</v>
      </c>
      <c r="T246" s="3085" t="s">
        <v>440</v>
      </c>
      <c r="U246" s="3085"/>
      <c r="V246" s="3086"/>
      <c r="W246" s="3083" t="s">
        <v>527</v>
      </c>
      <c r="X246" s="3085" t="s">
        <v>440</v>
      </c>
      <c r="Y246" s="3085"/>
      <c r="Z246" s="3086"/>
    </row>
    <row r="247" spans="1:26" ht="13.5" thickBot="1" x14ac:dyDescent="0.25">
      <c r="A247" s="3096"/>
      <c r="B247" s="3097"/>
      <c r="C247" s="3096"/>
      <c r="D247" s="1016" t="s">
        <v>127</v>
      </c>
      <c r="E247" s="1016" t="s">
        <v>131</v>
      </c>
      <c r="F247" s="1015" t="s">
        <v>430</v>
      </c>
      <c r="G247" s="3096"/>
      <c r="H247" s="1016" t="s">
        <v>127</v>
      </c>
      <c r="I247" s="1016" t="s">
        <v>131</v>
      </c>
      <c r="J247" s="1015" t="s">
        <v>430</v>
      </c>
      <c r="K247" s="3096"/>
      <c r="L247" s="1016" t="s">
        <v>127</v>
      </c>
      <c r="M247" s="1016" t="s">
        <v>131</v>
      </c>
      <c r="N247" s="1015" t="s">
        <v>430</v>
      </c>
      <c r="O247" s="3096"/>
      <c r="P247" s="1016" t="s">
        <v>127</v>
      </c>
      <c r="Q247" s="1016" t="s">
        <v>131</v>
      </c>
      <c r="R247" s="1015" t="s">
        <v>430</v>
      </c>
      <c r="S247" s="3096"/>
      <c r="T247" s="1016" t="s">
        <v>127</v>
      </c>
      <c r="U247" s="1016" t="s">
        <v>131</v>
      </c>
      <c r="V247" s="1015" t="s">
        <v>430</v>
      </c>
      <c r="W247" s="3096"/>
      <c r="X247" s="1016" t="s">
        <v>127</v>
      </c>
      <c r="Y247" s="1016" t="s">
        <v>131</v>
      </c>
      <c r="Z247" s="1015" t="s">
        <v>430</v>
      </c>
    </row>
    <row r="248" spans="1:26" x14ac:dyDescent="0.2">
      <c r="A248" s="1014">
        <v>0</v>
      </c>
      <c r="B248" s="1013" t="s">
        <v>97</v>
      </c>
      <c r="C248" s="1008">
        <v>0</v>
      </c>
      <c r="D248" s="1007">
        <v>0</v>
      </c>
      <c r="E248" s="994">
        <v>0</v>
      </c>
      <c r="F248" s="1006">
        <f t="shared" ref="F248:F257" si="157">SUM(D248:E248)</f>
        <v>0</v>
      </c>
      <c r="G248" s="994">
        <v>0</v>
      </c>
      <c r="H248" s="994">
        <v>0</v>
      </c>
      <c r="I248" s="994">
        <v>0</v>
      </c>
      <c r="J248" s="1006">
        <f t="shared" ref="J248:J257" si="158">SUM(H248:I248)</f>
        <v>0</v>
      </c>
      <c r="K248" s="994">
        <v>0</v>
      </c>
      <c r="L248" s="994">
        <v>0</v>
      </c>
      <c r="M248" s="1007">
        <v>0</v>
      </c>
      <c r="N248" s="1006">
        <f t="shared" ref="N248:N257" si="159">SUM(L248:M248)</f>
        <v>0</v>
      </c>
      <c r="O248" s="994">
        <v>0</v>
      </c>
      <c r="P248" s="994">
        <v>0</v>
      </c>
      <c r="Q248" s="994">
        <v>0</v>
      </c>
      <c r="R248" s="1006">
        <f t="shared" ref="R248:R257" si="160">SUM(P248:Q248)</f>
        <v>0</v>
      </c>
      <c r="S248" s="994">
        <v>0</v>
      </c>
      <c r="T248" s="994">
        <v>0</v>
      </c>
      <c r="U248" s="994">
        <v>0</v>
      </c>
      <c r="V248" s="1006">
        <f t="shared" ref="V248:V257" si="161">SUM(T248:U248)</f>
        <v>0</v>
      </c>
      <c r="W248" s="993">
        <f t="shared" ref="W248:W257" si="162">C248+G248+K248+O248+S248</f>
        <v>0</v>
      </c>
      <c r="X248" s="994">
        <f t="shared" ref="X248:X257" si="163">D248+H248+L248+P248+T248</f>
        <v>0</v>
      </c>
      <c r="Y248" s="994">
        <f t="shared" ref="Y248:Y257" si="164">E248+I248+M248+Q248+U248</f>
        <v>0</v>
      </c>
      <c r="Z248" s="995">
        <f t="shared" ref="Z248:Z257" si="165">SUM(X248:Y248)</f>
        <v>0</v>
      </c>
    </row>
    <row r="249" spans="1:26" x14ac:dyDescent="0.2">
      <c r="A249" s="1012">
        <v>1</v>
      </c>
      <c r="B249" s="1011" t="s">
        <v>526</v>
      </c>
      <c r="C249" s="1008">
        <v>0</v>
      </c>
      <c r="D249" s="1007">
        <v>0</v>
      </c>
      <c r="E249" s="994">
        <v>0</v>
      </c>
      <c r="F249" s="1006">
        <f t="shared" si="157"/>
        <v>0</v>
      </c>
      <c r="G249" s="994">
        <v>0</v>
      </c>
      <c r="H249" s="994">
        <v>0</v>
      </c>
      <c r="I249" s="994">
        <v>0</v>
      </c>
      <c r="J249" s="1006">
        <f t="shared" si="158"/>
        <v>0</v>
      </c>
      <c r="K249" s="994">
        <v>0</v>
      </c>
      <c r="L249" s="994">
        <v>0</v>
      </c>
      <c r="M249" s="1007">
        <v>0</v>
      </c>
      <c r="N249" s="1006">
        <f t="shared" si="159"/>
        <v>0</v>
      </c>
      <c r="O249" s="994">
        <v>0</v>
      </c>
      <c r="P249" s="994">
        <v>0</v>
      </c>
      <c r="Q249" s="994">
        <v>0</v>
      </c>
      <c r="R249" s="1006">
        <f t="shared" si="160"/>
        <v>0</v>
      </c>
      <c r="S249" s="994">
        <v>0</v>
      </c>
      <c r="T249" s="994">
        <v>0</v>
      </c>
      <c r="U249" s="994">
        <v>0</v>
      </c>
      <c r="V249" s="1006">
        <f t="shared" si="161"/>
        <v>0</v>
      </c>
      <c r="W249" s="993">
        <f t="shared" si="162"/>
        <v>0</v>
      </c>
      <c r="X249" s="994">
        <f t="shared" si="163"/>
        <v>0</v>
      </c>
      <c r="Y249" s="994">
        <f t="shared" si="164"/>
        <v>0</v>
      </c>
      <c r="Z249" s="995">
        <f t="shared" si="165"/>
        <v>0</v>
      </c>
    </row>
    <row r="250" spans="1:26" x14ac:dyDescent="0.2">
      <c r="A250" s="1012">
        <v>2</v>
      </c>
      <c r="B250" s="1011" t="s">
        <v>525</v>
      </c>
      <c r="C250" s="1008">
        <v>0</v>
      </c>
      <c r="D250" s="1007">
        <v>0</v>
      </c>
      <c r="E250" s="994">
        <v>0</v>
      </c>
      <c r="F250" s="1006">
        <f t="shared" si="157"/>
        <v>0</v>
      </c>
      <c r="G250" s="994">
        <v>0</v>
      </c>
      <c r="H250" s="994">
        <v>0</v>
      </c>
      <c r="I250" s="994">
        <v>0</v>
      </c>
      <c r="J250" s="1006">
        <f t="shared" si="158"/>
        <v>0</v>
      </c>
      <c r="K250" s="994">
        <v>0</v>
      </c>
      <c r="L250" s="994">
        <v>0</v>
      </c>
      <c r="M250" s="1007">
        <v>0</v>
      </c>
      <c r="N250" s="1006">
        <f t="shared" si="159"/>
        <v>0</v>
      </c>
      <c r="O250" s="994">
        <v>0</v>
      </c>
      <c r="P250" s="994">
        <v>0</v>
      </c>
      <c r="Q250" s="994">
        <v>0</v>
      </c>
      <c r="R250" s="1006">
        <f t="shared" si="160"/>
        <v>0</v>
      </c>
      <c r="S250" s="994">
        <v>0</v>
      </c>
      <c r="T250" s="994">
        <v>0</v>
      </c>
      <c r="U250" s="994">
        <v>0</v>
      </c>
      <c r="V250" s="1006">
        <f t="shared" si="161"/>
        <v>0</v>
      </c>
      <c r="W250" s="993">
        <f t="shared" si="162"/>
        <v>0</v>
      </c>
      <c r="X250" s="994">
        <f t="shared" si="163"/>
        <v>0</v>
      </c>
      <c r="Y250" s="994">
        <f t="shared" si="164"/>
        <v>0</v>
      </c>
      <c r="Z250" s="995">
        <f t="shared" si="165"/>
        <v>0</v>
      </c>
    </row>
    <row r="251" spans="1:26" x14ac:dyDescent="0.2">
      <c r="A251" s="1012">
        <v>3</v>
      </c>
      <c r="B251" s="1011" t="s">
        <v>524</v>
      </c>
      <c r="C251" s="1008">
        <v>0</v>
      </c>
      <c r="D251" s="1007">
        <v>0</v>
      </c>
      <c r="E251" s="994">
        <v>0</v>
      </c>
      <c r="F251" s="1006">
        <f t="shared" si="157"/>
        <v>0</v>
      </c>
      <c r="G251" s="994">
        <v>0</v>
      </c>
      <c r="H251" s="994">
        <v>0</v>
      </c>
      <c r="I251" s="994">
        <v>0</v>
      </c>
      <c r="J251" s="1006">
        <f t="shared" si="158"/>
        <v>0</v>
      </c>
      <c r="K251" s="994">
        <v>0</v>
      </c>
      <c r="L251" s="994">
        <v>0</v>
      </c>
      <c r="M251" s="1007">
        <v>0</v>
      </c>
      <c r="N251" s="1006">
        <f t="shared" si="159"/>
        <v>0</v>
      </c>
      <c r="O251" s="994">
        <v>0</v>
      </c>
      <c r="P251" s="994">
        <v>0</v>
      </c>
      <c r="Q251" s="994">
        <v>0</v>
      </c>
      <c r="R251" s="1006">
        <f t="shared" si="160"/>
        <v>0</v>
      </c>
      <c r="S251" s="994">
        <v>0</v>
      </c>
      <c r="T251" s="994">
        <v>0</v>
      </c>
      <c r="U251" s="994">
        <v>0</v>
      </c>
      <c r="V251" s="1006">
        <f t="shared" si="161"/>
        <v>0</v>
      </c>
      <c r="W251" s="993">
        <f t="shared" si="162"/>
        <v>0</v>
      </c>
      <c r="X251" s="994">
        <f t="shared" si="163"/>
        <v>0</v>
      </c>
      <c r="Y251" s="994">
        <f t="shared" si="164"/>
        <v>0</v>
      </c>
      <c r="Z251" s="995">
        <f t="shared" si="165"/>
        <v>0</v>
      </c>
    </row>
    <row r="252" spans="1:26" x14ac:dyDescent="0.2">
      <c r="A252" s="1012">
        <v>4</v>
      </c>
      <c r="B252" s="1011" t="s">
        <v>570</v>
      </c>
      <c r="C252" s="1008">
        <v>0</v>
      </c>
      <c r="D252" s="1007">
        <v>0</v>
      </c>
      <c r="E252" s="994">
        <v>0</v>
      </c>
      <c r="F252" s="1006">
        <f t="shared" si="157"/>
        <v>0</v>
      </c>
      <c r="G252" s="994">
        <v>0</v>
      </c>
      <c r="H252" s="994">
        <v>0</v>
      </c>
      <c r="I252" s="994">
        <v>0</v>
      </c>
      <c r="J252" s="1006">
        <f t="shared" si="158"/>
        <v>0</v>
      </c>
      <c r="K252" s="994">
        <v>0</v>
      </c>
      <c r="L252" s="994">
        <v>0</v>
      </c>
      <c r="M252" s="1007">
        <v>0</v>
      </c>
      <c r="N252" s="1006">
        <f t="shared" si="159"/>
        <v>0</v>
      </c>
      <c r="O252" s="994">
        <v>0</v>
      </c>
      <c r="P252" s="994">
        <v>0</v>
      </c>
      <c r="Q252" s="994">
        <v>0</v>
      </c>
      <c r="R252" s="1006">
        <f t="shared" si="160"/>
        <v>0</v>
      </c>
      <c r="S252" s="994">
        <v>0</v>
      </c>
      <c r="T252" s="994">
        <v>0</v>
      </c>
      <c r="U252" s="994">
        <v>0</v>
      </c>
      <c r="V252" s="1006">
        <f t="shared" si="161"/>
        <v>0</v>
      </c>
      <c r="W252" s="993">
        <f t="shared" si="162"/>
        <v>0</v>
      </c>
      <c r="X252" s="994">
        <f t="shared" si="163"/>
        <v>0</v>
      </c>
      <c r="Y252" s="994">
        <f t="shared" si="164"/>
        <v>0</v>
      </c>
      <c r="Z252" s="995">
        <f t="shared" si="165"/>
        <v>0</v>
      </c>
    </row>
    <row r="253" spans="1:26" x14ac:dyDescent="0.2">
      <c r="A253" s="1012">
        <v>5</v>
      </c>
      <c r="B253" s="1011" t="s">
        <v>522</v>
      </c>
      <c r="C253" s="1008">
        <v>0</v>
      </c>
      <c r="D253" s="1007">
        <v>0</v>
      </c>
      <c r="E253" s="994">
        <v>0</v>
      </c>
      <c r="F253" s="1006">
        <f t="shared" si="157"/>
        <v>0</v>
      </c>
      <c r="G253" s="994">
        <v>0</v>
      </c>
      <c r="H253" s="994">
        <v>0</v>
      </c>
      <c r="I253" s="994">
        <v>0</v>
      </c>
      <c r="J253" s="1006">
        <f t="shared" si="158"/>
        <v>0</v>
      </c>
      <c r="K253" s="994">
        <v>0</v>
      </c>
      <c r="L253" s="994">
        <v>0</v>
      </c>
      <c r="M253" s="1007">
        <v>0</v>
      </c>
      <c r="N253" s="1006">
        <f t="shared" si="159"/>
        <v>0</v>
      </c>
      <c r="O253" s="994">
        <v>0</v>
      </c>
      <c r="P253" s="994">
        <v>0</v>
      </c>
      <c r="Q253" s="994">
        <v>0</v>
      </c>
      <c r="R253" s="1006">
        <f t="shared" si="160"/>
        <v>0</v>
      </c>
      <c r="S253" s="994">
        <v>0</v>
      </c>
      <c r="T253" s="994">
        <v>0</v>
      </c>
      <c r="U253" s="994">
        <v>0</v>
      </c>
      <c r="V253" s="1006">
        <f t="shared" si="161"/>
        <v>0</v>
      </c>
      <c r="W253" s="993">
        <f t="shared" si="162"/>
        <v>0</v>
      </c>
      <c r="X253" s="994">
        <f t="shared" si="163"/>
        <v>0</v>
      </c>
      <c r="Y253" s="994">
        <f t="shared" si="164"/>
        <v>0</v>
      </c>
      <c r="Z253" s="995">
        <f t="shared" si="165"/>
        <v>0</v>
      </c>
    </row>
    <row r="254" spans="1:26" x14ac:dyDescent="0.2">
      <c r="A254" s="1012">
        <v>6</v>
      </c>
      <c r="B254" s="1011" t="s">
        <v>521</v>
      </c>
      <c r="C254" s="1008">
        <v>1</v>
      </c>
      <c r="D254" s="1007">
        <v>1</v>
      </c>
      <c r="E254" s="994">
        <v>1</v>
      </c>
      <c r="F254" s="1006">
        <f t="shared" si="157"/>
        <v>2</v>
      </c>
      <c r="G254" s="994">
        <v>8</v>
      </c>
      <c r="H254" s="994">
        <v>81</v>
      </c>
      <c r="I254" s="994">
        <v>40</v>
      </c>
      <c r="J254" s="1006">
        <f t="shared" si="158"/>
        <v>121</v>
      </c>
      <c r="K254" s="994">
        <v>4</v>
      </c>
      <c r="L254" s="994">
        <v>104</v>
      </c>
      <c r="M254" s="1007">
        <v>58</v>
      </c>
      <c r="N254" s="1006">
        <f t="shared" si="159"/>
        <v>162</v>
      </c>
      <c r="O254" s="994">
        <v>0</v>
      </c>
      <c r="P254" s="994">
        <v>0</v>
      </c>
      <c r="Q254" s="994">
        <v>0</v>
      </c>
      <c r="R254" s="1006">
        <f t="shared" si="160"/>
        <v>0</v>
      </c>
      <c r="S254" s="994">
        <v>0</v>
      </c>
      <c r="T254" s="994">
        <v>0</v>
      </c>
      <c r="U254" s="994">
        <v>0</v>
      </c>
      <c r="V254" s="1006">
        <f t="shared" si="161"/>
        <v>0</v>
      </c>
      <c r="W254" s="993">
        <f t="shared" si="162"/>
        <v>13</v>
      </c>
      <c r="X254" s="994">
        <f t="shared" si="163"/>
        <v>186</v>
      </c>
      <c r="Y254" s="994">
        <f t="shared" si="164"/>
        <v>99</v>
      </c>
      <c r="Z254" s="995">
        <f t="shared" si="165"/>
        <v>285</v>
      </c>
    </row>
    <row r="255" spans="1:26" x14ac:dyDescent="0.2">
      <c r="A255" s="1012">
        <v>7</v>
      </c>
      <c r="B255" s="1011" t="s">
        <v>520</v>
      </c>
      <c r="C255" s="1008">
        <v>1</v>
      </c>
      <c r="D255" s="1007">
        <v>3</v>
      </c>
      <c r="E255" s="994">
        <v>1</v>
      </c>
      <c r="F255" s="1006">
        <f t="shared" si="157"/>
        <v>4</v>
      </c>
      <c r="G255" s="994">
        <v>0</v>
      </c>
      <c r="H255" s="994">
        <v>0</v>
      </c>
      <c r="I255" s="994">
        <v>0</v>
      </c>
      <c r="J255" s="1006">
        <f t="shared" si="158"/>
        <v>0</v>
      </c>
      <c r="K255" s="994">
        <v>0</v>
      </c>
      <c r="L255" s="994">
        <v>0</v>
      </c>
      <c r="M255" s="1007">
        <v>0</v>
      </c>
      <c r="N255" s="1006">
        <f t="shared" si="159"/>
        <v>0</v>
      </c>
      <c r="O255" s="994">
        <v>0</v>
      </c>
      <c r="P255" s="994">
        <v>0</v>
      </c>
      <c r="Q255" s="994">
        <v>0</v>
      </c>
      <c r="R255" s="1006">
        <f t="shared" si="160"/>
        <v>0</v>
      </c>
      <c r="S255" s="994">
        <v>1</v>
      </c>
      <c r="T255" s="994">
        <v>165</v>
      </c>
      <c r="U255" s="994">
        <v>0</v>
      </c>
      <c r="V255" s="1006">
        <f t="shared" si="161"/>
        <v>165</v>
      </c>
      <c r="W255" s="993">
        <f t="shared" si="162"/>
        <v>2</v>
      </c>
      <c r="X255" s="994">
        <f t="shared" si="163"/>
        <v>168</v>
      </c>
      <c r="Y255" s="994">
        <f t="shared" si="164"/>
        <v>1</v>
      </c>
      <c r="Z255" s="995">
        <f t="shared" si="165"/>
        <v>169</v>
      </c>
    </row>
    <row r="256" spans="1:26" x14ac:dyDescent="0.2">
      <c r="A256" s="1012">
        <v>8</v>
      </c>
      <c r="B256" s="1011" t="s">
        <v>519</v>
      </c>
      <c r="C256" s="1008">
        <v>2</v>
      </c>
      <c r="D256" s="1007">
        <v>5</v>
      </c>
      <c r="E256" s="994">
        <v>3</v>
      </c>
      <c r="F256" s="1006">
        <f t="shared" si="157"/>
        <v>8</v>
      </c>
      <c r="G256" s="994">
        <v>3</v>
      </c>
      <c r="H256" s="994">
        <v>35</v>
      </c>
      <c r="I256" s="994">
        <v>11</v>
      </c>
      <c r="J256" s="1006">
        <f t="shared" si="158"/>
        <v>46</v>
      </c>
      <c r="K256" s="994">
        <v>0</v>
      </c>
      <c r="L256" s="994">
        <v>0</v>
      </c>
      <c r="M256" s="1007">
        <v>0</v>
      </c>
      <c r="N256" s="1006">
        <f t="shared" si="159"/>
        <v>0</v>
      </c>
      <c r="O256" s="994">
        <v>0</v>
      </c>
      <c r="P256" s="994">
        <v>0</v>
      </c>
      <c r="Q256" s="994">
        <v>0</v>
      </c>
      <c r="R256" s="1006">
        <f t="shared" si="160"/>
        <v>0</v>
      </c>
      <c r="S256" s="994">
        <v>0</v>
      </c>
      <c r="T256" s="994">
        <v>0</v>
      </c>
      <c r="U256" s="994">
        <v>0</v>
      </c>
      <c r="V256" s="1006">
        <f t="shared" si="161"/>
        <v>0</v>
      </c>
      <c r="W256" s="993">
        <f t="shared" si="162"/>
        <v>5</v>
      </c>
      <c r="X256" s="994">
        <f t="shared" si="163"/>
        <v>40</v>
      </c>
      <c r="Y256" s="994">
        <f t="shared" si="164"/>
        <v>14</v>
      </c>
      <c r="Z256" s="995">
        <f t="shared" si="165"/>
        <v>54</v>
      </c>
    </row>
    <row r="257" spans="1:26" ht="13.5" thickBot="1" x14ac:dyDescent="0.25">
      <c r="A257" s="1010">
        <v>9</v>
      </c>
      <c r="B257" s="1009" t="s">
        <v>518</v>
      </c>
      <c r="C257" s="1008">
        <v>2</v>
      </c>
      <c r="D257" s="1007">
        <v>3</v>
      </c>
      <c r="E257" s="994">
        <v>7</v>
      </c>
      <c r="F257" s="1006">
        <f t="shared" si="157"/>
        <v>10</v>
      </c>
      <c r="G257" s="994">
        <v>1</v>
      </c>
      <c r="H257" s="994">
        <v>9</v>
      </c>
      <c r="I257" s="994">
        <v>15</v>
      </c>
      <c r="J257" s="1006">
        <f t="shared" si="158"/>
        <v>24</v>
      </c>
      <c r="K257" s="994">
        <v>1</v>
      </c>
      <c r="L257" s="994">
        <v>8</v>
      </c>
      <c r="M257" s="1007">
        <v>19</v>
      </c>
      <c r="N257" s="1006">
        <f t="shared" si="159"/>
        <v>27</v>
      </c>
      <c r="O257" s="994">
        <v>1</v>
      </c>
      <c r="P257" s="994">
        <v>20</v>
      </c>
      <c r="Q257" s="994">
        <v>40</v>
      </c>
      <c r="R257" s="1006">
        <f t="shared" si="160"/>
        <v>60</v>
      </c>
      <c r="S257" s="994">
        <v>1</v>
      </c>
      <c r="T257" s="994">
        <v>407</v>
      </c>
      <c r="U257" s="994">
        <v>1</v>
      </c>
      <c r="V257" s="1006">
        <f t="shared" si="161"/>
        <v>408</v>
      </c>
      <c r="W257" s="993">
        <f t="shared" si="162"/>
        <v>6</v>
      </c>
      <c r="X257" s="994">
        <f t="shared" si="163"/>
        <v>447</v>
      </c>
      <c r="Y257" s="994">
        <f t="shared" si="164"/>
        <v>82</v>
      </c>
      <c r="Z257" s="995">
        <f t="shared" si="165"/>
        <v>529</v>
      </c>
    </row>
    <row r="258" spans="1:26" x14ac:dyDescent="0.2">
      <c r="A258" s="3102" t="s">
        <v>3</v>
      </c>
      <c r="B258" s="3103"/>
      <c r="C258" s="3073">
        <f t="shared" ref="C258:Z258" si="166">SUM(C248:C257)</f>
        <v>6</v>
      </c>
      <c r="D258" s="3075">
        <f t="shared" si="166"/>
        <v>12</v>
      </c>
      <c r="E258" s="3075">
        <f t="shared" si="166"/>
        <v>12</v>
      </c>
      <c r="F258" s="3095">
        <f t="shared" si="166"/>
        <v>24</v>
      </c>
      <c r="G258" s="3073">
        <f t="shared" si="166"/>
        <v>12</v>
      </c>
      <c r="H258" s="3075">
        <f t="shared" si="166"/>
        <v>125</v>
      </c>
      <c r="I258" s="3075">
        <f t="shared" si="166"/>
        <v>66</v>
      </c>
      <c r="J258" s="3095">
        <f t="shared" si="166"/>
        <v>191</v>
      </c>
      <c r="K258" s="3073">
        <f t="shared" si="166"/>
        <v>5</v>
      </c>
      <c r="L258" s="3075">
        <f t="shared" si="166"/>
        <v>112</v>
      </c>
      <c r="M258" s="3075">
        <f t="shared" si="166"/>
        <v>77</v>
      </c>
      <c r="N258" s="3095">
        <f t="shared" si="166"/>
        <v>189</v>
      </c>
      <c r="O258" s="3073">
        <f t="shared" si="166"/>
        <v>1</v>
      </c>
      <c r="P258" s="3075">
        <f t="shared" si="166"/>
        <v>20</v>
      </c>
      <c r="Q258" s="3075">
        <f t="shared" si="166"/>
        <v>40</v>
      </c>
      <c r="R258" s="3095">
        <f t="shared" si="166"/>
        <v>60</v>
      </c>
      <c r="S258" s="3073">
        <f t="shared" si="166"/>
        <v>2</v>
      </c>
      <c r="T258" s="3075">
        <f t="shared" si="166"/>
        <v>572</v>
      </c>
      <c r="U258" s="3075">
        <f t="shared" si="166"/>
        <v>1</v>
      </c>
      <c r="V258" s="3100">
        <f t="shared" si="166"/>
        <v>573</v>
      </c>
      <c r="W258" s="3073">
        <f t="shared" si="166"/>
        <v>26</v>
      </c>
      <c r="X258" s="3075">
        <f t="shared" si="166"/>
        <v>841</v>
      </c>
      <c r="Y258" s="3075">
        <f t="shared" si="166"/>
        <v>196</v>
      </c>
      <c r="Z258" s="3095">
        <f t="shared" si="166"/>
        <v>1037</v>
      </c>
    </row>
    <row r="259" spans="1:26" ht="13.5" thickBot="1" x14ac:dyDescent="0.25">
      <c r="A259" s="3104"/>
      <c r="B259" s="3105"/>
      <c r="C259" s="3074"/>
      <c r="D259" s="3076"/>
      <c r="E259" s="3076"/>
      <c r="F259" s="3078"/>
      <c r="G259" s="3074"/>
      <c r="H259" s="3076"/>
      <c r="I259" s="3076"/>
      <c r="J259" s="3078"/>
      <c r="K259" s="3074"/>
      <c r="L259" s="3076"/>
      <c r="M259" s="3076"/>
      <c r="N259" s="3078"/>
      <c r="O259" s="3074"/>
      <c r="P259" s="3076"/>
      <c r="Q259" s="3076"/>
      <c r="R259" s="3078"/>
      <c r="S259" s="3074"/>
      <c r="T259" s="3076"/>
      <c r="U259" s="3076"/>
      <c r="V259" s="3101"/>
      <c r="W259" s="3074"/>
      <c r="X259" s="3076"/>
      <c r="Y259" s="3076"/>
      <c r="Z259" s="3078"/>
    </row>
    <row r="260" spans="1:26" x14ac:dyDescent="0.2">
      <c r="C260" s="656">
        <f>+C258+G258</f>
        <v>18</v>
      </c>
      <c r="D260" s="656">
        <f>+D258+H258</f>
        <v>137</v>
      </c>
      <c r="E260" s="656">
        <f>+E258+I258</f>
        <v>78</v>
      </c>
      <c r="F260" s="656">
        <f>+F258+J258</f>
        <v>215</v>
      </c>
      <c r="K260" s="656">
        <f>+K258+O258</f>
        <v>6</v>
      </c>
      <c r="L260" s="656">
        <f>+L258+P258</f>
        <v>132</v>
      </c>
      <c r="M260" s="656">
        <f>+M258+Q258</f>
        <v>117</v>
      </c>
      <c r="N260" s="656">
        <f>+N258+R258</f>
        <v>249</v>
      </c>
      <c r="S260" s="656">
        <f>+S258</f>
        <v>2</v>
      </c>
      <c r="T260" s="656">
        <f>+T258</f>
        <v>572</v>
      </c>
      <c r="U260" s="656">
        <f>+U258</f>
        <v>1</v>
      </c>
      <c r="V260" s="656">
        <f>+V258</f>
        <v>573</v>
      </c>
    </row>
    <row r="261" spans="1:26" x14ac:dyDescent="0.2">
      <c r="A261" s="1018"/>
      <c r="B261" s="1018"/>
      <c r="C261" s="1018"/>
      <c r="D261" s="1018"/>
      <c r="E261" s="1018"/>
      <c r="F261" s="1018"/>
      <c r="G261" s="1018"/>
      <c r="H261" s="1018"/>
      <c r="I261" s="1018"/>
      <c r="J261" s="1018"/>
      <c r="K261" s="1018"/>
      <c r="L261" s="1018"/>
      <c r="M261" s="1018"/>
      <c r="N261" s="1018"/>
      <c r="O261" s="1018"/>
      <c r="P261" s="1018"/>
      <c r="Q261" s="1018"/>
      <c r="R261" s="1018"/>
      <c r="S261" s="1018"/>
      <c r="T261" s="1018"/>
      <c r="U261" s="1018"/>
      <c r="V261" s="1018"/>
      <c r="W261" s="1018"/>
      <c r="X261" s="1018"/>
      <c r="Y261" s="1018"/>
      <c r="Z261" s="1018"/>
    </row>
    <row r="262" spans="1:26" x14ac:dyDescent="0.2">
      <c r="C262" s="656"/>
    </row>
    <row r="265" spans="1:26" ht="15.75" x14ac:dyDescent="0.25">
      <c r="A265" s="3069" t="s">
        <v>577</v>
      </c>
      <c r="B265" s="3069"/>
      <c r="C265" s="3069"/>
      <c r="D265" s="3069"/>
      <c r="E265" s="3069"/>
      <c r="F265" s="3069"/>
      <c r="G265" s="3069"/>
      <c r="H265" s="3069"/>
      <c r="I265" s="3069"/>
      <c r="J265" s="3069"/>
      <c r="K265" s="3069"/>
      <c r="L265" s="3069"/>
      <c r="M265" s="3069"/>
      <c r="N265" s="3069"/>
      <c r="O265" s="3069"/>
      <c r="P265" s="3069"/>
      <c r="Q265" s="3069"/>
      <c r="R265" s="3069"/>
      <c r="S265" s="3069"/>
      <c r="T265" s="3069"/>
      <c r="U265" s="3069"/>
      <c r="V265" s="3069"/>
      <c r="W265" s="3069"/>
      <c r="X265" s="3069"/>
      <c r="Y265" s="3069"/>
      <c r="Z265" s="3069"/>
    </row>
    <row r="266" spans="1:26" ht="15.75" x14ac:dyDescent="0.25">
      <c r="A266" s="3069" t="s">
        <v>576</v>
      </c>
      <c r="B266" s="3069"/>
      <c r="C266" s="3069"/>
      <c r="D266" s="3069"/>
      <c r="E266" s="3069"/>
      <c r="F266" s="3069"/>
      <c r="G266" s="3069"/>
      <c r="H266" s="3069"/>
      <c r="I266" s="3069"/>
      <c r="J266" s="3069"/>
      <c r="K266" s="3069"/>
      <c r="L266" s="3069"/>
      <c r="M266" s="3069"/>
      <c r="N266" s="3069"/>
      <c r="O266" s="3069"/>
      <c r="P266" s="3069"/>
      <c r="Q266" s="3069"/>
      <c r="R266" s="3069"/>
      <c r="S266" s="3069"/>
      <c r="T266" s="3069"/>
      <c r="U266" s="3069"/>
      <c r="V266" s="3069"/>
      <c r="W266" s="3069"/>
      <c r="X266" s="3069"/>
      <c r="Y266" s="3069"/>
      <c r="Z266" s="3069"/>
    </row>
    <row r="268" spans="1:26" ht="13.5" thickBot="1" x14ac:dyDescent="0.25"/>
    <row r="269" spans="1:26" x14ac:dyDescent="0.2">
      <c r="A269" s="3070" t="s">
        <v>529</v>
      </c>
      <c r="B269" s="3071"/>
      <c r="C269" s="3070" t="s">
        <v>575</v>
      </c>
      <c r="D269" s="3071"/>
      <c r="E269" s="3071"/>
      <c r="F269" s="3072"/>
      <c r="G269" s="3070" t="s">
        <v>574</v>
      </c>
      <c r="H269" s="3071"/>
      <c r="I269" s="3071"/>
      <c r="J269" s="3072"/>
      <c r="K269" s="3070" t="s">
        <v>573</v>
      </c>
      <c r="L269" s="3071"/>
      <c r="M269" s="3071"/>
      <c r="N269" s="3072"/>
      <c r="O269" s="3070" t="s">
        <v>572</v>
      </c>
      <c r="P269" s="3071"/>
      <c r="Q269" s="3071"/>
      <c r="R269" s="3072"/>
      <c r="S269" s="3070" t="s">
        <v>571</v>
      </c>
      <c r="T269" s="3071"/>
      <c r="U269" s="3071"/>
      <c r="V269" s="3072"/>
      <c r="W269" s="3070" t="s">
        <v>3</v>
      </c>
      <c r="X269" s="3071"/>
      <c r="Y269" s="3071"/>
      <c r="Z269" s="3072"/>
    </row>
    <row r="270" spans="1:26" x14ac:dyDescent="0.2">
      <c r="A270" s="3083"/>
      <c r="B270" s="3085"/>
      <c r="C270" s="3083" t="s">
        <v>527</v>
      </c>
      <c r="D270" s="3085" t="s">
        <v>440</v>
      </c>
      <c r="E270" s="3085"/>
      <c r="F270" s="3086"/>
      <c r="G270" s="3083" t="s">
        <v>527</v>
      </c>
      <c r="H270" s="3085" t="s">
        <v>440</v>
      </c>
      <c r="I270" s="3085"/>
      <c r="J270" s="3086"/>
      <c r="K270" s="3083" t="s">
        <v>527</v>
      </c>
      <c r="L270" s="3085" t="s">
        <v>440</v>
      </c>
      <c r="M270" s="3085"/>
      <c r="N270" s="3086"/>
      <c r="O270" s="3083" t="s">
        <v>527</v>
      </c>
      <c r="P270" s="3085" t="s">
        <v>440</v>
      </c>
      <c r="Q270" s="3085"/>
      <c r="R270" s="3086"/>
      <c r="S270" s="3083" t="s">
        <v>527</v>
      </c>
      <c r="T270" s="3085" t="s">
        <v>440</v>
      </c>
      <c r="U270" s="3085"/>
      <c r="V270" s="3086"/>
      <c r="W270" s="3083" t="s">
        <v>527</v>
      </c>
      <c r="X270" s="3085" t="s">
        <v>440</v>
      </c>
      <c r="Y270" s="3085"/>
      <c r="Z270" s="3086"/>
    </row>
    <row r="271" spans="1:26" ht="13.5" thickBot="1" x14ac:dyDescent="0.25">
      <c r="A271" s="3096"/>
      <c r="B271" s="3097"/>
      <c r="C271" s="3096"/>
      <c r="D271" s="1016" t="s">
        <v>127</v>
      </c>
      <c r="E271" s="1016" t="s">
        <v>131</v>
      </c>
      <c r="F271" s="1015" t="s">
        <v>430</v>
      </c>
      <c r="G271" s="3096"/>
      <c r="H271" s="1016" t="s">
        <v>127</v>
      </c>
      <c r="I271" s="1016" t="s">
        <v>131</v>
      </c>
      <c r="J271" s="1015" t="s">
        <v>430</v>
      </c>
      <c r="K271" s="3096"/>
      <c r="L271" s="1016" t="s">
        <v>127</v>
      </c>
      <c r="M271" s="1016" t="s">
        <v>131</v>
      </c>
      <c r="N271" s="1015" t="s">
        <v>430</v>
      </c>
      <c r="O271" s="3096"/>
      <c r="P271" s="1016" t="s">
        <v>127</v>
      </c>
      <c r="Q271" s="1016" t="s">
        <v>131</v>
      </c>
      <c r="R271" s="1015" t="s">
        <v>430</v>
      </c>
      <c r="S271" s="3096"/>
      <c r="T271" s="1016" t="s">
        <v>127</v>
      </c>
      <c r="U271" s="1016" t="s">
        <v>131</v>
      </c>
      <c r="V271" s="1015" t="s">
        <v>430</v>
      </c>
      <c r="W271" s="3096"/>
      <c r="X271" s="1016" t="s">
        <v>127</v>
      </c>
      <c r="Y271" s="1016" t="s">
        <v>131</v>
      </c>
      <c r="Z271" s="1015" t="s">
        <v>430</v>
      </c>
    </row>
    <row r="272" spans="1:26" x14ac:dyDescent="0.2">
      <c r="A272" s="1014">
        <v>0</v>
      </c>
      <c r="B272" s="1013" t="s">
        <v>97</v>
      </c>
      <c r="C272" s="1008">
        <v>0</v>
      </c>
      <c r="D272" s="1007">
        <v>0</v>
      </c>
      <c r="E272" s="994">
        <v>0</v>
      </c>
      <c r="F272" s="1006">
        <f t="shared" ref="F272:F281" si="167">SUM(D272:E272)</f>
        <v>0</v>
      </c>
      <c r="G272" s="994">
        <v>0</v>
      </c>
      <c r="H272" s="994">
        <v>0</v>
      </c>
      <c r="I272" s="994">
        <v>0</v>
      </c>
      <c r="J272" s="1006">
        <f t="shared" ref="J272:J281" si="168">SUM(H272:I272)</f>
        <v>0</v>
      </c>
      <c r="K272" s="994">
        <v>0</v>
      </c>
      <c r="L272" s="994">
        <v>0</v>
      </c>
      <c r="M272" s="1007">
        <v>0</v>
      </c>
      <c r="N272" s="1006">
        <f t="shared" ref="N272:N281" si="169">SUM(L272:M272)</f>
        <v>0</v>
      </c>
      <c r="O272" s="994">
        <v>0</v>
      </c>
      <c r="P272" s="994">
        <v>0</v>
      </c>
      <c r="Q272" s="994">
        <v>0</v>
      </c>
      <c r="R272" s="1006">
        <f t="shared" ref="R272:R281" si="170">SUM(P272:Q272)</f>
        <v>0</v>
      </c>
      <c r="S272" s="994">
        <v>0</v>
      </c>
      <c r="T272" s="994">
        <v>0</v>
      </c>
      <c r="U272" s="994">
        <v>0</v>
      </c>
      <c r="V272" s="1006">
        <f t="shared" ref="V272:V281" si="171">SUM(T272:U272)</f>
        <v>0</v>
      </c>
      <c r="W272" s="993">
        <f t="shared" ref="W272:W281" si="172">C272+G272+K272+O272+S272</f>
        <v>0</v>
      </c>
      <c r="X272" s="994">
        <f t="shared" ref="X272:X281" si="173">D272+H272+L272+P272+T272</f>
        <v>0</v>
      </c>
      <c r="Y272" s="994">
        <f t="shared" ref="Y272:Y281" si="174">E272+I272+M272+Q272+U272</f>
        <v>0</v>
      </c>
      <c r="Z272" s="995">
        <f t="shared" ref="Z272:Z281" si="175">SUM(X272:Y272)</f>
        <v>0</v>
      </c>
    </row>
    <row r="273" spans="1:26" x14ac:dyDescent="0.2">
      <c r="A273" s="1012">
        <v>1</v>
      </c>
      <c r="B273" s="1011" t="s">
        <v>526</v>
      </c>
      <c r="C273" s="1008">
        <v>0</v>
      </c>
      <c r="D273" s="1007">
        <v>0</v>
      </c>
      <c r="E273" s="994">
        <v>0</v>
      </c>
      <c r="F273" s="1006">
        <f t="shared" si="167"/>
        <v>0</v>
      </c>
      <c r="G273" s="994">
        <v>0</v>
      </c>
      <c r="H273" s="994">
        <v>0</v>
      </c>
      <c r="I273" s="994">
        <v>0</v>
      </c>
      <c r="J273" s="1006">
        <f t="shared" si="168"/>
        <v>0</v>
      </c>
      <c r="K273" s="994">
        <v>0</v>
      </c>
      <c r="L273" s="994">
        <v>0</v>
      </c>
      <c r="M273" s="1007">
        <v>0</v>
      </c>
      <c r="N273" s="1006">
        <f t="shared" si="169"/>
        <v>0</v>
      </c>
      <c r="O273" s="994">
        <v>0</v>
      </c>
      <c r="P273" s="994">
        <v>0</v>
      </c>
      <c r="Q273" s="994">
        <v>0</v>
      </c>
      <c r="R273" s="1006">
        <f t="shared" si="170"/>
        <v>0</v>
      </c>
      <c r="S273" s="994">
        <v>0</v>
      </c>
      <c r="T273" s="994">
        <v>0</v>
      </c>
      <c r="U273" s="994">
        <v>0</v>
      </c>
      <c r="V273" s="1006">
        <f t="shared" si="171"/>
        <v>0</v>
      </c>
      <c r="W273" s="993">
        <f t="shared" si="172"/>
        <v>0</v>
      </c>
      <c r="X273" s="994">
        <f t="shared" si="173"/>
        <v>0</v>
      </c>
      <c r="Y273" s="994">
        <f t="shared" si="174"/>
        <v>0</v>
      </c>
      <c r="Z273" s="995">
        <f t="shared" si="175"/>
        <v>0</v>
      </c>
    </row>
    <row r="274" spans="1:26" x14ac:dyDescent="0.2">
      <c r="A274" s="1012">
        <v>2</v>
      </c>
      <c r="B274" s="1011" t="s">
        <v>525</v>
      </c>
      <c r="C274" s="1008">
        <v>0</v>
      </c>
      <c r="D274" s="1007">
        <v>0</v>
      </c>
      <c r="E274" s="994">
        <v>0</v>
      </c>
      <c r="F274" s="1006">
        <f t="shared" si="167"/>
        <v>0</v>
      </c>
      <c r="G274" s="994">
        <v>0</v>
      </c>
      <c r="H274" s="994">
        <v>0</v>
      </c>
      <c r="I274" s="994">
        <v>0</v>
      </c>
      <c r="J274" s="1006">
        <f t="shared" si="168"/>
        <v>0</v>
      </c>
      <c r="K274" s="994">
        <v>0</v>
      </c>
      <c r="L274" s="994">
        <v>0</v>
      </c>
      <c r="M274" s="1007">
        <v>0</v>
      </c>
      <c r="N274" s="1006">
        <f t="shared" si="169"/>
        <v>0</v>
      </c>
      <c r="O274" s="994">
        <v>0</v>
      </c>
      <c r="P274" s="994">
        <v>0</v>
      </c>
      <c r="Q274" s="994">
        <v>0</v>
      </c>
      <c r="R274" s="1006">
        <f t="shared" si="170"/>
        <v>0</v>
      </c>
      <c r="S274" s="994">
        <v>0</v>
      </c>
      <c r="T274" s="994">
        <v>0</v>
      </c>
      <c r="U274" s="994">
        <v>0</v>
      </c>
      <c r="V274" s="1006">
        <f t="shared" si="171"/>
        <v>0</v>
      </c>
      <c r="W274" s="993">
        <f t="shared" si="172"/>
        <v>0</v>
      </c>
      <c r="X274" s="994">
        <f t="shared" si="173"/>
        <v>0</v>
      </c>
      <c r="Y274" s="994">
        <f t="shared" si="174"/>
        <v>0</v>
      </c>
      <c r="Z274" s="995">
        <f t="shared" si="175"/>
        <v>0</v>
      </c>
    </row>
    <row r="275" spans="1:26" x14ac:dyDescent="0.2">
      <c r="A275" s="1012">
        <v>3</v>
      </c>
      <c r="B275" s="1011" t="s">
        <v>524</v>
      </c>
      <c r="C275" s="1008">
        <v>0</v>
      </c>
      <c r="D275" s="1007">
        <v>0</v>
      </c>
      <c r="E275" s="994">
        <v>0</v>
      </c>
      <c r="F275" s="1006">
        <f t="shared" si="167"/>
        <v>0</v>
      </c>
      <c r="G275" s="994">
        <v>0</v>
      </c>
      <c r="H275" s="994">
        <v>0</v>
      </c>
      <c r="I275" s="994">
        <v>0</v>
      </c>
      <c r="J275" s="1006">
        <f t="shared" si="168"/>
        <v>0</v>
      </c>
      <c r="K275" s="994">
        <v>0</v>
      </c>
      <c r="L275" s="994">
        <v>0</v>
      </c>
      <c r="M275" s="1007">
        <v>0</v>
      </c>
      <c r="N275" s="1006">
        <f t="shared" si="169"/>
        <v>0</v>
      </c>
      <c r="O275" s="994">
        <v>0</v>
      </c>
      <c r="P275" s="994">
        <v>0</v>
      </c>
      <c r="Q275" s="994">
        <v>0</v>
      </c>
      <c r="R275" s="1006">
        <f t="shared" si="170"/>
        <v>0</v>
      </c>
      <c r="S275" s="994">
        <v>0</v>
      </c>
      <c r="T275" s="994">
        <v>0</v>
      </c>
      <c r="U275" s="994">
        <v>0</v>
      </c>
      <c r="V275" s="1006">
        <f t="shared" si="171"/>
        <v>0</v>
      </c>
      <c r="W275" s="993">
        <f t="shared" si="172"/>
        <v>0</v>
      </c>
      <c r="X275" s="994">
        <f t="shared" si="173"/>
        <v>0</v>
      </c>
      <c r="Y275" s="994">
        <f t="shared" si="174"/>
        <v>0</v>
      </c>
      <c r="Z275" s="995">
        <f t="shared" si="175"/>
        <v>0</v>
      </c>
    </row>
    <row r="276" spans="1:26" x14ac:dyDescent="0.2">
      <c r="A276" s="1012">
        <v>4</v>
      </c>
      <c r="B276" s="1011" t="s">
        <v>570</v>
      </c>
      <c r="C276" s="1008">
        <v>0</v>
      </c>
      <c r="D276" s="1007">
        <v>0</v>
      </c>
      <c r="E276" s="994">
        <v>0</v>
      </c>
      <c r="F276" s="1006">
        <f t="shared" si="167"/>
        <v>0</v>
      </c>
      <c r="G276" s="994">
        <v>0</v>
      </c>
      <c r="H276" s="994">
        <v>0</v>
      </c>
      <c r="I276" s="994">
        <v>0</v>
      </c>
      <c r="J276" s="1006">
        <f t="shared" si="168"/>
        <v>0</v>
      </c>
      <c r="K276" s="994">
        <v>0</v>
      </c>
      <c r="L276" s="994">
        <v>0</v>
      </c>
      <c r="M276" s="1007">
        <v>0</v>
      </c>
      <c r="N276" s="1006">
        <f t="shared" si="169"/>
        <v>0</v>
      </c>
      <c r="O276" s="994">
        <v>0</v>
      </c>
      <c r="P276" s="994">
        <v>0</v>
      </c>
      <c r="Q276" s="994">
        <v>0</v>
      </c>
      <c r="R276" s="1006">
        <f t="shared" si="170"/>
        <v>0</v>
      </c>
      <c r="S276" s="994">
        <v>0</v>
      </c>
      <c r="T276" s="994">
        <v>0</v>
      </c>
      <c r="U276" s="994">
        <v>0</v>
      </c>
      <c r="V276" s="1006">
        <f t="shared" si="171"/>
        <v>0</v>
      </c>
      <c r="W276" s="993">
        <f t="shared" si="172"/>
        <v>0</v>
      </c>
      <c r="X276" s="994">
        <f t="shared" si="173"/>
        <v>0</v>
      </c>
      <c r="Y276" s="994">
        <f t="shared" si="174"/>
        <v>0</v>
      </c>
      <c r="Z276" s="995">
        <f t="shared" si="175"/>
        <v>0</v>
      </c>
    </row>
    <row r="277" spans="1:26" x14ac:dyDescent="0.2">
      <c r="A277" s="1012">
        <v>5</v>
      </c>
      <c r="B277" s="1011" t="s">
        <v>522</v>
      </c>
      <c r="C277" s="1008">
        <v>0</v>
      </c>
      <c r="D277" s="1007">
        <v>0</v>
      </c>
      <c r="E277" s="994">
        <v>0</v>
      </c>
      <c r="F277" s="1006">
        <f t="shared" si="167"/>
        <v>0</v>
      </c>
      <c r="G277" s="994">
        <v>0</v>
      </c>
      <c r="H277" s="994">
        <v>0</v>
      </c>
      <c r="I277" s="994">
        <v>0</v>
      </c>
      <c r="J277" s="1006">
        <f t="shared" si="168"/>
        <v>0</v>
      </c>
      <c r="K277" s="994">
        <v>0</v>
      </c>
      <c r="L277" s="994">
        <v>0</v>
      </c>
      <c r="M277" s="1007">
        <v>0</v>
      </c>
      <c r="N277" s="1006">
        <f t="shared" si="169"/>
        <v>0</v>
      </c>
      <c r="O277" s="994">
        <v>0</v>
      </c>
      <c r="P277" s="994">
        <v>0</v>
      </c>
      <c r="Q277" s="994">
        <v>0</v>
      </c>
      <c r="R277" s="1006">
        <f t="shared" si="170"/>
        <v>0</v>
      </c>
      <c r="S277" s="994">
        <v>0</v>
      </c>
      <c r="T277" s="994">
        <v>0</v>
      </c>
      <c r="U277" s="994">
        <v>0</v>
      </c>
      <c r="V277" s="1006">
        <f t="shared" si="171"/>
        <v>0</v>
      </c>
      <c r="W277" s="993">
        <f t="shared" si="172"/>
        <v>0</v>
      </c>
      <c r="X277" s="994">
        <f t="shared" si="173"/>
        <v>0</v>
      </c>
      <c r="Y277" s="994">
        <f t="shared" si="174"/>
        <v>0</v>
      </c>
      <c r="Z277" s="995">
        <f t="shared" si="175"/>
        <v>0</v>
      </c>
    </row>
    <row r="278" spans="1:26" x14ac:dyDescent="0.2">
      <c r="A278" s="1012">
        <v>6</v>
      </c>
      <c r="B278" s="1011" t="s">
        <v>521</v>
      </c>
      <c r="C278" s="1008">
        <v>0</v>
      </c>
      <c r="D278" s="1007">
        <v>0</v>
      </c>
      <c r="E278" s="994">
        <v>0</v>
      </c>
      <c r="F278" s="1006">
        <f t="shared" si="167"/>
        <v>0</v>
      </c>
      <c r="G278" s="994">
        <v>0</v>
      </c>
      <c r="H278" s="994">
        <v>0</v>
      </c>
      <c r="I278" s="994">
        <v>0</v>
      </c>
      <c r="J278" s="1006">
        <f t="shared" si="168"/>
        <v>0</v>
      </c>
      <c r="K278" s="994">
        <v>0</v>
      </c>
      <c r="L278" s="994">
        <v>0</v>
      </c>
      <c r="M278" s="1007">
        <v>0</v>
      </c>
      <c r="N278" s="1006">
        <f t="shared" si="169"/>
        <v>0</v>
      </c>
      <c r="O278" s="994">
        <v>0</v>
      </c>
      <c r="P278" s="994">
        <v>0</v>
      </c>
      <c r="Q278" s="994">
        <v>0</v>
      </c>
      <c r="R278" s="1006">
        <f t="shared" si="170"/>
        <v>0</v>
      </c>
      <c r="S278" s="994">
        <v>0</v>
      </c>
      <c r="T278" s="994">
        <v>0</v>
      </c>
      <c r="U278" s="994">
        <v>0</v>
      </c>
      <c r="V278" s="1006">
        <f t="shared" si="171"/>
        <v>0</v>
      </c>
      <c r="W278" s="993">
        <f t="shared" si="172"/>
        <v>0</v>
      </c>
      <c r="X278" s="994">
        <f t="shared" si="173"/>
        <v>0</v>
      </c>
      <c r="Y278" s="994">
        <f t="shared" si="174"/>
        <v>0</v>
      </c>
      <c r="Z278" s="995">
        <f t="shared" si="175"/>
        <v>0</v>
      </c>
    </row>
    <row r="279" spans="1:26" x14ac:dyDescent="0.2">
      <c r="A279" s="1012">
        <v>7</v>
      </c>
      <c r="B279" s="1011" t="s">
        <v>520</v>
      </c>
      <c r="C279" s="1008">
        <v>0</v>
      </c>
      <c r="D279" s="1007">
        <v>0</v>
      </c>
      <c r="E279" s="994">
        <v>0</v>
      </c>
      <c r="F279" s="1006">
        <f t="shared" si="167"/>
        <v>0</v>
      </c>
      <c r="G279" s="994">
        <v>0</v>
      </c>
      <c r="H279" s="994">
        <v>0</v>
      </c>
      <c r="I279" s="994">
        <v>0</v>
      </c>
      <c r="J279" s="1006">
        <f t="shared" si="168"/>
        <v>0</v>
      </c>
      <c r="K279" s="994">
        <v>0</v>
      </c>
      <c r="L279" s="994">
        <v>0</v>
      </c>
      <c r="M279" s="1007">
        <v>0</v>
      </c>
      <c r="N279" s="1006">
        <f t="shared" si="169"/>
        <v>0</v>
      </c>
      <c r="O279" s="994">
        <v>0</v>
      </c>
      <c r="P279" s="994">
        <v>0</v>
      </c>
      <c r="Q279" s="994">
        <v>0</v>
      </c>
      <c r="R279" s="1006">
        <f t="shared" si="170"/>
        <v>0</v>
      </c>
      <c r="S279" s="994">
        <v>0</v>
      </c>
      <c r="T279" s="994">
        <v>0</v>
      </c>
      <c r="U279" s="994">
        <v>0</v>
      </c>
      <c r="V279" s="1006">
        <f t="shared" si="171"/>
        <v>0</v>
      </c>
      <c r="W279" s="993">
        <f t="shared" si="172"/>
        <v>0</v>
      </c>
      <c r="X279" s="994">
        <f t="shared" si="173"/>
        <v>0</v>
      </c>
      <c r="Y279" s="994">
        <f t="shared" si="174"/>
        <v>0</v>
      </c>
      <c r="Z279" s="995">
        <f t="shared" si="175"/>
        <v>0</v>
      </c>
    </row>
    <row r="280" spans="1:26" x14ac:dyDescent="0.2">
      <c r="A280" s="1012">
        <v>8</v>
      </c>
      <c r="B280" s="1011" t="s">
        <v>519</v>
      </c>
      <c r="C280" s="1008">
        <v>0</v>
      </c>
      <c r="D280" s="1007">
        <v>0</v>
      </c>
      <c r="E280" s="994">
        <v>0</v>
      </c>
      <c r="F280" s="1006">
        <f t="shared" si="167"/>
        <v>0</v>
      </c>
      <c r="G280" s="994">
        <v>0</v>
      </c>
      <c r="H280" s="994">
        <v>0</v>
      </c>
      <c r="I280" s="994">
        <v>0</v>
      </c>
      <c r="J280" s="1006">
        <f t="shared" si="168"/>
        <v>0</v>
      </c>
      <c r="K280" s="994">
        <v>0</v>
      </c>
      <c r="L280" s="994">
        <v>0</v>
      </c>
      <c r="M280" s="1007">
        <v>0</v>
      </c>
      <c r="N280" s="1006">
        <f t="shared" si="169"/>
        <v>0</v>
      </c>
      <c r="O280" s="994">
        <v>0</v>
      </c>
      <c r="P280" s="994">
        <v>0</v>
      </c>
      <c r="Q280" s="994">
        <v>0</v>
      </c>
      <c r="R280" s="1006">
        <f t="shared" si="170"/>
        <v>0</v>
      </c>
      <c r="S280" s="994">
        <v>0</v>
      </c>
      <c r="T280" s="994">
        <v>0</v>
      </c>
      <c r="U280" s="994">
        <v>0</v>
      </c>
      <c r="V280" s="1006">
        <f t="shared" si="171"/>
        <v>0</v>
      </c>
      <c r="W280" s="993">
        <f t="shared" si="172"/>
        <v>0</v>
      </c>
      <c r="X280" s="994">
        <f t="shared" si="173"/>
        <v>0</v>
      </c>
      <c r="Y280" s="994">
        <f t="shared" si="174"/>
        <v>0</v>
      </c>
      <c r="Z280" s="995">
        <f t="shared" si="175"/>
        <v>0</v>
      </c>
    </row>
    <row r="281" spans="1:26" ht="13.5" thickBot="1" x14ac:dyDescent="0.25">
      <c r="A281" s="1010">
        <v>9</v>
      </c>
      <c r="B281" s="1009" t="s">
        <v>518</v>
      </c>
      <c r="C281" s="1008">
        <v>0</v>
      </c>
      <c r="D281" s="1007">
        <v>0</v>
      </c>
      <c r="E281" s="994">
        <v>0</v>
      </c>
      <c r="F281" s="1006">
        <f t="shared" si="167"/>
        <v>0</v>
      </c>
      <c r="G281" s="994">
        <v>0</v>
      </c>
      <c r="H281" s="994">
        <v>0</v>
      </c>
      <c r="I281" s="994">
        <v>0</v>
      </c>
      <c r="J281" s="1006">
        <f t="shared" si="168"/>
        <v>0</v>
      </c>
      <c r="K281" s="994">
        <v>0</v>
      </c>
      <c r="L281" s="994">
        <v>0</v>
      </c>
      <c r="M281" s="1007">
        <v>0</v>
      </c>
      <c r="N281" s="1006">
        <f t="shared" si="169"/>
        <v>0</v>
      </c>
      <c r="O281" s="994">
        <v>0</v>
      </c>
      <c r="P281" s="994">
        <v>0</v>
      </c>
      <c r="Q281" s="994">
        <v>0</v>
      </c>
      <c r="R281" s="1006">
        <f t="shared" si="170"/>
        <v>0</v>
      </c>
      <c r="S281" s="994">
        <v>0</v>
      </c>
      <c r="T281" s="994">
        <v>0</v>
      </c>
      <c r="U281" s="994">
        <v>0</v>
      </c>
      <c r="V281" s="1006">
        <f t="shared" si="171"/>
        <v>0</v>
      </c>
      <c r="W281" s="993">
        <f t="shared" si="172"/>
        <v>0</v>
      </c>
      <c r="X281" s="994">
        <f t="shared" si="173"/>
        <v>0</v>
      </c>
      <c r="Y281" s="994">
        <f t="shared" si="174"/>
        <v>0</v>
      </c>
      <c r="Z281" s="995">
        <f t="shared" si="175"/>
        <v>0</v>
      </c>
    </row>
    <row r="282" spans="1:26" x14ac:dyDescent="0.2">
      <c r="A282" s="3102" t="s">
        <v>3</v>
      </c>
      <c r="B282" s="3103"/>
      <c r="C282" s="3073">
        <f t="shared" ref="C282:Z282" si="176">SUM(C272:C281)</f>
        <v>0</v>
      </c>
      <c r="D282" s="3075">
        <f t="shared" si="176"/>
        <v>0</v>
      </c>
      <c r="E282" s="3075">
        <f t="shared" si="176"/>
        <v>0</v>
      </c>
      <c r="F282" s="3095">
        <f t="shared" si="176"/>
        <v>0</v>
      </c>
      <c r="G282" s="3073">
        <f t="shared" si="176"/>
        <v>0</v>
      </c>
      <c r="H282" s="3075">
        <f t="shared" si="176"/>
        <v>0</v>
      </c>
      <c r="I282" s="3075">
        <f t="shared" si="176"/>
        <v>0</v>
      </c>
      <c r="J282" s="3095">
        <f t="shared" si="176"/>
        <v>0</v>
      </c>
      <c r="K282" s="3073">
        <f t="shared" si="176"/>
        <v>0</v>
      </c>
      <c r="L282" s="3075">
        <f t="shared" si="176"/>
        <v>0</v>
      </c>
      <c r="M282" s="3075">
        <f t="shared" si="176"/>
        <v>0</v>
      </c>
      <c r="N282" s="3095">
        <f t="shared" si="176"/>
        <v>0</v>
      </c>
      <c r="O282" s="3073">
        <f t="shared" si="176"/>
        <v>0</v>
      </c>
      <c r="P282" s="3075">
        <f t="shared" si="176"/>
        <v>0</v>
      </c>
      <c r="Q282" s="3075">
        <f t="shared" si="176"/>
        <v>0</v>
      </c>
      <c r="R282" s="3095">
        <f t="shared" si="176"/>
        <v>0</v>
      </c>
      <c r="S282" s="3073">
        <f t="shared" si="176"/>
        <v>0</v>
      </c>
      <c r="T282" s="3075">
        <f t="shared" si="176"/>
        <v>0</v>
      </c>
      <c r="U282" s="3075">
        <f t="shared" si="176"/>
        <v>0</v>
      </c>
      <c r="V282" s="3100">
        <f t="shared" si="176"/>
        <v>0</v>
      </c>
      <c r="W282" s="3073">
        <f t="shared" si="176"/>
        <v>0</v>
      </c>
      <c r="X282" s="3075">
        <f t="shared" si="176"/>
        <v>0</v>
      </c>
      <c r="Y282" s="3075">
        <f t="shared" si="176"/>
        <v>0</v>
      </c>
      <c r="Z282" s="3095">
        <f t="shared" si="176"/>
        <v>0</v>
      </c>
    </row>
    <row r="283" spans="1:26" ht="13.5" thickBot="1" x14ac:dyDescent="0.25">
      <c r="A283" s="3104"/>
      <c r="B283" s="3105"/>
      <c r="C283" s="3074"/>
      <c r="D283" s="3076"/>
      <c r="E283" s="3076"/>
      <c r="F283" s="3078"/>
      <c r="G283" s="3074"/>
      <c r="H283" s="3076"/>
      <c r="I283" s="3076"/>
      <c r="J283" s="3078"/>
      <c r="K283" s="3074"/>
      <c r="L283" s="3076"/>
      <c r="M283" s="3076"/>
      <c r="N283" s="3078"/>
      <c r="O283" s="3074"/>
      <c r="P283" s="3076"/>
      <c r="Q283" s="3076"/>
      <c r="R283" s="3078"/>
      <c r="S283" s="3074"/>
      <c r="T283" s="3076"/>
      <c r="U283" s="3076"/>
      <c r="V283" s="3101"/>
      <c r="W283" s="3074"/>
      <c r="X283" s="3076"/>
      <c r="Y283" s="3076"/>
      <c r="Z283" s="3078"/>
    </row>
    <row r="284" spans="1:26" x14ac:dyDescent="0.2">
      <c r="C284" s="656">
        <f>+C282+G282</f>
        <v>0</v>
      </c>
      <c r="D284" s="656">
        <f>+D282+H282</f>
        <v>0</v>
      </c>
      <c r="E284" s="656">
        <f>+E282+I282</f>
        <v>0</v>
      </c>
      <c r="F284" s="656">
        <f>+F282+J282</f>
        <v>0</v>
      </c>
      <c r="K284" s="656">
        <f>+K282+O282</f>
        <v>0</v>
      </c>
      <c r="L284" s="656">
        <f>+L282+P282</f>
        <v>0</v>
      </c>
      <c r="M284" s="656">
        <f>+M282+Q282</f>
        <v>0</v>
      </c>
      <c r="N284" s="656">
        <f>+N282+R282</f>
        <v>0</v>
      </c>
      <c r="S284" s="656">
        <f>+S282</f>
        <v>0</v>
      </c>
      <c r="T284" s="656">
        <f>+T282</f>
        <v>0</v>
      </c>
      <c r="U284" s="656">
        <f>+U282</f>
        <v>0</v>
      </c>
      <c r="V284" s="656">
        <f>+V282</f>
        <v>0</v>
      </c>
      <c r="W284" s="656">
        <f>+C284+K284+S284</f>
        <v>0</v>
      </c>
      <c r="X284" s="656">
        <f>+D284+L284+T284</f>
        <v>0</v>
      </c>
      <c r="Y284" s="656">
        <f>+E284+M284+U284</f>
        <v>0</v>
      </c>
      <c r="Z284" s="656">
        <f>+F284+N284+V284</f>
        <v>0</v>
      </c>
    </row>
  </sheetData>
  <mergeCells count="691">
    <mergeCell ref="CZ5:DC5"/>
    <mergeCell ref="CF6:CF7"/>
    <mergeCell ref="CG6:CI6"/>
    <mergeCell ref="CJ6:CJ7"/>
    <mergeCell ref="CK6:CM6"/>
    <mergeCell ref="CN6:CN7"/>
    <mergeCell ref="CO6:CQ6"/>
    <mergeCell ref="CW6:CY6"/>
    <mergeCell ref="CZ6:CZ7"/>
    <mergeCell ref="CM18:CM19"/>
    <mergeCell ref="CN18:CN19"/>
    <mergeCell ref="CO18:CO19"/>
    <mergeCell ref="CP18:CP19"/>
    <mergeCell ref="CX18:CX19"/>
    <mergeCell ref="DA6:DC6"/>
    <mergeCell ref="CD18:CE19"/>
    <mergeCell ref="CF18:CF19"/>
    <mergeCell ref="CG18:CG19"/>
    <mergeCell ref="CH18:CH19"/>
    <mergeCell ref="CI18:CI19"/>
    <mergeCell ref="CJ18:CJ19"/>
    <mergeCell ref="CK18:CK19"/>
    <mergeCell ref="CL18:CL19"/>
    <mergeCell ref="CD1:DC1"/>
    <mergeCell ref="CD2:DC2"/>
    <mergeCell ref="CD5:CD7"/>
    <mergeCell ref="CE5:CE7"/>
    <mergeCell ref="CF5:CI5"/>
    <mergeCell ref="CJ5:CM5"/>
    <mergeCell ref="CQ18:CQ19"/>
    <mergeCell ref="CR18:CR19"/>
    <mergeCell ref="CS18:CS19"/>
    <mergeCell ref="CR6:CR7"/>
    <mergeCell ref="CS6:CU6"/>
    <mergeCell ref="CV6:CV7"/>
    <mergeCell ref="CY18:CY19"/>
    <mergeCell ref="CZ18:CZ19"/>
    <mergeCell ref="DA18:DA19"/>
    <mergeCell ref="DB18:DB19"/>
    <mergeCell ref="DC18:DC19"/>
    <mergeCell ref="CT18:CT19"/>
    <mergeCell ref="CU18:CU19"/>
    <mergeCell ref="CV18:CV19"/>
    <mergeCell ref="CW18:CW19"/>
    <mergeCell ref="CN5:CQ5"/>
    <mergeCell ref="CR5:CU5"/>
    <mergeCell ref="CV5:CY5"/>
    <mergeCell ref="BV18:BV19"/>
    <mergeCell ref="BW18:BW19"/>
    <mergeCell ref="BQ6:BQ7"/>
    <mergeCell ref="BR6:BT6"/>
    <mergeCell ref="BU6:BU7"/>
    <mergeCell ref="BV6:BX6"/>
    <mergeCell ref="BY6:BY7"/>
    <mergeCell ref="BZ6:CB6"/>
    <mergeCell ref="BE6:BE7"/>
    <mergeCell ref="BF6:BH6"/>
    <mergeCell ref="BI6:BI7"/>
    <mergeCell ref="BJ6:BL6"/>
    <mergeCell ref="BM6:BM7"/>
    <mergeCell ref="BN6:BP6"/>
    <mergeCell ref="CA18:CA19"/>
    <mergeCell ref="CB18:CB19"/>
    <mergeCell ref="Y114:Y115"/>
    <mergeCell ref="Z114:Z115"/>
    <mergeCell ref="BQ18:BQ19"/>
    <mergeCell ref="BC1:CB1"/>
    <mergeCell ref="BC2:CB2"/>
    <mergeCell ref="BC5:BD7"/>
    <mergeCell ref="BE5:BH5"/>
    <mergeCell ref="BI5:BL5"/>
    <mergeCell ref="BM5:BP5"/>
    <mergeCell ref="BQ5:BT5"/>
    <mergeCell ref="BU5:BX5"/>
    <mergeCell ref="BY5:CB5"/>
    <mergeCell ref="BF18:BF19"/>
    <mergeCell ref="BG18:BG19"/>
    <mergeCell ref="BH18:BH19"/>
    <mergeCell ref="BN18:BN19"/>
    <mergeCell ref="BO18:BO19"/>
    <mergeCell ref="BP18:BP19"/>
    <mergeCell ref="BX18:BX19"/>
    <mergeCell ref="BY18:BY19"/>
    <mergeCell ref="BZ18:BZ19"/>
    <mergeCell ref="BS18:BS19"/>
    <mergeCell ref="BT18:BT19"/>
    <mergeCell ref="BU18:BU19"/>
    <mergeCell ref="S270:S271"/>
    <mergeCell ref="T270:V270"/>
    <mergeCell ref="U282:U283"/>
    <mergeCell ref="X270:Z270"/>
    <mergeCell ref="BR18:BR19"/>
    <mergeCell ref="BI18:BI19"/>
    <mergeCell ref="BJ18:BJ19"/>
    <mergeCell ref="BK18:BK19"/>
    <mergeCell ref="BL18:BL19"/>
    <mergeCell ref="BM18:BM19"/>
    <mergeCell ref="BC18:BD19"/>
    <mergeCell ref="BE18:BE19"/>
    <mergeCell ref="V282:V283"/>
    <mergeCell ref="W282:W283"/>
    <mergeCell ref="W245:Z245"/>
    <mergeCell ref="X222:Z222"/>
    <mergeCell ref="Y210:Y211"/>
    <mergeCell ref="Z210:Z211"/>
    <mergeCell ref="W197:Z197"/>
    <mergeCell ref="X174:Z174"/>
    <mergeCell ref="Y162:Y163"/>
    <mergeCell ref="Z162:Z163"/>
    <mergeCell ref="W149:Z149"/>
    <mergeCell ref="X126:Z126"/>
    <mergeCell ref="X282:X283"/>
    <mergeCell ref="Y282:Y283"/>
    <mergeCell ref="Z282:Z283"/>
    <mergeCell ref="Q282:Q283"/>
    <mergeCell ref="R282:R283"/>
    <mergeCell ref="S282:S283"/>
    <mergeCell ref="T282:T283"/>
    <mergeCell ref="L282:L283"/>
    <mergeCell ref="M282:M283"/>
    <mergeCell ref="N282:N283"/>
    <mergeCell ref="O282:O283"/>
    <mergeCell ref="P282:P283"/>
    <mergeCell ref="G282:G283"/>
    <mergeCell ref="H282:H283"/>
    <mergeCell ref="I282:I283"/>
    <mergeCell ref="J282:J283"/>
    <mergeCell ref="K282:K283"/>
    <mergeCell ref="A258:B259"/>
    <mergeCell ref="A282:B283"/>
    <mergeCell ref="C282:C283"/>
    <mergeCell ref="D282:D283"/>
    <mergeCell ref="E282:E283"/>
    <mergeCell ref="F282:F283"/>
    <mergeCell ref="C258:C259"/>
    <mergeCell ref="D258:D259"/>
    <mergeCell ref="E258:E259"/>
    <mergeCell ref="F258:F259"/>
    <mergeCell ref="D270:F270"/>
    <mergeCell ref="G270:G271"/>
    <mergeCell ref="H270:J270"/>
    <mergeCell ref="K270:K271"/>
    <mergeCell ref="A265:Z265"/>
    <mergeCell ref="A266:Z266"/>
    <mergeCell ref="A269:B271"/>
    <mergeCell ref="C269:F269"/>
    <mergeCell ref="G269:J269"/>
    <mergeCell ref="K269:N269"/>
    <mergeCell ref="O269:R269"/>
    <mergeCell ref="S269:V269"/>
    <mergeCell ref="W269:Z269"/>
    <mergeCell ref="C270:C271"/>
    <mergeCell ref="Y258:Y259"/>
    <mergeCell ref="Z258:Z259"/>
    <mergeCell ref="Q258:Q259"/>
    <mergeCell ref="R258:R259"/>
    <mergeCell ref="S258:S259"/>
    <mergeCell ref="T258:T259"/>
    <mergeCell ref="U258:U259"/>
    <mergeCell ref="X258:X259"/>
    <mergeCell ref="V258:V259"/>
    <mergeCell ref="W258:W259"/>
    <mergeCell ref="G258:G259"/>
    <mergeCell ref="H258:H259"/>
    <mergeCell ref="I258:I259"/>
    <mergeCell ref="J258:J259"/>
    <mergeCell ref="K258:K259"/>
    <mergeCell ref="O270:O271"/>
    <mergeCell ref="L270:N270"/>
    <mergeCell ref="W270:W271"/>
    <mergeCell ref="P270:R270"/>
    <mergeCell ref="O246:O247"/>
    <mergeCell ref="P246:R246"/>
    <mergeCell ref="S246:S247"/>
    <mergeCell ref="T246:V246"/>
    <mergeCell ref="L258:L259"/>
    <mergeCell ref="M258:M259"/>
    <mergeCell ref="N258:N259"/>
    <mergeCell ref="O258:O259"/>
    <mergeCell ref="P258:P259"/>
    <mergeCell ref="C246:C247"/>
    <mergeCell ref="D246:F246"/>
    <mergeCell ref="G246:G247"/>
    <mergeCell ref="H246:J246"/>
    <mergeCell ref="K246:K247"/>
    <mergeCell ref="L246:N246"/>
    <mergeCell ref="W246:W247"/>
    <mergeCell ref="X246:Z246"/>
    <mergeCell ref="U234:U235"/>
    <mergeCell ref="A241:Z241"/>
    <mergeCell ref="A242:Z242"/>
    <mergeCell ref="A245:B247"/>
    <mergeCell ref="C245:F245"/>
    <mergeCell ref="G245:J245"/>
    <mergeCell ref="K245:N245"/>
    <mergeCell ref="O245:R245"/>
    <mergeCell ref="S245:V245"/>
    <mergeCell ref="V234:V235"/>
    <mergeCell ref="W234:W235"/>
    <mergeCell ref="G234:G235"/>
    <mergeCell ref="H234:H235"/>
    <mergeCell ref="I234:I235"/>
    <mergeCell ref="J234:J235"/>
    <mergeCell ref="K234:K235"/>
    <mergeCell ref="X234:X235"/>
    <mergeCell ref="Y234:Y235"/>
    <mergeCell ref="Z234:Z235"/>
    <mergeCell ref="Q234:Q235"/>
    <mergeCell ref="R234:R235"/>
    <mergeCell ref="S234:S235"/>
    <mergeCell ref="T234:T235"/>
    <mergeCell ref="L234:L235"/>
    <mergeCell ref="M234:M235"/>
    <mergeCell ref="N234:N235"/>
    <mergeCell ref="O234:O235"/>
    <mergeCell ref="P234:P235"/>
    <mergeCell ref="A210:B211"/>
    <mergeCell ref="A234:B235"/>
    <mergeCell ref="C234:C235"/>
    <mergeCell ref="D234:D235"/>
    <mergeCell ref="E234:E235"/>
    <mergeCell ref="F234:F235"/>
    <mergeCell ref="C210:C211"/>
    <mergeCell ref="D210:D211"/>
    <mergeCell ref="E210:E211"/>
    <mergeCell ref="F210:F211"/>
    <mergeCell ref="D222:F222"/>
    <mergeCell ref="G222:G223"/>
    <mergeCell ref="H222:J222"/>
    <mergeCell ref="K222:K223"/>
    <mergeCell ref="L222:N222"/>
    <mergeCell ref="W222:W223"/>
    <mergeCell ref="P222:R222"/>
    <mergeCell ref="S222:S223"/>
    <mergeCell ref="T222:V222"/>
    <mergeCell ref="A217:Z217"/>
    <mergeCell ref="A218:Z218"/>
    <mergeCell ref="A221:B223"/>
    <mergeCell ref="C221:F221"/>
    <mergeCell ref="G221:J221"/>
    <mergeCell ref="K221:N221"/>
    <mergeCell ref="O221:R221"/>
    <mergeCell ref="S221:V221"/>
    <mergeCell ref="W221:Z221"/>
    <mergeCell ref="C222:C223"/>
    <mergeCell ref="O222:O223"/>
    <mergeCell ref="Q210:Q211"/>
    <mergeCell ref="R210:R211"/>
    <mergeCell ref="S210:S211"/>
    <mergeCell ref="T210:T211"/>
    <mergeCell ref="U210:U211"/>
    <mergeCell ref="X210:X211"/>
    <mergeCell ref="V210:V211"/>
    <mergeCell ref="W210:W211"/>
    <mergeCell ref="O198:O199"/>
    <mergeCell ref="P198:R198"/>
    <mergeCell ref="S198:S199"/>
    <mergeCell ref="T198:V198"/>
    <mergeCell ref="L210:L211"/>
    <mergeCell ref="M210:M211"/>
    <mergeCell ref="N210:N211"/>
    <mergeCell ref="O210:O211"/>
    <mergeCell ref="P210:P211"/>
    <mergeCell ref="G210:G211"/>
    <mergeCell ref="H210:H211"/>
    <mergeCell ref="I210:I211"/>
    <mergeCell ref="J210:J211"/>
    <mergeCell ref="K210:K211"/>
    <mergeCell ref="C198:C199"/>
    <mergeCell ref="D198:F198"/>
    <mergeCell ref="G198:G199"/>
    <mergeCell ref="H198:J198"/>
    <mergeCell ref="K198:K199"/>
    <mergeCell ref="L198:N198"/>
    <mergeCell ref="W198:W199"/>
    <mergeCell ref="X198:Z198"/>
    <mergeCell ref="U186:U187"/>
    <mergeCell ref="A193:Z193"/>
    <mergeCell ref="A194:Z194"/>
    <mergeCell ref="A197:B199"/>
    <mergeCell ref="C197:F197"/>
    <mergeCell ref="G197:J197"/>
    <mergeCell ref="K197:N197"/>
    <mergeCell ref="O197:R197"/>
    <mergeCell ref="S197:V197"/>
    <mergeCell ref="V186:V187"/>
    <mergeCell ref="W186:W187"/>
    <mergeCell ref="G186:G187"/>
    <mergeCell ref="H186:H187"/>
    <mergeCell ref="I186:I187"/>
    <mergeCell ref="J186:J187"/>
    <mergeCell ref="K186:K187"/>
    <mergeCell ref="X186:X187"/>
    <mergeCell ref="Y186:Y187"/>
    <mergeCell ref="Z186:Z187"/>
    <mergeCell ref="Q186:Q187"/>
    <mergeCell ref="R186:R187"/>
    <mergeCell ref="S186:S187"/>
    <mergeCell ref="T186:T187"/>
    <mergeCell ref="L186:L187"/>
    <mergeCell ref="M186:M187"/>
    <mergeCell ref="N186:N187"/>
    <mergeCell ref="O186:O187"/>
    <mergeCell ref="P186:P187"/>
    <mergeCell ref="A162:B163"/>
    <mergeCell ref="A186:B187"/>
    <mergeCell ref="C186:C187"/>
    <mergeCell ref="D186:D187"/>
    <mergeCell ref="E186:E187"/>
    <mergeCell ref="F186:F187"/>
    <mergeCell ref="C162:C163"/>
    <mergeCell ref="D162:D163"/>
    <mergeCell ref="E162:E163"/>
    <mergeCell ref="F162:F163"/>
    <mergeCell ref="D174:F174"/>
    <mergeCell ref="G174:G175"/>
    <mergeCell ref="H174:J174"/>
    <mergeCell ref="K174:K175"/>
    <mergeCell ref="L174:N174"/>
    <mergeCell ref="W174:W175"/>
    <mergeCell ref="P174:R174"/>
    <mergeCell ref="S174:S175"/>
    <mergeCell ref="T174:V174"/>
    <mergeCell ref="A169:Z169"/>
    <mergeCell ref="A170:Z170"/>
    <mergeCell ref="A173:B175"/>
    <mergeCell ref="C173:F173"/>
    <mergeCell ref="G173:J173"/>
    <mergeCell ref="K173:N173"/>
    <mergeCell ref="O173:R173"/>
    <mergeCell ref="S173:V173"/>
    <mergeCell ref="W173:Z173"/>
    <mergeCell ref="C174:C175"/>
    <mergeCell ref="O174:O175"/>
    <mergeCell ref="Q162:Q163"/>
    <mergeCell ref="R162:R163"/>
    <mergeCell ref="S162:S163"/>
    <mergeCell ref="T162:T163"/>
    <mergeCell ref="U162:U163"/>
    <mergeCell ref="X162:X163"/>
    <mergeCell ref="V162:V163"/>
    <mergeCell ref="W162:W163"/>
    <mergeCell ref="O150:O151"/>
    <mergeCell ref="P150:R150"/>
    <mergeCell ref="S150:S151"/>
    <mergeCell ref="T150:V150"/>
    <mergeCell ref="L162:L163"/>
    <mergeCell ref="M162:M163"/>
    <mergeCell ref="N162:N163"/>
    <mergeCell ref="O162:O163"/>
    <mergeCell ref="P162:P163"/>
    <mergeCell ref="G162:G163"/>
    <mergeCell ref="H162:H163"/>
    <mergeCell ref="I162:I163"/>
    <mergeCell ref="J162:J163"/>
    <mergeCell ref="K162:K163"/>
    <mergeCell ref="C150:C151"/>
    <mergeCell ref="D150:F150"/>
    <mergeCell ref="G150:G151"/>
    <mergeCell ref="H150:J150"/>
    <mergeCell ref="K150:K151"/>
    <mergeCell ref="L150:N150"/>
    <mergeCell ref="W150:W151"/>
    <mergeCell ref="X150:Z150"/>
    <mergeCell ref="U138:U139"/>
    <mergeCell ref="A145:Z145"/>
    <mergeCell ref="A146:Z146"/>
    <mergeCell ref="A149:B151"/>
    <mergeCell ref="C149:F149"/>
    <mergeCell ref="G149:J149"/>
    <mergeCell ref="K149:N149"/>
    <mergeCell ref="O149:R149"/>
    <mergeCell ref="S149:V149"/>
    <mergeCell ref="V138:V139"/>
    <mergeCell ref="W138:W139"/>
    <mergeCell ref="G138:G139"/>
    <mergeCell ref="H138:H139"/>
    <mergeCell ref="I138:I139"/>
    <mergeCell ref="J138:J139"/>
    <mergeCell ref="K138:K139"/>
    <mergeCell ref="X138:X139"/>
    <mergeCell ref="Y138:Y139"/>
    <mergeCell ref="Z138:Z139"/>
    <mergeCell ref="Q138:Q139"/>
    <mergeCell ref="R138:R139"/>
    <mergeCell ref="S138:S139"/>
    <mergeCell ref="T138:T139"/>
    <mergeCell ref="L138:L139"/>
    <mergeCell ref="M138:M139"/>
    <mergeCell ref="N138:N139"/>
    <mergeCell ref="O138:O139"/>
    <mergeCell ref="P138:P139"/>
    <mergeCell ref="A114:B115"/>
    <mergeCell ref="A138:B139"/>
    <mergeCell ref="C138:C139"/>
    <mergeCell ref="D138:D139"/>
    <mergeCell ref="E138:E139"/>
    <mergeCell ref="F138:F139"/>
    <mergeCell ref="C114:C115"/>
    <mergeCell ref="D114:D115"/>
    <mergeCell ref="E114:E115"/>
    <mergeCell ref="F114:F115"/>
    <mergeCell ref="D126:F126"/>
    <mergeCell ref="G126:G127"/>
    <mergeCell ref="H126:J126"/>
    <mergeCell ref="K126:K127"/>
    <mergeCell ref="L126:N126"/>
    <mergeCell ref="W126:W127"/>
    <mergeCell ref="P126:R126"/>
    <mergeCell ref="S126:S127"/>
    <mergeCell ref="T126:V126"/>
    <mergeCell ref="A121:Z121"/>
    <mergeCell ref="A122:Z122"/>
    <mergeCell ref="A125:B127"/>
    <mergeCell ref="C125:F125"/>
    <mergeCell ref="G125:J125"/>
    <mergeCell ref="K125:N125"/>
    <mergeCell ref="O125:R125"/>
    <mergeCell ref="S125:V125"/>
    <mergeCell ref="W125:Z125"/>
    <mergeCell ref="C126:C127"/>
    <mergeCell ref="O126:O127"/>
    <mergeCell ref="Q114:Q115"/>
    <mergeCell ref="R114:R115"/>
    <mergeCell ref="S114:S115"/>
    <mergeCell ref="T114:T115"/>
    <mergeCell ref="U114:U115"/>
    <mergeCell ref="X114:X115"/>
    <mergeCell ref="V114:V115"/>
    <mergeCell ref="W114:W115"/>
    <mergeCell ref="O102:O103"/>
    <mergeCell ref="P102:R102"/>
    <mergeCell ref="S102:S103"/>
    <mergeCell ref="T102:V102"/>
    <mergeCell ref="L114:L115"/>
    <mergeCell ref="M114:M115"/>
    <mergeCell ref="N114:N115"/>
    <mergeCell ref="O114:O115"/>
    <mergeCell ref="P114:P115"/>
    <mergeCell ref="G114:G115"/>
    <mergeCell ref="H114:H115"/>
    <mergeCell ref="I114:I115"/>
    <mergeCell ref="J114:J115"/>
    <mergeCell ref="K114:K115"/>
    <mergeCell ref="W101:Z101"/>
    <mergeCell ref="C102:C103"/>
    <mergeCell ref="D102:F102"/>
    <mergeCell ref="G102:G103"/>
    <mergeCell ref="H102:J102"/>
    <mergeCell ref="K102:K103"/>
    <mergeCell ref="L102:N102"/>
    <mergeCell ref="W102:W103"/>
    <mergeCell ref="X102:Z102"/>
    <mergeCell ref="U90:U91"/>
    <mergeCell ref="X78:Z78"/>
    <mergeCell ref="A97:Z97"/>
    <mergeCell ref="A98:Z98"/>
    <mergeCell ref="A101:B103"/>
    <mergeCell ref="C101:F101"/>
    <mergeCell ref="G101:J101"/>
    <mergeCell ref="K101:N101"/>
    <mergeCell ref="O101:R101"/>
    <mergeCell ref="S101:V101"/>
    <mergeCell ref="V90:V91"/>
    <mergeCell ref="W90:W91"/>
    <mergeCell ref="O78:O79"/>
    <mergeCell ref="X90:X91"/>
    <mergeCell ref="Y90:Y91"/>
    <mergeCell ref="Z90:Z91"/>
    <mergeCell ref="Q90:Q91"/>
    <mergeCell ref="R90:R91"/>
    <mergeCell ref="S90:S91"/>
    <mergeCell ref="T90:T91"/>
    <mergeCell ref="L90:L91"/>
    <mergeCell ref="M90:M91"/>
    <mergeCell ref="N90:N91"/>
    <mergeCell ref="O90:O91"/>
    <mergeCell ref="P90:P91"/>
    <mergeCell ref="G90:G91"/>
    <mergeCell ref="H90:H91"/>
    <mergeCell ref="I90:I91"/>
    <mergeCell ref="J90:J91"/>
    <mergeCell ref="K90:K91"/>
    <mergeCell ref="A66:B67"/>
    <mergeCell ref="A90:B91"/>
    <mergeCell ref="C90:C91"/>
    <mergeCell ref="D90:D91"/>
    <mergeCell ref="E90:E91"/>
    <mergeCell ref="F90:F91"/>
    <mergeCell ref="C66:C67"/>
    <mergeCell ref="D66:D67"/>
    <mergeCell ref="E66:E67"/>
    <mergeCell ref="F66:F67"/>
    <mergeCell ref="D78:F78"/>
    <mergeCell ref="G78:G79"/>
    <mergeCell ref="H78:J78"/>
    <mergeCell ref="K78:K79"/>
    <mergeCell ref="L78:N78"/>
    <mergeCell ref="G66:G67"/>
    <mergeCell ref="H66:H67"/>
    <mergeCell ref="I66:I67"/>
    <mergeCell ref="Y66:Y67"/>
    <mergeCell ref="Z66:Z67"/>
    <mergeCell ref="Q66:Q67"/>
    <mergeCell ref="R66:R67"/>
    <mergeCell ref="S66:S67"/>
    <mergeCell ref="T66:T67"/>
    <mergeCell ref="U66:U67"/>
    <mergeCell ref="X66:X67"/>
    <mergeCell ref="W78:W79"/>
    <mergeCell ref="P78:R78"/>
    <mergeCell ref="S78:S79"/>
    <mergeCell ref="T78:V78"/>
    <mergeCell ref="A73:Z73"/>
    <mergeCell ref="A74:Z74"/>
    <mergeCell ref="A77:B79"/>
    <mergeCell ref="C77:F77"/>
    <mergeCell ref="G77:J77"/>
    <mergeCell ref="K77:N77"/>
    <mergeCell ref="O77:R77"/>
    <mergeCell ref="S77:V77"/>
    <mergeCell ref="W77:Z77"/>
    <mergeCell ref="C78:C79"/>
    <mergeCell ref="J66:J67"/>
    <mergeCell ref="K66:K67"/>
    <mergeCell ref="V66:V67"/>
    <mergeCell ref="W54:W55"/>
    <mergeCell ref="H42:H43"/>
    <mergeCell ref="L66:L67"/>
    <mergeCell ref="M66:M67"/>
    <mergeCell ref="N66:N67"/>
    <mergeCell ref="O66:O67"/>
    <mergeCell ref="P66:P67"/>
    <mergeCell ref="W66:W67"/>
    <mergeCell ref="O54:O55"/>
    <mergeCell ref="P54:R54"/>
    <mergeCell ref="S54:S55"/>
    <mergeCell ref="T54:V54"/>
    <mergeCell ref="C54:C55"/>
    <mergeCell ref="D54:F54"/>
    <mergeCell ref="G54:G55"/>
    <mergeCell ref="H54:J54"/>
    <mergeCell ref="K54:K55"/>
    <mergeCell ref="L54:N54"/>
    <mergeCell ref="X54:Z54"/>
    <mergeCell ref="A49:Z49"/>
    <mergeCell ref="A50:Z50"/>
    <mergeCell ref="A53:B55"/>
    <mergeCell ref="C53:F53"/>
    <mergeCell ref="G53:J53"/>
    <mergeCell ref="K53:N53"/>
    <mergeCell ref="O53:R53"/>
    <mergeCell ref="S53:V53"/>
    <mergeCell ref="W53:Z53"/>
    <mergeCell ref="I18:I19"/>
    <mergeCell ref="Z42:Z43"/>
    <mergeCell ref="Q42:Q43"/>
    <mergeCell ref="R42:R43"/>
    <mergeCell ref="S42:S43"/>
    <mergeCell ref="T42:T43"/>
    <mergeCell ref="U42:U43"/>
    <mergeCell ref="C18:C19"/>
    <mergeCell ref="D18:D19"/>
    <mergeCell ref="E18:E19"/>
    <mergeCell ref="F18:F19"/>
    <mergeCell ref="G18:G19"/>
    <mergeCell ref="H18:H19"/>
    <mergeCell ref="X42:X43"/>
    <mergeCell ref="Y42:Y43"/>
    <mergeCell ref="V42:V43"/>
    <mergeCell ref="W42:W43"/>
    <mergeCell ref="T30:V30"/>
    <mergeCell ref="W29:Z29"/>
    <mergeCell ref="X30:Z30"/>
    <mergeCell ref="G29:J29"/>
    <mergeCell ref="K29:N29"/>
    <mergeCell ref="O29:R29"/>
    <mergeCell ref="J18:J19"/>
    <mergeCell ref="A18:B19"/>
    <mergeCell ref="A42:B43"/>
    <mergeCell ref="C42:C43"/>
    <mergeCell ref="D42:D43"/>
    <mergeCell ref="E42:E43"/>
    <mergeCell ref="F42:F43"/>
    <mergeCell ref="P30:R30"/>
    <mergeCell ref="S30:S31"/>
    <mergeCell ref="I42:I43"/>
    <mergeCell ref="J42:J43"/>
    <mergeCell ref="K42:K43"/>
    <mergeCell ref="O30:O31"/>
    <mergeCell ref="C30:C31"/>
    <mergeCell ref="D30:F30"/>
    <mergeCell ref="G30:G31"/>
    <mergeCell ref="H30:J30"/>
    <mergeCell ref="K30:K31"/>
    <mergeCell ref="L30:N30"/>
    <mergeCell ref="P42:P43"/>
    <mergeCell ref="G42:G43"/>
    <mergeCell ref="A25:Z25"/>
    <mergeCell ref="A26:Z26"/>
    <mergeCell ref="A29:B31"/>
    <mergeCell ref="C29:F29"/>
    <mergeCell ref="K18:K19"/>
    <mergeCell ref="L42:L43"/>
    <mergeCell ref="M42:M43"/>
    <mergeCell ref="N42:N43"/>
    <mergeCell ref="O42:O43"/>
    <mergeCell ref="O6:O7"/>
    <mergeCell ref="W30:W31"/>
    <mergeCell ref="L18:L19"/>
    <mergeCell ref="M18:M19"/>
    <mergeCell ref="N18:N19"/>
    <mergeCell ref="O18:O19"/>
    <mergeCell ref="P18:P19"/>
    <mergeCell ref="V18:V19"/>
    <mergeCell ref="W18:W19"/>
    <mergeCell ref="S29:V29"/>
    <mergeCell ref="C6:C7"/>
    <mergeCell ref="D6:F6"/>
    <mergeCell ref="G6:G7"/>
    <mergeCell ref="H6:J6"/>
    <mergeCell ref="K6:K7"/>
    <mergeCell ref="L6:N6"/>
    <mergeCell ref="X6:Z6"/>
    <mergeCell ref="A1:Z1"/>
    <mergeCell ref="A2:Z2"/>
    <mergeCell ref="A5:B7"/>
    <mergeCell ref="C5:F5"/>
    <mergeCell ref="G5:J5"/>
    <mergeCell ref="K5:N5"/>
    <mergeCell ref="O5:R5"/>
    <mergeCell ref="S5:V5"/>
    <mergeCell ref="W5:Z5"/>
    <mergeCell ref="Z18:Z19"/>
    <mergeCell ref="Q18:Q19"/>
    <mergeCell ref="R18:R19"/>
    <mergeCell ref="S18:S19"/>
    <mergeCell ref="T18:T19"/>
    <mergeCell ref="U18:U19"/>
    <mergeCell ref="X18:X19"/>
    <mergeCell ref="Y18:Y19"/>
    <mergeCell ref="AT6:AT7"/>
    <mergeCell ref="P6:R6"/>
    <mergeCell ref="S6:S7"/>
    <mergeCell ref="T6:V6"/>
    <mergeCell ref="W6:W7"/>
    <mergeCell ref="AB5:AC7"/>
    <mergeCell ref="AG18:AG19"/>
    <mergeCell ref="AW18:AW19"/>
    <mergeCell ref="AH18:AH19"/>
    <mergeCell ref="AI18:AI19"/>
    <mergeCell ref="AJ18:AJ19"/>
    <mergeCell ref="AK18:AK19"/>
    <mergeCell ref="AU6:AW6"/>
    <mergeCell ref="AX6:AX7"/>
    <mergeCell ref="AY6:BA6"/>
    <mergeCell ref="AH6:AH7"/>
    <mergeCell ref="AI6:AK6"/>
    <mergeCell ref="AL6:AL7"/>
    <mergeCell ref="AM6:AO6"/>
    <mergeCell ref="AP6:AP7"/>
    <mergeCell ref="AZ18:AZ19"/>
    <mergeCell ref="BA18:BA19"/>
    <mergeCell ref="AL18:AL19"/>
    <mergeCell ref="AM18:AM19"/>
    <mergeCell ref="AN18:AN19"/>
    <mergeCell ref="AQ6:AS6"/>
    <mergeCell ref="AB1:BA1"/>
    <mergeCell ref="AB2:BA2"/>
    <mergeCell ref="AD5:AG5"/>
    <mergeCell ref="AH5:AK5"/>
    <mergeCell ref="AL5:AO5"/>
    <mergeCell ref="AX18:AX19"/>
    <mergeCell ref="AY18:AY19"/>
    <mergeCell ref="AO18:AO19"/>
    <mergeCell ref="AP18:AP19"/>
    <mergeCell ref="AQ18:AQ19"/>
    <mergeCell ref="AR18:AR19"/>
    <mergeCell ref="AS18:AS19"/>
    <mergeCell ref="AT18:AT19"/>
    <mergeCell ref="AU18:AU19"/>
    <mergeCell ref="AV18:AV19"/>
    <mergeCell ref="AP5:AS5"/>
    <mergeCell ref="AT5:AW5"/>
    <mergeCell ref="AX5:BA5"/>
    <mergeCell ref="AD6:AD7"/>
    <mergeCell ref="AE6:AG6"/>
    <mergeCell ref="AB18:AC19"/>
    <mergeCell ref="AD18:AD19"/>
    <mergeCell ref="AE18:AE19"/>
    <mergeCell ref="AF18:AF1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C311"/>
  <sheetViews>
    <sheetView topLeftCell="A262" workbookViewId="0">
      <selection activeCell="C272" sqref="C272"/>
    </sheetView>
  </sheetViews>
  <sheetFormatPr defaultRowHeight="12.75" x14ac:dyDescent="0.2"/>
  <cols>
    <col min="1" max="1" width="5.28515625" style="95" customWidth="1"/>
    <col min="2" max="2" width="19.5703125" style="95" customWidth="1"/>
    <col min="3" max="5" width="9.140625" style="95"/>
    <col min="6" max="7" width="7.140625" style="95" customWidth="1"/>
    <col min="8" max="15" width="9.140625" style="95"/>
    <col min="16" max="16" width="19.28515625" style="95" customWidth="1"/>
    <col min="17" max="26" width="9.140625" style="95"/>
    <col min="27" max="27" width="10.5703125" style="95" customWidth="1"/>
    <col min="28" max="44" width="9.140625" style="95"/>
    <col min="45" max="54" width="11.42578125" style="95" customWidth="1"/>
    <col min="55" max="55" width="12.28515625" style="95" customWidth="1"/>
    <col min="56" max="16384" width="9.140625" style="95"/>
  </cols>
  <sheetData>
    <row r="1" spans="1:55" ht="18" x14ac:dyDescent="0.25">
      <c r="A1" s="3169" t="s">
        <v>614</v>
      </c>
      <c r="B1" s="3169"/>
      <c r="C1" s="3169"/>
      <c r="D1" s="3169"/>
      <c r="E1" s="3169"/>
      <c r="F1" s="3169"/>
      <c r="G1" s="3169"/>
      <c r="H1" s="3169"/>
      <c r="I1" s="3169"/>
      <c r="J1" s="3169"/>
      <c r="K1" s="3169"/>
      <c r="L1" s="3169"/>
      <c r="M1" s="3169"/>
      <c r="O1" s="3169" t="s">
        <v>632</v>
      </c>
      <c r="P1" s="3169"/>
      <c r="Q1" s="3169"/>
      <c r="R1" s="3169"/>
      <c r="S1" s="3169"/>
      <c r="T1" s="3169"/>
      <c r="U1" s="3169"/>
      <c r="V1" s="3169"/>
      <c r="W1" s="3169"/>
      <c r="X1" s="3169"/>
      <c r="Y1" s="3169"/>
      <c r="Z1" s="3169"/>
      <c r="AA1" s="3169"/>
      <c r="AC1" s="3169" t="s">
        <v>614</v>
      </c>
      <c r="AD1" s="3169"/>
      <c r="AE1" s="3169"/>
      <c r="AF1" s="3169"/>
      <c r="AG1" s="3169"/>
      <c r="AH1" s="3169"/>
      <c r="AI1" s="3169"/>
      <c r="AJ1" s="3169"/>
      <c r="AK1" s="3169"/>
      <c r="AL1" s="3169"/>
      <c r="AM1" s="3169"/>
      <c r="AN1" s="3169"/>
      <c r="AO1" s="3169"/>
      <c r="AQ1" s="3169" t="s">
        <v>632</v>
      </c>
      <c r="AR1" s="3169"/>
      <c r="AS1" s="3169"/>
      <c r="AT1" s="3169"/>
      <c r="AU1" s="3169"/>
      <c r="AV1" s="3169"/>
      <c r="AW1" s="3169"/>
      <c r="AX1" s="3169"/>
      <c r="AY1" s="3169"/>
      <c r="AZ1" s="3169"/>
      <c r="BA1" s="3169"/>
      <c r="BB1" s="3169"/>
      <c r="BC1" s="3169"/>
    </row>
    <row r="2" spans="1:55" ht="18" x14ac:dyDescent="0.25">
      <c r="A2" s="3169" t="s">
        <v>613</v>
      </c>
      <c r="B2" s="3169"/>
      <c r="C2" s="3169"/>
      <c r="D2" s="3169"/>
      <c r="E2" s="3169"/>
      <c r="F2" s="3169"/>
      <c r="G2" s="3169"/>
      <c r="H2" s="3169"/>
      <c r="I2" s="3169"/>
      <c r="J2" s="3169"/>
      <c r="K2" s="3169"/>
      <c r="L2" s="3169"/>
      <c r="M2" s="3169"/>
      <c r="O2" s="3169" t="s">
        <v>613</v>
      </c>
      <c r="P2" s="3169"/>
      <c r="Q2" s="3169"/>
      <c r="R2" s="3169"/>
      <c r="S2" s="3169"/>
      <c r="T2" s="3169"/>
      <c r="U2" s="3169"/>
      <c r="V2" s="3169"/>
      <c r="W2" s="3169"/>
      <c r="X2" s="3169"/>
      <c r="Y2" s="3169"/>
      <c r="Z2" s="3169"/>
      <c r="AA2" s="3169"/>
      <c r="AC2" s="3169" t="s">
        <v>613</v>
      </c>
      <c r="AD2" s="3169"/>
      <c r="AE2" s="3169"/>
      <c r="AF2" s="3169"/>
      <c r="AG2" s="3169"/>
      <c r="AH2" s="3169"/>
      <c r="AI2" s="3169"/>
      <c r="AJ2" s="3169"/>
      <c r="AK2" s="3169"/>
      <c r="AL2" s="3169"/>
      <c r="AM2" s="3169"/>
      <c r="AN2" s="3169"/>
      <c r="AO2" s="3169"/>
      <c r="AQ2" s="3169" t="s">
        <v>613</v>
      </c>
      <c r="AR2" s="3169"/>
      <c r="AS2" s="3169"/>
      <c r="AT2" s="3169"/>
      <c r="AU2" s="3169"/>
      <c r="AV2" s="3169"/>
      <c r="AW2" s="3169"/>
      <c r="AX2" s="3169"/>
      <c r="AY2" s="3169"/>
      <c r="AZ2" s="3169"/>
      <c r="BA2" s="3169"/>
      <c r="BB2" s="3169"/>
      <c r="BC2" s="3169"/>
    </row>
    <row r="3" spans="1:55" ht="18" x14ac:dyDescent="0.25">
      <c r="A3" s="3169" t="s">
        <v>631</v>
      </c>
      <c r="B3" s="3169"/>
      <c r="C3" s="3169"/>
      <c r="D3" s="3169"/>
      <c r="E3" s="3169"/>
      <c r="F3" s="3169"/>
      <c r="G3" s="3169"/>
      <c r="H3" s="3169"/>
      <c r="I3" s="3169"/>
      <c r="J3" s="3169"/>
      <c r="K3" s="3169"/>
      <c r="L3" s="3169"/>
      <c r="M3" s="3169"/>
      <c r="O3" s="3169" t="s">
        <v>630</v>
      </c>
      <c r="P3" s="3169"/>
      <c r="Q3" s="3169"/>
      <c r="R3" s="3169"/>
      <c r="S3" s="3169"/>
      <c r="T3" s="3169"/>
      <c r="U3" s="3169"/>
      <c r="V3" s="3169"/>
      <c r="W3" s="3169"/>
      <c r="X3" s="3169"/>
      <c r="Y3" s="3169"/>
      <c r="Z3" s="3169"/>
      <c r="AA3" s="3169"/>
      <c r="AC3" s="3169" t="s">
        <v>629</v>
      </c>
      <c r="AD3" s="3169"/>
      <c r="AE3" s="3169"/>
      <c r="AF3" s="3169"/>
      <c r="AG3" s="3169"/>
      <c r="AH3" s="3169"/>
      <c r="AI3" s="3169"/>
      <c r="AJ3" s="3169"/>
      <c r="AK3" s="3169"/>
      <c r="AL3" s="3169"/>
      <c r="AM3" s="3169"/>
      <c r="AN3" s="3169"/>
      <c r="AO3" s="3169"/>
      <c r="AQ3" s="3169" t="s">
        <v>628</v>
      </c>
      <c r="AR3" s="3169"/>
      <c r="AS3" s="3169"/>
      <c r="AT3" s="3169"/>
      <c r="AU3" s="3169"/>
      <c r="AV3" s="3169"/>
      <c r="AW3" s="3169"/>
      <c r="AX3" s="3169"/>
      <c r="AY3" s="3169"/>
      <c r="AZ3" s="3169"/>
      <c r="BA3" s="3169"/>
      <c r="BB3" s="3169"/>
      <c r="BC3" s="3169"/>
    </row>
    <row r="4" spans="1:55" ht="18" x14ac:dyDescent="0.25">
      <c r="A4" s="983"/>
      <c r="B4" s="983"/>
      <c r="C4" s="983"/>
      <c r="D4" s="983"/>
      <c r="E4" s="983"/>
      <c r="F4" s="1116"/>
      <c r="G4" s="983"/>
      <c r="H4" s="983"/>
      <c r="I4" s="983"/>
      <c r="J4" s="983"/>
      <c r="K4" s="983"/>
      <c r="L4" s="983"/>
      <c r="M4" s="983"/>
      <c r="O4" s="983"/>
      <c r="P4" s="983"/>
      <c r="Q4" s="983"/>
      <c r="R4" s="983"/>
      <c r="S4" s="983"/>
      <c r="T4" s="1116"/>
      <c r="U4" s="983"/>
      <c r="V4" s="983"/>
      <c r="W4" s="983"/>
      <c r="X4" s="983"/>
      <c r="Y4" s="983"/>
      <c r="Z4" s="983"/>
      <c r="AA4" s="983"/>
      <c r="AC4" s="983"/>
      <c r="AD4" s="983"/>
      <c r="AE4" s="983"/>
      <c r="AF4" s="983"/>
      <c r="AG4" s="983"/>
      <c r="AH4" s="1116"/>
      <c r="AI4" s="983"/>
      <c r="AJ4" s="983"/>
      <c r="AK4" s="983"/>
      <c r="AL4" s="983"/>
      <c r="AM4" s="983"/>
      <c r="AN4" s="983"/>
      <c r="AO4" s="983"/>
      <c r="AQ4" s="983"/>
      <c r="AR4" s="983"/>
      <c r="AS4" s="983"/>
      <c r="AT4" s="983"/>
      <c r="AU4" s="983"/>
      <c r="AV4" s="1116"/>
      <c r="AW4" s="983"/>
      <c r="AX4" s="983"/>
      <c r="AY4" s="983"/>
      <c r="AZ4" s="983"/>
      <c r="BA4" s="983"/>
      <c r="BB4" s="983"/>
      <c r="BC4" s="983"/>
    </row>
    <row r="5" spans="1:55" ht="18.75" thickBot="1" x14ac:dyDescent="0.3">
      <c r="A5" s="983"/>
      <c r="B5" s="983"/>
      <c r="C5" s="983"/>
      <c r="D5" s="983"/>
      <c r="E5" s="983"/>
      <c r="F5" s="1116"/>
      <c r="G5" s="983"/>
      <c r="H5" s="983"/>
      <c r="I5" s="983"/>
      <c r="J5" s="983"/>
      <c r="K5" s="983"/>
      <c r="L5" s="983"/>
      <c r="M5" s="983"/>
      <c r="O5" s="983"/>
      <c r="P5" s="983"/>
      <c r="Q5" s="983"/>
      <c r="R5" s="983"/>
      <c r="S5" s="983"/>
      <c r="T5" s="1116"/>
      <c r="U5" s="983"/>
      <c r="V5" s="983"/>
      <c r="W5" s="983"/>
      <c r="X5" s="983"/>
      <c r="Y5" s="983"/>
      <c r="Z5" s="983"/>
      <c r="AA5" s="983"/>
      <c r="AC5" s="983"/>
      <c r="AD5" s="983"/>
      <c r="AE5" s="983"/>
      <c r="AF5" s="983"/>
      <c r="AG5" s="983"/>
      <c r="AH5" s="1116"/>
      <c r="AI5" s="983"/>
      <c r="AJ5" s="983"/>
      <c r="AK5" s="983"/>
      <c r="AL5" s="983"/>
      <c r="AM5" s="983"/>
      <c r="AN5" s="983"/>
      <c r="AO5" s="983"/>
      <c r="AQ5" s="983"/>
      <c r="AR5" s="983"/>
      <c r="AS5" s="983"/>
      <c r="AT5" s="983"/>
      <c r="AU5" s="983"/>
      <c r="AV5" s="1116"/>
      <c r="AW5" s="983"/>
      <c r="AX5" s="983"/>
      <c r="AY5" s="983"/>
      <c r="AZ5" s="983"/>
      <c r="BA5" s="983"/>
      <c r="BB5" s="983"/>
      <c r="BC5" s="983"/>
    </row>
    <row r="6" spans="1:55" ht="16.5" customHeight="1" thickBot="1" x14ac:dyDescent="0.3">
      <c r="A6" s="3179" t="s">
        <v>0</v>
      </c>
      <c r="B6" s="3179" t="s">
        <v>553</v>
      </c>
      <c r="C6" s="3162" t="s">
        <v>611</v>
      </c>
      <c r="D6" s="3163"/>
      <c r="E6" s="3163"/>
      <c r="F6" s="3164"/>
      <c r="G6" s="3164"/>
      <c r="H6" s="3165"/>
      <c r="I6" s="3166" t="s">
        <v>610</v>
      </c>
      <c r="J6" s="3166"/>
      <c r="K6" s="3166"/>
      <c r="L6" s="3166"/>
      <c r="M6" s="3167"/>
      <c r="O6" s="3179" t="s">
        <v>0</v>
      </c>
      <c r="P6" s="3179" t="s">
        <v>553</v>
      </c>
      <c r="Q6" s="3162" t="s">
        <v>611</v>
      </c>
      <c r="R6" s="3163"/>
      <c r="S6" s="3163"/>
      <c r="T6" s="3164"/>
      <c r="U6" s="3164"/>
      <c r="V6" s="3165"/>
      <c r="W6" s="3166" t="s">
        <v>610</v>
      </c>
      <c r="X6" s="3166"/>
      <c r="Y6" s="3166"/>
      <c r="Z6" s="3166"/>
      <c r="AA6" s="3167"/>
      <c r="AC6" s="3179" t="s">
        <v>0</v>
      </c>
      <c r="AD6" s="3179" t="s">
        <v>553</v>
      </c>
      <c r="AE6" s="3162" t="s">
        <v>611</v>
      </c>
      <c r="AF6" s="3163"/>
      <c r="AG6" s="3163"/>
      <c r="AH6" s="3164"/>
      <c r="AI6" s="3164"/>
      <c r="AJ6" s="3165"/>
      <c r="AK6" s="3166" t="s">
        <v>610</v>
      </c>
      <c r="AL6" s="3166"/>
      <c r="AM6" s="3166"/>
      <c r="AN6" s="3166"/>
      <c r="AO6" s="3167"/>
      <c r="AQ6" s="3179" t="s">
        <v>0</v>
      </c>
      <c r="AR6" s="3179" t="s">
        <v>553</v>
      </c>
      <c r="AS6" s="3162" t="s">
        <v>611</v>
      </c>
      <c r="AT6" s="3163"/>
      <c r="AU6" s="3163"/>
      <c r="AV6" s="3164"/>
      <c r="AW6" s="3164"/>
      <c r="AX6" s="3165"/>
      <c r="AY6" s="3166" t="s">
        <v>610</v>
      </c>
      <c r="AZ6" s="3166"/>
      <c r="BA6" s="3166"/>
      <c r="BB6" s="3166"/>
      <c r="BC6" s="3167"/>
    </row>
    <row r="7" spans="1:55" ht="15.75" x14ac:dyDescent="0.25">
      <c r="A7" s="3174"/>
      <c r="B7" s="3174"/>
      <c r="C7" s="3168" t="s">
        <v>556</v>
      </c>
      <c r="D7" s="3170" t="s">
        <v>39</v>
      </c>
      <c r="E7" s="3171"/>
      <c r="F7" s="3172" t="s">
        <v>38</v>
      </c>
      <c r="G7" s="3173"/>
      <c r="H7" s="3174" t="s">
        <v>609</v>
      </c>
      <c r="I7" s="1115" t="s">
        <v>76</v>
      </c>
      <c r="J7" s="1114" t="s">
        <v>77</v>
      </c>
      <c r="K7" s="1114" t="s">
        <v>78</v>
      </c>
      <c r="L7" s="1114" t="s">
        <v>594</v>
      </c>
      <c r="M7" s="1113" t="s">
        <v>430</v>
      </c>
      <c r="O7" s="3174"/>
      <c r="P7" s="3183"/>
      <c r="Q7" s="3185" t="s">
        <v>556</v>
      </c>
      <c r="R7" s="3175" t="s">
        <v>39</v>
      </c>
      <c r="S7" s="3176"/>
      <c r="T7" s="3177" t="s">
        <v>38</v>
      </c>
      <c r="U7" s="3167"/>
      <c r="V7" s="3178" t="s">
        <v>609</v>
      </c>
      <c r="W7" s="1115" t="s">
        <v>76</v>
      </c>
      <c r="X7" s="1114" t="s">
        <v>77</v>
      </c>
      <c r="Y7" s="1114" t="s">
        <v>78</v>
      </c>
      <c r="Z7" s="1114" t="s">
        <v>594</v>
      </c>
      <c r="AA7" s="1113" t="s">
        <v>430</v>
      </c>
      <c r="AC7" s="3174"/>
      <c r="AD7" s="3183"/>
      <c r="AE7" s="3185" t="s">
        <v>556</v>
      </c>
      <c r="AF7" s="3175" t="s">
        <v>39</v>
      </c>
      <c r="AG7" s="3176"/>
      <c r="AH7" s="3177" t="s">
        <v>38</v>
      </c>
      <c r="AI7" s="3167"/>
      <c r="AJ7" s="3178" t="s">
        <v>609</v>
      </c>
      <c r="AK7" s="1115" t="s">
        <v>76</v>
      </c>
      <c r="AL7" s="1114" t="s">
        <v>77</v>
      </c>
      <c r="AM7" s="1114" t="s">
        <v>78</v>
      </c>
      <c r="AN7" s="1114" t="s">
        <v>594</v>
      </c>
      <c r="AO7" s="1113" t="s">
        <v>430</v>
      </c>
      <c r="AQ7" s="3174"/>
      <c r="AR7" s="3174"/>
      <c r="AS7" s="3168" t="s">
        <v>556</v>
      </c>
      <c r="AT7" s="3175" t="s">
        <v>39</v>
      </c>
      <c r="AU7" s="3176"/>
      <c r="AV7" s="3177" t="s">
        <v>38</v>
      </c>
      <c r="AW7" s="3167"/>
      <c r="AX7" s="3178" t="s">
        <v>609</v>
      </c>
      <c r="AY7" s="1115" t="s">
        <v>76</v>
      </c>
      <c r="AZ7" s="1114" t="s">
        <v>77</v>
      </c>
      <c r="BA7" s="1114" t="s">
        <v>78</v>
      </c>
      <c r="BB7" s="1114" t="s">
        <v>594</v>
      </c>
      <c r="BC7" s="1113" t="s">
        <v>430</v>
      </c>
    </row>
    <row r="8" spans="1:55" ht="16.5" thickBot="1" x14ac:dyDescent="0.3">
      <c r="A8" s="3180"/>
      <c r="B8" s="3180"/>
      <c r="C8" s="3168"/>
      <c r="D8" s="1111" t="s">
        <v>127</v>
      </c>
      <c r="E8" s="1112" t="s">
        <v>131</v>
      </c>
      <c r="F8" s="1111" t="s">
        <v>127</v>
      </c>
      <c r="G8" s="1110" t="s">
        <v>131</v>
      </c>
      <c r="H8" s="3174"/>
      <c r="I8" s="1109" t="s">
        <v>444</v>
      </c>
      <c r="J8" s="1108" t="s">
        <v>444</v>
      </c>
      <c r="K8" s="1108" t="s">
        <v>444</v>
      </c>
      <c r="L8" s="1108" t="s">
        <v>444</v>
      </c>
      <c r="M8" s="1107" t="s">
        <v>444</v>
      </c>
      <c r="O8" s="3180"/>
      <c r="P8" s="3184"/>
      <c r="Q8" s="3186"/>
      <c r="R8" s="1111" t="s">
        <v>127</v>
      </c>
      <c r="S8" s="1112" t="s">
        <v>131</v>
      </c>
      <c r="T8" s="1111" t="s">
        <v>127</v>
      </c>
      <c r="U8" s="1112" t="s">
        <v>131</v>
      </c>
      <c r="V8" s="3178"/>
      <c r="W8" s="1109" t="s">
        <v>444</v>
      </c>
      <c r="X8" s="1108" t="s">
        <v>444</v>
      </c>
      <c r="Y8" s="1108" t="s">
        <v>444</v>
      </c>
      <c r="Z8" s="1108" t="s">
        <v>444</v>
      </c>
      <c r="AA8" s="1107" t="s">
        <v>444</v>
      </c>
      <c r="AC8" s="3180"/>
      <c r="AD8" s="3184"/>
      <c r="AE8" s="3186"/>
      <c r="AF8" s="1111" t="s">
        <v>127</v>
      </c>
      <c r="AG8" s="1112" t="s">
        <v>131</v>
      </c>
      <c r="AH8" s="1111" t="s">
        <v>127</v>
      </c>
      <c r="AI8" s="1112" t="s">
        <v>131</v>
      </c>
      <c r="AJ8" s="3178"/>
      <c r="AK8" s="1109" t="s">
        <v>444</v>
      </c>
      <c r="AL8" s="1108" t="s">
        <v>444</v>
      </c>
      <c r="AM8" s="1108" t="s">
        <v>444</v>
      </c>
      <c r="AN8" s="1108" t="s">
        <v>444</v>
      </c>
      <c r="AO8" s="1107" t="s">
        <v>444</v>
      </c>
      <c r="AQ8" s="3180"/>
      <c r="AR8" s="3180"/>
      <c r="AS8" s="3168"/>
      <c r="AT8" s="1111" t="s">
        <v>127</v>
      </c>
      <c r="AU8" s="1112" t="s">
        <v>131</v>
      </c>
      <c r="AV8" s="1111" t="s">
        <v>127</v>
      </c>
      <c r="AW8" s="1112" t="s">
        <v>131</v>
      </c>
      <c r="AX8" s="3178"/>
      <c r="AY8" s="1109" t="s">
        <v>444</v>
      </c>
      <c r="AZ8" s="1108" t="s">
        <v>444</v>
      </c>
      <c r="BA8" s="1108" t="s">
        <v>444</v>
      </c>
      <c r="BB8" s="1108" t="s">
        <v>444</v>
      </c>
      <c r="BC8" s="1107" t="s">
        <v>444</v>
      </c>
    </row>
    <row r="9" spans="1:55" ht="15" x14ac:dyDescent="0.2">
      <c r="A9" s="1106">
        <v>0</v>
      </c>
      <c r="B9" s="1105" t="s">
        <v>608</v>
      </c>
      <c r="C9" s="1104">
        <v>0</v>
      </c>
      <c r="D9" s="1101">
        <v>0</v>
      </c>
      <c r="E9" s="1099">
        <v>0</v>
      </c>
      <c r="F9" s="1101">
        <v>0</v>
      </c>
      <c r="G9" s="1103">
        <v>0</v>
      </c>
      <c r="H9" s="1102">
        <f t="shared" ref="H9:H18" si="0">SUM(D9:G9)</f>
        <v>0</v>
      </c>
      <c r="I9" s="1160">
        <v>0</v>
      </c>
      <c r="J9" s="1100">
        <v>0</v>
      </c>
      <c r="K9" s="1100">
        <v>0</v>
      </c>
      <c r="L9" s="1100">
        <v>0</v>
      </c>
      <c r="M9" s="1099">
        <f t="shared" ref="M9:M18" si="1">SUM(I9:L9)</f>
        <v>0</v>
      </c>
      <c r="O9" s="1169">
        <v>0</v>
      </c>
      <c r="P9" s="1168" t="s">
        <v>608</v>
      </c>
      <c r="Q9" s="1167">
        <f t="shared" ref="Q9:Q19" si="2">+AE9+AS9</f>
        <v>10</v>
      </c>
      <c r="R9" s="1164">
        <f t="shared" ref="R9:R19" si="3">+AF9+AT9</f>
        <v>100</v>
      </c>
      <c r="S9" s="1161">
        <f t="shared" ref="S9:S19" si="4">+AG9+AU9</f>
        <v>47</v>
      </c>
      <c r="T9" s="1166">
        <f t="shared" ref="T9:T19" si="5">+AH9+AV9</f>
        <v>3</v>
      </c>
      <c r="U9" s="1161">
        <f t="shared" ref="U9:U19" si="6">+AI9+AW9</f>
        <v>2</v>
      </c>
      <c r="V9" s="1165">
        <f t="shared" ref="V9:V18" si="7">+R9+S9+T9+U9</f>
        <v>152</v>
      </c>
      <c r="W9" s="1164">
        <f t="shared" ref="W9:W19" si="8">+AK9+AY9</f>
        <v>152</v>
      </c>
      <c r="X9" s="1163">
        <f t="shared" ref="X9:X19" si="9">+AL9+AZ9</f>
        <v>152</v>
      </c>
      <c r="Y9" s="1162">
        <f t="shared" ref="Y9:Y19" si="10">+AM9+BA9</f>
        <v>0</v>
      </c>
      <c r="Z9" s="1162">
        <f t="shared" ref="Z9:Z19" si="11">+AN9+BB9</f>
        <v>152</v>
      </c>
      <c r="AA9" s="1161">
        <f t="shared" ref="AA9:AA18" si="12">+W9+X9+Y9+Z9</f>
        <v>456</v>
      </c>
      <c r="AC9" s="1106">
        <v>0</v>
      </c>
      <c r="AD9" s="1105" t="s">
        <v>608</v>
      </c>
      <c r="AE9" s="1102">
        <f t="shared" ref="AE9:AE19" si="13">+C9+C35+C61+C87+C113+C139+C165+C191+C217+C243+C269+C295</f>
        <v>0</v>
      </c>
      <c r="AF9" s="1101">
        <f t="shared" ref="AF9:AF19" si="14">+D9+D35+D61+D87+D113+D139+D165+D191+D217+D243+D269+D295</f>
        <v>0</v>
      </c>
      <c r="AG9" s="1099">
        <f t="shared" ref="AG9:AG19" si="15">+E9+E35+E61+E87+E113+E139+E165+E191+E217+E243+E269+E295</f>
        <v>0</v>
      </c>
      <c r="AH9" s="1160">
        <f t="shared" ref="AH9:AH19" si="16">+F9+F35+F61+F87+F113+F139+F165+F191+F217+F243+F269+F295</f>
        <v>0</v>
      </c>
      <c r="AI9" s="1099">
        <f t="shared" ref="AI9:AI19" si="17">+G9+G35+G61+G87+G113+G139+G165+G191+G217+G243+G269+G295</f>
        <v>0</v>
      </c>
      <c r="AJ9" s="1159">
        <f t="shared" ref="AJ9:AJ19" si="18">+H9+H35+H61+H87+H113+H139+H165+H191+H217+H243+H269+H295</f>
        <v>0</v>
      </c>
      <c r="AK9" s="1101">
        <f t="shared" ref="AK9:AK19" si="19">+I9+I35+I61+I87+I113+I139+I165+I191+I217+I243+I269+I295</f>
        <v>0</v>
      </c>
      <c r="AL9" s="1100">
        <f t="shared" ref="AL9:AL19" si="20">+J9+J35+J61+J87+J113+J139+J165+J191+J217+J243+J269+J295</f>
        <v>0</v>
      </c>
      <c r="AM9" s="1100">
        <f t="shared" ref="AM9:AM19" si="21">+K9+K35+K61+K87+K113+K139+K165+K191+K217+K243+K269+K295</f>
        <v>0</v>
      </c>
      <c r="AN9" s="1100">
        <f t="shared" ref="AN9:AN19" si="22">+L9+L35+L61+L87+L113+L139+L165+L191+L217+L243+L269+L295</f>
        <v>0</v>
      </c>
      <c r="AO9" s="1099">
        <f t="shared" ref="AO9:AO19" si="23">+M9+M35+M61+M87+M113+M139+M165+M191+M217+M243+M269+M295</f>
        <v>0</v>
      </c>
      <c r="AQ9" s="1106">
        <v>0</v>
      </c>
      <c r="AR9" s="1105" t="s">
        <v>608</v>
      </c>
      <c r="AS9" s="1102">
        <v>10</v>
      </c>
      <c r="AT9" s="1101">
        <f>103-AV9</f>
        <v>100</v>
      </c>
      <c r="AU9" s="1159">
        <f>49-AW9</f>
        <v>47</v>
      </c>
      <c r="AV9" s="1101">
        <v>3</v>
      </c>
      <c r="AW9" s="1099">
        <v>2</v>
      </c>
      <c r="AX9" s="1159">
        <f t="shared" ref="AX9:AX18" si="24">SUM(AT9:AW9)</f>
        <v>152</v>
      </c>
      <c r="AY9" s="1101">
        <v>152</v>
      </c>
      <c r="AZ9" s="1100">
        <v>152</v>
      </c>
      <c r="BA9" s="1100">
        <v>0</v>
      </c>
      <c r="BB9" s="1100">
        <f t="shared" ref="BB9:BB18" si="25">AX9</f>
        <v>152</v>
      </c>
      <c r="BC9" s="1099">
        <f t="shared" ref="BC9:BC18" si="26">SUM(AY9:BB9)</f>
        <v>456</v>
      </c>
    </row>
    <row r="10" spans="1:55" ht="15" x14ac:dyDescent="0.2">
      <c r="A10" s="1098">
        <v>1</v>
      </c>
      <c r="B10" s="1097" t="s">
        <v>607</v>
      </c>
      <c r="C10" s="1096">
        <v>0</v>
      </c>
      <c r="D10" s="1093">
        <v>0</v>
      </c>
      <c r="E10" s="1091">
        <v>0</v>
      </c>
      <c r="F10" s="1093">
        <v>0</v>
      </c>
      <c r="G10" s="1095">
        <v>0</v>
      </c>
      <c r="H10" s="1094">
        <f t="shared" si="0"/>
        <v>0</v>
      </c>
      <c r="I10" s="1149">
        <v>0</v>
      </c>
      <c r="J10" s="1092">
        <v>0</v>
      </c>
      <c r="K10" s="1092">
        <v>0</v>
      </c>
      <c r="L10" s="1092">
        <v>0</v>
      </c>
      <c r="M10" s="1091">
        <f t="shared" si="1"/>
        <v>0</v>
      </c>
      <c r="O10" s="1156">
        <v>1</v>
      </c>
      <c r="P10" s="1155" t="s">
        <v>607</v>
      </c>
      <c r="Q10" s="1154">
        <f t="shared" si="2"/>
        <v>29</v>
      </c>
      <c r="R10" s="1152">
        <f t="shared" si="3"/>
        <v>2530</v>
      </c>
      <c r="S10" s="1139">
        <f t="shared" si="4"/>
        <v>1093</v>
      </c>
      <c r="T10" s="1153">
        <f t="shared" si="5"/>
        <v>10</v>
      </c>
      <c r="U10" s="1139">
        <f t="shared" si="6"/>
        <v>7</v>
      </c>
      <c r="V10" s="1143">
        <f t="shared" si="7"/>
        <v>3640</v>
      </c>
      <c r="W10" s="1152">
        <f t="shared" si="8"/>
        <v>3608</v>
      </c>
      <c r="X10" s="1151">
        <f t="shared" si="9"/>
        <v>3608</v>
      </c>
      <c r="Y10" s="1150">
        <f t="shared" si="10"/>
        <v>1</v>
      </c>
      <c r="Z10" s="1150">
        <f t="shared" si="11"/>
        <v>3640</v>
      </c>
      <c r="AA10" s="1139">
        <f t="shared" si="12"/>
        <v>10857</v>
      </c>
      <c r="AC10" s="1098">
        <v>1</v>
      </c>
      <c r="AD10" s="1097" t="s">
        <v>607</v>
      </c>
      <c r="AE10" s="1094">
        <f t="shared" si="13"/>
        <v>0</v>
      </c>
      <c r="AF10" s="1093">
        <f t="shared" si="14"/>
        <v>0</v>
      </c>
      <c r="AG10" s="1091">
        <f t="shared" si="15"/>
        <v>0</v>
      </c>
      <c r="AH10" s="1149">
        <f t="shared" si="16"/>
        <v>0</v>
      </c>
      <c r="AI10" s="1091">
        <f t="shared" si="17"/>
        <v>0</v>
      </c>
      <c r="AJ10" s="1135">
        <f t="shared" si="18"/>
        <v>0</v>
      </c>
      <c r="AK10" s="1093">
        <f t="shared" si="19"/>
        <v>0</v>
      </c>
      <c r="AL10" s="1092">
        <f t="shared" si="20"/>
        <v>0</v>
      </c>
      <c r="AM10" s="1092">
        <f t="shared" si="21"/>
        <v>0</v>
      </c>
      <c r="AN10" s="1092">
        <f t="shared" si="22"/>
        <v>0</v>
      </c>
      <c r="AO10" s="1091">
        <f t="shared" si="23"/>
        <v>0</v>
      </c>
      <c r="AQ10" s="1098">
        <v>1</v>
      </c>
      <c r="AR10" s="1097" t="s">
        <v>607</v>
      </c>
      <c r="AS10" s="1094">
        <v>29</v>
      </c>
      <c r="AT10" s="1093">
        <f>2540-AV10</f>
        <v>2530</v>
      </c>
      <c r="AU10" s="1135">
        <f>1100-AW10</f>
        <v>1093</v>
      </c>
      <c r="AV10" s="1093">
        <v>10</v>
      </c>
      <c r="AW10" s="1091">
        <v>7</v>
      </c>
      <c r="AX10" s="1135">
        <f t="shared" si="24"/>
        <v>3640</v>
      </c>
      <c r="AY10" s="1093">
        <v>3608</v>
      </c>
      <c r="AZ10" s="1092">
        <v>3608</v>
      </c>
      <c r="BA10" s="1092">
        <v>1</v>
      </c>
      <c r="BB10" s="1092">
        <f t="shared" si="25"/>
        <v>3640</v>
      </c>
      <c r="BC10" s="1091">
        <f t="shared" si="26"/>
        <v>10857</v>
      </c>
    </row>
    <row r="11" spans="1:55" ht="15" x14ac:dyDescent="0.2">
      <c r="A11" s="1098">
        <v>2</v>
      </c>
      <c r="B11" s="1097" t="s">
        <v>606</v>
      </c>
      <c r="C11" s="1096">
        <v>0</v>
      </c>
      <c r="D11" s="1093">
        <v>0</v>
      </c>
      <c r="E11" s="1091">
        <v>0</v>
      </c>
      <c r="F11" s="1093">
        <v>0</v>
      </c>
      <c r="G11" s="1095">
        <v>0</v>
      </c>
      <c r="H11" s="1094">
        <f t="shared" si="0"/>
        <v>0</v>
      </c>
      <c r="I11" s="1149">
        <v>0</v>
      </c>
      <c r="J11" s="1092">
        <v>0</v>
      </c>
      <c r="K11" s="1092">
        <v>0</v>
      </c>
      <c r="L11" s="1092">
        <v>0</v>
      </c>
      <c r="M11" s="1091">
        <f t="shared" si="1"/>
        <v>0</v>
      </c>
      <c r="O11" s="1156">
        <v>2</v>
      </c>
      <c r="P11" s="1155" t="s">
        <v>606</v>
      </c>
      <c r="Q11" s="1154">
        <f t="shared" si="2"/>
        <v>15</v>
      </c>
      <c r="R11" s="1152">
        <f t="shared" si="3"/>
        <v>552</v>
      </c>
      <c r="S11" s="1139">
        <f t="shared" si="4"/>
        <v>94</v>
      </c>
      <c r="T11" s="1153">
        <f t="shared" si="5"/>
        <v>1</v>
      </c>
      <c r="U11" s="1139">
        <f t="shared" si="6"/>
        <v>0</v>
      </c>
      <c r="V11" s="1143">
        <f t="shared" si="7"/>
        <v>647</v>
      </c>
      <c r="W11" s="1152">
        <f t="shared" si="8"/>
        <v>202</v>
      </c>
      <c r="X11" s="1151">
        <f t="shared" si="9"/>
        <v>202</v>
      </c>
      <c r="Y11" s="1150">
        <f t="shared" si="10"/>
        <v>2</v>
      </c>
      <c r="Z11" s="1150">
        <f t="shared" si="11"/>
        <v>628</v>
      </c>
      <c r="AA11" s="1139">
        <f t="shared" si="12"/>
        <v>1034</v>
      </c>
      <c r="AC11" s="1098">
        <v>2</v>
      </c>
      <c r="AD11" s="1097" t="s">
        <v>606</v>
      </c>
      <c r="AE11" s="1094">
        <f t="shared" si="13"/>
        <v>1</v>
      </c>
      <c r="AF11" s="1093">
        <f t="shared" si="14"/>
        <v>19</v>
      </c>
      <c r="AG11" s="1091">
        <f t="shared" si="15"/>
        <v>1</v>
      </c>
      <c r="AH11" s="1149">
        <f t="shared" si="16"/>
        <v>0</v>
      </c>
      <c r="AI11" s="1091">
        <f t="shared" si="17"/>
        <v>0</v>
      </c>
      <c r="AJ11" s="1135">
        <f t="shared" si="18"/>
        <v>20</v>
      </c>
      <c r="AK11" s="1093">
        <f t="shared" si="19"/>
        <v>1</v>
      </c>
      <c r="AL11" s="1092">
        <f t="shared" si="20"/>
        <v>1</v>
      </c>
      <c r="AM11" s="1092">
        <f t="shared" si="21"/>
        <v>0</v>
      </c>
      <c r="AN11" s="1092">
        <f t="shared" si="22"/>
        <v>1</v>
      </c>
      <c r="AO11" s="1091">
        <f t="shared" si="23"/>
        <v>3</v>
      </c>
      <c r="AQ11" s="1098">
        <v>2</v>
      </c>
      <c r="AR11" s="1097" t="s">
        <v>606</v>
      </c>
      <c r="AS11" s="1094">
        <v>14</v>
      </c>
      <c r="AT11" s="1093">
        <f>534-AV11</f>
        <v>533</v>
      </c>
      <c r="AU11" s="1135">
        <f>93-AW11</f>
        <v>93</v>
      </c>
      <c r="AV11" s="1093">
        <v>1</v>
      </c>
      <c r="AW11" s="1091">
        <v>0</v>
      </c>
      <c r="AX11" s="1135">
        <f t="shared" si="24"/>
        <v>627</v>
      </c>
      <c r="AY11" s="1093">
        <v>201</v>
      </c>
      <c r="AZ11" s="1092">
        <v>201</v>
      </c>
      <c r="BA11" s="1092">
        <v>2</v>
      </c>
      <c r="BB11" s="1092">
        <f t="shared" si="25"/>
        <v>627</v>
      </c>
      <c r="BC11" s="1091">
        <f t="shared" si="26"/>
        <v>1031</v>
      </c>
    </row>
    <row r="12" spans="1:55" ht="15" x14ac:dyDescent="0.2">
      <c r="A12" s="1098">
        <v>3</v>
      </c>
      <c r="B12" s="1097" t="s">
        <v>605</v>
      </c>
      <c r="C12" s="1096">
        <v>0</v>
      </c>
      <c r="D12" s="1093">
        <v>0</v>
      </c>
      <c r="E12" s="1091">
        <v>0</v>
      </c>
      <c r="F12" s="1093">
        <v>0</v>
      </c>
      <c r="G12" s="1095">
        <v>0</v>
      </c>
      <c r="H12" s="1094">
        <f t="shared" si="0"/>
        <v>0</v>
      </c>
      <c r="I12" s="1149">
        <v>0</v>
      </c>
      <c r="J12" s="1092">
        <v>0</v>
      </c>
      <c r="K12" s="1092">
        <v>0</v>
      </c>
      <c r="L12" s="1092">
        <v>0</v>
      </c>
      <c r="M12" s="1091">
        <f t="shared" si="1"/>
        <v>0</v>
      </c>
      <c r="O12" s="1156">
        <v>3</v>
      </c>
      <c r="P12" s="1155" t="s">
        <v>605</v>
      </c>
      <c r="Q12" s="1154">
        <f t="shared" si="2"/>
        <v>1025</v>
      </c>
      <c r="R12" s="1152">
        <f t="shared" si="3"/>
        <v>92810</v>
      </c>
      <c r="S12" s="1139">
        <f t="shared" si="4"/>
        <v>28606</v>
      </c>
      <c r="T12" s="1153">
        <f t="shared" si="5"/>
        <v>15</v>
      </c>
      <c r="U12" s="1139">
        <f t="shared" si="6"/>
        <v>3</v>
      </c>
      <c r="V12" s="1143">
        <f t="shared" si="7"/>
        <v>121434</v>
      </c>
      <c r="W12" s="1152">
        <f t="shared" si="8"/>
        <v>119137</v>
      </c>
      <c r="X12" s="1151">
        <f t="shared" si="9"/>
        <v>119137</v>
      </c>
      <c r="Y12" s="1150">
        <f t="shared" si="10"/>
        <v>119133</v>
      </c>
      <c r="Z12" s="1150">
        <f t="shared" si="11"/>
        <v>120821</v>
      </c>
      <c r="AA12" s="1139">
        <f t="shared" si="12"/>
        <v>478228</v>
      </c>
      <c r="AC12" s="1098">
        <v>3</v>
      </c>
      <c r="AD12" s="1097" t="s">
        <v>605</v>
      </c>
      <c r="AE12" s="1094">
        <f t="shared" si="13"/>
        <v>11</v>
      </c>
      <c r="AF12" s="1093">
        <f t="shared" si="14"/>
        <v>444</v>
      </c>
      <c r="AG12" s="1091">
        <f t="shared" si="15"/>
        <v>180</v>
      </c>
      <c r="AH12" s="1149">
        <f t="shared" si="16"/>
        <v>0</v>
      </c>
      <c r="AI12" s="1091">
        <f t="shared" si="17"/>
        <v>0</v>
      </c>
      <c r="AJ12" s="1135">
        <f t="shared" si="18"/>
        <v>624</v>
      </c>
      <c r="AK12" s="1093">
        <f t="shared" si="19"/>
        <v>11</v>
      </c>
      <c r="AL12" s="1092">
        <f t="shared" si="20"/>
        <v>11</v>
      </c>
      <c r="AM12" s="1092">
        <f t="shared" si="21"/>
        <v>7</v>
      </c>
      <c r="AN12" s="1092">
        <f t="shared" si="22"/>
        <v>11</v>
      </c>
      <c r="AO12" s="1091">
        <f t="shared" si="23"/>
        <v>40</v>
      </c>
      <c r="AQ12" s="1098">
        <v>3</v>
      </c>
      <c r="AR12" s="1097" t="s">
        <v>605</v>
      </c>
      <c r="AS12" s="1094">
        <v>1014</v>
      </c>
      <c r="AT12" s="1093">
        <f>92381-AV12</f>
        <v>92366</v>
      </c>
      <c r="AU12" s="1135">
        <f>28429-AW12</f>
        <v>28426</v>
      </c>
      <c r="AV12" s="1093">
        <v>15</v>
      </c>
      <c r="AW12" s="1091">
        <v>3</v>
      </c>
      <c r="AX12" s="1135">
        <f t="shared" si="24"/>
        <v>120810</v>
      </c>
      <c r="AY12" s="1093">
        <v>119126</v>
      </c>
      <c r="AZ12" s="1092">
        <v>119126</v>
      </c>
      <c r="BA12" s="1092">
        <v>119126</v>
      </c>
      <c r="BB12" s="1092">
        <f t="shared" si="25"/>
        <v>120810</v>
      </c>
      <c r="BC12" s="1091">
        <f t="shared" si="26"/>
        <v>478188</v>
      </c>
    </row>
    <row r="13" spans="1:55" ht="15" x14ac:dyDescent="0.2">
      <c r="A13" s="1098">
        <v>4</v>
      </c>
      <c r="B13" s="1097" t="s">
        <v>604</v>
      </c>
      <c r="C13" s="1096">
        <v>0</v>
      </c>
      <c r="D13" s="1093">
        <v>0</v>
      </c>
      <c r="E13" s="1091">
        <v>0</v>
      </c>
      <c r="F13" s="1093">
        <v>0</v>
      </c>
      <c r="G13" s="1095">
        <v>0</v>
      </c>
      <c r="H13" s="1094">
        <f t="shared" si="0"/>
        <v>0</v>
      </c>
      <c r="I13" s="1149">
        <v>0</v>
      </c>
      <c r="J13" s="1092">
        <v>0</v>
      </c>
      <c r="K13" s="1092">
        <v>0</v>
      </c>
      <c r="L13" s="1092">
        <v>0</v>
      </c>
      <c r="M13" s="1091">
        <f t="shared" si="1"/>
        <v>0</v>
      </c>
      <c r="O13" s="1156">
        <v>4</v>
      </c>
      <c r="P13" s="1155" t="s">
        <v>604</v>
      </c>
      <c r="Q13" s="1154">
        <f t="shared" si="2"/>
        <v>26</v>
      </c>
      <c r="R13" s="1152">
        <f t="shared" si="3"/>
        <v>995</v>
      </c>
      <c r="S13" s="1139">
        <f t="shared" si="4"/>
        <v>421</v>
      </c>
      <c r="T13" s="1153">
        <f t="shared" si="5"/>
        <v>16</v>
      </c>
      <c r="U13" s="1139">
        <f t="shared" si="6"/>
        <v>5</v>
      </c>
      <c r="V13" s="1143">
        <f t="shared" si="7"/>
        <v>1437</v>
      </c>
      <c r="W13" s="1152">
        <f t="shared" si="8"/>
        <v>1415</v>
      </c>
      <c r="X13" s="1151">
        <f t="shared" si="9"/>
        <v>1415</v>
      </c>
      <c r="Y13" s="1150">
        <f t="shared" si="10"/>
        <v>1415</v>
      </c>
      <c r="Z13" s="1150">
        <f t="shared" si="11"/>
        <v>1437</v>
      </c>
      <c r="AA13" s="1139">
        <f t="shared" si="12"/>
        <v>5682</v>
      </c>
      <c r="AC13" s="1098">
        <v>4</v>
      </c>
      <c r="AD13" s="1097" t="s">
        <v>604</v>
      </c>
      <c r="AE13" s="1094">
        <f t="shared" si="13"/>
        <v>0</v>
      </c>
      <c r="AF13" s="1093">
        <f t="shared" si="14"/>
        <v>0</v>
      </c>
      <c r="AG13" s="1091">
        <f t="shared" si="15"/>
        <v>0</v>
      </c>
      <c r="AH13" s="1149">
        <f t="shared" si="16"/>
        <v>0</v>
      </c>
      <c r="AI13" s="1091">
        <f t="shared" si="17"/>
        <v>0</v>
      </c>
      <c r="AJ13" s="1135">
        <f t="shared" si="18"/>
        <v>0</v>
      </c>
      <c r="AK13" s="1093">
        <f t="shared" si="19"/>
        <v>0</v>
      </c>
      <c r="AL13" s="1092">
        <f t="shared" si="20"/>
        <v>0</v>
      </c>
      <c r="AM13" s="1092">
        <f t="shared" si="21"/>
        <v>0</v>
      </c>
      <c r="AN13" s="1092">
        <f t="shared" si="22"/>
        <v>0</v>
      </c>
      <c r="AO13" s="1091">
        <f t="shared" si="23"/>
        <v>0</v>
      </c>
      <c r="AQ13" s="1098">
        <v>4</v>
      </c>
      <c r="AR13" s="1097" t="s">
        <v>604</v>
      </c>
      <c r="AS13" s="1094">
        <v>26</v>
      </c>
      <c r="AT13" s="1093">
        <f>1011-AV13</f>
        <v>995</v>
      </c>
      <c r="AU13" s="1135">
        <f>426-AW13</f>
        <v>421</v>
      </c>
      <c r="AV13" s="1093">
        <v>16</v>
      </c>
      <c r="AW13" s="1091">
        <v>5</v>
      </c>
      <c r="AX13" s="1135">
        <f t="shared" si="24"/>
        <v>1437</v>
      </c>
      <c r="AY13" s="1093">
        <v>1415</v>
      </c>
      <c r="AZ13" s="1092">
        <v>1415</v>
      </c>
      <c r="BA13" s="1092">
        <v>1415</v>
      </c>
      <c r="BB13" s="1092">
        <f t="shared" si="25"/>
        <v>1437</v>
      </c>
      <c r="BC13" s="1091">
        <f t="shared" si="26"/>
        <v>5682</v>
      </c>
    </row>
    <row r="14" spans="1:55" ht="15.75" thickBot="1" x14ac:dyDescent="0.25">
      <c r="A14" s="1098">
        <v>5</v>
      </c>
      <c r="B14" s="1097" t="s">
        <v>603</v>
      </c>
      <c r="C14" s="1096">
        <v>0</v>
      </c>
      <c r="D14" s="1093">
        <v>0</v>
      </c>
      <c r="E14" s="1091">
        <v>0</v>
      </c>
      <c r="F14" s="1093">
        <v>0</v>
      </c>
      <c r="G14" s="1095">
        <v>0</v>
      </c>
      <c r="H14" s="1094">
        <f t="shared" si="0"/>
        <v>0</v>
      </c>
      <c r="I14" s="1149">
        <v>0</v>
      </c>
      <c r="J14" s="1137">
        <v>0</v>
      </c>
      <c r="K14" s="1092">
        <v>0</v>
      </c>
      <c r="L14" s="1092">
        <v>0</v>
      </c>
      <c r="M14" s="1091">
        <f t="shared" si="1"/>
        <v>0</v>
      </c>
      <c r="O14" s="1156">
        <v>5</v>
      </c>
      <c r="P14" s="1155" t="s">
        <v>603</v>
      </c>
      <c r="Q14" s="1154">
        <f t="shared" si="2"/>
        <v>85</v>
      </c>
      <c r="R14" s="1152">
        <f t="shared" si="3"/>
        <v>2202</v>
      </c>
      <c r="S14" s="1139">
        <f t="shared" si="4"/>
        <v>508</v>
      </c>
      <c r="T14" s="1153">
        <f t="shared" si="5"/>
        <v>12</v>
      </c>
      <c r="U14" s="1139">
        <f t="shared" si="6"/>
        <v>4</v>
      </c>
      <c r="V14" s="1143">
        <f t="shared" si="7"/>
        <v>2726</v>
      </c>
      <c r="W14" s="1152">
        <f t="shared" si="8"/>
        <v>1463</v>
      </c>
      <c r="X14" s="1151">
        <f t="shared" si="9"/>
        <v>1462</v>
      </c>
      <c r="Y14" s="1150">
        <f t="shared" si="10"/>
        <v>1456</v>
      </c>
      <c r="Z14" s="1150">
        <f t="shared" si="11"/>
        <v>2380</v>
      </c>
      <c r="AA14" s="1139">
        <f t="shared" si="12"/>
        <v>6761</v>
      </c>
      <c r="AC14" s="1098">
        <v>5</v>
      </c>
      <c r="AD14" s="1097" t="s">
        <v>603</v>
      </c>
      <c r="AE14" s="1094">
        <f t="shared" si="13"/>
        <v>10</v>
      </c>
      <c r="AF14" s="1093">
        <f t="shared" si="14"/>
        <v>301</v>
      </c>
      <c r="AG14" s="1091">
        <f t="shared" si="15"/>
        <v>55</v>
      </c>
      <c r="AH14" s="1149">
        <f t="shared" si="16"/>
        <v>0</v>
      </c>
      <c r="AI14" s="1091">
        <f t="shared" si="17"/>
        <v>0</v>
      </c>
      <c r="AJ14" s="1135">
        <f t="shared" si="18"/>
        <v>356</v>
      </c>
      <c r="AK14" s="1093">
        <f t="shared" si="19"/>
        <v>10</v>
      </c>
      <c r="AL14" s="1092">
        <f t="shared" si="20"/>
        <v>9</v>
      </c>
      <c r="AM14" s="1092">
        <f t="shared" si="21"/>
        <v>5</v>
      </c>
      <c r="AN14" s="1092">
        <f t="shared" si="22"/>
        <v>10</v>
      </c>
      <c r="AO14" s="1091">
        <f t="shared" si="23"/>
        <v>34</v>
      </c>
      <c r="AQ14" s="1098">
        <v>5</v>
      </c>
      <c r="AR14" s="1097" t="s">
        <v>603</v>
      </c>
      <c r="AS14" s="1094">
        <v>75</v>
      </c>
      <c r="AT14" s="1093">
        <f>1913-AV14</f>
        <v>1901</v>
      </c>
      <c r="AU14" s="1135">
        <f>457-AW14</f>
        <v>453</v>
      </c>
      <c r="AV14" s="1093">
        <v>12</v>
      </c>
      <c r="AW14" s="1091">
        <v>4</v>
      </c>
      <c r="AX14" s="1135">
        <f t="shared" si="24"/>
        <v>2370</v>
      </c>
      <c r="AY14" s="1093">
        <v>1453</v>
      </c>
      <c r="AZ14" s="1092">
        <v>1453</v>
      </c>
      <c r="BA14" s="1092">
        <v>1451</v>
      </c>
      <c r="BB14" s="1092">
        <f t="shared" si="25"/>
        <v>2370</v>
      </c>
      <c r="BC14" s="1091">
        <f t="shared" si="26"/>
        <v>6727</v>
      </c>
    </row>
    <row r="15" spans="1:55" ht="15.75" thickBot="1" x14ac:dyDescent="0.25">
      <c r="A15" s="1098">
        <v>6</v>
      </c>
      <c r="B15" s="1097" t="s">
        <v>602</v>
      </c>
      <c r="C15" s="1096">
        <v>2</v>
      </c>
      <c r="D15" s="1093">
        <v>43</v>
      </c>
      <c r="E15" s="1091">
        <v>41</v>
      </c>
      <c r="F15" s="1093">
        <v>0</v>
      </c>
      <c r="G15" s="1095">
        <v>0</v>
      </c>
      <c r="H15" s="1094">
        <f t="shared" si="0"/>
        <v>84</v>
      </c>
      <c r="I15" s="1158">
        <v>2</v>
      </c>
      <c r="J15" s="1126">
        <v>2</v>
      </c>
      <c r="K15" s="1149">
        <v>1</v>
      </c>
      <c r="L15" s="1092">
        <v>2</v>
      </c>
      <c r="M15" s="1091">
        <f t="shared" si="1"/>
        <v>7</v>
      </c>
      <c r="O15" s="1156">
        <v>6</v>
      </c>
      <c r="P15" s="1155" t="s">
        <v>602</v>
      </c>
      <c r="Q15" s="1154">
        <f t="shared" si="2"/>
        <v>1902</v>
      </c>
      <c r="R15" s="1152">
        <f t="shared" si="3"/>
        <v>64736</v>
      </c>
      <c r="S15" s="1139">
        <f t="shared" si="4"/>
        <v>22160</v>
      </c>
      <c r="T15" s="1153">
        <f t="shared" si="5"/>
        <v>36</v>
      </c>
      <c r="U15" s="1139">
        <f t="shared" si="6"/>
        <v>16</v>
      </c>
      <c r="V15" s="1143">
        <f t="shared" si="7"/>
        <v>86948</v>
      </c>
      <c r="W15" s="1152">
        <f t="shared" si="8"/>
        <v>81095</v>
      </c>
      <c r="X15" s="1151">
        <f t="shared" si="9"/>
        <v>81078</v>
      </c>
      <c r="Y15" s="1150">
        <f t="shared" si="10"/>
        <v>81035</v>
      </c>
      <c r="Z15" s="1150">
        <f t="shared" si="11"/>
        <v>84571</v>
      </c>
      <c r="AA15" s="1139">
        <f t="shared" si="12"/>
        <v>327779</v>
      </c>
      <c r="AC15" s="1098">
        <v>6</v>
      </c>
      <c r="AD15" s="1097" t="s">
        <v>602</v>
      </c>
      <c r="AE15" s="1094">
        <f t="shared" si="13"/>
        <v>72</v>
      </c>
      <c r="AF15" s="1093">
        <f t="shared" si="14"/>
        <v>1760</v>
      </c>
      <c r="AG15" s="1091">
        <f t="shared" si="15"/>
        <v>684</v>
      </c>
      <c r="AH15" s="1149">
        <f t="shared" si="16"/>
        <v>0</v>
      </c>
      <c r="AI15" s="1091">
        <f t="shared" si="17"/>
        <v>0</v>
      </c>
      <c r="AJ15" s="1135">
        <f t="shared" si="18"/>
        <v>2444</v>
      </c>
      <c r="AK15" s="1093">
        <f t="shared" si="19"/>
        <v>70</v>
      </c>
      <c r="AL15" s="1092">
        <f t="shared" si="20"/>
        <v>58</v>
      </c>
      <c r="AM15" s="1092">
        <f t="shared" si="21"/>
        <v>31</v>
      </c>
      <c r="AN15" s="1092">
        <f t="shared" si="22"/>
        <v>67</v>
      </c>
      <c r="AO15" s="1091">
        <f t="shared" si="23"/>
        <v>226</v>
      </c>
      <c r="AQ15" s="1098">
        <v>6</v>
      </c>
      <c r="AR15" s="1097" t="s">
        <v>602</v>
      </c>
      <c r="AS15" s="1094">
        <v>1830</v>
      </c>
      <c r="AT15" s="1093">
        <f>63012-AV15</f>
        <v>62976</v>
      </c>
      <c r="AU15" s="1135">
        <f>21492-AW15</f>
        <v>21476</v>
      </c>
      <c r="AV15" s="1093">
        <v>36</v>
      </c>
      <c r="AW15" s="1091">
        <v>16</v>
      </c>
      <c r="AX15" s="1135">
        <f t="shared" si="24"/>
        <v>84504</v>
      </c>
      <c r="AY15" s="1093">
        <v>81025</v>
      </c>
      <c r="AZ15" s="1092">
        <v>81020</v>
      </c>
      <c r="BA15" s="1092">
        <v>81004</v>
      </c>
      <c r="BB15" s="1092">
        <f t="shared" si="25"/>
        <v>84504</v>
      </c>
      <c r="BC15" s="1091">
        <f t="shared" si="26"/>
        <v>327553</v>
      </c>
    </row>
    <row r="16" spans="1:55" ht="15" x14ac:dyDescent="0.2">
      <c r="A16" s="1098">
        <v>7</v>
      </c>
      <c r="B16" s="1097" t="s">
        <v>601</v>
      </c>
      <c r="C16" s="1096">
        <v>1</v>
      </c>
      <c r="D16" s="1093">
        <v>145</v>
      </c>
      <c r="E16" s="1091">
        <v>13</v>
      </c>
      <c r="F16" s="1093">
        <v>0</v>
      </c>
      <c r="G16" s="1095">
        <v>0</v>
      </c>
      <c r="H16" s="1094">
        <f t="shared" si="0"/>
        <v>158</v>
      </c>
      <c r="I16" s="1149">
        <v>1</v>
      </c>
      <c r="J16" s="1157">
        <v>1</v>
      </c>
      <c r="K16" s="1092">
        <v>1</v>
      </c>
      <c r="L16" s="1092">
        <v>0</v>
      </c>
      <c r="M16" s="1091">
        <f t="shared" si="1"/>
        <v>3</v>
      </c>
      <c r="O16" s="1156">
        <v>7</v>
      </c>
      <c r="P16" s="1155" t="s">
        <v>601</v>
      </c>
      <c r="Q16" s="1154">
        <f t="shared" si="2"/>
        <v>520</v>
      </c>
      <c r="R16" s="1152">
        <f t="shared" si="3"/>
        <v>22325</v>
      </c>
      <c r="S16" s="1139">
        <f t="shared" si="4"/>
        <v>7621</v>
      </c>
      <c r="T16" s="1153">
        <f t="shared" si="5"/>
        <v>8</v>
      </c>
      <c r="U16" s="1139">
        <f t="shared" si="6"/>
        <v>4</v>
      </c>
      <c r="V16" s="1143">
        <f t="shared" si="7"/>
        <v>29958</v>
      </c>
      <c r="W16" s="1152">
        <f t="shared" si="8"/>
        <v>23364</v>
      </c>
      <c r="X16" s="1151">
        <f t="shared" si="9"/>
        <v>23362</v>
      </c>
      <c r="Y16" s="1150">
        <f t="shared" si="10"/>
        <v>23351</v>
      </c>
      <c r="Z16" s="1150">
        <f t="shared" si="11"/>
        <v>24662</v>
      </c>
      <c r="AA16" s="1139">
        <f t="shared" si="12"/>
        <v>94739</v>
      </c>
      <c r="AC16" s="1098">
        <v>7</v>
      </c>
      <c r="AD16" s="1097" t="s">
        <v>601</v>
      </c>
      <c r="AE16" s="1094">
        <f t="shared" si="13"/>
        <v>15</v>
      </c>
      <c r="AF16" s="1093">
        <f t="shared" si="14"/>
        <v>4788</v>
      </c>
      <c r="AG16" s="1091">
        <f t="shared" si="15"/>
        <v>521</v>
      </c>
      <c r="AH16" s="1149">
        <f t="shared" si="16"/>
        <v>0</v>
      </c>
      <c r="AI16" s="1091">
        <f t="shared" si="17"/>
        <v>0</v>
      </c>
      <c r="AJ16" s="1135">
        <f t="shared" si="18"/>
        <v>5309</v>
      </c>
      <c r="AK16" s="1093">
        <f t="shared" si="19"/>
        <v>15</v>
      </c>
      <c r="AL16" s="1092">
        <f t="shared" si="20"/>
        <v>15</v>
      </c>
      <c r="AM16" s="1092">
        <f t="shared" si="21"/>
        <v>3</v>
      </c>
      <c r="AN16" s="1092">
        <f t="shared" si="22"/>
        <v>13</v>
      </c>
      <c r="AO16" s="1091">
        <f t="shared" si="23"/>
        <v>46</v>
      </c>
      <c r="AQ16" s="1098">
        <v>7</v>
      </c>
      <c r="AR16" s="1097" t="s">
        <v>601</v>
      </c>
      <c r="AS16" s="1094">
        <v>505</v>
      </c>
      <c r="AT16" s="1093">
        <f>17545-AV16</f>
        <v>17537</v>
      </c>
      <c r="AU16" s="1135">
        <f>7104-AW16</f>
        <v>7100</v>
      </c>
      <c r="AV16" s="1093">
        <v>8</v>
      </c>
      <c r="AW16" s="1091">
        <v>4</v>
      </c>
      <c r="AX16" s="1135">
        <f t="shared" si="24"/>
        <v>24649</v>
      </c>
      <c r="AY16" s="1093">
        <v>23349</v>
      </c>
      <c r="AZ16" s="1092">
        <v>23347</v>
      </c>
      <c r="BA16" s="1092">
        <v>23348</v>
      </c>
      <c r="BB16" s="1092">
        <f t="shared" si="25"/>
        <v>24649</v>
      </c>
      <c r="BC16" s="1091">
        <f t="shared" si="26"/>
        <v>94693</v>
      </c>
    </row>
    <row r="17" spans="1:55" ht="15" x14ac:dyDescent="0.2">
      <c r="A17" s="1098">
        <v>8</v>
      </c>
      <c r="B17" s="1097" t="s">
        <v>600</v>
      </c>
      <c r="C17" s="1096">
        <v>8</v>
      </c>
      <c r="D17" s="1093">
        <v>285</v>
      </c>
      <c r="E17" s="1091">
        <v>40</v>
      </c>
      <c r="F17" s="1093">
        <v>0</v>
      </c>
      <c r="G17" s="1095">
        <v>0</v>
      </c>
      <c r="H17" s="1094">
        <f t="shared" si="0"/>
        <v>325</v>
      </c>
      <c r="I17" s="1149">
        <v>7</v>
      </c>
      <c r="J17" s="1092">
        <v>6</v>
      </c>
      <c r="K17" s="1092">
        <v>6</v>
      </c>
      <c r="L17" s="1092">
        <v>8</v>
      </c>
      <c r="M17" s="1091">
        <f t="shared" si="1"/>
        <v>27</v>
      </c>
      <c r="O17" s="1156">
        <v>8</v>
      </c>
      <c r="P17" s="1155" t="s">
        <v>600</v>
      </c>
      <c r="Q17" s="1154">
        <f t="shared" si="2"/>
        <v>851</v>
      </c>
      <c r="R17" s="1152">
        <f t="shared" si="3"/>
        <v>30020</v>
      </c>
      <c r="S17" s="1139">
        <f t="shared" si="4"/>
        <v>12567</v>
      </c>
      <c r="T17" s="1153">
        <f t="shared" si="5"/>
        <v>7</v>
      </c>
      <c r="U17" s="1139">
        <f t="shared" si="6"/>
        <v>4</v>
      </c>
      <c r="V17" s="1143">
        <f t="shared" si="7"/>
        <v>42598</v>
      </c>
      <c r="W17" s="1152">
        <f t="shared" si="8"/>
        <v>37238</v>
      </c>
      <c r="X17" s="1151">
        <f t="shared" si="9"/>
        <v>37226</v>
      </c>
      <c r="Y17" s="1150">
        <f t="shared" si="10"/>
        <v>37177</v>
      </c>
      <c r="Z17" s="1150">
        <f t="shared" si="11"/>
        <v>40443</v>
      </c>
      <c r="AA17" s="1139">
        <f t="shared" si="12"/>
        <v>152084</v>
      </c>
      <c r="AC17" s="1098">
        <v>8</v>
      </c>
      <c r="AD17" s="1097" t="s">
        <v>600</v>
      </c>
      <c r="AE17" s="1094">
        <f t="shared" si="13"/>
        <v>49</v>
      </c>
      <c r="AF17" s="1093">
        <f t="shared" si="14"/>
        <v>1869</v>
      </c>
      <c r="AG17" s="1091">
        <f t="shared" si="15"/>
        <v>332</v>
      </c>
      <c r="AH17" s="1149">
        <f t="shared" si="16"/>
        <v>0</v>
      </c>
      <c r="AI17" s="1091">
        <f t="shared" si="17"/>
        <v>0</v>
      </c>
      <c r="AJ17" s="1135">
        <f t="shared" si="18"/>
        <v>2201</v>
      </c>
      <c r="AK17" s="1093">
        <f t="shared" si="19"/>
        <v>48</v>
      </c>
      <c r="AL17" s="1092">
        <f t="shared" si="20"/>
        <v>44</v>
      </c>
      <c r="AM17" s="1092">
        <f t="shared" si="21"/>
        <v>13</v>
      </c>
      <c r="AN17" s="1092">
        <f t="shared" si="22"/>
        <v>46</v>
      </c>
      <c r="AO17" s="1091">
        <f t="shared" si="23"/>
        <v>151</v>
      </c>
      <c r="AQ17" s="1098">
        <v>8</v>
      </c>
      <c r="AR17" s="1097" t="s">
        <v>600</v>
      </c>
      <c r="AS17" s="1094">
        <v>802</v>
      </c>
      <c r="AT17" s="1093">
        <f>28158-AV17</f>
        <v>28151</v>
      </c>
      <c r="AU17" s="1135">
        <f>12239-AW17</f>
        <v>12235</v>
      </c>
      <c r="AV17" s="1093">
        <v>7</v>
      </c>
      <c r="AW17" s="1091">
        <v>4</v>
      </c>
      <c r="AX17" s="1135">
        <f t="shared" si="24"/>
        <v>40397</v>
      </c>
      <c r="AY17" s="1093">
        <v>37190</v>
      </c>
      <c r="AZ17" s="1092">
        <v>37182</v>
      </c>
      <c r="BA17" s="1092">
        <v>37164</v>
      </c>
      <c r="BB17" s="1092">
        <f t="shared" si="25"/>
        <v>40397</v>
      </c>
      <c r="BC17" s="1091">
        <f t="shared" si="26"/>
        <v>151933</v>
      </c>
    </row>
    <row r="18" spans="1:55" ht="15.75" thickBot="1" x14ac:dyDescent="0.25">
      <c r="A18" s="1090">
        <v>9</v>
      </c>
      <c r="B18" s="1089" t="s">
        <v>599</v>
      </c>
      <c r="C18" s="1088">
        <v>2</v>
      </c>
      <c r="D18" s="1086">
        <v>221</v>
      </c>
      <c r="E18" s="1087">
        <v>6</v>
      </c>
      <c r="F18" s="1086">
        <v>0</v>
      </c>
      <c r="G18" s="1085">
        <v>0</v>
      </c>
      <c r="H18" s="1084">
        <f t="shared" si="0"/>
        <v>227</v>
      </c>
      <c r="I18" s="1138">
        <v>2</v>
      </c>
      <c r="J18" s="1082">
        <v>2</v>
      </c>
      <c r="K18" s="1082">
        <v>2</v>
      </c>
      <c r="L18" s="1082">
        <v>2</v>
      </c>
      <c r="M18" s="1081">
        <f t="shared" si="1"/>
        <v>8</v>
      </c>
      <c r="O18" s="1148">
        <v>9</v>
      </c>
      <c r="P18" s="1147" t="s">
        <v>599</v>
      </c>
      <c r="Q18" s="1146">
        <f t="shared" si="2"/>
        <v>1324</v>
      </c>
      <c r="R18" s="1142">
        <f t="shared" si="3"/>
        <v>59202</v>
      </c>
      <c r="S18" s="1144">
        <f t="shared" si="4"/>
        <v>23311</v>
      </c>
      <c r="T18" s="1145">
        <f t="shared" si="5"/>
        <v>19</v>
      </c>
      <c r="U18" s="1144">
        <f t="shared" si="6"/>
        <v>7</v>
      </c>
      <c r="V18" s="1143">
        <f t="shared" si="7"/>
        <v>82539</v>
      </c>
      <c r="W18" s="1142">
        <f t="shared" si="8"/>
        <v>68987</v>
      </c>
      <c r="X18" s="1141">
        <f t="shared" si="9"/>
        <v>68985</v>
      </c>
      <c r="Y18" s="1140">
        <f t="shared" si="10"/>
        <v>68954</v>
      </c>
      <c r="Z18" s="1140">
        <f t="shared" si="11"/>
        <v>78394</v>
      </c>
      <c r="AA18" s="1139">
        <f t="shared" si="12"/>
        <v>285320</v>
      </c>
      <c r="AC18" s="1090">
        <v>9</v>
      </c>
      <c r="AD18" s="1089" t="s">
        <v>599</v>
      </c>
      <c r="AE18" s="1084">
        <f t="shared" si="13"/>
        <v>41</v>
      </c>
      <c r="AF18" s="1083">
        <f t="shared" si="14"/>
        <v>3818</v>
      </c>
      <c r="AG18" s="1081">
        <f t="shared" si="15"/>
        <v>366</v>
      </c>
      <c r="AH18" s="1138">
        <f t="shared" si="16"/>
        <v>0</v>
      </c>
      <c r="AI18" s="1081">
        <f t="shared" si="17"/>
        <v>0</v>
      </c>
      <c r="AJ18" s="1136">
        <f t="shared" si="18"/>
        <v>4184</v>
      </c>
      <c r="AK18" s="1086">
        <f t="shared" si="19"/>
        <v>40</v>
      </c>
      <c r="AL18" s="1137">
        <f t="shared" si="20"/>
        <v>39</v>
      </c>
      <c r="AM18" s="1137">
        <f t="shared" si="21"/>
        <v>16</v>
      </c>
      <c r="AN18" s="1137">
        <f t="shared" si="22"/>
        <v>39</v>
      </c>
      <c r="AO18" s="1087">
        <f t="shared" si="23"/>
        <v>134</v>
      </c>
      <c r="AQ18" s="1090">
        <v>9</v>
      </c>
      <c r="AR18" s="1089" t="s">
        <v>599</v>
      </c>
      <c r="AS18" s="1084">
        <v>1283</v>
      </c>
      <c r="AT18" s="1083">
        <f>55403-AV18</f>
        <v>55384</v>
      </c>
      <c r="AU18" s="1136">
        <f>22952-AW18</f>
        <v>22945</v>
      </c>
      <c r="AV18" s="1083">
        <v>19</v>
      </c>
      <c r="AW18" s="1081">
        <v>7</v>
      </c>
      <c r="AX18" s="1135">
        <f t="shared" si="24"/>
        <v>78355</v>
      </c>
      <c r="AY18" s="1083">
        <v>68947</v>
      </c>
      <c r="AZ18" s="1082">
        <v>68946</v>
      </c>
      <c r="BA18" s="1082">
        <v>68938</v>
      </c>
      <c r="BB18" s="1092">
        <f t="shared" si="25"/>
        <v>78355</v>
      </c>
      <c r="BC18" s="1091">
        <f t="shared" si="26"/>
        <v>285186</v>
      </c>
    </row>
    <row r="19" spans="1:55" ht="16.5" thickBot="1" x14ac:dyDescent="0.25">
      <c r="A19" s="3159" t="s">
        <v>3</v>
      </c>
      <c r="B19" s="3182"/>
      <c r="C19" s="1080">
        <f t="shared" ref="C19:M19" si="27">SUM(C9:C18)</f>
        <v>13</v>
      </c>
      <c r="D19" s="1077">
        <f t="shared" si="27"/>
        <v>694</v>
      </c>
      <c r="E19" s="1075">
        <f t="shared" si="27"/>
        <v>100</v>
      </c>
      <c r="F19" s="1077">
        <f t="shared" si="27"/>
        <v>0</v>
      </c>
      <c r="G19" s="1079">
        <f t="shared" si="27"/>
        <v>0</v>
      </c>
      <c r="H19" s="1078">
        <f t="shared" si="27"/>
        <v>794</v>
      </c>
      <c r="I19" s="1134">
        <f t="shared" si="27"/>
        <v>12</v>
      </c>
      <c r="J19" s="1076">
        <f t="shared" si="27"/>
        <v>11</v>
      </c>
      <c r="K19" s="1076">
        <f t="shared" si="27"/>
        <v>10</v>
      </c>
      <c r="L19" s="1076">
        <f t="shared" si="27"/>
        <v>12</v>
      </c>
      <c r="M19" s="1075">
        <f t="shared" si="27"/>
        <v>45</v>
      </c>
      <c r="O19" s="3067" t="s">
        <v>3</v>
      </c>
      <c r="P19" s="3181"/>
      <c r="Q19" s="1133">
        <f t="shared" si="2"/>
        <v>5787</v>
      </c>
      <c r="R19" s="1129">
        <f t="shared" si="3"/>
        <v>275472</v>
      </c>
      <c r="S19" s="1131">
        <f t="shared" si="4"/>
        <v>96428</v>
      </c>
      <c r="T19" s="1132">
        <f t="shared" si="5"/>
        <v>127</v>
      </c>
      <c r="U19" s="1131">
        <f t="shared" si="6"/>
        <v>52</v>
      </c>
      <c r="V19" s="1130">
        <f>SUM(V9:V18)</f>
        <v>372079</v>
      </c>
      <c r="W19" s="1129">
        <f t="shared" si="8"/>
        <v>336661</v>
      </c>
      <c r="X19" s="1128">
        <f t="shared" si="9"/>
        <v>336627</v>
      </c>
      <c r="Y19" s="1128">
        <f t="shared" si="10"/>
        <v>332524</v>
      </c>
      <c r="Z19" s="1128">
        <f t="shared" si="11"/>
        <v>357128</v>
      </c>
      <c r="AA19" s="1127">
        <f>SUM(AA9:AA18)</f>
        <v>1362940</v>
      </c>
      <c r="AC19" s="3159" t="s">
        <v>3</v>
      </c>
      <c r="AD19" s="3182"/>
      <c r="AE19" s="1126">
        <f t="shared" si="13"/>
        <v>199</v>
      </c>
      <c r="AF19" s="1123">
        <f t="shared" si="14"/>
        <v>12999</v>
      </c>
      <c r="AG19" s="1121">
        <f t="shared" si="15"/>
        <v>2139</v>
      </c>
      <c r="AH19" s="1125">
        <f t="shared" si="16"/>
        <v>0</v>
      </c>
      <c r="AI19" s="1122">
        <f t="shared" si="17"/>
        <v>0</v>
      </c>
      <c r="AJ19" s="1124">
        <f t="shared" si="18"/>
        <v>15138</v>
      </c>
      <c r="AK19" s="1123">
        <f t="shared" si="19"/>
        <v>195</v>
      </c>
      <c r="AL19" s="1122">
        <f t="shared" si="20"/>
        <v>177</v>
      </c>
      <c r="AM19" s="1122">
        <f t="shared" si="21"/>
        <v>75</v>
      </c>
      <c r="AN19" s="1122">
        <f t="shared" si="22"/>
        <v>187</v>
      </c>
      <c r="AO19" s="1121">
        <f t="shared" si="23"/>
        <v>634</v>
      </c>
      <c r="AQ19" s="3159" t="s">
        <v>3</v>
      </c>
      <c r="AR19" s="3182"/>
      <c r="AS19" s="1120">
        <v>5588</v>
      </c>
      <c r="AT19" s="1077">
        <f t="shared" ref="AT19:BC19" si="28">SUM(AT9:AT18)</f>
        <v>262473</v>
      </c>
      <c r="AU19" s="1119">
        <f t="shared" si="28"/>
        <v>94289</v>
      </c>
      <c r="AV19" s="1077">
        <f t="shared" si="28"/>
        <v>127</v>
      </c>
      <c r="AW19" s="1075">
        <f t="shared" si="28"/>
        <v>52</v>
      </c>
      <c r="AX19" s="1119">
        <f t="shared" si="28"/>
        <v>356941</v>
      </c>
      <c r="AY19" s="1077">
        <f t="shared" si="28"/>
        <v>336466</v>
      </c>
      <c r="AZ19" s="1076">
        <f t="shared" si="28"/>
        <v>336450</v>
      </c>
      <c r="BA19" s="1076">
        <f t="shared" si="28"/>
        <v>332449</v>
      </c>
      <c r="BB19" s="1076">
        <f t="shared" si="28"/>
        <v>356941</v>
      </c>
      <c r="BC19" s="1076">
        <f t="shared" si="28"/>
        <v>1362306</v>
      </c>
    </row>
    <row r="20" spans="1:55" ht="15" x14ac:dyDescent="0.25">
      <c r="F20" s="656"/>
      <c r="R20" s="837">
        <f>+R19+S19</f>
        <v>371900</v>
      </c>
      <c r="S20" s="838"/>
      <c r="T20" s="837">
        <f>+T19+U19</f>
        <v>179</v>
      </c>
      <c r="AH20" s="656"/>
      <c r="AT20" s="837">
        <f>+AT19+AU19</f>
        <v>356762</v>
      </c>
      <c r="AU20" s="838"/>
      <c r="AV20" s="837">
        <f>+AV19+AW19</f>
        <v>179</v>
      </c>
    </row>
    <row r="21" spans="1:55" ht="15" x14ac:dyDescent="0.25">
      <c r="A21" s="3161" t="s">
        <v>598</v>
      </c>
      <c r="B21" s="3161"/>
      <c r="O21" s="3161" t="s">
        <v>598</v>
      </c>
      <c r="P21" s="3161"/>
      <c r="R21" s="837">
        <f>+R20+T20</f>
        <v>372079</v>
      </c>
      <c r="S21" s="838"/>
      <c r="T21" s="838"/>
      <c r="AC21" s="3161" t="s">
        <v>598</v>
      </c>
      <c r="AD21" s="3161"/>
      <c r="AQ21" s="3161" t="s">
        <v>598</v>
      </c>
      <c r="AR21" s="3161"/>
      <c r="AT21" s="837">
        <f>+AT20+AV20</f>
        <v>356941</v>
      </c>
      <c r="AU21" s="838"/>
      <c r="AV21" s="838"/>
    </row>
    <row r="22" spans="1:55" ht="15" x14ac:dyDescent="0.2">
      <c r="A22" s="1074" t="s">
        <v>8</v>
      </c>
      <c r="B22" s="1073" t="s">
        <v>76</v>
      </c>
      <c r="C22" s="1072" t="s">
        <v>597</v>
      </c>
      <c r="D22" s="1072"/>
      <c r="E22" s="1072"/>
      <c r="H22" s="656"/>
      <c r="O22" s="1074" t="s">
        <v>8</v>
      </c>
      <c r="P22" s="1073" t="s">
        <v>76</v>
      </c>
      <c r="Q22" s="1072" t="s">
        <v>597</v>
      </c>
      <c r="R22" s="1072"/>
      <c r="S22" s="1072"/>
      <c r="V22" s="656"/>
      <c r="AC22" s="1074" t="s">
        <v>8</v>
      </c>
      <c r="AD22" s="1073" t="s">
        <v>76</v>
      </c>
      <c r="AE22" s="1072" t="s">
        <v>597</v>
      </c>
      <c r="AF22" s="1072"/>
      <c r="AG22" s="1072"/>
      <c r="AJ22" s="656"/>
      <c r="AQ22" s="1074" t="s">
        <v>8</v>
      </c>
      <c r="AR22" s="1073" t="s">
        <v>76</v>
      </c>
      <c r="AS22" s="1072" t="s">
        <v>597</v>
      </c>
      <c r="AT22" s="1072"/>
      <c r="AU22" s="1072"/>
      <c r="AX22" s="656"/>
    </row>
    <row r="23" spans="1:55" ht="15" x14ac:dyDescent="0.2">
      <c r="A23" s="1074" t="s">
        <v>11</v>
      </c>
      <c r="B23" s="1073" t="s">
        <v>77</v>
      </c>
      <c r="C23" s="1072" t="s">
        <v>596</v>
      </c>
      <c r="D23" s="1072"/>
      <c r="E23" s="1072"/>
      <c r="H23" s="656"/>
      <c r="O23" s="1074" t="s">
        <v>11</v>
      </c>
      <c r="P23" s="1073" t="s">
        <v>77</v>
      </c>
      <c r="Q23" s="1072" t="s">
        <v>596</v>
      </c>
      <c r="R23" s="1072"/>
      <c r="S23" s="1072"/>
      <c r="V23" s="656"/>
      <c r="AC23" s="1074" t="s">
        <v>11</v>
      </c>
      <c r="AD23" s="1073" t="s">
        <v>77</v>
      </c>
      <c r="AE23" s="1072" t="s">
        <v>596</v>
      </c>
      <c r="AF23" s="1072"/>
      <c r="AG23" s="1072"/>
      <c r="AJ23" s="656"/>
      <c r="AQ23" s="1074" t="s">
        <v>11</v>
      </c>
      <c r="AR23" s="1073" t="s">
        <v>77</v>
      </c>
      <c r="AS23" s="1072" t="s">
        <v>596</v>
      </c>
      <c r="AT23" s="1072"/>
      <c r="AU23" s="1072"/>
      <c r="AX23" s="656"/>
    </row>
    <row r="24" spans="1:55" ht="15" x14ac:dyDescent="0.2">
      <c r="A24" s="1074" t="s">
        <v>13</v>
      </c>
      <c r="B24" s="1073" t="s">
        <v>78</v>
      </c>
      <c r="C24" s="1072" t="s">
        <v>595</v>
      </c>
      <c r="D24" s="1072"/>
      <c r="E24" s="1072"/>
      <c r="H24" s="656"/>
      <c r="O24" s="1074" t="s">
        <v>13</v>
      </c>
      <c r="P24" s="1073" t="s">
        <v>78</v>
      </c>
      <c r="Q24" s="1072" t="s">
        <v>595</v>
      </c>
      <c r="R24" s="1072"/>
      <c r="S24" s="1072"/>
      <c r="V24" s="656"/>
      <c r="AC24" s="1074" t="s">
        <v>13</v>
      </c>
      <c r="AD24" s="1073" t="s">
        <v>78</v>
      </c>
      <c r="AE24" s="1072" t="s">
        <v>595</v>
      </c>
      <c r="AF24" s="1072"/>
      <c r="AG24" s="1072"/>
      <c r="AJ24" s="656"/>
      <c r="AQ24" s="1074" t="s">
        <v>13</v>
      </c>
      <c r="AR24" s="1073" t="s">
        <v>78</v>
      </c>
      <c r="AS24" s="1072" t="s">
        <v>595</v>
      </c>
      <c r="AT24" s="1072"/>
      <c r="AU24" s="1072"/>
      <c r="AX24" s="656"/>
    </row>
    <row r="25" spans="1:55" ht="18" x14ac:dyDescent="0.25">
      <c r="A25" s="1074" t="s">
        <v>49</v>
      </c>
      <c r="B25" s="1073" t="s">
        <v>594</v>
      </c>
      <c r="C25" s="1072" t="s">
        <v>593</v>
      </c>
      <c r="D25" s="1072"/>
      <c r="E25" s="1072"/>
      <c r="F25" s="1071"/>
      <c r="G25" s="1071"/>
      <c r="H25" s="1071"/>
      <c r="I25" s="1071"/>
      <c r="J25" s="1071"/>
      <c r="K25" s="1071"/>
      <c r="L25" s="1071"/>
      <c r="M25" s="1071"/>
      <c r="O25" s="1074" t="s">
        <v>49</v>
      </c>
      <c r="P25" s="1073" t="s">
        <v>594</v>
      </c>
      <c r="Q25" s="1072" t="s">
        <v>627</v>
      </c>
      <c r="R25" s="1072"/>
      <c r="S25" s="1072"/>
      <c r="T25" s="1071"/>
      <c r="U25" s="1071"/>
      <c r="V25" s="1071"/>
      <c r="W25" s="1071"/>
      <c r="X25" s="1071"/>
      <c r="Y25" s="1071"/>
      <c r="Z25" s="1071"/>
      <c r="AA25" s="1071"/>
      <c r="AC25" s="1074" t="s">
        <v>49</v>
      </c>
      <c r="AD25" s="1073" t="s">
        <v>594</v>
      </c>
      <c r="AE25" s="1072" t="s">
        <v>627</v>
      </c>
      <c r="AF25" s="1072"/>
      <c r="AG25" s="1072"/>
      <c r="AH25" s="1071"/>
      <c r="AI25" s="1071"/>
      <c r="AJ25" s="1071"/>
      <c r="AK25" s="1071"/>
      <c r="AL25" s="1071"/>
      <c r="AM25" s="1071"/>
      <c r="AN25" s="1071"/>
      <c r="AO25" s="1071"/>
      <c r="AQ25" s="1074" t="s">
        <v>49</v>
      </c>
      <c r="AR25" s="1073" t="s">
        <v>594</v>
      </c>
      <c r="AS25" s="1072" t="s">
        <v>627</v>
      </c>
      <c r="AT25" s="1072"/>
      <c r="AU25" s="1072"/>
      <c r="AV25" s="1071"/>
      <c r="AW25" s="1071"/>
      <c r="AX25" s="1071"/>
      <c r="AY25" s="1071"/>
      <c r="AZ25" s="1071"/>
      <c r="BA25" s="1071"/>
      <c r="BB25" s="1071"/>
      <c r="BC25" s="1071"/>
    </row>
    <row r="26" spans="1:55" ht="18" x14ac:dyDescent="0.2">
      <c r="A26" s="1117"/>
      <c r="B26" s="1117"/>
      <c r="C26" s="1118" t="s">
        <v>626</v>
      </c>
      <c r="D26" s="1118"/>
      <c r="E26" s="1118"/>
      <c r="F26" s="1117"/>
      <c r="G26" s="1117"/>
      <c r="H26" s="1117"/>
      <c r="I26" s="1117"/>
      <c r="J26" s="1117"/>
      <c r="K26" s="1117"/>
      <c r="L26" s="1117"/>
      <c r="M26" s="1117"/>
      <c r="O26" s="1117"/>
      <c r="P26" s="1117"/>
      <c r="Q26" s="1118" t="s">
        <v>625</v>
      </c>
      <c r="R26" s="1118"/>
      <c r="S26" s="1118"/>
      <c r="T26" s="1117"/>
      <c r="U26" s="1117"/>
      <c r="V26" s="1117"/>
      <c r="W26" s="1117"/>
      <c r="X26" s="1117"/>
      <c r="Y26" s="1117"/>
      <c r="Z26" s="1117"/>
      <c r="AA26" s="1117"/>
      <c r="AC26" s="1117"/>
      <c r="AD26" s="1117"/>
      <c r="AE26" s="1118" t="s">
        <v>625</v>
      </c>
      <c r="AF26" s="1118"/>
      <c r="AG26" s="1118"/>
      <c r="AH26" s="1117"/>
      <c r="AI26" s="1117"/>
      <c r="AJ26" s="1117"/>
      <c r="AK26" s="1117"/>
      <c r="AL26" s="1117"/>
      <c r="AM26" s="1117"/>
      <c r="AN26" s="1117"/>
      <c r="AO26" s="1117"/>
      <c r="AQ26" s="1117"/>
      <c r="AR26" s="1117"/>
      <c r="AS26" s="1118" t="s">
        <v>625</v>
      </c>
      <c r="AT26" s="1118"/>
      <c r="AU26" s="1118"/>
      <c r="AV26" s="1117"/>
      <c r="AW26" s="1117"/>
      <c r="AX26" s="1117"/>
      <c r="AY26" s="1117"/>
      <c r="AZ26" s="1117"/>
      <c r="BA26" s="1117"/>
      <c r="BB26" s="1117"/>
      <c r="BC26" s="1117"/>
    </row>
    <row r="27" spans="1:55" ht="18" x14ac:dyDescent="0.25">
      <c r="A27" s="3169" t="s">
        <v>614</v>
      </c>
      <c r="B27" s="3169"/>
      <c r="C27" s="3169"/>
      <c r="D27" s="3169"/>
      <c r="E27" s="3169"/>
      <c r="F27" s="3169"/>
      <c r="G27" s="3169"/>
      <c r="H27" s="3169"/>
      <c r="I27" s="3169"/>
      <c r="J27" s="3169"/>
      <c r="K27" s="3169"/>
      <c r="L27" s="3169"/>
      <c r="M27" s="3169"/>
    </row>
    <row r="28" spans="1:55" ht="18" x14ac:dyDescent="0.25">
      <c r="A28" s="3169" t="s">
        <v>613</v>
      </c>
      <c r="B28" s="3169"/>
      <c r="C28" s="3169"/>
      <c r="D28" s="3169"/>
      <c r="E28" s="3169"/>
      <c r="F28" s="3169"/>
      <c r="G28" s="3169"/>
      <c r="H28" s="3169"/>
      <c r="I28" s="3169"/>
      <c r="J28" s="3169"/>
      <c r="K28" s="3169"/>
      <c r="L28" s="3169"/>
      <c r="M28" s="3169"/>
    </row>
    <row r="29" spans="1:55" ht="18" x14ac:dyDescent="0.25">
      <c r="A29" s="3169" t="s">
        <v>624</v>
      </c>
      <c r="B29" s="3169"/>
      <c r="C29" s="3169"/>
      <c r="D29" s="3169"/>
      <c r="E29" s="3169"/>
      <c r="F29" s="3169"/>
      <c r="G29" s="3169"/>
      <c r="H29" s="3169"/>
      <c r="I29" s="3169"/>
      <c r="J29" s="3169"/>
      <c r="K29" s="3169"/>
      <c r="L29" s="3169"/>
      <c r="M29" s="3169"/>
    </row>
    <row r="30" spans="1:55" ht="18" x14ac:dyDescent="0.25">
      <c r="A30" s="983"/>
      <c r="B30" s="983"/>
      <c r="C30" s="983"/>
      <c r="D30" s="983"/>
      <c r="E30" s="983"/>
      <c r="F30" s="1116"/>
      <c r="G30" s="983"/>
      <c r="H30" s="983"/>
      <c r="I30" s="983"/>
      <c r="J30" s="983"/>
      <c r="K30" s="983"/>
      <c r="L30" s="983"/>
      <c r="M30" s="983"/>
    </row>
    <row r="31" spans="1:55" ht="18.75" thickBot="1" x14ac:dyDescent="0.3">
      <c r="A31" s="983"/>
      <c r="B31" s="983"/>
      <c r="C31" s="983"/>
      <c r="D31" s="983"/>
      <c r="E31" s="983"/>
      <c r="F31" s="1116"/>
      <c r="G31" s="983"/>
      <c r="H31" s="983"/>
      <c r="I31" s="983"/>
      <c r="J31" s="983"/>
      <c r="K31" s="983"/>
      <c r="L31" s="983"/>
      <c r="M31" s="983"/>
    </row>
    <row r="32" spans="1:55" ht="16.5" thickBot="1" x14ac:dyDescent="0.3">
      <c r="A32" s="3179" t="s">
        <v>0</v>
      </c>
      <c r="B32" s="3179" t="s">
        <v>553</v>
      </c>
      <c r="C32" s="3162" t="s">
        <v>611</v>
      </c>
      <c r="D32" s="3163"/>
      <c r="E32" s="3163"/>
      <c r="F32" s="3164"/>
      <c r="G32" s="3164"/>
      <c r="H32" s="3165"/>
      <c r="I32" s="3166" t="s">
        <v>610</v>
      </c>
      <c r="J32" s="3166"/>
      <c r="K32" s="3166"/>
      <c r="L32" s="3166"/>
      <c r="M32" s="3167"/>
    </row>
    <row r="33" spans="1:13" ht="15.75" x14ac:dyDescent="0.25">
      <c r="A33" s="3174"/>
      <c r="B33" s="3174"/>
      <c r="C33" s="3168" t="s">
        <v>556</v>
      </c>
      <c r="D33" s="3170" t="s">
        <v>39</v>
      </c>
      <c r="E33" s="3171"/>
      <c r="F33" s="3172" t="s">
        <v>38</v>
      </c>
      <c r="G33" s="3173"/>
      <c r="H33" s="3174" t="s">
        <v>609</v>
      </c>
      <c r="I33" s="1115" t="s">
        <v>76</v>
      </c>
      <c r="J33" s="1114" t="s">
        <v>77</v>
      </c>
      <c r="K33" s="1114" t="s">
        <v>78</v>
      </c>
      <c r="L33" s="1114" t="s">
        <v>594</v>
      </c>
      <c r="M33" s="1113" t="s">
        <v>430</v>
      </c>
    </row>
    <row r="34" spans="1:13" ht="16.5" thickBot="1" x14ac:dyDescent="0.3">
      <c r="A34" s="3180"/>
      <c r="B34" s="3180"/>
      <c r="C34" s="3168"/>
      <c r="D34" s="1111" t="s">
        <v>127</v>
      </c>
      <c r="E34" s="1112" t="s">
        <v>131</v>
      </c>
      <c r="F34" s="1111" t="s">
        <v>127</v>
      </c>
      <c r="G34" s="1110" t="s">
        <v>131</v>
      </c>
      <c r="H34" s="3174"/>
      <c r="I34" s="1109" t="s">
        <v>444</v>
      </c>
      <c r="J34" s="1108" t="s">
        <v>444</v>
      </c>
      <c r="K34" s="1108" t="s">
        <v>444</v>
      </c>
      <c r="L34" s="1108" t="s">
        <v>444</v>
      </c>
      <c r="M34" s="1107" t="s">
        <v>444</v>
      </c>
    </row>
    <row r="35" spans="1:13" ht="15" x14ac:dyDescent="0.2">
      <c r="A35" s="1106">
        <v>0</v>
      </c>
      <c r="B35" s="1105" t="s">
        <v>608</v>
      </c>
      <c r="C35" s="1104">
        <v>0</v>
      </c>
      <c r="D35" s="1101">
        <v>0</v>
      </c>
      <c r="E35" s="1099">
        <v>0</v>
      </c>
      <c r="F35" s="1101">
        <v>0</v>
      </c>
      <c r="G35" s="1103">
        <v>0</v>
      </c>
      <c r="H35" s="1102">
        <f t="shared" ref="H35:H44" si="29">SUM(D35:G35)</f>
        <v>0</v>
      </c>
      <c r="I35" s="1101">
        <v>0</v>
      </c>
      <c r="J35" s="1100">
        <v>0</v>
      </c>
      <c r="K35" s="1100">
        <v>0</v>
      </c>
      <c r="L35" s="1100">
        <v>0</v>
      </c>
      <c r="M35" s="1099">
        <f t="shared" ref="M35:M44" si="30">SUM(I35:L35)</f>
        <v>0</v>
      </c>
    </row>
    <row r="36" spans="1:13" ht="15" x14ac:dyDescent="0.2">
      <c r="A36" s="1098">
        <v>1</v>
      </c>
      <c r="B36" s="1097" t="s">
        <v>607</v>
      </c>
      <c r="C36" s="1096">
        <v>0</v>
      </c>
      <c r="D36" s="1093">
        <v>0</v>
      </c>
      <c r="E36" s="1091">
        <v>0</v>
      </c>
      <c r="F36" s="1093">
        <v>0</v>
      </c>
      <c r="G36" s="1095">
        <v>0</v>
      </c>
      <c r="H36" s="1094">
        <f t="shared" si="29"/>
        <v>0</v>
      </c>
      <c r="I36" s="1093">
        <v>0</v>
      </c>
      <c r="J36" s="1092">
        <v>0</v>
      </c>
      <c r="K36" s="1092">
        <v>0</v>
      </c>
      <c r="L36" s="1092">
        <v>0</v>
      </c>
      <c r="M36" s="1091">
        <f t="shared" si="30"/>
        <v>0</v>
      </c>
    </row>
    <row r="37" spans="1:13" ht="15" x14ac:dyDescent="0.2">
      <c r="A37" s="1098">
        <v>2</v>
      </c>
      <c r="B37" s="1097" t="s">
        <v>606</v>
      </c>
      <c r="C37" s="1096">
        <v>0</v>
      </c>
      <c r="D37" s="1093">
        <v>0</v>
      </c>
      <c r="E37" s="1091">
        <v>0</v>
      </c>
      <c r="F37" s="1093">
        <v>0</v>
      </c>
      <c r="G37" s="1095">
        <v>0</v>
      </c>
      <c r="H37" s="1094">
        <f t="shared" si="29"/>
        <v>0</v>
      </c>
      <c r="I37" s="1093">
        <v>0</v>
      </c>
      <c r="J37" s="1092">
        <v>0</v>
      </c>
      <c r="K37" s="1092">
        <v>0</v>
      </c>
      <c r="L37" s="1092">
        <v>0</v>
      </c>
      <c r="M37" s="1091">
        <f t="shared" si="30"/>
        <v>0</v>
      </c>
    </row>
    <row r="38" spans="1:13" ht="15" x14ac:dyDescent="0.2">
      <c r="A38" s="1098">
        <v>3</v>
      </c>
      <c r="B38" s="1097" t="s">
        <v>605</v>
      </c>
      <c r="C38" s="1096">
        <v>2</v>
      </c>
      <c r="D38" s="1093">
        <v>26</v>
      </c>
      <c r="E38" s="1091">
        <v>5</v>
      </c>
      <c r="F38" s="1093">
        <v>0</v>
      </c>
      <c r="G38" s="1095">
        <v>0</v>
      </c>
      <c r="H38" s="1094">
        <f t="shared" si="29"/>
        <v>31</v>
      </c>
      <c r="I38" s="1093">
        <v>2</v>
      </c>
      <c r="J38" s="1092">
        <v>2</v>
      </c>
      <c r="K38" s="1092">
        <v>2</v>
      </c>
      <c r="L38" s="1092">
        <v>2</v>
      </c>
      <c r="M38" s="1091">
        <f t="shared" si="30"/>
        <v>8</v>
      </c>
    </row>
    <row r="39" spans="1:13" ht="15" x14ac:dyDescent="0.2">
      <c r="A39" s="1098">
        <v>4</v>
      </c>
      <c r="B39" s="1097" t="s">
        <v>604</v>
      </c>
      <c r="C39" s="1096">
        <v>0</v>
      </c>
      <c r="D39" s="1093">
        <v>0</v>
      </c>
      <c r="E39" s="1091">
        <v>0</v>
      </c>
      <c r="F39" s="1093">
        <v>0</v>
      </c>
      <c r="G39" s="1095">
        <v>0</v>
      </c>
      <c r="H39" s="1094">
        <f t="shared" si="29"/>
        <v>0</v>
      </c>
      <c r="I39" s="1093">
        <v>0</v>
      </c>
      <c r="J39" s="1092">
        <v>0</v>
      </c>
      <c r="K39" s="1092">
        <v>0</v>
      </c>
      <c r="L39" s="1092">
        <v>0</v>
      </c>
      <c r="M39" s="1091">
        <f t="shared" si="30"/>
        <v>0</v>
      </c>
    </row>
    <row r="40" spans="1:13" ht="15" x14ac:dyDescent="0.2">
      <c r="A40" s="1098">
        <v>5</v>
      </c>
      <c r="B40" s="1097" t="s">
        <v>603</v>
      </c>
      <c r="C40" s="1096">
        <v>0</v>
      </c>
      <c r="D40" s="1093">
        <v>0</v>
      </c>
      <c r="E40" s="1091">
        <v>0</v>
      </c>
      <c r="F40" s="1093">
        <v>0</v>
      </c>
      <c r="G40" s="1095">
        <v>0</v>
      </c>
      <c r="H40" s="1094">
        <f t="shared" si="29"/>
        <v>0</v>
      </c>
      <c r="I40" s="1093">
        <v>0</v>
      </c>
      <c r="J40" s="1092">
        <v>0</v>
      </c>
      <c r="K40" s="1092">
        <v>0</v>
      </c>
      <c r="L40" s="1092">
        <v>0</v>
      </c>
      <c r="M40" s="1091">
        <f t="shared" si="30"/>
        <v>0</v>
      </c>
    </row>
    <row r="41" spans="1:13" ht="15" x14ac:dyDescent="0.2">
      <c r="A41" s="1098">
        <v>6</v>
      </c>
      <c r="B41" s="1097" t="s">
        <v>602</v>
      </c>
      <c r="C41" s="1096">
        <v>4</v>
      </c>
      <c r="D41" s="1093">
        <v>123</v>
      </c>
      <c r="E41" s="1091">
        <v>35</v>
      </c>
      <c r="F41" s="1093">
        <v>0</v>
      </c>
      <c r="G41" s="1095">
        <v>0</v>
      </c>
      <c r="H41" s="1094">
        <f t="shared" si="29"/>
        <v>158</v>
      </c>
      <c r="I41" s="1093">
        <v>3</v>
      </c>
      <c r="J41" s="1092">
        <v>3</v>
      </c>
      <c r="K41" s="1092">
        <v>3</v>
      </c>
      <c r="L41" s="1092">
        <v>3</v>
      </c>
      <c r="M41" s="1091">
        <f t="shared" si="30"/>
        <v>12</v>
      </c>
    </row>
    <row r="42" spans="1:13" ht="15" x14ac:dyDescent="0.2">
      <c r="A42" s="1098">
        <v>7</v>
      </c>
      <c r="B42" s="1097" t="s">
        <v>601</v>
      </c>
      <c r="C42" s="1096">
        <v>2</v>
      </c>
      <c r="D42" s="1093">
        <v>1786</v>
      </c>
      <c r="E42" s="1091">
        <v>358</v>
      </c>
      <c r="F42" s="1093">
        <v>0</v>
      </c>
      <c r="G42" s="1095">
        <v>0</v>
      </c>
      <c r="H42" s="1094">
        <f t="shared" si="29"/>
        <v>2144</v>
      </c>
      <c r="I42" s="1093">
        <v>2</v>
      </c>
      <c r="J42" s="1092">
        <v>2</v>
      </c>
      <c r="K42" s="1092">
        <v>0</v>
      </c>
      <c r="L42" s="1092">
        <v>2</v>
      </c>
      <c r="M42" s="1091">
        <f t="shared" si="30"/>
        <v>6</v>
      </c>
    </row>
    <row r="43" spans="1:13" ht="15" x14ac:dyDescent="0.2">
      <c r="A43" s="1098">
        <v>8</v>
      </c>
      <c r="B43" s="1097" t="s">
        <v>600</v>
      </c>
      <c r="C43" s="1096">
        <v>4</v>
      </c>
      <c r="D43" s="1093">
        <v>123</v>
      </c>
      <c r="E43" s="1091">
        <v>28</v>
      </c>
      <c r="F43" s="1093">
        <v>0</v>
      </c>
      <c r="G43" s="1095">
        <v>0</v>
      </c>
      <c r="H43" s="1094">
        <f t="shared" si="29"/>
        <v>151</v>
      </c>
      <c r="I43" s="1093">
        <v>4</v>
      </c>
      <c r="J43" s="1092">
        <v>4</v>
      </c>
      <c r="K43" s="1092">
        <v>0</v>
      </c>
      <c r="L43" s="1092">
        <v>4</v>
      </c>
      <c r="M43" s="1091">
        <f t="shared" si="30"/>
        <v>12</v>
      </c>
    </row>
    <row r="44" spans="1:13" ht="15.75" thickBot="1" x14ac:dyDescent="0.25">
      <c r="A44" s="1090">
        <v>9</v>
      </c>
      <c r="B44" s="1089" t="s">
        <v>599</v>
      </c>
      <c r="C44" s="1088">
        <v>4</v>
      </c>
      <c r="D44" s="1086">
        <v>827</v>
      </c>
      <c r="E44" s="1087">
        <v>14</v>
      </c>
      <c r="F44" s="1086">
        <v>0</v>
      </c>
      <c r="G44" s="1085">
        <v>0</v>
      </c>
      <c r="H44" s="1084">
        <f t="shared" si="29"/>
        <v>841</v>
      </c>
      <c r="I44" s="1083">
        <v>3</v>
      </c>
      <c r="J44" s="1082">
        <v>3</v>
      </c>
      <c r="K44" s="1082">
        <v>3</v>
      </c>
      <c r="L44" s="1082">
        <v>3</v>
      </c>
      <c r="M44" s="1081">
        <f t="shared" si="30"/>
        <v>12</v>
      </c>
    </row>
    <row r="45" spans="1:13" ht="16.5" thickBot="1" x14ac:dyDescent="0.25">
      <c r="A45" s="3159" t="s">
        <v>3</v>
      </c>
      <c r="B45" s="3160"/>
      <c r="C45" s="1080">
        <f t="shared" ref="C45:M45" si="31">SUM(C35:C44)</f>
        <v>16</v>
      </c>
      <c r="D45" s="1077">
        <f t="shared" si="31"/>
        <v>2885</v>
      </c>
      <c r="E45" s="1075">
        <f t="shared" si="31"/>
        <v>440</v>
      </c>
      <c r="F45" s="1077">
        <f t="shared" si="31"/>
        <v>0</v>
      </c>
      <c r="G45" s="1079">
        <f t="shared" si="31"/>
        <v>0</v>
      </c>
      <c r="H45" s="1078">
        <f t="shared" si="31"/>
        <v>3325</v>
      </c>
      <c r="I45" s="1077">
        <f t="shared" si="31"/>
        <v>14</v>
      </c>
      <c r="J45" s="1076">
        <f t="shared" si="31"/>
        <v>14</v>
      </c>
      <c r="K45" s="1076">
        <f t="shared" si="31"/>
        <v>8</v>
      </c>
      <c r="L45" s="1076">
        <f t="shared" si="31"/>
        <v>14</v>
      </c>
      <c r="M45" s="1075">
        <f t="shared" si="31"/>
        <v>50</v>
      </c>
    </row>
    <row r="46" spans="1:13" x14ac:dyDescent="0.2">
      <c r="F46" s="656"/>
    </row>
    <row r="47" spans="1:13" ht="15" x14ac:dyDescent="0.2">
      <c r="A47" s="3161" t="s">
        <v>598</v>
      </c>
      <c r="B47" s="3161"/>
    </row>
    <row r="48" spans="1:13" ht="15" x14ac:dyDescent="0.2">
      <c r="A48" s="1074" t="s">
        <v>8</v>
      </c>
      <c r="B48" s="1073" t="s">
        <v>76</v>
      </c>
      <c r="C48" s="1072" t="s">
        <v>597</v>
      </c>
      <c r="D48" s="1072"/>
      <c r="E48" s="1072"/>
      <c r="H48" s="656"/>
    </row>
    <row r="49" spans="1:13" ht="15" x14ac:dyDescent="0.2">
      <c r="A49" s="1074" t="s">
        <v>11</v>
      </c>
      <c r="B49" s="1073" t="s">
        <v>77</v>
      </c>
      <c r="C49" s="1072" t="s">
        <v>596</v>
      </c>
      <c r="D49" s="1072"/>
      <c r="E49" s="1072"/>
      <c r="H49" s="656"/>
    </row>
    <row r="50" spans="1:13" ht="15" x14ac:dyDescent="0.2">
      <c r="A50" s="1074" t="s">
        <v>13</v>
      </c>
      <c r="B50" s="1073" t="s">
        <v>78</v>
      </c>
      <c r="C50" s="1072" t="s">
        <v>595</v>
      </c>
      <c r="D50" s="1072"/>
      <c r="E50" s="1072"/>
      <c r="H50" s="656"/>
    </row>
    <row r="51" spans="1:13" ht="18" x14ac:dyDescent="0.25">
      <c r="A51" s="1074" t="s">
        <v>49</v>
      </c>
      <c r="B51" s="1073" t="s">
        <v>594</v>
      </c>
      <c r="C51" s="1072" t="s">
        <v>593</v>
      </c>
      <c r="D51" s="1072"/>
      <c r="E51" s="1072"/>
      <c r="F51" s="1071"/>
      <c r="G51" s="1071"/>
      <c r="H51" s="1071"/>
      <c r="I51" s="1071"/>
      <c r="J51" s="1071"/>
      <c r="K51" s="1071"/>
      <c r="L51" s="1071"/>
      <c r="M51" s="1071"/>
    </row>
    <row r="53" spans="1:13" ht="18" x14ac:dyDescent="0.25">
      <c r="A53" s="3169" t="s">
        <v>614</v>
      </c>
      <c r="B53" s="3169"/>
      <c r="C53" s="3169"/>
      <c r="D53" s="3169"/>
      <c r="E53" s="3169"/>
      <c r="F53" s="3169"/>
      <c r="G53" s="3169"/>
      <c r="H53" s="3169"/>
      <c r="I53" s="3169"/>
      <c r="J53" s="3169"/>
      <c r="K53" s="3169"/>
      <c r="L53" s="3169"/>
      <c r="M53" s="3169"/>
    </row>
    <row r="54" spans="1:13" ht="18" x14ac:dyDescent="0.25">
      <c r="A54" s="3169" t="s">
        <v>613</v>
      </c>
      <c r="B54" s="3169"/>
      <c r="C54" s="3169"/>
      <c r="D54" s="3169"/>
      <c r="E54" s="3169"/>
      <c r="F54" s="3169"/>
      <c r="G54" s="3169"/>
      <c r="H54" s="3169"/>
      <c r="I54" s="3169"/>
      <c r="J54" s="3169"/>
      <c r="K54" s="3169"/>
      <c r="L54" s="3169"/>
      <c r="M54" s="3169"/>
    </row>
    <row r="55" spans="1:13" ht="18" x14ac:dyDescent="0.25">
      <c r="A55" s="3169" t="s">
        <v>623</v>
      </c>
      <c r="B55" s="3169"/>
      <c r="C55" s="3169"/>
      <c r="D55" s="3169"/>
      <c r="E55" s="3169"/>
      <c r="F55" s="3169"/>
      <c r="G55" s="3169"/>
      <c r="H55" s="3169"/>
      <c r="I55" s="3169"/>
      <c r="J55" s="3169"/>
      <c r="K55" s="3169"/>
      <c r="L55" s="3169"/>
      <c r="M55" s="3169"/>
    </row>
    <row r="56" spans="1:13" ht="18" x14ac:dyDescent="0.25">
      <c r="A56" s="983"/>
      <c r="B56" s="983"/>
      <c r="C56" s="983"/>
      <c r="D56" s="983"/>
      <c r="E56" s="983"/>
      <c r="F56" s="1116"/>
      <c r="G56" s="983"/>
      <c r="H56" s="983"/>
      <c r="I56" s="983"/>
      <c r="J56" s="983"/>
      <c r="K56" s="983"/>
      <c r="L56" s="983"/>
      <c r="M56" s="983"/>
    </row>
    <row r="57" spans="1:13" ht="18.75" thickBot="1" x14ac:dyDescent="0.3">
      <c r="A57" s="983"/>
      <c r="B57" s="983"/>
      <c r="C57" s="983"/>
      <c r="D57" s="983"/>
      <c r="E57" s="983"/>
      <c r="F57" s="1116"/>
      <c r="G57" s="983"/>
      <c r="H57" s="983"/>
      <c r="I57" s="983"/>
      <c r="J57" s="983"/>
      <c r="K57" s="983"/>
      <c r="L57" s="983"/>
      <c r="M57" s="983"/>
    </row>
    <row r="58" spans="1:13" ht="16.5" thickBot="1" x14ac:dyDescent="0.3">
      <c r="A58" s="3179" t="s">
        <v>0</v>
      </c>
      <c r="B58" s="3179" t="s">
        <v>553</v>
      </c>
      <c r="C58" s="3162" t="s">
        <v>611</v>
      </c>
      <c r="D58" s="3163"/>
      <c r="E58" s="3163"/>
      <c r="F58" s="3164"/>
      <c r="G58" s="3164"/>
      <c r="H58" s="3165"/>
      <c r="I58" s="3166" t="s">
        <v>610</v>
      </c>
      <c r="J58" s="3166"/>
      <c r="K58" s="3166"/>
      <c r="L58" s="3166"/>
      <c r="M58" s="3167"/>
    </row>
    <row r="59" spans="1:13" ht="15.75" x14ac:dyDescent="0.25">
      <c r="A59" s="3174"/>
      <c r="B59" s="3174"/>
      <c r="C59" s="3168" t="s">
        <v>556</v>
      </c>
      <c r="D59" s="3170" t="s">
        <v>39</v>
      </c>
      <c r="E59" s="3171"/>
      <c r="F59" s="3172" t="s">
        <v>38</v>
      </c>
      <c r="G59" s="3173"/>
      <c r="H59" s="3174" t="s">
        <v>609</v>
      </c>
      <c r="I59" s="1115" t="s">
        <v>76</v>
      </c>
      <c r="J59" s="1114" t="s">
        <v>77</v>
      </c>
      <c r="K59" s="1114" t="s">
        <v>78</v>
      </c>
      <c r="L59" s="1114" t="s">
        <v>594</v>
      </c>
      <c r="M59" s="1113" t="s">
        <v>430</v>
      </c>
    </row>
    <row r="60" spans="1:13" ht="16.5" thickBot="1" x14ac:dyDescent="0.3">
      <c r="A60" s="3180"/>
      <c r="B60" s="3180"/>
      <c r="C60" s="3168"/>
      <c r="D60" s="1111" t="s">
        <v>127</v>
      </c>
      <c r="E60" s="1112" t="s">
        <v>131</v>
      </c>
      <c r="F60" s="1111" t="s">
        <v>127</v>
      </c>
      <c r="G60" s="1110" t="s">
        <v>131</v>
      </c>
      <c r="H60" s="3174"/>
      <c r="I60" s="1109" t="s">
        <v>444</v>
      </c>
      <c r="J60" s="1108" t="s">
        <v>444</v>
      </c>
      <c r="K60" s="1108" t="s">
        <v>444</v>
      </c>
      <c r="L60" s="1108" t="s">
        <v>444</v>
      </c>
      <c r="M60" s="1107" t="s">
        <v>444</v>
      </c>
    </row>
    <row r="61" spans="1:13" ht="15" x14ac:dyDescent="0.2">
      <c r="A61" s="1106">
        <v>0</v>
      </c>
      <c r="B61" s="1105" t="s">
        <v>608</v>
      </c>
      <c r="C61" s="1104">
        <v>0</v>
      </c>
      <c r="D61" s="1101">
        <v>0</v>
      </c>
      <c r="E61" s="1099">
        <v>0</v>
      </c>
      <c r="F61" s="1101">
        <v>0</v>
      </c>
      <c r="G61" s="1103">
        <v>0</v>
      </c>
      <c r="H61" s="1102">
        <f t="shared" ref="H61:H70" si="32">SUM(D61:G61)</f>
        <v>0</v>
      </c>
      <c r="I61" s="1101">
        <v>0</v>
      </c>
      <c r="J61" s="1100">
        <v>0</v>
      </c>
      <c r="K61" s="1100">
        <v>0</v>
      </c>
      <c r="L61" s="1100">
        <v>0</v>
      </c>
      <c r="M61" s="1099">
        <f t="shared" ref="M61:M70" si="33">SUM(I61:L61)</f>
        <v>0</v>
      </c>
    </row>
    <row r="62" spans="1:13" ht="15" x14ac:dyDescent="0.2">
      <c r="A62" s="1098">
        <v>1</v>
      </c>
      <c r="B62" s="1097" t="s">
        <v>607</v>
      </c>
      <c r="C62" s="1096">
        <v>0</v>
      </c>
      <c r="D62" s="1093">
        <v>0</v>
      </c>
      <c r="E62" s="1091">
        <v>0</v>
      </c>
      <c r="F62" s="1093">
        <v>0</v>
      </c>
      <c r="G62" s="1095">
        <v>0</v>
      </c>
      <c r="H62" s="1094">
        <f t="shared" si="32"/>
        <v>0</v>
      </c>
      <c r="I62" s="1093">
        <v>0</v>
      </c>
      <c r="J62" s="1092">
        <v>0</v>
      </c>
      <c r="K62" s="1092">
        <v>0</v>
      </c>
      <c r="L62" s="1092">
        <v>0</v>
      </c>
      <c r="M62" s="1091">
        <f t="shared" si="33"/>
        <v>0</v>
      </c>
    </row>
    <row r="63" spans="1:13" ht="15" x14ac:dyDescent="0.2">
      <c r="A63" s="1098">
        <v>2</v>
      </c>
      <c r="B63" s="1097" t="s">
        <v>606</v>
      </c>
      <c r="C63" s="1096">
        <v>0</v>
      </c>
      <c r="D63" s="1093">
        <v>0</v>
      </c>
      <c r="E63" s="1091">
        <v>0</v>
      </c>
      <c r="F63" s="1093">
        <v>0</v>
      </c>
      <c r="G63" s="1095">
        <v>0</v>
      </c>
      <c r="H63" s="1094">
        <f t="shared" si="32"/>
        <v>0</v>
      </c>
      <c r="I63" s="1093">
        <v>0</v>
      </c>
      <c r="J63" s="1092">
        <v>0</v>
      </c>
      <c r="K63" s="1092">
        <v>0</v>
      </c>
      <c r="L63" s="1092">
        <v>0</v>
      </c>
      <c r="M63" s="1091">
        <f t="shared" si="33"/>
        <v>0</v>
      </c>
    </row>
    <row r="64" spans="1:13" ht="15" x14ac:dyDescent="0.2">
      <c r="A64" s="1098">
        <v>3</v>
      </c>
      <c r="B64" s="1097" t="s">
        <v>605</v>
      </c>
      <c r="C64" s="1096">
        <v>3</v>
      </c>
      <c r="D64" s="1093">
        <v>170</v>
      </c>
      <c r="E64" s="1091">
        <v>15</v>
      </c>
      <c r="F64" s="1093">
        <v>0</v>
      </c>
      <c r="G64" s="1095">
        <v>0</v>
      </c>
      <c r="H64" s="1094">
        <f t="shared" si="32"/>
        <v>185</v>
      </c>
      <c r="I64" s="1093">
        <v>3</v>
      </c>
      <c r="J64" s="1092">
        <v>3</v>
      </c>
      <c r="K64" s="1092">
        <v>2</v>
      </c>
      <c r="L64" s="1092">
        <v>3</v>
      </c>
      <c r="M64" s="1091">
        <f t="shared" si="33"/>
        <v>11</v>
      </c>
    </row>
    <row r="65" spans="1:13" ht="15" x14ac:dyDescent="0.2">
      <c r="A65" s="1098">
        <v>4</v>
      </c>
      <c r="B65" s="1097" t="s">
        <v>604</v>
      </c>
      <c r="C65" s="1096">
        <v>0</v>
      </c>
      <c r="D65" s="1093">
        <v>0</v>
      </c>
      <c r="E65" s="1091">
        <v>0</v>
      </c>
      <c r="F65" s="1093">
        <v>0</v>
      </c>
      <c r="G65" s="1095">
        <v>0</v>
      </c>
      <c r="H65" s="1094">
        <f t="shared" si="32"/>
        <v>0</v>
      </c>
      <c r="I65" s="1093">
        <v>0</v>
      </c>
      <c r="J65" s="1092">
        <v>0</v>
      </c>
      <c r="K65" s="1092">
        <v>0</v>
      </c>
      <c r="L65" s="1092">
        <v>0</v>
      </c>
      <c r="M65" s="1091">
        <f t="shared" si="33"/>
        <v>0</v>
      </c>
    </row>
    <row r="66" spans="1:13" ht="15" x14ac:dyDescent="0.2">
      <c r="A66" s="1098">
        <v>5</v>
      </c>
      <c r="B66" s="1097" t="s">
        <v>603</v>
      </c>
      <c r="C66" s="1096">
        <v>1</v>
      </c>
      <c r="D66" s="1093">
        <v>59</v>
      </c>
      <c r="E66" s="1091">
        <v>8</v>
      </c>
      <c r="F66" s="1093">
        <v>0</v>
      </c>
      <c r="G66" s="1095">
        <v>0</v>
      </c>
      <c r="H66" s="1094">
        <f t="shared" si="32"/>
        <v>67</v>
      </c>
      <c r="I66" s="1093">
        <v>1</v>
      </c>
      <c r="J66" s="1092">
        <v>1</v>
      </c>
      <c r="K66" s="1092">
        <v>0</v>
      </c>
      <c r="L66" s="1092">
        <v>1</v>
      </c>
      <c r="M66" s="1091">
        <f t="shared" si="33"/>
        <v>3</v>
      </c>
    </row>
    <row r="67" spans="1:13" ht="15" x14ac:dyDescent="0.2">
      <c r="A67" s="1098">
        <v>6</v>
      </c>
      <c r="B67" s="1097" t="s">
        <v>602</v>
      </c>
      <c r="C67" s="1096">
        <v>3</v>
      </c>
      <c r="D67" s="1093">
        <v>52</v>
      </c>
      <c r="E67" s="1091">
        <v>59</v>
      </c>
      <c r="F67" s="1093">
        <v>0</v>
      </c>
      <c r="G67" s="1095">
        <v>0</v>
      </c>
      <c r="H67" s="1094">
        <f t="shared" si="32"/>
        <v>111</v>
      </c>
      <c r="I67" s="1093">
        <v>3</v>
      </c>
      <c r="J67" s="1092">
        <v>3</v>
      </c>
      <c r="K67" s="1092">
        <v>1</v>
      </c>
      <c r="L67" s="1092">
        <v>3</v>
      </c>
      <c r="M67" s="1091">
        <f t="shared" si="33"/>
        <v>10</v>
      </c>
    </row>
    <row r="68" spans="1:13" ht="15" x14ac:dyDescent="0.2">
      <c r="A68" s="1098">
        <v>7</v>
      </c>
      <c r="B68" s="1097" t="s">
        <v>601</v>
      </c>
      <c r="C68" s="1096">
        <v>7</v>
      </c>
      <c r="D68" s="1093">
        <v>2532</v>
      </c>
      <c r="E68" s="1091">
        <v>139</v>
      </c>
      <c r="F68" s="1093">
        <v>0</v>
      </c>
      <c r="G68" s="1095">
        <v>0</v>
      </c>
      <c r="H68" s="1094">
        <f t="shared" si="32"/>
        <v>2671</v>
      </c>
      <c r="I68" s="1093">
        <v>7</v>
      </c>
      <c r="J68" s="1092">
        <v>7</v>
      </c>
      <c r="K68" s="1092">
        <v>0</v>
      </c>
      <c r="L68" s="1092">
        <v>7</v>
      </c>
      <c r="M68" s="1091">
        <f t="shared" si="33"/>
        <v>21</v>
      </c>
    </row>
    <row r="69" spans="1:13" ht="15" x14ac:dyDescent="0.2">
      <c r="A69" s="1098">
        <v>8</v>
      </c>
      <c r="B69" s="1097" t="s">
        <v>600</v>
      </c>
      <c r="C69" s="1096">
        <v>4</v>
      </c>
      <c r="D69" s="1093">
        <v>19</v>
      </c>
      <c r="E69" s="1091">
        <v>8</v>
      </c>
      <c r="F69" s="1093">
        <v>0</v>
      </c>
      <c r="G69" s="1095">
        <v>0</v>
      </c>
      <c r="H69" s="1094">
        <f t="shared" si="32"/>
        <v>27</v>
      </c>
      <c r="I69" s="1093">
        <v>4</v>
      </c>
      <c r="J69" s="1092">
        <v>4</v>
      </c>
      <c r="K69" s="1092">
        <v>1</v>
      </c>
      <c r="L69" s="1092">
        <v>4</v>
      </c>
      <c r="M69" s="1091">
        <f t="shared" si="33"/>
        <v>13</v>
      </c>
    </row>
    <row r="70" spans="1:13" ht="15.75" thickBot="1" x14ac:dyDescent="0.25">
      <c r="A70" s="1090">
        <v>9</v>
      </c>
      <c r="B70" s="1089" t="s">
        <v>599</v>
      </c>
      <c r="C70" s="1088">
        <v>2</v>
      </c>
      <c r="D70" s="1086">
        <v>411</v>
      </c>
      <c r="E70" s="1087">
        <v>64</v>
      </c>
      <c r="F70" s="1086">
        <v>0</v>
      </c>
      <c r="G70" s="1085">
        <v>0</v>
      </c>
      <c r="H70" s="1084">
        <f t="shared" si="32"/>
        <v>475</v>
      </c>
      <c r="I70" s="1083">
        <v>2</v>
      </c>
      <c r="J70" s="1082">
        <v>2</v>
      </c>
      <c r="K70" s="1082">
        <v>2</v>
      </c>
      <c r="L70" s="1082">
        <v>2</v>
      </c>
      <c r="M70" s="1081">
        <f t="shared" si="33"/>
        <v>8</v>
      </c>
    </row>
    <row r="71" spans="1:13" ht="16.5" thickBot="1" x14ac:dyDescent="0.25">
      <c r="A71" s="3159" t="s">
        <v>3</v>
      </c>
      <c r="B71" s="3160"/>
      <c r="C71" s="1080">
        <f t="shared" ref="C71:M71" si="34">SUM(C61:C70)</f>
        <v>20</v>
      </c>
      <c r="D71" s="1077">
        <f t="shared" si="34"/>
        <v>3243</v>
      </c>
      <c r="E71" s="1075">
        <f t="shared" si="34"/>
        <v>293</v>
      </c>
      <c r="F71" s="1077">
        <f t="shared" si="34"/>
        <v>0</v>
      </c>
      <c r="G71" s="1079">
        <f t="shared" si="34"/>
        <v>0</v>
      </c>
      <c r="H71" s="1078">
        <f t="shared" si="34"/>
        <v>3536</v>
      </c>
      <c r="I71" s="1077">
        <f t="shared" si="34"/>
        <v>20</v>
      </c>
      <c r="J71" s="1076">
        <f t="shared" si="34"/>
        <v>20</v>
      </c>
      <c r="K71" s="1076">
        <f t="shared" si="34"/>
        <v>6</v>
      </c>
      <c r="L71" s="1076">
        <f t="shared" si="34"/>
        <v>20</v>
      </c>
      <c r="M71" s="1075">
        <f t="shared" si="34"/>
        <v>66</v>
      </c>
    </row>
    <row r="72" spans="1:13" x14ac:dyDescent="0.2">
      <c r="F72" s="656"/>
    </row>
    <row r="73" spans="1:13" ht="15" x14ac:dyDescent="0.2">
      <c r="A73" s="3161" t="s">
        <v>598</v>
      </c>
      <c r="B73" s="3161"/>
    </row>
    <row r="74" spans="1:13" ht="15" x14ac:dyDescent="0.2">
      <c r="A74" s="1074" t="s">
        <v>8</v>
      </c>
      <c r="B74" s="1073" t="s">
        <v>76</v>
      </c>
      <c r="C74" s="1072" t="s">
        <v>597</v>
      </c>
      <c r="D74" s="1072"/>
      <c r="E74" s="1072"/>
      <c r="H74" s="656"/>
    </row>
    <row r="75" spans="1:13" ht="15" x14ac:dyDescent="0.2">
      <c r="A75" s="1074" t="s">
        <v>11</v>
      </c>
      <c r="B75" s="1073" t="s">
        <v>77</v>
      </c>
      <c r="C75" s="1072" t="s">
        <v>596</v>
      </c>
      <c r="D75" s="1072"/>
      <c r="E75" s="1072"/>
      <c r="H75" s="656"/>
    </row>
    <row r="76" spans="1:13" ht="15" x14ac:dyDescent="0.2">
      <c r="A76" s="1074" t="s">
        <v>13</v>
      </c>
      <c r="B76" s="1073" t="s">
        <v>78</v>
      </c>
      <c r="C76" s="1072" t="s">
        <v>595</v>
      </c>
      <c r="D76" s="1072"/>
      <c r="E76" s="1072"/>
      <c r="H76" s="656"/>
    </row>
    <row r="77" spans="1:13" ht="18" x14ac:dyDescent="0.25">
      <c r="A77" s="1074" t="s">
        <v>49</v>
      </c>
      <c r="B77" s="1073" t="s">
        <v>594</v>
      </c>
      <c r="C77" s="1072" t="s">
        <v>593</v>
      </c>
      <c r="D77" s="1072"/>
      <c r="E77" s="1072"/>
      <c r="F77" s="1071"/>
      <c r="G77" s="1071"/>
      <c r="H77" s="1071"/>
      <c r="I77" s="1071"/>
      <c r="J77" s="1071"/>
      <c r="K77" s="1071"/>
      <c r="L77" s="1071"/>
      <c r="M77" s="1071"/>
    </row>
    <row r="79" spans="1:13" ht="18" x14ac:dyDescent="0.25">
      <c r="A79" s="3169" t="s">
        <v>614</v>
      </c>
      <c r="B79" s="3169"/>
      <c r="C79" s="3169"/>
      <c r="D79" s="3169"/>
      <c r="E79" s="3169"/>
      <c r="F79" s="3169"/>
      <c r="G79" s="3169"/>
      <c r="H79" s="3169"/>
      <c r="I79" s="3169"/>
      <c r="J79" s="3169"/>
      <c r="K79" s="3169"/>
      <c r="L79" s="3169"/>
      <c r="M79" s="3169"/>
    </row>
    <row r="80" spans="1:13" ht="18" x14ac:dyDescent="0.25">
      <c r="A80" s="3169" t="s">
        <v>613</v>
      </c>
      <c r="B80" s="3169"/>
      <c r="C80" s="3169"/>
      <c r="D80" s="3169"/>
      <c r="E80" s="3169"/>
      <c r="F80" s="3169"/>
      <c r="G80" s="3169"/>
      <c r="H80" s="3169"/>
      <c r="I80" s="3169"/>
      <c r="J80" s="3169"/>
      <c r="K80" s="3169"/>
      <c r="L80" s="3169"/>
      <c r="M80" s="3169"/>
    </row>
    <row r="81" spans="1:13" ht="18" x14ac:dyDescent="0.25">
      <c r="A81" s="3169" t="s">
        <v>622</v>
      </c>
      <c r="B81" s="3169"/>
      <c r="C81" s="3169"/>
      <c r="D81" s="3169"/>
      <c r="E81" s="3169"/>
      <c r="F81" s="3169"/>
      <c r="G81" s="3169"/>
      <c r="H81" s="3169"/>
      <c r="I81" s="3169"/>
      <c r="J81" s="3169"/>
      <c r="K81" s="3169"/>
      <c r="L81" s="3169"/>
      <c r="M81" s="3169"/>
    </row>
    <row r="82" spans="1:13" ht="18" x14ac:dyDescent="0.25">
      <c r="A82" s="983"/>
      <c r="B82" s="983"/>
      <c r="C82" s="983"/>
      <c r="D82" s="983"/>
      <c r="E82" s="983"/>
      <c r="F82" s="1116"/>
      <c r="G82" s="983"/>
      <c r="H82" s="983"/>
      <c r="I82" s="983"/>
      <c r="J82" s="983"/>
      <c r="K82" s="983"/>
      <c r="L82" s="983"/>
      <c r="M82" s="983"/>
    </row>
    <row r="83" spans="1:13" ht="18.75" thickBot="1" x14ac:dyDescent="0.3">
      <c r="A83" s="983"/>
      <c r="B83" s="983"/>
      <c r="C83" s="983"/>
      <c r="D83" s="983"/>
      <c r="E83" s="983"/>
      <c r="F83" s="1116"/>
      <c r="G83" s="983"/>
      <c r="H83" s="983"/>
      <c r="I83" s="983"/>
      <c r="J83" s="983"/>
      <c r="K83" s="983"/>
      <c r="L83" s="983"/>
      <c r="M83" s="983"/>
    </row>
    <row r="84" spans="1:13" ht="16.5" thickBot="1" x14ac:dyDescent="0.3">
      <c r="A84" s="3179" t="s">
        <v>0</v>
      </c>
      <c r="B84" s="3179" t="s">
        <v>553</v>
      </c>
      <c r="C84" s="3162" t="s">
        <v>611</v>
      </c>
      <c r="D84" s="3163"/>
      <c r="E84" s="3163"/>
      <c r="F84" s="3164"/>
      <c r="G84" s="3164"/>
      <c r="H84" s="3165"/>
      <c r="I84" s="3166" t="s">
        <v>610</v>
      </c>
      <c r="J84" s="3166"/>
      <c r="K84" s="3166"/>
      <c r="L84" s="3166"/>
      <c r="M84" s="3167"/>
    </row>
    <row r="85" spans="1:13" ht="15.75" x14ac:dyDescent="0.25">
      <c r="A85" s="3174"/>
      <c r="B85" s="3174"/>
      <c r="C85" s="3168" t="s">
        <v>556</v>
      </c>
      <c r="D85" s="3170" t="s">
        <v>39</v>
      </c>
      <c r="E85" s="3171"/>
      <c r="F85" s="3172" t="s">
        <v>38</v>
      </c>
      <c r="G85" s="3173"/>
      <c r="H85" s="3174" t="s">
        <v>609</v>
      </c>
      <c r="I85" s="1115" t="s">
        <v>76</v>
      </c>
      <c r="J85" s="1114" t="s">
        <v>77</v>
      </c>
      <c r="K85" s="1114" t="s">
        <v>78</v>
      </c>
      <c r="L85" s="1114" t="s">
        <v>594</v>
      </c>
      <c r="M85" s="1113" t="s">
        <v>430</v>
      </c>
    </row>
    <row r="86" spans="1:13" ht="16.5" thickBot="1" x14ac:dyDescent="0.3">
      <c r="A86" s="3180"/>
      <c r="B86" s="3180"/>
      <c r="C86" s="3168"/>
      <c r="D86" s="1111" t="s">
        <v>127</v>
      </c>
      <c r="E86" s="1112" t="s">
        <v>131</v>
      </c>
      <c r="F86" s="1111" t="s">
        <v>127</v>
      </c>
      <c r="G86" s="1110" t="s">
        <v>131</v>
      </c>
      <c r="H86" s="3174"/>
      <c r="I86" s="1109" t="s">
        <v>444</v>
      </c>
      <c r="J86" s="1108" t="s">
        <v>444</v>
      </c>
      <c r="K86" s="1108" t="s">
        <v>444</v>
      </c>
      <c r="L86" s="1108" t="s">
        <v>444</v>
      </c>
      <c r="M86" s="1107" t="s">
        <v>444</v>
      </c>
    </row>
    <row r="87" spans="1:13" ht="15" x14ac:dyDescent="0.2">
      <c r="A87" s="1106">
        <v>0</v>
      </c>
      <c r="B87" s="1105" t="s">
        <v>608</v>
      </c>
      <c r="C87" s="1104">
        <v>0</v>
      </c>
      <c r="D87" s="1101">
        <v>0</v>
      </c>
      <c r="E87" s="1099">
        <v>0</v>
      </c>
      <c r="F87" s="1101">
        <v>0</v>
      </c>
      <c r="G87" s="1103">
        <v>0</v>
      </c>
      <c r="H87" s="1102">
        <f t="shared" ref="H87:H96" si="35">SUM(D87:G87)</f>
        <v>0</v>
      </c>
      <c r="I87" s="1101">
        <v>0</v>
      </c>
      <c r="J87" s="1100">
        <v>0</v>
      </c>
      <c r="K87" s="1100">
        <v>0</v>
      </c>
      <c r="L87" s="1100">
        <v>0</v>
      </c>
      <c r="M87" s="1099">
        <f t="shared" ref="M87:M96" si="36">SUM(I87:L87)</f>
        <v>0</v>
      </c>
    </row>
    <row r="88" spans="1:13" ht="15" x14ac:dyDescent="0.2">
      <c r="A88" s="1098">
        <v>1</v>
      </c>
      <c r="B88" s="1097" t="s">
        <v>607</v>
      </c>
      <c r="C88" s="1096">
        <v>0</v>
      </c>
      <c r="D88" s="1093">
        <v>0</v>
      </c>
      <c r="E88" s="1091">
        <v>0</v>
      </c>
      <c r="F88" s="1093">
        <v>0</v>
      </c>
      <c r="G88" s="1095">
        <v>0</v>
      </c>
      <c r="H88" s="1094">
        <f t="shared" si="35"/>
        <v>0</v>
      </c>
      <c r="I88" s="1093">
        <v>0</v>
      </c>
      <c r="J88" s="1092">
        <v>0</v>
      </c>
      <c r="K88" s="1092">
        <v>0</v>
      </c>
      <c r="L88" s="1092">
        <v>0</v>
      </c>
      <c r="M88" s="1091">
        <f t="shared" si="36"/>
        <v>0</v>
      </c>
    </row>
    <row r="89" spans="1:13" ht="15" x14ac:dyDescent="0.2">
      <c r="A89" s="1098">
        <v>2</v>
      </c>
      <c r="B89" s="1097" t="s">
        <v>606</v>
      </c>
      <c r="C89" s="1096">
        <v>1</v>
      </c>
      <c r="D89" s="1093">
        <v>19</v>
      </c>
      <c r="E89" s="1091">
        <v>1</v>
      </c>
      <c r="F89" s="1093">
        <v>0</v>
      </c>
      <c r="G89" s="1095">
        <v>0</v>
      </c>
      <c r="H89" s="1094">
        <f t="shared" si="35"/>
        <v>20</v>
      </c>
      <c r="I89" s="1093">
        <v>1</v>
      </c>
      <c r="J89" s="1092">
        <v>1</v>
      </c>
      <c r="K89" s="1092">
        <v>0</v>
      </c>
      <c r="L89" s="1092">
        <v>1</v>
      </c>
      <c r="M89" s="1091">
        <f t="shared" si="36"/>
        <v>3</v>
      </c>
    </row>
    <row r="90" spans="1:13" ht="15" x14ac:dyDescent="0.2">
      <c r="A90" s="1098">
        <v>3</v>
      </c>
      <c r="B90" s="1097" t="s">
        <v>605</v>
      </c>
      <c r="C90" s="1096">
        <v>2</v>
      </c>
      <c r="D90" s="1093">
        <v>30</v>
      </c>
      <c r="E90" s="1091">
        <v>9</v>
      </c>
      <c r="F90" s="1093">
        <v>0</v>
      </c>
      <c r="G90" s="1095">
        <v>0</v>
      </c>
      <c r="H90" s="1094">
        <f t="shared" si="35"/>
        <v>39</v>
      </c>
      <c r="I90" s="1093">
        <v>2</v>
      </c>
      <c r="J90" s="1092">
        <v>2</v>
      </c>
      <c r="K90" s="1092">
        <v>1</v>
      </c>
      <c r="L90" s="1092">
        <v>2</v>
      </c>
      <c r="M90" s="1091">
        <f t="shared" si="36"/>
        <v>7</v>
      </c>
    </row>
    <row r="91" spans="1:13" ht="15" x14ac:dyDescent="0.2">
      <c r="A91" s="1098">
        <v>4</v>
      </c>
      <c r="B91" s="1097" t="s">
        <v>604</v>
      </c>
      <c r="C91" s="1096">
        <v>0</v>
      </c>
      <c r="D91" s="1093">
        <v>0</v>
      </c>
      <c r="E91" s="1091">
        <v>0</v>
      </c>
      <c r="F91" s="1093">
        <v>0</v>
      </c>
      <c r="G91" s="1095">
        <v>0</v>
      </c>
      <c r="H91" s="1094">
        <f t="shared" si="35"/>
        <v>0</v>
      </c>
      <c r="I91" s="1093">
        <v>0</v>
      </c>
      <c r="J91" s="1092">
        <v>0</v>
      </c>
      <c r="K91" s="1092">
        <v>0</v>
      </c>
      <c r="L91" s="1092">
        <v>0</v>
      </c>
      <c r="M91" s="1091">
        <f t="shared" si="36"/>
        <v>0</v>
      </c>
    </row>
    <row r="92" spans="1:13" ht="15" x14ac:dyDescent="0.2">
      <c r="A92" s="1098">
        <v>5</v>
      </c>
      <c r="B92" s="1097" t="s">
        <v>603</v>
      </c>
      <c r="C92" s="1096">
        <v>1</v>
      </c>
      <c r="D92" s="1093">
        <v>10</v>
      </c>
      <c r="E92" s="1091">
        <v>9</v>
      </c>
      <c r="F92" s="1093">
        <v>0</v>
      </c>
      <c r="G92" s="1095">
        <v>0</v>
      </c>
      <c r="H92" s="1094">
        <f t="shared" si="35"/>
        <v>19</v>
      </c>
      <c r="I92" s="1093">
        <v>1</v>
      </c>
      <c r="J92" s="1092">
        <v>1</v>
      </c>
      <c r="K92" s="1092">
        <v>0</v>
      </c>
      <c r="L92" s="1092">
        <v>1</v>
      </c>
      <c r="M92" s="1091">
        <f t="shared" si="36"/>
        <v>3</v>
      </c>
    </row>
    <row r="93" spans="1:13" ht="15" x14ac:dyDescent="0.2">
      <c r="A93" s="1098">
        <v>6</v>
      </c>
      <c r="B93" s="1097" t="s">
        <v>602</v>
      </c>
      <c r="C93" s="1096">
        <v>3</v>
      </c>
      <c r="D93" s="1093">
        <v>108</v>
      </c>
      <c r="E93" s="1091">
        <v>155</v>
      </c>
      <c r="F93" s="1093">
        <v>0</v>
      </c>
      <c r="G93" s="1095">
        <v>0</v>
      </c>
      <c r="H93" s="1094">
        <f t="shared" si="35"/>
        <v>263</v>
      </c>
      <c r="I93" s="1093">
        <v>3</v>
      </c>
      <c r="J93" s="1092">
        <v>3</v>
      </c>
      <c r="K93" s="1092">
        <v>1</v>
      </c>
      <c r="L93" s="1092">
        <v>3</v>
      </c>
      <c r="M93" s="1091">
        <f t="shared" si="36"/>
        <v>10</v>
      </c>
    </row>
    <row r="94" spans="1:13" ht="15" x14ac:dyDescent="0.2">
      <c r="A94" s="1098">
        <v>7</v>
      </c>
      <c r="B94" s="1097" t="s">
        <v>601</v>
      </c>
      <c r="C94" s="1096">
        <v>1</v>
      </c>
      <c r="D94" s="1093">
        <v>5</v>
      </c>
      <c r="E94" s="1091">
        <v>0</v>
      </c>
      <c r="F94" s="1093">
        <v>0</v>
      </c>
      <c r="G94" s="1095">
        <v>0</v>
      </c>
      <c r="H94" s="1094">
        <f t="shared" si="35"/>
        <v>5</v>
      </c>
      <c r="I94" s="1093">
        <v>1</v>
      </c>
      <c r="J94" s="1092">
        <v>1</v>
      </c>
      <c r="K94" s="1092">
        <v>0</v>
      </c>
      <c r="L94" s="1092">
        <v>0</v>
      </c>
      <c r="M94" s="1091">
        <f t="shared" si="36"/>
        <v>2</v>
      </c>
    </row>
    <row r="95" spans="1:13" ht="15" x14ac:dyDescent="0.2">
      <c r="A95" s="1098">
        <v>8</v>
      </c>
      <c r="B95" s="1097" t="s">
        <v>600</v>
      </c>
      <c r="C95" s="1096">
        <v>3</v>
      </c>
      <c r="D95" s="1093">
        <v>103</v>
      </c>
      <c r="E95" s="1091">
        <v>27</v>
      </c>
      <c r="F95" s="1093">
        <v>0</v>
      </c>
      <c r="G95" s="1095">
        <v>0</v>
      </c>
      <c r="H95" s="1094">
        <f t="shared" si="35"/>
        <v>130</v>
      </c>
      <c r="I95" s="1093">
        <v>3</v>
      </c>
      <c r="J95" s="1092">
        <v>3</v>
      </c>
      <c r="K95" s="1092">
        <v>1</v>
      </c>
      <c r="L95" s="1092">
        <v>3</v>
      </c>
      <c r="M95" s="1091">
        <f t="shared" si="36"/>
        <v>10</v>
      </c>
    </row>
    <row r="96" spans="1:13" ht="15.75" thickBot="1" x14ac:dyDescent="0.25">
      <c r="A96" s="1090">
        <v>9</v>
      </c>
      <c r="B96" s="1089" t="s">
        <v>599</v>
      </c>
      <c r="C96" s="1088">
        <v>5</v>
      </c>
      <c r="D96" s="1086">
        <v>167</v>
      </c>
      <c r="E96" s="1087">
        <v>26</v>
      </c>
      <c r="F96" s="1086">
        <v>0</v>
      </c>
      <c r="G96" s="1085">
        <v>0</v>
      </c>
      <c r="H96" s="1084">
        <f t="shared" si="35"/>
        <v>193</v>
      </c>
      <c r="I96" s="1083">
        <v>5</v>
      </c>
      <c r="J96" s="1082">
        <v>5</v>
      </c>
      <c r="K96" s="1082">
        <v>1</v>
      </c>
      <c r="L96" s="1082">
        <v>5</v>
      </c>
      <c r="M96" s="1081">
        <f t="shared" si="36"/>
        <v>16</v>
      </c>
    </row>
    <row r="97" spans="1:13" ht="16.5" thickBot="1" x14ac:dyDescent="0.25">
      <c r="A97" s="3159" t="s">
        <v>3</v>
      </c>
      <c r="B97" s="3160"/>
      <c r="C97" s="1080">
        <f t="shared" ref="C97:M97" si="37">SUM(C87:C96)</f>
        <v>16</v>
      </c>
      <c r="D97" s="1077">
        <f t="shared" si="37"/>
        <v>442</v>
      </c>
      <c r="E97" s="1075">
        <f t="shared" si="37"/>
        <v>227</v>
      </c>
      <c r="F97" s="1077">
        <f t="shared" si="37"/>
        <v>0</v>
      </c>
      <c r="G97" s="1079">
        <f t="shared" si="37"/>
        <v>0</v>
      </c>
      <c r="H97" s="1078">
        <f t="shared" si="37"/>
        <v>669</v>
      </c>
      <c r="I97" s="1077">
        <f t="shared" si="37"/>
        <v>16</v>
      </c>
      <c r="J97" s="1076">
        <f t="shared" si="37"/>
        <v>16</v>
      </c>
      <c r="K97" s="1076">
        <f t="shared" si="37"/>
        <v>4</v>
      </c>
      <c r="L97" s="1076">
        <f t="shared" si="37"/>
        <v>15</v>
      </c>
      <c r="M97" s="1075">
        <f t="shared" si="37"/>
        <v>51</v>
      </c>
    </row>
    <row r="98" spans="1:13" x14ac:dyDescent="0.2">
      <c r="F98" s="656"/>
    </row>
    <row r="99" spans="1:13" ht="15" x14ac:dyDescent="0.2">
      <c r="A99" s="3161" t="s">
        <v>598</v>
      </c>
      <c r="B99" s="3161"/>
    </row>
    <row r="100" spans="1:13" ht="15" x14ac:dyDescent="0.2">
      <c r="A100" s="1074" t="s">
        <v>8</v>
      </c>
      <c r="B100" s="1073" t="s">
        <v>76</v>
      </c>
      <c r="C100" s="1072" t="s">
        <v>597</v>
      </c>
      <c r="D100" s="1072"/>
      <c r="E100" s="1072"/>
      <c r="H100" s="656"/>
    </row>
    <row r="101" spans="1:13" ht="15" x14ac:dyDescent="0.2">
      <c r="A101" s="1074" t="s">
        <v>11</v>
      </c>
      <c r="B101" s="1073" t="s">
        <v>77</v>
      </c>
      <c r="C101" s="1072" t="s">
        <v>596</v>
      </c>
      <c r="D101" s="1072"/>
      <c r="E101" s="1072"/>
      <c r="H101" s="656"/>
    </row>
    <row r="102" spans="1:13" ht="15" x14ac:dyDescent="0.2">
      <c r="A102" s="1074" t="s">
        <v>13</v>
      </c>
      <c r="B102" s="1073" t="s">
        <v>78</v>
      </c>
      <c r="C102" s="1072" t="s">
        <v>595</v>
      </c>
      <c r="D102" s="1072"/>
      <c r="E102" s="1072"/>
      <c r="H102" s="656"/>
    </row>
    <row r="103" spans="1:13" ht="18" x14ac:dyDescent="0.25">
      <c r="A103" s="1074" t="s">
        <v>49</v>
      </c>
      <c r="B103" s="1073" t="s">
        <v>594</v>
      </c>
      <c r="C103" s="1072" t="s">
        <v>593</v>
      </c>
      <c r="D103" s="1072"/>
      <c r="E103" s="1072"/>
      <c r="F103" s="1071"/>
      <c r="G103" s="1071"/>
      <c r="H103" s="1071"/>
      <c r="I103" s="1071"/>
      <c r="J103" s="1071"/>
      <c r="K103" s="1071"/>
      <c r="L103" s="1071"/>
      <c r="M103" s="1071"/>
    </row>
    <row r="105" spans="1:13" ht="18" x14ac:dyDescent="0.25">
      <c r="A105" s="3169" t="s">
        <v>614</v>
      </c>
      <c r="B105" s="3169"/>
      <c r="C105" s="3169"/>
      <c r="D105" s="3169"/>
      <c r="E105" s="3169"/>
      <c r="F105" s="3169"/>
      <c r="G105" s="3169"/>
      <c r="H105" s="3169"/>
      <c r="I105" s="3169"/>
      <c r="J105" s="3169"/>
      <c r="K105" s="3169"/>
      <c r="L105" s="3169"/>
      <c r="M105" s="3169"/>
    </row>
    <row r="106" spans="1:13" ht="18" x14ac:dyDescent="0.25">
      <c r="A106" s="3169" t="s">
        <v>613</v>
      </c>
      <c r="B106" s="3169"/>
      <c r="C106" s="3169"/>
      <c r="D106" s="3169"/>
      <c r="E106" s="3169"/>
      <c r="F106" s="3169"/>
      <c r="G106" s="3169"/>
      <c r="H106" s="3169"/>
      <c r="I106" s="3169"/>
      <c r="J106" s="3169"/>
      <c r="K106" s="3169"/>
      <c r="L106" s="3169"/>
      <c r="M106" s="3169"/>
    </row>
    <row r="107" spans="1:13" ht="18" x14ac:dyDescent="0.25">
      <c r="A107" s="3169" t="s">
        <v>621</v>
      </c>
      <c r="B107" s="3169"/>
      <c r="C107" s="3169"/>
      <c r="D107" s="3169"/>
      <c r="E107" s="3169"/>
      <c r="F107" s="3169"/>
      <c r="G107" s="3169"/>
      <c r="H107" s="3169"/>
      <c r="I107" s="3169"/>
      <c r="J107" s="3169"/>
      <c r="K107" s="3169"/>
      <c r="L107" s="3169"/>
      <c r="M107" s="3169"/>
    </row>
    <row r="108" spans="1:13" ht="18" x14ac:dyDescent="0.25">
      <c r="A108" s="983"/>
      <c r="B108" s="983"/>
      <c r="C108" s="983"/>
      <c r="D108" s="983"/>
      <c r="E108" s="983"/>
      <c r="F108" s="1116"/>
      <c r="G108" s="983"/>
      <c r="H108" s="983"/>
      <c r="I108" s="983"/>
      <c r="J108" s="983"/>
      <c r="K108" s="983"/>
      <c r="L108" s="983"/>
      <c r="M108" s="983"/>
    </row>
    <row r="109" spans="1:13" ht="18.75" thickBot="1" x14ac:dyDescent="0.3">
      <c r="A109" s="983"/>
      <c r="B109" s="983"/>
      <c r="C109" s="983"/>
      <c r="D109" s="983"/>
      <c r="E109" s="983"/>
      <c r="F109" s="1116"/>
      <c r="G109" s="983"/>
      <c r="H109" s="983"/>
      <c r="I109" s="983"/>
      <c r="J109" s="983"/>
      <c r="K109" s="983"/>
      <c r="L109" s="983"/>
      <c r="M109" s="983"/>
    </row>
    <row r="110" spans="1:13" ht="16.5" thickBot="1" x14ac:dyDescent="0.3">
      <c r="A110" s="3179" t="s">
        <v>0</v>
      </c>
      <c r="B110" s="3179" t="s">
        <v>553</v>
      </c>
      <c r="C110" s="3162" t="s">
        <v>611</v>
      </c>
      <c r="D110" s="3163"/>
      <c r="E110" s="3163"/>
      <c r="F110" s="3164"/>
      <c r="G110" s="3164"/>
      <c r="H110" s="3165"/>
      <c r="I110" s="3166" t="s">
        <v>610</v>
      </c>
      <c r="J110" s="3166"/>
      <c r="K110" s="3166"/>
      <c r="L110" s="3166"/>
      <c r="M110" s="3167"/>
    </row>
    <row r="111" spans="1:13" ht="15.75" x14ac:dyDescent="0.25">
      <c r="A111" s="3174"/>
      <c r="B111" s="3174"/>
      <c r="C111" s="3168" t="s">
        <v>556</v>
      </c>
      <c r="D111" s="3170" t="s">
        <v>39</v>
      </c>
      <c r="E111" s="3171"/>
      <c r="F111" s="3172" t="s">
        <v>38</v>
      </c>
      <c r="G111" s="3173"/>
      <c r="H111" s="3174" t="s">
        <v>609</v>
      </c>
      <c r="I111" s="1115" t="s">
        <v>76</v>
      </c>
      <c r="J111" s="1114" t="s">
        <v>77</v>
      </c>
      <c r="K111" s="1114" t="s">
        <v>78</v>
      </c>
      <c r="L111" s="1114" t="s">
        <v>594</v>
      </c>
      <c r="M111" s="1113" t="s">
        <v>430</v>
      </c>
    </row>
    <row r="112" spans="1:13" ht="16.5" thickBot="1" x14ac:dyDescent="0.3">
      <c r="A112" s="3180"/>
      <c r="B112" s="3180"/>
      <c r="C112" s="3168"/>
      <c r="D112" s="1111" t="s">
        <v>127</v>
      </c>
      <c r="E112" s="1112" t="s">
        <v>131</v>
      </c>
      <c r="F112" s="1111" t="s">
        <v>127</v>
      </c>
      <c r="G112" s="1110" t="s">
        <v>131</v>
      </c>
      <c r="H112" s="3174"/>
      <c r="I112" s="1109" t="s">
        <v>444</v>
      </c>
      <c r="J112" s="1108" t="s">
        <v>444</v>
      </c>
      <c r="K112" s="1108" t="s">
        <v>444</v>
      </c>
      <c r="L112" s="1108" t="s">
        <v>444</v>
      </c>
      <c r="M112" s="1107" t="s">
        <v>444</v>
      </c>
    </row>
    <row r="113" spans="1:13" ht="15" x14ac:dyDescent="0.2">
      <c r="A113" s="1106">
        <v>0</v>
      </c>
      <c r="B113" s="1105" t="s">
        <v>608</v>
      </c>
      <c r="C113" s="1104">
        <v>0</v>
      </c>
      <c r="D113" s="1101">
        <v>0</v>
      </c>
      <c r="E113" s="1099">
        <v>0</v>
      </c>
      <c r="F113" s="1101">
        <v>0</v>
      </c>
      <c r="G113" s="1103">
        <v>0</v>
      </c>
      <c r="H113" s="1102">
        <f t="shared" ref="H113:H122" si="38">SUM(D113:G113)</f>
        <v>0</v>
      </c>
      <c r="I113" s="1101">
        <v>0</v>
      </c>
      <c r="J113" s="1100">
        <v>0</v>
      </c>
      <c r="K113" s="1100">
        <v>0</v>
      </c>
      <c r="L113" s="1100">
        <v>0</v>
      </c>
      <c r="M113" s="1099">
        <f t="shared" ref="M113:M122" si="39">SUM(I113:L113)</f>
        <v>0</v>
      </c>
    </row>
    <row r="114" spans="1:13" ht="15" x14ac:dyDescent="0.2">
      <c r="A114" s="1098">
        <v>1</v>
      </c>
      <c r="B114" s="1097" t="s">
        <v>607</v>
      </c>
      <c r="C114" s="1096">
        <v>0</v>
      </c>
      <c r="D114" s="1093">
        <v>0</v>
      </c>
      <c r="E114" s="1091">
        <v>0</v>
      </c>
      <c r="F114" s="1093">
        <v>0</v>
      </c>
      <c r="G114" s="1095">
        <v>0</v>
      </c>
      <c r="H114" s="1094">
        <f t="shared" si="38"/>
        <v>0</v>
      </c>
      <c r="I114" s="1093">
        <v>0</v>
      </c>
      <c r="J114" s="1092">
        <v>0</v>
      </c>
      <c r="K114" s="1092">
        <v>0</v>
      </c>
      <c r="L114" s="1092">
        <v>0</v>
      </c>
      <c r="M114" s="1091">
        <f t="shared" si="39"/>
        <v>0</v>
      </c>
    </row>
    <row r="115" spans="1:13" ht="15" x14ac:dyDescent="0.2">
      <c r="A115" s="1098">
        <v>2</v>
      </c>
      <c r="B115" s="1097" t="s">
        <v>606</v>
      </c>
      <c r="C115" s="1096">
        <v>0</v>
      </c>
      <c r="D115" s="1093">
        <v>0</v>
      </c>
      <c r="E115" s="1091">
        <v>0</v>
      </c>
      <c r="F115" s="1093">
        <v>0</v>
      </c>
      <c r="G115" s="1095">
        <v>0</v>
      </c>
      <c r="H115" s="1094">
        <f t="shared" si="38"/>
        <v>0</v>
      </c>
      <c r="I115" s="1093">
        <v>0</v>
      </c>
      <c r="J115" s="1092">
        <v>0</v>
      </c>
      <c r="K115" s="1092">
        <v>0</v>
      </c>
      <c r="L115" s="1092">
        <v>0</v>
      </c>
      <c r="M115" s="1091">
        <f t="shared" si="39"/>
        <v>0</v>
      </c>
    </row>
    <row r="116" spans="1:13" ht="15" x14ac:dyDescent="0.2">
      <c r="A116" s="1098">
        <v>3</v>
      </c>
      <c r="B116" s="1097" t="s">
        <v>605</v>
      </c>
      <c r="C116" s="1096">
        <v>0</v>
      </c>
      <c r="D116" s="1093">
        <v>0</v>
      </c>
      <c r="E116" s="1091">
        <v>0</v>
      </c>
      <c r="F116" s="1093">
        <v>0</v>
      </c>
      <c r="G116" s="1095">
        <v>0</v>
      </c>
      <c r="H116" s="1094">
        <f t="shared" si="38"/>
        <v>0</v>
      </c>
      <c r="I116" s="1093">
        <v>0</v>
      </c>
      <c r="J116" s="1092">
        <v>0</v>
      </c>
      <c r="K116" s="1092">
        <v>0</v>
      </c>
      <c r="L116" s="1092">
        <v>0</v>
      </c>
      <c r="M116" s="1091">
        <f t="shared" si="39"/>
        <v>0</v>
      </c>
    </row>
    <row r="117" spans="1:13" ht="15" x14ac:dyDescent="0.2">
      <c r="A117" s="1098">
        <v>4</v>
      </c>
      <c r="B117" s="1097" t="s">
        <v>604</v>
      </c>
      <c r="C117" s="1096">
        <v>0</v>
      </c>
      <c r="D117" s="1093">
        <v>0</v>
      </c>
      <c r="E117" s="1091">
        <v>0</v>
      </c>
      <c r="F117" s="1093">
        <v>0</v>
      </c>
      <c r="G117" s="1095">
        <v>0</v>
      </c>
      <c r="H117" s="1094">
        <f t="shared" si="38"/>
        <v>0</v>
      </c>
      <c r="I117" s="1093">
        <v>0</v>
      </c>
      <c r="J117" s="1092">
        <v>0</v>
      </c>
      <c r="K117" s="1092">
        <v>0</v>
      </c>
      <c r="L117" s="1092">
        <v>0</v>
      </c>
      <c r="M117" s="1091">
        <f t="shared" si="39"/>
        <v>0</v>
      </c>
    </row>
    <row r="118" spans="1:13" ht="15" x14ac:dyDescent="0.2">
      <c r="A118" s="1098">
        <v>5</v>
      </c>
      <c r="B118" s="1097" t="s">
        <v>603</v>
      </c>
      <c r="C118" s="1096">
        <v>1</v>
      </c>
      <c r="D118" s="1093">
        <v>50</v>
      </c>
      <c r="E118" s="1091">
        <v>20</v>
      </c>
      <c r="F118" s="1093">
        <v>0</v>
      </c>
      <c r="G118" s="1095">
        <v>0</v>
      </c>
      <c r="H118" s="1094">
        <f t="shared" si="38"/>
        <v>70</v>
      </c>
      <c r="I118" s="1093">
        <v>1</v>
      </c>
      <c r="J118" s="1092">
        <v>1</v>
      </c>
      <c r="K118" s="1092">
        <v>1</v>
      </c>
      <c r="L118" s="1092">
        <v>1</v>
      </c>
      <c r="M118" s="1091">
        <f t="shared" si="39"/>
        <v>4</v>
      </c>
    </row>
    <row r="119" spans="1:13" ht="15" x14ac:dyDescent="0.2">
      <c r="A119" s="1098">
        <v>6</v>
      </c>
      <c r="B119" s="1097" t="s">
        <v>602</v>
      </c>
      <c r="C119" s="1096">
        <v>0</v>
      </c>
      <c r="D119" s="1093">
        <v>0</v>
      </c>
      <c r="E119" s="1091">
        <v>0</v>
      </c>
      <c r="F119" s="1093">
        <v>0</v>
      </c>
      <c r="G119" s="1095">
        <v>0</v>
      </c>
      <c r="H119" s="1094">
        <f t="shared" si="38"/>
        <v>0</v>
      </c>
      <c r="I119" s="1093">
        <v>0</v>
      </c>
      <c r="J119" s="1092">
        <v>0</v>
      </c>
      <c r="K119" s="1092">
        <v>0</v>
      </c>
      <c r="L119" s="1092">
        <v>0</v>
      </c>
      <c r="M119" s="1091">
        <f t="shared" si="39"/>
        <v>0</v>
      </c>
    </row>
    <row r="120" spans="1:13" ht="15" x14ac:dyDescent="0.2">
      <c r="A120" s="1098">
        <v>7</v>
      </c>
      <c r="B120" s="1097" t="s">
        <v>601</v>
      </c>
      <c r="C120" s="1096">
        <v>1</v>
      </c>
      <c r="D120" s="1093">
        <v>5</v>
      </c>
      <c r="E120" s="1091">
        <v>3</v>
      </c>
      <c r="F120" s="1093">
        <v>0</v>
      </c>
      <c r="G120" s="1095">
        <v>0</v>
      </c>
      <c r="H120" s="1094">
        <f t="shared" si="38"/>
        <v>8</v>
      </c>
      <c r="I120" s="1093">
        <v>1</v>
      </c>
      <c r="J120" s="1092">
        <v>1</v>
      </c>
      <c r="K120" s="1092">
        <v>0</v>
      </c>
      <c r="L120" s="1092">
        <v>1</v>
      </c>
      <c r="M120" s="1091">
        <f t="shared" si="39"/>
        <v>3</v>
      </c>
    </row>
    <row r="121" spans="1:13" ht="15" x14ac:dyDescent="0.2">
      <c r="A121" s="1098">
        <v>8</v>
      </c>
      <c r="B121" s="1097" t="s">
        <v>600</v>
      </c>
      <c r="C121" s="1096">
        <v>13</v>
      </c>
      <c r="D121" s="1093">
        <v>109</v>
      </c>
      <c r="E121" s="1091">
        <v>108</v>
      </c>
      <c r="F121" s="1093">
        <v>0</v>
      </c>
      <c r="G121" s="1095">
        <v>0</v>
      </c>
      <c r="H121" s="1094">
        <f t="shared" si="38"/>
        <v>217</v>
      </c>
      <c r="I121" s="1093">
        <v>13</v>
      </c>
      <c r="J121" s="1092">
        <v>12</v>
      </c>
      <c r="K121" s="1092">
        <v>3</v>
      </c>
      <c r="L121" s="1092">
        <v>12</v>
      </c>
      <c r="M121" s="1091">
        <f t="shared" si="39"/>
        <v>40</v>
      </c>
    </row>
    <row r="122" spans="1:13" ht="15.75" thickBot="1" x14ac:dyDescent="0.25">
      <c r="A122" s="1090">
        <v>9</v>
      </c>
      <c r="B122" s="1089" t="s">
        <v>599</v>
      </c>
      <c r="C122" s="1088">
        <v>4</v>
      </c>
      <c r="D122" s="1086">
        <v>325</v>
      </c>
      <c r="E122" s="1087">
        <v>45</v>
      </c>
      <c r="F122" s="1086">
        <v>0</v>
      </c>
      <c r="G122" s="1085">
        <v>0</v>
      </c>
      <c r="H122" s="1084">
        <f t="shared" si="38"/>
        <v>370</v>
      </c>
      <c r="I122" s="1083">
        <v>4</v>
      </c>
      <c r="J122" s="1082">
        <v>3</v>
      </c>
      <c r="K122" s="1082">
        <v>2</v>
      </c>
      <c r="L122" s="1082">
        <v>4</v>
      </c>
      <c r="M122" s="1081">
        <f t="shared" si="39"/>
        <v>13</v>
      </c>
    </row>
    <row r="123" spans="1:13" ht="16.5" thickBot="1" x14ac:dyDescent="0.25">
      <c r="A123" s="3159" t="s">
        <v>3</v>
      </c>
      <c r="B123" s="3160"/>
      <c r="C123" s="1080">
        <f t="shared" ref="C123:M123" si="40">SUM(C113:C122)</f>
        <v>19</v>
      </c>
      <c r="D123" s="1077">
        <f t="shared" si="40"/>
        <v>489</v>
      </c>
      <c r="E123" s="1075">
        <f t="shared" si="40"/>
        <v>176</v>
      </c>
      <c r="F123" s="1077">
        <f t="shared" si="40"/>
        <v>0</v>
      </c>
      <c r="G123" s="1079">
        <f t="shared" si="40"/>
        <v>0</v>
      </c>
      <c r="H123" s="1078">
        <f t="shared" si="40"/>
        <v>665</v>
      </c>
      <c r="I123" s="1077">
        <f t="shared" si="40"/>
        <v>19</v>
      </c>
      <c r="J123" s="1076">
        <f t="shared" si="40"/>
        <v>17</v>
      </c>
      <c r="K123" s="1076">
        <f t="shared" si="40"/>
        <v>6</v>
      </c>
      <c r="L123" s="1076">
        <f t="shared" si="40"/>
        <v>18</v>
      </c>
      <c r="M123" s="1075">
        <f t="shared" si="40"/>
        <v>60</v>
      </c>
    </row>
    <row r="124" spans="1:13" x14ac:dyDescent="0.2">
      <c r="F124" s="656"/>
    </row>
    <row r="125" spans="1:13" ht="15" x14ac:dyDescent="0.2">
      <c r="A125" s="3161" t="s">
        <v>598</v>
      </c>
      <c r="B125" s="3161"/>
    </row>
    <row r="126" spans="1:13" ht="15" x14ac:dyDescent="0.2">
      <c r="A126" s="1074" t="s">
        <v>8</v>
      </c>
      <c r="B126" s="1073" t="s">
        <v>76</v>
      </c>
      <c r="C126" s="1072" t="s">
        <v>597</v>
      </c>
      <c r="D126" s="1072"/>
      <c r="E126" s="1072"/>
      <c r="H126" s="656"/>
    </row>
    <row r="127" spans="1:13" ht="15" x14ac:dyDescent="0.2">
      <c r="A127" s="1074" t="s">
        <v>11</v>
      </c>
      <c r="B127" s="1073" t="s">
        <v>77</v>
      </c>
      <c r="C127" s="1072" t="s">
        <v>596</v>
      </c>
      <c r="D127" s="1072"/>
      <c r="E127" s="1072"/>
      <c r="H127" s="656"/>
    </row>
    <row r="128" spans="1:13" ht="15" x14ac:dyDescent="0.2">
      <c r="A128" s="1074" t="s">
        <v>13</v>
      </c>
      <c r="B128" s="1073" t="s">
        <v>78</v>
      </c>
      <c r="C128" s="1072" t="s">
        <v>595</v>
      </c>
      <c r="D128" s="1072"/>
      <c r="E128" s="1072"/>
      <c r="H128" s="656"/>
    </row>
    <row r="129" spans="1:13" ht="18" x14ac:dyDescent="0.25">
      <c r="A129" s="1074" t="s">
        <v>49</v>
      </c>
      <c r="B129" s="1073" t="s">
        <v>594</v>
      </c>
      <c r="C129" s="1072" t="s">
        <v>593</v>
      </c>
      <c r="D129" s="1072"/>
      <c r="E129" s="1072"/>
      <c r="F129" s="1071"/>
      <c r="G129" s="1071"/>
      <c r="H129" s="1071"/>
      <c r="I129" s="1071"/>
      <c r="J129" s="1071"/>
      <c r="K129" s="1071"/>
      <c r="L129" s="1071"/>
      <c r="M129" s="1071"/>
    </row>
    <row r="131" spans="1:13" ht="18" x14ac:dyDescent="0.25">
      <c r="A131" s="3169" t="s">
        <v>614</v>
      </c>
      <c r="B131" s="3169"/>
      <c r="C131" s="3169"/>
      <c r="D131" s="3169"/>
      <c r="E131" s="3169"/>
      <c r="F131" s="3169"/>
      <c r="G131" s="3169"/>
      <c r="H131" s="3169"/>
      <c r="I131" s="3169"/>
      <c r="J131" s="3169"/>
      <c r="K131" s="3169"/>
      <c r="L131" s="3169"/>
      <c r="M131" s="3169"/>
    </row>
    <row r="132" spans="1:13" ht="18" x14ac:dyDescent="0.25">
      <c r="A132" s="3169" t="s">
        <v>613</v>
      </c>
      <c r="B132" s="3169"/>
      <c r="C132" s="3169"/>
      <c r="D132" s="3169"/>
      <c r="E132" s="3169"/>
      <c r="F132" s="3169"/>
      <c r="G132" s="3169"/>
      <c r="H132" s="3169"/>
      <c r="I132" s="3169"/>
      <c r="J132" s="3169"/>
      <c r="K132" s="3169"/>
      <c r="L132" s="3169"/>
      <c r="M132" s="3169"/>
    </row>
    <row r="133" spans="1:13" ht="18" x14ac:dyDescent="0.25">
      <c r="A133" s="3169" t="s">
        <v>620</v>
      </c>
      <c r="B133" s="3169"/>
      <c r="C133" s="3169"/>
      <c r="D133" s="3169"/>
      <c r="E133" s="3169"/>
      <c r="F133" s="3169"/>
      <c r="G133" s="3169"/>
      <c r="H133" s="3169"/>
      <c r="I133" s="3169"/>
      <c r="J133" s="3169"/>
      <c r="K133" s="3169"/>
      <c r="L133" s="3169"/>
      <c r="M133" s="3169"/>
    </row>
    <row r="134" spans="1:13" ht="18" x14ac:dyDescent="0.25">
      <c r="A134" s="983"/>
      <c r="B134" s="983"/>
      <c r="C134" s="983"/>
      <c r="D134" s="983"/>
      <c r="E134" s="983"/>
      <c r="F134" s="1116"/>
      <c r="G134" s="983"/>
      <c r="H134" s="983"/>
      <c r="I134" s="983"/>
      <c r="J134" s="983"/>
      <c r="K134" s="983"/>
      <c r="L134" s="983"/>
      <c r="M134" s="983"/>
    </row>
    <row r="135" spans="1:13" ht="18.75" thickBot="1" x14ac:dyDescent="0.3">
      <c r="A135" s="983"/>
      <c r="B135" s="983"/>
      <c r="C135" s="983"/>
      <c r="D135" s="983"/>
      <c r="E135" s="983"/>
      <c r="F135" s="1116"/>
      <c r="G135" s="983"/>
      <c r="H135" s="983"/>
      <c r="I135" s="983"/>
      <c r="J135" s="983"/>
      <c r="K135" s="983"/>
      <c r="L135" s="983"/>
      <c r="M135" s="983"/>
    </row>
    <row r="136" spans="1:13" ht="16.5" thickBot="1" x14ac:dyDescent="0.3">
      <c r="A136" s="3179" t="s">
        <v>0</v>
      </c>
      <c r="B136" s="3179" t="s">
        <v>553</v>
      </c>
      <c r="C136" s="3162" t="s">
        <v>611</v>
      </c>
      <c r="D136" s="3163"/>
      <c r="E136" s="3163"/>
      <c r="F136" s="3164"/>
      <c r="G136" s="3164"/>
      <c r="H136" s="3165"/>
      <c r="I136" s="3166" t="s">
        <v>610</v>
      </c>
      <c r="J136" s="3166"/>
      <c r="K136" s="3166"/>
      <c r="L136" s="3166"/>
      <c r="M136" s="3167"/>
    </row>
    <row r="137" spans="1:13" ht="15.75" x14ac:dyDescent="0.25">
      <c r="A137" s="3174"/>
      <c r="B137" s="3174"/>
      <c r="C137" s="3168" t="s">
        <v>556</v>
      </c>
      <c r="D137" s="3170" t="s">
        <v>39</v>
      </c>
      <c r="E137" s="3171"/>
      <c r="F137" s="3172" t="s">
        <v>38</v>
      </c>
      <c r="G137" s="3173"/>
      <c r="H137" s="3174" t="s">
        <v>609</v>
      </c>
      <c r="I137" s="1115" t="s">
        <v>76</v>
      </c>
      <c r="J137" s="1114" t="s">
        <v>77</v>
      </c>
      <c r="K137" s="1114" t="s">
        <v>78</v>
      </c>
      <c r="L137" s="1114" t="s">
        <v>594</v>
      </c>
      <c r="M137" s="1113" t="s">
        <v>430</v>
      </c>
    </row>
    <row r="138" spans="1:13" ht="16.5" thickBot="1" x14ac:dyDescent="0.3">
      <c r="A138" s="3180"/>
      <c r="B138" s="3180"/>
      <c r="C138" s="3168"/>
      <c r="D138" s="1111" t="s">
        <v>127</v>
      </c>
      <c r="E138" s="1112" t="s">
        <v>131</v>
      </c>
      <c r="F138" s="1111" t="s">
        <v>127</v>
      </c>
      <c r="G138" s="1110" t="s">
        <v>131</v>
      </c>
      <c r="H138" s="3174"/>
      <c r="I138" s="1109" t="s">
        <v>444</v>
      </c>
      <c r="J138" s="1108" t="s">
        <v>444</v>
      </c>
      <c r="K138" s="1108" t="s">
        <v>444</v>
      </c>
      <c r="L138" s="1108" t="s">
        <v>444</v>
      </c>
      <c r="M138" s="1107" t="s">
        <v>444</v>
      </c>
    </row>
    <row r="139" spans="1:13" ht="15" x14ac:dyDescent="0.2">
      <c r="A139" s="1106">
        <v>0</v>
      </c>
      <c r="B139" s="1105" t="s">
        <v>608</v>
      </c>
      <c r="C139" s="1104">
        <v>0</v>
      </c>
      <c r="D139" s="1101">
        <v>0</v>
      </c>
      <c r="E139" s="1099">
        <v>0</v>
      </c>
      <c r="F139" s="1101">
        <v>0</v>
      </c>
      <c r="G139" s="1103">
        <v>0</v>
      </c>
      <c r="H139" s="1102">
        <f t="shared" ref="H139:H148" si="41">SUM(D139:G139)</f>
        <v>0</v>
      </c>
      <c r="I139" s="1101">
        <v>0</v>
      </c>
      <c r="J139" s="1100">
        <v>0</v>
      </c>
      <c r="K139" s="1100">
        <v>0</v>
      </c>
      <c r="L139" s="1100">
        <v>0</v>
      </c>
      <c r="M139" s="1099">
        <f t="shared" ref="M139:M148" si="42">SUM(I139:L139)</f>
        <v>0</v>
      </c>
    </row>
    <row r="140" spans="1:13" ht="15" x14ac:dyDescent="0.2">
      <c r="A140" s="1098">
        <v>1</v>
      </c>
      <c r="B140" s="1097" t="s">
        <v>607</v>
      </c>
      <c r="C140" s="1096">
        <v>0</v>
      </c>
      <c r="D140" s="1093">
        <v>0</v>
      </c>
      <c r="E140" s="1091">
        <v>0</v>
      </c>
      <c r="F140" s="1093">
        <v>0</v>
      </c>
      <c r="G140" s="1095">
        <v>0</v>
      </c>
      <c r="H140" s="1094">
        <f t="shared" si="41"/>
        <v>0</v>
      </c>
      <c r="I140" s="1093">
        <v>0</v>
      </c>
      <c r="J140" s="1092">
        <v>0</v>
      </c>
      <c r="K140" s="1092">
        <v>0</v>
      </c>
      <c r="L140" s="1092">
        <v>0</v>
      </c>
      <c r="M140" s="1091">
        <f t="shared" si="42"/>
        <v>0</v>
      </c>
    </row>
    <row r="141" spans="1:13" ht="15" x14ac:dyDescent="0.2">
      <c r="A141" s="1098">
        <v>2</v>
      </c>
      <c r="B141" s="1097" t="s">
        <v>606</v>
      </c>
      <c r="C141" s="1096">
        <v>0</v>
      </c>
      <c r="D141" s="1093">
        <v>0</v>
      </c>
      <c r="E141" s="1091">
        <v>0</v>
      </c>
      <c r="F141" s="1093">
        <v>0</v>
      </c>
      <c r="G141" s="1095">
        <v>0</v>
      </c>
      <c r="H141" s="1094">
        <f t="shared" si="41"/>
        <v>0</v>
      </c>
      <c r="I141" s="1093">
        <v>0</v>
      </c>
      <c r="J141" s="1092">
        <v>0</v>
      </c>
      <c r="K141" s="1092">
        <v>0</v>
      </c>
      <c r="L141" s="1092">
        <v>0</v>
      </c>
      <c r="M141" s="1091">
        <f t="shared" si="42"/>
        <v>0</v>
      </c>
    </row>
    <row r="142" spans="1:13" ht="15" x14ac:dyDescent="0.2">
      <c r="A142" s="1098">
        <v>3</v>
      </c>
      <c r="B142" s="1097" t="s">
        <v>605</v>
      </c>
      <c r="C142" s="1096">
        <v>1</v>
      </c>
      <c r="D142" s="1093">
        <v>122</v>
      </c>
      <c r="E142" s="1091">
        <v>6</v>
      </c>
      <c r="F142" s="1093">
        <v>0</v>
      </c>
      <c r="G142" s="1095">
        <v>0</v>
      </c>
      <c r="H142" s="1094">
        <f t="shared" si="41"/>
        <v>128</v>
      </c>
      <c r="I142" s="1093">
        <v>1</v>
      </c>
      <c r="J142" s="1092">
        <v>1</v>
      </c>
      <c r="K142" s="1092">
        <v>1</v>
      </c>
      <c r="L142" s="1092">
        <v>1</v>
      </c>
      <c r="M142" s="1091">
        <f t="shared" si="42"/>
        <v>4</v>
      </c>
    </row>
    <row r="143" spans="1:13" ht="15" x14ac:dyDescent="0.2">
      <c r="A143" s="1098">
        <v>4</v>
      </c>
      <c r="B143" s="1097" t="s">
        <v>604</v>
      </c>
      <c r="C143" s="1096">
        <v>0</v>
      </c>
      <c r="D143" s="1093">
        <v>0</v>
      </c>
      <c r="E143" s="1091">
        <v>0</v>
      </c>
      <c r="F143" s="1093">
        <v>0</v>
      </c>
      <c r="G143" s="1095">
        <v>0</v>
      </c>
      <c r="H143" s="1094">
        <f t="shared" si="41"/>
        <v>0</v>
      </c>
      <c r="I143" s="1093">
        <v>0</v>
      </c>
      <c r="J143" s="1092">
        <v>0</v>
      </c>
      <c r="K143" s="1092">
        <v>0</v>
      </c>
      <c r="L143" s="1092">
        <v>0</v>
      </c>
      <c r="M143" s="1091">
        <f t="shared" si="42"/>
        <v>0</v>
      </c>
    </row>
    <row r="144" spans="1:13" ht="15" x14ac:dyDescent="0.2">
      <c r="A144" s="1098">
        <v>5</v>
      </c>
      <c r="B144" s="1097" t="s">
        <v>603</v>
      </c>
      <c r="C144" s="1096">
        <v>3</v>
      </c>
      <c r="D144" s="1093">
        <v>17</v>
      </c>
      <c r="E144" s="1091">
        <v>7</v>
      </c>
      <c r="F144" s="1093">
        <v>0</v>
      </c>
      <c r="G144" s="1095">
        <v>0</v>
      </c>
      <c r="H144" s="1094">
        <f t="shared" si="41"/>
        <v>24</v>
      </c>
      <c r="I144" s="1093">
        <v>3</v>
      </c>
      <c r="J144" s="1092">
        <v>3</v>
      </c>
      <c r="K144" s="1092">
        <v>3</v>
      </c>
      <c r="L144" s="1092">
        <v>3</v>
      </c>
      <c r="M144" s="1091">
        <f t="shared" si="42"/>
        <v>12</v>
      </c>
    </row>
    <row r="145" spans="1:13" ht="15" x14ac:dyDescent="0.2">
      <c r="A145" s="1098">
        <v>6</v>
      </c>
      <c r="B145" s="1097" t="s">
        <v>602</v>
      </c>
      <c r="C145" s="1096">
        <v>3</v>
      </c>
      <c r="D145" s="1093">
        <v>36</v>
      </c>
      <c r="E145" s="1091">
        <v>38</v>
      </c>
      <c r="F145" s="1093">
        <v>0</v>
      </c>
      <c r="G145" s="1095">
        <v>0</v>
      </c>
      <c r="H145" s="1094">
        <f t="shared" si="41"/>
        <v>74</v>
      </c>
      <c r="I145" s="1093">
        <v>3</v>
      </c>
      <c r="J145" s="1092">
        <v>3</v>
      </c>
      <c r="K145" s="1092">
        <v>0</v>
      </c>
      <c r="L145" s="1092">
        <v>3</v>
      </c>
      <c r="M145" s="1091">
        <f t="shared" si="42"/>
        <v>9</v>
      </c>
    </row>
    <row r="146" spans="1:13" ht="15" x14ac:dyDescent="0.2">
      <c r="A146" s="1098">
        <v>7</v>
      </c>
      <c r="B146" s="1097" t="s">
        <v>601</v>
      </c>
      <c r="C146" s="1096">
        <v>0</v>
      </c>
      <c r="D146" s="1093">
        <v>0</v>
      </c>
      <c r="E146" s="1091">
        <v>0</v>
      </c>
      <c r="F146" s="1093">
        <v>0</v>
      </c>
      <c r="G146" s="1095">
        <v>0</v>
      </c>
      <c r="H146" s="1094">
        <f t="shared" si="41"/>
        <v>0</v>
      </c>
      <c r="I146" s="1093">
        <v>0</v>
      </c>
      <c r="J146" s="1092">
        <v>0</v>
      </c>
      <c r="K146" s="1092">
        <v>0</v>
      </c>
      <c r="L146" s="1092">
        <v>0</v>
      </c>
      <c r="M146" s="1091">
        <f t="shared" si="42"/>
        <v>0</v>
      </c>
    </row>
    <row r="147" spans="1:13" ht="15" x14ac:dyDescent="0.2">
      <c r="A147" s="1098">
        <v>8</v>
      </c>
      <c r="B147" s="1097" t="s">
        <v>600</v>
      </c>
      <c r="C147" s="1096">
        <v>1</v>
      </c>
      <c r="D147" s="1093">
        <v>3</v>
      </c>
      <c r="E147" s="1091">
        <v>4</v>
      </c>
      <c r="F147" s="1093">
        <v>0</v>
      </c>
      <c r="G147" s="1095">
        <v>0</v>
      </c>
      <c r="H147" s="1094">
        <f t="shared" si="41"/>
        <v>7</v>
      </c>
      <c r="I147" s="1093">
        <v>1</v>
      </c>
      <c r="J147" s="1092">
        <v>1</v>
      </c>
      <c r="K147" s="1092">
        <v>0</v>
      </c>
      <c r="L147" s="1092">
        <v>1</v>
      </c>
      <c r="M147" s="1091">
        <f t="shared" si="42"/>
        <v>3</v>
      </c>
    </row>
    <row r="148" spans="1:13" ht="15.75" thickBot="1" x14ac:dyDescent="0.25">
      <c r="A148" s="1090">
        <v>9</v>
      </c>
      <c r="B148" s="1089" t="s">
        <v>599</v>
      </c>
      <c r="C148" s="1088">
        <v>11</v>
      </c>
      <c r="D148" s="1086">
        <v>576</v>
      </c>
      <c r="E148" s="1087">
        <v>30</v>
      </c>
      <c r="F148" s="1086">
        <v>0</v>
      </c>
      <c r="G148" s="1085">
        <v>0</v>
      </c>
      <c r="H148" s="1084">
        <f t="shared" si="41"/>
        <v>606</v>
      </c>
      <c r="I148" s="1083">
        <v>11</v>
      </c>
      <c r="J148" s="1082">
        <v>11</v>
      </c>
      <c r="K148" s="1082">
        <v>0</v>
      </c>
      <c r="L148" s="1082">
        <v>10</v>
      </c>
      <c r="M148" s="1081">
        <f t="shared" si="42"/>
        <v>32</v>
      </c>
    </row>
    <row r="149" spans="1:13" ht="16.5" thickBot="1" x14ac:dyDescent="0.25">
      <c r="A149" s="3159" t="s">
        <v>3</v>
      </c>
      <c r="B149" s="3160"/>
      <c r="C149" s="1080">
        <f t="shared" ref="C149:M149" si="43">SUM(C139:C148)</f>
        <v>19</v>
      </c>
      <c r="D149" s="1077">
        <f t="shared" si="43"/>
        <v>754</v>
      </c>
      <c r="E149" s="1075">
        <f t="shared" si="43"/>
        <v>85</v>
      </c>
      <c r="F149" s="1077">
        <f t="shared" si="43"/>
        <v>0</v>
      </c>
      <c r="G149" s="1079">
        <f t="shared" si="43"/>
        <v>0</v>
      </c>
      <c r="H149" s="1078">
        <f t="shared" si="43"/>
        <v>839</v>
      </c>
      <c r="I149" s="1077">
        <f t="shared" si="43"/>
        <v>19</v>
      </c>
      <c r="J149" s="1076">
        <f t="shared" si="43"/>
        <v>19</v>
      </c>
      <c r="K149" s="1076">
        <f t="shared" si="43"/>
        <v>4</v>
      </c>
      <c r="L149" s="1076">
        <f t="shared" si="43"/>
        <v>18</v>
      </c>
      <c r="M149" s="1075">
        <f t="shared" si="43"/>
        <v>60</v>
      </c>
    </row>
    <row r="150" spans="1:13" x14ac:dyDescent="0.2">
      <c r="F150" s="656"/>
    </row>
    <row r="151" spans="1:13" ht="15" x14ac:dyDescent="0.2">
      <c r="A151" s="3161" t="s">
        <v>598</v>
      </c>
      <c r="B151" s="3161"/>
    </row>
    <row r="152" spans="1:13" ht="15" x14ac:dyDescent="0.2">
      <c r="A152" s="1074" t="s">
        <v>8</v>
      </c>
      <c r="B152" s="1073" t="s">
        <v>76</v>
      </c>
      <c r="C152" s="1072" t="s">
        <v>597</v>
      </c>
      <c r="D152" s="1072"/>
      <c r="E152" s="1072"/>
      <c r="H152" s="656"/>
    </row>
    <row r="153" spans="1:13" ht="15" x14ac:dyDescent="0.2">
      <c r="A153" s="1074" t="s">
        <v>11</v>
      </c>
      <c r="B153" s="1073" t="s">
        <v>77</v>
      </c>
      <c r="C153" s="1072" t="s">
        <v>596</v>
      </c>
      <c r="D153" s="1072"/>
      <c r="E153" s="1072"/>
      <c r="H153" s="656"/>
    </row>
    <row r="154" spans="1:13" ht="15" x14ac:dyDescent="0.2">
      <c r="A154" s="1074" t="s">
        <v>13</v>
      </c>
      <c r="B154" s="1073" t="s">
        <v>78</v>
      </c>
      <c r="C154" s="1072" t="s">
        <v>595</v>
      </c>
      <c r="D154" s="1072"/>
      <c r="E154" s="1072"/>
      <c r="H154" s="656"/>
    </row>
    <row r="155" spans="1:13" ht="18" x14ac:dyDescent="0.25">
      <c r="A155" s="1074" t="s">
        <v>49</v>
      </c>
      <c r="B155" s="1073" t="s">
        <v>594</v>
      </c>
      <c r="C155" s="1072" t="s">
        <v>593</v>
      </c>
      <c r="D155" s="1072"/>
      <c r="E155" s="1072"/>
      <c r="F155" s="1071"/>
      <c r="G155" s="1071"/>
      <c r="H155" s="1071"/>
      <c r="I155" s="1071"/>
      <c r="J155" s="1071"/>
      <c r="K155" s="1071"/>
      <c r="L155" s="1071"/>
      <c r="M155" s="1071"/>
    </row>
    <row r="157" spans="1:13" ht="18" x14ac:dyDescent="0.25">
      <c r="A157" s="3169" t="s">
        <v>614</v>
      </c>
      <c r="B157" s="3169"/>
      <c r="C157" s="3169"/>
      <c r="D157" s="3169"/>
      <c r="E157" s="3169"/>
      <c r="F157" s="3169"/>
      <c r="G157" s="3169"/>
      <c r="H157" s="3169"/>
      <c r="I157" s="3169"/>
      <c r="J157" s="3169"/>
      <c r="K157" s="3169"/>
      <c r="L157" s="3169"/>
      <c r="M157" s="3169"/>
    </row>
    <row r="158" spans="1:13" ht="18" x14ac:dyDescent="0.25">
      <c r="A158" s="3169" t="s">
        <v>613</v>
      </c>
      <c r="B158" s="3169"/>
      <c r="C158" s="3169"/>
      <c r="D158" s="3169"/>
      <c r="E158" s="3169"/>
      <c r="F158" s="3169"/>
      <c r="G158" s="3169"/>
      <c r="H158" s="3169"/>
      <c r="I158" s="3169"/>
      <c r="J158" s="3169"/>
      <c r="K158" s="3169"/>
      <c r="L158" s="3169"/>
      <c r="M158" s="3169"/>
    </row>
    <row r="159" spans="1:13" ht="18" x14ac:dyDescent="0.25">
      <c r="A159" s="3169" t="s">
        <v>619</v>
      </c>
      <c r="B159" s="3169"/>
      <c r="C159" s="3169"/>
      <c r="D159" s="3169"/>
      <c r="E159" s="3169"/>
      <c r="F159" s="3169"/>
      <c r="G159" s="3169"/>
      <c r="H159" s="3169"/>
      <c r="I159" s="3169"/>
      <c r="J159" s="3169"/>
      <c r="K159" s="3169"/>
      <c r="L159" s="3169"/>
      <c r="M159" s="3169"/>
    </row>
    <row r="160" spans="1:13" ht="18" x14ac:dyDescent="0.25">
      <c r="A160" s="983"/>
      <c r="B160" s="983"/>
      <c r="C160" s="983"/>
      <c r="D160" s="983"/>
      <c r="E160" s="983"/>
      <c r="F160" s="1116"/>
      <c r="G160" s="983"/>
      <c r="H160" s="983"/>
      <c r="I160" s="983"/>
      <c r="J160" s="983"/>
      <c r="K160" s="983"/>
      <c r="L160" s="983"/>
      <c r="M160" s="983"/>
    </row>
    <row r="161" spans="1:13" ht="18.75" thickBot="1" x14ac:dyDescent="0.3">
      <c r="A161" s="983"/>
      <c r="B161" s="983"/>
      <c r="C161" s="983"/>
      <c r="D161" s="983"/>
      <c r="E161" s="983"/>
      <c r="F161" s="1116"/>
      <c r="G161" s="983"/>
      <c r="H161" s="983"/>
      <c r="I161" s="983"/>
      <c r="J161" s="983"/>
      <c r="K161" s="983"/>
      <c r="L161" s="983"/>
      <c r="M161" s="983"/>
    </row>
    <row r="162" spans="1:13" ht="16.5" thickBot="1" x14ac:dyDescent="0.3">
      <c r="A162" s="3179" t="s">
        <v>0</v>
      </c>
      <c r="B162" s="3179" t="s">
        <v>553</v>
      </c>
      <c r="C162" s="3162" t="s">
        <v>611</v>
      </c>
      <c r="D162" s="3163"/>
      <c r="E162" s="3163"/>
      <c r="F162" s="3164"/>
      <c r="G162" s="3164"/>
      <c r="H162" s="3165"/>
      <c r="I162" s="3166" t="s">
        <v>610</v>
      </c>
      <c r="J162" s="3166"/>
      <c r="K162" s="3166"/>
      <c r="L162" s="3166"/>
      <c r="M162" s="3167"/>
    </row>
    <row r="163" spans="1:13" ht="15.75" x14ac:dyDescent="0.25">
      <c r="A163" s="3174"/>
      <c r="B163" s="3174"/>
      <c r="C163" s="3168" t="s">
        <v>556</v>
      </c>
      <c r="D163" s="3170" t="s">
        <v>39</v>
      </c>
      <c r="E163" s="3171"/>
      <c r="F163" s="3172" t="s">
        <v>38</v>
      </c>
      <c r="G163" s="3173"/>
      <c r="H163" s="3174" t="s">
        <v>609</v>
      </c>
      <c r="I163" s="1115" t="s">
        <v>76</v>
      </c>
      <c r="J163" s="1114" t="s">
        <v>77</v>
      </c>
      <c r="K163" s="1114" t="s">
        <v>78</v>
      </c>
      <c r="L163" s="1114" t="s">
        <v>594</v>
      </c>
      <c r="M163" s="1113" t="s">
        <v>430</v>
      </c>
    </row>
    <row r="164" spans="1:13" ht="16.5" thickBot="1" x14ac:dyDescent="0.3">
      <c r="A164" s="3180"/>
      <c r="B164" s="3180"/>
      <c r="C164" s="3168"/>
      <c r="D164" s="1111" t="s">
        <v>127</v>
      </c>
      <c r="E164" s="1112" t="s">
        <v>131</v>
      </c>
      <c r="F164" s="1111" t="s">
        <v>127</v>
      </c>
      <c r="G164" s="1110" t="s">
        <v>131</v>
      </c>
      <c r="H164" s="3174"/>
      <c r="I164" s="1109" t="s">
        <v>444</v>
      </c>
      <c r="J164" s="1108" t="s">
        <v>444</v>
      </c>
      <c r="K164" s="1108" t="s">
        <v>444</v>
      </c>
      <c r="L164" s="1108" t="s">
        <v>444</v>
      </c>
      <c r="M164" s="1107" t="s">
        <v>444</v>
      </c>
    </row>
    <row r="165" spans="1:13" ht="15" x14ac:dyDescent="0.2">
      <c r="A165" s="1106">
        <v>0</v>
      </c>
      <c r="B165" s="1105" t="s">
        <v>608</v>
      </c>
      <c r="C165" s="1104">
        <v>0</v>
      </c>
      <c r="D165" s="1101">
        <v>0</v>
      </c>
      <c r="E165" s="1099">
        <v>0</v>
      </c>
      <c r="F165" s="1101">
        <v>0</v>
      </c>
      <c r="G165" s="1103">
        <v>0</v>
      </c>
      <c r="H165" s="1102">
        <f t="shared" ref="H165:H174" si="44">SUM(D165:G165)</f>
        <v>0</v>
      </c>
      <c r="I165" s="1101">
        <v>0</v>
      </c>
      <c r="J165" s="1100">
        <v>0</v>
      </c>
      <c r="K165" s="1100">
        <v>0</v>
      </c>
      <c r="L165" s="1100">
        <v>0</v>
      </c>
      <c r="M165" s="1099">
        <f t="shared" ref="M165:M174" si="45">SUM(I165:L165)</f>
        <v>0</v>
      </c>
    </row>
    <row r="166" spans="1:13" ht="15" x14ac:dyDescent="0.2">
      <c r="A166" s="1098">
        <v>1</v>
      </c>
      <c r="B166" s="1097" t="s">
        <v>607</v>
      </c>
      <c r="C166" s="1096">
        <v>0</v>
      </c>
      <c r="D166" s="1093">
        <v>0</v>
      </c>
      <c r="E166" s="1091">
        <v>0</v>
      </c>
      <c r="F166" s="1093">
        <v>0</v>
      </c>
      <c r="G166" s="1095">
        <v>0</v>
      </c>
      <c r="H166" s="1094">
        <f t="shared" si="44"/>
        <v>0</v>
      </c>
      <c r="I166" s="1093">
        <v>0</v>
      </c>
      <c r="J166" s="1092">
        <v>0</v>
      </c>
      <c r="K166" s="1092">
        <v>0</v>
      </c>
      <c r="L166" s="1092">
        <v>0</v>
      </c>
      <c r="M166" s="1091">
        <f t="shared" si="45"/>
        <v>0</v>
      </c>
    </row>
    <row r="167" spans="1:13" ht="15" x14ac:dyDescent="0.2">
      <c r="A167" s="1098">
        <v>2</v>
      </c>
      <c r="B167" s="1097" t="s">
        <v>606</v>
      </c>
      <c r="C167" s="1096">
        <v>0</v>
      </c>
      <c r="D167" s="1093">
        <v>0</v>
      </c>
      <c r="E167" s="1091">
        <v>0</v>
      </c>
      <c r="F167" s="1093">
        <v>0</v>
      </c>
      <c r="G167" s="1095">
        <v>0</v>
      </c>
      <c r="H167" s="1094">
        <f t="shared" si="44"/>
        <v>0</v>
      </c>
      <c r="I167" s="1093">
        <v>0</v>
      </c>
      <c r="J167" s="1092">
        <v>0</v>
      </c>
      <c r="K167" s="1092">
        <v>0</v>
      </c>
      <c r="L167" s="1092">
        <v>0</v>
      </c>
      <c r="M167" s="1091">
        <f t="shared" si="45"/>
        <v>0</v>
      </c>
    </row>
    <row r="168" spans="1:13" ht="15" x14ac:dyDescent="0.2">
      <c r="A168" s="1098">
        <v>3</v>
      </c>
      <c r="B168" s="1097" t="s">
        <v>605</v>
      </c>
      <c r="C168" s="1096">
        <v>1</v>
      </c>
      <c r="D168" s="1093">
        <v>28</v>
      </c>
      <c r="E168" s="1091">
        <v>4</v>
      </c>
      <c r="F168" s="1093">
        <v>0</v>
      </c>
      <c r="G168" s="1095">
        <v>0</v>
      </c>
      <c r="H168" s="1094">
        <f t="shared" si="44"/>
        <v>32</v>
      </c>
      <c r="I168" s="1093">
        <v>1</v>
      </c>
      <c r="J168" s="1092">
        <v>1</v>
      </c>
      <c r="K168" s="1092">
        <v>1</v>
      </c>
      <c r="L168" s="1092">
        <v>1</v>
      </c>
      <c r="M168" s="1091">
        <f t="shared" si="45"/>
        <v>4</v>
      </c>
    </row>
    <row r="169" spans="1:13" ht="15" x14ac:dyDescent="0.2">
      <c r="A169" s="1098">
        <v>4</v>
      </c>
      <c r="B169" s="1097" t="s">
        <v>604</v>
      </c>
      <c r="C169" s="1096">
        <v>0</v>
      </c>
      <c r="D169" s="1093">
        <v>0</v>
      </c>
      <c r="E169" s="1091">
        <v>0</v>
      </c>
      <c r="F169" s="1093">
        <v>0</v>
      </c>
      <c r="G169" s="1095">
        <v>0</v>
      </c>
      <c r="H169" s="1094">
        <f t="shared" si="44"/>
        <v>0</v>
      </c>
      <c r="I169" s="1093">
        <v>0</v>
      </c>
      <c r="J169" s="1092">
        <v>0</v>
      </c>
      <c r="K169" s="1092">
        <v>0</v>
      </c>
      <c r="L169" s="1092">
        <v>0</v>
      </c>
      <c r="M169" s="1091">
        <f t="shared" si="45"/>
        <v>0</v>
      </c>
    </row>
    <row r="170" spans="1:13" ht="15" x14ac:dyDescent="0.2">
      <c r="A170" s="1098">
        <v>5</v>
      </c>
      <c r="B170" s="1097" t="s">
        <v>603</v>
      </c>
      <c r="C170" s="1096">
        <v>1</v>
      </c>
      <c r="D170" s="1093">
        <v>136</v>
      </c>
      <c r="E170" s="1091">
        <v>0</v>
      </c>
      <c r="F170" s="1093">
        <v>0</v>
      </c>
      <c r="G170" s="1095">
        <v>0</v>
      </c>
      <c r="H170" s="1094">
        <f t="shared" si="44"/>
        <v>136</v>
      </c>
      <c r="I170" s="1093">
        <v>1</v>
      </c>
      <c r="J170" s="1092">
        <v>0</v>
      </c>
      <c r="K170" s="1092">
        <v>0</v>
      </c>
      <c r="L170" s="1092">
        <v>1</v>
      </c>
      <c r="M170" s="1091">
        <v>2</v>
      </c>
    </row>
    <row r="171" spans="1:13" ht="15" x14ac:dyDescent="0.2">
      <c r="A171" s="1098">
        <v>6</v>
      </c>
      <c r="B171" s="1097" t="s">
        <v>602</v>
      </c>
      <c r="C171" s="1096">
        <v>11</v>
      </c>
      <c r="D171" s="1093">
        <v>142</v>
      </c>
      <c r="E171" s="1091">
        <v>78</v>
      </c>
      <c r="F171" s="1093">
        <v>0</v>
      </c>
      <c r="G171" s="1095">
        <v>0</v>
      </c>
      <c r="H171" s="1094">
        <f t="shared" si="44"/>
        <v>220</v>
      </c>
      <c r="I171" s="1093">
        <v>10</v>
      </c>
      <c r="J171" s="1092">
        <v>1</v>
      </c>
      <c r="K171" s="1092">
        <v>10</v>
      </c>
      <c r="L171" s="1092">
        <v>10</v>
      </c>
      <c r="M171" s="1091">
        <f t="shared" si="45"/>
        <v>31</v>
      </c>
    </row>
    <row r="172" spans="1:13" ht="15" x14ac:dyDescent="0.2">
      <c r="A172" s="1098">
        <v>7</v>
      </c>
      <c r="B172" s="1097" t="s">
        <v>601</v>
      </c>
      <c r="C172" s="1096">
        <v>0</v>
      </c>
      <c r="D172" s="1093">
        <v>0</v>
      </c>
      <c r="E172" s="1091">
        <v>0</v>
      </c>
      <c r="F172" s="1093">
        <v>0</v>
      </c>
      <c r="G172" s="1095">
        <v>0</v>
      </c>
      <c r="H172" s="1094">
        <f t="shared" si="44"/>
        <v>0</v>
      </c>
      <c r="I172" s="1093">
        <v>0</v>
      </c>
      <c r="J172" s="1092">
        <v>0</v>
      </c>
      <c r="K172" s="1092">
        <v>0</v>
      </c>
      <c r="L172" s="1092">
        <v>0</v>
      </c>
      <c r="M172" s="1091">
        <f t="shared" si="45"/>
        <v>0</v>
      </c>
    </row>
    <row r="173" spans="1:13" ht="15" x14ac:dyDescent="0.2">
      <c r="A173" s="1098">
        <v>8</v>
      </c>
      <c r="B173" s="1097" t="s">
        <v>600</v>
      </c>
      <c r="C173" s="1096">
        <v>3</v>
      </c>
      <c r="D173" s="1093">
        <v>1073</v>
      </c>
      <c r="E173" s="1091">
        <v>46</v>
      </c>
      <c r="F173" s="1093">
        <v>0</v>
      </c>
      <c r="G173" s="1095">
        <v>0</v>
      </c>
      <c r="H173" s="1094">
        <f t="shared" si="44"/>
        <v>1119</v>
      </c>
      <c r="I173" s="1093">
        <v>3</v>
      </c>
      <c r="J173" s="1092">
        <v>3</v>
      </c>
      <c r="K173" s="1092">
        <v>1</v>
      </c>
      <c r="L173" s="1092">
        <v>3</v>
      </c>
      <c r="M173" s="1091">
        <f t="shared" si="45"/>
        <v>10</v>
      </c>
    </row>
    <row r="174" spans="1:13" ht="15.75" thickBot="1" x14ac:dyDescent="0.25">
      <c r="A174" s="1090">
        <v>9</v>
      </c>
      <c r="B174" s="1089" t="s">
        <v>599</v>
      </c>
      <c r="C174" s="1088">
        <v>1</v>
      </c>
      <c r="D174" s="1086">
        <v>6</v>
      </c>
      <c r="E174" s="1087">
        <v>9</v>
      </c>
      <c r="F174" s="1086">
        <v>0</v>
      </c>
      <c r="G174" s="1085">
        <v>0</v>
      </c>
      <c r="H174" s="1094">
        <f t="shared" si="44"/>
        <v>15</v>
      </c>
      <c r="I174" s="1083">
        <v>1</v>
      </c>
      <c r="J174" s="1082">
        <v>1</v>
      </c>
      <c r="K174" s="1082">
        <v>0</v>
      </c>
      <c r="L174" s="1082">
        <v>1</v>
      </c>
      <c r="M174" s="1081">
        <f t="shared" si="45"/>
        <v>3</v>
      </c>
    </row>
    <row r="175" spans="1:13" ht="16.5" thickBot="1" x14ac:dyDescent="0.25">
      <c r="A175" s="3159" t="s">
        <v>3</v>
      </c>
      <c r="B175" s="3160"/>
      <c r="C175" s="1080">
        <f t="shared" ref="C175:M175" si="46">SUM(C165:C174)</f>
        <v>17</v>
      </c>
      <c r="D175" s="1077">
        <f t="shared" si="46"/>
        <v>1385</v>
      </c>
      <c r="E175" s="1075">
        <f t="shared" si="46"/>
        <v>137</v>
      </c>
      <c r="F175" s="1077">
        <f t="shared" si="46"/>
        <v>0</v>
      </c>
      <c r="G175" s="1079">
        <f t="shared" si="46"/>
        <v>0</v>
      </c>
      <c r="H175" s="1078">
        <f t="shared" si="46"/>
        <v>1522</v>
      </c>
      <c r="I175" s="1077">
        <f t="shared" si="46"/>
        <v>16</v>
      </c>
      <c r="J175" s="1076">
        <f t="shared" si="46"/>
        <v>6</v>
      </c>
      <c r="K175" s="1076">
        <f t="shared" si="46"/>
        <v>12</v>
      </c>
      <c r="L175" s="1076">
        <f t="shared" si="46"/>
        <v>16</v>
      </c>
      <c r="M175" s="1075">
        <f t="shared" si="46"/>
        <v>50</v>
      </c>
    </row>
    <row r="176" spans="1:13" x14ac:dyDescent="0.2">
      <c r="F176" s="656"/>
    </row>
    <row r="177" spans="1:13" ht="15" x14ac:dyDescent="0.2">
      <c r="A177" s="3161" t="s">
        <v>598</v>
      </c>
      <c r="B177" s="3161"/>
    </row>
    <row r="178" spans="1:13" ht="15" x14ac:dyDescent="0.2">
      <c r="A178" s="1074" t="s">
        <v>8</v>
      </c>
      <c r="B178" s="1073" t="s">
        <v>76</v>
      </c>
      <c r="C178" s="1072" t="s">
        <v>597</v>
      </c>
      <c r="D178" s="1072"/>
      <c r="E178" s="1072"/>
      <c r="H178" s="656"/>
    </row>
    <row r="179" spans="1:13" ht="15" x14ac:dyDescent="0.2">
      <c r="A179" s="1074" t="s">
        <v>11</v>
      </c>
      <c r="B179" s="1073" t="s">
        <v>77</v>
      </c>
      <c r="C179" s="1072" t="s">
        <v>596</v>
      </c>
      <c r="D179" s="1072"/>
      <c r="E179" s="1072"/>
      <c r="H179" s="656"/>
    </row>
    <row r="180" spans="1:13" ht="15" x14ac:dyDescent="0.2">
      <c r="A180" s="1074" t="s">
        <v>13</v>
      </c>
      <c r="B180" s="1073" t="s">
        <v>78</v>
      </c>
      <c r="C180" s="1072" t="s">
        <v>595</v>
      </c>
      <c r="D180" s="1072"/>
      <c r="E180" s="1072"/>
      <c r="H180" s="656"/>
    </row>
    <row r="181" spans="1:13" ht="18" x14ac:dyDescent="0.25">
      <c r="A181" s="1074" t="s">
        <v>49</v>
      </c>
      <c r="B181" s="1073" t="s">
        <v>594</v>
      </c>
      <c r="C181" s="1072" t="s">
        <v>593</v>
      </c>
      <c r="D181" s="1072"/>
      <c r="E181" s="1072"/>
      <c r="F181" s="1071"/>
      <c r="G181" s="1071"/>
      <c r="H181" s="1071"/>
      <c r="I181" s="1071"/>
      <c r="J181" s="1071"/>
      <c r="K181" s="1071"/>
      <c r="L181" s="1071"/>
      <c r="M181" s="1071"/>
    </row>
    <row r="183" spans="1:13" ht="18" x14ac:dyDescent="0.25">
      <c r="A183" s="3169" t="s">
        <v>614</v>
      </c>
      <c r="B183" s="3169"/>
      <c r="C183" s="3169"/>
      <c r="D183" s="3169"/>
      <c r="E183" s="3169"/>
      <c r="F183" s="3169"/>
      <c r="G183" s="3169"/>
      <c r="H183" s="3169"/>
      <c r="I183" s="3169"/>
      <c r="J183" s="3169"/>
      <c r="K183" s="3169"/>
      <c r="L183" s="3169"/>
      <c r="M183" s="3169"/>
    </row>
    <row r="184" spans="1:13" ht="18" x14ac:dyDescent="0.25">
      <c r="A184" s="3169" t="s">
        <v>613</v>
      </c>
      <c r="B184" s="3169"/>
      <c r="C184" s="3169"/>
      <c r="D184" s="3169"/>
      <c r="E184" s="3169"/>
      <c r="F184" s="3169"/>
      <c r="G184" s="3169"/>
      <c r="H184" s="3169"/>
      <c r="I184" s="3169"/>
      <c r="J184" s="3169"/>
      <c r="K184" s="3169"/>
      <c r="L184" s="3169"/>
      <c r="M184" s="3169"/>
    </row>
    <row r="185" spans="1:13" ht="18" x14ac:dyDescent="0.25">
      <c r="A185" s="3169" t="s">
        <v>618</v>
      </c>
      <c r="B185" s="3169"/>
      <c r="C185" s="3169"/>
      <c r="D185" s="3169"/>
      <c r="E185" s="3169"/>
      <c r="F185" s="3169"/>
      <c r="G185" s="3169"/>
      <c r="H185" s="3169"/>
      <c r="I185" s="3169"/>
      <c r="J185" s="3169"/>
      <c r="K185" s="3169"/>
      <c r="L185" s="3169"/>
      <c r="M185" s="3169"/>
    </row>
    <row r="186" spans="1:13" ht="18" x14ac:dyDescent="0.25">
      <c r="A186" s="983"/>
      <c r="B186" s="983"/>
      <c r="C186" s="983"/>
      <c r="D186" s="983"/>
      <c r="E186" s="983"/>
      <c r="F186" s="1116"/>
      <c r="G186" s="983"/>
      <c r="H186" s="983"/>
      <c r="I186" s="983"/>
      <c r="J186" s="983"/>
      <c r="K186" s="983"/>
      <c r="L186" s="983"/>
      <c r="M186" s="983"/>
    </row>
    <row r="187" spans="1:13" ht="18.75" thickBot="1" x14ac:dyDescent="0.3">
      <c r="A187" s="983"/>
      <c r="B187" s="983"/>
      <c r="C187" s="983"/>
      <c r="D187" s="983"/>
      <c r="E187" s="983"/>
      <c r="F187" s="1116"/>
      <c r="G187" s="983"/>
      <c r="H187" s="983"/>
      <c r="I187" s="983"/>
      <c r="J187" s="983"/>
      <c r="K187" s="983"/>
      <c r="L187" s="983"/>
      <c r="M187" s="983"/>
    </row>
    <row r="188" spans="1:13" ht="16.5" thickBot="1" x14ac:dyDescent="0.3">
      <c r="A188" s="3179" t="s">
        <v>0</v>
      </c>
      <c r="B188" s="3179" t="s">
        <v>553</v>
      </c>
      <c r="C188" s="3162" t="s">
        <v>611</v>
      </c>
      <c r="D188" s="3163"/>
      <c r="E188" s="3163"/>
      <c r="F188" s="3164"/>
      <c r="G188" s="3164"/>
      <c r="H188" s="3165"/>
      <c r="I188" s="3166" t="s">
        <v>610</v>
      </c>
      <c r="J188" s="3166"/>
      <c r="K188" s="3166"/>
      <c r="L188" s="3166"/>
      <c r="M188" s="3167"/>
    </row>
    <row r="189" spans="1:13" ht="15.75" x14ac:dyDescent="0.25">
      <c r="A189" s="3174"/>
      <c r="B189" s="3174"/>
      <c r="C189" s="3168" t="s">
        <v>556</v>
      </c>
      <c r="D189" s="3170" t="s">
        <v>39</v>
      </c>
      <c r="E189" s="3171"/>
      <c r="F189" s="3172" t="s">
        <v>38</v>
      </c>
      <c r="G189" s="3173"/>
      <c r="H189" s="3174" t="s">
        <v>609</v>
      </c>
      <c r="I189" s="1115" t="s">
        <v>76</v>
      </c>
      <c r="J189" s="1114" t="s">
        <v>77</v>
      </c>
      <c r="K189" s="1114" t="s">
        <v>78</v>
      </c>
      <c r="L189" s="1114" t="s">
        <v>594</v>
      </c>
      <c r="M189" s="1113" t="s">
        <v>430</v>
      </c>
    </row>
    <row r="190" spans="1:13" ht="16.5" thickBot="1" x14ac:dyDescent="0.3">
      <c r="A190" s="3180"/>
      <c r="B190" s="3180"/>
      <c r="C190" s="3168"/>
      <c r="D190" s="1111" t="s">
        <v>127</v>
      </c>
      <c r="E190" s="1112" t="s">
        <v>131</v>
      </c>
      <c r="F190" s="1111" t="s">
        <v>127</v>
      </c>
      <c r="G190" s="1110" t="s">
        <v>131</v>
      </c>
      <c r="H190" s="3174"/>
      <c r="I190" s="1109" t="s">
        <v>444</v>
      </c>
      <c r="J190" s="1108" t="s">
        <v>444</v>
      </c>
      <c r="K190" s="1108" t="s">
        <v>444</v>
      </c>
      <c r="L190" s="1108" t="s">
        <v>444</v>
      </c>
      <c r="M190" s="1107" t="s">
        <v>444</v>
      </c>
    </row>
    <row r="191" spans="1:13" ht="15" x14ac:dyDescent="0.2">
      <c r="A191" s="1106">
        <v>0</v>
      </c>
      <c r="B191" s="1105" t="s">
        <v>608</v>
      </c>
      <c r="C191" s="1104">
        <v>0</v>
      </c>
      <c r="D191" s="1101">
        <v>0</v>
      </c>
      <c r="E191" s="1099">
        <v>0</v>
      </c>
      <c r="F191" s="1101">
        <v>0</v>
      </c>
      <c r="G191" s="1103">
        <v>0</v>
      </c>
      <c r="H191" s="1102">
        <f t="shared" ref="H191:H200" si="47">SUM(D191:G191)</f>
        <v>0</v>
      </c>
      <c r="I191" s="1101">
        <v>0</v>
      </c>
      <c r="J191" s="1100">
        <v>0</v>
      </c>
      <c r="K191" s="1100">
        <v>0</v>
      </c>
      <c r="L191" s="1100">
        <v>0</v>
      </c>
      <c r="M191" s="1099">
        <f t="shared" ref="M191:M200" si="48">SUM(I191:L191)</f>
        <v>0</v>
      </c>
    </row>
    <row r="192" spans="1:13" ht="15" x14ac:dyDescent="0.2">
      <c r="A192" s="1098">
        <v>1</v>
      </c>
      <c r="B192" s="1097" t="s">
        <v>607</v>
      </c>
      <c r="C192" s="1096">
        <v>0</v>
      </c>
      <c r="D192" s="1093">
        <v>0</v>
      </c>
      <c r="E192" s="1091">
        <v>0</v>
      </c>
      <c r="F192" s="1093">
        <v>0</v>
      </c>
      <c r="G192" s="1095">
        <v>0</v>
      </c>
      <c r="H192" s="1094">
        <f t="shared" si="47"/>
        <v>0</v>
      </c>
      <c r="I192" s="1093">
        <v>0</v>
      </c>
      <c r="J192" s="1092">
        <v>0</v>
      </c>
      <c r="K192" s="1092">
        <v>0</v>
      </c>
      <c r="L192" s="1092">
        <v>0</v>
      </c>
      <c r="M192" s="1091">
        <f t="shared" si="48"/>
        <v>0</v>
      </c>
    </row>
    <row r="193" spans="1:13" ht="15" x14ac:dyDescent="0.2">
      <c r="A193" s="1098">
        <v>2</v>
      </c>
      <c r="B193" s="1097" t="s">
        <v>606</v>
      </c>
      <c r="C193" s="1096">
        <v>0</v>
      </c>
      <c r="D193" s="1093">
        <v>0</v>
      </c>
      <c r="E193" s="1091">
        <v>0</v>
      </c>
      <c r="F193" s="1093">
        <v>0</v>
      </c>
      <c r="G193" s="1095">
        <v>0</v>
      </c>
      <c r="H193" s="1094">
        <f t="shared" si="47"/>
        <v>0</v>
      </c>
      <c r="I193" s="1093">
        <v>0</v>
      </c>
      <c r="J193" s="1092">
        <v>0</v>
      </c>
      <c r="K193" s="1092">
        <v>0</v>
      </c>
      <c r="L193" s="1092">
        <v>0</v>
      </c>
      <c r="M193" s="1091">
        <f t="shared" si="48"/>
        <v>0</v>
      </c>
    </row>
    <row r="194" spans="1:13" ht="15" x14ac:dyDescent="0.2">
      <c r="A194" s="1098">
        <v>3</v>
      </c>
      <c r="B194" s="1097" t="s">
        <v>605</v>
      </c>
      <c r="C194" s="1096">
        <v>1</v>
      </c>
      <c r="D194" s="1093">
        <v>8</v>
      </c>
      <c r="E194" s="1091">
        <v>41</v>
      </c>
      <c r="F194" s="1093">
        <v>0</v>
      </c>
      <c r="G194" s="1095">
        <v>0</v>
      </c>
      <c r="H194" s="1094">
        <f t="shared" si="47"/>
        <v>49</v>
      </c>
      <c r="I194" s="1093">
        <v>1</v>
      </c>
      <c r="J194" s="1092">
        <v>1</v>
      </c>
      <c r="K194" s="1092">
        <v>0</v>
      </c>
      <c r="L194" s="1092">
        <v>1</v>
      </c>
      <c r="M194" s="1091">
        <f t="shared" si="48"/>
        <v>3</v>
      </c>
    </row>
    <row r="195" spans="1:13" ht="15" x14ac:dyDescent="0.2">
      <c r="A195" s="1098">
        <v>4</v>
      </c>
      <c r="B195" s="1097" t="s">
        <v>604</v>
      </c>
      <c r="C195" s="1096">
        <v>0</v>
      </c>
      <c r="D195" s="1093">
        <v>0</v>
      </c>
      <c r="E195" s="1091">
        <v>0</v>
      </c>
      <c r="F195" s="1093">
        <v>0</v>
      </c>
      <c r="G195" s="1095">
        <v>0</v>
      </c>
      <c r="H195" s="1094">
        <f t="shared" si="47"/>
        <v>0</v>
      </c>
      <c r="I195" s="1093">
        <v>0</v>
      </c>
      <c r="J195" s="1092">
        <v>0</v>
      </c>
      <c r="K195" s="1092">
        <v>0</v>
      </c>
      <c r="L195" s="1092">
        <v>0</v>
      </c>
      <c r="M195" s="1091">
        <f t="shared" si="48"/>
        <v>0</v>
      </c>
    </row>
    <row r="196" spans="1:13" ht="15" x14ac:dyDescent="0.2">
      <c r="A196" s="1098">
        <v>5</v>
      </c>
      <c r="B196" s="1097" t="s">
        <v>603</v>
      </c>
      <c r="C196" s="1096">
        <v>0</v>
      </c>
      <c r="D196" s="1093">
        <v>0</v>
      </c>
      <c r="E196" s="1091">
        <v>0</v>
      </c>
      <c r="F196" s="1093">
        <v>0</v>
      </c>
      <c r="G196" s="1095">
        <v>0</v>
      </c>
      <c r="H196" s="1094">
        <f t="shared" si="47"/>
        <v>0</v>
      </c>
      <c r="I196" s="1093">
        <v>0</v>
      </c>
      <c r="J196" s="1092">
        <v>0</v>
      </c>
      <c r="K196" s="1092">
        <v>0</v>
      </c>
      <c r="L196" s="1092">
        <v>0</v>
      </c>
      <c r="M196" s="1091">
        <f t="shared" si="48"/>
        <v>0</v>
      </c>
    </row>
    <row r="197" spans="1:13" ht="15" x14ac:dyDescent="0.2">
      <c r="A197" s="1098">
        <v>6</v>
      </c>
      <c r="B197" s="1097" t="s">
        <v>602</v>
      </c>
      <c r="C197" s="1096">
        <v>7</v>
      </c>
      <c r="D197" s="1093">
        <v>60</v>
      </c>
      <c r="E197" s="1091">
        <v>31</v>
      </c>
      <c r="F197" s="1093">
        <v>0</v>
      </c>
      <c r="G197" s="1095">
        <v>0</v>
      </c>
      <c r="H197" s="1094">
        <f t="shared" si="47"/>
        <v>91</v>
      </c>
      <c r="I197" s="1093">
        <v>7</v>
      </c>
      <c r="J197" s="1092">
        <v>7</v>
      </c>
      <c r="K197" s="1092">
        <v>6</v>
      </c>
      <c r="L197" s="1092">
        <v>7</v>
      </c>
      <c r="M197" s="1091">
        <f t="shared" si="48"/>
        <v>27</v>
      </c>
    </row>
    <row r="198" spans="1:13" ht="15" x14ac:dyDescent="0.2">
      <c r="A198" s="1098">
        <v>7</v>
      </c>
      <c r="B198" s="1097" t="s">
        <v>601</v>
      </c>
      <c r="C198" s="1096">
        <v>0</v>
      </c>
      <c r="D198" s="1093">
        <v>0</v>
      </c>
      <c r="E198" s="1091">
        <v>0</v>
      </c>
      <c r="F198" s="1093">
        <v>0</v>
      </c>
      <c r="G198" s="1095">
        <v>0</v>
      </c>
      <c r="H198" s="1094">
        <f t="shared" si="47"/>
        <v>0</v>
      </c>
      <c r="I198" s="1093">
        <v>0</v>
      </c>
      <c r="J198" s="1092">
        <v>0</v>
      </c>
      <c r="K198" s="1092">
        <v>0</v>
      </c>
      <c r="L198" s="1092">
        <v>0</v>
      </c>
      <c r="M198" s="1091">
        <f t="shared" si="48"/>
        <v>0</v>
      </c>
    </row>
    <row r="199" spans="1:13" ht="15" x14ac:dyDescent="0.2">
      <c r="A199" s="1098">
        <v>8</v>
      </c>
      <c r="B199" s="1097" t="s">
        <v>600</v>
      </c>
      <c r="C199" s="1096">
        <v>3</v>
      </c>
      <c r="D199" s="1093">
        <v>60</v>
      </c>
      <c r="E199" s="1091">
        <v>29</v>
      </c>
      <c r="F199" s="1093">
        <v>0</v>
      </c>
      <c r="G199" s="1095">
        <v>0</v>
      </c>
      <c r="H199" s="1094">
        <f t="shared" si="47"/>
        <v>89</v>
      </c>
      <c r="I199" s="1093">
        <v>3</v>
      </c>
      <c r="J199" s="1092">
        <v>3</v>
      </c>
      <c r="K199" s="1092">
        <v>0</v>
      </c>
      <c r="L199" s="1092">
        <v>3</v>
      </c>
      <c r="M199" s="1091">
        <f t="shared" si="48"/>
        <v>9</v>
      </c>
    </row>
    <row r="200" spans="1:13" ht="15.75" thickBot="1" x14ac:dyDescent="0.25">
      <c r="A200" s="1090">
        <v>9</v>
      </c>
      <c r="B200" s="1089" t="s">
        <v>599</v>
      </c>
      <c r="C200" s="1088">
        <v>2</v>
      </c>
      <c r="D200" s="1086">
        <v>201</v>
      </c>
      <c r="E200" s="1087">
        <v>41</v>
      </c>
      <c r="F200" s="1086">
        <v>0</v>
      </c>
      <c r="G200" s="1085">
        <v>0</v>
      </c>
      <c r="H200" s="1084">
        <f t="shared" si="47"/>
        <v>242</v>
      </c>
      <c r="I200" s="1083">
        <v>2</v>
      </c>
      <c r="J200" s="1082">
        <v>2</v>
      </c>
      <c r="K200" s="1082">
        <v>2</v>
      </c>
      <c r="L200" s="1082">
        <v>2</v>
      </c>
      <c r="M200" s="1081">
        <f t="shared" si="48"/>
        <v>8</v>
      </c>
    </row>
    <row r="201" spans="1:13" ht="16.5" thickBot="1" x14ac:dyDescent="0.25">
      <c r="A201" s="3159" t="s">
        <v>3</v>
      </c>
      <c r="B201" s="3160"/>
      <c r="C201" s="1080">
        <f t="shared" ref="C201:M201" si="49">SUM(C191:C200)</f>
        <v>13</v>
      </c>
      <c r="D201" s="1077">
        <f t="shared" si="49"/>
        <v>329</v>
      </c>
      <c r="E201" s="1075">
        <f t="shared" si="49"/>
        <v>142</v>
      </c>
      <c r="F201" s="1077">
        <f t="shared" si="49"/>
        <v>0</v>
      </c>
      <c r="G201" s="1079">
        <f t="shared" si="49"/>
        <v>0</v>
      </c>
      <c r="H201" s="1078">
        <f t="shared" si="49"/>
        <v>471</v>
      </c>
      <c r="I201" s="1077">
        <f t="shared" si="49"/>
        <v>13</v>
      </c>
      <c r="J201" s="1076">
        <f t="shared" si="49"/>
        <v>13</v>
      </c>
      <c r="K201" s="1076">
        <f t="shared" si="49"/>
        <v>8</v>
      </c>
      <c r="L201" s="1076">
        <f t="shared" si="49"/>
        <v>13</v>
      </c>
      <c r="M201" s="1075">
        <f t="shared" si="49"/>
        <v>47</v>
      </c>
    </row>
    <row r="202" spans="1:13" x14ac:dyDescent="0.2">
      <c r="F202" s="656"/>
    </row>
    <row r="203" spans="1:13" ht="15" x14ac:dyDescent="0.2">
      <c r="A203" s="3161" t="s">
        <v>598</v>
      </c>
      <c r="B203" s="3161"/>
    </row>
    <row r="204" spans="1:13" ht="15" x14ac:dyDescent="0.2">
      <c r="A204" s="1074" t="s">
        <v>8</v>
      </c>
      <c r="B204" s="1073" t="s">
        <v>76</v>
      </c>
      <c r="C204" s="1072" t="s">
        <v>597</v>
      </c>
      <c r="D204" s="1072"/>
      <c r="E204" s="1072"/>
      <c r="H204" s="656"/>
    </row>
    <row r="205" spans="1:13" ht="15" x14ac:dyDescent="0.2">
      <c r="A205" s="1074" t="s">
        <v>11</v>
      </c>
      <c r="B205" s="1073" t="s">
        <v>77</v>
      </c>
      <c r="C205" s="1072" t="s">
        <v>596</v>
      </c>
      <c r="D205" s="1072"/>
      <c r="E205" s="1072"/>
      <c r="H205" s="656"/>
    </row>
    <row r="206" spans="1:13" ht="15" x14ac:dyDescent="0.2">
      <c r="A206" s="1074" t="s">
        <v>13</v>
      </c>
      <c r="B206" s="1073" t="s">
        <v>78</v>
      </c>
      <c r="C206" s="1072" t="s">
        <v>595</v>
      </c>
      <c r="D206" s="1072"/>
      <c r="E206" s="1072"/>
      <c r="H206" s="656"/>
    </row>
    <row r="207" spans="1:13" ht="18" x14ac:dyDescent="0.25">
      <c r="A207" s="1074" t="s">
        <v>49</v>
      </c>
      <c r="B207" s="1073" t="s">
        <v>594</v>
      </c>
      <c r="C207" s="1072" t="s">
        <v>593</v>
      </c>
      <c r="D207" s="1072"/>
      <c r="E207" s="1072"/>
      <c r="F207" s="1071"/>
      <c r="G207" s="1071"/>
      <c r="H207" s="1071"/>
      <c r="I207" s="1071"/>
      <c r="J207" s="1071"/>
      <c r="K207" s="1071"/>
      <c r="L207" s="1071"/>
      <c r="M207" s="1071"/>
    </row>
    <row r="209" spans="1:13" ht="18" x14ac:dyDescent="0.25">
      <c r="A209" s="3169" t="s">
        <v>614</v>
      </c>
      <c r="B209" s="3169"/>
      <c r="C209" s="3169"/>
      <c r="D209" s="3169"/>
      <c r="E209" s="3169"/>
      <c r="F209" s="3169"/>
      <c r="G209" s="3169"/>
      <c r="H209" s="3169"/>
      <c r="I209" s="3169"/>
      <c r="J209" s="3169"/>
      <c r="K209" s="3169"/>
      <c r="L209" s="3169"/>
      <c r="M209" s="3169"/>
    </row>
    <row r="210" spans="1:13" ht="18" x14ac:dyDescent="0.25">
      <c r="A210" s="3169" t="s">
        <v>613</v>
      </c>
      <c r="B210" s="3169"/>
      <c r="C210" s="3169"/>
      <c r="D210" s="3169"/>
      <c r="E210" s="3169"/>
      <c r="F210" s="3169"/>
      <c r="G210" s="3169"/>
      <c r="H210" s="3169"/>
      <c r="I210" s="3169"/>
      <c r="J210" s="3169"/>
      <c r="K210" s="3169"/>
      <c r="L210" s="3169"/>
      <c r="M210" s="3169"/>
    </row>
    <row r="211" spans="1:13" ht="18" x14ac:dyDescent="0.25">
      <c r="A211" s="3169" t="s">
        <v>617</v>
      </c>
      <c r="B211" s="3169"/>
      <c r="C211" s="3169"/>
      <c r="D211" s="3169"/>
      <c r="E211" s="3169"/>
      <c r="F211" s="3169"/>
      <c r="G211" s="3169"/>
      <c r="H211" s="3169"/>
      <c r="I211" s="3169"/>
      <c r="J211" s="3169"/>
      <c r="K211" s="3169"/>
      <c r="L211" s="3169"/>
      <c r="M211" s="3169"/>
    </row>
    <row r="212" spans="1:13" ht="18" x14ac:dyDescent="0.25">
      <c r="A212" s="983"/>
      <c r="B212" s="983"/>
      <c r="C212" s="983"/>
      <c r="D212" s="983"/>
      <c r="E212" s="983"/>
      <c r="F212" s="1116"/>
      <c r="G212" s="983"/>
      <c r="H212" s="983"/>
      <c r="I212" s="983"/>
      <c r="J212" s="983"/>
      <c r="K212" s="983"/>
      <c r="L212" s="983"/>
      <c r="M212" s="983"/>
    </row>
    <row r="213" spans="1:13" ht="18.75" thickBot="1" x14ac:dyDescent="0.3">
      <c r="A213" s="983"/>
      <c r="B213" s="983"/>
      <c r="C213" s="983"/>
      <c r="D213" s="983"/>
      <c r="E213" s="983"/>
      <c r="F213" s="1116"/>
      <c r="G213" s="983"/>
      <c r="H213" s="983"/>
      <c r="I213" s="983"/>
      <c r="J213" s="983"/>
      <c r="K213" s="983"/>
      <c r="L213" s="983"/>
      <c r="M213" s="983"/>
    </row>
    <row r="214" spans="1:13" ht="16.5" thickBot="1" x14ac:dyDescent="0.3">
      <c r="A214" s="3179" t="s">
        <v>0</v>
      </c>
      <c r="B214" s="3179" t="s">
        <v>553</v>
      </c>
      <c r="C214" s="3162" t="s">
        <v>611</v>
      </c>
      <c r="D214" s="3163"/>
      <c r="E214" s="3163"/>
      <c r="F214" s="3164"/>
      <c r="G214" s="3164"/>
      <c r="H214" s="3165"/>
      <c r="I214" s="3166" t="s">
        <v>610</v>
      </c>
      <c r="J214" s="3166"/>
      <c r="K214" s="3166"/>
      <c r="L214" s="3166"/>
      <c r="M214" s="3167"/>
    </row>
    <row r="215" spans="1:13" ht="15.75" x14ac:dyDescent="0.25">
      <c r="A215" s="3174"/>
      <c r="B215" s="3174"/>
      <c r="C215" s="3168" t="s">
        <v>556</v>
      </c>
      <c r="D215" s="3170" t="s">
        <v>39</v>
      </c>
      <c r="E215" s="3171"/>
      <c r="F215" s="3172" t="s">
        <v>38</v>
      </c>
      <c r="G215" s="3173"/>
      <c r="H215" s="3174" t="s">
        <v>609</v>
      </c>
      <c r="I215" s="1115" t="s">
        <v>76</v>
      </c>
      <c r="J215" s="1114" t="s">
        <v>77</v>
      </c>
      <c r="K215" s="1114" t="s">
        <v>78</v>
      </c>
      <c r="L215" s="1114" t="s">
        <v>594</v>
      </c>
      <c r="M215" s="1113" t="s">
        <v>430</v>
      </c>
    </row>
    <row r="216" spans="1:13" ht="16.5" thickBot="1" x14ac:dyDescent="0.3">
      <c r="A216" s="3180"/>
      <c r="B216" s="3180"/>
      <c r="C216" s="3168"/>
      <c r="D216" s="1111" t="s">
        <v>127</v>
      </c>
      <c r="E216" s="1112" t="s">
        <v>131</v>
      </c>
      <c r="F216" s="1111" t="s">
        <v>127</v>
      </c>
      <c r="G216" s="1110" t="s">
        <v>131</v>
      </c>
      <c r="H216" s="3174"/>
      <c r="I216" s="1109" t="s">
        <v>444</v>
      </c>
      <c r="J216" s="1108" t="s">
        <v>444</v>
      </c>
      <c r="K216" s="1108" t="s">
        <v>444</v>
      </c>
      <c r="L216" s="1108" t="s">
        <v>444</v>
      </c>
      <c r="M216" s="1107" t="s">
        <v>444</v>
      </c>
    </row>
    <row r="217" spans="1:13" ht="15" x14ac:dyDescent="0.2">
      <c r="A217" s="1106">
        <v>0</v>
      </c>
      <c r="B217" s="1105" t="s">
        <v>608</v>
      </c>
      <c r="C217" s="1104">
        <v>0</v>
      </c>
      <c r="D217" s="1101">
        <v>0</v>
      </c>
      <c r="E217" s="1099">
        <v>0</v>
      </c>
      <c r="F217" s="1101">
        <v>0</v>
      </c>
      <c r="G217" s="1103">
        <v>0</v>
      </c>
      <c r="H217" s="1102">
        <f t="shared" ref="H217:H226" si="50">SUM(D217:G217)</f>
        <v>0</v>
      </c>
      <c r="I217" s="1101">
        <v>0</v>
      </c>
      <c r="J217" s="1100">
        <v>0</v>
      </c>
      <c r="K217" s="1100">
        <v>0</v>
      </c>
      <c r="L217" s="1100">
        <v>0</v>
      </c>
      <c r="M217" s="1099">
        <f t="shared" ref="M217:M226" si="51">SUM(I217:L217)</f>
        <v>0</v>
      </c>
    </row>
    <row r="218" spans="1:13" ht="15" x14ac:dyDescent="0.2">
      <c r="A218" s="1098">
        <v>1</v>
      </c>
      <c r="B218" s="1097" t="s">
        <v>607</v>
      </c>
      <c r="C218" s="1096">
        <v>0</v>
      </c>
      <c r="D218" s="1093">
        <v>0</v>
      </c>
      <c r="E218" s="1091">
        <v>0</v>
      </c>
      <c r="F218" s="1093">
        <v>0</v>
      </c>
      <c r="G218" s="1095">
        <v>0</v>
      </c>
      <c r="H218" s="1094">
        <f t="shared" si="50"/>
        <v>0</v>
      </c>
      <c r="I218" s="1093">
        <v>0</v>
      </c>
      <c r="J218" s="1092">
        <v>0</v>
      </c>
      <c r="K218" s="1092">
        <v>0</v>
      </c>
      <c r="L218" s="1092">
        <v>0</v>
      </c>
      <c r="M218" s="1091">
        <f t="shared" si="51"/>
        <v>0</v>
      </c>
    </row>
    <row r="219" spans="1:13" ht="15" x14ac:dyDescent="0.2">
      <c r="A219" s="1098">
        <v>2</v>
      </c>
      <c r="B219" s="1097" t="s">
        <v>606</v>
      </c>
      <c r="C219" s="1096">
        <v>0</v>
      </c>
      <c r="D219" s="1093">
        <v>0</v>
      </c>
      <c r="E219" s="1091">
        <v>0</v>
      </c>
      <c r="F219" s="1093">
        <v>0</v>
      </c>
      <c r="G219" s="1095">
        <v>0</v>
      </c>
      <c r="H219" s="1094">
        <f t="shared" si="50"/>
        <v>0</v>
      </c>
      <c r="I219" s="1093">
        <v>0</v>
      </c>
      <c r="J219" s="1092">
        <v>0</v>
      </c>
      <c r="K219" s="1092">
        <v>0</v>
      </c>
      <c r="L219" s="1092">
        <v>0</v>
      </c>
      <c r="M219" s="1091">
        <f t="shared" si="51"/>
        <v>0</v>
      </c>
    </row>
    <row r="220" spans="1:13" ht="15" x14ac:dyDescent="0.2">
      <c r="A220" s="1098">
        <v>3</v>
      </c>
      <c r="B220" s="1097" t="s">
        <v>605</v>
      </c>
      <c r="C220" s="1096">
        <v>1</v>
      </c>
      <c r="D220" s="1093">
        <v>60</v>
      </c>
      <c r="E220" s="1091">
        <v>100</v>
      </c>
      <c r="F220" s="1093">
        <v>0</v>
      </c>
      <c r="G220" s="1095">
        <v>0</v>
      </c>
      <c r="H220" s="1094">
        <f t="shared" si="50"/>
        <v>160</v>
      </c>
      <c r="I220" s="1093">
        <v>1</v>
      </c>
      <c r="J220" s="1092">
        <v>1</v>
      </c>
      <c r="K220" s="1092">
        <v>0</v>
      </c>
      <c r="L220" s="1092">
        <v>1</v>
      </c>
      <c r="M220" s="1091">
        <f t="shared" si="51"/>
        <v>3</v>
      </c>
    </row>
    <row r="221" spans="1:13" ht="15" x14ac:dyDescent="0.2">
      <c r="A221" s="1098">
        <v>4</v>
      </c>
      <c r="B221" s="1097" t="s">
        <v>604</v>
      </c>
      <c r="C221" s="1096">
        <v>0</v>
      </c>
      <c r="D221" s="1093">
        <v>0</v>
      </c>
      <c r="E221" s="1091">
        <v>0</v>
      </c>
      <c r="F221" s="1093">
        <v>0</v>
      </c>
      <c r="G221" s="1095">
        <v>0</v>
      </c>
      <c r="H221" s="1094">
        <f t="shared" si="50"/>
        <v>0</v>
      </c>
      <c r="I221" s="1093">
        <v>0</v>
      </c>
      <c r="J221" s="1092">
        <v>0</v>
      </c>
      <c r="K221" s="1092">
        <v>0</v>
      </c>
      <c r="L221" s="1092">
        <v>0</v>
      </c>
      <c r="M221" s="1091">
        <f t="shared" si="51"/>
        <v>0</v>
      </c>
    </row>
    <row r="222" spans="1:13" ht="15" x14ac:dyDescent="0.2">
      <c r="A222" s="1098">
        <v>5</v>
      </c>
      <c r="B222" s="1097" t="s">
        <v>603</v>
      </c>
      <c r="C222" s="1096">
        <v>0</v>
      </c>
      <c r="D222" s="1093">
        <v>0</v>
      </c>
      <c r="E222" s="1091">
        <v>0</v>
      </c>
      <c r="F222" s="1093">
        <v>0</v>
      </c>
      <c r="G222" s="1095">
        <v>0</v>
      </c>
      <c r="H222" s="1094">
        <f t="shared" si="50"/>
        <v>0</v>
      </c>
      <c r="I222" s="1093">
        <v>0</v>
      </c>
      <c r="J222" s="1092">
        <v>0</v>
      </c>
      <c r="K222" s="1092">
        <v>0</v>
      </c>
      <c r="L222" s="1092">
        <v>0</v>
      </c>
      <c r="M222" s="1091">
        <f t="shared" si="51"/>
        <v>0</v>
      </c>
    </row>
    <row r="223" spans="1:13" ht="15" x14ac:dyDescent="0.2">
      <c r="A223" s="1098">
        <v>6</v>
      </c>
      <c r="B223" s="1097" t="s">
        <v>602</v>
      </c>
      <c r="C223" s="1096">
        <v>18</v>
      </c>
      <c r="D223" s="1093">
        <f>279+1</f>
        <v>280</v>
      </c>
      <c r="E223" s="1091">
        <v>102</v>
      </c>
      <c r="F223" s="1093">
        <v>0</v>
      </c>
      <c r="G223" s="1095">
        <v>0</v>
      </c>
      <c r="H223" s="1094">
        <f t="shared" si="50"/>
        <v>382</v>
      </c>
      <c r="I223" s="1093">
        <v>18</v>
      </c>
      <c r="J223" s="1092">
        <v>15</v>
      </c>
      <c r="K223" s="1092">
        <v>8</v>
      </c>
      <c r="L223" s="1092">
        <v>15</v>
      </c>
      <c r="M223" s="1091">
        <f t="shared" si="51"/>
        <v>56</v>
      </c>
    </row>
    <row r="224" spans="1:13" ht="15" x14ac:dyDescent="0.2">
      <c r="A224" s="1098">
        <v>7</v>
      </c>
      <c r="B224" s="1097" t="s">
        <v>601</v>
      </c>
      <c r="C224" s="1096">
        <v>1</v>
      </c>
      <c r="D224" s="1093">
        <v>141</v>
      </c>
      <c r="E224" s="1091">
        <v>3</v>
      </c>
      <c r="F224" s="1093">
        <v>0</v>
      </c>
      <c r="G224" s="1095">
        <v>0</v>
      </c>
      <c r="H224" s="1094">
        <f t="shared" si="50"/>
        <v>144</v>
      </c>
      <c r="I224" s="1093">
        <v>1</v>
      </c>
      <c r="J224" s="1092">
        <v>1</v>
      </c>
      <c r="K224" s="1092">
        <v>1</v>
      </c>
      <c r="L224" s="1092">
        <v>1</v>
      </c>
      <c r="M224" s="1091">
        <f t="shared" si="51"/>
        <v>4</v>
      </c>
    </row>
    <row r="225" spans="1:13" ht="15" x14ac:dyDescent="0.2">
      <c r="A225" s="1098">
        <v>8</v>
      </c>
      <c r="B225" s="1097" t="s">
        <v>600</v>
      </c>
      <c r="C225" s="1096">
        <v>4</v>
      </c>
      <c r="D225" s="1093">
        <v>41</v>
      </c>
      <c r="E225" s="1091">
        <v>21</v>
      </c>
      <c r="F225" s="1093">
        <v>0</v>
      </c>
      <c r="G225" s="1095">
        <v>0</v>
      </c>
      <c r="H225" s="1094">
        <f t="shared" si="50"/>
        <v>62</v>
      </c>
      <c r="I225" s="1093">
        <v>4</v>
      </c>
      <c r="J225" s="1092">
        <v>2</v>
      </c>
      <c r="K225" s="1092">
        <v>0</v>
      </c>
      <c r="L225" s="1092">
        <v>2</v>
      </c>
      <c r="M225" s="1091">
        <f t="shared" si="51"/>
        <v>8</v>
      </c>
    </row>
    <row r="226" spans="1:13" ht="15.75" thickBot="1" x14ac:dyDescent="0.25">
      <c r="A226" s="1090">
        <v>9</v>
      </c>
      <c r="B226" s="1089" t="s">
        <v>599</v>
      </c>
      <c r="C226" s="1096">
        <v>4</v>
      </c>
      <c r="D226" s="1093">
        <v>629</v>
      </c>
      <c r="E226" s="1091">
        <v>57</v>
      </c>
      <c r="F226" s="1093">
        <v>0</v>
      </c>
      <c r="G226" s="1095">
        <v>0</v>
      </c>
      <c r="H226" s="1084">
        <f t="shared" si="50"/>
        <v>686</v>
      </c>
      <c r="I226" s="1093">
        <v>4</v>
      </c>
      <c r="J226" s="1092">
        <v>4</v>
      </c>
      <c r="K226" s="1092">
        <v>3</v>
      </c>
      <c r="L226" s="1092">
        <v>4</v>
      </c>
      <c r="M226" s="1081">
        <f t="shared" si="51"/>
        <v>15</v>
      </c>
    </row>
    <row r="227" spans="1:13" ht="16.5" thickBot="1" x14ac:dyDescent="0.25">
      <c r="A227" s="3159" t="s">
        <v>3</v>
      </c>
      <c r="B227" s="3160"/>
      <c r="C227" s="1080">
        <f t="shared" ref="C227:M227" si="52">SUM(C217:C226)</f>
        <v>28</v>
      </c>
      <c r="D227" s="1077">
        <f t="shared" si="52"/>
        <v>1151</v>
      </c>
      <c r="E227" s="1075">
        <f t="shared" si="52"/>
        <v>283</v>
      </c>
      <c r="F227" s="1077">
        <f t="shared" si="52"/>
        <v>0</v>
      </c>
      <c r="G227" s="1079">
        <f t="shared" si="52"/>
        <v>0</v>
      </c>
      <c r="H227" s="1078">
        <f t="shared" si="52"/>
        <v>1434</v>
      </c>
      <c r="I227" s="1077">
        <f t="shared" si="52"/>
        <v>28</v>
      </c>
      <c r="J227" s="1076">
        <f t="shared" si="52"/>
        <v>23</v>
      </c>
      <c r="K227" s="1076">
        <f t="shared" si="52"/>
        <v>12</v>
      </c>
      <c r="L227" s="1076">
        <f t="shared" si="52"/>
        <v>23</v>
      </c>
      <c r="M227" s="1075">
        <f t="shared" si="52"/>
        <v>86</v>
      </c>
    </row>
    <row r="228" spans="1:13" x14ac:dyDescent="0.2">
      <c r="F228" s="656"/>
    </row>
    <row r="229" spans="1:13" ht="15" x14ac:dyDescent="0.2">
      <c r="A229" s="3161" t="s">
        <v>598</v>
      </c>
      <c r="B229" s="3161"/>
    </row>
    <row r="230" spans="1:13" ht="15" x14ac:dyDescent="0.2">
      <c r="A230" s="1074" t="s">
        <v>8</v>
      </c>
      <c r="B230" s="1073" t="s">
        <v>76</v>
      </c>
      <c r="C230" s="1072" t="s">
        <v>597</v>
      </c>
      <c r="D230" s="1072"/>
      <c r="E230" s="1072"/>
      <c r="H230" s="656"/>
    </row>
    <row r="231" spans="1:13" ht="15" x14ac:dyDescent="0.2">
      <c r="A231" s="1074" t="s">
        <v>11</v>
      </c>
      <c r="B231" s="1073" t="s">
        <v>77</v>
      </c>
      <c r="C231" s="1072" t="s">
        <v>596</v>
      </c>
      <c r="D231" s="1072"/>
      <c r="E231" s="1072"/>
      <c r="H231" s="656"/>
    </row>
    <row r="232" spans="1:13" ht="15" x14ac:dyDescent="0.2">
      <c r="A232" s="1074" t="s">
        <v>13</v>
      </c>
      <c r="B232" s="1073" t="s">
        <v>78</v>
      </c>
      <c r="C232" s="1072" t="s">
        <v>595</v>
      </c>
      <c r="D232" s="1072"/>
      <c r="E232" s="1072"/>
      <c r="H232" s="656"/>
    </row>
    <row r="233" spans="1:13" ht="18" x14ac:dyDescent="0.25">
      <c r="A233" s="1074" t="s">
        <v>49</v>
      </c>
      <c r="B233" s="1073" t="s">
        <v>594</v>
      </c>
      <c r="C233" s="1072" t="s">
        <v>593</v>
      </c>
      <c r="D233" s="1072"/>
      <c r="E233" s="1072"/>
      <c r="F233" s="1071"/>
      <c r="G233" s="1071"/>
      <c r="H233" s="1071"/>
      <c r="I233" s="1071"/>
      <c r="J233" s="1071"/>
      <c r="K233" s="1071"/>
      <c r="L233" s="1071"/>
      <c r="M233" s="1071"/>
    </row>
    <row r="235" spans="1:13" ht="18" x14ac:dyDescent="0.25">
      <c r="A235" s="3169" t="s">
        <v>614</v>
      </c>
      <c r="B235" s="3169"/>
      <c r="C235" s="3169"/>
      <c r="D235" s="3169"/>
      <c r="E235" s="3169"/>
      <c r="F235" s="3169"/>
      <c r="G235" s="3169"/>
      <c r="H235" s="3169"/>
      <c r="I235" s="3169"/>
      <c r="J235" s="3169"/>
      <c r="K235" s="3169"/>
      <c r="L235" s="3169"/>
      <c r="M235" s="3169"/>
    </row>
    <row r="236" spans="1:13" ht="18" x14ac:dyDescent="0.25">
      <c r="A236" s="3169" t="s">
        <v>613</v>
      </c>
      <c r="B236" s="3169"/>
      <c r="C236" s="3169"/>
      <c r="D236" s="3169"/>
      <c r="E236" s="3169"/>
      <c r="F236" s="3169"/>
      <c r="G236" s="3169"/>
      <c r="H236" s="3169"/>
      <c r="I236" s="3169"/>
      <c r="J236" s="3169"/>
      <c r="K236" s="3169"/>
      <c r="L236" s="3169"/>
      <c r="M236" s="3169"/>
    </row>
    <row r="237" spans="1:13" ht="18" x14ac:dyDescent="0.25">
      <c r="A237" s="3169" t="s">
        <v>616</v>
      </c>
      <c r="B237" s="3169"/>
      <c r="C237" s="3169"/>
      <c r="D237" s="3169"/>
      <c r="E237" s="3169"/>
      <c r="F237" s="3169"/>
      <c r="G237" s="3169"/>
      <c r="H237" s="3169"/>
      <c r="I237" s="3169"/>
      <c r="J237" s="3169"/>
      <c r="K237" s="3169"/>
      <c r="L237" s="3169"/>
      <c r="M237" s="3169"/>
    </row>
    <row r="238" spans="1:13" ht="18" x14ac:dyDescent="0.25">
      <c r="A238" s="983"/>
      <c r="B238" s="983"/>
      <c r="C238" s="983"/>
      <c r="D238" s="983"/>
      <c r="E238" s="983"/>
      <c r="F238" s="1116"/>
      <c r="G238" s="983"/>
      <c r="H238" s="983"/>
      <c r="I238" s="983"/>
      <c r="J238" s="983"/>
      <c r="K238" s="983"/>
      <c r="L238" s="983"/>
      <c r="M238" s="983"/>
    </row>
    <row r="239" spans="1:13" ht="18.75" thickBot="1" x14ac:dyDescent="0.3">
      <c r="A239" s="983"/>
      <c r="B239" s="983"/>
      <c r="C239" s="983"/>
      <c r="D239" s="983"/>
      <c r="E239" s="983"/>
      <c r="F239" s="1116"/>
      <c r="G239" s="983"/>
      <c r="H239" s="983"/>
      <c r="I239" s="983"/>
      <c r="J239" s="983"/>
      <c r="K239" s="983"/>
      <c r="L239" s="983"/>
      <c r="M239" s="983"/>
    </row>
    <row r="240" spans="1:13" ht="16.5" thickBot="1" x14ac:dyDescent="0.3">
      <c r="A240" s="3179" t="s">
        <v>0</v>
      </c>
      <c r="B240" s="3179" t="s">
        <v>553</v>
      </c>
      <c r="C240" s="3162" t="s">
        <v>611</v>
      </c>
      <c r="D240" s="3163"/>
      <c r="E240" s="3163"/>
      <c r="F240" s="3164"/>
      <c r="G240" s="3164"/>
      <c r="H240" s="3165"/>
      <c r="I240" s="3166" t="s">
        <v>610</v>
      </c>
      <c r="J240" s="3166"/>
      <c r="K240" s="3166"/>
      <c r="L240" s="3166"/>
      <c r="M240" s="3167"/>
    </row>
    <row r="241" spans="1:13" ht="15.75" x14ac:dyDescent="0.25">
      <c r="A241" s="3174"/>
      <c r="B241" s="3174"/>
      <c r="C241" s="3168" t="s">
        <v>556</v>
      </c>
      <c r="D241" s="3170" t="s">
        <v>39</v>
      </c>
      <c r="E241" s="3171"/>
      <c r="F241" s="3172" t="s">
        <v>38</v>
      </c>
      <c r="G241" s="3173"/>
      <c r="H241" s="3174" t="s">
        <v>609</v>
      </c>
      <c r="I241" s="1115" t="s">
        <v>76</v>
      </c>
      <c r="J241" s="1114" t="s">
        <v>77</v>
      </c>
      <c r="K241" s="1114" t="s">
        <v>78</v>
      </c>
      <c r="L241" s="1114" t="s">
        <v>594</v>
      </c>
      <c r="M241" s="1113" t="s">
        <v>430</v>
      </c>
    </row>
    <row r="242" spans="1:13" ht="16.5" thickBot="1" x14ac:dyDescent="0.3">
      <c r="A242" s="3180"/>
      <c r="B242" s="3180"/>
      <c r="C242" s="3168"/>
      <c r="D242" s="1111" t="s">
        <v>127</v>
      </c>
      <c r="E242" s="1112" t="s">
        <v>131</v>
      </c>
      <c r="F242" s="1111" t="s">
        <v>127</v>
      </c>
      <c r="G242" s="1110" t="s">
        <v>131</v>
      </c>
      <c r="H242" s="3174"/>
      <c r="I242" s="1109" t="s">
        <v>444</v>
      </c>
      <c r="J242" s="1108" t="s">
        <v>444</v>
      </c>
      <c r="K242" s="1108" t="s">
        <v>444</v>
      </c>
      <c r="L242" s="1108" t="s">
        <v>444</v>
      </c>
      <c r="M242" s="1107" t="s">
        <v>444</v>
      </c>
    </row>
    <row r="243" spans="1:13" ht="15" x14ac:dyDescent="0.2">
      <c r="A243" s="1106">
        <v>0</v>
      </c>
      <c r="B243" s="1105" t="s">
        <v>608</v>
      </c>
      <c r="C243" s="1104">
        <v>0</v>
      </c>
      <c r="D243" s="1101">
        <v>0</v>
      </c>
      <c r="E243" s="1099">
        <v>0</v>
      </c>
      <c r="F243" s="1101">
        <v>0</v>
      </c>
      <c r="G243" s="1103">
        <v>0</v>
      </c>
      <c r="H243" s="1102">
        <f t="shared" ref="H243:H252" si="53">SUM(D243:G243)</f>
        <v>0</v>
      </c>
      <c r="I243" s="1101">
        <v>0</v>
      </c>
      <c r="J243" s="1100">
        <v>0</v>
      </c>
      <c r="K243" s="1100">
        <v>0</v>
      </c>
      <c r="L243" s="1100">
        <v>0</v>
      </c>
      <c r="M243" s="1099">
        <f t="shared" ref="M243:M252" si="54">SUM(I243:L243)</f>
        <v>0</v>
      </c>
    </row>
    <row r="244" spans="1:13" ht="15" x14ac:dyDescent="0.2">
      <c r="A244" s="1098">
        <v>1</v>
      </c>
      <c r="B244" s="1097" t="s">
        <v>607</v>
      </c>
      <c r="C244" s="1096">
        <v>0</v>
      </c>
      <c r="D244" s="1093">
        <v>0</v>
      </c>
      <c r="E244" s="1091">
        <v>0</v>
      </c>
      <c r="F244" s="1093">
        <v>0</v>
      </c>
      <c r="G244" s="1095">
        <v>0</v>
      </c>
      <c r="H244" s="1094">
        <f t="shared" si="53"/>
        <v>0</v>
      </c>
      <c r="I244" s="1093">
        <v>0</v>
      </c>
      <c r="J244" s="1092">
        <v>0</v>
      </c>
      <c r="K244" s="1092">
        <v>0</v>
      </c>
      <c r="L244" s="1092">
        <v>0</v>
      </c>
      <c r="M244" s="1091">
        <f t="shared" si="54"/>
        <v>0</v>
      </c>
    </row>
    <row r="245" spans="1:13" ht="15" x14ac:dyDescent="0.2">
      <c r="A245" s="1098">
        <v>2</v>
      </c>
      <c r="B245" s="1097" t="s">
        <v>606</v>
      </c>
      <c r="C245" s="1096">
        <v>0</v>
      </c>
      <c r="D245" s="1093">
        <v>0</v>
      </c>
      <c r="E245" s="1091">
        <v>0</v>
      </c>
      <c r="F245" s="1093">
        <v>0</v>
      </c>
      <c r="G245" s="1095">
        <v>0</v>
      </c>
      <c r="H245" s="1094">
        <f t="shared" si="53"/>
        <v>0</v>
      </c>
      <c r="I245" s="1093">
        <v>0</v>
      </c>
      <c r="J245" s="1092">
        <v>0</v>
      </c>
      <c r="K245" s="1092">
        <v>0</v>
      </c>
      <c r="L245" s="1092">
        <v>0</v>
      </c>
      <c r="M245" s="1091">
        <f t="shared" si="54"/>
        <v>0</v>
      </c>
    </row>
    <row r="246" spans="1:13" ht="15" x14ac:dyDescent="0.2">
      <c r="A246" s="1098">
        <v>3</v>
      </c>
      <c r="B246" s="1097" t="s">
        <v>605</v>
      </c>
      <c r="C246" s="1096">
        <v>0</v>
      </c>
      <c r="D246" s="1093">
        <v>0</v>
      </c>
      <c r="E246" s="1091">
        <v>0</v>
      </c>
      <c r="F246" s="1093">
        <v>0</v>
      </c>
      <c r="G246" s="1095">
        <v>0</v>
      </c>
      <c r="H246" s="1094">
        <f t="shared" si="53"/>
        <v>0</v>
      </c>
      <c r="I246" s="1093">
        <v>0</v>
      </c>
      <c r="J246" s="1092">
        <v>0</v>
      </c>
      <c r="K246" s="1092">
        <v>0</v>
      </c>
      <c r="L246" s="1092">
        <v>0</v>
      </c>
      <c r="M246" s="1091">
        <f t="shared" si="54"/>
        <v>0</v>
      </c>
    </row>
    <row r="247" spans="1:13" ht="15" x14ac:dyDescent="0.2">
      <c r="A247" s="1098">
        <v>4</v>
      </c>
      <c r="B247" s="1097" t="s">
        <v>604</v>
      </c>
      <c r="C247" s="1096">
        <v>0</v>
      </c>
      <c r="D247" s="1093">
        <v>0</v>
      </c>
      <c r="E247" s="1091">
        <v>0</v>
      </c>
      <c r="F247" s="1093">
        <v>0</v>
      </c>
      <c r="G247" s="1095">
        <v>0</v>
      </c>
      <c r="H247" s="1094">
        <f t="shared" si="53"/>
        <v>0</v>
      </c>
      <c r="I247" s="1093">
        <v>0</v>
      </c>
      <c r="J247" s="1092">
        <v>0</v>
      </c>
      <c r="K247" s="1092">
        <v>0</v>
      </c>
      <c r="L247" s="1092">
        <v>0</v>
      </c>
      <c r="M247" s="1091">
        <f t="shared" si="54"/>
        <v>0</v>
      </c>
    </row>
    <row r="248" spans="1:13" ht="15" x14ac:dyDescent="0.2">
      <c r="A248" s="1098">
        <v>5</v>
      </c>
      <c r="B248" s="1097" t="s">
        <v>603</v>
      </c>
      <c r="C248" s="1096">
        <v>3</v>
      </c>
      <c r="D248" s="1093">
        <v>29</v>
      </c>
      <c r="E248" s="1091">
        <v>11</v>
      </c>
      <c r="F248" s="1093">
        <v>0</v>
      </c>
      <c r="G248" s="1095">
        <v>0</v>
      </c>
      <c r="H248" s="1094">
        <f t="shared" si="53"/>
        <v>40</v>
      </c>
      <c r="I248" s="1093">
        <v>3</v>
      </c>
      <c r="J248" s="1092">
        <v>3</v>
      </c>
      <c r="K248" s="1092">
        <v>1</v>
      </c>
      <c r="L248" s="1092">
        <v>3</v>
      </c>
      <c r="M248" s="1091">
        <f t="shared" si="54"/>
        <v>10</v>
      </c>
    </row>
    <row r="249" spans="1:13" ht="15" x14ac:dyDescent="0.2">
      <c r="A249" s="1098">
        <v>6</v>
      </c>
      <c r="B249" s="1097" t="s">
        <v>602</v>
      </c>
      <c r="C249" s="1096">
        <v>14</v>
      </c>
      <c r="D249" s="1093">
        <v>847</v>
      </c>
      <c r="E249" s="1091">
        <v>100</v>
      </c>
      <c r="F249" s="1093">
        <v>0</v>
      </c>
      <c r="G249" s="1095">
        <v>0</v>
      </c>
      <c r="H249" s="1094">
        <f t="shared" si="53"/>
        <v>947</v>
      </c>
      <c r="I249" s="1093">
        <v>14</v>
      </c>
      <c r="J249" s="1092">
        <v>14</v>
      </c>
      <c r="K249" s="1092">
        <v>1</v>
      </c>
      <c r="L249" s="1092">
        <v>14</v>
      </c>
      <c r="M249" s="1091">
        <f t="shared" si="54"/>
        <v>43</v>
      </c>
    </row>
    <row r="250" spans="1:13" ht="15" x14ac:dyDescent="0.2">
      <c r="A250" s="1098">
        <v>7</v>
      </c>
      <c r="B250" s="1097" t="s">
        <v>601</v>
      </c>
      <c r="C250" s="1096">
        <v>1</v>
      </c>
      <c r="D250" s="1093">
        <v>9</v>
      </c>
      <c r="E250" s="1091">
        <v>5</v>
      </c>
      <c r="F250" s="1093">
        <v>0</v>
      </c>
      <c r="G250" s="1095">
        <v>0</v>
      </c>
      <c r="H250" s="1094">
        <f t="shared" si="53"/>
        <v>14</v>
      </c>
      <c r="I250" s="1093">
        <v>1</v>
      </c>
      <c r="J250" s="1092">
        <v>1</v>
      </c>
      <c r="K250" s="1092">
        <v>0</v>
      </c>
      <c r="L250" s="1092">
        <v>1</v>
      </c>
      <c r="M250" s="1091">
        <f t="shared" si="54"/>
        <v>3</v>
      </c>
    </row>
    <row r="251" spans="1:13" ht="15" x14ac:dyDescent="0.2">
      <c r="A251" s="1098">
        <v>8</v>
      </c>
      <c r="B251" s="1097" t="s">
        <v>600</v>
      </c>
      <c r="C251" s="1096">
        <v>3</v>
      </c>
      <c r="D251" s="1093">
        <v>18</v>
      </c>
      <c r="E251" s="1091">
        <v>10</v>
      </c>
      <c r="F251" s="1093">
        <v>0</v>
      </c>
      <c r="G251" s="1095">
        <v>0</v>
      </c>
      <c r="H251" s="1094">
        <f t="shared" si="53"/>
        <v>28</v>
      </c>
      <c r="I251" s="1093">
        <v>3</v>
      </c>
      <c r="J251" s="1092">
        <v>3</v>
      </c>
      <c r="K251" s="1092">
        <v>0</v>
      </c>
      <c r="L251" s="1092">
        <v>3</v>
      </c>
      <c r="M251" s="1091">
        <f t="shared" si="54"/>
        <v>9</v>
      </c>
    </row>
    <row r="252" spans="1:13" ht="15.75" thickBot="1" x14ac:dyDescent="0.25">
      <c r="A252" s="1090">
        <v>9</v>
      </c>
      <c r="B252" s="1089" t="s">
        <v>599</v>
      </c>
      <c r="C252" s="1088">
        <v>3</v>
      </c>
      <c r="D252" s="1086">
        <v>39</v>
      </c>
      <c r="E252" s="1087">
        <v>53</v>
      </c>
      <c r="F252" s="1086">
        <v>0</v>
      </c>
      <c r="G252" s="1085">
        <v>0</v>
      </c>
      <c r="H252" s="1084">
        <f t="shared" si="53"/>
        <v>92</v>
      </c>
      <c r="I252" s="1083">
        <v>3</v>
      </c>
      <c r="J252" s="1082">
        <v>3</v>
      </c>
      <c r="K252" s="1082">
        <v>1</v>
      </c>
      <c r="L252" s="1082">
        <v>3</v>
      </c>
      <c r="M252" s="1081">
        <f t="shared" si="54"/>
        <v>10</v>
      </c>
    </row>
    <row r="253" spans="1:13" ht="16.5" thickBot="1" x14ac:dyDescent="0.25">
      <c r="A253" s="3159" t="s">
        <v>3</v>
      </c>
      <c r="B253" s="3160"/>
      <c r="C253" s="1080">
        <f t="shared" ref="C253:M253" si="55">SUM(C243:C252)</f>
        <v>24</v>
      </c>
      <c r="D253" s="1077">
        <f t="shared" si="55"/>
        <v>942</v>
      </c>
      <c r="E253" s="1075">
        <f t="shared" si="55"/>
        <v>179</v>
      </c>
      <c r="F253" s="1077">
        <f t="shared" si="55"/>
        <v>0</v>
      </c>
      <c r="G253" s="1079">
        <f t="shared" si="55"/>
        <v>0</v>
      </c>
      <c r="H253" s="1078">
        <f t="shared" si="55"/>
        <v>1121</v>
      </c>
      <c r="I253" s="1077">
        <f t="shared" si="55"/>
        <v>24</v>
      </c>
      <c r="J253" s="1076">
        <f t="shared" si="55"/>
        <v>24</v>
      </c>
      <c r="K253" s="1076">
        <f t="shared" si="55"/>
        <v>3</v>
      </c>
      <c r="L253" s="1076">
        <f t="shared" si="55"/>
        <v>24</v>
      </c>
      <c r="M253" s="1075">
        <f t="shared" si="55"/>
        <v>75</v>
      </c>
    </row>
    <row r="254" spans="1:13" x14ac:dyDescent="0.2">
      <c r="F254" s="656"/>
    </row>
    <row r="255" spans="1:13" ht="15" x14ac:dyDescent="0.2">
      <c r="A255" s="3161" t="s">
        <v>598</v>
      </c>
      <c r="B255" s="3161"/>
    </row>
    <row r="256" spans="1:13" ht="15" x14ac:dyDescent="0.2">
      <c r="A256" s="1074" t="s">
        <v>8</v>
      </c>
      <c r="B256" s="1073" t="s">
        <v>76</v>
      </c>
      <c r="C256" s="1072" t="s">
        <v>597</v>
      </c>
      <c r="D256" s="1072"/>
      <c r="E256" s="1072"/>
      <c r="H256" s="656"/>
    </row>
    <row r="257" spans="1:13" ht="15" x14ac:dyDescent="0.2">
      <c r="A257" s="1074" t="s">
        <v>11</v>
      </c>
      <c r="B257" s="1073" t="s">
        <v>77</v>
      </c>
      <c r="C257" s="1072" t="s">
        <v>596</v>
      </c>
      <c r="D257" s="1072"/>
      <c r="E257" s="1072"/>
      <c r="H257" s="656"/>
    </row>
    <row r="258" spans="1:13" ht="15" x14ac:dyDescent="0.2">
      <c r="A258" s="1074" t="s">
        <v>13</v>
      </c>
      <c r="B258" s="1073" t="s">
        <v>78</v>
      </c>
      <c r="C258" s="1072" t="s">
        <v>595</v>
      </c>
      <c r="D258" s="1072"/>
      <c r="E258" s="1072"/>
      <c r="H258" s="656"/>
    </row>
    <row r="259" spans="1:13" ht="18" x14ac:dyDescent="0.25">
      <c r="A259" s="1074" t="s">
        <v>49</v>
      </c>
      <c r="B259" s="1073" t="s">
        <v>594</v>
      </c>
      <c r="C259" s="1072" t="s">
        <v>593</v>
      </c>
      <c r="D259" s="1072"/>
      <c r="E259" s="1072"/>
      <c r="F259" s="1071"/>
      <c r="G259" s="1071"/>
      <c r="H259" s="1071"/>
      <c r="I259" s="1071"/>
      <c r="J259" s="1071"/>
      <c r="K259" s="1071"/>
      <c r="L259" s="1071"/>
      <c r="M259" s="1071"/>
    </row>
    <row r="261" spans="1:13" ht="18" x14ac:dyDescent="0.25">
      <c r="A261" s="3169" t="s">
        <v>614</v>
      </c>
      <c r="B261" s="3169"/>
      <c r="C261" s="3169"/>
      <c r="D261" s="3169"/>
      <c r="E261" s="3169"/>
      <c r="F261" s="3169"/>
      <c r="G261" s="3169"/>
      <c r="H261" s="3169"/>
      <c r="I261" s="3169"/>
      <c r="J261" s="3169"/>
      <c r="K261" s="3169"/>
      <c r="L261" s="3169"/>
      <c r="M261" s="3169"/>
    </row>
    <row r="262" spans="1:13" ht="18" x14ac:dyDescent="0.25">
      <c r="A262" s="3169" t="s">
        <v>613</v>
      </c>
      <c r="B262" s="3169"/>
      <c r="C262" s="3169"/>
      <c r="D262" s="3169"/>
      <c r="E262" s="3169"/>
      <c r="F262" s="3169"/>
      <c r="G262" s="3169"/>
      <c r="H262" s="3169"/>
      <c r="I262" s="3169"/>
      <c r="J262" s="3169"/>
      <c r="K262" s="3169"/>
      <c r="L262" s="3169"/>
      <c r="M262" s="3169"/>
    </row>
    <row r="263" spans="1:13" ht="18" x14ac:dyDescent="0.25">
      <c r="A263" s="3169" t="s">
        <v>615</v>
      </c>
      <c r="B263" s="3169"/>
      <c r="C263" s="3169"/>
      <c r="D263" s="3169"/>
      <c r="E263" s="3169"/>
      <c r="F263" s="3169"/>
      <c r="G263" s="3169"/>
      <c r="H263" s="3169"/>
      <c r="I263" s="3169"/>
      <c r="J263" s="3169"/>
      <c r="K263" s="3169"/>
      <c r="L263" s="3169"/>
      <c r="M263" s="3169"/>
    </row>
    <row r="264" spans="1:13" ht="18" x14ac:dyDescent="0.25">
      <c r="A264" s="983"/>
      <c r="B264" s="983"/>
      <c r="C264" s="983"/>
      <c r="D264" s="983"/>
      <c r="E264" s="983"/>
      <c r="F264" s="1116"/>
      <c r="G264" s="983"/>
      <c r="H264" s="983"/>
      <c r="I264" s="983"/>
      <c r="J264" s="983"/>
      <c r="K264" s="983"/>
      <c r="L264" s="983"/>
      <c r="M264" s="983"/>
    </row>
    <row r="265" spans="1:13" ht="18.75" thickBot="1" x14ac:dyDescent="0.3">
      <c r="A265" s="983"/>
      <c r="B265" s="983"/>
      <c r="C265" s="983"/>
      <c r="D265" s="983"/>
      <c r="E265" s="983"/>
      <c r="F265" s="1116"/>
      <c r="G265" s="983"/>
      <c r="H265" s="983"/>
      <c r="I265" s="983"/>
      <c r="J265" s="983"/>
      <c r="K265" s="983"/>
      <c r="L265" s="983"/>
      <c r="M265" s="983"/>
    </row>
    <row r="266" spans="1:13" ht="16.5" thickBot="1" x14ac:dyDescent="0.3">
      <c r="A266" s="3179" t="s">
        <v>0</v>
      </c>
      <c r="B266" s="3179" t="s">
        <v>553</v>
      </c>
      <c r="C266" s="3162" t="s">
        <v>611</v>
      </c>
      <c r="D266" s="3163"/>
      <c r="E266" s="3163"/>
      <c r="F266" s="3164"/>
      <c r="G266" s="3164"/>
      <c r="H266" s="3165"/>
      <c r="I266" s="3166" t="s">
        <v>610</v>
      </c>
      <c r="J266" s="3166"/>
      <c r="K266" s="3166"/>
      <c r="L266" s="3166"/>
      <c r="M266" s="3167"/>
    </row>
    <row r="267" spans="1:13" ht="15.75" x14ac:dyDescent="0.25">
      <c r="A267" s="3174"/>
      <c r="B267" s="3174"/>
      <c r="C267" s="3168" t="s">
        <v>556</v>
      </c>
      <c r="D267" s="3170" t="s">
        <v>39</v>
      </c>
      <c r="E267" s="3171"/>
      <c r="F267" s="3172" t="s">
        <v>38</v>
      </c>
      <c r="G267" s="3173"/>
      <c r="H267" s="3174" t="s">
        <v>609</v>
      </c>
      <c r="I267" s="1115" t="s">
        <v>76</v>
      </c>
      <c r="J267" s="1114" t="s">
        <v>77</v>
      </c>
      <c r="K267" s="1114" t="s">
        <v>78</v>
      </c>
      <c r="L267" s="1114" t="s">
        <v>594</v>
      </c>
      <c r="M267" s="1113" t="s">
        <v>430</v>
      </c>
    </row>
    <row r="268" spans="1:13" ht="16.5" thickBot="1" x14ac:dyDescent="0.3">
      <c r="A268" s="3180"/>
      <c r="B268" s="3180"/>
      <c r="C268" s="3168"/>
      <c r="D268" s="1111" t="s">
        <v>127</v>
      </c>
      <c r="E268" s="1112" t="s">
        <v>131</v>
      </c>
      <c r="F268" s="1111" t="s">
        <v>127</v>
      </c>
      <c r="G268" s="1110" t="s">
        <v>131</v>
      </c>
      <c r="H268" s="3174"/>
      <c r="I268" s="1109" t="s">
        <v>444</v>
      </c>
      <c r="J268" s="1108" t="s">
        <v>444</v>
      </c>
      <c r="K268" s="1108" t="s">
        <v>444</v>
      </c>
      <c r="L268" s="1108" t="s">
        <v>444</v>
      </c>
      <c r="M268" s="1107" t="s">
        <v>444</v>
      </c>
    </row>
    <row r="269" spans="1:13" ht="15" x14ac:dyDescent="0.2">
      <c r="A269" s="1106">
        <v>0</v>
      </c>
      <c r="B269" s="1105" t="s">
        <v>608</v>
      </c>
      <c r="C269" s="1104">
        <v>0</v>
      </c>
      <c r="D269" s="1101">
        <v>0</v>
      </c>
      <c r="E269" s="1099">
        <v>0</v>
      </c>
      <c r="F269" s="1101">
        <v>0</v>
      </c>
      <c r="G269" s="1103">
        <v>0</v>
      </c>
      <c r="H269" s="1102">
        <f t="shared" ref="H269:H278" si="56">SUM(D269:G269)</f>
        <v>0</v>
      </c>
      <c r="I269" s="1101">
        <v>0</v>
      </c>
      <c r="J269" s="1100">
        <v>0</v>
      </c>
      <c r="K269" s="1100">
        <v>0</v>
      </c>
      <c r="L269" s="1100">
        <v>0</v>
      </c>
      <c r="M269" s="1099">
        <f t="shared" ref="M269:M278" si="57">SUM(I269:L269)</f>
        <v>0</v>
      </c>
    </row>
    <row r="270" spans="1:13" ht="15" x14ac:dyDescent="0.2">
      <c r="A270" s="1098">
        <v>1</v>
      </c>
      <c r="B270" s="1097" t="s">
        <v>607</v>
      </c>
      <c r="C270" s="1096">
        <v>0</v>
      </c>
      <c r="D270" s="1093">
        <v>0</v>
      </c>
      <c r="E270" s="1091">
        <v>0</v>
      </c>
      <c r="F270" s="1093">
        <v>0</v>
      </c>
      <c r="G270" s="1095">
        <v>0</v>
      </c>
      <c r="H270" s="1094">
        <f t="shared" si="56"/>
        <v>0</v>
      </c>
      <c r="I270" s="1093">
        <v>0</v>
      </c>
      <c r="J270" s="1092">
        <v>0</v>
      </c>
      <c r="K270" s="1092">
        <v>0</v>
      </c>
      <c r="L270" s="1092">
        <v>0</v>
      </c>
      <c r="M270" s="1091">
        <f t="shared" si="57"/>
        <v>0</v>
      </c>
    </row>
    <row r="271" spans="1:13" ht="15" x14ac:dyDescent="0.2">
      <c r="A271" s="1098">
        <v>2</v>
      </c>
      <c r="B271" s="1097" t="s">
        <v>606</v>
      </c>
      <c r="C271" s="1096">
        <v>0</v>
      </c>
      <c r="D271" s="1093">
        <v>0</v>
      </c>
      <c r="E271" s="1091">
        <v>0</v>
      </c>
      <c r="F271" s="1093">
        <v>0</v>
      </c>
      <c r="G271" s="1095">
        <v>0</v>
      </c>
      <c r="H271" s="1094">
        <f t="shared" si="56"/>
        <v>0</v>
      </c>
      <c r="I271" s="1093">
        <v>0</v>
      </c>
      <c r="J271" s="1092">
        <v>0</v>
      </c>
      <c r="K271" s="1092">
        <v>0</v>
      </c>
      <c r="L271" s="1092">
        <v>0</v>
      </c>
      <c r="M271" s="1091">
        <f t="shared" si="57"/>
        <v>0</v>
      </c>
    </row>
    <row r="272" spans="1:13" ht="15" x14ac:dyDescent="0.2">
      <c r="A272" s="1098">
        <v>3</v>
      </c>
      <c r="B272" s="1097" t="s">
        <v>605</v>
      </c>
      <c r="C272" s="1096">
        <v>0</v>
      </c>
      <c r="D272" s="1093">
        <v>0</v>
      </c>
      <c r="E272" s="1091">
        <v>0</v>
      </c>
      <c r="F272" s="1093">
        <v>0</v>
      </c>
      <c r="G272" s="1095">
        <v>0</v>
      </c>
      <c r="H272" s="1094">
        <f t="shared" si="56"/>
        <v>0</v>
      </c>
      <c r="I272" s="1093">
        <v>0</v>
      </c>
      <c r="J272" s="1092">
        <v>0</v>
      </c>
      <c r="K272" s="1092">
        <v>0</v>
      </c>
      <c r="L272" s="1092">
        <v>0</v>
      </c>
      <c r="M272" s="1091">
        <f t="shared" si="57"/>
        <v>0</v>
      </c>
    </row>
    <row r="273" spans="1:13" ht="15" x14ac:dyDescent="0.2">
      <c r="A273" s="1098">
        <v>4</v>
      </c>
      <c r="B273" s="1097" t="s">
        <v>604</v>
      </c>
      <c r="C273" s="1096">
        <v>0</v>
      </c>
      <c r="D273" s="1093">
        <v>0</v>
      </c>
      <c r="E273" s="1091">
        <v>0</v>
      </c>
      <c r="F273" s="1093">
        <v>0</v>
      </c>
      <c r="G273" s="1095">
        <v>0</v>
      </c>
      <c r="H273" s="1094">
        <f t="shared" si="56"/>
        <v>0</v>
      </c>
      <c r="I273" s="1093">
        <v>0</v>
      </c>
      <c r="J273" s="1092">
        <v>0</v>
      </c>
      <c r="K273" s="1092">
        <v>0</v>
      </c>
      <c r="L273" s="1092">
        <v>0</v>
      </c>
      <c r="M273" s="1091">
        <f t="shared" si="57"/>
        <v>0</v>
      </c>
    </row>
    <row r="274" spans="1:13" ht="15" x14ac:dyDescent="0.2">
      <c r="A274" s="1098">
        <v>5</v>
      </c>
      <c r="B274" s="1097" t="s">
        <v>603</v>
      </c>
      <c r="C274" s="1096">
        <v>0</v>
      </c>
      <c r="D274" s="1093">
        <v>0</v>
      </c>
      <c r="E274" s="1091">
        <v>0</v>
      </c>
      <c r="F274" s="1093">
        <v>0</v>
      </c>
      <c r="G274" s="1095">
        <v>0</v>
      </c>
      <c r="H274" s="1094">
        <f t="shared" si="56"/>
        <v>0</v>
      </c>
      <c r="I274" s="1093">
        <v>0</v>
      </c>
      <c r="J274" s="1092">
        <v>0</v>
      </c>
      <c r="K274" s="1092">
        <v>0</v>
      </c>
      <c r="L274" s="1092">
        <v>0</v>
      </c>
      <c r="M274" s="1091">
        <f t="shared" si="57"/>
        <v>0</v>
      </c>
    </row>
    <row r="275" spans="1:13" ht="15" x14ac:dyDescent="0.2">
      <c r="A275" s="1098">
        <v>6</v>
      </c>
      <c r="B275" s="1097" t="s">
        <v>602</v>
      </c>
      <c r="C275" s="1096">
        <v>7</v>
      </c>
      <c r="D275" s="1093">
        <v>69</v>
      </c>
      <c r="E275" s="1091">
        <v>45</v>
      </c>
      <c r="F275" s="1093">
        <v>0</v>
      </c>
      <c r="G275" s="1095">
        <v>0</v>
      </c>
      <c r="H275" s="1094">
        <f t="shared" si="56"/>
        <v>114</v>
      </c>
      <c r="I275" s="1093">
        <v>7</v>
      </c>
      <c r="J275" s="1092">
        <v>7</v>
      </c>
      <c r="K275" s="1092">
        <v>0</v>
      </c>
      <c r="L275" s="1092">
        <v>7</v>
      </c>
      <c r="M275" s="1091">
        <f t="shared" si="57"/>
        <v>21</v>
      </c>
    </row>
    <row r="276" spans="1:13" ht="15" x14ac:dyDescent="0.2">
      <c r="A276" s="1098">
        <v>7</v>
      </c>
      <c r="B276" s="1097" t="s">
        <v>601</v>
      </c>
      <c r="C276" s="1096">
        <v>1</v>
      </c>
      <c r="D276" s="1093">
        <v>165</v>
      </c>
      <c r="E276" s="1091">
        <v>0</v>
      </c>
      <c r="F276" s="1093">
        <v>0</v>
      </c>
      <c r="G276" s="1095">
        <v>0</v>
      </c>
      <c r="H276" s="1094">
        <f t="shared" si="56"/>
        <v>165</v>
      </c>
      <c r="I276" s="1093">
        <v>1</v>
      </c>
      <c r="J276" s="1092">
        <v>1</v>
      </c>
      <c r="K276" s="1092">
        <v>1</v>
      </c>
      <c r="L276" s="1092">
        <v>1</v>
      </c>
      <c r="M276" s="1091">
        <f t="shared" si="57"/>
        <v>4</v>
      </c>
    </row>
    <row r="277" spans="1:13" ht="15" x14ac:dyDescent="0.2">
      <c r="A277" s="1098">
        <v>8</v>
      </c>
      <c r="B277" s="1097" t="s">
        <v>600</v>
      </c>
      <c r="C277" s="1096">
        <v>3</v>
      </c>
      <c r="D277" s="1093">
        <v>35</v>
      </c>
      <c r="E277" s="1091">
        <v>11</v>
      </c>
      <c r="F277" s="1093">
        <v>0</v>
      </c>
      <c r="G277" s="1095">
        <v>0</v>
      </c>
      <c r="H277" s="1094">
        <f t="shared" si="56"/>
        <v>46</v>
      </c>
      <c r="I277" s="1093">
        <v>3</v>
      </c>
      <c r="J277" s="1092">
        <v>3</v>
      </c>
      <c r="K277" s="1092">
        <v>1</v>
      </c>
      <c r="L277" s="1092">
        <v>3</v>
      </c>
      <c r="M277" s="1091">
        <f t="shared" si="57"/>
        <v>10</v>
      </c>
    </row>
    <row r="278" spans="1:13" ht="15.75" thickBot="1" x14ac:dyDescent="0.25">
      <c r="A278" s="1090">
        <v>9</v>
      </c>
      <c r="B278" s="1089" t="s">
        <v>599</v>
      </c>
      <c r="C278" s="1088">
        <v>3</v>
      </c>
      <c r="D278" s="1086">
        <v>416</v>
      </c>
      <c r="E278" s="1087">
        <v>21</v>
      </c>
      <c r="F278" s="1086">
        <v>0</v>
      </c>
      <c r="G278" s="1085">
        <v>0</v>
      </c>
      <c r="H278" s="1084">
        <f t="shared" si="56"/>
        <v>437</v>
      </c>
      <c r="I278" s="1083">
        <v>3</v>
      </c>
      <c r="J278" s="1082">
        <v>3</v>
      </c>
      <c r="K278" s="1082">
        <v>0</v>
      </c>
      <c r="L278" s="1082">
        <v>3</v>
      </c>
      <c r="M278" s="1081">
        <f t="shared" si="57"/>
        <v>9</v>
      </c>
    </row>
    <row r="279" spans="1:13" ht="16.5" thickBot="1" x14ac:dyDescent="0.25">
      <c r="A279" s="3159" t="s">
        <v>3</v>
      </c>
      <c r="B279" s="3160"/>
      <c r="C279" s="1080">
        <f t="shared" ref="C279:M279" si="58">SUM(C269:C278)</f>
        <v>14</v>
      </c>
      <c r="D279" s="1077">
        <f t="shared" si="58"/>
        <v>685</v>
      </c>
      <c r="E279" s="1075">
        <f t="shared" si="58"/>
        <v>77</v>
      </c>
      <c r="F279" s="1077">
        <f t="shared" si="58"/>
        <v>0</v>
      </c>
      <c r="G279" s="1079">
        <f t="shared" si="58"/>
        <v>0</v>
      </c>
      <c r="H279" s="1078">
        <f t="shared" si="58"/>
        <v>762</v>
      </c>
      <c r="I279" s="1077">
        <f t="shared" si="58"/>
        <v>14</v>
      </c>
      <c r="J279" s="1076">
        <f t="shared" si="58"/>
        <v>14</v>
      </c>
      <c r="K279" s="1076">
        <f t="shared" si="58"/>
        <v>2</v>
      </c>
      <c r="L279" s="1076">
        <f t="shared" si="58"/>
        <v>14</v>
      </c>
      <c r="M279" s="1075">
        <f t="shared" si="58"/>
        <v>44</v>
      </c>
    </row>
    <row r="280" spans="1:13" x14ac:dyDescent="0.2">
      <c r="F280" s="656"/>
    </row>
    <row r="281" spans="1:13" ht="15" x14ac:dyDescent="0.2">
      <c r="A281" s="3161" t="s">
        <v>598</v>
      </c>
      <c r="B281" s="3161"/>
    </row>
    <row r="282" spans="1:13" ht="15" x14ac:dyDescent="0.2">
      <c r="A282" s="1074" t="s">
        <v>8</v>
      </c>
      <c r="B282" s="1073" t="s">
        <v>76</v>
      </c>
      <c r="C282" s="1072" t="s">
        <v>597</v>
      </c>
      <c r="D282" s="1072"/>
      <c r="E282" s="1072"/>
      <c r="H282" s="656"/>
    </row>
    <row r="283" spans="1:13" ht="15" x14ac:dyDescent="0.2">
      <c r="A283" s="1074" t="s">
        <v>11</v>
      </c>
      <c r="B283" s="1073" t="s">
        <v>77</v>
      </c>
      <c r="C283" s="1072" t="s">
        <v>596</v>
      </c>
      <c r="D283" s="1072"/>
      <c r="E283" s="1072"/>
      <c r="H283" s="656"/>
    </row>
    <row r="284" spans="1:13" ht="15" x14ac:dyDescent="0.2">
      <c r="A284" s="1074" t="s">
        <v>13</v>
      </c>
      <c r="B284" s="1073" t="s">
        <v>78</v>
      </c>
      <c r="C284" s="1072" t="s">
        <v>595</v>
      </c>
      <c r="D284" s="1072"/>
      <c r="E284" s="1072"/>
      <c r="H284" s="656"/>
    </row>
    <row r="285" spans="1:13" ht="18" x14ac:dyDescent="0.25">
      <c r="A285" s="1074" t="s">
        <v>49</v>
      </c>
      <c r="B285" s="1073" t="s">
        <v>594</v>
      </c>
      <c r="C285" s="1072" t="s">
        <v>593</v>
      </c>
      <c r="D285" s="1072"/>
      <c r="E285" s="1072"/>
      <c r="F285" s="1071"/>
      <c r="G285" s="1071"/>
      <c r="H285" s="1071"/>
      <c r="I285" s="1071"/>
      <c r="J285" s="1071"/>
      <c r="K285" s="1071"/>
      <c r="L285" s="1071"/>
      <c r="M285" s="1071"/>
    </row>
    <row r="287" spans="1:13" ht="18" x14ac:dyDescent="0.25">
      <c r="A287" s="3169" t="s">
        <v>614</v>
      </c>
      <c r="B287" s="3169"/>
      <c r="C287" s="3169"/>
      <c r="D287" s="3169"/>
      <c r="E287" s="3169"/>
      <c r="F287" s="3169"/>
      <c r="G287" s="3169"/>
      <c r="H287" s="3169"/>
      <c r="I287" s="3169"/>
      <c r="J287" s="3169"/>
      <c r="K287" s="3169"/>
      <c r="L287" s="3169"/>
      <c r="M287" s="3169"/>
    </row>
    <row r="288" spans="1:13" ht="18" x14ac:dyDescent="0.25">
      <c r="A288" s="3169" t="s">
        <v>613</v>
      </c>
      <c r="B288" s="3169"/>
      <c r="C288" s="3169"/>
      <c r="D288" s="3169"/>
      <c r="E288" s="3169"/>
      <c r="F288" s="3169"/>
      <c r="G288" s="3169"/>
      <c r="H288" s="3169"/>
      <c r="I288" s="3169"/>
      <c r="J288" s="3169"/>
      <c r="K288" s="3169"/>
      <c r="L288" s="3169"/>
      <c r="M288" s="3169"/>
    </row>
    <row r="289" spans="1:13" ht="18" x14ac:dyDescent="0.25">
      <c r="A289" s="3169" t="s">
        <v>612</v>
      </c>
      <c r="B289" s="3169"/>
      <c r="C289" s="3169"/>
      <c r="D289" s="3169"/>
      <c r="E289" s="3169"/>
      <c r="F289" s="3169"/>
      <c r="G289" s="3169"/>
      <c r="H289" s="3169"/>
      <c r="I289" s="3169"/>
      <c r="J289" s="3169"/>
      <c r="K289" s="3169"/>
      <c r="L289" s="3169"/>
      <c r="M289" s="3169"/>
    </row>
    <row r="290" spans="1:13" ht="18" x14ac:dyDescent="0.25">
      <c r="A290" s="983"/>
      <c r="B290" s="983"/>
      <c r="C290" s="983"/>
      <c r="D290" s="983"/>
      <c r="E290" s="983"/>
      <c r="F290" s="1116"/>
      <c r="G290" s="983"/>
      <c r="H290" s="983"/>
      <c r="I290" s="983"/>
      <c r="J290" s="983"/>
      <c r="K290" s="983"/>
      <c r="L290" s="983"/>
      <c r="M290" s="983"/>
    </row>
    <row r="291" spans="1:13" ht="18.75" thickBot="1" x14ac:dyDescent="0.3">
      <c r="A291" s="983"/>
      <c r="B291" s="983"/>
      <c r="C291" s="983"/>
      <c r="D291" s="983"/>
      <c r="E291" s="983"/>
      <c r="F291" s="1116"/>
      <c r="G291" s="983"/>
      <c r="H291" s="983"/>
      <c r="I291" s="983"/>
      <c r="J291" s="983"/>
      <c r="K291" s="983"/>
      <c r="L291" s="983"/>
      <c r="M291" s="983"/>
    </row>
    <row r="292" spans="1:13" ht="16.5" thickBot="1" x14ac:dyDescent="0.3">
      <c r="A292" s="3179" t="s">
        <v>0</v>
      </c>
      <c r="B292" s="3179" t="s">
        <v>553</v>
      </c>
      <c r="C292" s="3162" t="s">
        <v>611</v>
      </c>
      <c r="D292" s="3163"/>
      <c r="E292" s="3163"/>
      <c r="F292" s="3164"/>
      <c r="G292" s="3164"/>
      <c r="H292" s="3165"/>
      <c r="I292" s="3166" t="s">
        <v>610</v>
      </c>
      <c r="J292" s="3166"/>
      <c r="K292" s="3166"/>
      <c r="L292" s="3166"/>
      <c r="M292" s="3167"/>
    </row>
    <row r="293" spans="1:13" ht="15.75" x14ac:dyDescent="0.25">
      <c r="A293" s="3174"/>
      <c r="B293" s="3174"/>
      <c r="C293" s="3168" t="s">
        <v>556</v>
      </c>
      <c r="D293" s="3170" t="s">
        <v>39</v>
      </c>
      <c r="E293" s="3171"/>
      <c r="F293" s="3172" t="s">
        <v>38</v>
      </c>
      <c r="G293" s="3173"/>
      <c r="H293" s="3174" t="s">
        <v>609</v>
      </c>
      <c r="I293" s="1115" t="s">
        <v>76</v>
      </c>
      <c r="J293" s="1114" t="s">
        <v>77</v>
      </c>
      <c r="K293" s="1114" t="s">
        <v>78</v>
      </c>
      <c r="L293" s="1114" t="s">
        <v>594</v>
      </c>
      <c r="M293" s="1113" t="s">
        <v>430</v>
      </c>
    </row>
    <row r="294" spans="1:13" ht="16.5" thickBot="1" x14ac:dyDescent="0.3">
      <c r="A294" s="3180"/>
      <c r="B294" s="3180"/>
      <c r="C294" s="3168"/>
      <c r="D294" s="1111" t="s">
        <v>127</v>
      </c>
      <c r="E294" s="1112" t="s">
        <v>131</v>
      </c>
      <c r="F294" s="1111" t="s">
        <v>127</v>
      </c>
      <c r="G294" s="1110" t="s">
        <v>131</v>
      </c>
      <c r="H294" s="3174"/>
      <c r="I294" s="1109" t="s">
        <v>444</v>
      </c>
      <c r="J294" s="1108" t="s">
        <v>444</v>
      </c>
      <c r="K294" s="1108" t="s">
        <v>444</v>
      </c>
      <c r="L294" s="1108" t="s">
        <v>444</v>
      </c>
      <c r="M294" s="1107" t="s">
        <v>444</v>
      </c>
    </row>
    <row r="295" spans="1:13" ht="15" x14ac:dyDescent="0.2">
      <c r="A295" s="1106">
        <v>0</v>
      </c>
      <c r="B295" s="1105" t="s">
        <v>608</v>
      </c>
      <c r="C295" s="1104">
        <v>0</v>
      </c>
      <c r="D295" s="1101">
        <v>0</v>
      </c>
      <c r="E295" s="1099">
        <v>0</v>
      </c>
      <c r="F295" s="1101">
        <v>0</v>
      </c>
      <c r="G295" s="1103">
        <v>0</v>
      </c>
      <c r="H295" s="1102">
        <f t="shared" ref="H295:H304" si="59">SUM(D295:G295)</f>
        <v>0</v>
      </c>
      <c r="I295" s="1101">
        <v>0</v>
      </c>
      <c r="J295" s="1100">
        <v>0</v>
      </c>
      <c r="K295" s="1100">
        <v>0</v>
      </c>
      <c r="L295" s="1100">
        <v>0</v>
      </c>
      <c r="M295" s="1099">
        <f t="shared" ref="M295:M304" si="60">SUM(I295:L295)</f>
        <v>0</v>
      </c>
    </row>
    <row r="296" spans="1:13" ht="15" x14ac:dyDescent="0.2">
      <c r="A296" s="1098">
        <v>1</v>
      </c>
      <c r="B296" s="1097" t="s">
        <v>607</v>
      </c>
      <c r="C296" s="1096">
        <v>0</v>
      </c>
      <c r="D296" s="1093">
        <v>0</v>
      </c>
      <c r="E296" s="1091">
        <v>0</v>
      </c>
      <c r="F296" s="1093">
        <v>0</v>
      </c>
      <c r="G296" s="1095">
        <v>0</v>
      </c>
      <c r="H296" s="1094">
        <f t="shared" si="59"/>
        <v>0</v>
      </c>
      <c r="I296" s="1093">
        <v>0</v>
      </c>
      <c r="J296" s="1092">
        <v>0</v>
      </c>
      <c r="K296" s="1092">
        <v>0</v>
      </c>
      <c r="L296" s="1092">
        <v>0</v>
      </c>
      <c r="M296" s="1091">
        <f t="shared" si="60"/>
        <v>0</v>
      </c>
    </row>
    <row r="297" spans="1:13" ht="15" x14ac:dyDescent="0.2">
      <c r="A297" s="1098">
        <v>2</v>
      </c>
      <c r="B297" s="1097" t="s">
        <v>606</v>
      </c>
      <c r="C297" s="1096">
        <v>0</v>
      </c>
      <c r="D297" s="1093">
        <v>0</v>
      </c>
      <c r="E297" s="1091">
        <v>0</v>
      </c>
      <c r="F297" s="1093">
        <v>0</v>
      </c>
      <c r="G297" s="1095">
        <v>0</v>
      </c>
      <c r="H297" s="1094">
        <f t="shared" si="59"/>
        <v>0</v>
      </c>
      <c r="I297" s="1093">
        <v>0</v>
      </c>
      <c r="J297" s="1092">
        <v>0</v>
      </c>
      <c r="K297" s="1092">
        <v>0</v>
      </c>
      <c r="L297" s="1092">
        <v>0</v>
      </c>
      <c r="M297" s="1091">
        <f t="shared" si="60"/>
        <v>0</v>
      </c>
    </row>
    <row r="298" spans="1:13" ht="15" x14ac:dyDescent="0.2">
      <c r="A298" s="1098">
        <v>3</v>
      </c>
      <c r="B298" s="1097" t="s">
        <v>605</v>
      </c>
      <c r="C298" s="1096">
        <v>0</v>
      </c>
      <c r="D298" s="1093">
        <v>0</v>
      </c>
      <c r="E298" s="1091">
        <v>0</v>
      </c>
      <c r="F298" s="1093">
        <v>0</v>
      </c>
      <c r="G298" s="1095">
        <v>0</v>
      </c>
      <c r="H298" s="1094">
        <f t="shared" si="59"/>
        <v>0</v>
      </c>
      <c r="I298" s="1093">
        <v>0</v>
      </c>
      <c r="J298" s="1092">
        <v>0</v>
      </c>
      <c r="K298" s="1092">
        <v>0</v>
      </c>
      <c r="L298" s="1092">
        <v>0</v>
      </c>
      <c r="M298" s="1091">
        <f t="shared" si="60"/>
        <v>0</v>
      </c>
    </row>
    <row r="299" spans="1:13" ht="15" x14ac:dyDescent="0.2">
      <c r="A299" s="1098">
        <v>4</v>
      </c>
      <c r="B299" s="1097" t="s">
        <v>604</v>
      </c>
      <c r="C299" s="1096">
        <v>0</v>
      </c>
      <c r="D299" s="1093">
        <v>0</v>
      </c>
      <c r="E299" s="1091">
        <v>0</v>
      </c>
      <c r="F299" s="1093">
        <v>0</v>
      </c>
      <c r="G299" s="1095">
        <v>0</v>
      </c>
      <c r="H299" s="1094">
        <f t="shared" si="59"/>
        <v>0</v>
      </c>
      <c r="I299" s="1093">
        <v>0</v>
      </c>
      <c r="J299" s="1092">
        <v>0</v>
      </c>
      <c r="K299" s="1092">
        <v>0</v>
      </c>
      <c r="L299" s="1092">
        <v>0</v>
      </c>
      <c r="M299" s="1091">
        <f t="shared" si="60"/>
        <v>0</v>
      </c>
    </row>
    <row r="300" spans="1:13" ht="15" x14ac:dyDescent="0.2">
      <c r="A300" s="1098">
        <v>5</v>
      </c>
      <c r="B300" s="1097" t="s">
        <v>603</v>
      </c>
      <c r="C300" s="1096">
        <v>0</v>
      </c>
      <c r="D300" s="1093">
        <v>0</v>
      </c>
      <c r="E300" s="1091">
        <v>0</v>
      </c>
      <c r="F300" s="1093">
        <v>0</v>
      </c>
      <c r="G300" s="1095">
        <v>0</v>
      </c>
      <c r="H300" s="1094">
        <f t="shared" si="59"/>
        <v>0</v>
      </c>
      <c r="I300" s="1093">
        <v>0</v>
      </c>
      <c r="J300" s="1092">
        <v>0</v>
      </c>
      <c r="K300" s="1092">
        <v>0</v>
      </c>
      <c r="L300" s="1092">
        <v>0</v>
      </c>
      <c r="M300" s="1091">
        <f t="shared" si="60"/>
        <v>0</v>
      </c>
    </row>
    <row r="301" spans="1:13" ht="15" x14ac:dyDescent="0.2">
      <c r="A301" s="1098">
        <v>6</v>
      </c>
      <c r="B301" s="1097" t="s">
        <v>602</v>
      </c>
      <c r="C301" s="1096">
        <v>0</v>
      </c>
      <c r="D301" s="1093">
        <v>0</v>
      </c>
      <c r="E301" s="1091">
        <v>0</v>
      </c>
      <c r="F301" s="1093">
        <v>0</v>
      </c>
      <c r="G301" s="1095">
        <v>0</v>
      </c>
      <c r="H301" s="1094">
        <f t="shared" si="59"/>
        <v>0</v>
      </c>
      <c r="I301" s="1093">
        <v>0</v>
      </c>
      <c r="J301" s="1092">
        <v>0</v>
      </c>
      <c r="K301" s="1092">
        <v>0</v>
      </c>
      <c r="L301" s="1092">
        <v>0</v>
      </c>
      <c r="M301" s="1091">
        <f t="shared" si="60"/>
        <v>0</v>
      </c>
    </row>
    <row r="302" spans="1:13" ht="15" x14ac:dyDescent="0.2">
      <c r="A302" s="1098">
        <v>7</v>
      </c>
      <c r="B302" s="1097" t="s">
        <v>601</v>
      </c>
      <c r="C302" s="1096">
        <v>0</v>
      </c>
      <c r="D302" s="1093">
        <v>0</v>
      </c>
      <c r="E302" s="1091">
        <v>0</v>
      </c>
      <c r="F302" s="1093">
        <v>0</v>
      </c>
      <c r="G302" s="1095">
        <v>0</v>
      </c>
      <c r="H302" s="1094">
        <f t="shared" si="59"/>
        <v>0</v>
      </c>
      <c r="I302" s="1093">
        <v>0</v>
      </c>
      <c r="J302" s="1092">
        <v>0</v>
      </c>
      <c r="K302" s="1092">
        <v>0</v>
      </c>
      <c r="L302" s="1092">
        <v>0</v>
      </c>
      <c r="M302" s="1091">
        <f t="shared" si="60"/>
        <v>0</v>
      </c>
    </row>
    <row r="303" spans="1:13" ht="15" x14ac:dyDescent="0.2">
      <c r="A303" s="1098">
        <v>8</v>
      </c>
      <c r="B303" s="1097" t="s">
        <v>600</v>
      </c>
      <c r="C303" s="1096">
        <v>0</v>
      </c>
      <c r="D303" s="1093">
        <v>0</v>
      </c>
      <c r="E303" s="1091">
        <v>0</v>
      </c>
      <c r="F303" s="1093">
        <v>0</v>
      </c>
      <c r="G303" s="1095">
        <v>0</v>
      </c>
      <c r="H303" s="1094">
        <f t="shared" si="59"/>
        <v>0</v>
      </c>
      <c r="I303" s="1093">
        <v>0</v>
      </c>
      <c r="J303" s="1092">
        <v>0</v>
      </c>
      <c r="K303" s="1092">
        <v>0</v>
      </c>
      <c r="L303" s="1092">
        <v>0</v>
      </c>
      <c r="M303" s="1091">
        <f t="shared" si="60"/>
        <v>0</v>
      </c>
    </row>
    <row r="304" spans="1:13" ht="15.75" thickBot="1" x14ac:dyDescent="0.25">
      <c r="A304" s="1090">
        <v>9</v>
      </c>
      <c r="B304" s="1089" t="s">
        <v>599</v>
      </c>
      <c r="C304" s="1088">
        <v>0</v>
      </c>
      <c r="D304" s="1086">
        <v>0</v>
      </c>
      <c r="E304" s="1087">
        <v>0</v>
      </c>
      <c r="F304" s="1086">
        <v>0</v>
      </c>
      <c r="G304" s="1085">
        <v>0</v>
      </c>
      <c r="H304" s="1084">
        <f t="shared" si="59"/>
        <v>0</v>
      </c>
      <c r="I304" s="1083">
        <v>0</v>
      </c>
      <c r="J304" s="1082">
        <v>0</v>
      </c>
      <c r="K304" s="1082">
        <v>0</v>
      </c>
      <c r="L304" s="1082">
        <v>0</v>
      </c>
      <c r="M304" s="1081">
        <f t="shared" si="60"/>
        <v>0</v>
      </c>
    </row>
    <row r="305" spans="1:13" ht="16.5" thickBot="1" x14ac:dyDescent="0.25">
      <c r="A305" s="3159" t="s">
        <v>3</v>
      </c>
      <c r="B305" s="3160"/>
      <c r="C305" s="1080">
        <f t="shared" ref="C305:M305" si="61">SUM(C295:C304)</f>
        <v>0</v>
      </c>
      <c r="D305" s="1077">
        <f t="shared" si="61"/>
        <v>0</v>
      </c>
      <c r="E305" s="1075">
        <f t="shared" si="61"/>
        <v>0</v>
      </c>
      <c r="F305" s="1077">
        <f t="shared" si="61"/>
        <v>0</v>
      </c>
      <c r="G305" s="1079">
        <f t="shared" si="61"/>
        <v>0</v>
      </c>
      <c r="H305" s="1078">
        <f t="shared" si="61"/>
        <v>0</v>
      </c>
      <c r="I305" s="1077">
        <f t="shared" si="61"/>
        <v>0</v>
      </c>
      <c r="J305" s="1076">
        <f t="shared" si="61"/>
        <v>0</v>
      </c>
      <c r="K305" s="1076">
        <f t="shared" si="61"/>
        <v>0</v>
      </c>
      <c r="L305" s="1076">
        <f t="shared" si="61"/>
        <v>0</v>
      </c>
      <c r="M305" s="1075">
        <f t="shared" si="61"/>
        <v>0</v>
      </c>
    </row>
    <row r="306" spans="1:13" x14ac:dyDescent="0.2">
      <c r="F306" s="656"/>
    </row>
    <row r="307" spans="1:13" ht="15" x14ac:dyDescent="0.2">
      <c r="A307" s="3161" t="s">
        <v>598</v>
      </c>
      <c r="B307" s="3161"/>
    </row>
    <row r="308" spans="1:13" ht="15" x14ac:dyDescent="0.2">
      <c r="A308" s="1074" t="s">
        <v>8</v>
      </c>
      <c r="B308" s="1073" t="s">
        <v>76</v>
      </c>
      <c r="C308" s="1072" t="s">
        <v>597</v>
      </c>
      <c r="D308" s="1072"/>
      <c r="E308" s="1072"/>
      <c r="H308" s="656"/>
    </row>
    <row r="309" spans="1:13" ht="15" x14ac:dyDescent="0.2">
      <c r="A309" s="1074" t="s">
        <v>11</v>
      </c>
      <c r="B309" s="1073" t="s">
        <v>77</v>
      </c>
      <c r="C309" s="1072" t="s">
        <v>596</v>
      </c>
      <c r="D309" s="1072"/>
      <c r="E309" s="1072"/>
      <c r="H309" s="656"/>
    </row>
    <row r="310" spans="1:13" ht="15" x14ac:dyDescent="0.2">
      <c r="A310" s="1074" t="s">
        <v>13</v>
      </c>
      <c r="B310" s="1073" t="s">
        <v>78</v>
      </c>
      <c r="C310" s="1072" t="s">
        <v>595</v>
      </c>
      <c r="D310" s="1072"/>
      <c r="E310" s="1072"/>
      <c r="H310" s="656"/>
    </row>
    <row r="311" spans="1:13" ht="18" x14ac:dyDescent="0.25">
      <c r="A311" s="1074" t="s">
        <v>49</v>
      </c>
      <c r="B311" s="1073" t="s">
        <v>594</v>
      </c>
      <c r="C311" s="1072" t="s">
        <v>593</v>
      </c>
      <c r="D311" s="1072"/>
      <c r="E311" s="1072"/>
      <c r="F311" s="1071"/>
      <c r="G311" s="1071"/>
      <c r="H311" s="1071"/>
      <c r="I311" s="1071"/>
      <c r="J311" s="1071"/>
      <c r="K311" s="1071"/>
      <c r="L311" s="1071"/>
      <c r="M311" s="1071"/>
    </row>
  </sheetData>
  <mergeCells count="195">
    <mergeCell ref="AD6:AD8"/>
    <mergeCell ref="AE6:AJ6"/>
    <mergeCell ref="AK6:AO6"/>
    <mergeCell ref="AE7:AE8"/>
    <mergeCell ref="H7:H8"/>
    <mergeCell ref="A1:M1"/>
    <mergeCell ref="A2:M2"/>
    <mergeCell ref="A3:M3"/>
    <mergeCell ref="A6:A8"/>
    <mergeCell ref="B6:B8"/>
    <mergeCell ref="C6:H6"/>
    <mergeCell ref="I6:M6"/>
    <mergeCell ref="C7:C8"/>
    <mergeCell ref="D7:E7"/>
    <mergeCell ref="F7:G7"/>
    <mergeCell ref="AQ1:BC1"/>
    <mergeCell ref="AQ2:BC2"/>
    <mergeCell ref="AQ3:BC3"/>
    <mergeCell ref="AQ6:AQ8"/>
    <mergeCell ref="AR6:AR8"/>
    <mergeCell ref="AC19:AD19"/>
    <mergeCell ref="AC21:AD21"/>
    <mergeCell ref="AC1:AO1"/>
    <mergeCell ref="R7:S7"/>
    <mergeCell ref="T7:U7"/>
    <mergeCell ref="V7:V8"/>
    <mergeCell ref="AQ19:AR19"/>
    <mergeCell ref="AQ21:AR21"/>
    <mergeCell ref="O1:AA1"/>
    <mergeCell ref="O2:AA2"/>
    <mergeCell ref="O3:AA3"/>
    <mergeCell ref="O6:O8"/>
    <mergeCell ref="P6:P8"/>
    <mergeCell ref="Q6:V6"/>
    <mergeCell ref="W6:AA6"/>
    <mergeCell ref="Q7:Q8"/>
    <mergeCell ref="AC2:AO2"/>
    <mergeCell ref="AC3:AO3"/>
    <mergeCell ref="AC6:AC8"/>
    <mergeCell ref="O19:P19"/>
    <mergeCell ref="O21:P21"/>
    <mergeCell ref="A19:B19"/>
    <mergeCell ref="A21:B21"/>
    <mergeCell ref="A45:B45"/>
    <mergeCell ref="A47:B47"/>
    <mergeCell ref="A53:M53"/>
    <mergeCell ref="A54:M54"/>
    <mergeCell ref="A55:M55"/>
    <mergeCell ref="D33:E33"/>
    <mergeCell ref="F33:G33"/>
    <mergeCell ref="H33:H34"/>
    <mergeCell ref="A27:M27"/>
    <mergeCell ref="A28:M28"/>
    <mergeCell ref="A29:M29"/>
    <mergeCell ref="A32:A34"/>
    <mergeCell ref="B32:B34"/>
    <mergeCell ref="C32:H32"/>
    <mergeCell ref="I32:M32"/>
    <mergeCell ref="C33:C34"/>
    <mergeCell ref="F111:G111"/>
    <mergeCell ref="H111:H112"/>
    <mergeCell ref="B58:B60"/>
    <mergeCell ref="C58:H58"/>
    <mergeCell ref="I58:M58"/>
    <mergeCell ref="C59:C60"/>
    <mergeCell ref="A71:B71"/>
    <mergeCell ref="A73:B73"/>
    <mergeCell ref="A79:M79"/>
    <mergeCell ref="D59:E59"/>
    <mergeCell ref="A99:B99"/>
    <mergeCell ref="A105:M105"/>
    <mergeCell ref="A106:M106"/>
    <mergeCell ref="A107:M107"/>
    <mergeCell ref="A110:A112"/>
    <mergeCell ref="B110:B112"/>
    <mergeCell ref="C110:H110"/>
    <mergeCell ref="I110:M110"/>
    <mergeCell ref="C111:C112"/>
    <mergeCell ref="D111:E111"/>
    <mergeCell ref="F59:G59"/>
    <mergeCell ref="H59:H60"/>
    <mergeCell ref="H163:H164"/>
    <mergeCell ref="A157:M157"/>
    <mergeCell ref="A158:M158"/>
    <mergeCell ref="A159:M159"/>
    <mergeCell ref="A162:A164"/>
    <mergeCell ref="B162:B164"/>
    <mergeCell ref="C162:H162"/>
    <mergeCell ref="I162:M162"/>
    <mergeCell ref="C163:C164"/>
    <mergeCell ref="A210:M210"/>
    <mergeCell ref="A211:M211"/>
    <mergeCell ref="A214:A216"/>
    <mergeCell ref="B214:B216"/>
    <mergeCell ref="C214:H214"/>
    <mergeCell ref="I214:M214"/>
    <mergeCell ref="C215:C216"/>
    <mergeCell ref="A123:B123"/>
    <mergeCell ref="A125:B125"/>
    <mergeCell ref="A131:M131"/>
    <mergeCell ref="A132:M132"/>
    <mergeCell ref="A133:M133"/>
    <mergeCell ref="A136:A138"/>
    <mergeCell ref="B136:B138"/>
    <mergeCell ref="A149:B149"/>
    <mergeCell ref="A151:B151"/>
    <mergeCell ref="C136:H136"/>
    <mergeCell ref="I136:M136"/>
    <mergeCell ref="C137:C138"/>
    <mergeCell ref="D137:E137"/>
    <mergeCell ref="F137:G137"/>
    <mergeCell ref="H137:H138"/>
    <mergeCell ref="D163:E163"/>
    <mergeCell ref="F163:G163"/>
    <mergeCell ref="A262:M262"/>
    <mergeCell ref="A263:M263"/>
    <mergeCell ref="A266:A268"/>
    <mergeCell ref="B266:B268"/>
    <mergeCell ref="C266:H266"/>
    <mergeCell ref="A175:B175"/>
    <mergeCell ref="A177:B177"/>
    <mergeCell ref="A183:M183"/>
    <mergeCell ref="A184:M184"/>
    <mergeCell ref="A185:M185"/>
    <mergeCell ref="A188:A190"/>
    <mergeCell ref="B188:B190"/>
    <mergeCell ref="A201:B201"/>
    <mergeCell ref="A203:B203"/>
    <mergeCell ref="C188:H188"/>
    <mergeCell ref="I188:M188"/>
    <mergeCell ref="C189:C190"/>
    <mergeCell ref="D189:E189"/>
    <mergeCell ref="F189:G189"/>
    <mergeCell ref="H189:H190"/>
    <mergeCell ref="D215:E215"/>
    <mergeCell ref="F215:G215"/>
    <mergeCell ref="H215:H216"/>
    <mergeCell ref="A209:M209"/>
    <mergeCell ref="A237:M237"/>
    <mergeCell ref="A240:A242"/>
    <mergeCell ref="B240:B242"/>
    <mergeCell ref="C240:H240"/>
    <mergeCell ref="I240:M240"/>
    <mergeCell ref="C241:C242"/>
    <mergeCell ref="A253:B253"/>
    <mergeCell ref="A255:B255"/>
    <mergeCell ref="A261:M261"/>
    <mergeCell ref="I266:M266"/>
    <mergeCell ref="C267:C268"/>
    <mergeCell ref="A289:M289"/>
    <mergeCell ref="A292:A294"/>
    <mergeCell ref="B292:B294"/>
    <mergeCell ref="C292:H292"/>
    <mergeCell ref="I292:M292"/>
    <mergeCell ref="C293:C294"/>
    <mergeCell ref="A58:A60"/>
    <mergeCell ref="H293:H294"/>
    <mergeCell ref="A80:M80"/>
    <mergeCell ref="A81:M81"/>
    <mergeCell ref="A84:A86"/>
    <mergeCell ref="B84:B86"/>
    <mergeCell ref="D241:E241"/>
    <mergeCell ref="F241:G241"/>
    <mergeCell ref="H241:H242"/>
    <mergeCell ref="D267:E267"/>
    <mergeCell ref="F267:G267"/>
    <mergeCell ref="H267:H268"/>
    <mergeCell ref="A227:B227"/>
    <mergeCell ref="A229:B229"/>
    <mergeCell ref="A235:M235"/>
    <mergeCell ref="A236:M236"/>
    <mergeCell ref="A305:B305"/>
    <mergeCell ref="A307:B307"/>
    <mergeCell ref="AS6:AX6"/>
    <mergeCell ref="AY6:BC6"/>
    <mergeCell ref="AS7:AS8"/>
    <mergeCell ref="A279:B279"/>
    <mergeCell ref="A281:B281"/>
    <mergeCell ref="A287:M287"/>
    <mergeCell ref="A288:M288"/>
    <mergeCell ref="C84:H84"/>
    <mergeCell ref="I84:M84"/>
    <mergeCell ref="C85:C86"/>
    <mergeCell ref="A97:B97"/>
    <mergeCell ref="D85:E85"/>
    <mergeCell ref="F85:G85"/>
    <mergeCell ref="H85:H86"/>
    <mergeCell ref="AT7:AU7"/>
    <mergeCell ref="AV7:AW7"/>
    <mergeCell ref="AX7:AX8"/>
    <mergeCell ref="AF7:AG7"/>
    <mergeCell ref="AH7:AI7"/>
    <mergeCell ref="AJ7:AJ8"/>
    <mergeCell ref="D293:E293"/>
    <mergeCell ref="F293:G29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" sqref="E2"/>
    </sheetView>
  </sheetViews>
  <sheetFormatPr defaultRowHeight="12.75" x14ac:dyDescent="0.2"/>
  <sheetData>
    <row r="1" spans="1:5" x14ac:dyDescent="0.2">
      <c r="A1">
        <f>6293+80</f>
        <v>6373</v>
      </c>
      <c r="B1">
        <f>6306+80</f>
        <v>6386</v>
      </c>
      <c r="C1">
        <f>6338+80</f>
        <v>6418</v>
      </c>
      <c r="D1">
        <f>6353+80</f>
        <v>6433</v>
      </c>
      <c r="E1">
        <f>6363+80</f>
        <v>6443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35</vt:i4>
      </vt:variant>
    </vt:vector>
  </HeadingPairs>
  <TitlesOfParts>
    <vt:vector size="74" baseType="lpstr">
      <vt:lpstr>K1a</vt:lpstr>
      <vt:lpstr>K1b</vt:lpstr>
      <vt:lpstr>K2</vt:lpstr>
      <vt:lpstr>K3</vt:lpstr>
      <vt:lpstr>K4</vt:lpstr>
      <vt:lpstr>K5</vt:lpstr>
      <vt:lpstr>K6</vt:lpstr>
      <vt:lpstr>K7a</vt:lpstr>
      <vt:lpstr>K7b</vt:lpstr>
      <vt:lpstr>K7c</vt:lpstr>
      <vt:lpstr>K8a</vt:lpstr>
      <vt:lpstr>K8b</vt:lpstr>
      <vt:lpstr>K8c</vt:lpstr>
      <vt:lpstr>K9a</vt:lpstr>
      <vt:lpstr>K9a1</vt:lpstr>
      <vt:lpstr>K9a2</vt:lpstr>
      <vt:lpstr>K9a3</vt:lpstr>
      <vt:lpstr>K9b</vt:lpstr>
      <vt:lpstr>K9b1</vt:lpstr>
      <vt:lpstr>K9b2</vt:lpstr>
      <vt:lpstr>K9b3</vt:lpstr>
      <vt:lpstr>K9c</vt:lpstr>
      <vt:lpstr>K9c 1</vt:lpstr>
      <vt:lpstr>K9c2</vt:lpstr>
      <vt:lpstr>K9c3</vt:lpstr>
      <vt:lpstr>K10</vt:lpstr>
      <vt:lpstr>BAP</vt:lpstr>
      <vt:lpstr>Sheet1</vt:lpstr>
      <vt:lpstr>Sheet2</vt:lpstr>
      <vt:lpstr>Sheet3</vt:lpstr>
      <vt:lpstr>A 11</vt:lpstr>
      <vt:lpstr>A 12</vt:lpstr>
      <vt:lpstr>A 13</vt:lpstr>
      <vt:lpstr>A 14</vt:lpstr>
      <vt:lpstr>Kewarganegaraan</vt:lpstr>
      <vt:lpstr>Permodalan</vt:lpstr>
      <vt:lpstr>TK</vt:lpstr>
      <vt:lpstr>Jamsostek</vt:lpstr>
      <vt:lpstr>Sheet4</vt:lpstr>
      <vt:lpstr>'A 11'!Print_Area</vt:lpstr>
      <vt:lpstr>'A 12'!Print_Area</vt:lpstr>
      <vt:lpstr>'A 13'!Print_Area</vt:lpstr>
      <vt:lpstr>'A 14'!Print_Area</vt:lpstr>
      <vt:lpstr>BAP!Print_Area</vt:lpstr>
      <vt:lpstr>'K10'!Print_Area</vt:lpstr>
      <vt:lpstr>K1a!Print_Area</vt:lpstr>
      <vt:lpstr>K1b!Print_Area</vt:lpstr>
      <vt:lpstr>'K2'!Print_Area</vt:lpstr>
      <vt:lpstr>'K3'!Print_Area</vt:lpstr>
      <vt:lpstr>'K4'!Print_Area</vt:lpstr>
      <vt:lpstr>'K5'!Print_Area</vt:lpstr>
      <vt:lpstr>'K6'!Print_Area</vt:lpstr>
      <vt:lpstr>K7a!Print_Area</vt:lpstr>
      <vt:lpstr>K7b!Print_Area</vt:lpstr>
      <vt:lpstr>K7c!Print_Area</vt:lpstr>
      <vt:lpstr>K8a!Print_Area</vt:lpstr>
      <vt:lpstr>K8b!Print_Area</vt:lpstr>
      <vt:lpstr>K8c!Print_Area</vt:lpstr>
      <vt:lpstr>K9a!Print_Area</vt:lpstr>
      <vt:lpstr>K9a1!Print_Area</vt:lpstr>
      <vt:lpstr>K9a2!Print_Area</vt:lpstr>
      <vt:lpstr>K9a3!Print_Area</vt:lpstr>
      <vt:lpstr>K9b!Print_Area</vt:lpstr>
      <vt:lpstr>K9b1!Print_Area</vt:lpstr>
      <vt:lpstr>K9b2!Print_Area</vt:lpstr>
      <vt:lpstr>K9b3!Print_Area</vt:lpstr>
      <vt:lpstr>K9c!Print_Area</vt:lpstr>
      <vt:lpstr>'K9c 1'!Print_Area</vt:lpstr>
      <vt:lpstr>K9c2!Print_Area</vt:lpstr>
      <vt:lpstr>K9c3!Print_Area</vt:lpstr>
      <vt:lpstr>Kewarganegaraan!Print_Area</vt:lpstr>
      <vt:lpstr>Sheet1!Print_Area</vt:lpstr>
      <vt:lpstr>Sheet2!Print_Area</vt:lpstr>
      <vt:lpstr>Sheet3!Print_Area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Keselamatan</dc:creator>
  <cp:lastModifiedBy>rere</cp:lastModifiedBy>
  <cp:lastPrinted>2014-12-16T06:09:56Z</cp:lastPrinted>
  <dcterms:created xsi:type="dcterms:W3CDTF">1996-10-14T23:33:28Z</dcterms:created>
  <dcterms:modified xsi:type="dcterms:W3CDTF">2016-03-16T05:38:16Z</dcterms:modified>
</cp:coreProperties>
</file>