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y Ryabykin\Documents\GitHub\hse_courses\1st_year\term1\module1\applied_stats\seminars\"/>
    </mc:Choice>
  </mc:AlternateContent>
  <xr:revisionPtr revIDLastSave="0" documentId="13_ncr:1_{1895C4C9-7998-4D38-9AE2-8F6E216376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D" sheetId="1" r:id="rId1"/>
    <sheet name="3D" sheetId="4" r:id="rId2"/>
  </sheets>
  <definedNames>
    <definedName name="solver_adj" localSheetId="0" hidden="1">'2D'!$G$21</definedName>
    <definedName name="solver_adj" localSheetId="1" hidden="1">'3D'!$H$21:$H$22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in" localSheetId="0" hidden="1">2</definedName>
    <definedName name="solver_lin" localSheetId="1" hidden="1">2</definedName>
    <definedName name="solver_neg" localSheetId="0" hidden="1">2</definedName>
    <definedName name="solver_neg" localSheetId="1" hidden="1">2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'2D'!$I$23</definedName>
    <definedName name="solver_opt" localSheetId="1" hidden="1">'3D'!$J$24</definedName>
    <definedName name="solver_pre" localSheetId="0" hidden="1">0.000001</definedName>
    <definedName name="solver_pre" localSheetId="1" hidden="1">0.000001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4" l="1"/>
  <c r="H24" i="4"/>
  <c r="H25" i="4"/>
  <c r="H26" i="4"/>
  <c r="F22" i="4"/>
  <c r="E21" i="4"/>
  <c r="D20" i="4"/>
  <c r="B25" i="4" s="1" a="1"/>
  <c r="D28" i="4"/>
  <c r="E29" i="4"/>
  <c r="E13" i="4"/>
  <c r="D13" i="4"/>
  <c r="C13" i="4"/>
  <c r="F11" i="4" s="1"/>
  <c r="E12" i="4"/>
  <c r="D12" i="4"/>
  <c r="C12" i="4"/>
  <c r="D25" i="1"/>
  <c r="E24" i="1"/>
  <c r="E29" i="1"/>
  <c r="D28" i="1"/>
  <c r="E25" i="1"/>
  <c r="D24" i="1"/>
  <c r="E21" i="1"/>
  <c r="D20" i="1"/>
  <c r="I20" i="1" s="1" a="1"/>
  <c r="I21" i="1" s="1"/>
  <c r="D13" i="1"/>
  <c r="E13" i="1"/>
  <c r="C13" i="1"/>
  <c r="D12" i="1"/>
  <c r="E12" i="1"/>
  <c r="C12" i="1"/>
  <c r="H8" i="4" l="1"/>
  <c r="G2" i="4"/>
  <c r="H4" i="4"/>
  <c r="F6" i="4"/>
  <c r="F10" i="4"/>
  <c r="G10" i="4"/>
  <c r="D32" i="4" a="1"/>
  <c r="F32" i="4" s="1"/>
  <c r="F36" i="4" s="1"/>
  <c r="G4" i="4"/>
  <c r="G5" i="4"/>
  <c r="G8" i="4"/>
  <c r="G9" i="4"/>
  <c r="H9" i="4"/>
  <c r="J20" i="4" a="1"/>
  <c r="J22" i="4" s="1"/>
  <c r="B25" i="4"/>
  <c r="H3" i="4"/>
  <c r="F5" i="4"/>
  <c r="H7" i="4"/>
  <c r="F9" i="4"/>
  <c r="H11" i="4"/>
  <c r="G3" i="4"/>
  <c r="F4" i="4"/>
  <c r="H6" i="4"/>
  <c r="G7" i="4"/>
  <c r="F8" i="4"/>
  <c r="H10" i="4"/>
  <c r="G11" i="4"/>
  <c r="F2" i="4"/>
  <c r="H2" i="4"/>
  <c r="F3" i="4"/>
  <c r="H5" i="4"/>
  <c r="G6" i="4"/>
  <c r="F7" i="4"/>
  <c r="D32" i="1" a="1"/>
  <c r="E32" i="1" s="1"/>
  <c r="F3" i="1"/>
  <c r="B24" i="1" a="1"/>
  <c r="B24" i="1" s="1"/>
  <c r="G2" i="1"/>
  <c r="H3" i="1"/>
  <c r="F2" i="1"/>
  <c r="F8" i="1"/>
  <c r="F4" i="1"/>
  <c r="H10" i="1"/>
  <c r="H8" i="1"/>
  <c r="H6" i="1"/>
  <c r="H4" i="1"/>
  <c r="H2" i="1"/>
  <c r="F9" i="1"/>
  <c r="F5" i="1"/>
  <c r="G11" i="1"/>
  <c r="G9" i="1"/>
  <c r="G7" i="1"/>
  <c r="G5" i="1"/>
  <c r="G3" i="1"/>
  <c r="F10" i="1"/>
  <c r="F6" i="1"/>
  <c r="H11" i="1"/>
  <c r="H9" i="1"/>
  <c r="H7" i="1"/>
  <c r="H5" i="1"/>
  <c r="F11" i="1"/>
  <c r="F7" i="1"/>
  <c r="G10" i="1"/>
  <c r="G8" i="1"/>
  <c r="G6" i="1"/>
  <c r="G4" i="1"/>
  <c r="I20" i="1"/>
  <c r="I23" i="1" s="1"/>
  <c r="G12" i="4" l="1"/>
  <c r="F16" i="4" a="1"/>
  <c r="D34" i="4"/>
  <c r="D38" i="4" s="1"/>
  <c r="F33" i="4"/>
  <c r="F37" i="4" s="1"/>
  <c r="D32" i="4"/>
  <c r="D36" i="4" s="1"/>
  <c r="F34" i="4"/>
  <c r="F38" i="4" s="1"/>
  <c r="E32" i="4"/>
  <c r="E36" i="4" s="1"/>
  <c r="E34" i="4"/>
  <c r="E38" i="4" s="1"/>
  <c r="E33" i="4"/>
  <c r="E37" i="4" s="1"/>
  <c r="D33" i="4"/>
  <c r="D37" i="4" s="1"/>
  <c r="J21" i="4"/>
  <c r="J20" i="4"/>
  <c r="G13" i="4"/>
  <c r="F12" i="4"/>
  <c r="F13" i="4"/>
  <c r="H13" i="4"/>
  <c r="H12" i="4"/>
  <c r="D33" i="1"/>
  <c r="E33" i="1"/>
  <c r="E34" i="1" s="1"/>
  <c r="D32" i="1"/>
  <c r="G13" i="1"/>
  <c r="G12" i="1"/>
  <c r="H13" i="1"/>
  <c r="H12" i="1"/>
  <c r="F13" i="1"/>
  <c r="F12" i="1"/>
  <c r="D16" i="1" a="1"/>
  <c r="G16" i="4" l="1"/>
  <c r="H18" i="4"/>
  <c r="G18" i="4"/>
  <c r="F16" i="4"/>
  <c r="H17" i="4"/>
  <c r="F17" i="4"/>
  <c r="F18" i="4"/>
  <c r="G17" i="4"/>
  <c r="H16" i="4"/>
  <c r="F39" i="4"/>
  <c r="I2" i="4" a="1"/>
  <c r="K4" i="4" s="1"/>
  <c r="E39" i="4"/>
  <c r="I2" i="1" a="1"/>
  <c r="I3" i="1" s="1"/>
  <c r="K3" i="1" s="1"/>
  <c r="D34" i="1"/>
  <c r="F32" i="1"/>
  <c r="F33" i="1"/>
  <c r="G37" i="4"/>
  <c r="G36" i="4"/>
  <c r="D39" i="4"/>
  <c r="G38" i="4"/>
  <c r="J24" i="4"/>
  <c r="F16" i="1"/>
  <c r="E17" i="1"/>
  <c r="E16" i="1"/>
  <c r="F18" i="1"/>
  <c r="F17" i="1"/>
  <c r="E18" i="1"/>
  <c r="D17" i="1"/>
  <c r="D18" i="1"/>
  <c r="D16" i="1"/>
  <c r="J7" i="1" l="1"/>
  <c r="L7" i="1" s="1"/>
  <c r="K3" i="4"/>
  <c r="J6" i="4"/>
  <c r="J10" i="4"/>
  <c r="I6" i="4"/>
  <c r="I9" i="1"/>
  <c r="K9" i="1" s="1"/>
  <c r="J9" i="1"/>
  <c r="L9" i="1" s="1"/>
  <c r="J10" i="1"/>
  <c r="L10" i="1" s="1"/>
  <c r="I9" i="4"/>
  <c r="K11" i="4"/>
  <c r="I2" i="4"/>
  <c r="I3" i="4"/>
  <c r="J4" i="1"/>
  <c r="L4" i="1" s="1"/>
  <c r="I4" i="1"/>
  <c r="K4" i="1" s="1"/>
  <c r="J11" i="1"/>
  <c r="L11" i="1" s="1"/>
  <c r="I10" i="4"/>
  <c r="J3" i="4"/>
  <c r="K8" i="4"/>
  <c r="J8" i="4"/>
  <c r="J3" i="1"/>
  <c r="L3" i="1" s="1"/>
  <c r="J2" i="1"/>
  <c r="L2" i="1" s="1"/>
  <c r="J6" i="1"/>
  <c r="L6" i="1" s="1"/>
  <c r="I5" i="1"/>
  <c r="K5" i="1" s="1"/>
  <c r="J7" i="4"/>
  <c r="J11" i="4"/>
  <c r="K5" i="4"/>
  <c r="K2" i="4"/>
  <c r="I7" i="1"/>
  <c r="K7" i="1" s="1"/>
  <c r="I8" i="1"/>
  <c r="K8" i="1" s="1"/>
  <c r="I10" i="1"/>
  <c r="K10" i="1" s="1"/>
  <c r="J4" i="4"/>
  <c r="J12" i="4" s="1"/>
  <c r="I7" i="4"/>
  <c r="I8" i="4"/>
  <c r="I11" i="4"/>
  <c r="J5" i="4"/>
  <c r="J2" i="4"/>
  <c r="I2" i="1"/>
  <c r="K2" i="1" s="1"/>
  <c r="J8" i="1"/>
  <c r="L8" i="1" s="1"/>
  <c r="I4" i="4"/>
  <c r="K6" i="4"/>
  <c r="K10" i="4"/>
  <c r="K7" i="4"/>
  <c r="I6" i="1"/>
  <c r="K6" i="1" s="1"/>
  <c r="I11" i="1"/>
  <c r="K11" i="1" s="1"/>
  <c r="J5" i="1"/>
  <c r="L5" i="1" s="1"/>
  <c r="J9" i="4"/>
  <c r="K9" i="4"/>
  <c r="I5" i="4"/>
  <c r="K12" i="4" l="1"/>
  <c r="I12" i="4"/>
  <c r="J13" i="4"/>
  <c r="K13" i="4"/>
  <c r="I13" i="4"/>
  <c r="I16" i="4" a="1"/>
  <c r="I16" i="4" l="1"/>
  <c r="K18" i="4"/>
  <c r="I18" i="4"/>
  <c r="J16" i="4"/>
  <c r="J17" i="4"/>
  <c r="K16" i="4"/>
  <c r="J18" i="4"/>
  <c r="K17" i="4"/>
  <c r="I17" i="4"/>
</calcChain>
</file>

<file path=xl/sharedStrings.xml><?xml version="1.0" encoding="utf-8"?>
<sst xmlns="http://schemas.openxmlformats.org/spreadsheetml/2006/main" count="56" uniqueCount="30">
  <si>
    <t>x1</t>
  </si>
  <si>
    <t>x2</t>
  </si>
  <si>
    <t>x3</t>
  </si>
  <si>
    <t>Japan</t>
  </si>
  <si>
    <t>USA</t>
  </si>
  <si>
    <t>Germany</t>
  </si>
  <si>
    <t>France</t>
  </si>
  <si>
    <t>Italy</t>
  </si>
  <si>
    <t>Great Brit.</t>
  </si>
  <si>
    <t>Canada</t>
  </si>
  <si>
    <t>Australia</t>
  </si>
  <si>
    <t>Belgium</t>
  </si>
  <si>
    <t>Netherland</t>
  </si>
  <si>
    <t>countries</t>
  </si>
  <si>
    <t>U</t>
  </si>
  <si>
    <t>A</t>
  </si>
  <si>
    <t>лямбда1/2</t>
  </si>
  <si>
    <t>x1*</t>
  </si>
  <si>
    <t>x2*</t>
  </si>
  <si>
    <t>x3*</t>
  </si>
  <si>
    <t>f1</t>
  </si>
  <si>
    <t>f2</t>
  </si>
  <si>
    <t>-f2</t>
  </si>
  <si>
    <t>f3</t>
  </si>
  <si>
    <t>А</t>
  </si>
  <si>
    <t>Λ½</t>
  </si>
  <si>
    <r>
      <t>R</t>
    </r>
    <r>
      <rPr>
        <sz val="9"/>
        <rFont val="Arial Cyr"/>
        <charset val="204"/>
      </rPr>
      <t>x</t>
    </r>
  </si>
  <si>
    <t>Rz</t>
  </si>
  <si>
    <t>lambda</t>
  </si>
  <si>
    <t>determinant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</si>
</sst>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 Cyr"/>
      <charset val="204"/>
    </font>
    <font>
      <sz val="8"/>
      <name val="Arial Cyr"/>
      <charset val="204"/>
    </font>
    <font>
      <sz val="10"/>
      <name val="Calibri"/>
      <family val="2"/>
      <charset val="204"/>
    </font>
    <font>
      <sz val="9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2" borderId="0" xfId="0" applyNumberFormat="1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164" fontId="0" fillId="0" borderId="0" xfId="0" applyNumberFormat="1"/>
    <xf numFmtId="2" fontId="0" fillId="3" borderId="0" xfId="0" applyNumberFormat="1" applyFill="1"/>
    <xf numFmtId="0" fontId="2" fillId="0" borderId="0" xfId="0" applyFont="1"/>
    <xf numFmtId="164" fontId="1" fillId="0" borderId="0" xfId="0" applyNumberFormat="1" applyFont="1"/>
    <xf numFmtId="2" fontId="1" fillId="0" borderId="0" xfId="0" applyNumberFormat="1" applyFont="1" applyAlignment="1">
      <alignment horizontal="left" indent="1"/>
    </xf>
    <xf numFmtId="0" fontId="2" fillId="0" borderId="0" xfId="0" applyFont="1" applyAlignment="1">
      <alignment horizontal="right"/>
    </xf>
    <xf numFmtId="164" fontId="0" fillId="4" borderId="0" xfId="0" applyNumberFormat="1" applyFill="1"/>
    <xf numFmtId="164" fontId="0" fillId="5" borderId="0" xfId="0" applyNumberFormat="1" applyFill="1"/>
    <xf numFmtId="2" fontId="0" fillId="0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164" fontId="0" fillId="8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59809526089193E-2"/>
          <c:y val="5.9517995496113502E-2"/>
          <c:w val="0.71126686958707153"/>
          <c:h val="0.8061859847661415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'2D'!$G$2:$G$11</c:f>
              <c:numCache>
                <c:formatCode>0.00</c:formatCode>
                <c:ptCount val="10"/>
                <c:pt idx="0">
                  <c:v>1.4644836736634221</c:v>
                </c:pt>
                <c:pt idx="1">
                  <c:v>1.7875315428538827</c:v>
                </c:pt>
                <c:pt idx="2">
                  <c:v>-1.012216656796777</c:v>
                </c:pt>
                <c:pt idx="3">
                  <c:v>0.17229219690157924</c:v>
                </c:pt>
                <c:pt idx="4">
                  <c:v>6.460957383809221E-2</c:v>
                </c:pt>
                <c:pt idx="5">
                  <c:v>-1.6583123951776988</c:v>
                </c:pt>
                <c:pt idx="6">
                  <c:v>0.49534006609203984</c:v>
                </c:pt>
                <c:pt idx="7">
                  <c:v>-0.36612091841585542</c:v>
                </c:pt>
                <c:pt idx="8">
                  <c:v>-0.36612091841585542</c:v>
                </c:pt>
                <c:pt idx="9">
                  <c:v>-0.58148616454282942</c:v>
                </c:pt>
              </c:numCache>
            </c:numRef>
          </c:xVal>
          <c:yVal>
            <c:numRef>
              <c:f>'2D'!$F$2:$F$11</c:f>
              <c:numCache>
                <c:formatCode>0.00</c:formatCode>
                <c:ptCount val="10"/>
                <c:pt idx="0">
                  <c:v>1.6986203973273415</c:v>
                </c:pt>
                <c:pt idx="1">
                  <c:v>0.99815837781091199</c:v>
                </c:pt>
                <c:pt idx="2">
                  <c:v>-0.57788116610105467</c:v>
                </c:pt>
                <c:pt idx="3">
                  <c:v>0.29769635829448249</c:v>
                </c:pt>
                <c:pt idx="4">
                  <c:v>0.29769635829448249</c:v>
                </c:pt>
                <c:pt idx="5">
                  <c:v>-1.6285741953756994</c:v>
                </c:pt>
                <c:pt idx="6">
                  <c:v>0.99815837781091199</c:v>
                </c:pt>
                <c:pt idx="7">
                  <c:v>-1.2783431856174845</c:v>
                </c:pt>
                <c:pt idx="8">
                  <c:v>-0.40276566122194785</c:v>
                </c:pt>
                <c:pt idx="9">
                  <c:v>-0.40276566122194785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56-4EA7-8EBE-7EC0AE05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9440"/>
        <c:axId val="73230016"/>
      </c:scatterChart>
      <c:valAx>
        <c:axId val="7322944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73230016"/>
        <c:crosses val="autoZero"/>
        <c:crossBetween val="midCat"/>
      </c:valAx>
      <c:valAx>
        <c:axId val="732300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73229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000000000000011" r="0.75000000000000011" t="1" header="0.30000000000000016" footer="0.30000000000000016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'2D'!$K$2:$K$11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'2D'!$L$2:$L$11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31-43B1-8393-230854551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31744"/>
        <c:axId val="73232320"/>
      </c:scatterChart>
      <c:valAx>
        <c:axId val="7323174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73232320"/>
        <c:crosses val="autoZero"/>
        <c:crossBetween val="midCat"/>
      </c:valAx>
      <c:valAx>
        <c:axId val="732323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73231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59809526089276E-2"/>
          <c:y val="5.9517995496113522E-2"/>
          <c:w val="0.71126686958707153"/>
          <c:h val="0.8061859847661415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'3D'!$G$2:$G$11</c:f>
              <c:numCache>
                <c:formatCode>0.00</c:formatCode>
                <c:ptCount val="10"/>
                <c:pt idx="0">
                  <c:v>1.4644836736634221</c:v>
                </c:pt>
                <c:pt idx="1">
                  <c:v>1.7875315428538827</c:v>
                </c:pt>
                <c:pt idx="2">
                  <c:v>-1.012216656796777</c:v>
                </c:pt>
                <c:pt idx="3">
                  <c:v>0.17229219690157924</c:v>
                </c:pt>
                <c:pt idx="4">
                  <c:v>6.460957383809221E-2</c:v>
                </c:pt>
                <c:pt idx="5">
                  <c:v>-1.6583123951776988</c:v>
                </c:pt>
                <c:pt idx="6">
                  <c:v>0.49534006609203984</c:v>
                </c:pt>
                <c:pt idx="7">
                  <c:v>-0.36612091841585542</c:v>
                </c:pt>
                <c:pt idx="8">
                  <c:v>-0.36612091841585542</c:v>
                </c:pt>
                <c:pt idx="9">
                  <c:v>-0.58148616454282942</c:v>
                </c:pt>
              </c:numCache>
            </c:numRef>
          </c:xVal>
          <c:yVal>
            <c:numRef>
              <c:f>'3D'!$F$2:$F$11</c:f>
              <c:numCache>
                <c:formatCode>0.00</c:formatCode>
                <c:ptCount val="10"/>
                <c:pt idx="0">
                  <c:v>1.6986203973273415</c:v>
                </c:pt>
                <c:pt idx="1">
                  <c:v>0.99815837781091199</c:v>
                </c:pt>
                <c:pt idx="2">
                  <c:v>-0.57788116610105467</c:v>
                </c:pt>
                <c:pt idx="3">
                  <c:v>0.29769635829448249</c:v>
                </c:pt>
                <c:pt idx="4">
                  <c:v>0.29769635829448249</c:v>
                </c:pt>
                <c:pt idx="5">
                  <c:v>-1.6285741953756994</c:v>
                </c:pt>
                <c:pt idx="6">
                  <c:v>0.99815837781091199</c:v>
                </c:pt>
                <c:pt idx="7">
                  <c:v>-1.2783431856174845</c:v>
                </c:pt>
                <c:pt idx="8">
                  <c:v>-0.40276566122194785</c:v>
                </c:pt>
                <c:pt idx="9">
                  <c:v>-0.40276566122194785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F1-4409-B198-091A8FCED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34048"/>
        <c:axId val="73234624"/>
      </c:scatterChart>
      <c:valAx>
        <c:axId val="7323404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73234624"/>
        <c:crosses val="autoZero"/>
        <c:crossBetween val="midCat"/>
      </c:valAx>
      <c:valAx>
        <c:axId val="732346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73234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000000000000033" r="0.75000000000000033" t="1" header="0.30000000000000027" footer="0.30000000000000027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59809526089346E-2"/>
          <c:y val="5.9517995496113536E-2"/>
          <c:w val="0.71126686958707153"/>
          <c:h val="0.80618598476614156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xVal>
            <c:numRef>
              <c:f>'3D'!$H$2:$H$11</c:f>
              <c:numCache>
                <c:formatCode>0.00</c:formatCode>
                <c:ptCount val="10"/>
                <c:pt idx="0">
                  <c:v>-1.6981233640264008</c:v>
                </c:pt>
                <c:pt idx="1">
                  <c:v>0.36716180843814117</c:v>
                </c:pt>
                <c:pt idx="2">
                  <c:v>-0.20652851724645391</c:v>
                </c:pt>
                <c:pt idx="3">
                  <c:v>-0.78021884293104893</c:v>
                </c:pt>
                <c:pt idx="4">
                  <c:v>2.3177089157657642</c:v>
                </c:pt>
                <c:pt idx="5">
                  <c:v>0.48189987357506031</c:v>
                </c:pt>
                <c:pt idx="6">
                  <c:v>-0.66548077779412984</c:v>
                </c:pt>
                <c:pt idx="7">
                  <c:v>0.48189987357506031</c:v>
                </c:pt>
                <c:pt idx="8">
                  <c:v>-0.20652851724645391</c:v>
                </c:pt>
                <c:pt idx="9">
                  <c:v>-9.1790452109534779E-2</c:v>
                </c:pt>
              </c:numCache>
            </c:numRef>
          </c:xVal>
          <c:yVal>
            <c:numRef>
              <c:f>'3D'!$F$2:$F$11</c:f>
              <c:numCache>
                <c:formatCode>0.00</c:formatCode>
                <c:ptCount val="10"/>
                <c:pt idx="0">
                  <c:v>1.6986203973273415</c:v>
                </c:pt>
                <c:pt idx="1">
                  <c:v>0.99815837781091199</c:v>
                </c:pt>
                <c:pt idx="2">
                  <c:v>-0.57788116610105467</c:v>
                </c:pt>
                <c:pt idx="3">
                  <c:v>0.29769635829448249</c:v>
                </c:pt>
                <c:pt idx="4">
                  <c:v>0.29769635829448249</c:v>
                </c:pt>
                <c:pt idx="5">
                  <c:v>-1.6285741953756994</c:v>
                </c:pt>
                <c:pt idx="6">
                  <c:v>0.99815837781091199</c:v>
                </c:pt>
                <c:pt idx="7">
                  <c:v>-1.2783431856174845</c:v>
                </c:pt>
                <c:pt idx="8">
                  <c:v>-0.40276566122194785</c:v>
                </c:pt>
                <c:pt idx="9">
                  <c:v>-0.40276566122194785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1-416C-85DC-9161F0A14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03552"/>
        <c:axId val="87704128"/>
      </c:scatterChart>
      <c:valAx>
        <c:axId val="8770355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87704128"/>
        <c:crosses val="autoZero"/>
        <c:crossBetween val="midCat"/>
      </c:valAx>
      <c:valAx>
        <c:axId val="877041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87703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000000000000056" r="0.75000000000000056" t="1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59809526089346E-2"/>
          <c:y val="5.9517995496113536E-2"/>
          <c:w val="0.71126686958707153"/>
          <c:h val="0.8061859847661415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'3D'!$G$2:$G$11</c:f>
              <c:numCache>
                <c:formatCode>0.00</c:formatCode>
                <c:ptCount val="10"/>
                <c:pt idx="0">
                  <c:v>1.4644836736634221</c:v>
                </c:pt>
                <c:pt idx="1">
                  <c:v>1.7875315428538827</c:v>
                </c:pt>
                <c:pt idx="2">
                  <c:v>-1.012216656796777</c:v>
                </c:pt>
                <c:pt idx="3">
                  <c:v>0.17229219690157924</c:v>
                </c:pt>
                <c:pt idx="4">
                  <c:v>6.460957383809221E-2</c:v>
                </c:pt>
                <c:pt idx="5">
                  <c:v>-1.6583123951776988</c:v>
                </c:pt>
                <c:pt idx="6">
                  <c:v>0.49534006609203984</c:v>
                </c:pt>
                <c:pt idx="7">
                  <c:v>-0.36612091841585542</c:v>
                </c:pt>
                <c:pt idx="8">
                  <c:v>-0.36612091841585542</c:v>
                </c:pt>
                <c:pt idx="9">
                  <c:v>-0.58148616454282942</c:v>
                </c:pt>
              </c:numCache>
            </c:numRef>
          </c:xVal>
          <c:yVal>
            <c:numRef>
              <c:f>'3D'!$H$2:$H$11</c:f>
              <c:numCache>
                <c:formatCode>0.00</c:formatCode>
                <c:ptCount val="10"/>
                <c:pt idx="0">
                  <c:v>-1.6981233640264008</c:v>
                </c:pt>
                <c:pt idx="1">
                  <c:v>0.36716180843814117</c:v>
                </c:pt>
                <c:pt idx="2">
                  <c:v>-0.20652851724645391</c:v>
                </c:pt>
                <c:pt idx="3">
                  <c:v>-0.78021884293104893</c:v>
                </c:pt>
                <c:pt idx="4">
                  <c:v>2.3177089157657642</c:v>
                </c:pt>
                <c:pt idx="5">
                  <c:v>0.48189987357506031</c:v>
                </c:pt>
                <c:pt idx="6">
                  <c:v>-0.66548077779412984</c:v>
                </c:pt>
                <c:pt idx="7">
                  <c:v>0.48189987357506031</c:v>
                </c:pt>
                <c:pt idx="8">
                  <c:v>-0.20652851724645391</c:v>
                </c:pt>
                <c:pt idx="9">
                  <c:v>-9.1790452109534779E-2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6-43FB-BD7A-7FA24A134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05856"/>
        <c:axId val="87706432"/>
      </c:scatterChart>
      <c:valAx>
        <c:axId val="8770585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87706432"/>
        <c:crosses val="autoZero"/>
        <c:crossBetween val="midCat"/>
      </c:valAx>
      <c:valAx>
        <c:axId val="877064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87705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000000000000056" r="0.75000000000000056" t="1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59809526089346E-2"/>
          <c:y val="5.9517995496113536E-2"/>
          <c:w val="0.71126686958707153"/>
          <c:h val="0.8061859847661415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'3D'!$J$2:$J$11</c:f>
              <c:numCache>
                <c:formatCode>0.00</c:formatCode>
                <c:ptCount val="10"/>
                <c:pt idx="0">
                  <c:v>-0.76430341858996331</c:v>
                </c:pt>
                <c:pt idx="1">
                  <c:v>1.3025501919310278</c:v>
                </c:pt>
                <c:pt idx="2">
                  <c:v>-0.73910311381219918</c:v>
                </c:pt>
                <c:pt idx="3">
                  <c:v>-0.6581730175260081</c:v>
                </c:pt>
                <c:pt idx="4">
                  <c:v>2.4531897238518061</c:v>
                </c:pt>
                <c:pt idx="5">
                  <c:v>-0.53328108705609312</c:v>
                </c:pt>
                <c:pt idx="6">
                  <c:v>-0.25349253968948449</c:v>
                </c:pt>
                <c:pt idx="7">
                  <c:v>5.2446952282993731E-2</c:v>
                </c:pt>
                <c:pt idx="8">
                  <c:v>-0.44623909414265595</c:v>
                </c:pt>
                <c:pt idx="9">
                  <c:v>-0.41359459724942083</c:v>
                </c:pt>
              </c:numCache>
            </c:numRef>
          </c:xVal>
          <c:yVal>
            <c:numRef>
              <c:f>'3D'!$I$2:$I$11</c:f>
              <c:numCache>
                <c:formatCode>0.00</c:formatCode>
                <c:ptCount val="10"/>
                <c:pt idx="0">
                  <c:v>1.8823407911488554</c:v>
                </c:pt>
                <c:pt idx="1">
                  <c:v>1.1426632058134227</c:v>
                </c:pt>
                <c:pt idx="2">
                  <c:v>-0.6531965107808162</c:v>
                </c:pt>
                <c:pt idx="3">
                  <c:v>0.42422534397263961</c:v>
                </c:pt>
                <c:pt idx="4">
                  <c:v>-0.46743179692696368</c:v>
                </c:pt>
                <c:pt idx="5">
                  <c:v>-1.6044119245044179</c:v>
                </c:pt>
                <c:pt idx="6">
                  <c:v>0.85457854707254199</c:v>
                </c:pt>
                <c:pt idx="7">
                  <c:v>-0.87530288726654026</c:v>
                </c:pt>
                <c:pt idx="8">
                  <c:v>-0.28864199216187764</c:v>
                </c:pt>
                <c:pt idx="9">
                  <c:v>-0.41482277636684706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AF-49C8-8A3E-55C79D613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08160"/>
        <c:axId val="87708736"/>
      </c:scatterChart>
      <c:valAx>
        <c:axId val="8770816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87708736"/>
        <c:crosses val="autoZero"/>
        <c:crossBetween val="midCat"/>
      </c:valAx>
      <c:valAx>
        <c:axId val="877087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87708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000000000000056" r="0.75000000000000056" t="1" header="0.30000000000000032" footer="0.3000000000000003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59809526089346E-2"/>
          <c:y val="5.9517995496113536E-2"/>
          <c:w val="0.71126686958707153"/>
          <c:h val="0.8061859847661415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'3D'!$K$2:$K$11</c:f>
              <c:numCache>
                <c:formatCode>0.00</c:formatCode>
                <c:ptCount val="10"/>
                <c:pt idx="0">
                  <c:v>-0.17576126813510407</c:v>
                </c:pt>
                <c:pt idx="1">
                  <c:v>1.5170656735068762</c:v>
                </c:pt>
                <c:pt idx="2">
                  <c:v>-0.82986390901929075</c:v>
                </c:pt>
                <c:pt idx="3">
                  <c:v>-6.2831548792497638E-2</c:v>
                </c:pt>
                <c:pt idx="4">
                  <c:v>-1.30018738555705</c:v>
                </c:pt>
                <c:pt idx="5">
                  <c:v>-2.72122468129741E-2</c:v>
                </c:pt>
                <c:pt idx="6">
                  <c:v>-1.0220725797800945</c:v>
                </c:pt>
                <c:pt idx="7">
                  <c:v>2.0244897220026883</c:v>
                </c:pt>
                <c:pt idx="8">
                  <c:v>0.19598707538854149</c:v>
                </c:pt>
                <c:pt idx="9">
                  <c:v>-0.31961353280108667</c:v>
                </c:pt>
              </c:numCache>
            </c:numRef>
          </c:xVal>
          <c:yVal>
            <c:numRef>
              <c:f>'3D'!$I$2:$I$11</c:f>
              <c:numCache>
                <c:formatCode>0.00</c:formatCode>
                <c:ptCount val="10"/>
                <c:pt idx="0">
                  <c:v>1.8823407911488554</c:v>
                </c:pt>
                <c:pt idx="1">
                  <c:v>1.1426632058134227</c:v>
                </c:pt>
                <c:pt idx="2">
                  <c:v>-0.6531965107808162</c:v>
                </c:pt>
                <c:pt idx="3">
                  <c:v>0.42422534397263961</c:v>
                </c:pt>
                <c:pt idx="4">
                  <c:v>-0.46743179692696368</c:v>
                </c:pt>
                <c:pt idx="5">
                  <c:v>-1.6044119245044179</c:v>
                </c:pt>
                <c:pt idx="6">
                  <c:v>0.85457854707254199</c:v>
                </c:pt>
                <c:pt idx="7">
                  <c:v>-0.87530288726654026</c:v>
                </c:pt>
                <c:pt idx="8">
                  <c:v>-0.28864199216187764</c:v>
                </c:pt>
                <c:pt idx="9">
                  <c:v>-0.41482277636684706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F-40D3-B9E5-13F1D79C6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10464"/>
        <c:axId val="87711040"/>
      </c:scatterChart>
      <c:valAx>
        <c:axId val="8771046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87711040"/>
        <c:crosses val="autoZero"/>
        <c:crossBetween val="midCat"/>
      </c:valAx>
      <c:valAx>
        <c:axId val="877110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87710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000000000000056" r="0.75000000000000056" t="1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59809526089346E-2"/>
          <c:y val="5.9517995496113536E-2"/>
          <c:w val="0.71126686958707153"/>
          <c:h val="0.8061859847661415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'3D'!$J$2:$J$11</c:f>
              <c:numCache>
                <c:formatCode>0.00</c:formatCode>
                <c:ptCount val="10"/>
                <c:pt idx="0">
                  <c:v>-0.76430341858996331</c:v>
                </c:pt>
                <c:pt idx="1">
                  <c:v>1.3025501919310278</c:v>
                </c:pt>
                <c:pt idx="2">
                  <c:v>-0.73910311381219918</c:v>
                </c:pt>
                <c:pt idx="3">
                  <c:v>-0.6581730175260081</c:v>
                </c:pt>
                <c:pt idx="4">
                  <c:v>2.4531897238518061</c:v>
                </c:pt>
                <c:pt idx="5">
                  <c:v>-0.53328108705609312</c:v>
                </c:pt>
                <c:pt idx="6">
                  <c:v>-0.25349253968948449</c:v>
                </c:pt>
                <c:pt idx="7">
                  <c:v>5.2446952282993731E-2</c:v>
                </c:pt>
                <c:pt idx="8">
                  <c:v>-0.44623909414265595</c:v>
                </c:pt>
                <c:pt idx="9">
                  <c:v>-0.41359459724942083</c:v>
                </c:pt>
              </c:numCache>
            </c:numRef>
          </c:xVal>
          <c:yVal>
            <c:numRef>
              <c:f>'3D'!$K$2:$K$11</c:f>
              <c:numCache>
                <c:formatCode>0.00</c:formatCode>
                <c:ptCount val="10"/>
                <c:pt idx="0">
                  <c:v>-0.17576126813510407</c:v>
                </c:pt>
                <c:pt idx="1">
                  <c:v>1.5170656735068762</c:v>
                </c:pt>
                <c:pt idx="2">
                  <c:v>-0.82986390901929075</c:v>
                </c:pt>
                <c:pt idx="3">
                  <c:v>-6.2831548792497638E-2</c:v>
                </c:pt>
                <c:pt idx="4">
                  <c:v>-1.30018738555705</c:v>
                </c:pt>
                <c:pt idx="5">
                  <c:v>-2.72122468129741E-2</c:v>
                </c:pt>
                <c:pt idx="6">
                  <c:v>-1.0220725797800945</c:v>
                </c:pt>
                <c:pt idx="7">
                  <c:v>2.0244897220026883</c:v>
                </c:pt>
                <c:pt idx="8">
                  <c:v>0.19598707538854149</c:v>
                </c:pt>
                <c:pt idx="9">
                  <c:v>-0.31961353280108667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F1-4609-9940-43CF05B9F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90016"/>
        <c:axId val="87590592"/>
      </c:scatterChart>
      <c:valAx>
        <c:axId val="8759001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87590592"/>
        <c:crosses val="autoZero"/>
        <c:crossBetween val="midCat"/>
      </c:valAx>
      <c:valAx>
        <c:axId val="875905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87590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000000000000056" r="0.75000000000000056" t="1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410765</xdr:colOff>
      <xdr:row>0</xdr:row>
      <xdr:rowOff>0</xdr:rowOff>
    </xdr:from>
    <xdr:to>
      <xdr:col>18</xdr:col>
      <xdr:colOff>446485</xdr:colOff>
      <xdr:row>17</xdr:row>
      <xdr:rowOff>125015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410766</xdr:colOff>
      <xdr:row>21</xdr:row>
      <xdr:rowOff>130969</xdr:rowOff>
    </xdr:from>
    <xdr:to>
      <xdr:col>17</xdr:col>
      <xdr:colOff>125016</xdr:colOff>
      <xdr:row>28</xdr:row>
      <xdr:rowOff>95250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130969</xdr:colOff>
      <xdr:row>1</xdr:row>
      <xdr:rowOff>17860</xdr:rowOff>
    </xdr:from>
    <xdr:to>
      <xdr:col>14</xdr:col>
      <xdr:colOff>53577</xdr:colOff>
      <xdr:row>7</xdr:row>
      <xdr:rowOff>35718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</xdr:colOff>
      <xdr:row>0</xdr:row>
      <xdr:rowOff>160734</xdr:rowOff>
    </xdr:from>
    <xdr:to>
      <xdr:col>16</xdr:col>
      <xdr:colOff>351234</xdr:colOff>
      <xdr:row>7</xdr:row>
      <xdr:rowOff>17858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</xdr:colOff>
      <xdr:row>0</xdr:row>
      <xdr:rowOff>160734</xdr:rowOff>
    </xdr:from>
    <xdr:to>
      <xdr:col>18</xdr:col>
      <xdr:colOff>452437</xdr:colOff>
      <xdr:row>8</xdr:row>
      <xdr:rowOff>11906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65485</xdr:colOff>
      <xdr:row>8</xdr:row>
      <xdr:rowOff>154780</xdr:rowOff>
    </xdr:from>
    <xdr:to>
      <xdr:col>13</xdr:col>
      <xdr:colOff>595312</xdr:colOff>
      <xdr:row>15</xdr:row>
      <xdr:rowOff>11904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8</xdr:row>
      <xdr:rowOff>160734</xdr:rowOff>
    </xdr:from>
    <xdr:to>
      <xdr:col>16</xdr:col>
      <xdr:colOff>529828</xdr:colOff>
      <xdr:row>15</xdr:row>
      <xdr:rowOff>17858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8</xdr:row>
      <xdr:rowOff>160734</xdr:rowOff>
    </xdr:from>
    <xdr:to>
      <xdr:col>19</xdr:col>
      <xdr:colOff>529828</xdr:colOff>
      <xdr:row>15</xdr:row>
      <xdr:rowOff>17858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85" zoomScaleNormal="85" workbookViewId="0">
      <selection activeCell="B22" sqref="B22"/>
    </sheetView>
  </sheetViews>
  <sheetFormatPr defaultRowHeight="12.5" x14ac:dyDescent="0.25"/>
  <sheetData>
    <row r="1" spans="1:12" x14ac:dyDescent="0.25">
      <c r="B1" t="s">
        <v>13</v>
      </c>
      <c r="C1" s="2" t="s">
        <v>0</v>
      </c>
      <c r="D1" s="2" t="s">
        <v>1</v>
      </c>
      <c r="E1" s="2" t="s">
        <v>2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20</v>
      </c>
      <c r="L1" s="5" t="s">
        <v>22</v>
      </c>
    </row>
    <row r="2" spans="1:12" x14ac:dyDescent="0.25">
      <c r="A2">
        <v>1</v>
      </c>
      <c r="B2" t="s">
        <v>3</v>
      </c>
      <c r="C2">
        <v>3.5</v>
      </c>
      <c r="D2">
        <v>4.3</v>
      </c>
      <c r="E2">
        <v>2.1</v>
      </c>
      <c r="F2" s="3">
        <f>(C2-C$12)/C$13</f>
        <v>1.6986203973273415</v>
      </c>
      <c r="G2" s="3">
        <f t="shared" ref="G2:H11" si="0">(D2-D$12)/D$13</f>
        <v>1.4644836736634221</v>
      </c>
      <c r="H2" s="14">
        <f t="shared" si="0"/>
        <v>-1.6981233640264008</v>
      </c>
      <c r="I2" s="7" t="e">
        <f t="array" ref="I2:J11">MMULT(F2:G11,MINVERSE(TRANSPOSE(D32:E33)))</f>
        <v>#NUM!</v>
      </c>
      <c r="J2" s="7" t="e">
        <v>#NUM!</v>
      </c>
      <c r="K2" s="15" t="e">
        <f>I2</f>
        <v>#NUM!</v>
      </c>
      <c r="L2" s="15" t="e">
        <f>-J2</f>
        <v>#NUM!</v>
      </c>
    </row>
    <row r="3" spans="1:12" x14ac:dyDescent="0.25">
      <c r="A3">
        <v>2</v>
      </c>
      <c r="B3" t="s">
        <v>4</v>
      </c>
      <c r="C3">
        <v>3.1</v>
      </c>
      <c r="D3">
        <v>4.5999999999999996</v>
      </c>
      <c r="E3">
        <v>3.9</v>
      </c>
      <c r="F3" s="3">
        <f t="shared" ref="F3:F11" si="1">(C3-C$12)/C$13</f>
        <v>0.99815837781091199</v>
      </c>
      <c r="G3" s="3">
        <f t="shared" si="0"/>
        <v>1.7875315428538827</v>
      </c>
      <c r="H3" s="14">
        <f t="shared" si="0"/>
        <v>0.36716180843814117</v>
      </c>
      <c r="I3" s="7" t="e">
        <v>#NUM!</v>
      </c>
      <c r="J3" s="7" t="e">
        <v>#NUM!</v>
      </c>
      <c r="K3" s="15" t="e">
        <f t="shared" ref="K3:K11" si="2">I3</f>
        <v>#NUM!</v>
      </c>
      <c r="L3" s="15" t="e">
        <f t="shared" ref="L3:L11" si="3">-J3</f>
        <v>#NUM!</v>
      </c>
    </row>
    <row r="4" spans="1:12" x14ac:dyDescent="0.25">
      <c r="A4">
        <v>3</v>
      </c>
      <c r="B4" t="s">
        <v>5</v>
      </c>
      <c r="C4">
        <v>2.2000000000000002</v>
      </c>
      <c r="D4">
        <v>2</v>
      </c>
      <c r="E4">
        <v>3.4</v>
      </c>
      <c r="F4" s="3">
        <f t="shared" si="1"/>
        <v>-0.57788116610105467</v>
      </c>
      <c r="G4" s="3">
        <f t="shared" si="0"/>
        <v>-1.012216656796777</v>
      </c>
      <c r="H4" s="14">
        <f t="shared" si="0"/>
        <v>-0.20652851724645391</v>
      </c>
      <c r="I4" s="7" t="e">
        <v>#NUM!</v>
      </c>
      <c r="J4" s="7" t="e">
        <v>#NUM!</v>
      </c>
      <c r="K4" s="15" t="e">
        <f t="shared" si="2"/>
        <v>#NUM!</v>
      </c>
      <c r="L4" s="15" t="e">
        <f t="shared" si="3"/>
        <v>#NUM!</v>
      </c>
    </row>
    <row r="5" spans="1:12" x14ac:dyDescent="0.25">
      <c r="A5">
        <v>4</v>
      </c>
      <c r="B5" t="s">
        <v>6</v>
      </c>
      <c r="C5">
        <v>2.7</v>
      </c>
      <c r="D5">
        <v>3.1</v>
      </c>
      <c r="E5">
        <v>2.9</v>
      </c>
      <c r="F5" s="3">
        <f t="shared" si="1"/>
        <v>0.29769635829448249</v>
      </c>
      <c r="G5" s="3">
        <f t="shared" si="0"/>
        <v>0.17229219690157924</v>
      </c>
      <c r="H5" s="14">
        <f t="shared" si="0"/>
        <v>-0.78021884293104893</v>
      </c>
      <c r="I5" s="7" t="e">
        <v>#NUM!</v>
      </c>
      <c r="J5" s="7" t="e">
        <v>#NUM!</v>
      </c>
      <c r="K5" s="15" t="e">
        <f t="shared" si="2"/>
        <v>#NUM!</v>
      </c>
      <c r="L5" s="15" t="e">
        <f t="shared" si="3"/>
        <v>#NUM!</v>
      </c>
    </row>
    <row r="6" spans="1:12" x14ac:dyDescent="0.25">
      <c r="A6">
        <v>5</v>
      </c>
      <c r="B6" t="s">
        <v>7</v>
      </c>
      <c r="C6">
        <v>2.7</v>
      </c>
      <c r="D6">
        <v>3</v>
      </c>
      <c r="E6">
        <v>5.6</v>
      </c>
      <c r="F6" s="3">
        <f t="shared" si="1"/>
        <v>0.29769635829448249</v>
      </c>
      <c r="G6" s="3">
        <f t="shared" si="0"/>
        <v>6.460957383809221E-2</v>
      </c>
      <c r="H6" s="14">
        <f t="shared" si="0"/>
        <v>2.3177089157657642</v>
      </c>
      <c r="I6" s="7" t="e">
        <v>#NUM!</v>
      </c>
      <c r="J6" s="7" t="e">
        <v>#NUM!</v>
      </c>
      <c r="K6" s="15" t="e">
        <f t="shared" si="2"/>
        <v>#NUM!</v>
      </c>
      <c r="L6" s="15" t="e">
        <f t="shared" si="3"/>
        <v>#NUM!</v>
      </c>
    </row>
    <row r="7" spans="1:12" x14ac:dyDescent="0.25">
      <c r="A7">
        <v>6</v>
      </c>
      <c r="B7" t="s">
        <v>8</v>
      </c>
      <c r="C7">
        <v>1.6</v>
      </c>
      <c r="D7">
        <v>1.4</v>
      </c>
      <c r="E7">
        <v>4</v>
      </c>
      <c r="F7" s="3">
        <f t="shared" si="1"/>
        <v>-1.6285741953756994</v>
      </c>
      <c r="G7" s="3">
        <f t="shared" si="0"/>
        <v>-1.6583123951776988</v>
      </c>
      <c r="H7" s="14">
        <f t="shared" si="0"/>
        <v>0.48189987357506031</v>
      </c>
      <c r="I7" s="7" t="e">
        <v>#NUM!</v>
      </c>
      <c r="J7" s="7" t="e">
        <v>#NUM!</v>
      </c>
      <c r="K7" s="15" t="e">
        <f t="shared" si="2"/>
        <v>#NUM!</v>
      </c>
      <c r="L7" s="15" t="e">
        <f t="shared" si="3"/>
        <v>#NUM!</v>
      </c>
    </row>
    <row r="8" spans="1:12" x14ac:dyDescent="0.25">
      <c r="A8">
        <v>7</v>
      </c>
      <c r="B8" t="s">
        <v>9</v>
      </c>
      <c r="C8">
        <v>3.1</v>
      </c>
      <c r="D8">
        <v>3.4</v>
      </c>
      <c r="E8">
        <v>3</v>
      </c>
      <c r="F8" s="3">
        <f t="shared" si="1"/>
        <v>0.99815837781091199</v>
      </c>
      <c r="G8" s="3">
        <f t="shared" si="0"/>
        <v>0.49534006609203984</v>
      </c>
      <c r="H8" s="14">
        <f t="shared" si="0"/>
        <v>-0.66548077779412984</v>
      </c>
      <c r="I8" s="7" t="e">
        <v>#NUM!</v>
      </c>
      <c r="J8" s="7" t="e">
        <v>#NUM!</v>
      </c>
      <c r="K8" s="15" t="e">
        <f t="shared" si="2"/>
        <v>#NUM!</v>
      </c>
      <c r="L8" s="15" t="e">
        <f t="shared" si="3"/>
        <v>#NUM!</v>
      </c>
    </row>
    <row r="9" spans="1:12" x14ac:dyDescent="0.25">
      <c r="A9">
        <v>8</v>
      </c>
      <c r="B9" t="s">
        <v>10</v>
      </c>
      <c r="C9">
        <v>1.8</v>
      </c>
      <c r="D9">
        <v>2.6</v>
      </c>
      <c r="E9">
        <v>4</v>
      </c>
      <c r="F9" s="3">
        <f t="shared" si="1"/>
        <v>-1.2783431856174845</v>
      </c>
      <c r="G9" s="3">
        <f t="shared" si="0"/>
        <v>-0.36612091841585542</v>
      </c>
      <c r="H9" s="14">
        <f t="shared" si="0"/>
        <v>0.48189987357506031</v>
      </c>
      <c r="I9" s="7" t="e">
        <v>#NUM!</v>
      </c>
      <c r="J9" s="7" t="e">
        <v>#NUM!</v>
      </c>
      <c r="K9" s="15" t="e">
        <f t="shared" si="2"/>
        <v>#NUM!</v>
      </c>
      <c r="L9" s="15" t="e">
        <f t="shared" si="3"/>
        <v>#NUM!</v>
      </c>
    </row>
    <row r="10" spans="1:12" x14ac:dyDescent="0.25">
      <c r="A10">
        <v>9</v>
      </c>
      <c r="B10" t="s">
        <v>11</v>
      </c>
      <c r="C10">
        <v>2.2999999999999998</v>
      </c>
      <c r="D10">
        <v>2.6</v>
      </c>
      <c r="E10">
        <v>3.4</v>
      </c>
      <c r="F10" s="3">
        <f t="shared" si="1"/>
        <v>-0.40276566122194785</v>
      </c>
      <c r="G10" s="3">
        <f t="shared" si="0"/>
        <v>-0.36612091841585542</v>
      </c>
      <c r="H10" s="14">
        <f t="shared" si="0"/>
        <v>-0.20652851724645391</v>
      </c>
      <c r="I10" s="7" t="e">
        <v>#NUM!</v>
      </c>
      <c r="J10" s="7" t="e">
        <v>#NUM!</v>
      </c>
      <c r="K10" s="15" t="e">
        <f t="shared" si="2"/>
        <v>#NUM!</v>
      </c>
      <c r="L10" s="15" t="e">
        <f t="shared" si="3"/>
        <v>#NUM!</v>
      </c>
    </row>
    <row r="11" spans="1:12" x14ac:dyDescent="0.25">
      <c r="A11">
        <v>10</v>
      </c>
      <c r="B11" t="s">
        <v>12</v>
      </c>
      <c r="C11">
        <v>2.2999999999999998</v>
      </c>
      <c r="D11">
        <v>2.4</v>
      </c>
      <c r="E11">
        <v>3.5</v>
      </c>
      <c r="F11" s="3">
        <f t="shared" si="1"/>
        <v>-0.40276566122194785</v>
      </c>
      <c r="G11" s="3">
        <f t="shared" si="0"/>
        <v>-0.58148616454282942</v>
      </c>
      <c r="H11" s="14">
        <f t="shared" si="0"/>
        <v>-9.1790452109534779E-2</v>
      </c>
      <c r="I11" s="7" t="e">
        <v>#NUM!</v>
      </c>
      <c r="J11" s="7" t="e">
        <v>#NUM!</v>
      </c>
      <c r="K11" s="15" t="e">
        <f t="shared" si="2"/>
        <v>#NUM!</v>
      </c>
      <c r="L11" s="15" t="e">
        <f t="shared" si="3"/>
        <v>#NUM!</v>
      </c>
    </row>
    <row r="12" spans="1:12" x14ac:dyDescent="0.25">
      <c r="C12">
        <f>AVERAGE(C2:C11)</f>
        <v>2.5300000000000002</v>
      </c>
      <c r="D12">
        <f t="shared" ref="D12:E12" si="4">AVERAGE(D2:D11)</f>
        <v>2.94</v>
      </c>
      <c r="E12">
        <f t="shared" si="4"/>
        <v>3.5799999999999996</v>
      </c>
      <c r="F12" s="1">
        <f t="shared" ref="F12" si="5">AVERAGE(F2:F11)</f>
        <v>-4.3298697960381104E-16</v>
      </c>
      <c r="G12" s="1">
        <f t="shared" ref="G12" si="6">AVERAGE(G2:G11)</f>
        <v>0</v>
      </c>
      <c r="H12" s="1">
        <f t="shared" ref="H12" si="7">AVERAGE(H2:H11)</f>
        <v>3.8719027983802332E-16</v>
      </c>
      <c r="I12" s="1"/>
      <c r="J12" s="1"/>
    </row>
    <row r="13" spans="1:12" x14ac:dyDescent="0.25">
      <c r="C13" s="1">
        <f>STDEVP(C2:C11)</f>
        <v>0.57105166141076946</v>
      </c>
      <c r="D13" s="1">
        <f t="shared" ref="D13:H13" si="8">STDEVP(D2:D11)</f>
        <v>0.92865494129951265</v>
      </c>
      <c r="E13" s="1">
        <f t="shared" si="8"/>
        <v>0.87155034278003718</v>
      </c>
      <c r="F13" s="1">
        <f t="shared" si="8"/>
        <v>1</v>
      </c>
      <c r="G13" s="1">
        <f t="shared" si="8"/>
        <v>0.99999999999999933</v>
      </c>
      <c r="H13" s="1">
        <f t="shared" si="8"/>
        <v>0.99999999999999967</v>
      </c>
    </row>
    <row r="16" spans="1:12" x14ac:dyDescent="0.25">
      <c r="D16" s="16">
        <f t="array" ref="D16:F18">MMULT(TRANSPOSE(F2:H11),F2:H11)/10</f>
        <v>0.99999999999999978</v>
      </c>
      <c r="E16" s="16">
        <v>0.89721115471464119</v>
      </c>
      <c r="F16" s="1">
        <v>-0.38858729073056941</v>
      </c>
    </row>
    <row r="17" spans="2:9" x14ac:dyDescent="0.25">
      <c r="D17" s="16">
        <v>0.89721115471464119</v>
      </c>
      <c r="E17" s="16">
        <v>0.99999999999999856</v>
      </c>
      <c r="F17" s="1">
        <v>-0.27824126184776837</v>
      </c>
    </row>
    <row r="18" spans="2:9" x14ac:dyDescent="0.25">
      <c r="D18" s="1">
        <v>-0.38858729073056941</v>
      </c>
      <c r="E18" s="1">
        <v>-0.27824126184776837</v>
      </c>
      <c r="F18" s="1">
        <v>0.99999999999999933</v>
      </c>
    </row>
    <row r="20" spans="2:9" x14ac:dyDescent="0.25">
      <c r="B20" t="s">
        <v>28</v>
      </c>
      <c r="D20" s="1">
        <f>1-B21</f>
        <v>-1</v>
      </c>
      <c r="E20" s="1">
        <v>0.89721115471464119</v>
      </c>
      <c r="G20">
        <v>1</v>
      </c>
      <c r="I20" s="1">
        <f t="array" ref="I20:I21">MMULT(D20:E21,G20:G21)</f>
        <v>-0.10278884528536136</v>
      </c>
    </row>
    <row r="21" spans="2:9" x14ac:dyDescent="0.25">
      <c r="B21" s="1">
        <v>2</v>
      </c>
      <c r="D21" s="1">
        <v>0.89721115471464119</v>
      </c>
      <c r="E21" s="1">
        <f>1-B21</f>
        <v>-1</v>
      </c>
      <c r="G21">
        <v>0.99999999999999711</v>
      </c>
      <c r="I21" s="1">
        <v>-0.10278884528535592</v>
      </c>
    </row>
    <row r="22" spans="2:9" x14ac:dyDescent="0.25">
      <c r="B22" s="1">
        <v>0</v>
      </c>
    </row>
    <row r="23" spans="2:9" x14ac:dyDescent="0.25">
      <c r="B23" t="s">
        <v>29</v>
      </c>
      <c r="E23" t="s">
        <v>14</v>
      </c>
      <c r="I23">
        <f>SUMSQ(I20:I21)</f>
        <v>2.1131093430194793E-2</v>
      </c>
    </row>
    <row r="24" spans="2:9" x14ac:dyDescent="0.25">
      <c r="B24">
        <f t="array" ref="B24">MDETERM(D20:E21)</f>
        <v>0.19501214385562016</v>
      </c>
      <c r="D24">
        <f>1/SQRT(2)</f>
        <v>0.70710678118654746</v>
      </c>
      <c r="E24">
        <f>-1/SQRT(2)</f>
        <v>-0.70710678118654746</v>
      </c>
    </row>
    <row r="25" spans="2:9" x14ac:dyDescent="0.25">
      <c r="C25" s="4" t="s">
        <v>14</v>
      </c>
      <c r="D25">
        <f>1/SQRT(2)</f>
        <v>0.70710678118654746</v>
      </c>
      <c r="E25">
        <f>1/SQRT(2)</f>
        <v>0.70710678118654746</v>
      </c>
    </row>
    <row r="27" spans="2:9" ht="13" x14ac:dyDescent="0.3">
      <c r="E27" s="8" t="s">
        <v>25</v>
      </c>
    </row>
    <row r="28" spans="2:9" x14ac:dyDescent="0.25">
      <c r="C28" t="s">
        <v>16</v>
      </c>
      <c r="D28">
        <f>SQRT(B21)</f>
        <v>1.4142135623730951</v>
      </c>
      <c r="E28">
        <v>0</v>
      </c>
    </row>
    <row r="29" spans="2:9" x14ac:dyDescent="0.25">
      <c r="D29">
        <v>0</v>
      </c>
      <c r="E29">
        <f>SQRT(B22)</f>
        <v>0</v>
      </c>
    </row>
    <row r="31" spans="2:9" x14ac:dyDescent="0.25">
      <c r="E31" t="s">
        <v>24</v>
      </c>
    </row>
    <row r="32" spans="2:9" x14ac:dyDescent="0.25">
      <c r="C32" s="4" t="s">
        <v>15</v>
      </c>
      <c r="D32">
        <f t="array" ref="D32:E33">MMULT(D24:E25,D28:E29)</f>
        <v>1</v>
      </c>
      <c r="E32">
        <v>0</v>
      </c>
      <c r="F32" s="10">
        <f>SUMSQ(D32:E32)</f>
        <v>1</v>
      </c>
    </row>
    <row r="33" spans="4:6" x14ac:dyDescent="0.25">
      <c r="D33">
        <v>1</v>
      </c>
      <c r="E33">
        <v>0</v>
      </c>
      <c r="F33" s="10">
        <f>SUMSQ(D33:E33)</f>
        <v>1</v>
      </c>
    </row>
    <row r="34" spans="4:6" x14ac:dyDescent="0.25">
      <c r="D34" s="9">
        <f>SUMSQ(D32:D33)</f>
        <v>2</v>
      </c>
      <c r="E34" s="9">
        <f>SUMSQ(E32:E33)</f>
        <v>0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zoomScale="115" zoomScaleNormal="115" workbookViewId="0">
      <selection activeCell="E34" sqref="E34"/>
    </sheetView>
  </sheetViews>
  <sheetFormatPr defaultRowHeight="12.5" x14ac:dyDescent="0.25"/>
  <sheetData>
    <row r="1" spans="1:12" x14ac:dyDescent="0.25">
      <c r="B1" t="s">
        <v>13</v>
      </c>
      <c r="C1" s="2" t="s">
        <v>0</v>
      </c>
      <c r="D1" s="2" t="s">
        <v>1</v>
      </c>
      <c r="E1" s="2" t="s">
        <v>2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23</v>
      </c>
      <c r="L1" s="5"/>
    </row>
    <row r="2" spans="1:12" x14ac:dyDescent="0.25">
      <c r="A2">
        <v>1</v>
      </c>
      <c r="B2" t="s">
        <v>3</v>
      </c>
      <c r="C2">
        <v>3.5</v>
      </c>
      <c r="D2">
        <v>4.3</v>
      </c>
      <c r="E2">
        <v>2.1</v>
      </c>
      <c r="F2" s="3">
        <f>(C2-C$12)/C$13</f>
        <v>1.6986203973273415</v>
      </c>
      <c r="G2" s="3">
        <f t="shared" ref="G2:H11" si="0">(D2-D$12)/D$13</f>
        <v>1.4644836736634221</v>
      </c>
      <c r="H2" s="3">
        <f t="shared" si="0"/>
        <v>-1.6981233640264008</v>
      </c>
      <c r="I2" s="7">
        <f t="array" ref="I2:K11">MMULT(F2:H11,MINVERSE(TRANSPOSE(D32:F34)))</f>
        <v>1.8823407911488554</v>
      </c>
      <c r="J2" s="7">
        <v>-0.76430341858996331</v>
      </c>
      <c r="K2" s="7">
        <v>-0.17576126813510407</v>
      </c>
      <c r="L2" s="1"/>
    </row>
    <row r="3" spans="1:12" x14ac:dyDescent="0.25">
      <c r="A3">
        <v>2</v>
      </c>
      <c r="B3" t="s">
        <v>4</v>
      </c>
      <c r="C3">
        <v>3.1</v>
      </c>
      <c r="D3">
        <v>4.5999999999999996</v>
      </c>
      <c r="E3">
        <v>3.9</v>
      </c>
      <c r="F3" s="3">
        <f t="shared" ref="F3:F11" si="1">(C3-C$12)/C$13</f>
        <v>0.99815837781091199</v>
      </c>
      <c r="G3" s="3">
        <f t="shared" si="0"/>
        <v>1.7875315428538827</v>
      </c>
      <c r="H3" s="3">
        <f t="shared" si="0"/>
        <v>0.36716180843814117</v>
      </c>
      <c r="I3" s="7">
        <v>1.1426632058134227</v>
      </c>
      <c r="J3" s="7">
        <v>1.3025501919310278</v>
      </c>
      <c r="K3" s="7">
        <v>1.5170656735068762</v>
      </c>
      <c r="L3" s="1"/>
    </row>
    <row r="4" spans="1:12" x14ac:dyDescent="0.25">
      <c r="A4">
        <v>3</v>
      </c>
      <c r="B4" t="s">
        <v>5</v>
      </c>
      <c r="C4">
        <v>2.2000000000000002</v>
      </c>
      <c r="D4">
        <v>2</v>
      </c>
      <c r="E4">
        <v>3.4</v>
      </c>
      <c r="F4" s="3">
        <f t="shared" si="1"/>
        <v>-0.57788116610105467</v>
      </c>
      <c r="G4" s="3">
        <f t="shared" si="0"/>
        <v>-1.012216656796777</v>
      </c>
      <c r="H4" s="3">
        <f t="shared" si="0"/>
        <v>-0.20652851724645391</v>
      </c>
      <c r="I4" s="7">
        <v>-0.6531965107808162</v>
      </c>
      <c r="J4" s="7">
        <v>-0.73910311381219918</v>
      </c>
      <c r="K4" s="7">
        <v>-0.82986390901929075</v>
      </c>
      <c r="L4" s="1"/>
    </row>
    <row r="5" spans="1:12" x14ac:dyDescent="0.25">
      <c r="A5">
        <v>4</v>
      </c>
      <c r="B5" t="s">
        <v>6</v>
      </c>
      <c r="C5">
        <v>2.7</v>
      </c>
      <c r="D5">
        <v>3.1</v>
      </c>
      <c r="E5">
        <v>2.9</v>
      </c>
      <c r="F5" s="3">
        <f t="shared" si="1"/>
        <v>0.29769635829448249</v>
      </c>
      <c r="G5" s="3">
        <f t="shared" si="0"/>
        <v>0.17229219690157924</v>
      </c>
      <c r="H5" s="3">
        <f t="shared" si="0"/>
        <v>-0.78021884293104893</v>
      </c>
      <c r="I5" s="7">
        <v>0.42422534397263961</v>
      </c>
      <c r="J5" s="7">
        <v>-0.6581730175260081</v>
      </c>
      <c r="K5" s="7">
        <v>-6.2831548792497638E-2</v>
      </c>
      <c r="L5" s="1"/>
    </row>
    <row r="6" spans="1:12" x14ac:dyDescent="0.25">
      <c r="A6">
        <v>5</v>
      </c>
      <c r="B6" t="s">
        <v>7</v>
      </c>
      <c r="C6">
        <v>2.7</v>
      </c>
      <c r="D6">
        <v>3</v>
      </c>
      <c r="E6">
        <v>5.6</v>
      </c>
      <c r="F6" s="3">
        <f t="shared" si="1"/>
        <v>0.29769635829448249</v>
      </c>
      <c r="G6" s="3">
        <f t="shared" si="0"/>
        <v>6.460957383809221E-2</v>
      </c>
      <c r="H6" s="3">
        <f t="shared" si="0"/>
        <v>2.3177089157657642</v>
      </c>
      <c r="I6" s="7">
        <v>-0.46743179692696368</v>
      </c>
      <c r="J6" s="7">
        <v>2.4531897238518061</v>
      </c>
      <c r="K6" s="7">
        <v>-1.30018738555705</v>
      </c>
      <c r="L6" s="1"/>
    </row>
    <row r="7" spans="1:12" x14ac:dyDescent="0.25">
      <c r="A7">
        <v>6</v>
      </c>
      <c r="B7" t="s">
        <v>8</v>
      </c>
      <c r="C7">
        <v>1.6</v>
      </c>
      <c r="D7">
        <v>1.4</v>
      </c>
      <c r="E7">
        <v>4</v>
      </c>
      <c r="F7" s="3">
        <f t="shared" si="1"/>
        <v>-1.6285741953756994</v>
      </c>
      <c r="G7" s="3">
        <f t="shared" si="0"/>
        <v>-1.6583123951776988</v>
      </c>
      <c r="H7" s="3">
        <f t="shared" si="0"/>
        <v>0.48189987357506031</v>
      </c>
      <c r="I7" s="7">
        <v>-1.6044119245044179</v>
      </c>
      <c r="J7" s="7">
        <v>-0.53328108705609312</v>
      </c>
      <c r="K7" s="7">
        <v>-2.72122468129741E-2</v>
      </c>
      <c r="L7" s="1"/>
    </row>
    <row r="8" spans="1:12" x14ac:dyDescent="0.25">
      <c r="A8">
        <v>7</v>
      </c>
      <c r="B8" t="s">
        <v>9</v>
      </c>
      <c r="C8">
        <v>3.1</v>
      </c>
      <c r="D8">
        <v>3.4</v>
      </c>
      <c r="E8">
        <v>3</v>
      </c>
      <c r="F8" s="3">
        <f t="shared" si="1"/>
        <v>0.99815837781091199</v>
      </c>
      <c r="G8" s="3">
        <f t="shared" si="0"/>
        <v>0.49534006609203984</v>
      </c>
      <c r="H8" s="3">
        <f t="shared" si="0"/>
        <v>-0.66548077779412984</v>
      </c>
      <c r="I8" s="7">
        <v>0.85457854707254199</v>
      </c>
      <c r="J8" s="7">
        <v>-0.25349253968948449</v>
      </c>
      <c r="K8" s="7">
        <v>-1.0220725797800945</v>
      </c>
      <c r="L8" s="1"/>
    </row>
    <row r="9" spans="1:12" x14ac:dyDescent="0.25">
      <c r="A9">
        <v>8</v>
      </c>
      <c r="B9" t="s">
        <v>10</v>
      </c>
      <c r="C9">
        <v>1.8</v>
      </c>
      <c r="D9">
        <v>2.6</v>
      </c>
      <c r="E9">
        <v>4</v>
      </c>
      <c r="F9" s="3">
        <f t="shared" si="1"/>
        <v>-1.2783431856174845</v>
      </c>
      <c r="G9" s="3">
        <f t="shared" si="0"/>
        <v>-0.36612091841585542</v>
      </c>
      <c r="H9" s="3">
        <f t="shared" si="0"/>
        <v>0.48189987357506031</v>
      </c>
      <c r="I9" s="7">
        <v>-0.87530288726654026</v>
      </c>
      <c r="J9" s="7">
        <v>5.2446952282993731E-2</v>
      </c>
      <c r="K9" s="7">
        <v>2.0244897220026883</v>
      </c>
      <c r="L9" s="1"/>
    </row>
    <row r="10" spans="1:12" x14ac:dyDescent="0.25">
      <c r="A10">
        <v>9</v>
      </c>
      <c r="B10" t="s">
        <v>11</v>
      </c>
      <c r="C10">
        <v>2.2999999999999998</v>
      </c>
      <c r="D10">
        <v>2.6</v>
      </c>
      <c r="E10">
        <v>3.4</v>
      </c>
      <c r="F10" s="3">
        <f t="shared" si="1"/>
        <v>-0.40276566122194785</v>
      </c>
      <c r="G10" s="3">
        <f t="shared" si="0"/>
        <v>-0.36612091841585542</v>
      </c>
      <c r="H10" s="3">
        <f t="shared" si="0"/>
        <v>-0.20652851724645391</v>
      </c>
      <c r="I10" s="7">
        <v>-0.28864199216187764</v>
      </c>
      <c r="J10" s="7">
        <v>-0.44623909414265595</v>
      </c>
      <c r="K10" s="7">
        <v>0.19598707538854149</v>
      </c>
      <c r="L10" s="1"/>
    </row>
    <row r="11" spans="1:12" x14ac:dyDescent="0.25">
      <c r="A11">
        <v>10</v>
      </c>
      <c r="B11" t="s">
        <v>12</v>
      </c>
      <c r="C11">
        <v>2.2999999999999998</v>
      </c>
      <c r="D11">
        <v>2.4</v>
      </c>
      <c r="E11">
        <v>3.5</v>
      </c>
      <c r="F11" s="3">
        <f t="shared" si="1"/>
        <v>-0.40276566122194785</v>
      </c>
      <c r="G11" s="3">
        <f t="shared" si="0"/>
        <v>-0.58148616454282942</v>
      </c>
      <c r="H11" s="3">
        <f t="shared" si="0"/>
        <v>-9.1790452109534779E-2</v>
      </c>
      <c r="I11" s="7">
        <v>-0.41482277636684706</v>
      </c>
      <c r="J11" s="7">
        <v>-0.41359459724942083</v>
      </c>
      <c r="K11" s="7">
        <v>-0.31961353280108667</v>
      </c>
      <c r="L11" s="1"/>
    </row>
    <row r="12" spans="1:12" x14ac:dyDescent="0.25">
      <c r="C12">
        <f>AVERAGE(C2:C11)</f>
        <v>2.5300000000000002</v>
      </c>
      <c r="D12">
        <f t="shared" ref="D12:H12" si="2">AVERAGE(D2:D11)</f>
        <v>2.94</v>
      </c>
      <c r="E12">
        <f t="shared" si="2"/>
        <v>3.5799999999999996</v>
      </c>
      <c r="F12" s="1">
        <f t="shared" si="2"/>
        <v>-4.3298697960381104E-16</v>
      </c>
      <c r="G12" s="1">
        <f t="shared" si="2"/>
        <v>0</v>
      </c>
      <c r="H12" s="1">
        <f t="shared" si="2"/>
        <v>3.8719027983802332E-16</v>
      </c>
      <c r="I12" s="1">
        <f t="shared" ref="I12:K12" si="3">AVERAGE(I2:I11)</f>
        <v>-3.497202527569243E-16</v>
      </c>
      <c r="J12" s="1">
        <f t="shared" si="3"/>
        <v>2.8865798640254071E-16</v>
      </c>
      <c r="K12" s="1">
        <f t="shared" si="3"/>
        <v>8.2156503822261588E-16</v>
      </c>
    </row>
    <row r="13" spans="1:12" x14ac:dyDescent="0.25">
      <c r="C13" s="1">
        <f>STDEVP(C2:C11)</f>
        <v>0.57105166141076946</v>
      </c>
      <c r="D13" s="1">
        <f t="shared" ref="D13:H13" si="4">STDEVP(D2:D11)</f>
        <v>0.92865494129951265</v>
      </c>
      <c r="E13" s="1">
        <f t="shared" si="4"/>
        <v>0.87155034278003718</v>
      </c>
      <c r="F13" s="1">
        <f t="shared" si="4"/>
        <v>1</v>
      </c>
      <c r="G13" s="1">
        <f t="shared" si="4"/>
        <v>0.99999999999999933</v>
      </c>
      <c r="H13" s="1">
        <f t="shared" si="4"/>
        <v>0.99999999999999967</v>
      </c>
      <c r="I13" s="1">
        <f t="shared" ref="I13:K13" si="5">STDEVP(I2:I11)</f>
        <v>1.0000000380691803</v>
      </c>
      <c r="J13" s="1">
        <f t="shared" si="5"/>
        <v>0.99999946807661055</v>
      </c>
      <c r="K13" s="1">
        <f t="shared" si="5"/>
        <v>0.9999992336479997</v>
      </c>
    </row>
    <row r="15" spans="1:12" x14ac:dyDescent="0.25">
      <c r="G15" s="4" t="s">
        <v>26</v>
      </c>
      <c r="J15" s="4" t="s">
        <v>27</v>
      </c>
    </row>
    <row r="16" spans="1:12" x14ac:dyDescent="0.25">
      <c r="F16" s="1">
        <f t="array" ref="F16:H18">MMULT(TRANSPOSE(F2:H11),F2:H11)/10</f>
        <v>0.99999999999999978</v>
      </c>
      <c r="G16" s="1">
        <v>0.89721115471464119</v>
      </c>
      <c r="H16" s="1">
        <v>-0.38858729073056941</v>
      </c>
      <c r="I16" s="1">
        <f t="array" ref="I16:K18">MMULT(TRANSPOSE(I2:K11),I2:K11)/10</f>
        <v>1.0000000761383618</v>
      </c>
      <c r="J16" s="1">
        <v>1.7762889150396698E-7</v>
      </c>
      <c r="K16" s="1">
        <v>4.4907289081796975E-8</v>
      </c>
    </row>
    <row r="17" spans="2:11" x14ac:dyDescent="0.25">
      <c r="F17" s="1">
        <v>0.89721115471464119</v>
      </c>
      <c r="G17" s="1">
        <v>0.99999999999999856</v>
      </c>
      <c r="H17" s="1">
        <v>-0.27824126184776837</v>
      </c>
      <c r="I17" s="1">
        <v>1.7762889150396698E-7</v>
      </c>
      <c r="J17" s="1">
        <v>0.99999893615350399</v>
      </c>
      <c r="K17" s="1">
        <v>3.0200141995229134E-7</v>
      </c>
    </row>
    <row r="18" spans="2:11" x14ac:dyDescent="0.25">
      <c r="F18" s="1">
        <v>-0.38858729073056941</v>
      </c>
      <c r="G18" s="1">
        <v>-0.27824126184776837</v>
      </c>
      <c r="H18" s="1">
        <v>0.99999999999999933</v>
      </c>
      <c r="I18" s="1">
        <v>4.4907289081796975E-8</v>
      </c>
      <c r="J18" s="1">
        <v>3.0200141995229134E-7</v>
      </c>
      <c r="K18" s="1">
        <v>0.99999846729658659</v>
      </c>
    </row>
    <row r="20" spans="2:11" x14ac:dyDescent="0.25">
      <c r="B20" t="s">
        <v>28</v>
      </c>
      <c r="D20" s="1">
        <f>1-B23</f>
        <v>0.90499996908733416</v>
      </c>
      <c r="E20" s="1">
        <v>0.89721115471464119</v>
      </c>
      <c r="F20" s="1">
        <v>-0.38858729073056941</v>
      </c>
      <c r="H20" s="1">
        <v>-1</v>
      </c>
      <c r="J20" s="1">
        <f t="array" ref="J20:J22">MMULT(D20:F22,H20:H22)</f>
        <v>-1.0045746346581952E-7</v>
      </c>
    </row>
    <row r="21" spans="2:11" x14ac:dyDescent="0.25">
      <c r="B21" s="6">
        <v>2.0999079857347809</v>
      </c>
      <c r="D21" s="1">
        <v>0.89721115471464119</v>
      </c>
      <c r="E21" s="1">
        <f>1-B23</f>
        <v>0.90499996908733416</v>
      </c>
      <c r="F21" s="1">
        <v>-0.27824126184776837</v>
      </c>
      <c r="H21" s="1">
        <v>0.94909438866937545</v>
      </c>
      <c r="J21" s="1">
        <v>-3.6044987328925915E-7</v>
      </c>
    </row>
    <row r="22" spans="2:11" x14ac:dyDescent="0.25">
      <c r="B22" s="6">
        <v>0.80509282557114226</v>
      </c>
      <c r="D22" s="1">
        <v>-0.38858729073056941</v>
      </c>
      <c r="E22" s="1">
        <v>-0.27824126184776837</v>
      </c>
      <c r="F22" s="1">
        <f>1-B23</f>
        <v>0.90499996908733416</v>
      </c>
      <c r="H22" s="1">
        <v>-0.13757988877639882</v>
      </c>
      <c r="J22" s="1">
        <v>2.7532488627857177E-7</v>
      </c>
    </row>
    <row r="23" spans="2:11" x14ac:dyDescent="0.25">
      <c r="B23" s="6">
        <v>9.5000030912665831E-2</v>
      </c>
    </row>
    <row r="24" spans="2:11" x14ac:dyDescent="0.25">
      <c r="B24" t="s">
        <v>29</v>
      </c>
      <c r="D24" s="6">
        <v>0.66045727013638134</v>
      </c>
      <c r="E24" s="6">
        <v>0.20708413125957176</v>
      </c>
      <c r="F24" s="6">
        <v>-0.72174264883296269</v>
      </c>
      <c r="H24" s="6">
        <f>H20/SQRT(SUMSQ($H$20:$H$22))</f>
        <v>-0.72174264883296269</v>
      </c>
      <c r="J24" s="1">
        <f>SUMSQ(J20:J22)</f>
        <v>2.158196061245379E-13</v>
      </c>
    </row>
    <row r="25" spans="2:11" x14ac:dyDescent="0.25">
      <c r="B25">
        <f t="array" ref="B25">MDETERM(D20:F22)</f>
        <v>-2.0729601776988073E-7</v>
      </c>
      <c r="C25" s="4" t="s">
        <v>14</v>
      </c>
      <c r="D25" s="6">
        <v>0.63863864871718046</v>
      </c>
      <c r="E25" s="6">
        <v>0.35058930077722411</v>
      </c>
      <c r="F25" s="6">
        <v>0.68500189807073653</v>
      </c>
      <c r="H25" s="6">
        <f>H21/SQRT(SUMSQ($H$20:$H$22))</f>
        <v>0.68500189807073653</v>
      </c>
    </row>
    <row r="26" spans="2:11" x14ac:dyDescent="0.25">
      <c r="D26" s="6">
        <v>-0.39488842815242498</v>
      </c>
      <c r="E26" s="6">
        <v>0.91334730785227891</v>
      </c>
      <c r="F26" s="6">
        <v>-9.9297273351622486E-2</v>
      </c>
      <c r="H26" s="6">
        <f>H22/SQRT(SUMSQ($H$20:$H$22))</f>
        <v>-9.9297273351622486E-2</v>
      </c>
    </row>
    <row r="28" spans="2:11" ht="13" x14ac:dyDescent="0.3">
      <c r="C28" s="11" t="s">
        <v>25</v>
      </c>
      <c r="D28" s="6">
        <f>SQRT(B21)</f>
        <v>1.4491059263334689</v>
      </c>
      <c r="E28" s="6">
        <v>0</v>
      </c>
      <c r="F28" s="6">
        <v>0</v>
      </c>
    </row>
    <row r="29" spans="2:11" x14ac:dyDescent="0.25">
      <c r="D29" s="6">
        <v>0</v>
      </c>
      <c r="E29" s="6">
        <f>SQRT(B22)</f>
        <v>0.89726965042351803</v>
      </c>
      <c r="F29" s="6">
        <v>0</v>
      </c>
    </row>
    <row r="30" spans="2:11" x14ac:dyDescent="0.25">
      <c r="D30" s="6">
        <v>0</v>
      </c>
      <c r="E30" s="6">
        <v>0</v>
      </c>
      <c r="F30" s="6">
        <f>SQRT(B23)</f>
        <v>0.30822075029541057</v>
      </c>
    </row>
    <row r="32" spans="2:11" x14ac:dyDescent="0.25">
      <c r="C32" s="4" t="s">
        <v>15</v>
      </c>
      <c r="D32" s="17">
        <f t="array" ref="D32:F34">MMULT(D24:F26,D28:F30)</f>
        <v>0.95707254424465493</v>
      </c>
      <c r="E32" s="6">
        <v>0.18581030606353388</v>
      </c>
      <c r="F32" s="6">
        <v>-0.22245606074349281</v>
      </c>
    </row>
    <row r="33" spans="4:7" x14ac:dyDescent="0.25">
      <c r="D33" s="17">
        <v>0.92545505064166467</v>
      </c>
      <c r="E33" s="6">
        <v>0.31457313935060549</v>
      </c>
      <c r="F33" s="6">
        <v>0.21113179897714277</v>
      </c>
    </row>
    <row r="34" spans="4:7" x14ac:dyDescent="0.25">
      <c r="D34" s="6">
        <v>-0.57223516147618725</v>
      </c>
      <c r="E34" s="17">
        <v>0.81951881963187556</v>
      </c>
      <c r="F34" s="6">
        <v>-3.0605480094725562E-2</v>
      </c>
    </row>
    <row r="36" spans="4:7" x14ac:dyDescent="0.25">
      <c r="D36" s="12">
        <f>D32^2</f>
        <v>0.91598785494693702</v>
      </c>
      <c r="E36" s="6">
        <f t="shared" ref="E36:F36" si="6">E32^2</f>
        <v>3.4525469839424137E-2</v>
      </c>
      <c r="F36" s="6">
        <f t="shared" si="6"/>
        <v>4.948669896151256E-2</v>
      </c>
      <c r="G36" s="9">
        <f>SUM(D36:F36)</f>
        <v>1.0000000237478737</v>
      </c>
    </row>
    <row r="37" spans="4:7" x14ac:dyDescent="0.25">
      <c r="D37" s="12">
        <f t="shared" ref="D37:F37" si="7">D33^2</f>
        <v>0.85646705075816609</v>
      </c>
      <c r="E37" s="6">
        <f t="shared" si="7"/>
        <v>9.8956260000895455E-2</v>
      </c>
      <c r="F37" s="6">
        <f t="shared" si="7"/>
        <v>4.4576636539324622E-2</v>
      </c>
      <c r="G37" s="9">
        <f t="shared" ref="G37:G38" si="8">SUM(D37:F37)</f>
        <v>0.99999994729838615</v>
      </c>
    </row>
    <row r="38" spans="4:7" x14ac:dyDescent="0.25">
      <c r="D38" s="6">
        <f t="shared" ref="D38:F38" si="9">D34^2</f>
        <v>0.3274530800296781</v>
      </c>
      <c r="E38" s="13">
        <f t="shared" si="9"/>
        <v>0.67161109573082256</v>
      </c>
      <c r="F38" s="6">
        <f t="shared" si="9"/>
        <v>9.3669541182864256E-4</v>
      </c>
      <c r="G38" s="9">
        <f t="shared" si="8"/>
        <v>1.0000008711723294</v>
      </c>
    </row>
    <row r="39" spans="4:7" x14ac:dyDescent="0.25">
      <c r="D39" s="9">
        <f>SUM(D36:D38)</f>
        <v>2.0999079857347813</v>
      </c>
      <c r="E39" s="9">
        <f t="shared" ref="E39:F39" si="10">SUM(E36:E38)</f>
        <v>0.80509282557114215</v>
      </c>
      <c r="F39" s="9">
        <f t="shared" si="10"/>
        <v>9.5000030912665817E-2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</vt:lpstr>
      <vt:lpstr>3D</vt:lpstr>
    </vt:vector>
  </TitlesOfParts>
  <Company>MESI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tutor115</dc:creator>
  <cp:lastModifiedBy>Aleksey Ryabykin</cp:lastModifiedBy>
  <cp:lastPrinted>2015-10-22T06:11:12Z</cp:lastPrinted>
  <dcterms:created xsi:type="dcterms:W3CDTF">2007-02-08T13:41:10Z</dcterms:created>
  <dcterms:modified xsi:type="dcterms:W3CDTF">2022-11-23T13:49:30Z</dcterms:modified>
</cp:coreProperties>
</file>